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xr:revisionPtr revIDLastSave="0" documentId="13_ncr:1_{FBF3A82C-F880-44A4-81B1-A34C0ECE3018}" xr6:coauthVersionLast="47" xr6:coauthVersionMax="47" xr10:uidLastSave="{00000000-0000-0000-0000-000000000000}"/>
  <bookViews>
    <workbookView xWindow="-28920" yWindow="-3330" windowWidth="29040" windowHeight="17640" activeTab="2" xr2:uid="{00000000-000D-0000-FFFF-FFFF00000000}"/>
  </bookViews>
  <sheets>
    <sheet name="README" sheetId="29" r:id="rId1"/>
    <sheet name="Core Inputs" sheetId="26" r:id="rId2"/>
    <sheet name="Portfolio" sheetId="13" r:id="rId3"/>
    <sheet name="Index size" sheetId="24" r:id="rId4"/>
    <sheet name="MSCI Data -&gt;" sheetId="17" r:id="rId5"/>
    <sheet name="Disclaimer" sheetId="19" r:id="rId6"/>
    <sheet name="ACWI" sheetId="20" r:id="rId7"/>
    <sheet name="World" sheetId="21" r:id="rId8"/>
    <sheet name="EM" sheetId="22" r:id="rId9"/>
    <sheet name="FM" sheetId="23" r:id="rId10"/>
    <sheet name="Other input data -&gt;" sheetId="3" r:id="rId11"/>
    <sheet name="ISO2-ISO3" sheetId="18" r:id="rId12"/>
    <sheet name="ISO3-Names" sheetId="12" r:id="rId13"/>
    <sheet name="ISO3s in META" sheetId="10" r:id="rId14"/>
    <sheet name="WB Country Groups" sheetId="27" r:id="rId15"/>
    <sheet name="Damodaran CRPs" sheetId="7" r:id="rId16"/>
    <sheet name="Damodaran Riskfree Rate" sheetId="8" r:id="rId17"/>
    <sheet name="US Inflation" sheetId="9" r:id="rId18"/>
    <sheet name="WB WDI Market Cap" sheetId="1" r:id="rId19"/>
  </sheets>
  <definedNames>
    <definedName name="_xlnm._FilterDatabase" localSheetId="6" hidden="1">ACWI!$AI$1:$AJ$1</definedName>
    <definedName name="_xlnm._FilterDatabase" localSheetId="8" hidden="1">EM!$A$1:$AG$1422</definedName>
    <definedName name="_xlnm._FilterDatabase" localSheetId="9" hidden="1">FM!$A$1:$AG$123</definedName>
    <definedName name="_xlnm._FilterDatabase" localSheetId="12" hidden="1">'ISO3-Names'!$A$1:$B$275</definedName>
    <definedName name="_xlnm._FilterDatabase" localSheetId="14" hidden="1">'WB Country Groups'!$A$1:$J$219</definedName>
    <definedName name="_xlnm._FilterDatabase" localSheetId="18" hidden="1">'WB WDI Market Cap'!$Q$1:$S$268</definedName>
    <definedName name="_xlnm._FilterDatabase" localSheetId="7" hidden="1">World!$A$1:$AG$1514</definedName>
    <definedName name="HTML_CodePage" hidden="1">1252</definedName>
    <definedName name="HTML_Control" localSheetId="16" hidden="1">{"'Sheet1'!$A$1:$O$40"}</definedName>
    <definedName name="HTML_Control" hidden="1">{"'Sheet1'!$A$1:$H$145"}</definedName>
    <definedName name="HTML_Description" hidden="1">""</definedName>
    <definedName name="HTML_Email" hidden="1">""</definedName>
    <definedName name="HTML_Header" localSheetId="16" hidden="1">"Sheet1"</definedName>
    <definedName name="HTML_Header" hidden="1">"Country Risk Premiums"</definedName>
    <definedName name="HTML_LastUpdate" localSheetId="16" hidden="1">"2/5/99"</definedName>
    <definedName name="HTML_LastUpdate" hidden="1">"2/19/99"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localSheetId="16" hidden="1">"Macintosh HD:HomePageStuff:pc:datasets:implprem.html"</definedName>
    <definedName name="HTML_PathFileMac" hidden="1">"Macintosh HD:HomePageStuff:New_Home_Page:datafile:ctryprem.html"</definedName>
    <definedName name="HTML_Title" localSheetId="16" hidden="1">"S&amp;P Implied Equity Premiums"</definedName>
    <definedName name="HTML_Title" hidden="1">"Country Risk Premiums"</definedName>
    <definedName name="HTML1_1" hidden="1">"[RiskPremiumUS]Sheet1!$A$1:$M$38"</definedName>
    <definedName name="HTML1_10" hidden="1">""</definedName>
    <definedName name="HTML1_11" hidden="1">1</definedName>
    <definedName name="HTML1_12" hidden="1">"Zip 100:New_Home_Page:datafile:implpr.html"</definedName>
    <definedName name="HTML1_2" hidden="1">1</definedName>
    <definedName name="HTML1_3" hidden="1">"RiskPremiumUS"</definedName>
    <definedName name="HTML1_4" hidden="1">"Implied Risk Premiums for US"</definedName>
    <definedName name="HTML1_5" hidden="1">""</definedName>
    <definedName name="HTML1_6" hidden="1">-4146</definedName>
    <definedName name="HTML1_7" hidden="1">-4146</definedName>
    <definedName name="HTML1_8" hidden="1">"3/19/97"</definedName>
    <definedName name="HTML1_9" hidden="1">"Aswath Damodaran"</definedName>
    <definedName name="HTMLCount" hidden="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02" i="13" l="1"/>
  <c r="Y203" i="13" s="1"/>
  <c r="BR4" i="9"/>
  <c r="BQ4" i="9"/>
  <c r="BR3" i="9"/>
  <c r="BQ3" i="9"/>
  <c r="K77" i="8"/>
  <c r="B2" i="26" s="1"/>
  <c r="J77" i="8"/>
  <c r="K76" i="8"/>
  <c r="L76" i="8" s="1"/>
  <c r="J76" i="8"/>
  <c r="Y195" i="13"/>
  <c r="B5" i="24"/>
  <c r="B4" i="24"/>
  <c r="B3" i="24"/>
  <c r="B2" i="24"/>
  <c r="E7" i="13"/>
  <c r="E8" i="13"/>
  <c r="E15" i="13"/>
  <c r="E16" i="13"/>
  <c r="E23" i="13"/>
  <c r="E24" i="13"/>
  <c r="E31" i="13"/>
  <c r="E32" i="13"/>
  <c r="E39" i="13"/>
  <c r="E40" i="13"/>
  <c r="E47" i="13"/>
  <c r="E48" i="13"/>
  <c r="E55" i="13"/>
  <c r="E56" i="13"/>
  <c r="E63" i="13"/>
  <c r="E64" i="13"/>
  <c r="E71" i="13"/>
  <c r="E72" i="13"/>
  <c r="E79" i="13"/>
  <c r="E80" i="13"/>
  <c r="E87" i="13"/>
  <c r="E88" i="13"/>
  <c r="E95" i="13"/>
  <c r="E96" i="13"/>
  <c r="E103" i="13"/>
  <c r="E104" i="13"/>
  <c r="E111" i="13"/>
  <c r="E112" i="13"/>
  <c r="E119" i="13"/>
  <c r="E120" i="13"/>
  <c r="E127" i="13"/>
  <c r="E128" i="13"/>
  <c r="E136" i="13"/>
  <c r="E144" i="13"/>
  <c r="E152" i="13"/>
  <c r="E160" i="13"/>
  <c r="E168" i="13"/>
  <c r="E176" i="13"/>
  <c r="E184" i="13"/>
  <c r="E192" i="13"/>
  <c r="D3" i="13"/>
  <c r="E3" i="13" s="1"/>
  <c r="D4" i="13"/>
  <c r="E4" i="13" s="1"/>
  <c r="D5" i="13"/>
  <c r="E5" i="13" s="1"/>
  <c r="D6" i="13"/>
  <c r="E6" i="13" s="1"/>
  <c r="D7" i="13"/>
  <c r="D8" i="13"/>
  <c r="D9" i="13"/>
  <c r="E9" i="13" s="1"/>
  <c r="D10" i="13"/>
  <c r="E10" i="13" s="1"/>
  <c r="D11" i="13"/>
  <c r="E11" i="13" s="1"/>
  <c r="D12" i="13"/>
  <c r="E12" i="13" s="1"/>
  <c r="D13" i="13"/>
  <c r="E13" i="13" s="1"/>
  <c r="D14" i="13"/>
  <c r="E14" i="13" s="1"/>
  <c r="D15" i="13"/>
  <c r="D16" i="13"/>
  <c r="D17" i="13"/>
  <c r="E17" i="13" s="1"/>
  <c r="D18" i="13"/>
  <c r="E18" i="13" s="1"/>
  <c r="D19" i="13"/>
  <c r="E19" i="13" s="1"/>
  <c r="D20" i="13"/>
  <c r="E20" i="13" s="1"/>
  <c r="D21" i="13"/>
  <c r="E21" i="13" s="1"/>
  <c r="D22" i="13"/>
  <c r="E22" i="13" s="1"/>
  <c r="D23" i="13"/>
  <c r="D24" i="13"/>
  <c r="D25" i="13"/>
  <c r="E25" i="13" s="1"/>
  <c r="D26" i="13"/>
  <c r="E26" i="13" s="1"/>
  <c r="D27" i="13"/>
  <c r="E27" i="13" s="1"/>
  <c r="D28" i="13"/>
  <c r="E28" i="13" s="1"/>
  <c r="D29" i="13"/>
  <c r="E29" i="13" s="1"/>
  <c r="D30" i="13"/>
  <c r="E30" i="13" s="1"/>
  <c r="D31" i="13"/>
  <c r="D32" i="13"/>
  <c r="D33" i="13"/>
  <c r="E33" i="13" s="1"/>
  <c r="D34" i="13"/>
  <c r="E34" i="13" s="1"/>
  <c r="D35" i="13"/>
  <c r="E35" i="13" s="1"/>
  <c r="D36" i="13"/>
  <c r="E36" i="13" s="1"/>
  <c r="D37" i="13"/>
  <c r="E37" i="13" s="1"/>
  <c r="D38" i="13"/>
  <c r="E38" i="13" s="1"/>
  <c r="D39" i="13"/>
  <c r="D40" i="13"/>
  <c r="D41" i="13"/>
  <c r="E41" i="13" s="1"/>
  <c r="D42" i="13"/>
  <c r="E42" i="13" s="1"/>
  <c r="D43" i="13"/>
  <c r="E43" i="13" s="1"/>
  <c r="D44" i="13"/>
  <c r="E44" i="13" s="1"/>
  <c r="D45" i="13"/>
  <c r="E45" i="13" s="1"/>
  <c r="D46" i="13"/>
  <c r="E46" i="13" s="1"/>
  <c r="D47" i="13"/>
  <c r="D48" i="13"/>
  <c r="D49" i="13"/>
  <c r="E49" i="13" s="1"/>
  <c r="D50" i="13"/>
  <c r="E50" i="13" s="1"/>
  <c r="D51" i="13"/>
  <c r="E51" i="13" s="1"/>
  <c r="D52" i="13"/>
  <c r="E52" i="13" s="1"/>
  <c r="D53" i="13"/>
  <c r="E53" i="13" s="1"/>
  <c r="D54" i="13"/>
  <c r="E54" i="13" s="1"/>
  <c r="D55" i="13"/>
  <c r="D56" i="13"/>
  <c r="D57" i="13"/>
  <c r="E57" i="13" s="1"/>
  <c r="D58" i="13"/>
  <c r="E58" i="13" s="1"/>
  <c r="D59" i="13"/>
  <c r="E59" i="13" s="1"/>
  <c r="D60" i="13"/>
  <c r="E60" i="13" s="1"/>
  <c r="D61" i="13"/>
  <c r="E61" i="13" s="1"/>
  <c r="D62" i="13"/>
  <c r="E62" i="13" s="1"/>
  <c r="D63" i="13"/>
  <c r="D64" i="13"/>
  <c r="D65" i="13"/>
  <c r="E65" i="13" s="1"/>
  <c r="D66" i="13"/>
  <c r="E66" i="13" s="1"/>
  <c r="D67" i="13"/>
  <c r="E67" i="13" s="1"/>
  <c r="D68" i="13"/>
  <c r="E68" i="13" s="1"/>
  <c r="D69" i="13"/>
  <c r="E69" i="13" s="1"/>
  <c r="D70" i="13"/>
  <c r="E70" i="13" s="1"/>
  <c r="D71" i="13"/>
  <c r="D72" i="13"/>
  <c r="D73" i="13"/>
  <c r="E73" i="13" s="1"/>
  <c r="D74" i="13"/>
  <c r="E74" i="13" s="1"/>
  <c r="D75" i="13"/>
  <c r="E75" i="13" s="1"/>
  <c r="D76" i="13"/>
  <c r="E76" i="13" s="1"/>
  <c r="D77" i="13"/>
  <c r="E77" i="13" s="1"/>
  <c r="D78" i="13"/>
  <c r="E78" i="13" s="1"/>
  <c r="D79" i="13"/>
  <c r="D80" i="13"/>
  <c r="D81" i="13"/>
  <c r="E81" i="13" s="1"/>
  <c r="D82" i="13"/>
  <c r="E82" i="13" s="1"/>
  <c r="D83" i="13"/>
  <c r="E83" i="13" s="1"/>
  <c r="D84" i="13"/>
  <c r="E84" i="13" s="1"/>
  <c r="D85" i="13"/>
  <c r="E85" i="13" s="1"/>
  <c r="D86" i="13"/>
  <c r="E86" i="13" s="1"/>
  <c r="D87" i="13"/>
  <c r="D88" i="13"/>
  <c r="D89" i="13"/>
  <c r="E89" i="13" s="1"/>
  <c r="D90" i="13"/>
  <c r="E90" i="13" s="1"/>
  <c r="D91" i="13"/>
  <c r="E91" i="13" s="1"/>
  <c r="D92" i="13"/>
  <c r="E92" i="13" s="1"/>
  <c r="D93" i="13"/>
  <c r="E93" i="13" s="1"/>
  <c r="D94" i="13"/>
  <c r="E94" i="13" s="1"/>
  <c r="D95" i="13"/>
  <c r="D96" i="13"/>
  <c r="D97" i="13"/>
  <c r="E97" i="13" s="1"/>
  <c r="D98" i="13"/>
  <c r="E98" i="13" s="1"/>
  <c r="D99" i="13"/>
  <c r="E99" i="13" s="1"/>
  <c r="D100" i="13"/>
  <c r="E100" i="13" s="1"/>
  <c r="D101" i="13"/>
  <c r="E101" i="13" s="1"/>
  <c r="D102" i="13"/>
  <c r="E102" i="13" s="1"/>
  <c r="D103" i="13"/>
  <c r="D104" i="13"/>
  <c r="D105" i="13"/>
  <c r="E105" i="13" s="1"/>
  <c r="D106" i="13"/>
  <c r="E106" i="13" s="1"/>
  <c r="D107" i="13"/>
  <c r="E107" i="13" s="1"/>
  <c r="D108" i="13"/>
  <c r="E108" i="13" s="1"/>
  <c r="D109" i="13"/>
  <c r="E109" i="13" s="1"/>
  <c r="D110" i="13"/>
  <c r="E110" i="13" s="1"/>
  <c r="D111" i="13"/>
  <c r="D112" i="13"/>
  <c r="D113" i="13"/>
  <c r="E113" i="13" s="1"/>
  <c r="D114" i="13"/>
  <c r="E114" i="13" s="1"/>
  <c r="D115" i="13"/>
  <c r="E115" i="13" s="1"/>
  <c r="D116" i="13"/>
  <c r="E116" i="13" s="1"/>
  <c r="D117" i="13"/>
  <c r="E117" i="13" s="1"/>
  <c r="D118" i="13"/>
  <c r="E118" i="13" s="1"/>
  <c r="D119" i="13"/>
  <c r="D120" i="13"/>
  <c r="D121" i="13"/>
  <c r="E121" i="13" s="1"/>
  <c r="D122" i="13"/>
  <c r="E122" i="13" s="1"/>
  <c r="D123" i="13"/>
  <c r="E123" i="13" s="1"/>
  <c r="D124" i="13"/>
  <c r="E124" i="13" s="1"/>
  <c r="D125" i="13"/>
  <c r="E125" i="13" s="1"/>
  <c r="D126" i="13"/>
  <c r="E126" i="13" s="1"/>
  <c r="D127" i="13"/>
  <c r="D128" i="13"/>
  <c r="D129" i="13"/>
  <c r="E129" i="13" s="1"/>
  <c r="D130" i="13"/>
  <c r="E130" i="13" s="1"/>
  <c r="D131" i="13"/>
  <c r="E131" i="13" s="1"/>
  <c r="D132" i="13"/>
  <c r="E132" i="13" s="1"/>
  <c r="D133" i="13"/>
  <c r="E133" i="13" s="1"/>
  <c r="D134" i="13"/>
  <c r="E134" i="13" s="1"/>
  <c r="D135" i="13"/>
  <c r="E135" i="13" s="1"/>
  <c r="T135" i="13" s="1"/>
  <c r="D136" i="13"/>
  <c r="D137" i="13"/>
  <c r="E137" i="13" s="1"/>
  <c r="D138" i="13"/>
  <c r="E138" i="13" s="1"/>
  <c r="D139" i="13"/>
  <c r="E139" i="13" s="1"/>
  <c r="D140" i="13"/>
  <c r="E140" i="13" s="1"/>
  <c r="D141" i="13"/>
  <c r="E141" i="13" s="1"/>
  <c r="D142" i="13"/>
  <c r="E142" i="13" s="1"/>
  <c r="D143" i="13"/>
  <c r="E143" i="13" s="1"/>
  <c r="D144" i="13"/>
  <c r="D145" i="13"/>
  <c r="E145" i="13" s="1"/>
  <c r="D146" i="13"/>
  <c r="E146" i="13" s="1"/>
  <c r="D147" i="13"/>
  <c r="E147" i="13" s="1"/>
  <c r="D148" i="13"/>
  <c r="E148" i="13" s="1"/>
  <c r="D149" i="13"/>
  <c r="E149" i="13" s="1"/>
  <c r="D150" i="13"/>
  <c r="E150" i="13" s="1"/>
  <c r="D151" i="13"/>
  <c r="E151" i="13" s="1"/>
  <c r="D152" i="13"/>
  <c r="D153" i="13"/>
  <c r="E153" i="13" s="1"/>
  <c r="D154" i="13"/>
  <c r="E154" i="13" s="1"/>
  <c r="D155" i="13"/>
  <c r="E155" i="13" s="1"/>
  <c r="D156" i="13"/>
  <c r="E156" i="13" s="1"/>
  <c r="D157" i="13"/>
  <c r="E157" i="13" s="1"/>
  <c r="D158" i="13"/>
  <c r="E158" i="13" s="1"/>
  <c r="D159" i="13"/>
  <c r="E159" i="13" s="1"/>
  <c r="T159" i="13" s="1"/>
  <c r="D160" i="13"/>
  <c r="D161" i="13"/>
  <c r="E161" i="13" s="1"/>
  <c r="D162" i="13"/>
  <c r="E162" i="13" s="1"/>
  <c r="D163" i="13"/>
  <c r="E163" i="13" s="1"/>
  <c r="D164" i="13"/>
  <c r="E164" i="13" s="1"/>
  <c r="D165" i="13"/>
  <c r="E165" i="13" s="1"/>
  <c r="D166" i="13"/>
  <c r="E166" i="13" s="1"/>
  <c r="D167" i="13"/>
  <c r="E167" i="13" s="1"/>
  <c r="D168" i="13"/>
  <c r="D169" i="13"/>
  <c r="E169" i="13" s="1"/>
  <c r="D170" i="13"/>
  <c r="E170" i="13" s="1"/>
  <c r="D171" i="13"/>
  <c r="E171" i="13" s="1"/>
  <c r="D172" i="13"/>
  <c r="E172" i="13" s="1"/>
  <c r="D173" i="13"/>
  <c r="E173" i="13" s="1"/>
  <c r="D174" i="13"/>
  <c r="E174" i="13" s="1"/>
  <c r="D175" i="13"/>
  <c r="E175" i="13" s="1"/>
  <c r="D176" i="13"/>
  <c r="D177" i="13"/>
  <c r="E177" i="13" s="1"/>
  <c r="D178" i="13"/>
  <c r="E178" i="13" s="1"/>
  <c r="D179" i="13"/>
  <c r="E179" i="13" s="1"/>
  <c r="D180" i="13"/>
  <c r="E180" i="13" s="1"/>
  <c r="D181" i="13"/>
  <c r="E181" i="13" s="1"/>
  <c r="D182" i="13"/>
  <c r="E182" i="13" s="1"/>
  <c r="D183" i="13"/>
  <c r="E183" i="13" s="1"/>
  <c r="D184" i="13"/>
  <c r="D185" i="13"/>
  <c r="E185" i="13" s="1"/>
  <c r="D186" i="13"/>
  <c r="E186" i="13" s="1"/>
  <c r="T186" i="13" s="1"/>
  <c r="D187" i="13"/>
  <c r="E187" i="13" s="1"/>
  <c r="D188" i="13"/>
  <c r="E188" i="13" s="1"/>
  <c r="D189" i="13"/>
  <c r="E189" i="13" s="1"/>
  <c r="D190" i="13"/>
  <c r="E190" i="13" s="1"/>
  <c r="D191" i="13"/>
  <c r="E191" i="13" s="1"/>
  <c r="D192" i="13"/>
  <c r="D193" i="13"/>
  <c r="E193" i="13" s="1"/>
  <c r="D194" i="13"/>
  <c r="E194" i="13" s="1"/>
  <c r="D195" i="13"/>
  <c r="E195" i="13" s="1"/>
  <c r="D2" i="13"/>
  <c r="E2" i="13" s="1"/>
  <c r="R31" i="13"/>
  <c r="R55" i="13"/>
  <c r="S63" i="13"/>
  <c r="S71" i="13"/>
  <c r="S127" i="13"/>
  <c r="AJ3" i="20"/>
  <c r="AJ4" i="20"/>
  <c r="AJ5" i="20"/>
  <c r="AJ6" i="20"/>
  <c r="AJ7" i="20"/>
  <c r="AJ8" i="20"/>
  <c r="AJ9" i="20"/>
  <c r="AJ10" i="20"/>
  <c r="AJ11" i="20"/>
  <c r="AJ12" i="20"/>
  <c r="AJ13" i="20"/>
  <c r="AJ14" i="20"/>
  <c r="AJ15" i="20"/>
  <c r="AJ16" i="20"/>
  <c r="AJ17" i="20"/>
  <c r="AJ18" i="20"/>
  <c r="AJ19" i="20"/>
  <c r="AJ20" i="20"/>
  <c r="AJ21" i="20"/>
  <c r="AJ22" i="20"/>
  <c r="AJ23" i="20"/>
  <c r="AJ24" i="20"/>
  <c r="AJ25" i="20"/>
  <c r="AJ26" i="20"/>
  <c r="AJ27" i="20"/>
  <c r="AJ28" i="20"/>
  <c r="AJ29" i="20"/>
  <c r="AJ30" i="20"/>
  <c r="AJ31" i="20"/>
  <c r="AJ32" i="20"/>
  <c r="AJ33" i="20"/>
  <c r="AJ34" i="20"/>
  <c r="AJ35" i="20"/>
  <c r="AJ36" i="20"/>
  <c r="AJ37" i="20"/>
  <c r="AJ38" i="20"/>
  <c r="AJ39" i="20"/>
  <c r="AJ40" i="20"/>
  <c r="AJ41" i="20"/>
  <c r="AJ42" i="20"/>
  <c r="AJ43" i="20"/>
  <c r="AJ44" i="20"/>
  <c r="AJ45" i="20"/>
  <c r="AJ46" i="20"/>
  <c r="AJ47" i="20"/>
  <c r="AJ48" i="20"/>
  <c r="AJ49" i="20"/>
  <c r="AJ50" i="20"/>
  <c r="AJ51" i="20"/>
  <c r="AJ52" i="20"/>
  <c r="AJ53" i="20"/>
  <c r="AJ54" i="20"/>
  <c r="AJ55" i="20"/>
  <c r="AJ56" i="20"/>
  <c r="AJ57" i="20"/>
  <c r="AJ58" i="20"/>
  <c r="AJ59" i="20"/>
  <c r="AJ60" i="20"/>
  <c r="AJ61" i="20"/>
  <c r="AJ62" i="20"/>
  <c r="AJ63" i="20"/>
  <c r="AJ64" i="20"/>
  <c r="AJ65" i="20"/>
  <c r="AJ66" i="20"/>
  <c r="AJ67" i="20"/>
  <c r="AJ68" i="20"/>
  <c r="AJ69" i="20"/>
  <c r="AJ70" i="20"/>
  <c r="AJ71" i="20"/>
  <c r="AJ72" i="20"/>
  <c r="AJ73" i="20"/>
  <c r="AJ74" i="20"/>
  <c r="AJ75" i="20"/>
  <c r="AJ76" i="20"/>
  <c r="AJ77" i="20"/>
  <c r="AJ78" i="20"/>
  <c r="AJ79" i="20"/>
  <c r="AJ80" i="20"/>
  <c r="AJ81" i="20"/>
  <c r="AJ82" i="20"/>
  <c r="AJ83" i="20"/>
  <c r="AJ84" i="20"/>
  <c r="AJ85" i="20"/>
  <c r="AJ86" i="20"/>
  <c r="AJ87" i="20"/>
  <c r="AJ88" i="20"/>
  <c r="AJ89" i="20"/>
  <c r="AJ90" i="20"/>
  <c r="AJ91" i="20"/>
  <c r="AJ92" i="20"/>
  <c r="AJ93" i="20"/>
  <c r="AJ94" i="20"/>
  <c r="AJ95" i="20"/>
  <c r="AJ96" i="20"/>
  <c r="AJ97" i="20"/>
  <c r="AJ98" i="20"/>
  <c r="AJ99" i="20"/>
  <c r="AJ100" i="20"/>
  <c r="AJ101" i="20"/>
  <c r="AJ102" i="20"/>
  <c r="AJ103" i="20"/>
  <c r="AJ104" i="20"/>
  <c r="AJ105" i="20"/>
  <c r="AJ106" i="20"/>
  <c r="AJ107" i="20"/>
  <c r="AJ108" i="20"/>
  <c r="AJ109" i="20"/>
  <c r="AJ110" i="20"/>
  <c r="AJ111" i="20"/>
  <c r="AJ112" i="20"/>
  <c r="AJ113" i="20"/>
  <c r="AJ114" i="20"/>
  <c r="AJ115" i="20"/>
  <c r="AJ116" i="20"/>
  <c r="AJ117" i="20"/>
  <c r="AJ118" i="20"/>
  <c r="AJ119" i="20"/>
  <c r="AJ120" i="20"/>
  <c r="AJ121" i="20"/>
  <c r="AJ122" i="20"/>
  <c r="AJ123" i="20"/>
  <c r="AJ124" i="20"/>
  <c r="AJ125" i="20"/>
  <c r="AJ126" i="20"/>
  <c r="AJ127" i="20"/>
  <c r="AJ128" i="20"/>
  <c r="AJ129" i="20"/>
  <c r="AJ130" i="20"/>
  <c r="AJ131" i="20"/>
  <c r="AJ132" i="20"/>
  <c r="AJ133" i="20"/>
  <c r="AJ134" i="20"/>
  <c r="AJ135" i="20"/>
  <c r="AJ136" i="20"/>
  <c r="AJ137" i="20"/>
  <c r="AJ138" i="20"/>
  <c r="AJ139" i="20"/>
  <c r="AJ140" i="20"/>
  <c r="AJ141" i="20"/>
  <c r="AJ142" i="20"/>
  <c r="AJ143" i="20"/>
  <c r="AJ144" i="20"/>
  <c r="AJ145" i="20"/>
  <c r="AJ146" i="20"/>
  <c r="AJ147" i="20"/>
  <c r="AJ148" i="20"/>
  <c r="AJ149" i="20"/>
  <c r="AJ150" i="20"/>
  <c r="AJ151" i="20"/>
  <c r="AJ152" i="20"/>
  <c r="AJ153" i="20"/>
  <c r="AJ154" i="20"/>
  <c r="AJ155" i="20"/>
  <c r="AJ156" i="20"/>
  <c r="AJ157" i="20"/>
  <c r="AJ158" i="20"/>
  <c r="AJ159" i="20"/>
  <c r="AJ160" i="20"/>
  <c r="AJ161" i="20"/>
  <c r="AJ162" i="20"/>
  <c r="AJ163" i="20"/>
  <c r="AJ164" i="20"/>
  <c r="AJ165" i="20"/>
  <c r="AJ166" i="20"/>
  <c r="AJ167" i="20"/>
  <c r="AJ168" i="20"/>
  <c r="AJ169" i="20"/>
  <c r="AJ170" i="20"/>
  <c r="AJ171" i="20"/>
  <c r="AJ172" i="20"/>
  <c r="AJ173" i="20"/>
  <c r="AJ174" i="20"/>
  <c r="AJ175" i="20"/>
  <c r="AJ176" i="20"/>
  <c r="AJ177" i="20"/>
  <c r="AJ178" i="20"/>
  <c r="AJ179" i="20"/>
  <c r="AJ180" i="20"/>
  <c r="AJ181" i="20"/>
  <c r="AJ182" i="20"/>
  <c r="AJ183" i="20"/>
  <c r="AJ184" i="20"/>
  <c r="AJ185" i="20"/>
  <c r="AJ186" i="20"/>
  <c r="AJ187" i="20"/>
  <c r="AJ188" i="20"/>
  <c r="AJ189" i="20"/>
  <c r="AJ190" i="20"/>
  <c r="AJ191" i="20"/>
  <c r="AJ192" i="20"/>
  <c r="AJ193" i="20"/>
  <c r="AJ194" i="20"/>
  <c r="AJ195" i="20"/>
  <c r="AJ196" i="20"/>
  <c r="AJ197" i="20"/>
  <c r="AJ198" i="20"/>
  <c r="AJ199" i="20"/>
  <c r="AJ200" i="20"/>
  <c r="AJ201" i="20"/>
  <c r="AJ202" i="20"/>
  <c r="AJ203" i="20"/>
  <c r="AJ204" i="20"/>
  <c r="AJ205" i="20"/>
  <c r="AJ206" i="20"/>
  <c r="AJ207" i="20"/>
  <c r="AJ208" i="20"/>
  <c r="AJ209" i="20"/>
  <c r="AJ210" i="20"/>
  <c r="AJ211" i="20"/>
  <c r="AJ212" i="20"/>
  <c r="AJ213" i="20"/>
  <c r="AJ214" i="20"/>
  <c r="AJ215" i="20"/>
  <c r="AJ216" i="20"/>
  <c r="AJ217" i="20"/>
  <c r="AJ218" i="20"/>
  <c r="AJ219" i="20"/>
  <c r="AJ220" i="20"/>
  <c r="AJ221" i="20"/>
  <c r="AJ222" i="20"/>
  <c r="AJ223" i="20"/>
  <c r="AJ224" i="20"/>
  <c r="AJ225" i="20"/>
  <c r="AJ226" i="20"/>
  <c r="AJ227" i="20"/>
  <c r="AJ228" i="20"/>
  <c r="AJ229" i="20"/>
  <c r="AJ230" i="20"/>
  <c r="AJ231" i="20"/>
  <c r="AJ232" i="20"/>
  <c r="AJ233" i="20"/>
  <c r="AJ234" i="20"/>
  <c r="AJ235" i="20"/>
  <c r="AJ236" i="20"/>
  <c r="AJ237" i="20"/>
  <c r="AJ238" i="20"/>
  <c r="AJ239" i="20"/>
  <c r="AJ240" i="20"/>
  <c r="AJ241" i="20"/>
  <c r="AJ242" i="20"/>
  <c r="AJ243" i="20"/>
  <c r="AJ244" i="20"/>
  <c r="AJ245" i="20"/>
  <c r="AJ246" i="20"/>
  <c r="AJ247" i="20"/>
  <c r="AJ248" i="20"/>
  <c r="AJ249" i="20"/>
  <c r="AJ250" i="20"/>
  <c r="AJ251" i="20"/>
  <c r="AJ252" i="20"/>
  <c r="AJ253" i="20"/>
  <c r="AJ254" i="20"/>
  <c r="AJ255" i="20"/>
  <c r="AJ256" i="20"/>
  <c r="AJ257" i="20"/>
  <c r="AJ258" i="20"/>
  <c r="AJ259" i="20"/>
  <c r="AJ260" i="20"/>
  <c r="AJ261" i="20"/>
  <c r="AJ262" i="20"/>
  <c r="AJ263" i="20"/>
  <c r="AJ264" i="20"/>
  <c r="AJ265" i="20"/>
  <c r="AJ266" i="20"/>
  <c r="AJ267" i="20"/>
  <c r="AJ268" i="20"/>
  <c r="AJ269" i="20"/>
  <c r="AJ270" i="20"/>
  <c r="AJ271" i="20"/>
  <c r="AJ272" i="20"/>
  <c r="AJ273" i="20"/>
  <c r="AJ274" i="20"/>
  <c r="AJ275" i="20"/>
  <c r="AJ276" i="20"/>
  <c r="AJ277" i="20"/>
  <c r="AJ278" i="20"/>
  <c r="AJ279" i="20"/>
  <c r="AJ280" i="20"/>
  <c r="AJ281" i="20"/>
  <c r="AJ282" i="20"/>
  <c r="AJ283" i="20"/>
  <c r="AJ284" i="20"/>
  <c r="AJ285" i="20"/>
  <c r="AJ286" i="20"/>
  <c r="AJ287" i="20"/>
  <c r="AJ288" i="20"/>
  <c r="AJ289" i="20"/>
  <c r="AJ290" i="20"/>
  <c r="AJ291" i="20"/>
  <c r="AJ292" i="20"/>
  <c r="AJ293" i="20"/>
  <c r="AJ294" i="20"/>
  <c r="AJ295" i="20"/>
  <c r="AJ296" i="20"/>
  <c r="AJ297" i="20"/>
  <c r="AJ298" i="20"/>
  <c r="AJ299" i="20"/>
  <c r="AJ300" i="20"/>
  <c r="AJ301" i="20"/>
  <c r="AJ302" i="20"/>
  <c r="AJ303" i="20"/>
  <c r="AJ304" i="20"/>
  <c r="AJ305" i="20"/>
  <c r="AJ306" i="20"/>
  <c r="AJ307" i="20"/>
  <c r="AJ308" i="20"/>
  <c r="AJ309" i="20"/>
  <c r="AJ310" i="20"/>
  <c r="AJ311" i="20"/>
  <c r="AJ312" i="20"/>
  <c r="AJ313" i="20"/>
  <c r="AJ314" i="20"/>
  <c r="AJ315" i="20"/>
  <c r="AJ316" i="20"/>
  <c r="AJ317" i="20"/>
  <c r="AJ318" i="20"/>
  <c r="AJ319" i="20"/>
  <c r="AJ320" i="20"/>
  <c r="AJ321" i="20"/>
  <c r="AJ322" i="20"/>
  <c r="AJ323" i="20"/>
  <c r="AJ324" i="20"/>
  <c r="AJ325" i="20"/>
  <c r="AJ326" i="20"/>
  <c r="AJ327" i="20"/>
  <c r="AJ328" i="20"/>
  <c r="AJ329" i="20"/>
  <c r="AJ330" i="20"/>
  <c r="AJ331" i="20"/>
  <c r="AJ332" i="20"/>
  <c r="AJ333" i="20"/>
  <c r="AJ334" i="20"/>
  <c r="AJ335" i="20"/>
  <c r="AJ336" i="20"/>
  <c r="AJ337" i="20"/>
  <c r="AJ338" i="20"/>
  <c r="AJ339" i="20"/>
  <c r="AJ340" i="20"/>
  <c r="AJ341" i="20"/>
  <c r="AJ342" i="20"/>
  <c r="AJ343" i="20"/>
  <c r="AJ344" i="20"/>
  <c r="AJ345" i="20"/>
  <c r="AJ346" i="20"/>
  <c r="AJ347" i="20"/>
  <c r="AJ348" i="20"/>
  <c r="AJ349" i="20"/>
  <c r="AJ350" i="20"/>
  <c r="AJ351" i="20"/>
  <c r="AJ352" i="20"/>
  <c r="AJ353" i="20"/>
  <c r="AJ354" i="20"/>
  <c r="AJ355" i="20"/>
  <c r="AJ356" i="20"/>
  <c r="AJ357" i="20"/>
  <c r="AJ358" i="20"/>
  <c r="AJ359" i="20"/>
  <c r="AJ360" i="20"/>
  <c r="AJ361" i="20"/>
  <c r="AJ362" i="20"/>
  <c r="AJ363" i="20"/>
  <c r="AJ364" i="20"/>
  <c r="AJ365" i="20"/>
  <c r="AJ366" i="20"/>
  <c r="AJ367" i="20"/>
  <c r="AJ368" i="20"/>
  <c r="AJ369" i="20"/>
  <c r="AJ370" i="20"/>
  <c r="AJ371" i="20"/>
  <c r="AJ372" i="20"/>
  <c r="AJ373" i="20"/>
  <c r="AJ374" i="20"/>
  <c r="AJ375" i="20"/>
  <c r="AJ376" i="20"/>
  <c r="AJ377" i="20"/>
  <c r="AJ378" i="20"/>
  <c r="AJ379" i="20"/>
  <c r="AJ380" i="20"/>
  <c r="AJ381" i="20"/>
  <c r="AJ382" i="20"/>
  <c r="AJ383" i="20"/>
  <c r="AJ384" i="20"/>
  <c r="AJ385" i="20"/>
  <c r="AJ386" i="20"/>
  <c r="AJ387" i="20"/>
  <c r="AJ388" i="20"/>
  <c r="AJ389" i="20"/>
  <c r="AJ390" i="20"/>
  <c r="AJ391" i="20"/>
  <c r="AJ392" i="20"/>
  <c r="AJ393" i="20"/>
  <c r="AJ394" i="20"/>
  <c r="AJ395" i="20"/>
  <c r="AJ396" i="20"/>
  <c r="AJ397" i="20"/>
  <c r="AJ398" i="20"/>
  <c r="AJ399" i="20"/>
  <c r="AJ400" i="20"/>
  <c r="AJ401" i="20"/>
  <c r="AJ402" i="20"/>
  <c r="AJ403" i="20"/>
  <c r="AJ404" i="20"/>
  <c r="AJ405" i="20"/>
  <c r="AJ406" i="20"/>
  <c r="AJ407" i="20"/>
  <c r="AJ408" i="20"/>
  <c r="AJ409" i="20"/>
  <c r="AJ410" i="20"/>
  <c r="AJ411" i="20"/>
  <c r="AJ412" i="20"/>
  <c r="AJ413" i="20"/>
  <c r="AJ414" i="20"/>
  <c r="AJ415" i="20"/>
  <c r="AJ416" i="20"/>
  <c r="AJ417" i="20"/>
  <c r="AJ418" i="20"/>
  <c r="AJ419" i="20"/>
  <c r="AJ420" i="20"/>
  <c r="AJ421" i="20"/>
  <c r="AJ422" i="20"/>
  <c r="AJ423" i="20"/>
  <c r="AJ424" i="20"/>
  <c r="AJ425" i="20"/>
  <c r="AJ426" i="20"/>
  <c r="AJ427" i="20"/>
  <c r="AJ428" i="20"/>
  <c r="AJ429" i="20"/>
  <c r="AJ430" i="20"/>
  <c r="AJ431" i="20"/>
  <c r="AJ432" i="20"/>
  <c r="AJ433" i="20"/>
  <c r="AJ434" i="20"/>
  <c r="AJ435" i="20"/>
  <c r="AJ436" i="20"/>
  <c r="AJ437" i="20"/>
  <c r="AJ438" i="20"/>
  <c r="AJ439" i="20"/>
  <c r="AJ440" i="20"/>
  <c r="AJ441" i="20"/>
  <c r="AJ442" i="20"/>
  <c r="AJ443" i="20"/>
  <c r="AJ444" i="20"/>
  <c r="AJ445" i="20"/>
  <c r="AJ446" i="20"/>
  <c r="AJ447" i="20"/>
  <c r="AJ448" i="20"/>
  <c r="AJ449" i="20"/>
  <c r="AJ450" i="20"/>
  <c r="AJ451" i="20"/>
  <c r="AJ452" i="20"/>
  <c r="AJ453" i="20"/>
  <c r="AJ454" i="20"/>
  <c r="AJ455" i="20"/>
  <c r="AJ456" i="20"/>
  <c r="AJ457" i="20"/>
  <c r="AJ458" i="20"/>
  <c r="AJ459" i="20"/>
  <c r="AJ460" i="20"/>
  <c r="AJ461" i="20"/>
  <c r="AJ462" i="20"/>
  <c r="AJ463" i="20"/>
  <c r="AJ464" i="20"/>
  <c r="AJ465" i="20"/>
  <c r="AJ466" i="20"/>
  <c r="AJ467" i="20"/>
  <c r="AJ468" i="20"/>
  <c r="AJ469" i="20"/>
  <c r="AJ470" i="20"/>
  <c r="AJ471" i="20"/>
  <c r="AJ472" i="20"/>
  <c r="AJ473" i="20"/>
  <c r="AJ474" i="20"/>
  <c r="AJ475" i="20"/>
  <c r="AJ476" i="20"/>
  <c r="AJ477" i="20"/>
  <c r="AJ478" i="20"/>
  <c r="AJ479" i="20"/>
  <c r="AJ480" i="20"/>
  <c r="AJ481" i="20"/>
  <c r="AJ482" i="20"/>
  <c r="AJ483" i="20"/>
  <c r="AJ484" i="20"/>
  <c r="AJ485" i="20"/>
  <c r="AJ486" i="20"/>
  <c r="AJ487" i="20"/>
  <c r="AJ488" i="20"/>
  <c r="AJ489" i="20"/>
  <c r="AJ490" i="20"/>
  <c r="AJ491" i="20"/>
  <c r="AJ492" i="20"/>
  <c r="AJ493" i="20"/>
  <c r="AJ494" i="20"/>
  <c r="AJ495" i="20"/>
  <c r="AJ496" i="20"/>
  <c r="AJ497" i="20"/>
  <c r="AJ498" i="20"/>
  <c r="AJ499" i="20"/>
  <c r="AJ500" i="20"/>
  <c r="AJ501" i="20"/>
  <c r="AJ502" i="20"/>
  <c r="AJ503" i="20"/>
  <c r="AJ504" i="20"/>
  <c r="AJ505" i="20"/>
  <c r="AJ506" i="20"/>
  <c r="AJ507" i="20"/>
  <c r="AJ508" i="20"/>
  <c r="AJ509" i="20"/>
  <c r="AJ510" i="20"/>
  <c r="AJ511" i="20"/>
  <c r="AJ512" i="20"/>
  <c r="AJ513" i="20"/>
  <c r="AJ514" i="20"/>
  <c r="AJ515" i="20"/>
  <c r="AJ516" i="20"/>
  <c r="AJ517" i="20"/>
  <c r="AJ518" i="20"/>
  <c r="AJ519" i="20"/>
  <c r="AJ520" i="20"/>
  <c r="AJ521" i="20"/>
  <c r="AJ522" i="20"/>
  <c r="AJ523" i="20"/>
  <c r="AJ524" i="20"/>
  <c r="AJ525" i="20"/>
  <c r="AJ526" i="20"/>
  <c r="AJ527" i="20"/>
  <c r="AJ528" i="20"/>
  <c r="AJ529" i="20"/>
  <c r="AJ530" i="20"/>
  <c r="AJ531" i="20"/>
  <c r="AJ532" i="20"/>
  <c r="AJ533" i="20"/>
  <c r="AJ534" i="20"/>
  <c r="AJ535" i="20"/>
  <c r="AJ536" i="20"/>
  <c r="AJ537" i="20"/>
  <c r="AJ538" i="20"/>
  <c r="AJ539" i="20"/>
  <c r="AJ540" i="20"/>
  <c r="AJ541" i="20"/>
  <c r="AJ542" i="20"/>
  <c r="AJ543" i="20"/>
  <c r="AJ544" i="20"/>
  <c r="AJ545" i="20"/>
  <c r="AJ546" i="20"/>
  <c r="AJ547" i="20"/>
  <c r="AJ548" i="20"/>
  <c r="AJ549" i="20"/>
  <c r="AJ550" i="20"/>
  <c r="AJ551" i="20"/>
  <c r="AJ552" i="20"/>
  <c r="AJ553" i="20"/>
  <c r="AJ554" i="20"/>
  <c r="AJ555" i="20"/>
  <c r="AJ556" i="20"/>
  <c r="AJ557" i="20"/>
  <c r="AJ558" i="20"/>
  <c r="AJ559" i="20"/>
  <c r="AJ560" i="20"/>
  <c r="AJ561" i="20"/>
  <c r="AJ562" i="20"/>
  <c r="AJ563" i="20"/>
  <c r="AJ564" i="20"/>
  <c r="AJ565" i="20"/>
  <c r="AJ566" i="20"/>
  <c r="AJ567" i="20"/>
  <c r="AJ568" i="20"/>
  <c r="AJ569" i="20"/>
  <c r="AJ570" i="20"/>
  <c r="AJ571" i="20"/>
  <c r="AJ572" i="20"/>
  <c r="AJ573" i="20"/>
  <c r="AJ574" i="20"/>
  <c r="AJ575" i="20"/>
  <c r="AJ576" i="20"/>
  <c r="AJ577" i="20"/>
  <c r="AJ578" i="20"/>
  <c r="AJ579" i="20"/>
  <c r="AJ580" i="20"/>
  <c r="AJ581" i="20"/>
  <c r="AJ582" i="20"/>
  <c r="AJ583" i="20"/>
  <c r="AJ584" i="20"/>
  <c r="AJ585" i="20"/>
  <c r="AJ586" i="20"/>
  <c r="AJ587" i="20"/>
  <c r="AJ588" i="20"/>
  <c r="AJ589" i="20"/>
  <c r="AJ590" i="20"/>
  <c r="AJ591" i="20"/>
  <c r="AJ592" i="20"/>
  <c r="AJ593" i="20"/>
  <c r="AJ594" i="20"/>
  <c r="AJ595" i="20"/>
  <c r="AJ596" i="20"/>
  <c r="AJ597" i="20"/>
  <c r="AJ598" i="20"/>
  <c r="AJ599" i="20"/>
  <c r="AJ600" i="20"/>
  <c r="AJ601" i="20"/>
  <c r="AJ602" i="20"/>
  <c r="AJ603" i="20"/>
  <c r="AJ604" i="20"/>
  <c r="AJ605" i="20"/>
  <c r="AJ606" i="20"/>
  <c r="AJ607" i="20"/>
  <c r="AJ608" i="20"/>
  <c r="AJ609" i="20"/>
  <c r="AJ610" i="20"/>
  <c r="AJ611" i="20"/>
  <c r="AJ612" i="20"/>
  <c r="AJ613" i="20"/>
  <c r="AJ614" i="20"/>
  <c r="AJ615" i="20"/>
  <c r="AJ616" i="20"/>
  <c r="AJ617" i="20"/>
  <c r="AJ618" i="20"/>
  <c r="AJ619" i="20"/>
  <c r="AJ620" i="20"/>
  <c r="AJ621" i="20"/>
  <c r="AJ622" i="20"/>
  <c r="AJ623" i="20"/>
  <c r="AJ624" i="20"/>
  <c r="AJ625" i="20"/>
  <c r="AJ626" i="20"/>
  <c r="AJ627" i="20"/>
  <c r="AJ628" i="20"/>
  <c r="AJ629" i="20"/>
  <c r="AJ630" i="20"/>
  <c r="AJ631" i="20"/>
  <c r="AJ632" i="20"/>
  <c r="AJ633" i="20"/>
  <c r="AJ634" i="20"/>
  <c r="AJ635" i="20"/>
  <c r="AJ636" i="20"/>
  <c r="AJ637" i="20"/>
  <c r="AJ638" i="20"/>
  <c r="AJ639" i="20"/>
  <c r="AJ640" i="20"/>
  <c r="AJ641" i="20"/>
  <c r="AJ642" i="20"/>
  <c r="AJ643" i="20"/>
  <c r="AJ644" i="20"/>
  <c r="AJ645" i="20"/>
  <c r="AJ646" i="20"/>
  <c r="AJ647" i="20"/>
  <c r="AJ648" i="20"/>
  <c r="AJ649" i="20"/>
  <c r="AJ650" i="20"/>
  <c r="AJ651" i="20"/>
  <c r="AJ652" i="20"/>
  <c r="AJ653" i="20"/>
  <c r="AJ654" i="20"/>
  <c r="AJ655" i="20"/>
  <c r="AJ656" i="20"/>
  <c r="AJ657" i="20"/>
  <c r="AJ658" i="20"/>
  <c r="AJ659" i="20"/>
  <c r="AJ660" i="20"/>
  <c r="AJ661" i="20"/>
  <c r="AJ662" i="20"/>
  <c r="AJ663" i="20"/>
  <c r="AJ664" i="20"/>
  <c r="AJ665" i="20"/>
  <c r="AJ666" i="20"/>
  <c r="AJ667" i="20"/>
  <c r="AJ668" i="20"/>
  <c r="AJ669" i="20"/>
  <c r="AJ670" i="20"/>
  <c r="AJ671" i="20"/>
  <c r="AJ672" i="20"/>
  <c r="AJ673" i="20"/>
  <c r="AJ674" i="20"/>
  <c r="AJ675" i="20"/>
  <c r="AJ676" i="20"/>
  <c r="AJ677" i="20"/>
  <c r="AJ678" i="20"/>
  <c r="AJ679" i="20"/>
  <c r="AJ680" i="20"/>
  <c r="AJ681" i="20"/>
  <c r="AJ682" i="20"/>
  <c r="AJ683" i="20"/>
  <c r="AJ684" i="20"/>
  <c r="AJ685" i="20"/>
  <c r="AJ686" i="20"/>
  <c r="AJ687" i="20"/>
  <c r="AJ688" i="20"/>
  <c r="AJ689" i="20"/>
  <c r="AJ690" i="20"/>
  <c r="AJ691" i="20"/>
  <c r="AJ692" i="20"/>
  <c r="AJ693" i="20"/>
  <c r="AJ694" i="20"/>
  <c r="AJ695" i="20"/>
  <c r="AJ696" i="20"/>
  <c r="AJ697" i="20"/>
  <c r="AJ698" i="20"/>
  <c r="AJ699" i="20"/>
  <c r="AJ700" i="20"/>
  <c r="AJ701" i="20"/>
  <c r="AJ702" i="20"/>
  <c r="AJ703" i="20"/>
  <c r="AJ704" i="20"/>
  <c r="AJ705" i="20"/>
  <c r="AJ706" i="20"/>
  <c r="AJ707" i="20"/>
  <c r="AJ708" i="20"/>
  <c r="AJ709" i="20"/>
  <c r="AJ710" i="20"/>
  <c r="AJ711" i="20"/>
  <c r="AJ712" i="20"/>
  <c r="AJ713" i="20"/>
  <c r="AJ714" i="20"/>
  <c r="AJ715" i="20"/>
  <c r="AJ716" i="20"/>
  <c r="AJ717" i="20"/>
  <c r="AJ718" i="20"/>
  <c r="AJ719" i="20"/>
  <c r="AJ720" i="20"/>
  <c r="AJ721" i="20"/>
  <c r="AJ722" i="20"/>
  <c r="AJ723" i="20"/>
  <c r="AJ724" i="20"/>
  <c r="AJ725" i="20"/>
  <c r="AJ726" i="20"/>
  <c r="AJ727" i="20"/>
  <c r="AJ728" i="20"/>
  <c r="AJ729" i="20"/>
  <c r="AJ730" i="20"/>
  <c r="AJ731" i="20"/>
  <c r="AJ732" i="20"/>
  <c r="AJ733" i="20"/>
  <c r="AJ734" i="20"/>
  <c r="AJ735" i="20"/>
  <c r="AJ736" i="20"/>
  <c r="AJ737" i="20"/>
  <c r="AJ738" i="20"/>
  <c r="AJ739" i="20"/>
  <c r="AJ740" i="20"/>
  <c r="AJ741" i="20"/>
  <c r="AJ742" i="20"/>
  <c r="AJ743" i="20"/>
  <c r="AJ744" i="20"/>
  <c r="AJ745" i="20"/>
  <c r="AJ746" i="20"/>
  <c r="AJ747" i="20"/>
  <c r="AJ748" i="20"/>
  <c r="AJ749" i="20"/>
  <c r="AJ750" i="20"/>
  <c r="AJ751" i="20"/>
  <c r="AJ752" i="20"/>
  <c r="AJ753" i="20"/>
  <c r="AJ754" i="20"/>
  <c r="AJ755" i="20"/>
  <c r="AJ756" i="20"/>
  <c r="AJ757" i="20"/>
  <c r="AJ758" i="20"/>
  <c r="AJ759" i="20"/>
  <c r="AJ760" i="20"/>
  <c r="AJ761" i="20"/>
  <c r="AJ762" i="20"/>
  <c r="AJ763" i="20"/>
  <c r="AJ764" i="20"/>
  <c r="AJ765" i="20"/>
  <c r="AJ766" i="20"/>
  <c r="AJ767" i="20"/>
  <c r="AJ768" i="20"/>
  <c r="AJ769" i="20"/>
  <c r="AJ770" i="20"/>
  <c r="AJ771" i="20"/>
  <c r="AJ772" i="20"/>
  <c r="AJ773" i="20"/>
  <c r="AJ774" i="20"/>
  <c r="AJ775" i="20"/>
  <c r="AJ776" i="20"/>
  <c r="AJ777" i="20"/>
  <c r="AJ778" i="20"/>
  <c r="AJ779" i="20"/>
  <c r="AJ780" i="20"/>
  <c r="AJ781" i="20"/>
  <c r="AJ782" i="20"/>
  <c r="AJ783" i="20"/>
  <c r="AJ784" i="20"/>
  <c r="AJ785" i="20"/>
  <c r="AJ786" i="20"/>
  <c r="AJ787" i="20"/>
  <c r="AJ788" i="20"/>
  <c r="AJ789" i="20"/>
  <c r="AJ790" i="20"/>
  <c r="AJ791" i="20"/>
  <c r="AJ792" i="20"/>
  <c r="AJ793" i="20"/>
  <c r="AJ794" i="20"/>
  <c r="AJ795" i="20"/>
  <c r="AJ796" i="20"/>
  <c r="AJ797" i="20"/>
  <c r="AJ798" i="20"/>
  <c r="AJ799" i="20"/>
  <c r="AJ800" i="20"/>
  <c r="AJ801" i="20"/>
  <c r="AJ802" i="20"/>
  <c r="AJ803" i="20"/>
  <c r="AJ804" i="20"/>
  <c r="AJ805" i="20"/>
  <c r="AJ806" i="20"/>
  <c r="AJ807" i="20"/>
  <c r="AJ808" i="20"/>
  <c r="AJ809" i="20"/>
  <c r="AJ810" i="20"/>
  <c r="AJ811" i="20"/>
  <c r="AJ812" i="20"/>
  <c r="AJ813" i="20"/>
  <c r="AJ814" i="20"/>
  <c r="AJ815" i="20"/>
  <c r="AJ816" i="20"/>
  <c r="AJ817" i="20"/>
  <c r="AJ818" i="20"/>
  <c r="AJ819" i="20"/>
  <c r="AJ820" i="20"/>
  <c r="AJ821" i="20"/>
  <c r="AJ822" i="20"/>
  <c r="AJ823" i="20"/>
  <c r="AJ824" i="20"/>
  <c r="AJ825" i="20"/>
  <c r="AJ826" i="20"/>
  <c r="AJ827" i="20"/>
  <c r="AJ828" i="20"/>
  <c r="AJ829" i="20"/>
  <c r="AJ830" i="20"/>
  <c r="AJ831" i="20"/>
  <c r="AJ832" i="20"/>
  <c r="AJ833" i="20"/>
  <c r="AJ834" i="20"/>
  <c r="AJ835" i="20"/>
  <c r="AJ836" i="20"/>
  <c r="AJ837" i="20"/>
  <c r="AJ838" i="20"/>
  <c r="AJ839" i="20"/>
  <c r="AJ840" i="20"/>
  <c r="AJ841" i="20"/>
  <c r="AJ842" i="20"/>
  <c r="AJ843" i="20"/>
  <c r="AJ844" i="20"/>
  <c r="AJ845" i="20"/>
  <c r="AJ846" i="20"/>
  <c r="AJ847" i="20"/>
  <c r="AJ848" i="20"/>
  <c r="AJ849" i="20"/>
  <c r="AJ850" i="20"/>
  <c r="AJ851" i="20"/>
  <c r="AJ852" i="20"/>
  <c r="AJ853" i="20"/>
  <c r="AJ854" i="20"/>
  <c r="AJ855" i="20"/>
  <c r="AJ856" i="20"/>
  <c r="AJ857" i="20"/>
  <c r="AJ858" i="20"/>
  <c r="AJ859" i="20"/>
  <c r="AJ860" i="20"/>
  <c r="AJ861" i="20"/>
  <c r="AJ862" i="20"/>
  <c r="AJ863" i="20"/>
  <c r="AJ864" i="20"/>
  <c r="AJ865" i="20"/>
  <c r="AJ866" i="20"/>
  <c r="AJ867" i="20"/>
  <c r="AJ868" i="20"/>
  <c r="AJ869" i="20"/>
  <c r="AJ870" i="20"/>
  <c r="AJ871" i="20"/>
  <c r="AJ872" i="20"/>
  <c r="AJ873" i="20"/>
  <c r="AJ874" i="20"/>
  <c r="AJ875" i="20"/>
  <c r="AJ876" i="20"/>
  <c r="AJ877" i="20"/>
  <c r="AJ878" i="20"/>
  <c r="AJ879" i="20"/>
  <c r="AJ880" i="20"/>
  <c r="AJ881" i="20"/>
  <c r="AJ882" i="20"/>
  <c r="AJ883" i="20"/>
  <c r="AJ884" i="20"/>
  <c r="AJ885" i="20"/>
  <c r="AJ886" i="20"/>
  <c r="AJ887" i="20"/>
  <c r="AJ888" i="20"/>
  <c r="AJ889" i="20"/>
  <c r="AJ890" i="20"/>
  <c r="AJ891" i="20"/>
  <c r="AJ892" i="20"/>
  <c r="AJ893" i="20"/>
  <c r="AJ894" i="20"/>
  <c r="AJ895" i="20"/>
  <c r="AJ896" i="20"/>
  <c r="AJ897" i="20"/>
  <c r="AJ898" i="20"/>
  <c r="AJ899" i="20"/>
  <c r="AJ900" i="20"/>
  <c r="AJ901" i="20"/>
  <c r="AJ902" i="20"/>
  <c r="AJ903" i="20"/>
  <c r="AJ904" i="20"/>
  <c r="AJ905" i="20"/>
  <c r="AJ906" i="20"/>
  <c r="AJ907" i="20"/>
  <c r="AJ908" i="20"/>
  <c r="AJ909" i="20"/>
  <c r="AJ910" i="20"/>
  <c r="AJ911" i="20"/>
  <c r="AJ912" i="20"/>
  <c r="AJ913" i="20"/>
  <c r="AJ914" i="20"/>
  <c r="AJ915" i="20"/>
  <c r="AJ916" i="20"/>
  <c r="AJ917" i="20"/>
  <c r="AJ918" i="20"/>
  <c r="AJ919" i="20"/>
  <c r="AJ920" i="20"/>
  <c r="AJ921" i="20"/>
  <c r="AJ922" i="20"/>
  <c r="AJ923" i="20"/>
  <c r="AJ924" i="20"/>
  <c r="AJ925" i="20"/>
  <c r="AJ926" i="20"/>
  <c r="AJ927" i="20"/>
  <c r="AJ928" i="20"/>
  <c r="AJ929" i="20"/>
  <c r="AJ930" i="20"/>
  <c r="AJ931" i="20"/>
  <c r="AJ932" i="20"/>
  <c r="AJ933" i="20"/>
  <c r="AJ934" i="20"/>
  <c r="AJ935" i="20"/>
  <c r="AJ936" i="20"/>
  <c r="AJ937" i="20"/>
  <c r="AJ938" i="20"/>
  <c r="AJ939" i="20"/>
  <c r="AJ940" i="20"/>
  <c r="AJ941" i="20"/>
  <c r="AJ942" i="20"/>
  <c r="AJ943" i="20"/>
  <c r="AJ944" i="20"/>
  <c r="AJ945" i="20"/>
  <c r="AJ946" i="20"/>
  <c r="AJ947" i="20"/>
  <c r="AJ948" i="20"/>
  <c r="AJ949" i="20"/>
  <c r="AJ950" i="20"/>
  <c r="AJ951" i="20"/>
  <c r="AJ952" i="20"/>
  <c r="AJ953" i="20"/>
  <c r="AJ954" i="20"/>
  <c r="AJ955" i="20"/>
  <c r="AJ956" i="20"/>
  <c r="AJ957" i="20"/>
  <c r="AJ958" i="20"/>
  <c r="AJ959" i="20"/>
  <c r="AJ960" i="20"/>
  <c r="AJ961" i="20"/>
  <c r="AJ962" i="20"/>
  <c r="AJ963" i="20"/>
  <c r="AJ964" i="20"/>
  <c r="AJ965" i="20"/>
  <c r="AJ966" i="20"/>
  <c r="AJ967" i="20"/>
  <c r="AJ968" i="20"/>
  <c r="AJ969" i="20"/>
  <c r="AJ970" i="20"/>
  <c r="AJ971" i="20"/>
  <c r="AJ972" i="20"/>
  <c r="AJ973" i="20"/>
  <c r="AJ974" i="20"/>
  <c r="AJ975" i="20"/>
  <c r="AJ976" i="20"/>
  <c r="AJ977" i="20"/>
  <c r="AJ978" i="20"/>
  <c r="AJ979" i="20"/>
  <c r="AJ980" i="20"/>
  <c r="AJ981" i="20"/>
  <c r="AJ982" i="20"/>
  <c r="AJ983" i="20"/>
  <c r="AJ984" i="20"/>
  <c r="AJ985" i="20"/>
  <c r="AJ986" i="20"/>
  <c r="AJ987" i="20"/>
  <c r="AJ988" i="20"/>
  <c r="AJ989" i="20"/>
  <c r="AJ990" i="20"/>
  <c r="AJ991" i="20"/>
  <c r="AJ992" i="20"/>
  <c r="AJ993" i="20"/>
  <c r="AJ994" i="20"/>
  <c r="AJ995" i="20"/>
  <c r="AJ996" i="20"/>
  <c r="AJ997" i="20"/>
  <c r="AJ998" i="20"/>
  <c r="AJ999" i="20"/>
  <c r="AJ1000" i="20"/>
  <c r="AJ1001" i="20"/>
  <c r="AJ1002" i="20"/>
  <c r="AJ1003" i="20"/>
  <c r="AJ1004" i="20"/>
  <c r="AJ1005" i="20"/>
  <c r="AJ1006" i="20"/>
  <c r="AJ1007" i="20"/>
  <c r="AJ1008" i="20"/>
  <c r="AJ1009" i="20"/>
  <c r="AJ1010" i="20"/>
  <c r="AJ1011" i="20"/>
  <c r="AJ1012" i="20"/>
  <c r="AJ1013" i="20"/>
  <c r="AJ1014" i="20"/>
  <c r="AJ1015" i="20"/>
  <c r="AJ1016" i="20"/>
  <c r="AJ1017" i="20"/>
  <c r="AJ1018" i="20"/>
  <c r="AJ1019" i="20"/>
  <c r="AJ1020" i="20"/>
  <c r="AJ1021" i="20"/>
  <c r="AJ1022" i="20"/>
  <c r="AJ1023" i="20"/>
  <c r="AJ1024" i="20"/>
  <c r="AJ1025" i="20"/>
  <c r="AJ1026" i="20"/>
  <c r="AJ1027" i="20"/>
  <c r="AJ1028" i="20"/>
  <c r="AJ1029" i="20"/>
  <c r="AJ1030" i="20"/>
  <c r="AJ1031" i="20"/>
  <c r="AJ1032" i="20"/>
  <c r="AJ1033" i="20"/>
  <c r="AJ1034" i="20"/>
  <c r="AJ1035" i="20"/>
  <c r="AJ1036" i="20"/>
  <c r="AJ1037" i="20"/>
  <c r="AJ1038" i="20"/>
  <c r="AJ1039" i="20"/>
  <c r="AJ1040" i="20"/>
  <c r="AJ1041" i="20"/>
  <c r="AJ1042" i="20"/>
  <c r="AJ1043" i="20"/>
  <c r="AJ1044" i="20"/>
  <c r="AJ1045" i="20"/>
  <c r="AJ1046" i="20"/>
  <c r="AJ1047" i="20"/>
  <c r="AJ1048" i="20"/>
  <c r="AJ1049" i="20"/>
  <c r="AJ1050" i="20"/>
  <c r="AJ1051" i="20"/>
  <c r="AJ1052" i="20"/>
  <c r="AJ1053" i="20"/>
  <c r="AJ1054" i="20"/>
  <c r="AJ1055" i="20"/>
  <c r="AJ1056" i="20"/>
  <c r="AJ1057" i="20"/>
  <c r="AJ1058" i="20"/>
  <c r="AJ1059" i="20"/>
  <c r="AJ1060" i="20"/>
  <c r="AJ1061" i="20"/>
  <c r="AJ1062" i="20"/>
  <c r="AJ1063" i="20"/>
  <c r="AJ1064" i="20"/>
  <c r="AJ1065" i="20"/>
  <c r="AJ1066" i="20"/>
  <c r="AJ1067" i="20"/>
  <c r="AJ1068" i="20"/>
  <c r="AJ1069" i="20"/>
  <c r="AJ1070" i="20"/>
  <c r="AJ1071" i="20"/>
  <c r="AJ1072" i="20"/>
  <c r="AJ1073" i="20"/>
  <c r="AJ1074" i="20"/>
  <c r="AJ1075" i="20"/>
  <c r="AJ1076" i="20"/>
  <c r="AJ1077" i="20"/>
  <c r="AJ1078" i="20"/>
  <c r="AJ1079" i="20"/>
  <c r="AJ1080" i="20"/>
  <c r="AJ1081" i="20"/>
  <c r="AJ1082" i="20"/>
  <c r="AJ1083" i="20"/>
  <c r="AJ1084" i="20"/>
  <c r="AJ1085" i="20"/>
  <c r="AJ1086" i="20"/>
  <c r="AJ1087" i="20"/>
  <c r="AJ1088" i="20"/>
  <c r="AJ1089" i="20"/>
  <c r="AJ1090" i="20"/>
  <c r="AJ1091" i="20"/>
  <c r="AJ1092" i="20"/>
  <c r="AJ1093" i="20"/>
  <c r="AJ1094" i="20"/>
  <c r="AJ1095" i="20"/>
  <c r="AJ1096" i="20"/>
  <c r="AJ1097" i="20"/>
  <c r="AJ1098" i="20"/>
  <c r="AJ1099" i="20"/>
  <c r="AJ1100" i="20"/>
  <c r="AJ1101" i="20"/>
  <c r="AJ1102" i="20"/>
  <c r="AJ1103" i="20"/>
  <c r="AJ1104" i="20"/>
  <c r="AJ1105" i="20"/>
  <c r="AJ1106" i="20"/>
  <c r="AJ1107" i="20"/>
  <c r="AJ1108" i="20"/>
  <c r="AJ1109" i="20"/>
  <c r="AJ1110" i="20"/>
  <c r="AJ1111" i="20"/>
  <c r="AJ1112" i="20"/>
  <c r="AJ1113" i="20"/>
  <c r="AJ1114" i="20"/>
  <c r="AJ1115" i="20"/>
  <c r="AJ1116" i="20"/>
  <c r="AJ1117" i="20"/>
  <c r="AJ1118" i="20"/>
  <c r="AJ1119" i="20"/>
  <c r="AJ1120" i="20"/>
  <c r="AJ1121" i="20"/>
  <c r="AJ1122" i="20"/>
  <c r="AJ1123" i="20"/>
  <c r="AJ1124" i="20"/>
  <c r="AJ1125" i="20"/>
  <c r="AJ1126" i="20"/>
  <c r="AJ1127" i="20"/>
  <c r="AJ1128" i="20"/>
  <c r="AJ1129" i="20"/>
  <c r="AJ1130" i="20"/>
  <c r="AJ1131" i="20"/>
  <c r="AJ1132" i="20"/>
  <c r="AJ1133" i="20"/>
  <c r="AJ1134" i="20"/>
  <c r="AJ1135" i="20"/>
  <c r="AJ1136" i="20"/>
  <c r="AJ1137" i="20"/>
  <c r="AJ1138" i="20"/>
  <c r="AJ1139" i="20"/>
  <c r="AJ1140" i="20"/>
  <c r="AJ1141" i="20"/>
  <c r="AJ1142" i="20"/>
  <c r="AJ1143" i="20"/>
  <c r="AJ1144" i="20"/>
  <c r="AJ1145" i="20"/>
  <c r="AJ1146" i="20"/>
  <c r="AJ1147" i="20"/>
  <c r="AJ1148" i="20"/>
  <c r="AJ1149" i="20"/>
  <c r="AJ1150" i="20"/>
  <c r="AJ1151" i="20"/>
  <c r="AJ1152" i="20"/>
  <c r="AJ1153" i="20"/>
  <c r="AJ1154" i="20"/>
  <c r="AJ1155" i="20"/>
  <c r="AJ1156" i="20"/>
  <c r="AJ1157" i="20"/>
  <c r="AJ1158" i="20"/>
  <c r="AJ1159" i="20"/>
  <c r="AJ1160" i="20"/>
  <c r="AJ1161" i="20"/>
  <c r="AJ1162" i="20"/>
  <c r="AJ1163" i="20"/>
  <c r="AJ1164" i="20"/>
  <c r="AJ1165" i="20"/>
  <c r="AJ1166" i="20"/>
  <c r="AJ1167" i="20"/>
  <c r="AJ1168" i="20"/>
  <c r="AJ1169" i="20"/>
  <c r="AJ1170" i="20"/>
  <c r="AJ1171" i="20"/>
  <c r="AJ1172" i="20"/>
  <c r="AJ1173" i="20"/>
  <c r="AJ1174" i="20"/>
  <c r="AJ1175" i="20"/>
  <c r="AJ1176" i="20"/>
  <c r="AJ1177" i="20"/>
  <c r="AJ1178" i="20"/>
  <c r="AJ1179" i="20"/>
  <c r="AJ1180" i="20"/>
  <c r="AJ1181" i="20"/>
  <c r="AJ1182" i="20"/>
  <c r="AJ1183" i="20"/>
  <c r="AJ1184" i="20"/>
  <c r="AJ1185" i="20"/>
  <c r="AJ1186" i="20"/>
  <c r="AJ1187" i="20"/>
  <c r="AJ1188" i="20"/>
  <c r="AJ1189" i="20"/>
  <c r="AJ1190" i="20"/>
  <c r="AJ1191" i="20"/>
  <c r="AJ1192" i="20"/>
  <c r="AJ1193" i="20"/>
  <c r="AJ1194" i="20"/>
  <c r="AJ1195" i="20"/>
  <c r="AJ1196" i="20"/>
  <c r="AJ1197" i="20"/>
  <c r="AJ1198" i="20"/>
  <c r="AJ1199" i="20"/>
  <c r="AJ1200" i="20"/>
  <c r="AJ1201" i="20"/>
  <c r="AJ1202" i="20"/>
  <c r="AJ1203" i="20"/>
  <c r="AJ1204" i="20"/>
  <c r="AJ1205" i="20"/>
  <c r="AJ1206" i="20"/>
  <c r="AJ1207" i="20"/>
  <c r="AJ1208" i="20"/>
  <c r="AJ1209" i="20"/>
  <c r="AJ1210" i="20"/>
  <c r="AJ1211" i="20"/>
  <c r="AJ1212" i="20"/>
  <c r="AJ1213" i="20"/>
  <c r="AJ1214" i="20"/>
  <c r="AJ1215" i="20"/>
  <c r="AJ1216" i="20"/>
  <c r="AJ1217" i="20"/>
  <c r="AJ1218" i="20"/>
  <c r="AJ1219" i="20"/>
  <c r="AJ1220" i="20"/>
  <c r="AJ1221" i="20"/>
  <c r="AJ1222" i="20"/>
  <c r="AJ1223" i="20"/>
  <c r="AJ1224" i="20"/>
  <c r="AJ1225" i="20"/>
  <c r="AJ1226" i="20"/>
  <c r="AJ1227" i="20"/>
  <c r="AJ1228" i="20"/>
  <c r="AJ1229" i="20"/>
  <c r="AJ1230" i="20"/>
  <c r="AJ1231" i="20"/>
  <c r="AJ1232" i="20"/>
  <c r="AJ1233" i="20"/>
  <c r="AJ1234" i="20"/>
  <c r="AJ1235" i="20"/>
  <c r="AJ1236" i="20"/>
  <c r="AJ1237" i="20"/>
  <c r="AJ1238" i="20"/>
  <c r="AJ1239" i="20"/>
  <c r="AJ1240" i="20"/>
  <c r="AJ1241" i="20"/>
  <c r="AJ1242" i="20"/>
  <c r="AJ1243" i="20"/>
  <c r="AJ1244" i="20"/>
  <c r="AJ1245" i="20"/>
  <c r="AJ1246" i="20"/>
  <c r="AJ1247" i="20"/>
  <c r="AJ1248" i="20"/>
  <c r="AJ1249" i="20"/>
  <c r="AJ1250" i="20"/>
  <c r="AJ1251" i="20"/>
  <c r="AJ1252" i="20"/>
  <c r="AJ1253" i="20"/>
  <c r="AJ1254" i="20"/>
  <c r="AJ1255" i="20"/>
  <c r="AJ1256" i="20"/>
  <c r="AJ1257" i="20"/>
  <c r="AJ1258" i="20"/>
  <c r="AJ1259" i="20"/>
  <c r="AJ1260" i="20"/>
  <c r="AJ1261" i="20"/>
  <c r="AJ1262" i="20"/>
  <c r="AJ1263" i="20"/>
  <c r="AJ1264" i="20"/>
  <c r="AJ1265" i="20"/>
  <c r="AJ1266" i="20"/>
  <c r="AJ1267" i="20"/>
  <c r="AJ1268" i="20"/>
  <c r="AJ1269" i="20"/>
  <c r="AJ1270" i="20"/>
  <c r="AJ1271" i="20"/>
  <c r="AJ1272" i="20"/>
  <c r="AJ1273" i="20"/>
  <c r="AJ1274" i="20"/>
  <c r="AJ1275" i="20"/>
  <c r="AJ1276" i="20"/>
  <c r="AJ1277" i="20"/>
  <c r="AJ1278" i="20"/>
  <c r="AJ1279" i="20"/>
  <c r="AJ1280" i="20"/>
  <c r="AJ1281" i="20"/>
  <c r="AJ1282" i="20"/>
  <c r="AJ1283" i="20"/>
  <c r="AJ1284" i="20"/>
  <c r="AJ1285" i="20"/>
  <c r="AJ1286" i="20"/>
  <c r="AJ1287" i="20"/>
  <c r="AJ1288" i="20"/>
  <c r="AJ1289" i="20"/>
  <c r="AJ1290" i="20"/>
  <c r="AJ1291" i="20"/>
  <c r="AJ1292" i="20"/>
  <c r="AJ1293" i="20"/>
  <c r="AJ1294" i="20"/>
  <c r="AJ1295" i="20"/>
  <c r="AJ1296" i="20"/>
  <c r="AJ1297" i="20"/>
  <c r="AJ1298" i="20"/>
  <c r="AJ1299" i="20"/>
  <c r="AJ1300" i="20"/>
  <c r="AJ1301" i="20"/>
  <c r="AJ1302" i="20"/>
  <c r="AJ1303" i="20"/>
  <c r="AJ1304" i="20"/>
  <c r="AJ1305" i="20"/>
  <c r="AJ1306" i="20"/>
  <c r="AJ1307" i="20"/>
  <c r="AJ1308" i="20"/>
  <c r="AJ1309" i="20"/>
  <c r="AJ1310" i="20"/>
  <c r="AJ1311" i="20"/>
  <c r="AJ1312" i="20"/>
  <c r="AJ1313" i="20"/>
  <c r="AJ1314" i="20"/>
  <c r="AJ1315" i="20"/>
  <c r="AJ1316" i="20"/>
  <c r="AJ1317" i="20"/>
  <c r="AJ1318" i="20"/>
  <c r="AJ1319" i="20"/>
  <c r="AJ1320" i="20"/>
  <c r="AJ1321" i="20"/>
  <c r="AJ1322" i="20"/>
  <c r="AJ1323" i="20"/>
  <c r="AJ1324" i="20"/>
  <c r="AJ1325" i="20"/>
  <c r="AJ1326" i="20"/>
  <c r="AJ1327" i="20"/>
  <c r="AJ1328" i="20"/>
  <c r="AJ1329" i="20"/>
  <c r="AJ1330" i="20"/>
  <c r="AJ1331" i="20"/>
  <c r="AJ1332" i="20"/>
  <c r="AJ1333" i="20"/>
  <c r="AJ1334" i="20"/>
  <c r="AJ1335" i="20"/>
  <c r="AJ1336" i="20"/>
  <c r="AJ1337" i="20"/>
  <c r="AJ1338" i="20"/>
  <c r="AJ1339" i="20"/>
  <c r="AJ1340" i="20"/>
  <c r="AJ1341" i="20"/>
  <c r="AJ1342" i="20"/>
  <c r="AJ1343" i="20"/>
  <c r="AJ1344" i="20"/>
  <c r="AJ1345" i="20"/>
  <c r="AJ1346" i="20"/>
  <c r="AJ1347" i="20"/>
  <c r="AJ1348" i="20"/>
  <c r="AJ1349" i="20"/>
  <c r="AJ1350" i="20"/>
  <c r="AJ1351" i="20"/>
  <c r="AJ1352" i="20"/>
  <c r="AJ1353" i="20"/>
  <c r="AJ1354" i="20"/>
  <c r="AJ1355" i="20"/>
  <c r="AJ1356" i="20"/>
  <c r="AJ1357" i="20"/>
  <c r="AJ1358" i="20"/>
  <c r="AJ1359" i="20"/>
  <c r="AJ1360" i="20"/>
  <c r="AJ1361" i="20"/>
  <c r="AJ1362" i="20"/>
  <c r="AJ1363" i="20"/>
  <c r="AJ1364" i="20"/>
  <c r="AJ1365" i="20"/>
  <c r="AJ1366" i="20"/>
  <c r="AJ1367" i="20"/>
  <c r="AJ1368" i="20"/>
  <c r="AJ1369" i="20"/>
  <c r="AJ1370" i="20"/>
  <c r="AJ1371" i="20"/>
  <c r="AJ1372" i="20"/>
  <c r="AJ1373" i="20"/>
  <c r="AJ1374" i="20"/>
  <c r="AJ1375" i="20"/>
  <c r="AJ1376" i="20"/>
  <c r="AJ1377" i="20"/>
  <c r="AJ1378" i="20"/>
  <c r="AJ1379" i="20"/>
  <c r="AJ1380" i="20"/>
  <c r="AJ1381" i="20"/>
  <c r="AJ1382" i="20"/>
  <c r="AJ1383" i="20"/>
  <c r="AJ1384" i="20"/>
  <c r="AJ1385" i="20"/>
  <c r="AJ1386" i="20"/>
  <c r="AJ1387" i="20"/>
  <c r="AJ1388" i="20"/>
  <c r="AJ1389" i="20"/>
  <c r="AJ1390" i="20"/>
  <c r="AJ1391" i="20"/>
  <c r="AJ1392" i="20"/>
  <c r="AJ1393" i="20"/>
  <c r="AJ1394" i="20"/>
  <c r="AJ1395" i="20"/>
  <c r="AJ1396" i="20"/>
  <c r="AJ1397" i="20"/>
  <c r="AJ1398" i="20"/>
  <c r="AJ1399" i="20"/>
  <c r="AJ1400" i="20"/>
  <c r="AJ1401" i="20"/>
  <c r="AJ1402" i="20"/>
  <c r="AJ1403" i="20"/>
  <c r="AJ1404" i="20"/>
  <c r="AJ1405" i="20"/>
  <c r="AJ1406" i="20"/>
  <c r="AJ1407" i="20"/>
  <c r="AJ1408" i="20"/>
  <c r="AJ1409" i="20"/>
  <c r="AJ1410" i="20"/>
  <c r="AJ1411" i="20"/>
  <c r="AJ1412" i="20"/>
  <c r="AJ1413" i="20"/>
  <c r="AJ1414" i="20"/>
  <c r="AJ1415" i="20"/>
  <c r="AJ1416" i="20"/>
  <c r="AJ1417" i="20"/>
  <c r="AJ1418" i="20"/>
  <c r="AJ1419" i="20"/>
  <c r="AJ1420" i="20"/>
  <c r="AJ1421" i="20"/>
  <c r="AJ1422" i="20"/>
  <c r="AJ1423" i="20"/>
  <c r="AJ1424" i="20"/>
  <c r="AJ1425" i="20"/>
  <c r="AJ1426" i="20"/>
  <c r="AJ1427" i="20"/>
  <c r="AJ1428" i="20"/>
  <c r="AJ1429" i="20"/>
  <c r="AJ1430" i="20"/>
  <c r="AJ1431" i="20"/>
  <c r="AJ1432" i="20"/>
  <c r="AJ1433" i="20"/>
  <c r="AJ1434" i="20"/>
  <c r="AJ1435" i="20"/>
  <c r="AJ1436" i="20"/>
  <c r="AJ1437" i="20"/>
  <c r="AJ1438" i="20"/>
  <c r="AJ1439" i="20"/>
  <c r="AJ1440" i="20"/>
  <c r="AJ1441" i="20"/>
  <c r="AJ1442" i="20"/>
  <c r="AJ1443" i="20"/>
  <c r="AJ1444" i="20"/>
  <c r="AJ1445" i="20"/>
  <c r="AJ1446" i="20"/>
  <c r="AJ1447" i="20"/>
  <c r="AJ1448" i="20"/>
  <c r="AJ1449" i="20"/>
  <c r="AJ1450" i="20"/>
  <c r="AJ1451" i="20"/>
  <c r="AJ1452" i="20"/>
  <c r="AJ1453" i="20"/>
  <c r="AJ1454" i="20"/>
  <c r="AJ1455" i="20"/>
  <c r="AJ1456" i="20"/>
  <c r="AJ1457" i="20"/>
  <c r="AJ1458" i="20"/>
  <c r="AJ1459" i="20"/>
  <c r="AJ1460" i="20"/>
  <c r="AJ1461" i="20"/>
  <c r="AJ1462" i="20"/>
  <c r="AJ1463" i="20"/>
  <c r="AJ1464" i="20"/>
  <c r="AJ1465" i="20"/>
  <c r="AJ1466" i="20"/>
  <c r="AJ1467" i="20"/>
  <c r="AJ1468" i="20"/>
  <c r="AJ1469" i="20"/>
  <c r="AJ1470" i="20"/>
  <c r="AJ1471" i="20"/>
  <c r="AJ1472" i="20"/>
  <c r="AJ1473" i="20"/>
  <c r="AJ1474" i="20"/>
  <c r="AJ1475" i="20"/>
  <c r="AJ1476" i="20"/>
  <c r="AJ1477" i="20"/>
  <c r="AJ1478" i="20"/>
  <c r="AJ1479" i="20"/>
  <c r="AJ1480" i="20"/>
  <c r="AJ1481" i="20"/>
  <c r="AJ1482" i="20"/>
  <c r="AJ1483" i="20"/>
  <c r="AJ1484" i="20"/>
  <c r="AJ1485" i="20"/>
  <c r="AJ1486" i="20"/>
  <c r="AJ1487" i="20"/>
  <c r="AJ1488" i="20"/>
  <c r="AJ1489" i="20"/>
  <c r="AJ1490" i="20"/>
  <c r="AJ1491" i="20"/>
  <c r="AJ1492" i="20"/>
  <c r="AJ1493" i="20"/>
  <c r="AJ1494" i="20"/>
  <c r="AJ1495" i="20"/>
  <c r="AJ1496" i="20"/>
  <c r="AJ1497" i="20"/>
  <c r="AJ1498" i="20"/>
  <c r="AJ1499" i="20"/>
  <c r="AJ1500" i="20"/>
  <c r="AJ1501" i="20"/>
  <c r="AJ1502" i="20"/>
  <c r="AJ1503" i="20"/>
  <c r="AJ1504" i="20"/>
  <c r="AJ1505" i="20"/>
  <c r="AJ1506" i="20"/>
  <c r="AJ1507" i="20"/>
  <c r="AJ1508" i="20"/>
  <c r="AJ1509" i="20"/>
  <c r="AJ1510" i="20"/>
  <c r="AJ1511" i="20"/>
  <c r="AJ1512" i="20"/>
  <c r="AJ1513" i="20"/>
  <c r="AJ1514" i="20"/>
  <c r="AJ1515" i="20"/>
  <c r="AJ1516" i="20"/>
  <c r="AJ1517" i="20"/>
  <c r="AJ1518" i="20"/>
  <c r="AJ1519" i="20"/>
  <c r="AJ1520" i="20"/>
  <c r="AJ1521" i="20"/>
  <c r="AJ1522" i="20"/>
  <c r="AJ1523" i="20"/>
  <c r="AJ1524" i="20"/>
  <c r="AJ1525" i="20"/>
  <c r="AJ1526" i="20"/>
  <c r="AJ1527" i="20"/>
  <c r="AJ1528" i="20"/>
  <c r="AJ1529" i="20"/>
  <c r="AJ1530" i="20"/>
  <c r="AJ1531" i="20"/>
  <c r="AJ1532" i="20"/>
  <c r="AJ1533" i="20"/>
  <c r="AJ1534" i="20"/>
  <c r="AJ1535" i="20"/>
  <c r="AJ1536" i="20"/>
  <c r="AJ1537" i="20"/>
  <c r="AJ1538" i="20"/>
  <c r="AJ1539" i="20"/>
  <c r="AJ1540" i="20"/>
  <c r="AJ1541" i="20"/>
  <c r="AJ1542" i="20"/>
  <c r="AJ1543" i="20"/>
  <c r="AJ1544" i="20"/>
  <c r="AJ1545" i="20"/>
  <c r="AJ1546" i="20"/>
  <c r="AJ1547" i="20"/>
  <c r="AJ1548" i="20"/>
  <c r="AJ1549" i="20"/>
  <c r="AJ1550" i="20"/>
  <c r="AJ1551" i="20"/>
  <c r="AJ1552" i="20"/>
  <c r="AJ1553" i="20"/>
  <c r="AJ1554" i="20"/>
  <c r="AJ1555" i="20"/>
  <c r="AJ1556" i="20"/>
  <c r="AJ1557" i="20"/>
  <c r="AJ1558" i="20"/>
  <c r="AJ1559" i="20"/>
  <c r="AJ1560" i="20"/>
  <c r="AJ1561" i="20"/>
  <c r="AJ1562" i="20"/>
  <c r="AJ1563" i="20"/>
  <c r="AJ1564" i="20"/>
  <c r="AJ1565" i="20"/>
  <c r="AJ1566" i="20"/>
  <c r="AJ1567" i="20"/>
  <c r="AJ1568" i="20"/>
  <c r="AJ1569" i="20"/>
  <c r="AJ1570" i="20"/>
  <c r="AJ1571" i="20"/>
  <c r="AJ1572" i="20"/>
  <c r="AJ1573" i="20"/>
  <c r="AJ1574" i="20"/>
  <c r="AJ1575" i="20"/>
  <c r="AJ1576" i="20"/>
  <c r="AJ1577" i="20"/>
  <c r="AJ1578" i="20"/>
  <c r="AJ1579" i="20"/>
  <c r="AJ1580" i="20"/>
  <c r="AJ1581" i="20"/>
  <c r="AJ1582" i="20"/>
  <c r="AJ1583" i="20"/>
  <c r="AJ1584" i="20"/>
  <c r="AJ1585" i="20"/>
  <c r="AJ1586" i="20"/>
  <c r="AJ1587" i="20"/>
  <c r="AJ1588" i="20"/>
  <c r="AJ1589" i="20"/>
  <c r="AJ1590" i="20"/>
  <c r="AJ1591" i="20"/>
  <c r="AJ1592" i="20"/>
  <c r="AJ1593" i="20"/>
  <c r="AJ1594" i="20"/>
  <c r="AJ1595" i="20"/>
  <c r="AJ1596" i="20"/>
  <c r="AJ1597" i="20"/>
  <c r="AJ1598" i="20"/>
  <c r="AJ1599" i="20"/>
  <c r="AJ1600" i="20"/>
  <c r="AJ1601" i="20"/>
  <c r="AJ1602" i="20"/>
  <c r="AJ1603" i="20"/>
  <c r="AJ1604" i="20"/>
  <c r="AJ1605" i="20"/>
  <c r="AJ1606" i="20"/>
  <c r="AJ1607" i="20"/>
  <c r="AJ1608" i="20"/>
  <c r="AJ1609" i="20"/>
  <c r="AJ1610" i="20"/>
  <c r="AJ1611" i="20"/>
  <c r="AJ1612" i="20"/>
  <c r="AJ1613" i="20"/>
  <c r="AJ1614" i="20"/>
  <c r="AJ1615" i="20"/>
  <c r="AJ1616" i="20"/>
  <c r="AJ1617" i="20"/>
  <c r="AJ1618" i="20"/>
  <c r="AJ1619" i="20"/>
  <c r="AJ1620" i="20"/>
  <c r="AJ1621" i="20"/>
  <c r="AJ1622" i="20"/>
  <c r="AJ1623" i="20"/>
  <c r="AJ1624" i="20"/>
  <c r="AJ1625" i="20"/>
  <c r="AJ1626" i="20"/>
  <c r="AJ1627" i="20"/>
  <c r="AJ1628" i="20"/>
  <c r="AJ1629" i="20"/>
  <c r="AJ1630" i="20"/>
  <c r="AJ1631" i="20"/>
  <c r="AJ1632" i="20"/>
  <c r="AJ1633" i="20"/>
  <c r="AJ1634" i="20"/>
  <c r="AJ1635" i="20"/>
  <c r="AJ1636" i="20"/>
  <c r="AJ1637" i="20"/>
  <c r="AJ1638" i="20"/>
  <c r="AJ1639" i="20"/>
  <c r="AJ1640" i="20"/>
  <c r="AJ1641" i="20"/>
  <c r="AJ1642" i="20"/>
  <c r="AJ1643" i="20"/>
  <c r="AJ1644" i="20"/>
  <c r="AJ1645" i="20"/>
  <c r="AJ1646" i="20"/>
  <c r="AJ1647" i="20"/>
  <c r="AJ1648" i="20"/>
  <c r="AJ1649" i="20"/>
  <c r="AJ1650" i="20"/>
  <c r="AJ1651" i="20"/>
  <c r="AJ1652" i="20"/>
  <c r="AJ1653" i="20"/>
  <c r="AJ1654" i="20"/>
  <c r="AJ1655" i="20"/>
  <c r="AJ1656" i="20"/>
  <c r="AJ1657" i="20"/>
  <c r="AJ1658" i="20"/>
  <c r="AJ1659" i="20"/>
  <c r="AJ1660" i="20"/>
  <c r="AJ1661" i="20"/>
  <c r="AJ1662" i="20"/>
  <c r="AJ1663" i="20"/>
  <c r="AJ1664" i="20"/>
  <c r="AJ1665" i="20"/>
  <c r="AJ1666" i="20"/>
  <c r="AJ1667" i="20"/>
  <c r="AJ1668" i="20"/>
  <c r="AJ1669" i="20"/>
  <c r="AJ1670" i="20"/>
  <c r="AJ1671" i="20"/>
  <c r="AJ1672" i="20"/>
  <c r="AJ1673" i="20"/>
  <c r="AJ1674" i="20"/>
  <c r="AJ1675" i="20"/>
  <c r="AJ1676" i="20"/>
  <c r="AJ1677" i="20"/>
  <c r="AJ1678" i="20"/>
  <c r="AJ1679" i="20"/>
  <c r="AJ1680" i="20"/>
  <c r="AJ1681" i="20"/>
  <c r="AJ1682" i="20"/>
  <c r="AJ1683" i="20"/>
  <c r="AJ1684" i="20"/>
  <c r="AJ1685" i="20"/>
  <c r="AJ1686" i="20"/>
  <c r="AJ1687" i="20"/>
  <c r="AJ1688" i="20"/>
  <c r="AJ1689" i="20"/>
  <c r="AJ1690" i="20"/>
  <c r="AJ1691" i="20"/>
  <c r="AJ1692" i="20"/>
  <c r="AJ1693" i="20"/>
  <c r="AJ1694" i="20"/>
  <c r="AJ1695" i="20"/>
  <c r="AJ1696" i="20"/>
  <c r="AJ1697" i="20"/>
  <c r="AJ1698" i="20"/>
  <c r="AJ1699" i="20"/>
  <c r="AJ1700" i="20"/>
  <c r="AJ1701" i="20"/>
  <c r="AJ1702" i="20"/>
  <c r="AJ1703" i="20"/>
  <c r="AJ1704" i="20"/>
  <c r="AJ1705" i="20"/>
  <c r="AJ1706" i="20"/>
  <c r="AJ1707" i="20"/>
  <c r="AJ1708" i="20"/>
  <c r="AJ1709" i="20"/>
  <c r="AJ1710" i="20"/>
  <c r="AJ1711" i="20"/>
  <c r="AJ1712" i="20"/>
  <c r="AJ1713" i="20"/>
  <c r="AJ1714" i="20"/>
  <c r="AJ1715" i="20"/>
  <c r="AJ1716" i="20"/>
  <c r="AJ1717" i="20"/>
  <c r="AJ1718" i="20"/>
  <c r="AJ1719" i="20"/>
  <c r="AJ1720" i="20"/>
  <c r="AJ1721" i="20"/>
  <c r="AJ1722" i="20"/>
  <c r="AJ1723" i="20"/>
  <c r="AJ1724" i="20"/>
  <c r="AJ1725" i="20"/>
  <c r="AJ1726" i="20"/>
  <c r="AJ1727" i="20"/>
  <c r="AJ1728" i="20"/>
  <c r="AJ1729" i="20"/>
  <c r="AJ1730" i="20"/>
  <c r="AJ1731" i="20"/>
  <c r="AJ1732" i="20"/>
  <c r="AJ1733" i="20"/>
  <c r="AJ1734" i="20"/>
  <c r="AJ1735" i="20"/>
  <c r="AJ1736" i="20"/>
  <c r="AJ1737" i="20"/>
  <c r="AJ1738" i="20"/>
  <c r="AJ1739" i="20"/>
  <c r="AJ1740" i="20"/>
  <c r="AJ1741" i="20"/>
  <c r="AJ1742" i="20"/>
  <c r="AJ1743" i="20"/>
  <c r="AJ1744" i="20"/>
  <c r="AJ1745" i="20"/>
  <c r="AJ1746" i="20"/>
  <c r="AJ1747" i="20"/>
  <c r="AJ1748" i="20"/>
  <c r="AJ1749" i="20"/>
  <c r="AJ1750" i="20"/>
  <c r="AJ1751" i="20"/>
  <c r="AJ1752" i="20"/>
  <c r="AJ1753" i="20"/>
  <c r="AJ1754" i="20"/>
  <c r="AJ1755" i="20"/>
  <c r="AJ1756" i="20"/>
  <c r="AJ1757" i="20"/>
  <c r="AJ1758" i="20"/>
  <c r="AJ1759" i="20"/>
  <c r="AJ1760" i="20"/>
  <c r="AJ1761" i="20"/>
  <c r="AJ1762" i="20"/>
  <c r="AJ1763" i="20"/>
  <c r="AJ1764" i="20"/>
  <c r="AJ1765" i="20"/>
  <c r="AJ1766" i="20"/>
  <c r="AJ1767" i="20"/>
  <c r="AJ1768" i="20"/>
  <c r="AJ1769" i="20"/>
  <c r="AJ1770" i="20"/>
  <c r="AJ1771" i="20"/>
  <c r="AJ1772" i="20"/>
  <c r="AJ1773" i="20"/>
  <c r="AJ1774" i="20"/>
  <c r="AJ1775" i="20"/>
  <c r="AJ1776" i="20"/>
  <c r="AJ1777" i="20"/>
  <c r="AJ1778" i="20"/>
  <c r="AJ1779" i="20"/>
  <c r="AJ1780" i="20"/>
  <c r="AJ1781" i="20"/>
  <c r="AJ1782" i="20"/>
  <c r="AJ1783" i="20"/>
  <c r="AJ1784" i="20"/>
  <c r="AJ1785" i="20"/>
  <c r="AJ1786" i="20"/>
  <c r="AJ1787" i="20"/>
  <c r="AJ1788" i="20"/>
  <c r="AJ1789" i="20"/>
  <c r="AJ1790" i="20"/>
  <c r="AJ1791" i="20"/>
  <c r="AJ1792" i="20"/>
  <c r="AJ1793" i="20"/>
  <c r="AJ1794" i="20"/>
  <c r="AJ1795" i="20"/>
  <c r="AJ1796" i="20"/>
  <c r="AJ1797" i="20"/>
  <c r="AJ1798" i="20"/>
  <c r="AJ1799" i="20"/>
  <c r="AJ1800" i="20"/>
  <c r="AJ1801" i="20"/>
  <c r="AJ1802" i="20"/>
  <c r="AJ1803" i="20"/>
  <c r="AJ1804" i="20"/>
  <c r="AJ1805" i="20"/>
  <c r="AJ1806" i="20"/>
  <c r="AJ1807" i="20"/>
  <c r="AJ1808" i="20"/>
  <c r="AJ1809" i="20"/>
  <c r="AJ1810" i="20"/>
  <c r="AJ1811" i="20"/>
  <c r="AJ1812" i="20"/>
  <c r="AJ1813" i="20"/>
  <c r="AJ1814" i="20"/>
  <c r="AJ1815" i="20"/>
  <c r="AJ1816" i="20"/>
  <c r="AJ1817" i="20"/>
  <c r="AJ1818" i="20"/>
  <c r="AJ1819" i="20"/>
  <c r="AJ1820" i="20"/>
  <c r="AJ1821" i="20"/>
  <c r="AJ1822" i="20"/>
  <c r="AJ1823" i="20"/>
  <c r="AJ1824" i="20"/>
  <c r="AJ1825" i="20"/>
  <c r="AJ1826" i="20"/>
  <c r="AJ1827" i="20"/>
  <c r="AJ1828" i="20"/>
  <c r="AJ1829" i="20"/>
  <c r="AJ1830" i="20"/>
  <c r="AJ1831" i="20"/>
  <c r="AJ1832" i="20"/>
  <c r="AJ1833" i="20"/>
  <c r="AJ1834" i="20"/>
  <c r="AJ1835" i="20"/>
  <c r="AJ1836" i="20"/>
  <c r="AJ1837" i="20"/>
  <c r="AJ1838" i="20"/>
  <c r="AJ1839" i="20"/>
  <c r="AJ1840" i="20"/>
  <c r="AJ1841" i="20"/>
  <c r="AJ1842" i="20"/>
  <c r="AJ1843" i="20"/>
  <c r="AJ1844" i="20"/>
  <c r="AJ1845" i="20"/>
  <c r="AJ1846" i="20"/>
  <c r="AJ1847" i="20"/>
  <c r="AJ1848" i="20"/>
  <c r="AJ1849" i="20"/>
  <c r="AJ1850" i="20"/>
  <c r="AJ1851" i="20"/>
  <c r="AJ1852" i="20"/>
  <c r="AJ1853" i="20"/>
  <c r="AJ1854" i="20"/>
  <c r="AJ1855" i="20"/>
  <c r="AJ1856" i="20"/>
  <c r="AJ1857" i="20"/>
  <c r="AJ1858" i="20"/>
  <c r="AJ1859" i="20"/>
  <c r="AJ1860" i="20"/>
  <c r="AJ1861" i="20"/>
  <c r="AJ1862" i="20"/>
  <c r="AJ1863" i="20"/>
  <c r="AJ1864" i="20"/>
  <c r="AJ1865" i="20"/>
  <c r="AJ1866" i="20"/>
  <c r="AJ1867" i="20"/>
  <c r="AJ1868" i="20"/>
  <c r="AJ1869" i="20"/>
  <c r="AJ1870" i="20"/>
  <c r="AJ1871" i="20"/>
  <c r="AJ1872" i="20"/>
  <c r="AJ1873" i="20"/>
  <c r="AJ1874" i="20"/>
  <c r="AJ1875" i="20"/>
  <c r="AJ1876" i="20"/>
  <c r="AJ1877" i="20"/>
  <c r="AJ1878" i="20"/>
  <c r="AJ1879" i="20"/>
  <c r="AJ1880" i="20"/>
  <c r="AJ1881" i="20"/>
  <c r="AJ1882" i="20"/>
  <c r="AJ1883" i="20"/>
  <c r="AJ1884" i="20"/>
  <c r="AJ1885" i="20"/>
  <c r="AJ1886" i="20"/>
  <c r="AJ1887" i="20"/>
  <c r="AJ1888" i="20"/>
  <c r="AJ1889" i="20"/>
  <c r="AJ1890" i="20"/>
  <c r="AJ1891" i="20"/>
  <c r="AJ1892" i="20"/>
  <c r="AJ1893" i="20"/>
  <c r="AJ1894" i="20"/>
  <c r="AJ1895" i="20"/>
  <c r="AJ1896" i="20"/>
  <c r="AJ1897" i="20"/>
  <c r="AJ1898" i="20"/>
  <c r="AJ1899" i="20"/>
  <c r="AJ1900" i="20"/>
  <c r="AJ1901" i="20"/>
  <c r="AJ1902" i="20"/>
  <c r="AJ1903" i="20"/>
  <c r="AJ1904" i="20"/>
  <c r="AJ1905" i="20"/>
  <c r="AJ1906" i="20"/>
  <c r="AJ1907" i="20"/>
  <c r="AJ1908" i="20"/>
  <c r="AJ1909" i="20"/>
  <c r="AJ1910" i="20"/>
  <c r="AJ1911" i="20"/>
  <c r="AJ1912" i="20"/>
  <c r="AJ1913" i="20"/>
  <c r="AJ1914" i="20"/>
  <c r="AJ1915" i="20"/>
  <c r="AJ1916" i="20"/>
  <c r="AJ1917" i="20"/>
  <c r="AJ1918" i="20"/>
  <c r="AJ1919" i="20"/>
  <c r="AJ1920" i="20"/>
  <c r="AJ1921" i="20"/>
  <c r="AJ1922" i="20"/>
  <c r="AJ1923" i="20"/>
  <c r="AJ1924" i="20"/>
  <c r="AJ1925" i="20"/>
  <c r="AJ1926" i="20"/>
  <c r="AJ1927" i="20"/>
  <c r="AJ1928" i="20"/>
  <c r="AJ1929" i="20"/>
  <c r="AJ1930" i="20"/>
  <c r="AJ1931" i="20"/>
  <c r="AJ1932" i="20"/>
  <c r="AJ1933" i="20"/>
  <c r="AJ1934" i="20"/>
  <c r="AJ1935" i="20"/>
  <c r="AJ1936" i="20"/>
  <c r="AJ1937" i="20"/>
  <c r="AJ1938" i="20"/>
  <c r="AJ1939" i="20"/>
  <c r="AJ1940" i="20"/>
  <c r="AJ1941" i="20"/>
  <c r="AJ1942" i="20"/>
  <c r="AJ1943" i="20"/>
  <c r="AJ1944" i="20"/>
  <c r="AJ1945" i="20"/>
  <c r="AJ1946" i="20"/>
  <c r="AJ1947" i="20"/>
  <c r="AJ1948" i="20"/>
  <c r="AJ1949" i="20"/>
  <c r="AJ1950" i="20"/>
  <c r="AJ1951" i="20"/>
  <c r="AJ1952" i="20"/>
  <c r="AJ1953" i="20"/>
  <c r="AJ1954" i="20"/>
  <c r="AJ1955" i="20"/>
  <c r="AJ1956" i="20"/>
  <c r="AJ1957" i="20"/>
  <c r="AJ1958" i="20"/>
  <c r="AJ1959" i="20"/>
  <c r="AJ1960" i="20"/>
  <c r="AJ1961" i="20"/>
  <c r="AJ1962" i="20"/>
  <c r="AJ1963" i="20"/>
  <c r="AJ1964" i="20"/>
  <c r="AJ1965" i="20"/>
  <c r="AJ1966" i="20"/>
  <c r="AJ1967" i="20"/>
  <c r="AJ1968" i="20"/>
  <c r="AJ1969" i="20"/>
  <c r="AJ1970" i="20"/>
  <c r="AJ1971" i="20"/>
  <c r="AJ1972" i="20"/>
  <c r="AJ1973" i="20"/>
  <c r="AJ1974" i="20"/>
  <c r="AJ1975" i="20"/>
  <c r="AJ1976" i="20"/>
  <c r="AJ1977" i="20"/>
  <c r="AJ1978" i="20"/>
  <c r="AJ1979" i="20"/>
  <c r="AJ1980" i="20"/>
  <c r="AJ1981" i="20"/>
  <c r="AJ1982" i="20"/>
  <c r="AJ1983" i="20"/>
  <c r="AJ1984" i="20"/>
  <c r="AJ1985" i="20"/>
  <c r="AJ1986" i="20"/>
  <c r="AJ1987" i="20"/>
  <c r="AJ1988" i="20"/>
  <c r="AJ1989" i="20"/>
  <c r="AJ1990" i="20"/>
  <c r="AJ1991" i="20"/>
  <c r="AJ1992" i="20"/>
  <c r="AJ1993" i="20"/>
  <c r="AJ1994" i="20"/>
  <c r="AJ1995" i="20"/>
  <c r="AJ1996" i="20"/>
  <c r="AJ1997" i="20"/>
  <c r="AJ1998" i="20"/>
  <c r="AJ1999" i="20"/>
  <c r="AJ2000" i="20"/>
  <c r="AJ2001" i="20"/>
  <c r="AJ2002" i="20"/>
  <c r="AJ2003" i="20"/>
  <c r="AJ2004" i="20"/>
  <c r="AJ2005" i="20"/>
  <c r="AJ2006" i="20"/>
  <c r="AJ2007" i="20"/>
  <c r="AJ2008" i="20"/>
  <c r="AJ2009" i="20"/>
  <c r="AJ2010" i="20"/>
  <c r="AJ2011" i="20"/>
  <c r="AJ2012" i="20"/>
  <c r="AJ2013" i="20"/>
  <c r="AJ2014" i="20"/>
  <c r="AJ2015" i="20"/>
  <c r="AJ2016" i="20"/>
  <c r="AJ2017" i="20"/>
  <c r="AJ2018" i="20"/>
  <c r="AJ2019" i="20"/>
  <c r="AJ2020" i="20"/>
  <c r="AJ2021" i="20"/>
  <c r="AJ2022" i="20"/>
  <c r="AJ2023" i="20"/>
  <c r="AJ2024" i="20"/>
  <c r="AJ2025" i="20"/>
  <c r="AJ2026" i="20"/>
  <c r="AJ2027" i="20"/>
  <c r="AJ2028" i="20"/>
  <c r="AJ2029" i="20"/>
  <c r="AJ2030" i="20"/>
  <c r="AJ2031" i="20"/>
  <c r="AJ2032" i="20"/>
  <c r="AJ2033" i="20"/>
  <c r="AJ2034" i="20"/>
  <c r="AJ2035" i="20"/>
  <c r="AJ2036" i="20"/>
  <c r="AJ2037" i="20"/>
  <c r="AJ2038" i="20"/>
  <c r="AJ2039" i="20"/>
  <c r="AJ2040" i="20"/>
  <c r="AJ2041" i="20"/>
  <c r="AJ2042" i="20"/>
  <c r="AJ2043" i="20"/>
  <c r="AJ2044" i="20"/>
  <c r="AJ2045" i="20"/>
  <c r="AJ2046" i="20"/>
  <c r="AJ2047" i="20"/>
  <c r="AJ2048" i="20"/>
  <c r="AJ2049" i="20"/>
  <c r="AJ2050" i="20"/>
  <c r="AJ2051" i="20"/>
  <c r="AJ2052" i="20"/>
  <c r="AJ2053" i="20"/>
  <c r="AJ2054" i="20"/>
  <c r="AJ2055" i="20"/>
  <c r="AJ2056" i="20"/>
  <c r="AJ2057" i="20"/>
  <c r="AJ2058" i="20"/>
  <c r="AJ2059" i="20"/>
  <c r="AJ2060" i="20"/>
  <c r="AJ2061" i="20"/>
  <c r="AJ2062" i="20"/>
  <c r="AJ2063" i="20"/>
  <c r="AJ2064" i="20"/>
  <c r="AJ2065" i="20"/>
  <c r="AJ2066" i="20"/>
  <c r="AJ2067" i="20"/>
  <c r="AJ2068" i="20"/>
  <c r="AJ2069" i="20"/>
  <c r="AJ2070" i="20"/>
  <c r="AJ2071" i="20"/>
  <c r="AJ2072" i="20"/>
  <c r="AJ2073" i="20"/>
  <c r="AJ2074" i="20"/>
  <c r="AJ2075" i="20"/>
  <c r="AJ2076" i="20"/>
  <c r="AJ2077" i="20"/>
  <c r="AJ2078" i="20"/>
  <c r="AJ2079" i="20"/>
  <c r="AJ2080" i="20"/>
  <c r="AJ2081" i="20"/>
  <c r="AJ2082" i="20"/>
  <c r="AJ2083" i="20"/>
  <c r="AJ2084" i="20"/>
  <c r="AJ2085" i="20"/>
  <c r="AJ2086" i="20"/>
  <c r="AJ2087" i="20"/>
  <c r="AJ2088" i="20"/>
  <c r="AJ2089" i="20"/>
  <c r="AJ2090" i="20"/>
  <c r="AJ2091" i="20"/>
  <c r="AJ2092" i="20"/>
  <c r="AJ2093" i="20"/>
  <c r="AJ2094" i="20"/>
  <c r="AJ2095" i="20"/>
  <c r="AJ2096" i="20"/>
  <c r="AJ2097" i="20"/>
  <c r="AJ2098" i="20"/>
  <c r="AJ2099" i="20"/>
  <c r="AJ2100" i="20"/>
  <c r="AJ2101" i="20"/>
  <c r="AJ2102" i="20"/>
  <c r="AJ2103" i="20"/>
  <c r="AJ2104" i="20"/>
  <c r="AJ2105" i="20"/>
  <c r="AJ2106" i="20"/>
  <c r="AJ2107" i="20"/>
  <c r="AJ2108" i="20"/>
  <c r="AJ2109" i="20"/>
  <c r="AJ2110" i="20"/>
  <c r="AJ2111" i="20"/>
  <c r="AJ2112" i="20"/>
  <c r="AJ2113" i="20"/>
  <c r="AJ2114" i="20"/>
  <c r="AJ2115" i="20"/>
  <c r="AJ2116" i="20"/>
  <c r="AJ2117" i="20"/>
  <c r="AJ2118" i="20"/>
  <c r="AJ2119" i="20"/>
  <c r="AJ2120" i="20"/>
  <c r="AJ2121" i="20"/>
  <c r="AJ2122" i="20"/>
  <c r="AJ2123" i="20"/>
  <c r="AJ2124" i="20"/>
  <c r="AJ2125" i="20"/>
  <c r="AJ2126" i="20"/>
  <c r="AJ2127" i="20"/>
  <c r="AJ2128" i="20"/>
  <c r="AJ2129" i="20"/>
  <c r="AJ2130" i="20"/>
  <c r="AJ2131" i="20"/>
  <c r="AJ2132" i="20"/>
  <c r="AJ2133" i="20"/>
  <c r="AJ2134" i="20"/>
  <c r="AJ2135" i="20"/>
  <c r="AJ2136" i="20"/>
  <c r="AJ2137" i="20"/>
  <c r="AJ2138" i="20"/>
  <c r="AJ2139" i="20"/>
  <c r="AJ2140" i="20"/>
  <c r="AJ2141" i="20"/>
  <c r="AJ2142" i="20"/>
  <c r="AJ2143" i="20"/>
  <c r="AJ2144" i="20"/>
  <c r="AJ2145" i="20"/>
  <c r="AJ2146" i="20"/>
  <c r="AJ2147" i="20"/>
  <c r="AJ2148" i="20"/>
  <c r="AJ2149" i="20"/>
  <c r="AJ2150" i="20"/>
  <c r="AJ2151" i="20"/>
  <c r="AJ2152" i="20"/>
  <c r="AJ2153" i="20"/>
  <c r="AJ2154" i="20"/>
  <c r="AJ2155" i="20"/>
  <c r="AJ2156" i="20"/>
  <c r="AJ2157" i="20"/>
  <c r="AJ2158" i="20"/>
  <c r="AJ2159" i="20"/>
  <c r="AJ2160" i="20"/>
  <c r="AJ2161" i="20"/>
  <c r="AJ2162" i="20"/>
  <c r="AJ2163" i="20"/>
  <c r="AJ2164" i="20"/>
  <c r="AJ2165" i="20"/>
  <c r="AJ2166" i="20"/>
  <c r="AJ2167" i="20"/>
  <c r="AJ2168" i="20"/>
  <c r="AJ2169" i="20"/>
  <c r="AJ2170" i="20"/>
  <c r="AJ2171" i="20"/>
  <c r="AJ2172" i="20"/>
  <c r="AJ2173" i="20"/>
  <c r="AJ2174" i="20"/>
  <c r="AJ2175" i="20"/>
  <c r="AJ2176" i="20"/>
  <c r="AJ2177" i="20"/>
  <c r="AJ2178" i="20"/>
  <c r="AJ2179" i="20"/>
  <c r="AJ2180" i="20"/>
  <c r="AJ2181" i="20"/>
  <c r="AJ2182" i="20"/>
  <c r="AJ2183" i="20"/>
  <c r="AJ2184" i="20"/>
  <c r="AJ2185" i="20"/>
  <c r="AJ2186" i="20"/>
  <c r="AJ2187" i="20"/>
  <c r="AJ2188" i="20"/>
  <c r="AJ2189" i="20"/>
  <c r="AJ2190" i="20"/>
  <c r="AJ2191" i="20"/>
  <c r="AJ2192" i="20"/>
  <c r="AJ2193" i="20"/>
  <c r="AJ2194" i="20"/>
  <c r="AJ2195" i="20"/>
  <c r="AJ2196" i="20"/>
  <c r="AJ2197" i="20"/>
  <c r="AJ2198" i="20"/>
  <c r="AJ2199" i="20"/>
  <c r="AJ2200" i="20"/>
  <c r="AJ2201" i="20"/>
  <c r="AJ2202" i="20"/>
  <c r="AJ2203" i="20"/>
  <c r="AJ2204" i="20"/>
  <c r="AJ2205" i="20"/>
  <c r="AJ2206" i="20"/>
  <c r="AJ2207" i="20"/>
  <c r="AJ2208" i="20"/>
  <c r="AJ2209" i="20"/>
  <c r="AJ2210" i="20"/>
  <c r="AJ2211" i="20"/>
  <c r="AJ2212" i="20"/>
  <c r="AJ2213" i="20"/>
  <c r="AJ2214" i="20"/>
  <c r="AJ2215" i="20"/>
  <c r="AJ2216" i="20"/>
  <c r="AJ2217" i="20"/>
  <c r="AJ2218" i="20"/>
  <c r="AJ2219" i="20"/>
  <c r="AJ2220" i="20"/>
  <c r="AJ2221" i="20"/>
  <c r="AJ2222" i="20"/>
  <c r="AJ2223" i="20"/>
  <c r="AJ2224" i="20"/>
  <c r="AJ2225" i="20"/>
  <c r="AJ2226" i="20"/>
  <c r="AJ2227" i="20"/>
  <c r="AJ2228" i="20"/>
  <c r="AJ2229" i="20"/>
  <c r="AJ2230" i="20"/>
  <c r="AJ2231" i="20"/>
  <c r="AJ2232" i="20"/>
  <c r="AJ2233" i="20"/>
  <c r="AJ2234" i="20"/>
  <c r="AJ2235" i="20"/>
  <c r="AJ2236" i="20"/>
  <c r="AJ2237" i="20"/>
  <c r="AJ2238" i="20"/>
  <c r="AJ2239" i="20"/>
  <c r="AJ2240" i="20"/>
  <c r="AJ2241" i="20"/>
  <c r="AJ2242" i="20"/>
  <c r="AJ2243" i="20"/>
  <c r="AJ2244" i="20"/>
  <c r="AJ2245" i="20"/>
  <c r="AJ2246" i="20"/>
  <c r="AJ2247" i="20"/>
  <c r="AJ2248" i="20"/>
  <c r="AJ2249" i="20"/>
  <c r="AJ2250" i="20"/>
  <c r="AJ2251" i="20"/>
  <c r="AJ2252" i="20"/>
  <c r="AJ2253" i="20"/>
  <c r="AJ2254" i="20"/>
  <c r="AJ2255" i="20"/>
  <c r="AJ2256" i="20"/>
  <c r="AJ2257" i="20"/>
  <c r="AJ2258" i="20"/>
  <c r="AJ2259" i="20"/>
  <c r="AJ2260" i="20"/>
  <c r="AJ2261" i="20"/>
  <c r="AJ2262" i="20"/>
  <c r="AJ2263" i="20"/>
  <c r="AJ2264" i="20"/>
  <c r="AJ2265" i="20"/>
  <c r="AJ2266" i="20"/>
  <c r="AJ2267" i="20"/>
  <c r="AJ2268" i="20"/>
  <c r="AJ2269" i="20"/>
  <c r="AJ2270" i="20"/>
  <c r="AJ2271" i="20"/>
  <c r="AJ2272" i="20"/>
  <c r="AJ2273" i="20"/>
  <c r="AJ2274" i="20"/>
  <c r="AJ2275" i="20"/>
  <c r="AJ2276" i="20"/>
  <c r="AJ2277" i="20"/>
  <c r="AJ2278" i="20"/>
  <c r="AJ2279" i="20"/>
  <c r="AJ2280" i="20"/>
  <c r="AJ2281" i="20"/>
  <c r="AJ2282" i="20"/>
  <c r="AJ2283" i="20"/>
  <c r="AJ2284" i="20"/>
  <c r="AJ2285" i="20"/>
  <c r="AJ2286" i="20"/>
  <c r="AJ2287" i="20"/>
  <c r="AJ2288" i="20"/>
  <c r="AJ2289" i="20"/>
  <c r="AJ2290" i="20"/>
  <c r="AJ2291" i="20"/>
  <c r="AJ2292" i="20"/>
  <c r="AJ2293" i="20"/>
  <c r="AJ2294" i="20"/>
  <c r="AJ2295" i="20"/>
  <c r="AJ2296" i="20"/>
  <c r="AJ2297" i="20"/>
  <c r="AJ2298" i="20"/>
  <c r="AJ2299" i="20"/>
  <c r="AJ2300" i="20"/>
  <c r="AJ2301" i="20"/>
  <c r="AJ2302" i="20"/>
  <c r="AJ2303" i="20"/>
  <c r="AJ2304" i="20"/>
  <c r="AJ2305" i="20"/>
  <c r="AJ2306" i="20"/>
  <c r="AJ2307" i="20"/>
  <c r="AJ2308" i="20"/>
  <c r="AJ2309" i="20"/>
  <c r="AJ2310" i="20"/>
  <c r="AJ2311" i="20"/>
  <c r="AJ2312" i="20"/>
  <c r="AJ2313" i="20"/>
  <c r="AJ2314" i="20"/>
  <c r="AJ2315" i="20"/>
  <c r="AJ2316" i="20"/>
  <c r="AJ2317" i="20"/>
  <c r="AJ2318" i="20"/>
  <c r="AJ2319" i="20"/>
  <c r="AJ2320" i="20"/>
  <c r="AJ2321" i="20"/>
  <c r="AJ2322" i="20"/>
  <c r="AJ2323" i="20"/>
  <c r="AJ2324" i="20"/>
  <c r="AJ2325" i="20"/>
  <c r="AJ2326" i="20"/>
  <c r="AJ2327" i="20"/>
  <c r="AJ2328" i="20"/>
  <c r="AJ2329" i="20"/>
  <c r="AJ2330" i="20"/>
  <c r="AJ2331" i="20"/>
  <c r="AJ2332" i="20"/>
  <c r="AJ2333" i="20"/>
  <c r="AJ2334" i="20"/>
  <c r="AJ2335" i="20"/>
  <c r="AJ2336" i="20"/>
  <c r="AJ2337" i="20"/>
  <c r="AJ2338" i="20"/>
  <c r="AJ2339" i="20"/>
  <c r="AJ2340" i="20"/>
  <c r="AJ2341" i="20"/>
  <c r="AJ2342" i="20"/>
  <c r="AJ2343" i="20"/>
  <c r="AJ2344" i="20"/>
  <c r="AJ2345" i="20"/>
  <c r="AJ2346" i="20"/>
  <c r="AJ2347" i="20"/>
  <c r="AJ2348" i="20"/>
  <c r="AJ2349" i="20"/>
  <c r="AJ2350" i="20"/>
  <c r="AJ2351" i="20"/>
  <c r="AJ2352" i="20"/>
  <c r="AJ2353" i="20"/>
  <c r="AJ2354" i="20"/>
  <c r="AJ2355" i="20"/>
  <c r="AJ2356" i="20"/>
  <c r="AJ2357" i="20"/>
  <c r="AJ2358" i="20"/>
  <c r="AJ2359" i="20"/>
  <c r="AJ2360" i="20"/>
  <c r="AJ2361" i="20"/>
  <c r="AJ2362" i="20"/>
  <c r="AJ2363" i="20"/>
  <c r="AJ2364" i="20"/>
  <c r="AJ2365" i="20"/>
  <c r="AJ2366" i="20"/>
  <c r="AJ2367" i="20"/>
  <c r="AJ2368" i="20"/>
  <c r="AJ2369" i="20"/>
  <c r="AJ2370" i="20"/>
  <c r="AJ2371" i="20"/>
  <c r="AJ2372" i="20"/>
  <c r="AJ2373" i="20"/>
  <c r="AJ2374" i="20"/>
  <c r="AJ2375" i="20"/>
  <c r="AJ2376" i="20"/>
  <c r="AJ2377" i="20"/>
  <c r="AJ2378" i="20"/>
  <c r="AJ2379" i="20"/>
  <c r="AJ2380" i="20"/>
  <c r="AJ2381" i="20"/>
  <c r="AJ2382" i="20"/>
  <c r="AJ2383" i="20"/>
  <c r="AJ2384" i="20"/>
  <c r="AJ2385" i="20"/>
  <c r="AJ2386" i="20"/>
  <c r="AJ2387" i="20"/>
  <c r="AJ2388" i="20"/>
  <c r="AJ2389" i="20"/>
  <c r="AJ2390" i="20"/>
  <c r="AJ2391" i="20"/>
  <c r="AJ2392" i="20"/>
  <c r="AJ2393" i="20"/>
  <c r="AJ2394" i="20"/>
  <c r="AJ2395" i="20"/>
  <c r="AJ2396" i="20"/>
  <c r="AJ2397" i="20"/>
  <c r="AJ2398" i="20"/>
  <c r="AJ2399" i="20"/>
  <c r="AJ2400" i="20"/>
  <c r="AJ2401" i="20"/>
  <c r="AJ2402" i="20"/>
  <c r="AJ2403" i="20"/>
  <c r="AJ2404" i="20"/>
  <c r="AJ2405" i="20"/>
  <c r="AJ2406" i="20"/>
  <c r="AJ2407" i="20"/>
  <c r="AJ2408" i="20"/>
  <c r="AJ2409" i="20"/>
  <c r="AJ2410" i="20"/>
  <c r="AJ2411" i="20"/>
  <c r="AJ2412" i="20"/>
  <c r="AJ2413" i="20"/>
  <c r="AJ2414" i="20"/>
  <c r="AJ2415" i="20"/>
  <c r="AJ2416" i="20"/>
  <c r="AJ2417" i="20"/>
  <c r="AJ2418" i="20"/>
  <c r="AJ2419" i="20"/>
  <c r="AJ2420" i="20"/>
  <c r="AJ2421" i="20"/>
  <c r="AJ2422" i="20"/>
  <c r="AJ2423" i="20"/>
  <c r="AJ2424" i="20"/>
  <c r="AJ2425" i="20"/>
  <c r="AJ2426" i="20"/>
  <c r="AJ2427" i="20"/>
  <c r="AJ2428" i="20"/>
  <c r="AJ2429" i="20"/>
  <c r="AJ2430" i="20"/>
  <c r="AJ2431" i="20"/>
  <c r="AJ2432" i="20"/>
  <c r="AJ2433" i="20"/>
  <c r="AJ2434" i="20"/>
  <c r="AJ2435" i="20"/>
  <c r="AJ2436" i="20"/>
  <c r="AJ2437" i="20"/>
  <c r="AJ2438" i="20"/>
  <c r="AJ2439" i="20"/>
  <c r="AJ2440" i="20"/>
  <c r="AJ2441" i="20"/>
  <c r="AJ2442" i="20"/>
  <c r="AJ2443" i="20"/>
  <c r="AJ2444" i="20"/>
  <c r="AJ2445" i="20"/>
  <c r="AJ2446" i="20"/>
  <c r="AJ2447" i="20"/>
  <c r="AJ2448" i="20"/>
  <c r="AJ2449" i="20"/>
  <c r="AJ2450" i="20"/>
  <c r="AJ2451" i="20"/>
  <c r="AJ2452" i="20"/>
  <c r="AJ2453" i="20"/>
  <c r="AJ2454" i="20"/>
  <c r="AJ2455" i="20"/>
  <c r="AJ2456" i="20"/>
  <c r="AJ2457" i="20"/>
  <c r="AJ2458" i="20"/>
  <c r="AJ2459" i="20"/>
  <c r="AJ2460" i="20"/>
  <c r="AJ2461" i="20"/>
  <c r="AJ2462" i="20"/>
  <c r="AJ2463" i="20"/>
  <c r="AJ2464" i="20"/>
  <c r="AJ2465" i="20"/>
  <c r="AJ2466" i="20"/>
  <c r="AJ2467" i="20"/>
  <c r="AJ2468" i="20"/>
  <c r="AJ2469" i="20"/>
  <c r="AJ2470" i="20"/>
  <c r="AJ2471" i="20"/>
  <c r="AJ2472" i="20"/>
  <c r="AJ2473" i="20"/>
  <c r="AJ2474" i="20"/>
  <c r="AJ2475" i="20"/>
  <c r="AJ2476" i="20"/>
  <c r="AJ2477" i="20"/>
  <c r="AJ2478" i="20"/>
  <c r="AJ2479" i="20"/>
  <c r="AJ2480" i="20"/>
  <c r="AJ2481" i="20"/>
  <c r="AJ2482" i="20"/>
  <c r="AJ2483" i="20"/>
  <c r="AJ2484" i="20"/>
  <c r="AJ2485" i="20"/>
  <c r="AJ2486" i="20"/>
  <c r="AJ2487" i="20"/>
  <c r="AJ2488" i="20"/>
  <c r="AJ2489" i="20"/>
  <c r="AJ2490" i="20"/>
  <c r="AJ2491" i="20"/>
  <c r="AJ2492" i="20"/>
  <c r="AJ2493" i="20"/>
  <c r="AJ2494" i="20"/>
  <c r="AJ2495" i="20"/>
  <c r="AJ2496" i="20"/>
  <c r="AJ2497" i="20"/>
  <c r="AJ2498" i="20"/>
  <c r="AJ2499" i="20"/>
  <c r="AJ2500" i="20"/>
  <c r="AJ2501" i="20"/>
  <c r="AJ2502" i="20"/>
  <c r="AJ2503" i="20"/>
  <c r="AJ2504" i="20"/>
  <c r="AJ2505" i="20"/>
  <c r="AJ2506" i="20"/>
  <c r="AJ2507" i="20"/>
  <c r="AJ2508" i="20"/>
  <c r="AJ2509" i="20"/>
  <c r="AJ2510" i="20"/>
  <c r="AJ2511" i="20"/>
  <c r="AJ2512" i="20"/>
  <c r="AJ2513" i="20"/>
  <c r="AJ2514" i="20"/>
  <c r="AJ2515" i="20"/>
  <c r="AJ2516" i="20"/>
  <c r="AJ2517" i="20"/>
  <c r="AJ2518" i="20"/>
  <c r="AJ2519" i="20"/>
  <c r="AJ2520" i="20"/>
  <c r="AJ2521" i="20"/>
  <c r="AJ2522" i="20"/>
  <c r="AJ2523" i="20"/>
  <c r="AJ2524" i="20"/>
  <c r="AJ2525" i="20"/>
  <c r="AJ2526" i="20"/>
  <c r="AJ2527" i="20"/>
  <c r="AJ2528" i="20"/>
  <c r="AJ2529" i="20"/>
  <c r="AJ2530" i="20"/>
  <c r="AJ2531" i="20"/>
  <c r="AJ2532" i="20"/>
  <c r="AJ2533" i="20"/>
  <c r="AJ2534" i="20"/>
  <c r="AJ2535" i="20"/>
  <c r="AJ2536" i="20"/>
  <c r="AJ2537" i="20"/>
  <c r="AJ2538" i="20"/>
  <c r="AJ2539" i="20"/>
  <c r="AJ2540" i="20"/>
  <c r="AJ2541" i="20"/>
  <c r="AJ2542" i="20"/>
  <c r="AJ2543" i="20"/>
  <c r="AJ2544" i="20"/>
  <c r="AJ2545" i="20"/>
  <c r="AJ2546" i="20"/>
  <c r="AJ2547" i="20"/>
  <c r="AJ2548" i="20"/>
  <c r="AJ2549" i="20"/>
  <c r="AJ2550" i="20"/>
  <c r="AJ2551" i="20"/>
  <c r="AJ2552" i="20"/>
  <c r="AJ2553" i="20"/>
  <c r="AJ2554" i="20"/>
  <c r="AJ2555" i="20"/>
  <c r="AJ2556" i="20"/>
  <c r="AJ2557" i="20"/>
  <c r="AJ2558" i="20"/>
  <c r="AJ2559" i="20"/>
  <c r="AJ2560" i="20"/>
  <c r="AJ2561" i="20"/>
  <c r="AJ2562" i="20"/>
  <c r="AJ2563" i="20"/>
  <c r="AJ2564" i="20"/>
  <c r="AJ2565" i="20"/>
  <c r="AJ2566" i="20"/>
  <c r="AJ2567" i="20"/>
  <c r="AJ2568" i="20"/>
  <c r="AJ2569" i="20"/>
  <c r="AJ2570" i="20"/>
  <c r="AJ2571" i="20"/>
  <c r="AJ2572" i="20"/>
  <c r="AJ2573" i="20"/>
  <c r="AJ2574" i="20"/>
  <c r="AJ2575" i="20"/>
  <c r="AJ2576" i="20"/>
  <c r="AJ2577" i="20"/>
  <c r="AJ2578" i="20"/>
  <c r="AJ2579" i="20"/>
  <c r="AJ2580" i="20"/>
  <c r="AJ2581" i="20"/>
  <c r="AJ2582" i="20"/>
  <c r="AJ2583" i="20"/>
  <c r="AJ2584" i="20"/>
  <c r="AJ2585" i="20"/>
  <c r="AJ2586" i="20"/>
  <c r="AJ2587" i="20"/>
  <c r="AJ2588" i="20"/>
  <c r="AJ2589" i="20"/>
  <c r="AJ2590" i="20"/>
  <c r="AJ2591" i="20"/>
  <c r="AJ2592" i="20"/>
  <c r="AJ2593" i="20"/>
  <c r="AJ2594" i="20"/>
  <c r="AJ2595" i="20"/>
  <c r="AJ2596" i="20"/>
  <c r="AJ2597" i="20"/>
  <c r="AJ2598" i="20"/>
  <c r="AJ2599" i="20"/>
  <c r="AJ2600" i="20"/>
  <c r="AJ2601" i="20"/>
  <c r="AJ2602" i="20"/>
  <c r="AJ2603" i="20"/>
  <c r="AJ2604" i="20"/>
  <c r="AJ2605" i="20"/>
  <c r="AJ2606" i="20"/>
  <c r="AJ2607" i="20"/>
  <c r="AJ2608" i="20"/>
  <c r="AJ2609" i="20"/>
  <c r="AJ2610" i="20"/>
  <c r="AJ2611" i="20"/>
  <c r="AJ2612" i="20"/>
  <c r="AJ2613" i="20"/>
  <c r="AJ2614" i="20"/>
  <c r="AJ2615" i="20"/>
  <c r="AJ2616" i="20"/>
  <c r="AJ2617" i="20"/>
  <c r="AJ2618" i="20"/>
  <c r="AJ2619" i="20"/>
  <c r="AJ2620" i="20"/>
  <c r="AJ2621" i="20"/>
  <c r="AJ2622" i="20"/>
  <c r="AJ2623" i="20"/>
  <c r="AJ2624" i="20"/>
  <c r="AJ2625" i="20"/>
  <c r="AJ2626" i="20"/>
  <c r="AJ2627" i="20"/>
  <c r="AJ2628" i="20"/>
  <c r="AJ2629" i="20"/>
  <c r="AJ2630" i="20"/>
  <c r="AJ2631" i="20"/>
  <c r="AJ2632" i="20"/>
  <c r="AJ2633" i="20"/>
  <c r="AJ2634" i="20"/>
  <c r="AJ2635" i="20"/>
  <c r="AJ2636" i="20"/>
  <c r="AJ2637" i="20"/>
  <c r="AJ2638" i="20"/>
  <c r="AJ2639" i="20"/>
  <c r="AJ2640" i="20"/>
  <c r="AJ2641" i="20"/>
  <c r="AJ2642" i="20"/>
  <c r="AJ2643" i="20"/>
  <c r="AJ2644" i="20"/>
  <c r="AJ2645" i="20"/>
  <c r="AJ2646" i="20"/>
  <c r="AJ2647" i="20"/>
  <c r="AJ2648" i="20"/>
  <c r="AJ2649" i="20"/>
  <c r="AJ2650" i="20"/>
  <c r="AJ2651" i="20"/>
  <c r="AJ2652" i="20"/>
  <c r="AJ2653" i="20"/>
  <c r="AJ2654" i="20"/>
  <c r="AJ2655" i="20"/>
  <c r="AJ2656" i="20"/>
  <c r="AJ2657" i="20"/>
  <c r="AJ2658" i="20"/>
  <c r="AJ2659" i="20"/>
  <c r="AJ2660" i="20"/>
  <c r="AJ2661" i="20"/>
  <c r="AJ2662" i="20"/>
  <c r="AJ2663" i="20"/>
  <c r="AJ2664" i="20"/>
  <c r="AJ2665" i="20"/>
  <c r="AJ2666" i="20"/>
  <c r="AJ2667" i="20"/>
  <c r="AJ2668" i="20"/>
  <c r="AJ2669" i="20"/>
  <c r="AJ2670" i="20"/>
  <c r="AJ2671" i="20"/>
  <c r="AJ2672" i="20"/>
  <c r="AJ2673" i="20"/>
  <c r="AJ2674" i="20"/>
  <c r="AJ2675" i="20"/>
  <c r="AJ2676" i="20"/>
  <c r="AJ2677" i="20"/>
  <c r="AJ2678" i="20"/>
  <c r="AJ2679" i="20"/>
  <c r="AJ2680" i="20"/>
  <c r="AJ2681" i="20"/>
  <c r="AJ2682" i="20"/>
  <c r="AJ2683" i="20"/>
  <c r="AJ2684" i="20"/>
  <c r="AJ2685" i="20"/>
  <c r="AJ2686" i="20"/>
  <c r="AJ2687" i="20"/>
  <c r="AJ2688" i="20"/>
  <c r="AJ2689" i="20"/>
  <c r="AJ2690" i="20"/>
  <c r="AJ2691" i="20"/>
  <c r="AJ2692" i="20"/>
  <c r="AJ2693" i="20"/>
  <c r="AJ2694" i="20"/>
  <c r="AJ2695" i="20"/>
  <c r="AJ2696" i="20"/>
  <c r="AJ2697" i="20"/>
  <c r="AJ2698" i="20"/>
  <c r="AJ2699" i="20"/>
  <c r="AJ2700" i="20"/>
  <c r="AJ2701" i="20"/>
  <c r="AJ2702" i="20"/>
  <c r="AJ2703" i="20"/>
  <c r="AJ2704" i="20"/>
  <c r="AJ2705" i="20"/>
  <c r="AJ2706" i="20"/>
  <c r="AJ2707" i="20"/>
  <c r="AJ2708" i="20"/>
  <c r="AJ2709" i="20"/>
  <c r="AJ2710" i="20"/>
  <c r="AJ2711" i="20"/>
  <c r="AJ2712" i="20"/>
  <c r="AJ2713" i="20"/>
  <c r="AJ2714" i="20"/>
  <c r="AJ2715" i="20"/>
  <c r="AJ2716" i="20"/>
  <c r="AJ2717" i="20"/>
  <c r="AJ2718" i="20"/>
  <c r="AJ2719" i="20"/>
  <c r="AJ2720" i="20"/>
  <c r="AJ2721" i="20"/>
  <c r="AJ2722" i="20"/>
  <c r="AJ2723" i="20"/>
  <c r="AJ2724" i="20"/>
  <c r="AJ2725" i="20"/>
  <c r="AJ2726" i="20"/>
  <c r="AJ2727" i="20"/>
  <c r="AJ2728" i="20"/>
  <c r="AJ2729" i="20"/>
  <c r="AJ2730" i="20"/>
  <c r="AJ2731" i="20"/>
  <c r="AJ2732" i="20"/>
  <c r="AJ2733" i="20"/>
  <c r="AJ2734" i="20"/>
  <c r="AJ2735" i="20"/>
  <c r="AJ2736" i="20"/>
  <c r="AJ2737" i="20"/>
  <c r="AJ2738" i="20"/>
  <c r="AJ2739" i="20"/>
  <c r="AJ2740" i="20"/>
  <c r="AJ2741" i="20"/>
  <c r="AJ2742" i="20"/>
  <c r="AJ2743" i="20"/>
  <c r="AJ2744" i="20"/>
  <c r="AJ2745" i="20"/>
  <c r="AJ2746" i="20"/>
  <c r="AJ2747" i="20"/>
  <c r="AJ2748" i="20"/>
  <c r="AJ2749" i="20"/>
  <c r="AJ2750" i="20"/>
  <c r="AJ2751" i="20"/>
  <c r="AJ2752" i="20"/>
  <c r="AJ2753" i="20"/>
  <c r="AJ2754" i="20"/>
  <c r="AJ2755" i="20"/>
  <c r="AJ2756" i="20"/>
  <c r="AJ2757" i="20"/>
  <c r="AJ2758" i="20"/>
  <c r="AJ2759" i="20"/>
  <c r="AJ2760" i="20"/>
  <c r="AJ2761" i="20"/>
  <c r="AJ2762" i="20"/>
  <c r="AJ2763" i="20"/>
  <c r="AJ2764" i="20"/>
  <c r="AJ2765" i="20"/>
  <c r="AJ2766" i="20"/>
  <c r="AJ2767" i="20"/>
  <c r="AJ2768" i="20"/>
  <c r="AJ2769" i="20"/>
  <c r="AJ2770" i="20"/>
  <c r="AJ2771" i="20"/>
  <c r="AJ2772" i="20"/>
  <c r="AJ2773" i="20"/>
  <c r="AJ2774" i="20"/>
  <c r="AJ2775" i="20"/>
  <c r="AJ2776" i="20"/>
  <c r="AJ2777" i="20"/>
  <c r="AJ2778" i="20"/>
  <c r="AJ2779" i="20"/>
  <c r="AJ2780" i="20"/>
  <c r="AJ2781" i="20"/>
  <c r="AJ2782" i="20"/>
  <c r="AJ2783" i="20"/>
  <c r="AJ2784" i="20"/>
  <c r="AJ2785" i="20"/>
  <c r="AJ2786" i="20"/>
  <c r="AJ2787" i="20"/>
  <c r="AJ2788" i="20"/>
  <c r="AJ2789" i="20"/>
  <c r="AJ2790" i="20"/>
  <c r="AJ2791" i="20"/>
  <c r="AJ2792" i="20"/>
  <c r="AJ2793" i="20"/>
  <c r="AJ2794" i="20"/>
  <c r="AJ2795" i="20"/>
  <c r="AJ2796" i="20"/>
  <c r="AJ2797" i="20"/>
  <c r="AJ2798" i="20"/>
  <c r="AJ2799" i="20"/>
  <c r="AJ2800" i="20"/>
  <c r="AJ2801" i="20"/>
  <c r="AJ2802" i="20"/>
  <c r="AJ2803" i="20"/>
  <c r="AJ2804" i="20"/>
  <c r="AJ2805" i="20"/>
  <c r="AJ2806" i="20"/>
  <c r="AJ2807" i="20"/>
  <c r="AJ2808" i="20"/>
  <c r="AJ2809" i="20"/>
  <c r="AJ2810" i="20"/>
  <c r="AJ2811" i="20"/>
  <c r="AJ2812" i="20"/>
  <c r="AJ2813" i="20"/>
  <c r="AJ2814" i="20"/>
  <c r="AJ2815" i="20"/>
  <c r="AJ2816" i="20"/>
  <c r="AJ2817" i="20"/>
  <c r="AJ2818" i="20"/>
  <c r="AJ2819" i="20"/>
  <c r="AJ2820" i="20"/>
  <c r="AJ2821" i="20"/>
  <c r="AJ2822" i="20"/>
  <c r="AJ2823" i="20"/>
  <c r="AJ2824" i="20"/>
  <c r="AJ2825" i="20"/>
  <c r="AJ2826" i="20"/>
  <c r="AJ2827" i="20"/>
  <c r="AJ2828" i="20"/>
  <c r="AJ2829" i="20"/>
  <c r="AJ2830" i="20"/>
  <c r="AJ2831" i="20"/>
  <c r="AJ2832" i="20"/>
  <c r="AJ2833" i="20"/>
  <c r="AJ2834" i="20"/>
  <c r="AJ2835" i="20"/>
  <c r="AJ2836" i="20"/>
  <c r="AJ2837" i="20"/>
  <c r="AJ2838" i="20"/>
  <c r="AJ2839" i="20"/>
  <c r="AJ2840" i="20"/>
  <c r="AJ2841" i="20"/>
  <c r="AJ2842" i="20"/>
  <c r="AJ2843" i="20"/>
  <c r="AJ2844" i="20"/>
  <c r="AJ2845" i="20"/>
  <c r="AJ2846" i="20"/>
  <c r="AJ2847" i="20"/>
  <c r="AJ2848" i="20"/>
  <c r="AJ2849" i="20"/>
  <c r="AJ2850" i="20"/>
  <c r="AJ2851" i="20"/>
  <c r="AJ2852" i="20"/>
  <c r="AJ2853" i="20"/>
  <c r="AJ2854" i="20"/>
  <c r="AJ2855" i="20"/>
  <c r="AJ2856" i="20"/>
  <c r="AJ2857" i="20"/>
  <c r="AJ2858" i="20"/>
  <c r="AJ2859" i="20"/>
  <c r="AJ2860" i="20"/>
  <c r="AJ2861" i="20"/>
  <c r="AJ2862" i="20"/>
  <c r="AJ2863" i="20"/>
  <c r="AJ2864" i="20"/>
  <c r="AJ2865" i="20"/>
  <c r="AJ2866" i="20"/>
  <c r="AJ2867" i="20"/>
  <c r="AJ2868" i="20"/>
  <c r="AJ2869" i="20"/>
  <c r="AJ2870" i="20"/>
  <c r="AJ2871" i="20"/>
  <c r="AJ2872" i="20"/>
  <c r="AJ2873" i="20"/>
  <c r="AJ2874" i="20"/>
  <c r="AJ2875" i="20"/>
  <c r="AJ2876" i="20"/>
  <c r="AJ2877" i="20"/>
  <c r="AJ2878" i="20"/>
  <c r="AJ2879" i="20"/>
  <c r="AJ2880" i="20"/>
  <c r="AJ2881" i="20"/>
  <c r="AJ2882" i="20"/>
  <c r="AJ2883" i="20"/>
  <c r="AJ2884" i="20"/>
  <c r="AJ2885" i="20"/>
  <c r="AJ2886" i="20"/>
  <c r="AJ2887" i="20"/>
  <c r="AJ2888" i="20"/>
  <c r="AJ2889" i="20"/>
  <c r="AJ2890" i="20"/>
  <c r="AJ2891" i="20"/>
  <c r="AJ2892" i="20"/>
  <c r="AJ2893" i="20"/>
  <c r="AJ2894" i="20"/>
  <c r="AJ2895" i="20"/>
  <c r="AJ2896" i="20"/>
  <c r="AJ2897" i="20"/>
  <c r="AJ2898" i="20"/>
  <c r="AJ2899" i="20"/>
  <c r="AJ2900" i="20"/>
  <c r="AJ2901" i="20"/>
  <c r="AJ2902" i="20"/>
  <c r="AJ2903" i="20"/>
  <c r="AJ2904" i="20"/>
  <c r="AJ2905" i="20"/>
  <c r="AJ2906" i="20"/>
  <c r="AJ2907" i="20"/>
  <c r="AJ2908" i="20"/>
  <c r="AJ2909" i="20"/>
  <c r="AJ2910" i="20"/>
  <c r="AJ2911" i="20"/>
  <c r="AJ2912" i="20"/>
  <c r="AJ2913" i="20"/>
  <c r="AJ2914" i="20"/>
  <c r="AJ2915" i="20"/>
  <c r="AJ2916" i="20"/>
  <c r="AJ2917" i="20"/>
  <c r="AJ2918" i="20"/>
  <c r="AJ2919" i="20"/>
  <c r="AJ2920" i="20"/>
  <c r="AJ2921" i="20"/>
  <c r="AJ2922" i="20"/>
  <c r="AJ2923" i="20"/>
  <c r="AJ2924" i="20"/>
  <c r="AJ2925" i="20"/>
  <c r="AJ2926" i="20"/>
  <c r="AJ2927" i="20"/>
  <c r="AJ2928" i="20"/>
  <c r="AJ2929" i="20"/>
  <c r="AJ2930" i="20"/>
  <c r="AJ2931" i="20"/>
  <c r="AJ2932" i="20"/>
  <c r="AJ2933" i="20"/>
  <c r="AJ2934" i="20"/>
  <c r="AJ2935" i="20"/>
  <c r="AJ2" i="20"/>
  <c r="AI3" i="20"/>
  <c r="AI4" i="20"/>
  <c r="AI5" i="20"/>
  <c r="AI6" i="20"/>
  <c r="AI7" i="20"/>
  <c r="AI8" i="20"/>
  <c r="AI9" i="20"/>
  <c r="AI10" i="20"/>
  <c r="AI11" i="20"/>
  <c r="AI12" i="20"/>
  <c r="AI13" i="20"/>
  <c r="AI14" i="20"/>
  <c r="AI15" i="20"/>
  <c r="AI16" i="20"/>
  <c r="AI17" i="20"/>
  <c r="AI18" i="20"/>
  <c r="AI19" i="20"/>
  <c r="AI20" i="20"/>
  <c r="AI21" i="20"/>
  <c r="AI22" i="20"/>
  <c r="AI23" i="20"/>
  <c r="AI24" i="20"/>
  <c r="AI25" i="20"/>
  <c r="AI26" i="20"/>
  <c r="AI27" i="20"/>
  <c r="AI28" i="20"/>
  <c r="AI29" i="20"/>
  <c r="AI30" i="20"/>
  <c r="AI31" i="20"/>
  <c r="AI32" i="20"/>
  <c r="AI33" i="20"/>
  <c r="AI34" i="20"/>
  <c r="AI35" i="20"/>
  <c r="AI36" i="20"/>
  <c r="AI37" i="20"/>
  <c r="AI38" i="20"/>
  <c r="AI39" i="20"/>
  <c r="AI40" i="20"/>
  <c r="AI41" i="20"/>
  <c r="AI42" i="20"/>
  <c r="AI43" i="20"/>
  <c r="AI44" i="20"/>
  <c r="AI45" i="20"/>
  <c r="AI46" i="20"/>
  <c r="AI47" i="20"/>
  <c r="AI48" i="20"/>
  <c r="AI49" i="20"/>
  <c r="AI50" i="20"/>
  <c r="AI51" i="20"/>
  <c r="AI52" i="20"/>
  <c r="AI53" i="20"/>
  <c r="AI54" i="20"/>
  <c r="AI55" i="20"/>
  <c r="AI56" i="20"/>
  <c r="AI57" i="20"/>
  <c r="AI58" i="20"/>
  <c r="AI59" i="20"/>
  <c r="AI60" i="20"/>
  <c r="AI61" i="20"/>
  <c r="AI62" i="20"/>
  <c r="AI63" i="20"/>
  <c r="AI64" i="20"/>
  <c r="AI65" i="20"/>
  <c r="AI66" i="20"/>
  <c r="AI67" i="20"/>
  <c r="AI68" i="20"/>
  <c r="AI69" i="20"/>
  <c r="AI70" i="20"/>
  <c r="AI71" i="20"/>
  <c r="AI72" i="20"/>
  <c r="AI73" i="20"/>
  <c r="AI74" i="20"/>
  <c r="AI75" i="20"/>
  <c r="AI76" i="20"/>
  <c r="AI77" i="20"/>
  <c r="AI78" i="20"/>
  <c r="AI79" i="20"/>
  <c r="AI80" i="20"/>
  <c r="AI81" i="20"/>
  <c r="AI82" i="20"/>
  <c r="AI83" i="20"/>
  <c r="AI84" i="20"/>
  <c r="AI85" i="20"/>
  <c r="AI86" i="20"/>
  <c r="AI87" i="20"/>
  <c r="AI88" i="20"/>
  <c r="AI89" i="20"/>
  <c r="AI90" i="20"/>
  <c r="AI91" i="20"/>
  <c r="AI92" i="20"/>
  <c r="AI93" i="20"/>
  <c r="AI94" i="20"/>
  <c r="AI95" i="20"/>
  <c r="AI96" i="20"/>
  <c r="AI97" i="20"/>
  <c r="AI98" i="20"/>
  <c r="AI99" i="20"/>
  <c r="AI100" i="20"/>
  <c r="AI101" i="20"/>
  <c r="AI102" i="20"/>
  <c r="AI103" i="20"/>
  <c r="AI104" i="20"/>
  <c r="AI105" i="20"/>
  <c r="AI106" i="20"/>
  <c r="AI107" i="20"/>
  <c r="AI108" i="20"/>
  <c r="AI109" i="20"/>
  <c r="AI110" i="20"/>
  <c r="AI111" i="20"/>
  <c r="AI112" i="20"/>
  <c r="AI113" i="20"/>
  <c r="AI114" i="20"/>
  <c r="AI115" i="20"/>
  <c r="AI116" i="20"/>
  <c r="AI117" i="20"/>
  <c r="AI118" i="20"/>
  <c r="AI119" i="20"/>
  <c r="AI120" i="20"/>
  <c r="AI121" i="20"/>
  <c r="AI122" i="20"/>
  <c r="AI123" i="20"/>
  <c r="AI124" i="20"/>
  <c r="AI125" i="20"/>
  <c r="AI126" i="20"/>
  <c r="AI127" i="20"/>
  <c r="AI128" i="20"/>
  <c r="AI129" i="20"/>
  <c r="AI130" i="20"/>
  <c r="AI131" i="20"/>
  <c r="AI132" i="20"/>
  <c r="AI133" i="20"/>
  <c r="AI134" i="20"/>
  <c r="AI135" i="20"/>
  <c r="AI136" i="20"/>
  <c r="AI137" i="20"/>
  <c r="AI138" i="20"/>
  <c r="AI139" i="20"/>
  <c r="AI140" i="20"/>
  <c r="AI141" i="20"/>
  <c r="AI142" i="20"/>
  <c r="AI143" i="20"/>
  <c r="AI144" i="20"/>
  <c r="AI145" i="20"/>
  <c r="AI146" i="20"/>
  <c r="AI147" i="20"/>
  <c r="AI148" i="20"/>
  <c r="AI149" i="20"/>
  <c r="AI150" i="20"/>
  <c r="AI151" i="20"/>
  <c r="AI152" i="20"/>
  <c r="AI153" i="20"/>
  <c r="AI154" i="20"/>
  <c r="AI155" i="20"/>
  <c r="AI156" i="20"/>
  <c r="AI157" i="20"/>
  <c r="AI158" i="20"/>
  <c r="AI159" i="20"/>
  <c r="AI160" i="20"/>
  <c r="AI161" i="20"/>
  <c r="AI162" i="20"/>
  <c r="AI163" i="20"/>
  <c r="AI164" i="20"/>
  <c r="AI165" i="20"/>
  <c r="AI166" i="20"/>
  <c r="AI167" i="20"/>
  <c r="AI168" i="20"/>
  <c r="AI169" i="20"/>
  <c r="AI170" i="20"/>
  <c r="AI171" i="20"/>
  <c r="AI172" i="20"/>
  <c r="AI173" i="20"/>
  <c r="AI174" i="20"/>
  <c r="AI175" i="20"/>
  <c r="AI176" i="20"/>
  <c r="AI177" i="20"/>
  <c r="AI178" i="20"/>
  <c r="AI179" i="20"/>
  <c r="AI180" i="20"/>
  <c r="AI181" i="20"/>
  <c r="AI182" i="20"/>
  <c r="AI183" i="20"/>
  <c r="AI184" i="20"/>
  <c r="AI185" i="20"/>
  <c r="AI186" i="20"/>
  <c r="AI187" i="20"/>
  <c r="AI188" i="20"/>
  <c r="AI189" i="20"/>
  <c r="AI190" i="20"/>
  <c r="AI191" i="20"/>
  <c r="AI192" i="20"/>
  <c r="AI193" i="20"/>
  <c r="AI194" i="20"/>
  <c r="AI195" i="20"/>
  <c r="AI196" i="20"/>
  <c r="AI197" i="20"/>
  <c r="AI198" i="20"/>
  <c r="AI199" i="20"/>
  <c r="AI200" i="20"/>
  <c r="AI201" i="20"/>
  <c r="AI202" i="20"/>
  <c r="AI203" i="20"/>
  <c r="AI204" i="20"/>
  <c r="AI205" i="20"/>
  <c r="AI206" i="20"/>
  <c r="AI207" i="20"/>
  <c r="AI208" i="20"/>
  <c r="AI209" i="20"/>
  <c r="AI210" i="20"/>
  <c r="AI211" i="20"/>
  <c r="AI212" i="20"/>
  <c r="AI213" i="20"/>
  <c r="AI214" i="20"/>
  <c r="AI215" i="20"/>
  <c r="AI216" i="20"/>
  <c r="AI217" i="20"/>
  <c r="AI218" i="20"/>
  <c r="AI219" i="20"/>
  <c r="AI220" i="20"/>
  <c r="AI221" i="20"/>
  <c r="AI222" i="20"/>
  <c r="AI223" i="20"/>
  <c r="AI224" i="20"/>
  <c r="AI225" i="20"/>
  <c r="AI226" i="20"/>
  <c r="AI227" i="20"/>
  <c r="AI228" i="20"/>
  <c r="AI229" i="20"/>
  <c r="AI230" i="20"/>
  <c r="AI231" i="20"/>
  <c r="AI232" i="20"/>
  <c r="AI233" i="20"/>
  <c r="AI234" i="20"/>
  <c r="AI235" i="20"/>
  <c r="AI236" i="20"/>
  <c r="AI237" i="20"/>
  <c r="AI238" i="20"/>
  <c r="AI239" i="20"/>
  <c r="AI240" i="20"/>
  <c r="AI241" i="20"/>
  <c r="AI242" i="20"/>
  <c r="AI243" i="20"/>
  <c r="AI244" i="20"/>
  <c r="AI245" i="20"/>
  <c r="AI246" i="20"/>
  <c r="AI247" i="20"/>
  <c r="AI248" i="20"/>
  <c r="AI249" i="20"/>
  <c r="AI250" i="20"/>
  <c r="AI251" i="20"/>
  <c r="AI252" i="20"/>
  <c r="AI253" i="20"/>
  <c r="AI254" i="20"/>
  <c r="AI255" i="20"/>
  <c r="AI256" i="20"/>
  <c r="AI257" i="20"/>
  <c r="AI258" i="20"/>
  <c r="AI259" i="20"/>
  <c r="AI260" i="20"/>
  <c r="AI261" i="20"/>
  <c r="AI262" i="20"/>
  <c r="AI263" i="20"/>
  <c r="AI264" i="20"/>
  <c r="AI265" i="20"/>
  <c r="AI266" i="20"/>
  <c r="AI267" i="20"/>
  <c r="AI268" i="20"/>
  <c r="AI269" i="20"/>
  <c r="AI270" i="20"/>
  <c r="AI271" i="20"/>
  <c r="AI272" i="20"/>
  <c r="AI273" i="20"/>
  <c r="AI274" i="20"/>
  <c r="AI275" i="20"/>
  <c r="AI276" i="20"/>
  <c r="AI277" i="20"/>
  <c r="AI278" i="20"/>
  <c r="AI279" i="20"/>
  <c r="AI280" i="20"/>
  <c r="AI281" i="20"/>
  <c r="AI282" i="20"/>
  <c r="AI283" i="20"/>
  <c r="AI284" i="20"/>
  <c r="AI285" i="20"/>
  <c r="AI286" i="20"/>
  <c r="AI287" i="20"/>
  <c r="AI288" i="20"/>
  <c r="AI289" i="20"/>
  <c r="AI290" i="20"/>
  <c r="AI291" i="20"/>
  <c r="AI292" i="20"/>
  <c r="AI293" i="20"/>
  <c r="AI294" i="20"/>
  <c r="AI295" i="20"/>
  <c r="AI296" i="20"/>
  <c r="AI297" i="20"/>
  <c r="AI298" i="20"/>
  <c r="AI299" i="20"/>
  <c r="AI300" i="20"/>
  <c r="AI301" i="20"/>
  <c r="AI302" i="20"/>
  <c r="AI303" i="20"/>
  <c r="AI304" i="20"/>
  <c r="AI305" i="20"/>
  <c r="AI306" i="20"/>
  <c r="AI307" i="20"/>
  <c r="AI308" i="20"/>
  <c r="AI309" i="20"/>
  <c r="AI310" i="20"/>
  <c r="AI311" i="20"/>
  <c r="AI312" i="20"/>
  <c r="AI313" i="20"/>
  <c r="AI314" i="20"/>
  <c r="AI315" i="20"/>
  <c r="AI316" i="20"/>
  <c r="AI317" i="20"/>
  <c r="AI318" i="20"/>
  <c r="AI319" i="20"/>
  <c r="AI320" i="20"/>
  <c r="AI321" i="20"/>
  <c r="AI322" i="20"/>
  <c r="AI323" i="20"/>
  <c r="AI324" i="20"/>
  <c r="AI325" i="20"/>
  <c r="AI326" i="20"/>
  <c r="AI327" i="20"/>
  <c r="AI328" i="20"/>
  <c r="AI329" i="20"/>
  <c r="AI330" i="20"/>
  <c r="AI331" i="20"/>
  <c r="AI332" i="20"/>
  <c r="AI333" i="20"/>
  <c r="AI334" i="20"/>
  <c r="AI335" i="20"/>
  <c r="AI336" i="20"/>
  <c r="AI337" i="20"/>
  <c r="AI338" i="20"/>
  <c r="AI339" i="20"/>
  <c r="AI340" i="20"/>
  <c r="AI341" i="20"/>
  <c r="AI342" i="20"/>
  <c r="AI343" i="20"/>
  <c r="AI344" i="20"/>
  <c r="AI345" i="20"/>
  <c r="AI346" i="20"/>
  <c r="AI347" i="20"/>
  <c r="AI348" i="20"/>
  <c r="AI349" i="20"/>
  <c r="AI350" i="20"/>
  <c r="AI351" i="20"/>
  <c r="AI352" i="20"/>
  <c r="AI353" i="20"/>
  <c r="AI354" i="20"/>
  <c r="AI355" i="20"/>
  <c r="AI356" i="20"/>
  <c r="AI357" i="20"/>
  <c r="AI358" i="20"/>
  <c r="AI359" i="20"/>
  <c r="AI360" i="20"/>
  <c r="AI361" i="20"/>
  <c r="AI362" i="20"/>
  <c r="AI363" i="20"/>
  <c r="AI364" i="20"/>
  <c r="AI365" i="20"/>
  <c r="AI366" i="20"/>
  <c r="AI367" i="20"/>
  <c r="AI368" i="20"/>
  <c r="AI369" i="20"/>
  <c r="AI370" i="20"/>
  <c r="AI371" i="20"/>
  <c r="AI372" i="20"/>
  <c r="AI373" i="20"/>
  <c r="AI374" i="20"/>
  <c r="AI375" i="20"/>
  <c r="AI376" i="20"/>
  <c r="AI377" i="20"/>
  <c r="AI378" i="20"/>
  <c r="AI379" i="20"/>
  <c r="AI380" i="20"/>
  <c r="AI381" i="20"/>
  <c r="AI382" i="20"/>
  <c r="AI383" i="20"/>
  <c r="AI384" i="20"/>
  <c r="AI385" i="20"/>
  <c r="AI386" i="20"/>
  <c r="AI387" i="20"/>
  <c r="AI388" i="20"/>
  <c r="AI389" i="20"/>
  <c r="AI390" i="20"/>
  <c r="AI391" i="20"/>
  <c r="AI392" i="20"/>
  <c r="AI393" i="20"/>
  <c r="AI394" i="20"/>
  <c r="AI395" i="20"/>
  <c r="AI396" i="20"/>
  <c r="AI397" i="20"/>
  <c r="AI398" i="20"/>
  <c r="AI399" i="20"/>
  <c r="AI400" i="20"/>
  <c r="AI401" i="20"/>
  <c r="AI402" i="20"/>
  <c r="AI403" i="20"/>
  <c r="AI404" i="20"/>
  <c r="AI405" i="20"/>
  <c r="AI406" i="20"/>
  <c r="AI407" i="20"/>
  <c r="AI408" i="20"/>
  <c r="AI409" i="20"/>
  <c r="AI410" i="20"/>
  <c r="AI411" i="20"/>
  <c r="AI412" i="20"/>
  <c r="AI413" i="20"/>
  <c r="AI414" i="20"/>
  <c r="AI415" i="20"/>
  <c r="AI416" i="20"/>
  <c r="AI417" i="20"/>
  <c r="AI418" i="20"/>
  <c r="AI419" i="20"/>
  <c r="AI420" i="20"/>
  <c r="AI421" i="20"/>
  <c r="AI422" i="20"/>
  <c r="AI423" i="20"/>
  <c r="AI424" i="20"/>
  <c r="AI425" i="20"/>
  <c r="AI426" i="20"/>
  <c r="AI427" i="20"/>
  <c r="AI428" i="20"/>
  <c r="AI429" i="20"/>
  <c r="AI430" i="20"/>
  <c r="AI431" i="20"/>
  <c r="AI432" i="20"/>
  <c r="AI433" i="20"/>
  <c r="AI434" i="20"/>
  <c r="AI435" i="20"/>
  <c r="AI436" i="20"/>
  <c r="AI437" i="20"/>
  <c r="AI438" i="20"/>
  <c r="AI439" i="20"/>
  <c r="AI440" i="20"/>
  <c r="AI441" i="20"/>
  <c r="AI442" i="20"/>
  <c r="AI443" i="20"/>
  <c r="AI444" i="20"/>
  <c r="AI445" i="20"/>
  <c r="AI446" i="20"/>
  <c r="AI447" i="20"/>
  <c r="AI448" i="20"/>
  <c r="AI449" i="20"/>
  <c r="AI450" i="20"/>
  <c r="AI451" i="20"/>
  <c r="AI452" i="20"/>
  <c r="AI453" i="20"/>
  <c r="AI454" i="20"/>
  <c r="AI455" i="20"/>
  <c r="AI456" i="20"/>
  <c r="AI457" i="20"/>
  <c r="AI458" i="20"/>
  <c r="AI459" i="20"/>
  <c r="AI460" i="20"/>
  <c r="AI461" i="20"/>
  <c r="AI462" i="20"/>
  <c r="AI463" i="20"/>
  <c r="AI464" i="20"/>
  <c r="AI465" i="20"/>
  <c r="AI466" i="20"/>
  <c r="AI467" i="20"/>
  <c r="AI468" i="20"/>
  <c r="AI469" i="20"/>
  <c r="AI470" i="20"/>
  <c r="AI471" i="20"/>
  <c r="AI472" i="20"/>
  <c r="AI473" i="20"/>
  <c r="AI474" i="20"/>
  <c r="AI475" i="20"/>
  <c r="AI476" i="20"/>
  <c r="AI477" i="20"/>
  <c r="AI478" i="20"/>
  <c r="AI479" i="20"/>
  <c r="AI480" i="20"/>
  <c r="AI481" i="20"/>
  <c r="AI482" i="20"/>
  <c r="AI483" i="20"/>
  <c r="AI484" i="20"/>
  <c r="AI485" i="20"/>
  <c r="AI486" i="20"/>
  <c r="AI487" i="20"/>
  <c r="AI488" i="20"/>
  <c r="AI489" i="20"/>
  <c r="AI490" i="20"/>
  <c r="AI491" i="20"/>
  <c r="AI492" i="20"/>
  <c r="AI493" i="20"/>
  <c r="AI494" i="20"/>
  <c r="AI495" i="20"/>
  <c r="AI496" i="20"/>
  <c r="AI497" i="20"/>
  <c r="AI498" i="20"/>
  <c r="AI499" i="20"/>
  <c r="AI500" i="20"/>
  <c r="AI501" i="20"/>
  <c r="AI502" i="20"/>
  <c r="AI503" i="20"/>
  <c r="AI504" i="20"/>
  <c r="AI505" i="20"/>
  <c r="AI506" i="20"/>
  <c r="AI507" i="20"/>
  <c r="AI508" i="20"/>
  <c r="AI509" i="20"/>
  <c r="AI510" i="20"/>
  <c r="AI511" i="20"/>
  <c r="AI512" i="20"/>
  <c r="AI513" i="20"/>
  <c r="AI514" i="20"/>
  <c r="AI515" i="20"/>
  <c r="AI516" i="20"/>
  <c r="AI517" i="20"/>
  <c r="AI518" i="20"/>
  <c r="AI519" i="20"/>
  <c r="AI520" i="20"/>
  <c r="AI521" i="20"/>
  <c r="AI522" i="20"/>
  <c r="AI523" i="20"/>
  <c r="AI524" i="20"/>
  <c r="AI525" i="20"/>
  <c r="AI526" i="20"/>
  <c r="AI527" i="20"/>
  <c r="AI528" i="20"/>
  <c r="AI529" i="20"/>
  <c r="AI530" i="20"/>
  <c r="AI531" i="20"/>
  <c r="AI532" i="20"/>
  <c r="AI533" i="20"/>
  <c r="AI534" i="20"/>
  <c r="AI535" i="20"/>
  <c r="AI536" i="20"/>
  <c r="AI537" i="20"/>
  <c r="AI538" i="20"/>
  <c r="AI539" i="20"/>
  <c r="AI540" i="20"/>
  <c r="AI541" i="20"/>
  <c r="AI542" i="20"/>
  <c r="AI543" i="20"/>
  <c r="AI544" i="20"/>
  <c r="AI545" i="20"/>
  <c r="AI546" i="20"/>
  <c r="AI547" i="20"/>
  <c r="AI548" i="20"/>
  <c r="AI549" i="20"/>
  <c r="AI550" i="20"/>
  <c r="AI551" i="20"/>
  <c r="AI552" i="20"/>
  <c r="AI553" i="20"/>
  <c r="AI554" i="20"/>
  <c r="AI555" i="20"/>
  <c r="AI556" i="20"/>
  <c r="AI557" i="20"/>
  <c r="AI558" i="20"/>
  <c r="AI559" i="20"/>
  <c r="AI560" i="20"/>
  <c r="AI561" i="20"/>
  <c r="AI562" i="20"/>
  <c r="AI563" i="20"/>
  <c r="AI564" i="20"/>
  <c r="AI565" i="20"/>
  <c r="AI566" i="20"/>
  <c r="AI567" i="20"/>
  <c r="AI568" i="20"/>
  <c r="AI569" i="20"/>
  <c r="AI570" i="20"/>
  <c r="AI571" i="20"/>
  <c r="AI572" i="20"/>
  <c r="AI573" i="20"/>
  <c r="AI574" i="20"/>
  <c r="AI575" i="20"/>
  <c r="AI576" i="20"/>
  <c r="AI577" i="20"/>
  <c r="AI578" i="20"/>
  <c r="AI579" i="20"/>
  <c r="AI580" i="20"/>
  <c r="AI581" i="20"/>
  <c r="AI582" i="20"/>
  <c r="AI583" i="20"/>
  <c r="AI584" i="20"/>
  <c r="AI585" i="20"/>
  <c r="AI586" i="20"/>
  <c r="AI587" i="20"/>
  <c r="AI588" i="20"/>
  <c r="AI589" i="20"/>
  <c r="AI590" i="20"/>
  <c r="AI591" i="20"/>
  <c r="AI592" i="20"/>
  <c r="AI593" i="20"/>
  <c r="AI594" i="20"/>
  <c r="AI595" i="20"/>
  <c r="AI596" i="20"/>
  <c r="AI597" i="20"/>
  <c r="AI598" i="20"/>
  <c r="AI599" i="20"/>
  <c r="AI600" i="20"/>
  <c r="AI601" i="20"/>
  <c r="AI602" i="20"/>
  <c r="AI603" i="20"/>
  <c r="AI604" i="20"/>
  <c r="AI605" i="20"/>
  <c r="AI606" i="20"/>
  <c r="AI607" i="20"/>
  <c r="AI608" i="20"/>
  <c r="AI609" i="20"/>
  <c r="AI610" i="20"/>
  <c r="AI611" i="20"/>
  <c r="AI612" i="20"/>
  <c r="AI613" i="20"/>
  <c r="AI614" i="20"/>
  <c r="AI615" i="20"/>
  <c r="AI616" i="20"/>
  <c r="AI617" i="20"/>
  <c r="AI618" i="20"/>
  <c r="AI619" i="20"/>
  <c r="AI620" i="20"/>
  <c r="AI621" i="20"/>
  <c r="AI622" i="20"/>
  <c r="AI623" i="20"/>
  <c r="AI624" i="20"/>
  <c r="AI625" i="20"/>
  <c r="AI626" i="20"/>
  <c r="AI627" i="20"/>
  <c r="AI628" i="20"/>
  <c r="AI629" i="20"/>
  <c r="AI630" i="20"/>
  <c r="AI631" i="20"/>
  <c r="AI632" i="20"/>
  <c r="AI633" i="20"/>
  <c r="AI634" i="20"/>
  <c r="AI635" i="20"/>
  <c r="AI636" i="20"/>
  <c r="AI637" i="20"/>
  <c r="AI638" i="20"/>
  <c r="AI639" i="20"/>
  <c r="AI640" i="20"/>
  <c r="AI641" i="20"/>
  <c r="AI642" i="20"/>
  <c r="AI643" i="20"/>
  <c r="AI644" i="20"/>
  <c r="AI645" i="20"/>
  <c r="AI646" i="20"/>
  <c r="AI647" i="20"/>
  <c r="AI648" i="20"/>
  <c r="AI649" i="20"/>
  <c r="AI650" i="20"/>
  <c r="AI651" i="20"/>
  <c r="AI652" i="20"/>
  <c r="AI653" i="20"/>
  <c r="AI654" i="20"/>
  <c r="AI655" i="20"/>
  <c r="AI656" i="20"/>
  <c r="AI657" i="20"/>
  <c r="AI658" i="20"/>
  <c r="AI659" i="20"/>
  <c r="AI660" i="20"/>
  <c r="AI661" i="20"/>
  <c r="AI662" i="20"/>
  <c r="AI663" i="20"/>
  <c r="AI664" i="20"/>
  <c r="AI665" i="20"/>
  <c r="AI666" i="20"/>
  <c r="AI667" i="20"/>
  <c r="AI668" i="20"/>
  <c r="AI669" i="20"/>
  <c r="AI670" i="20"/>
  <c r="AI671" i="20"/>
  <c r="AI672" i="20"/>
  <c r="AI673" i="20"/>
  <c r="AI674" i="20"/>
  <c r="AI675" i="20"/>
  <c r="AI676" i="20"/>
  <c r="AI677" i="20"/>
  <c r="AI678" i="20"/>
  <c r="AI679" i="20"/>
  <c r="AI680" i="20"/>
  <c r="AI681" i="20"/>
  <c r="AI682" i="20"/>
  <c r="AI683" i="20"/>
  <c r="AI684" i="20"/>
  <c r="AI685" i="20"/>
  <c r="AI686" i="20"/>
  <c r="AI687" i="20"/>
  <c r="AI688" i="20"/>
  <c r="AI689" i="20"/>
  <c r="AI690" i="20"/>
  <c r="AI691" i="20"/>
  <c r="AI692" i="20"/>
  <c r="AI693" i="20"/>
  <c r="AI694" i="20"/>
  <c r="AI695" i="20"/>
  <c r="AI696" i="20"/>
  <c r="AI697" i="20"/>
  <c r="AI698" i="20"/>
  <c r="AI699" i="20"/>
  <c r="AI700" i="20"/>
  <c r="AI701" i="20"/>
  <c r="AI702" i="20"/>
  <c r="AI703" i="20"/>
  <c r="AI704" i="20"/>
  <c r="AI705" i="20"/>
  <c r="AI706" i="20"/>
  <c r="AI707" i="20"/>
  <c r="AI708" i="20"/>
  <c r="AI709" i="20"/>
  <c r="AI710" i="20"/>
  <c r="AI711" i="20"/>
  <c r="AI712" i="20"/>
  <c r="AI713" i="20"/>
  <c r="AI714" i="20"/>
  <c r="AI715" i="20"/>
  <c r="AI716" i="20"/>
  <c r="AI717" i="20"/>
  <c r="AI718" i="20"/>
  <c r="AI719" i="20"/>
  <c r="AI720" i="20"/>
  <c r="AI721" i="20"/>
  <c r="AI722" i="20"/>
  <c r="AI723" i="20"/>
  <c r="AI724" i="20"/>
  <c r="AI725" i="20"/>
  <c r="AI726" i="20"/>
  <c r="AI727" i="20"/>
  <c r="AI728" i="20"/>
  <c r="AI729" i="20"/>
  <c r="AI730" i="20"/>
  <c r="AI731" i="20"/>
  <c r="AI732" i="20"/>
  <c r="AI733" i="20"/>
  <c r="AI734" i="20"/>
  <c r="AI735" i="20"/>
  <c r="AI736" i="20"/>
  <c r="AI737" i="20"/>
  <c r="AI738" i="20"/>
  <c r="AI739" i="20"/>
  <c r="AI740" i="20"/>
  <c r="AI741" i="20"/>
  <c r="AI742" i="20"/>
  <c r="AI743" i="20"/>
  <c r="AI744" i="20"/>
  <c r="AI745" i="20"/>
  <c r="AI746" i="20"/>
  <c r="AI747" i="20"/>
  <c r="AI748" i="20"/>
  <c r="AI749" i="20"/>
  <c r="AI750" i="20"/>
  <c r="AI751" i="20"/>
  <c r="AI752" i="20"/>
  <c r="AI753" i="20"/>
  <c r="AI754" i="20"/>
  <c r="AI755" i="20"/>
  <c r="AI756" i="20"/>
  <c r="AI757" i="20"/>
  <c r="AI758" i="20"/>
  <c r="AI759" i="20"/>
  <c r="AI760" i="20"/>
  <c r="AI761" i="20"/>
  <c r="AI762" i="20"/>
  <c r="AI763" i="20"/>
  <c r="AI764" i="20"/>
  <c r="AI765" i="20"/>
  <c r="AI766" i="20"/>
  <c r="AI767" i="20"/>
  <c r="AI768" i="20"/>
  <c r="AI769" i="20"/>
  <c r="AI770" i="20"/>
  <c r="AI771" i="20"/>
  <c r="AI772" i="20"/>
  <c r="AI773" i="20"/>
  <c r="AI774" i="20"/>
  <c r="AI775" i="20"/>
  <c r="AI776" i="20"/>
  <c r="AI777" i="20"/>
  <c r="AI778" i="20"/>
  <c r="AI779" i="20"/>
  <c r="AI780" i="20"/>
  <c r="AI781" i="20"/>
  <c r="AI782" i="20"/>
  <c r="AI783" i="20"/>
  <c r="AI784" i="20"/>
  <c r="AI785" i="20"/>
  <c r="AI786" i="20"/>
  <c r="AI787" i="20"/>
  <c r="AI788" i="20"/>
  <c r="AI789" i="20"/>
  <c r="AI790" i="20"/>
  <c r="AI791" i="20"/>
  <c r="AI792" i="20"/>
  <c r="AI793" i="20"/>
  <c r="AI794" i="20"/>
  <c r="AI795" i="20"/>
  <c r="AI796" i="20"/>
  <c r="AI797" i="20"/>
  <c r="AI798" i="20"/>
  <c r="AI799" i="20"/>
  <c r="AI800" i="20"/>
  <c r="AI801" i="20"/>
  <c r="AI802" i="20"/>
  <c r="AI803" i="20"/>
  <c r="AI804" i="20"/>
  <c r="AI805" i="20"/>
  <c r="AI806" i="20"/>
  <c r="AI807" i="20"/>
  <c r="AI808" i="20"/>
  <c r="AI809" i="20"/>
  <c r="AI810" i="20"/>
  <c r="AI811" i="20"/>
  <c r="AI812" i="20"/>
  <c r="AI813" i="20"/>
  <c r="AI814" i="20"/>
  <c r="AI815" i="20"/>
  <c r="AI816" i="20"/>
  <c r="AI817" i="20"/>
  <c r="AI818" i="20"/>
  <c r="AI819" i="20"/>
  <c r="AI820" i="20"/>
  <c r="AI821" i="20"/>
  <c r="AI822" i="20"/>
  <c r="AI823" i="20"/>
  <c r="AI824" i="20"/>
  <c r="AI825" i="20"/>
  <c r="AI826" i="20"/>
  <c r="AI827" i="20"/>
  <c r="AI828" i="20"/>
  <c r="AI829" i="20"/>
  <c r="AI830" i="20"/>
  <c r="AI831" i="20"/>
  <c r="AI832" i="20"/>
  <c r="AI833" i="20"/>
  <c r="AI834" i="20"/>
  <c r="AI835" i="20"/>
  <c r="AI836" i="20"/>
  <c r="AI837" i="20"/>
  <c r="AI838" i="20"/>
  <c r="AI839" i="20"/>
  <c r="AI840" i="20"/>
  <c r="AI841" i="20"/>
  <c r="AI842" i="20"/>
  <c r="AI843" i="20"/>
  <c r="AI844" i="20"/>
  <c r="AI845" i="20"/>
  <c r="AI846" i="20"/>
  <c r="AI847" i="20"/>
  <c r="AI848" i="20"/>
  <c r="AI849" i="20"/>
  <c r="AI850" i="20"/>
  <c r="AI851" i="20"/>
  <c r="AI852" i="20"/>
  <c r="AI853" i="20"/>
  <c r="AI854" i="20"/>
  <c r="AI855" i="20"/>
  <c r="AI856" i="20"/>
  <c r="AI857" i="20"/>
  <c r="AI858" i="20"/>
  <c r="AI859" i="20"/>
  <c r="AI860" i="20"/>
  <c r="AI861" i="20"/>
  <c r="AI862" i="20"/>
  <c r="AI863" i="20"/>
  <c r="AI864" i="20"/>
  <c r="AI865" i="20"/>
  <c r="AI866" i="20"/>
  <c r="AI867" i="20"/>
  <c r="AI868" i="20"/>
  <c r="AI869" i="20"/>
  <c r="AI870" i="20"/>
  <c r="AI871" i="20"/>
  <c r="AI872" i="20"/>
  <c r="AI873" i="20"/>
  <c r="AI874" i="20"/>
  <c r="AI875" i="20"/>
  <c r="AI876" i="20"/>
  <c r="AI877" i="20"/>
  <c r="AI878" i="20"/>
  <c r="AI879" i="20"/>
  <c r="AI880" i="20"/>
  <c r="AI881" i="20"/>
  <c r="AI882" i="20"/>
  <c r="AI883" i="20"/>
  <c r="AI884" i="20"/>
  <c r="AI885" i="20"/>
  <c r="AI886" i="20"/>
  <c r="AI887" i="20"/>
  <c r="AI888" i="20"/>
  <c r="AI889" i="20"/>
  <c r="AI890" i="20"/>
  <c r="AI891" i="20"/>
  <c r="AI892" i="20"/>
  <c r="AI893" i="20"/>
  <c r="AI894" i="20"/>
  <c r="AI895" i="20"/>
  <c r="AI896" i="20"/>
  <c r="AI897" i="20"/>
  <c r="AI898" i="20"/>
  <c r="AI899" i="20"/>
  <c r="AI900" i="20"/>
  <c r="AI901" i="20"/>
  <c r="AI902" i="20"/>
  <c r="AI903" i="20"/>
  <c r="AI904" i="20"/>
  <c r="AI905" i="20"/>
  <c r="AI906" i="20"/>
  <c r="AI907" i="20"/>
  <c r="AI908" i="20"/>
  <c r="AI909" i="20"/>
  <c r="AI910" i="20"/>
  <c r="AI911" i="20"/>
  <c r="AI912" i="20"/>
  <c r="AI913" i="20"/>
  <c r="AI914" i="20"/>
  <c r="AI915" i="20"/>
  <c r="AI916" i="20"/>
  <c r="AI917" i="20"/>
  <c r="AI918" i="20"/>
  <c r="AI919" i="20"/>
  <c r="AI920" i="20"/>
  <c r="AI921" i="20"/>
  <c r="AI922" i="20"/>
  <c r="AI923" i="20"/>
  <c r="AI924" i="20"/>
  <c r="AI925" i="20"/>
  <c r="AI926" i="20"/>
  <c r="AI927" i="20"/>
  <c r="AI928" i="20"/>
  <c r="AI929" i="20"/>
  <c r="AI930" i="20"/>
  <c r="AI931" i="20"/>
  <c r="AI932" i="20"/>
  <c r="AI933" i="20"/>
  <c r="AI934" i="20"/>
  <c r="AI935" i="20"/>
  <c r="AI936" i="20"/>
  <c r="AI937" i="20"/>
  <c r="AI938" i="20"/>
  <c r="AI939" i="20"/>
  <c r="AI940" i="20"/>
  <c r="AI941" i="20"/>
  <c r="AI942" i="20"/>
  <c r="AI943" i="20"/>
  <c r="AI944" i="20"/>
  <c r="AI945" i="20"/>
  <c r="AI946" i="20"/>
  <c r="AI947" i="20"/>
  <c r="AI948" i="20"/>
  <c r="AI949" i="20"/>
  <c r="AI950" i="20"/>
  <c r="AI951" i="20"/>
  <c r="AI952" i="20"/>
  <c r="AI953" i="20"/>
  <c r="AI954" i="20"/>
  <c r="AI955" i="20"/>
  <c r="AI956" i="20"/>
  <c r="AI957" i="20"/>
  <c r="AI958" i="20"/>
  <c r="AI959" i="20"/>
  <c r="AI960" i="20"/>
  <c r="AI961" i="20"/>
  <c r="AI962" i="20"/>
  <c r="AI963" i="20"/>
  <c r="AI964" i="20"/>
  <c r="AI965" i="20"/>
  <c r="AI966" i="20"/>
  <c r="AI967" i="20"/>
  <c r="AI968" i="20"/>
  <c r="AI969" i="20"/>
  <c r="AI970" i="20"/>
  <c r="AI971" i="20"/>
  <c r="AI972" i="20"/>
  <c r="AI973" i="20"/>
  <c r="AI974" i="20"/>
  <c r="AI975" i="20"/>
  <c r="AI976" i="20"/>
  <c r="AI977" i="20"/>
  <c r="AI978" i="20"/>
  <c r="AI979" i="20"/>
  <c r="AI980" i="20"/>
  <c r="AI981" i="20"/>
  <c r="AI982" i="20"/>
  <c r="AI983" i="20"/>
  <c r="AI984" i="20"/>
  <c r="AI985" i="20"/>
  <c r="AI986" i="20"/>
  <c r="AI987" i="20"/>
  <c r="AI988" i="20"/>
  <c r="AI989" i="20"/>
  <c r="AI990" i="20"/>
  <c r="AI991" i="20"/>
  <c r="AI992" i="20"/>
  <c r="AI993" i="20"/>
  <c r="AI994" i="20"/>
  <c r="AI995" i="20"/>
  <c r="AI996" i="20"/>
  <c r="AI997" i="20"/>
  <c r="AI998" i="20"/>
  <c r="AI999" i="20"/>
  <c r="AI1000" i="20"/>
  <c r="AI1001" i="20"/>
  <c r="AI1002" i="20"/>
  <c r="AI1003" i="20"/>
  <c r="AI1004" i="20"/>
  <c r="AI1005" i="20"/>
  <c r="AI1006" i="20"/>
  <c r="AI1007" i="20"/>
  <c r="AI1008" i="20"/>
  <c r="AI1009" i="20"/>
  <c r="AI1010" i="20"/>
  <c r="AI1011" i="20"/>
  <c r="AI1012" i="20"/>
  <c r="AI1013" i="20"/>
  <c r="AI1014" i="20"/>
  <c r="AI1015" i="20"/>
  <c r="AI1016" i="20"/>
  <c r="AI1017" i="20"/>
  <c r="AI1018" i="20"/>
  <c r="AI1019" i="20"/>
  <c r="AI1020" i="20"/>
  <c r="AI1021" i="20"/>
  <c r="AI1022" i="20"/>
  <c r="AI1023" i="20"/>
  <c r="AI1024" i="20"/>
  <c r="AI1025" i="20"/>
  <c r="AI1026" i="20"/>
  <c r="AI1027" i="20"/>
  <c r="AI1028" i="20"/>
  <c r="AI1029" i="20"/>
  <c r="AI1030" i="20"/>
  <c r="AI1031" i="20"/>
  <c r="AI1032" i="20"/>
  <c r="AI1033" i="20"/>
  <c r="AI1034" i="20"/>
  <c r="AI1035" i="20"/>
  <c r="AI1036" i="20"/>
  <c r="AI1037" i="20"/>
  <c r="AI1038" i="20"/>
  <c r="AI1039" i="20"/>
  <c r="AI1040" i="20"/>
  <c r="AI1041" i="20"/>
  <c r="AI1042" i="20"/>
  <c r="AI1043" i="20"/>
  <c r="AI1044" i="20"/>
  <c r="AI1045" i="20"/>
  <c r="AI1046" i="20"/>
  <c r="AI1047" i="20"/>
  <c r="AI1048" i="20"/>
  <c r="AI1049" i="20"/>
  <c r="AI1050" i="20"/>
  <c r="AI1051" i="20"/>
  <c r="AI1052" i="20"/>
  <c r="AI1053" i="20"/>
  <c r="AI1054" i="20"/>
  <c r="AI1055" i="20"/>
  <c r="AI1056" i="20"/>
  <c r="AI1057" i="20"/>
  <c r="AI1058" i="20"/>
  <c r="AI1059" i="20"/>
  <c r="AI1060" i="20"/>
  <c r="AI1061" i="20"/>
  <c r="AI1062" i="20"/>
  <c r="AI1063" i="20"/>
  <c r="AI1064" i="20"/>
  <c r="AI1065" i="20"/>
  <c r="AI1066" i="20"/>
  <c r="AI1067" i="20"/>
  <c r="AI1068" i="20"/>
  <c r="AI1069" i="20"/>
  <c r="AI1070" i="20"/>
  <c r="AI1071" i="20"/>
  <c r="AI1072" i="20"/>
  <c r="AI1073" i="20"/>
  <c r="AI1074" i="20"/>
  <c r="AI1075" i="20"/>
  <c r="AI1076" i="20"/>
  <c r="AI1077" i="20"/>
  <c r="AI1078" i="20"/>
  <c r="AI1079" i="20"/>
  <c r="AI1080" i="20"/>
  <c r="AI1081" i="20"/>
  <c r="AI1082" i="20"/>
  <c r="AI1083" i="20"/>
  <c r="AI1084" i="20"/>
  <c r="AI1085" i="20"/>
  <c r="AI1086" i="20"/>
  <c r="AI1087" i="20"/>
  <c r="AI1088" i="20"/>
  <c r="AI1089" i="20"/>
  <c r="AI1090" i="20"/>
  <c r="AI1091" i="20"/>
  <c r="AI1092" i="20"/>
  <c r="AI1093" i="20"/>
  <c r="AI1094" i="20"/>
  <c r="AI1095" i="20"/>
  <c r="AI1096" i="20"/>
  <c r="AI1097" i="20"/>
  <c r="AI1098" i="20"/>
  <c r="AI1099" i="20"/>
  <c r="AI1100" i="20"/>
  <c r="AI1101" i="20"/>
  <c r="AI1102" i="20"/>
  <c r="AI1103" i="20"/>
  <c r="AI1104" i="20"/>
  <c r="AI1105" i="20"/>
  <c r="AI1106" i="20"/>
  <c r="AI1107" i="20"/>
  <c r="AI1108" i="20"/>
  <c r="AI1109" i="20"/>
  <c r="AI1110" i="20"/>
  <c r="AI1111" i="20"/>
  <c r="AI1112" i="20"/>
  <c r="AI1113" i="20"/>
  <c r="AI1114" i="20"/>
  <c r="AI1115" i="20"/>
  <c r="AI1116" i="20"/>
  <c r="AI1117" i="20"/>
  <c r="AI1118" i="20"/>
  <c r="AI1119" i="20"/>
  <c r="AI1120" i="20"/>
  <c r="AI1121" i="20"/>
  <c r="AI1122" i="20"/>
  <c r="AI1123" i="20"/>
  <c r="AI1124" i="20"/>
  <c r="AI1125" i="20"/>
  <c r="AI1126" i="20"/>
  <c r="AI1127" i="20"/>
  <c r="AI1128" i="20"/>
  <c r="AI1129" i="20"/>
  <c r="AI1130" i="20"/>
  <c r="AI1131" i="20"/>
  <c r="AI1132" i="20"/>
  <c r="AI1133" i="20"/>
  <c r="AI1134" i="20"/>
  <c r="AI1135" i="20"/>
  <c r="AI1136" i="20"/>
  <c r="AI1137" i="20"/>
  <c r="AI1138" i="20"/>
  <c r="AI1139" i="20"/>
  <c r="AI1140" i="20"/>
  <c r="AI1141" i="20"/>
  <c r="AI1142" i="20"/>
  <c r="AI1143" i="20"/>
  <c r="AI1144" i="20"/>
  <c r="AI1145" i="20"/>
  <c r="AI1146" i="20"/>
  <c r="AI1147" i="20"/>
  <c r="AI1148" i="20"/>
  <c r="AI1149" i="20"/>
  <c r="AI1150" i="20"/>
  <c r="AI1151" i="20"/>
  <c r="AI1152" i="20"/>
  <c r="AI1153" i="20"/>
  <c r="AI1154" i="20"/>
  <c r="AI1155" i="20"/>
  <c r="AI1156" i="20"/>
  <c r="AI1157" i="20"/>
  <c r="AI1158" i="20"/>
  <c r="AI1159" i="20"/>
  <c r="AI1160" i="20"/>
  <c r="AI1161" i="20"/>
  <c r="AI1162" i="20"/>
  <c r="AI1163" i="20"/>
  <c r="AI1164" i="20"/>
  <c r="AI1165" i="20"/>
  <c r="AI1166" i="20"/>
  <c r="AI1167" i="20"/>
  <c r="AI1168" i="20"/>
  <c r="AI1169" i="20"/>
  <c r="AI1170" i="20"/>
  <c r="AI1171" i="20"/>
  <c r="AI1172" i="20"/>
  <c r="AI1173" i="20"/>
  <c r="AI1174" i="20"/>
  <c r="AI1175" i="20"/>
  <c r="AI1176" i="20"/>
  <c r="AI1177" i="20"/>
  <c r="AI1178" i="20"/>
  <c r="AI1179" i="20"/>
  <c r="AI1180" i="20"/>
  <c r="AI1181" i="20"/>
  <c r="AI1182" i="20"/>
  <c r="AI1183" i="20"/>
  <c r="AI1184" i="20"/>
  <c r="AI1185" i="20"/>
  <c r="AI1186" i="20"/>
  <c r="AI1187" i="20"/>
  <c r="AI1188" i="20"/>
  <c r="AI1189" i="20"/>
  <c r="AI1190" i="20"/>
  <c r="AI1191" i="20"/>
  <c r="AI1192" i="20"/>
  <c r="AI1193" i="20"/>
  <c r="AI1194" i="20"/>
  <c r="AI1195" i="20"/>
  <c r="AI1196" i="20"/>
  <c r="AI1197" i="20"/>
  <c r="AI1198" i="20"/>
  <c r="AI1199" i="20"/>
  <c r="AI1200" i="20"/>
  <c r="AI1201" i="20"/>
  <c r="AI1202" i="20"/>
  <c r="AI1203" i="20"/>
  <c r="AI1204" i="20"/>
  <c r="AI1205" i="20"/>
  <c r="AI1206" i="20"/>
  <c r="AI1207" i="20"/>
  <c r="AI1208" i="20"/>
  <c r="AI1209" i="20"/>
  <c r="AI1210" i="20"/>
  <c r="AI1211" i="20"/>
  <c r="AI1212" i="20"/>
  <c r="AI1213" i="20"/>
  <c r="AI1214" i="20"/>
  <c r="AI1215" i="20"/>
  <c r="AI1216" i="20"/>
  <c r="AI1217" i="20"/>
  <c r="AI1218" i="20"/>
  <c r="AI1219" i="20"/>
  <c r="AI1220" i="20"/>
  <c r="AI1221" i="20"/>
  <c r="AI1222" i="20"/>
  <c r="AI1223" i="20"/>
  <c r="AI1224" i="20"/>
  <c r="AI1225" i="20"/>
  <c r="AI1226" i="20"/>
  <c r="AI1227" i="20"/>
  <c r="AI1228" i="20"/>
  <c r="AI1229" i="20"/>
  <c r="AI1230" i="20"/>
  <c r="AI1231" i="20"/>
  <c r="AI1232" i="20"/>
  <c r="AI1233" i="20"/>
  <c r="AI1234" i="20"/>
  <c r="AI1235" i="20"/>
  <c r="AI1236" i="20"/>
  <c r="AI1237" i="20"/>
  <c r="AI1238" i="20"/>
  <c r="AI1239" i="20"/>
  <c r="AI1240" i="20"/>
  <c r="AI1241" i="20"/>
  <c r="AI1242" i="20"/>
  <c r="AI1243" i="20"/>
  <c r="AI1244" i="20"/>
  <c r="AI1245" i="20"/>
  <c r="AI1246" i="20"/>
  <c r="AI1247" i="20"/>
  <c r="AI1248" i="20"/>
  <c r="AI1249" i="20"/>
  <c r="AI1250" i="20"/>
  <c r="AI1251" i="20"/>
  <c r="AI1252" i="20"/>
  <c r="AI1253" i="20"/>
  <c r="AI1254" i="20"/>
  <c r="AI1255" i="20"/>
  <c r="AI1256" i="20"/>
  <c r="AI1257" i="20"/>
  <c r="AI1258" i="20"/>
  <c r="AI1259" i="20"/>
  <c r="AI1260" i="20"/>
  <c r="AI1261" i="20"/>
  <c r="AI1262" i="20"/>
  <c r="AI1263" i="20"/>
  <c r="AI1264" i="20"/>
  <c r="AI1265" i="20"/>
  <c r="AI1266" i="20"/>
  <c r="AI1267" i="20"/>
  <c r="AI1268" i="20"/>
  <c r="AI1269" i="20"/>
  <c r="AI1270" i="20"/>
  <c r="AI1271" i="20"/>
  <c r="AI1272" i="20"/>
  <c r="AI1273" i="20"/>
  <c r="AI1274" i="20"/>
  <c r="AI1275" i="20"/>
  <c r="AI1276" i="20"/>
  <c r="AI1277" i="20"/>
  <c r="AI1278" i="20"/>
  <c r="AI1279" i="20"/>
  <c r="AI1280" i="20"/>
  <c r="AI1281" i="20"/>
  <c r="AI1282" i="20"/>
  <c r="AI1283" i="20"/>
  <c r="AI1284" i="20"/>
  <c r="AI1285" i="20"/>
  <c r="AI1286" i="20"/>
  <c r="AI1287" i="20"/>
  <c r="AI1288" i="20"/>
  <c r="AI1289" i="20"/>
  <c r="AI1290" i="20"/>
  <c r="AI1291" i="20"/>
  <c r="AI1292" i="20"/>
  <c r="AI1293" i="20"/>
  <c r="AI1294" i="20"/>
  <c r="AI1295" i="20"/>
  <c r="AI1296" i="20"/>
  <c r="AI1297" i="20"/>
  <c r="AI1298" i="20"/>
  <c r="AI1299" i="20"/>
  <c r="AI1300" i="20"/>
  <c r="AI1301" i="20"/>
  <c r="AI1302" i="20"/>
  <c r="AI1303" i="20"/>
  <c r="AI1304" i="20"/>
  <c r="AI1305" i="20"/>
  <c r="AI1306" i="20"/>
  <c r="AI1307" i="20"/>
  <c r="AI1308" i="20"/>
  <c r="AI1309" i="20"/>
  <c r="AI1310" i="20"/>
  <c r="AI1311" i="20"/>
  <c r="AI1312" i="20"/>
  <c r="AI1313" i="20"/>
  <c r="AI1314" i="20"/>
  <c r="AI1315" i="20"/>
  <c r="AI1316" i="20"/>
  <c r="AI1317" i="20"/>
  <c r="AI1318" i="20"/>
  <c r="AI1319" i="20"/>
  <c r="AI1320" i="20"/>
  <c r="AI1321" i="20"/>
  <c r="AI1322" i="20"/>
  <c r="AI1323" i="20"/>
  <c r="AI1324" i="20"/>
  <c r="AI1325" i="20"/>
  <c r="AI1326" i="20"/>
  <c r="AI1327" i="20"/>
  <c r="AI1328" i="20"/>
  <c r="AI1329" i="20"/>
  <c r="AI1330" i="20"/>
  <c r="AI1331" i="20"/>
  <c r="AI1332" i="20"/>
  <c r="AI1333" i="20"/>
  <c r="AI1334" i="20"/>
  <c r="AI1335" i="20"/>
  <c r="AI1336" i="20"/>
  <c r="AI1337" i="20"/>
  <c r="AI1338" i="20"/>
  <c r="AI1339" i="20"/>
  <c r="AI1340" i="20"/>
  <c r="AI1341" i="20"/>
  <c r="AI1342" i="20"/>
  <c r="AI1343" i="20"/>
  <c r="AI1344" i="20"/>
  <c r="AI1345" i="20"/>
  <c r="AI1346" i="20"/>
  <c r="AI1347" i="20"/>
  <c r="AI1348" i="20"/>
  <c r="AI1349" i="20"/>
  <c r="AI1350" i="20"/>
  <c r="AI1351" i="20"/>
  <c r="AI1352" i="20"/>
  <c r="AI1353" i="20"/>
  <c r="AI1354" i="20"/>
  <c r="AI1355" i="20"/>
  <c r="AI1356" i="20"/>
  <c r="AI1357" i="20"/>
  <c r="AI1358" i="20"/>
  <c r="AI1359" i="20"/>
  <c r="AI1360" i="20"/>
  <c r="AI1361" i="20"/>
  <c r="AI1362" i="20"/>
  <c r="AI1363" i="20"/>
  <c r="AI1364" i="20"/>
  <c r="AI1365" i="20"/>
  <c r="AI1366" i="20"/>
  <c r="AI1367" i="20"/>
  <c r="AI1368" i="20"/>
  <c r="AI1369" i="20"/>
  <c r="AI1370" i="20"/>
  <c r="AI1371" i="20"/>
  <c r="AI1372" i="20"/>
  <c r="AI1373" i="20"/>
  <c r="AI1374" i="20"/>
  <c r="AI1375" i="20"/>
  <c r="AI1376" i="20"/>
  <c r="AI1377" i="20"/>
  <c r="AI1378" i="20"/>
  <c r="AI1379" i="20"/>
  <c r="AI1380" i="20"/>
  <c r="AI1381" i="20"/>
  <c r="AI1382" i="20"/>
  <c r="AI1383" i="20"/>
  <c r="AI1384" i="20"/>
  <c r="AI1385" i="20"/>
  <c r="AI1386" i="20"/>
  <c r="AI1387" i="20"/>
  <c r="AI1388" i="20"/>
  <c r="AI1389" i="20"/>
  <c r="AI1390" i="20"/>
  <c r="AI1391" i="20"/>
  <c r="AI1392" i="20"/>
  <c r="AI1393" i="20"/>
  <c r="AI1394" i="20"/>
  <c r="AI1395" i="20"/>
  <c r="AI1396" i="20"/>
  <c r="AI1397" i="20"/>
  <c r="AI1398" i="20"/>
  <c r="AI1399" i="20"/>
  <c r="AI1400" i="20"/>
  <c r="AI1401" i="20"/>
  <c r="AI1402" i="20"/>
  <c r="AI1403" i="20"/>
  <c r="AI1404" i="20"/>
  <c r="AI1405" i="20"/>
  <c r="AI1406" i="20"/>
  <c r="AI1407" i="20"/>
  <c r="AI1408" i="20"/>
  <c r="AI1409" i="20"/>
  <c r="AI1410" i="20"/>
  <c r="AI1411" i="20"/>
  <c r="AI1412" i="20"/>
  <c r="AI1413" i="20"/>
  <c r="AI1414" i="20"/>
  <c r="AI1415" i="20"/>
  <c r="AI1416" i="20"/>
  <c r="AI1417" i="20"/>
  <c r="AI1418" i="20"/>
  <c r="AI1419" i="20"/>
  <c r="AI1420" i="20"/>
  <c r="AI1421" i="20"/>
  <c r="AI1422" i="20"/>
  <c r="AI1423" i="20"/>
  <c r="AI1424" i="20"/>
  <c r="AI1425" i="20"/>
  <c r="AI1426" i="20"/>
  <c r="AI1427" i="20"/>
  <c r="AI1428" i="20"/>
  <c r="AI1429" i="20"/>
  <c r="AI1430" i="20"/>
  <c r="AI1431" i="20"/>
  <c r="AI1432" i="20"/>
  <c r="AI1433" i="20"/>
  <c r="AI1434" i="20"/>
  <c r="AI1435" i="20"/>
  <c r="AI1436" i="20"/>
  <c r="AI1437" i="20"/>
  <c r="AI1438" i="20"/>
  <c r="AI1439" i="20"/>
  <c r="AI1440" i="20"/>
  <c r="AI1441" i="20"/>
  <c r="AI1442" i="20"/>
  <c r="AI1443" i="20"/>
  <c r="AI1444" i="20"/>
  <c r="AI1445" i="20"/>
  <c r="AI1446" i="20"/>
  <c r="AI1447" i="20"/>
  <c r="AI1448" i="20"/>
  <c r="AI1449" i="20"/>
  <c r="AI1450" i="20"/>
  <c r="AI1451" i="20"/>
  <c r="AI1452" i="20"/>
  <c r="AI1453" i="20"/>
  <c r="AI1454" i="20"/>
  <c r="AI1455" i="20"/>
  <c r="AI1456" i="20"/>
  <c r="AI1457" i="20"/>
  <c r="AI1458" i="20"/>
  <c r="AI1459" i="20"/>
  <c r="AI1460" i="20"/>
  <c r="AI1461" i="20"/>
  <c r="AI1462" i="20"/>
  <c r="AI1463" i="20"/>
  <c r="AI1464" i="20"/>
  <c r="AI1465" i="20"/>
  <c r="AI1466" i="20"/>
  <c r="AI1467" i="20"/>
  <c r="AI1468" i="20"/>
  <c r="AI1469" i="20"/>
  <c r="AI1470" i="20"/>
  <c r="AI1471" i="20"/>
  <c r="AI1472" i="20"/>
  <c r="AI1473" i="20"/>
  <c r="AI1474" i="20"/>
  <c r="AI1475" i="20"/>
  <c r="AI1476" i="20"/>
  <c r="AI1477" i="20"/>
  <c r="AI1478" i="20"/>
  <c r="AI1479" i="20"/>
  <c r="AI1480" i="20"/>
  <c r="AI1481" i="20"/>
  <c r="AI1482" i="20"/>
  <c r="AI1483" i="20"/>
  <c r="AI1484" i="20"/>
  <c r="AI1485" i="20"/>
  <c r="AI1486" i="20"/>
  <c r="AI1487" i="20"/>
  <c r="AI1488" i="20"/>
  <c r="AI1489" i="20"/>
  <c r="AI1490" i="20"/>
  <c r="AI1491" i="20"/>
  <c r="AI1492" i="20"/>
  <c r="AI1493" i="20"/>
  <c r="AI1494" i="20"/>
  <c r="AI1495" i="20"/>
  <c r="AI1496" i="20"/>
  <c r="AI1497" i="20"/>
  <c r="AI1498" i="20"/>
  <c r="AI1499" i="20"/>
  <c r="AI1500" i="20"/>
  <c r="AI1501" i="20"/>
  <c r="AI1502" i="20"/>
  <c r="AI1503" i="20"/>
  <c r="AI1504" i="20"/>
  <c r="AI1505" i="20"/>
  <c r="AI1506" i="20"/>
  <c r="AI1507" i="20"/>
  <c r="AI1508" i="20"/>
  <c r="AI1509" i="20"/>
  <c r="AI1510" i="20"/>
  <c r="AI1511" i="20"/>
  <c r="AI1512" i="20"/>
  <c r="AI1513" i="20"/>
  <c r="AI1514" i="20"/>
  <c r="AI1515" i="20"/>
  <c r="AI1516" i="20"/>
  <c r="AI1517" i="20"/>
  <c r="AI1518" i="20"/>
  <c r="AI1519" i="20"/>
  <c r="AI1520" i="20"/>
  <c r="AI1521" i="20"/>
  <c r="AI1522" i="20"/>
  <c r="AI1523" i="20"/>
  <c r="AI1524" i="20"/>
  <c r="AI1525" i="20"/>
  <c r="AI1526" i="20"/>
  <c r="AI1527" i="20"/>
  <c r="AI1528" i="20"/>
  <c r="AI1529" i="20"/>
  <c r="AI1530" i="20"/>
  <c r="AI1531" i="20"/>
  <c r="AI1532" i="20"/>
  <c r="AI1533" i="20"/>
  <c r="AI1534" i="20"/>
  <c r="AI1535" i="20"/>
  <c r="AI1536" i="20"/>
  <c r="AI1537" i="20"/>
  <c r="AI1538" i="20"/>
  <c r="AI1539" i="20"/>
  <c r="AI1540" i="20"/>
  <c r="AI1541" i="20"/>
  <c r="AI1542" i="20"/>
  <c r="AI1543" i="20"/>
  <c r="AI1544" i="20"/>
  <c r="AI1545" i="20"/>
  <c r="AI1546" i="20"/>
  <c r="AI1547" i="20"/>
  <c r="AI1548" i="20"/>
  <c r="AI1549" i="20"/>
  <c r="AI1550" i="20"/>
  <c r="AI1551" i="20"/>
  <c r="AI1552" i="20"/>
  <c r="AI1553" i="20"/>
  <c r="AI1554" i="20"/>
  <c r="AI1555" i="20"/>
  <c r="AI1556" i="20"/>
  <c r="AI1557" i="20"/>
  <c r="AI1558" i="20"/>
  <c r="AI1559" i="20"/>
  <c r="AI1560" i="20"/>
  <c r="AI1561" i="20"/>
  <c r="AI1562" i="20"/>
  <c r="AI1563" i="20"/>
  <c r="AI1564" i="20"/>
  <c r="AI1565" i="20"/>
  <c r="AI1566" i="20"/>
  <c r="AI1567" i="20"/>
  <c r="AI1568" i="20"/>
  <c r="AI1569" i="20"/>
  <c r="AI1570" i="20"/>
  <c r="AI1571" i="20"/>
  <c r="AI1572" i="20"/>
  <c r="AI1573" i="20"/>
  <c r="AI1574" i="20"/>
  <c r="AI1575" i="20"/>
  <c r="AI1576" i="20"/>
  <c r="AI1577" i="20"/>
  <c r="AI1578" i="20"/>
  <c r="AI1579" i="20"/>
  <c r="AI1580" i="20"/>
  <c r="AI1581" i="20"/>
  <c r="AI1582" i="20"/>
  <c r="AI1583" i="20"/>
  <c r="AI1584" i="20"/>
  <c r="AI1585" i="20"/>
  <c r="AI1586" i="20"/>
  <c r="AI1587" i="20"/>
  <c r="AI1588" i="20"/>
  <c r="AI1589" i="20"/>
  <c r="AI1590" i="20"/>
  <c r="AI1591" i="20"/>
  <c r="AI1592" i="20"/>
  <c r="AI1593" i="20"/>
  <c r="AI1594" i="20"/>
  <c r="AI1595" i="20"/>
  <c r="AI1596" i="20"/>
  <c r="AI1597" i="20"/>
  <c r="AI1598" i="20"/>
  <c r="AI1599" i="20"/>
  <c r="AI1600" i="20"/>
  <c r="AI1601" i="20"/>
  <c r="AI1602" i="20"/>
  <c r="AI1603" i="20"/>
  <c r="AI1604" i="20"/>
  <c r="AI1605" i="20"/>
  <c r="AI1606" i="20"/>
  <c r="AI1607" i="20"/>
  <c r="AI1608" i="20"/>
  <c r="AI1609" i="20"/>
  <c r="AI1610" i="20"/>
  <c r="AI1611" i="20"/>
  <c r="AI1612" i="20"/>
  <c r="AI1613" i="20"/>
  <c r="AI1614" i="20"/>
  <c r="AI1615" i="20"/>
  <c r="AI1616" i="20"/>
  <c r="AI1617" i="20"/>
  <c r="AI1618" i="20"/>
  <c r="AI1619" i="20"/>
  <c r="AI1620" i="20"/>
  <c r="AI1621" i="20"/>
  <c r="AI1622" i="20"/>
  <c r="AI1623" i="20"/>
  <c r="AI1624" i="20"/>
  <c r="AI1625" i="20"/>
  <c r="AI1626" i="20"/>
  <c r="AI1627" i="20"/>
  <c r="AI1628" i="20"/>
  <c r="AI1629" i="20"/>
  <c r="AI1630" i="20"/>
  <c r="AI1631" i="20"/>
  <c r="AI1632" i="20"/>
  <c r="AI1633" i="20"/>
  <c r="AI1634" i="20"/>
  <c r="AI1635" i="20"/>
  <c r="AI1636" i="20"/>
  <c r="AI1637" i="20"/>
  <c r="AI1638" i="20"/>
  <c r="AI1639" i="20"/>
  <c r="AI1640" i="20"/>
  <c r="AI1641" i="20"/>
  <c r="AI1642" i="20"/>
  <c r="AI1643" i="20"/>
  <c r="AI1644" i="20"/>
  <c r="AI1645" i="20"/>
  <c r="AI1646" i="20"/>
  <c r="AI1647" i="20"/>
  <c r="AI1648" i="20"/>
  <c r="AI1649" i="20"/>
  <c r="AI1650" i="20"/>
  <c r="AI1651" i="20"/>
  <c r="AI1652" i="20"/>
  <c r="AI1653" i="20"/>
  <c r="AI1654" i="20"/>
  <c r="AI1655" i="20"/>
  <c r="AI1656" i="20"/>
  <c r="AI1657" i="20"/>
  <c r="AI1658" i="20"/>
  <c r="AI1659" i="20"/>
  <c r="AI1660" i="20"/>
  <c r="AI1661" i="20"/>
  <c r="AI1662" i="20"/>
  <c r="AI1663" i="20"/>
  <c r="AI1664" i="20"/>
  <c r="AI1665" i="20"/>
  <c r="AI1666" i="20"/>
  <c r="AI1667" i="20"/>
  <c r="AI1668" i="20"/>
  <c r="AI1669" i="20"/>
  <c r="AI1670" i="20"/>
  <c r="AI1671" i="20"/>
  <c r="AI1672" i="20"/>
  <c r="AI1673" i="20"/>
  <c r="AI1674" i="20"/>
  <c r="AI1675" i="20"/>
  <c r="AI1676" i="20"/>
  <c r="AI1677" i="20"/>
  <c r="AI1678" i="20"/>
  <c r="AI1679" i="20"/>
  <c r="AI1680" i="20"/>
  <c r="AI1681" i="20"/>
  <c r="AI1682" i="20"/>
  <c r="AI1683" i="20"/>
  <c r="AI1684" i="20"/>
  <c r="AI1685" i="20"/>
  <c r="AI1686" i="20"/>
  <c r="AI1687" i="20"/>
  <c r="AI1688" i="20"/>
  <c r="AI1689" i="20"/>
  <c r="AI1690" i="20"/>
  <c r="AI1691" i="20"/>
  <c r="AI1692" i="20"/>
  <c r="AI1693" i="20"/>
  <c r="AI1694" i="20"/>
  <c r="AI1695" i="20"/>
  <c r="AI1696" i="20"/>
  <c r="AI1697" i="20"/>
  <c r="AI1698" i="20"/>
  <c r="AI1699" i="20"/>
  <c r="AI1700" i="20"/>
  <c r="AI1701" i="20"/>
  <c r="AI1702" i="20"/>
  <c r="AI1703" i="20"/>
  <c r="AI1704" i="20"/>
  <c r="AI1705" i="20"/>
  <c r="AI1706" i="20"/>
  <c r="AI1707" i="20"/>
  <c r="AI1708" i="20"/>
  <c r="AI1709" i="20"/>
  <c r="AI1710" i="20"/>
  <c r="AI1711" i="20"/>
  <c r="AI1712" i="20"/>
  <c r="AI1713" i="20"/>
  <c r="AI1714" i="20"/>
  <c r="AI1715" i="20"/>
  <c r="AI1716" i="20"/>
  <c r="AI1717" i="20"/>
  <c r="AI1718" i="20"/>
  <c r="AI1719" i="20"/>
  <c r="AI1720" i="20"/>
  <c r="AI1721" i="20"/>
  <c r="AI1722" i="20"/>
  <c r="AI1723" i="20"/>
  <c r="AI1724" i="20"/>
  <c r="AI1725" i="20"/>
  <c r="AI1726" i="20"/>
  <c r="AI1727" i="20"/>
  <c r="AI1728" i="20"/>
  <c r="AI1729" i="20"/>
  <c r="AI1730" i="20"/>
  <c r="AI1731" i="20"/>
  <c r="AI1732" i="20"/>
  <c r="AI1733" i="20"/>
  <c r="AI1734" i="20"/>
  <c r="AI1735" i="20"/>
  <c r="AI1736" i="20"/>
  <c r="AI1737" i="20"/>
  <c r="AI1738" i="20"/>
  <c r="AI1739" i="20"/>
  <c r="AI1740" i="20"/>
  <c r="AI1741" i="20"/>
  <c r="AI1742" i="20"/>
  <c r="AI1743" i="20"/>
  <c r="AI1744" i="20"/>
  <c r="AI1745" i="20"/>
  <c r="AI1746" i="20"/>
  <c r="AI1747" i="20"/>
  <c r="AI1748" i="20"/>
  <c r="AI1749" i="20"/>
  <c r="AI1750" i="20"/>
  <c r="AI1751" i="20"/>
  <c r="AI1752" i="20"/>
  <c r="AI1753" i="20"/>
  <c r="AI1754" i="20"/>
  <c r="AI1755" i="20"/>
  <c r="AI1756" i="20"/>
  <c r="AI1757" i="20"/>
  <c r="AI1758" i="20"/>
  <c r="AI1759" i="20"/>
  <c r="AI1760" i="20"/>
  <c r="AI1761" i="20"/>
  <c r="AI1762" i="20"/>
  <c r="AI1763" i="20"/>
  <c r="AI1764" i="20"/>
  <c r="AI1765" i="20"/>
  <c r="AI1766" i="20"/>
  <c r="AI1767" i="20"/>
  <c r="AI1768" i="20"/>
  <c r="AI1769" i="20"/>
  <c r="AI1770" i="20"/>
  <c r="AI1771" i="20"/>
  <c r="AI1772" i="20"/>
  <c r="AI1773" i="20"/>
  <c r="AI1774" i="20"/>
  <c r="AI1775" i="20"/>
  <c r="AI1776" i="20"/>
  <c r="AI1777" i="20"/>
  <c r="AI1778" i="20"/>
  <c r="AI1779" i="20"/>
  <c r="AI1780" i="20"/>
  <c r="AI1781" i="20"/>
  <c r="AI1782" i="20"/>
  <c r="AI1783" i="20"/>
  <c r="AI1784" i="20"/>
  <c r="AI1785" i="20"/>
  <c r="AI1786" i="20"/>
  <c r="AI1787" i="20"/>
  <c r="AI1788" i="20"/>
  <c r="AI1789" i="20"/>
  <c r="AI1790" i="20"/>
  <c r="AI1791" i="20"/>
  <c r="AI1792" i="20"/>
  <c r="AI1793" i="20"/>
  <c r="AI1794" i="20"/>
  <c r="AI1795" i="20"/>
  <c r="AI1796" i="20"/>
  <c r="AI1797" i="20"/>
  <c r="AI1798" i="20"/>
  <c r="AI1799" i="20"/>
  <c r="AI1800" i="20"/>
  <c r="AI1801" i="20"/>
  <c r="AI1802" i="20"/>
  <c r="AI1803" i="20"/>
  <c r="AI1804" i="20"/>
  <c r="AI1805" i="20"/>
  <c r="AI1806" i="20"/>
  <c r="AI1807" i="20"/>
  <c r="AI1808" i="20"/>
  <c r="AI1809" i="20"/>
  <c r="AI1810" i="20"/>
  <c r="AI1811" i="20"/>
  <c r="AI1812" i="20"/>
  <c r="AI1813" i="20"/>
  <c r="AI1814" i="20"/>
  <c r="AI1815" i="20"/>
  <c r="AI1816" i="20"/>
  <c r="AI1817" i="20"/>
  <c r="AI1818" i="20"/>
  <c r="AI1819" i="20"/>
  <c r="AI1820" i="20"/>
  <c r="AI1821" i="20"/>
  <c r="AI1822" i="20"/>
  <c r="AI1823" i="20"/>
  <c r="AI1824" i="20"/>
  <c r="AI1825" i="20"/>
  <c r="AI1826" i="20"/>
  <c r="AI1827" i="20"/>
  <c r="AI1828" i="20"/>
  <c r="AI1829" i="20"/>
  <c r="AI1830" i="20"/>
  <c r="AI1831" i="20"/>
  <c r="AI1832" i="20"/>
  <c r="AI1833" i="20"/>
  <c r="AI1834" i="20"/>
  <c r="AI1835" i="20"/>
  <c r="AI1836" i="20"/>
  <c r="AI1837" i="20"/>
  <c r="AI1838" i="20"/>
  <c r="AI1839" i="20"/>
  <c r="AI1840" i="20"/>
  <c r="AI1841" i="20"/>
  <c r="AI1842" i="20"/>
  <c r="AI1843" i="20"/>
  <c r="AI1844" i="20"/>
  <c r="AI1845" i="20"/>
  <c r="AI1846" i="20"/>
  <c r="AI1847" i="20"/>
  <c r="AI1848" i="20"/>
  <c r="AI1849" i="20"/>
  <c r="AI1850" i="20"/>
  <c r="AI1851" i="20"/>
  <c r="AI1852" i="20"/>
  <c r="AI1853" i="20"/>
  <c r="AI1854" i="20"/>
  <c r="AI1855" i="20"/>
  <c r="AI1856" i="20"/>
  <c r="AI1857" i="20"/>
  <c r="AI1858" i="20"/>
  <c r="AI1859" i="20"/>
  <c r="AI1860" i="20"/>
  <c r="AI1861" i="20"/>
  <c r="AI1862" i="20"/>
  <c r="AI1863" i="20"/>
  <c r="AI1864" i="20"/>
  <c r="AI1865" i="20"/>
  <c r="AI1866" i="20"/>
  <c r="AI1867" i="20"/>
  <c r="AI1868" i="20"/>
  <c r="AI1869" i="20"/>
  <c r="AI1870" i="20"/>
  <c r="AI1871" i="20"/>
  <c r="AI1872" i="20"/>
  <c r="AI1873" i="20"/>
  <c r="AI1874" i="20"/>
  <c r="AI1875" i="20"/>
  <c r="AI1876" i="20"/>
  <c r="AI1877" i="20"/>
  <c r="AI1878" i="20"/>
  <c r="AI1879" i="20"/>
  <c r="AI1880" i="20"/>
  <c r="AI1881" i="20"/>
  <c r="AI1882" i="20"/>
  <c r="AI1883" i="20"/>
  <c r="AI1884" i="20"/>
  <c r="AI1885" i="20"/>
  <c r="AI1886" i="20"/>
  <c r="AI1887" i="20"/>
  <c r="AI1888" i="20"/>
  <c r="AI1889" i="20"/>
  <c r="AI1890" i="20"/>
  <c r="AI1891" i="20"/>
  <c r="AI1892" i="20"/>
  <c r="AI1893" i="20"/>
  <c r="AI1894" i="20"/>
  <c r="AI1895" i="20"/>
  <c r="AI1896" i="20"/>
  <c r="AI1897" i="20"/>
  <c r="AI1898" i="20"/>
  <c r="AI1899" i="20"/>
  <c r="AI1900" i="20"/>
  <c r="AI1901" i="20"/>
  <c r="AI1902" i="20"/>
  <c r="AI1903" i="20"/>
  <c r="AI1904" i="20"/>
  <c r="AI1905" i="20"/>
  <c r="AI1906" i="20"/>
  <c r="AI1907" i="20"/>
  <c r="AI1908" i="20"/>
  <c r="AI1909" i="20"/>
  <c r="AI1910" i="20"/>
  <c r="AI1911" i="20"/>
  <c r="AI1912" i="20"/>
  <c r="AI1913" i="20"/>
  <c r="AI1914" i="20"/>
  <c r="AI1915" i="20"/>
  <c r="AI1916" i="20"/>
  <c r="AI1917" i="20"/>
  <c r="AI1918" i="20"/>
  <c r="AI1919" i="20"/>
  <c r="AI1920" i="20"/>
  <c r="AI1921" i="20"/>
  <c r="AI1922" i="20"/>
  <c r="AI1923" i="20"/>
  <c r="AI1924" i="20"/>
  <c r="AI1925" i="20"/>
  <c r="AI1926" i="20"/>
  <c r="AI1927" i="20"/>
  <c r="AI1928" i="20"/>
  <c r="AI1929" i="20"/>
  <c r="AI1930" i="20"/>
  <c r="AI1931" i="20"/>
  <c r="AI1932" i="20"/>
  <c r="AI1933" i="20"/>
  <c r="AI1934" i="20"/>
  <c r="AI1935" i="20"/>
  <c r="AI1936" i="20"/>
  <c r="AI1937" i="20"/>
  <c r="AI1938" i="20"/>
  <c r="AI1939" i="20"/>
  <c r="AI1940" i="20"/>
  <c r="AI1941" i="20"/>
  <c r="AI1942" i="20"/>
  <c r="AI1943" i="20"/>
  <c r="AI1944" i="20"/>
  <c r="AI1945" i="20"/>
  <c r="AI1946" i="20"/>
  <c r="AI1947" i="20"/>
  <c r="AI1948" i="20"/>
  <c r="AI1949" i="20"/>
  <c r="AI1950" i="20"/>
  <c r="AI1951" i="20"/>
  <c r="AI1952" i="20"/>
  <c r="AI1953" i="20"/>
  <c r="AI1954" i="20"/>
  <c r="AI1955" i="20"/>
  <c r="AI1956" i="20"/>
  <c r="AI1957" i="20"/>
  <c r="AI1958" i="20"/>
  <c r="AI1959" i="20"/>
  <c r="AI1960" i="20"/>
  <c r="AI1961" i="20"/>
  <c r="AI1962" i="20"/>
  <c r="AI1963" i="20"/>
  <c r="AI1964" i="20"/>
  <c r="AI1965" i="20"/>
  <c r="AI1966" i="20"/>
  <c r="AI1967" i="20"/>
  <c r="AI1968" i="20"/>
  <c r="AI1969" i="20"/>
  <c r="AI1970" i="20"/>
  <c r="AI1971" i="20"/>
  <c r="AI1972" i="20"/>
  <c r="AI1973" i="20"/>
  <c r="AI1974" i="20"/>
  <c r="AI1975" i="20"/>
  <c r="AI1976" i="20"/>
  <c r="AI1977" i="20"/>
  <c r="AI1978" i="20"/>
  <c r="AI1979" i="20"/>
  <c r="AI1980" i="20"/>
  <c r="AI1981" i="20"/>
  <c r="AI1982" i="20"/>
  <c r="AI1983" i="20"/>
  <c r="AI1984" i="20"/>
  <c r="AI1985" i="20"/>
  <c r="AI1986" i="20"/>
  <c r="AI1987" i="20"/>
  <c r="AI1988" i="20"/>
  <c r="AI1989" i="20"/>
  <c r="AI1990" i="20"/>
  <c r="AI1991" i="20"/>
  <c r="AI1992" i="20"/>
  <c r="AI1993" i="20"/>
  <c r="AI1994" i="20"/>
  <c r="AI1995" i="20"/>
  <c r="AI1996" i="20"/>
  <c r="AI1997" i="20"/>
  <c r="AI1998" i="20"/>
  <c r="AI1999" i="20"/>
  <c r="AI2000" i="20"/>
  <c r="AI2001" i="20"/>
  <c r="AI2002" i="20"/>
  <c r="AI2003" i="20"/>
  <c r="AI2004" i="20"/>
  <c r="AI2005" i="20"/>
  <c r="AI2006" i="20"/>
  <c r="AI2007" i="20"/>
  <c r="AI2008" i="20"/>
  <c r="AI2009" i="20"/>
  <c r="AI2010" i="20"/>
  <c r="AI2011" i="20"/>
  <c r="AI2012" i="20"/>
  <c r="AI2013" i="20"/>
  <c r="AI2014" i="20"/>
  <c r="AI2015" i="20"/>
  <c r="AI2016" i="20"/>
  <c r="AI2017" i="20"/>
  <c r="AI2018" i="20"/>
  <c r="AI2019" i="20"/>
  <c r="AI2020" i="20"/>
  <c r="AI2021" i="20"/>
  <c r="AI2022" i="20"/>
  <c r="AI2023" i="20"/>
  <c r="AI2024" i="20"/>
  <c r="AI2025" i="20"/>
  <c r="AI2026" i="20"/>
  <c r="AI2027" i="20"/>
  <c r="AI2028" i="20"/>
  <c r="AI2029" i="20"/>
  <c r="AI2030" i="20"/>
  <c r="AI2031" i="20"/>
  <c r="AI2032" i="20"/>
  <c r="AI2033" i="20"/>
  <c r="AI2034" i="20"/>
  <c r="AI2035" i="20"/>
  <c r="AI2036" i="20"/>
  <c r="AI2037" i="20"/>
  <c r="AI2038" i="20"/>
  <c r="AI2039" i="20"/>
  <c r="AI2040" i="20"/>
  <c r="AI2041" i="20"/>
  <c r="AI2042" i="20"/>
  <c r="AI2043" i="20"/>
  <c r="AI2044" i="20"/>
  <c r="AI2045" i="20"/>
  <c r="AI2046" i="20"/>
  <c r="AI2047" i="20"/>
  <c r="AI2048" i="20"/>
  <c r="AI2049" i="20"/>
  <c r="AI2050" i="20"/>
  <c r="AI2051" i="20"/>
  <c r="AI2052" i="20"/>
  <c r="AI2053" i="20"/>
  <c r="AI2054" i="20"/>
  <c r="AI2055" i="20"/>
  <c r="AI2056" i="20"/>
  <c r="AI2057" i="20"/>
  <c r="AI2058" i="20"/>
  <c r="AI2059" i="20"/>
  <c r="AI2060" i="20"/>
  <c r="AI2061" i="20"/>
  <c r="AI2062" i="20"/>
  <c r="AI2063" i="20"/>
  <c r="AI2064" i="20"/>
  <c r="AI2065" i="20"/>
  <c r="AI2066" i="20"/>
  <c r="AI2067" i="20"/>
  <c r="AI2068" i="20"/>
  <c r="AI2069" i="20"/>
  <c r="AI2070" i="20"/>
  <c r="AI2071" i="20"/>
  <c r="AI2072" i="20"/>
  <c r="AI2073" i="20"/>
  <c r="AI2074" i="20"/>
  <c r="AI2075" i="20"/>
  <c r="AI2076" i="20"/>
  <c r="AI2077" i="20"/>
  <c r="AI2078" i="20"/>
  <c r="AI2079" i="20"/>
  <c r="AI2080" i="20"/>
  <c r="AI2081" i="20"/>
  <c r="AI2082" i="20"/>
  <c r="AI2083" i="20"/>
  <c r="AI2084" i="20"/>
  <c r="AI2085" i="20"/>
  <c r="AI2086" i="20"/>
  <c r="AI2087" i="20"/>
  <c r="AI2088" i="20"/>
  <c r="AI2089" i="20"/>
  <c r="AI2090" i="20"/>
  <c r="AI2091" i="20"/>
  <c r="AI2092" i="20"/>
  <c r="AI2093" i="20"/>
  <c r="AI2094" i="20"/>
  <c r="AI2095" i="20"/>
  <c r="AI2096" i="20"/>
  <c r="AI2097" i="20"/>
  <c r="AI2098" i="20"/>
  <c r="AI2099" i="20"/>
  <c r="AI2100" i="20"/>
  <c r="AI2101" i="20"/>
  <c r="AI2102" i="20"/>
  <c r="AI2103" i="20"/>
  <c r="AI2104" i="20"/>
  <c r="AI2105" i="20"/>
  <c r="AI2106" i="20"/>
  <c r="AI2107" i="20"/>
  <c r="AI2108" i="20"/>
  <c r="AI2109" i="20"/>
  <c r="AI2110" i="20"/>
  <c r="AI2111" i="20"/>
  <c r="AI2112" i="20"/>
  <c r="AI2113" i="20"/>
  <c r="AI2114" i="20"/>
  <c r="AI2115" i="20"/>
  <c r="AI2116" i="20"/>
  <c r="AI2117" i="20"/>
  <c r="AI2118" i="20"/>
  <c r="AI2119" i="20"/>
  <c r="AI2120" i="20"/>
  <c r="AI2121" i="20"/>
  <c r="AI2122" i="20"/>
  <c r="AI2123" i="20"/>
  <c r="AI2124" i="20"/>
  <c r="AI2125" i="20"/>
  <c r="AI2126" i="20"/>
  <c r="AI2127" i="20"/>
  <c r="AI2128" i="20"/>
  <c r="AI2129" i="20"/>
  <c r="AI2130" i="20"/>
  <c r="AI2131" i="20"/>
  <c r="AI2132" i="20"/>
  <c r="AI2133" i="20"/>
  <c r="AI2134" i="20"/>
  <c r="AI2135" i="20"/>
  <c r="AI2136" i="20"/>
  <c r="AI2137" i="20"/>
  <c r="AI2138" i="20"/>
  <c r="AI2139" i="20"/>
  <c r="AI2140" i="20"/>
  <c r="AI2141" i="20"/>
  <c r="AI2142" i="20"/>
  <c r="AI2143" i="20"/>
  <c r="AI2144" i="20"/>
  <c r="AI2145" i="20"/>
  <c r="AI2146" i="20"/>
  <c r="AI2147" i="20"/>
  <c r="AI2148" i="20"/>
  <c r="AI2149" i="20"/>
  <c r="AI2150" i="20"/>
  <c r="AI2151" i="20"/>
  <c r="AI2152" i="20"/>
  <c r="AI2153" i="20"/>
  <c r="AI2154" i="20"/>
  <c r="AI2155" i="20"/>
  <c r="AI2156" i="20"/>
  <c r="AI2157" i="20"/>
  <c r="AI2158" i="20"/>
  <c r="AI2159" i="20"/>
  <c r="AI2160" i="20"/>
  <c r="AI2161" i="20"/>
  <c r="AI2162" i="20"/>
  <c r="AI2163" i="20"/>
  <c r="AI2164" i="20"/>
  <c r="AI2165" i="20"/>
  <c r="AI2166" i="20"/>
  <c r="AI2167" i="20"/>
  <c r="AI2168" i="20"/>
  <c r="AI2169" i="20"/>
  <c r="AI2170" i="20"/>
  <c r="AI2171" i="20"/>
  <c r="AI2172" i="20"/>
  <c r="AI2173" i="20"/>
  <c r="AI2174" i="20"/>
  <c r="AI2175" i="20"/>
  <c r="AI2176" i="20"/>
  <c r="AI2177" i="20"/>
  <c r="AI2178" i="20"/>
  <c r="AI2179" i="20"/>
  <c r="AI2180" i="20"/>
  <c r="AI2181" i="20"/>
  <c r="AI2182" i="20"/>
  <c r="AI2183" i="20"/>
  <c r="AI2184" i="20"/>
  <c r="AI2185" i="20"/>
  <c r="AI2186" i="20"/>
  <c r="AI2187" i="20"/>
  <c r="AI2188" i="20"/>
  <c r="AI2189" i="20"/>
  <c r="AI2190" i="20"/>
  <c r="AI2191" i="20"/>
  <c r="AI2192" i="20"/>
  <c r="AI2193" i="20"/>
  <c r="AI2194" i="20"/>
  <c r="AI2195" i="20"/>
  <c r="AI2196" i="20"/>
  <c r="AI2197" i="20"/>
  <c r="AI2198" i="20"/>
  <c r="AI2199" i="20"/>
  <c r="AI2200" i="20"/>
  <c r="AI2201" i="20"/>
  <c r="AI2202" i="20"/>
  <c r="AI2203" i="20"/>
  <c r="AI2204" i="20"/>
  <c r="AI2205" i="20"/>
  <c r="AI2206" i="20"/>
  <c r="AI2207" i="20"/>
  <c r="AI2208" i="20"/>
  <c r="AI2209" i="20"/>
  <c r="AI2210" i="20"/>
  <c r="AI2211" i="20"/>
  <c r="AI2212" i="20"/>
  <c r="AI2213" i="20"/>
  <c r="AI2214" i="20"/>
  <c r="AI2215" i="20"/>
  <c r="AI2216" i="20"/>
  <c r="AI2217" i="20"/>
  <c r="AI2218" i="20"/>
  <c r="AI2219" i="20"/>
  <c r="AI2220" i="20"/>
  <c r="AI2221" i="20"/>
  <c r="AI2222" i="20"/>
  <c r="AI2223" i="20"/>
  <c r="AI2224" i="20"/>
  <c r="AI2225" i="20"/>
  <c r="AI2226" i="20"/>
  <c r="AI2227" i="20"/>
  <c r="AI2228" i="20"/>
  <c r="AI2229" i="20"/>
  <c r="AI2230" i="20"/>
  <c r="AI2231" i="20"/>
  <c r="AI2232" i="20"/>
  <c r="AI2233" i="20"/>
  <c r="AI2234" i="20"/>
  <c r="AI2235" i="20"/>
  <c r="AI2236" i="20"/>
  <c r="AI2237" i="20"/>
  <c r="AI2238" i="20"/>
  <c r="AI2239" i="20"/>
  <c r="AI2240" i="20"/>
  <c r="AI2241" i="20"/>
  <c r="AI2242" i="20"/>
  <c r="AI2243" i="20"/>
  <c r="AI2244" i="20"/>
  <c r="AI2245" i="20"/>
  <c r="AI2246" i="20"/>
  <c r="AI2247" i="20"/>
  <c r="AI2248" i="20"/>
  <c r="AI2249" i="20"/>
  <c r="AI2250" i="20"/>
  <c r="AI2251" i="20"/>
  <c r="AI2252" i="20"/>
  <c r="AI2253" i="20"/>
  <c r="AI2254" i="20"/>
  <c r="AI2255" i="20"/>
  <c r="AI2256" i="20"/>
  <c r="AI2257" i="20"/>
  <c r="AI2258" i="20"/>
  <c r="AI2259" i="20"/>
  <c r="AI2260" i="20"/>
  <c r="AI2261" i="20"/>
  <c r="AI2262" i="20"/>
  <c r="AI2263" i="20"/>
  <c r="AI2264" i="20"/>
  <c r="AI2265" i="20"/>
  <c r="AI2266" i="20"/>
  <c r="AI2267" i="20"/>
  <c r="AI2268" i="20"/>
  <c r="AI2269" i="20"/>
  <c r="AI2270" i="20"/>
  <c r="AI2271" i="20"/>
  <c r="AI2272" i="20"/>
  <c r="AI2273" i="20"/>
  <c r="AI2274" i="20"/>
  <c r="AI2275" i="20"/>
  <c r="AI2276" i="20"/>
  <c r="AI2277" i="20"/>
  <c r="AI2278" i="20"/>
  <c r="AI2279" i="20"/>
  <c r="AI2280" i="20"/>
  <c r="AI2281" i="20"/>
  <c r="AI2282" i="20"/>
  <c r="AI2283" i="20"/>
  <c r="AI2284" i="20"/>
  <c r="AI2285" i="20"/>
  <c r="AI2286" i="20"/>
  <c r="AI2287" i="20"/>
  <c r="AI2288" i="20"/>
  <c r="AI2289" i="20"/>
  <c r="AI2290" i="20"/>
  <c r="AI2291" i="20"/>
  <c r="AI2292" i="20"/>
  <c r="AI2293" i="20"/>
  <c r="AI2294" i="20"/>
  <c r="AI2295" i="20"/>
  <c r="AI2296" i="20"/>
  <c r="AI2297" i="20"/>
  <c r="AI2298" i="20"/>
  <c r="AI2299" i="20"/>
  <c r="AI2300" i="20"/>
  <c r="AI2301" i="20"/>
  <c r="AI2302" i="20"/>
  <c r="AI2303" i="20"/>
  <c r="AI2304" i="20"/>
  <c r="AI2305" i="20"/>
  <c r="AI2306" i="20"/>
  <c r="AI2307" i="20"/>
  <c r="AI2308" i="20"/>
  <c r="AI2309" i="20"/>
  <c r="AI2310" i="20"/>
  <c r="AI2311" i="20"/>
  <c r="AI2312" i="20"/>
  <c r="AI2313" i="20"/>
  <c r="AI2314" i="20"/>
  <c r="AI2315" i="20"/>
  <c r="AI2316" i="20"/>
  <c r="AI2317" i="20"/>
  <c r="AI2318" i="20"/>
  <c r="AI2319" i="20"/>
  <c r="AI2320" i="20"/>
  <c r="AI2321" i="20"/>
  <c r="AI2322" i="20"/>
  <c r="AI2323" i="20"/>
  <c r="AI2324" i="20"/>
  <c r="AI2325" i="20"/>
  <c r="AI2326" i="20"/>
  <c r="AI2327" i="20"/>
  <c r="AI2328" i="20"/>
  <c r="AI2329" i="20"/>
  <c r="AI2330" i="20"/>
  <c r="AI2331" i="20"/>
  <c r="AI2332" i="20"/>
  <c r="AI2333" i="20"/>
  <c r="AI2334" i="20"/>
  <c r="AI2335" i="20"/>
  <c r="AI2336" i="20"/>
  <c r="AI2337" i="20"/>
  <c r="AI2338" i="20"/>
  <c r="AI2339" i="20"/>
  <c r="AI2340" i="20"/>
  <c r="AI2341" i="20"/>
  <c r="AI2342" i="20"/>
  <c r="AI2343" i="20"/>
  <c r="AI2344" i="20"/>
  <c r="AI2345" i="20"/>
  <c r="AI2346" i="20"/>
  <c r="AI2347" i="20"/>
  <c r="AI2348" i="20"/>
  <c r="AI2349" i="20"/>
  <c r="AI2350" i="20"/>
  <c r="AI2351" i="20"/>
  <c r="AI2352" i="20"/>
  <c r="AI2353" i="20"/>
  <c r="AI2354" i="20"/>
  <c r="AI2355" i="20"/>
  <c r="AI2356" i="20"/>
  <c r="AI2357" i="20"/>
  <c r="AI2358" i="20"/>
  <c r="AI2359" i="20"/>
  <c r="AI2360" i="20"/>
  <c r="AI2361" i="20"/>
  <c r="AI2362" i="20"/>
  <c r="AI2363" i="20"/>
  <c r="AI2364" i="20"/>
  <c r="AI2365" i="20"/>
  <c r="AI2366" i="20"/>
  <c r="AI2367" i="20"/>
  <c r="AI2368" i="20"/>
  <c r="AI2369" i="20"/>
  <c r="AI2370" i="20"/>
  <c r="AI2371" i="20"/>
  <c r="AI2372" i="20"/>
  <c r="AI2373" i="20"/>
  <c r="AI2374" i="20"/>
  <c r="AI2375" i="20"/>
  <c r="AI2376" i="20"/>
  <c r="AI2377" i="20"/>
  <c r="AI2378" i="20"/>
  <c r="AI2379" i="20"/>
  <c r="AI2380" i="20"/>
  <c r="AI2381" i="20"/>
  <c r="AI2382" i="20"/>
  <c r="AI2383" i="20"/>
  <c r="AI2384" i="20"/>
  <c r="AI2385" i="20"/>
  <c r="AI2386" i="20"/>
  <c r="AI2387" i="20"/>
  <c r="AI2388" i="20"/>
  <c r="AI2389" i="20"/>
  <c r="AI2390" i="20"/>
  <c r="AI2391" i="20"/>
  <c r="AI2392" i="20"/>
  <c r="AI2393" i="20"/>
  <c r="AI2394" i="20"/>
  <c r="AI2395" i="20"/>
  <c r="AI2396" i="20"/>
  <c r="AI2397" i="20"/>
  <c r="AI2398" i="20"/>
  <c r="AI2399" i="20"/>
  <c r="AI2400" i="20"/>
  <c r="AI2401" i="20"/>
  <c r="AI2402" i="20"/>
  <c r="AI2403" i="20"/>
  <c r="AI2404" i="20"/>
  <c r="AI2405" i="20"/>
  <c r="AI2406" i="20"/>
  <c r="AI2407" i="20"/>
  <c r="AI2408" i="20"/>
  <c r="AI2409" i="20"/>
  <c r="AI2410" i="20"/>
  <c r="AI2411" i="20"/>
  <c r="AI2412" i="20"/>
  <c r="AI2413" i="20"/>
  <c r="AI2414" i="20"/>
  <c r="AI2415" i="20"/>
  <c r="AI2416" i="20"/>
  <c r="AI2417" i="20"/>
  <c r="AI2418" i="20"/>
  <c r="AI2419" i="20"/>
  <c r="AI2420" i="20"/>
  <c r="AI2421" i="20"/>
  <c r="AI2422" i="20"/>
  <c r="AI2423" i="20"/>
  <c r="AI2424" i="20"/>
  <c r="AI2425" i="20"/>
  <c r="AI2426" i="20"/>
  <c r="AI2427" i="20"/>
  <c r="AI2428" i="20"/>
  <c r="AI2429" i="20"/>
  <c r="AI2430" i="20"/>
  <c r="AI2431" i="20"/>
  <c r="AI2432" i="20"/>
  <c r="AI2433" i="20"/>
  <c r="AI2434" i="20"/>
  <c r="AI2435" i="20"/>
  <c r="AI2436" i="20"/>
  <c r="AI2437" i="20"/>
  <c r="AI2438" i="20"/>
  <c r="AI2439" i="20"/>
  <c r="AI2440" i="20"/>
  <c r="AI2441" i="20"/>
  <c r="AI2442" i="20"/>
  <c r="AI2443" i="20"/>
  <c r="AI2444" i="20"/>
  <c r="AI2445" i="20"/>
  <c r="AI2446" i="20"/>
  <c r="AI2447" i="20"/>
  <c r="AI2448" i="20"/>
  <c r="AI2449" i="20"/>
  <c r="AI2450" i="20"/>
  <c r="AI2451" i="20"/>
  <c r="AI2452" i="20"/>
  <c r="AI2453" i="20"/>
  <c r="AI2454" i="20"/>
  <c r="AI2455" i="20"/>
  <c r="AI2456" i="20"/>
  <c r="AI2457" i="20"/>
  <c r="AI2458" i="20"/>
  <c r="AI2459" i="20"/>
  <c r="AI2460" i="20"/>
  <c r="AI2461" i="20"/>
  <c r="AI2462" i="20"/>
  <c r="AI2463" i="20"/>
  <c r="AI2464" i="20"/>
  <c r="AI2465" i="20"/>
  <c r="AI2466" i="20"/>
  <c r="AI2467" i="20"/>
  <c r="AI2468" i="20"/>
  <c r="AI2469" i="20"/>
  <c r="AI2470" i="20"/>
  <c r="AI2471" i="20"/>
  <c r="AI2472" i="20"/>
  <c r="AI2473" i="20"/>
  <c r="AI2474" i="20"/>
  <c r="AI2475" i="20"/>
  <c r="AI2476" i="20"/>
  <c r="AI2477" i="20"/>
  <c r="AI2478" i="20"/>
  <c r="AI2479" i="20"/>
  <c r="AI2480" i="20"/>
  <c r="AI2481" i="20"/>
  <c r="AI2482" i="20"/>
  <c r="AI2483" i="20"/>
  <c r="AI2484" i="20"/>
  <c r="AI2485" i="20"/>
  <c r="AI2486" i="20"/>
  <c r="AI2487" i="20"/>
  <c r="AI2488" i="20"/>
  <c r="AI2489" i="20"/>
  <c r="AI2490" i="20"/>
  <c r="AI2491" i="20"/>
  <c r="AI2492" i="20"/>
  <c r="AI2493" i="20"/>
  <c r="AI2494" i="20"/>
  <c r="AI2495" i="20"/>
  <c r="AI2496" i="20"/>
  <c r="AI2497" i="20"/>
  <c r="AI2498" i="20"/>
  <c r="AI2499" i="20"/>
  <c r="AI2500" i="20"/>
  <c r="AI2501" i="20"/>
  <c r="AI2502" i="20"/>
  <c r="AI2503" i="20"/>
  <c r="AI2504" i="20"/>
  <c r="AI2505" i="20"/>
  <c r="AI2506" i="20"/>
  <c r="AI2507" i="20"/>
  <c r="AI2508" i="20"/>
  <c r="AI2509" i="20"/>
  <c r="AI2510" i="20"/>
  <c r="AI2511" i="20"/>
  <c r="AI2512" i="20"/>
  <c r="AI2513" i="20"/>
  <c r="AI2514" i="20"/>
  <c r="AI2515" i="20"/>
  <c r="AI2516" i="20"/>
  <c r="AI2517" i="20"/>
  <c r="AI2518" i="20"/>
  <c r="AI2519" i="20"/>
  <c r="AI2520" i="20"/>
  <c r="AI2521" i="20"/>
  <c r="AI2522" i="20"/>
  <c r="AI2523" i="20"/>
  <c r="AI2524" i="20"/>
  <c r="AI2525" i="20"/>
  <c r="AI2526" i="20"/>
  <c r="AI2527" i="20"/>
  <c r="AI2528" i="20"/>
  <c r="AI2529" i="20"/>
  <c r="AI2530" i="20"/>
  <c r="AI2531" i="20"/>
  <c r="AI2532" i="20"/>
  <c r="AI2533" i="20"/>
  <c r="AI2534" i="20"/>
  <c r="AI2535" i="20"/>
  <c r="AI2536" i="20"/>
  <c r="AI2537" i="20"/>
  <c r="AI2538" i="20"/>
  <c r="AI2539" i="20"/>
  <c r="AI2540" i="20"/>
  <c r="AI2541" i="20"/>
  <c r="AI2542" i="20"/>
  <c r="AI2543" i="20"/>
  <c r="AI2544" i="20"/>
  <c r="AI2545" i="20"/>
  <c r="AI2546" i="20"/>
  <c r="AI2547" i="20"/>
  <c r="AI2548" i="20"/>
  <c r="AI2549" i="20"/>
  <c r="AI2550" i="20"/>
  <c r="AI2551" i="20"/>
  <c r="AI2552" i="20"/>
  <c r="AI2553" i="20"/>
  <c r="AI2554" i="20"/>
  <c r="AI2555" i="20"/>
  <c r="AI2556" i="20"/>
  <c r="AI2557" i="20"/>
  <c r="AI2558" i="20"/>
  <c r="AI2559" i="20"/>
  <c r="AI2560" i="20"/>
  <c r="AI2561" i="20"/>
  <c r="AI2562" i="20"/>
  <c r="AI2563" i="20"/>
  <c r="AI2564" i="20"/>
  <c r="AI2565" i="20"/>
  <c r="AI2566" i="20"/>
  <c r="AI2567" i="20"/>
  <c r="AI2568" i="20"/>
  <c r="AI2569" i="20"/>
  <c r="AI2570" i="20"/>
  <c r="AI2571" i="20"/>
  <c r="AI2572" i="20"/>
  <c r="AI2573" i="20"/>
  <c r="AI2574" i="20"/>
  <c r="AI2575" i="20"/>
  <c r="AI2576" i="20"/>
  <c r="AI2577" i="20"/>
  <c r="AI2578" i="20"/>
  <c r="AI2579" i="20"/>
  <c r="AI2580" i="20"/>
  <c r="AI2581" i="20"/>
  <c r="AI2582" i="20"/>
  <c r="AI2583" i="20"/>
  <c r="AI2584" i="20"/>
  <c r="AI2585" i="20"/>
  <c r="AI2586" i="20"/>
  <c r="AI2587" i="20"/>
  <c r="AI2588" i="20"/>
  <c r="AI2589" i="20"/>
  <c r="AI2590" i="20"/>
  <c r="AI2591" i="20"/>
  <c r="AI2592" i="20"/>
  <c r="AI2593" i="20"/>
  <c r="AI2594" i="20"/>
  <c r="AI2595" i="20"/>
  <c r="AI2596" i="20"/>
  <c r="AI2597" i="20"/>
  <c r="AI2598" i="20"/>
  <c r="AI2599" i="20"/>
  <c r="AI2600" i="20"/>
  <c r="AI2601" i="20"/>
  <c r="AI2602" i="20"/>
  <c r="AI2603" i="20"/>
  <c r="AI2604" i="20"/>
  <c r="AI2605" i="20"/>
  <c r="AI2606" i="20"/>
  <c r="AI2607" i="20"/>
  <c r="AI2608" i="20"/>
  <c r="AI2609" i="20"/>
  <c r="AI2610" i="20"/>
  <c r="AI2611" i="20"/>
  <c r="AI2612" i="20"/>
  <c r="AI2613" i="20"/>
  <c r="AI2614" i="20"/>
  <c r="AI2615" i="20"/>
  <c r="AI2616" i="20"/>
  <c r="AI2617" i="20"/>
  <c r="AI2618" i="20"/>
  <c r="AI2619" i="20"/>
  <c r="AI2620" i="20"/>
  <c r="AI2621" i="20"/>
  <c r="AI2622" i="20"/>
  <c r="AI2623" i="20"/>
  <c r="AI2624" i="20"/>
  <c r="AI2625" i="20"/>
  <c r="AI2626" i="20"/>
  <c r="AI2627" i="20"/>
  <c r="AI2628" i="20"/>
  <c r="AI2629" i="20"/>
  <c r="AI2630" i="20"/>
  <c r="AI2631" i="20"/>
  <c r="AI2632" i="20"/>
  <c r="AI2633" i="20"/>
  <c r="AI2634" i="20"/>
  <c r="AI2635" i="20"/>
  <c r="AI2636" i="20"/>
  <c r="AI2637" i="20"/>
  <c r="AI2638" i="20"/>
  <c r="AI2639" i="20"/>
  <c r="AI2640" i="20"/>
  <c r="AI2641" i="20"/>
  <c r="AI2642" i="20"/>
  <c r="AI2643" i="20"/>
  <c r="AI2644" i="20"/>
  <c r="AI2645" i="20"/>
  <c r="AI2646" i="20"/>
  <c r="AI2647" i="20"/>
  <c r="AI2648" i="20"/>
  <c r="AI2649" i="20"/>
  <c r="AI2650" i="20"/>
  <c r="AI2651" i="20"/>
  <c r="AI2652" i="20"/>
  <c r="AI2653" i="20"/>
  <c r="AI2654" i="20"/>
  <c r="AI2655" i="20"/>
  <c r="AI2656" i="20"/>
  <c r="AI2657" i="20"/>
  <c r="AI2658" i="20"/>
  <c r="AI2659" i="20"/>
  <c r="AI2660" i="20"/>
  <c r="AI2661" i="20"/>
  <c r="AI2662" i="20"/>
  <c r="AI2663" i="20"/>
  <c r="AI2664" i="20"/>
  <c r="AI2665" i="20"/>
  <c r="AI2666" i="20"/>
  <c r="AI2667" i="20"/>
  <c r="AI2668" i="20"/>
  <c r="AI2669" i="20"/>
  <c r="AI2670" i="20"/>
  <c r="AI2671" i="20"/>
  <c r="AI2672" i="20"/>
  <c r="AI2673" i="20"/>
  <c r="AI2674" i="20"/>
  <c r="AI2675" i="20"/>
  <c r="AI2676" i="20"/>
  <c r="AI2677" i="20"/>
  <c r="AI2678" i="20"/>
  <c r="AI2679" i="20"/>
  <c r="AI2680" i="20"/>
  <c r="AI2681" i="20"/>
  <c r="AI2682" i="20"/>
  <c r="AI2683" i="20"/>
  <c r="AI2684" i="20"/>
  <c r="AI2685" i="20"/>
  <c r="AI2686" i="20"/>
  <c r="AI2687" i="20"/>
  <c r="AI2688" i="20"/>
  <c r="AI2689" i="20"/>
  <c r="AI2690" i="20"/>
  <c r="AI2691" i="20"/>
  <c r="AI2692" i="20"/>
  <c r="AI2693" i="20"/>
  <c r="AI2694" i="20"/>
  <c r="AI2695" i="20"/>
  <c r="AI2696" i="20"/>
  <c r="AI2697" i="20"/>
  <c r="AI2698" i="20"/>
  <c r="AI2699" i="20"/>
  <c r="AI2700" i="20"/>
  <c r="AI2701" i="20"/>
  <c r="AI2702" i="20"/>
  <c r="AI2703" i="20"/>
  <c r="AI2704" i="20"/>
  <c r="AI2705" i="20"/>
  <c r="AI2706" i="20"/>
  <c r="AI2707" i="20"/>
  <c r="AI2708" i="20"/>
  <c r="AI2709" i="20"/>
  <c r="AI2710" i="20"/>
  <c r="AI2711" i="20"/>
  <c r="AI2712" i="20"/>
  <c r="AI2713" i="20"/>
  <c r="AI2714" i="20"/>
  <c r="AI2715" i="20"/>
  <c r="AI2716" i="20"/>
  <c r="AI2717" i="20"/>
  <c r="AI2718" i="20"/>
  <c r="AI2719" i="20"/>
  <c r="AI2720" i="20"/>
  <c r="AI2721" i="20"/>
  <c r="AI2722" i="20"/>
  <c r="AI2723" i="20"/>
  <c r="AI2724" i="20"/>
  <c r="AI2725" i="20"/>
  <c r="AI2726" i="20"/>
  <c r="AI2727" i="20"/>
  <c r="AI2728" i="20"/>
  <c r="AI2729" i="20"/>
  <c r="AI2730" i="20"/>
  <c r="AI2731" i="20"/>
  <c r="AI2732" i="20"/>
  <c r="AI2733" i="20"/>
  <c r="AI2734" i="20"/>
  <c r="AI2735" i="20"/>
  <c r="AI2736" i="20"/>
  <c r="AI2737" i="20"/>
  <c r="AI2738" i="20"/>
  <c r="AI2739" i="20"/>
  <c r="AI2740" i="20"/>
  <c r="AI2741" i="20"/>
  <c r="AI2742" i="20"/>
  <c r="AI2743" i="20"/>
  <c r="AI2744" i="20"/>
  <c r="AI2745" i="20"/>
  <c r="AI2746" i="20"/>
  <c r="AI2747" i="20"/>
  <c r="AI2748" i="20"/>
  <c r="AI2749" i="20"/>
  <c r="AI2750" i="20"/>
  <c r="AI2751" i="20"/>
  <c r="AI2752" i="20"/>
  <c r="AI2753" i="20"/>
  <c r="AI2754" i="20"/>
  <c r="AI2755" i="20"/>
  <c r="AI2756" i="20"/>
  <c r="AI2757" i="20"/>
  <c r="AI2758" i="20"/>
  <c r="AI2759" i="20"/>
  <c r="AI2760" i="20"/>
  <c r="AI2761" i="20"/>
  <c r="AI2762" i="20"/>
  <c r="AI2763" i="20"/>
  <c r="AI2764" i="20"/>
  <c r="AI2765" i="20"/>
  <c r="AI2766" i="20"/>
  <c r="AI2767" i="20"/>
  <c r="AI2768" i="20"/>
  <c r="AI2769" i="20"/>
  <c r="AI2770" i="20"/>
  <c r="AI2771" i="20"/>
  <c r="AI2772" i="20"/>
  <c r="AI2773" i="20"/>
  <c r="AI2774" i="20"/>
  <c r="AI2775" i="20"/>
  <c r="AI2776" i="20"/>
  <c r="AI2777" i="20"/>
  <c r="AI2778" i="20"/>
  <c r="AI2779" i="20"/>
  <c r="AI2780" i="20"/>
  <c r="AI2781" i="20"/>
  <c r="AI2782" i="20"/>
  <c r="AI2783" i="20"/>
  <c r="AI2784" i="20"/>
  <c r="AI2785" i="20"/>
  <c r="AI2786" i="20"/>
  <c r="AI2787" i="20"/>
  <c r="AI2788" i="20"/>
  <c r="AI2789" i="20"/>
  <c r="AI2790" i="20"/>
  <c r="AI2791" i="20"/>
  <c r="AI2792" i="20"/>
  <c r="AI2793" i="20"/>
  <c r="AI2794" i="20"/>
  <c r="AI2795" i="20"/>
  <c r="AI2796" i="20"/>
  <c r="AI2797" i="20"/>
  <c r="AI2798" i="20"/>
  <c r="AI2799" i="20"/>
  <c r="AI2800" i="20"/>
  <c r="AI2801" i="20"/>
  <c r="AI2802" i="20"/>
  <c r="AI2803" i="20"/>
  <c r="AI2804" i="20"/>
  <c r="AI2805" i="20"/>
  <c r="AI2806" i="20"/>
  <c r="AI2807" i="20"/>
  <c r="AI2808" i="20"/>
  <c r="AI2809" i="20"/>
  <c r="AI2810" i="20"/>
  <c r="AI2811" i="20"/>
  <c r="AI2812" i="20"/>
  <c r="AI2813" i="20"/>
  <c r="AI2814" i="20"/>
  <c r="AI2815" i="20"/>
  <c r="AI2816" i="20"/>
  <c r="AI2817" i="20"/>
  <c r="AI2818" i="20"/>
  <c r="AI2819" i="20"/>
  <c r="AI2820" i="20"/>
  <c r="AI2821" i="20"/>
  <c r="AI2822" i="20"/>
  <c r="AI2823" i="20"/>
  <c r="AI2824" i="20"/>
  <c r="AI2825" i="20"/>
  <c r="AI2826" i="20"/>
  <c r="AI2827" i="20"/>
  <c r="AI2828" i="20"/>
  <c r="AI2829" i="20"/>
  <c r="AI2830" i="20"/>
  <c r="AI2831" i="20"/>
  <c r="AI2832" i="20"/>
  <c r="AI2833" i="20"/>
  <c r="AI2834" i="20"/>
  <c r="AI2835" i="20"/>
  <c r="AI2836" i="20"/>
  <c r="AI2837" i="20"/>
  <c r="AI2838" i="20"/>
  <c r="AI2839" i="20"/>
  <c r="AI2840" i="20"/>
  <c r="AI2841" i="20"/>
  <c r="AI2842" i="20"/>
  <c r="AI2843" i="20"/>
  <c r="AI2844" i="20"/>
  <c r="AI2845" i="20"/>
  <c r="AI2846" i="20"/>
  <c r="AI2847" i="20"/>
  <c r="AI2848" i="20"/>
  <c r="AI2849" i="20"/>
  <c r="AI2850" i="20"/>
  <c r="AI2851" i="20"/>
  <c r="AI2852" i="20"/>
  <c r="AI2853" i="20"/>
  <c r="AI2854" i="20"/>
  <c r="AI2855" i="20"/>
  <c r="AI2856" i="20"/>
  <c r="AI2857" i="20"/>
  <c r="AI2858" i="20"/>
  <c r="AI2859" i="20"/>
  <c r="AI2860" i="20"/>
  <c r="AI2861" i="20"/>
  <c r="AI2862" i="20"/>
  <c r="AI2863" i="20"/>
  <c r="AI2864" i="20"/>
  <c r="AI2865" i="20"/>
  <c r="AI2866" i="20"/>
  <c r="AI2867" i="20"/>
  <c r="AI2868" i="20"/>
  <c r="AI2869" i="20"/>
  <c r="AI2870" i="20"/>
  <c r="AI2871" i="20"/>
  <c r="AI2872" i="20"/>
  <c r="AI2873" i="20"/>
  <c r="AI2874" i="20"/>
  <c r="AI2875" i="20"/>
  <c r="AI2876" i="20"/>
  <c r="AI2877" i="20"/>
  <c r="AI2878" i="20"/>
  <c r="AI2879" i="20"/>
  <c r="AI2880" i="20"/>
  <c r="AI2881" i="20"/>
  <c r="AI2882" i="20"/>
  <c r="AI2883" i="20"/>
  <c r="AI2884" i="20"/>
  <c r="AI2885" i="20"/>
  <c r="AI2886" i="20"/>
  <c r="AI2887" i="20"/>
  <c r="AI2888" i="20"/>
  <c r="AI2889" i="20"/>
  <c r="AI2890" i="20"/>
  <c r="AI2891" i="20"/>
  <c r="AI2892" i="20"/>
  <c r="AI2893" i="20"/>
  <c r="AI2894" i="20"/>
  <c r="AI2895" i="20"/>
  <c r="AI2896" i="20"/>
  <c r="AI2897" i="20"/>
  <c r="AI2898" i="20"/>
  <c r="AI2899" i="20"/>
  <c r="AI2900" i="20"/>
  <c r="AI2901" i="20"/>
  <c r="AI2902" i="20"/>
  <c r="AI2903" i="20"/>
  <c r="AI2904" i="20"/>
  <c r="AI2905" i="20"/>
  <c r="AI2906" i="20"/>
  <c r="AI2907" i="20"/>
  <c r="AI2908" i="20"/>
  <c r="AI2909" i="20"/>
  <c r="AI2910" i="20"/>
  <c r="AI2911" i="20"/>
  <c r="AI2912" i="20"/>
  <c r="AI2913" i="20"/>
  <c r="AI2914" i="20"/>
  <c r="AI2915" i="20"/>
  <c r="AI2916" i="20"/>
  <c r="AI2917" i="20"/>
  <c r="AI2918" i="20"/>
  <c r="AI2919" i="20"/>
  <c r="AI2920" i="20"/>
  <c r="AI2921" i="20"/>
  <c r="AI2922" i="20"/>
  <c r="AI2923" i="20"/>
  <c r="AI2924" i="20"/>
  <c r="AI2925" i="20"/>
  <c r="AI2926" i="20"/>
  <c r="AI2927" i="20"/>
  <c r="AI2928" i="20"/>
  <c r="AI2929" i="20"/>
  <c r="AI2930" i="20"/>
  <c r="AI2931" i="20"/>
  <c r="AI2932" i="20"/>
  <c r="AI2933" i="20"/>
  <c r="AI2934" i="20"/>
  <c r="AI2935" i="20"/>
  <c r="AI2" i="20"/>
  <c r="A2" i="26"/>
  <c r="C5" i="24"/>
  <c r="D5" i="24" s="1"/>
  <c r="D4" i="24"/>
  <c r="D2" i="24"/>
  <c r="C4" i="24"/>
  <c r="C3" i="24"/>
  <c r="D3" i="24" s="1"/>
  <c r="C2" i="24"/>
  <c r="M169" i="7"/>
  <c r="M175" i="7"/>
  <c r="M176" i="7"/>
  <c r="M185" i="7"/>
  <c r="M186" i="7"/>
  <c r="M11" i="7"/>
  <c r="M28" i="7"/>
  <c r="M37" i="7"/>
  <c r="M42" i="7"/>
  <c r="M43" i="7"/>
  <c r="M46" i="7"/>
  <c r="M49" i="7"/>
  <c r="M51" i="7"/>
  <c r="M68" i="7"/>
  <c r="M70" i="7"/>
  <c r="M82" i="7"/>
  <c r="M86" i="7"/>
  <c r="M89" i="7"/>
  <c r="M95" i="7"/>
  <c r="M96" i="7"/>
  <c r="M103" i="7"/>
  <c r="M126" i="7"/>
  <c r="M128" i="7"/>
  <c r="M133" i="7"/>
  <c r="M141" i="7"/>
  <c r="M142" i="7"/>
  <c r="M144" i="7"/>
  <c r="M147" i="7"/>
  <c r="M149" i="7"/>
  <c r="M154" i="7"/>
  <c r="M160" i="7"/>
  <c r="M162" i="7"/>
  <c r="M163" i="7"/>
  <c r="M164" i="7"/>
  <c r="M165" i="7"/>
  <c r="M9" i="7"/>
  <c r="B3" i="13"/>
  <c r="C3" i="13" s="1"/>
  <c r="B4" i="13"/>
  <c r="B5" i="13"/>
  <c r="C5" i="13" s="1"/>
  <c r="B6" i="13"/>
  <c r="C6" i="13" s="1"/>
  <c r="B7" i="13"/>
  <c r="B8" i="13"/>
  <c r="B9" i="13"/>
  <c r="B10" i="13"/>
  <c r="C10" i="13" s="1"/>
  <c r="B11" i="13"/>
  <c r="C11" i="13" s="1"/>
  <c r="B12" i="13"/>
  <c r="C12" i="13" s="1"/>
  <c r="B13" i="13"/>
  <c r="C13" i="13" s="1"/>
  <c r="B14" i="13"/>
  <c r="C14" i="13" s="1"/>
  <c r="B15" i="13"/>
  <c r="B16" i="13"/>
  <c r="B17" i="13"/>
  <c r="B18" i="13"/>
  <c r="C18" i="13" s="1"/>
  <c r="B19" i="13"/>
  <c r="C19" i="13" s="1"/>
  <c r="B20" i="13"/>
  <c r="B21" i="13"/>
  <c r="B22" i="13"/>
  <c r="C22" i="13" s="1"/>
  <c r="B23" i="13"/>
  <c r="B24" i="13"/>
  <c r="U24" i="13" s="1"/>
  <c r="B25" i="13"/>
  <c r="B26" i="13"/>
  <c r="C26" i="13" s="1"/>
  <c r="B27" i="13"/>
  <c r="C27" i="13" s="1"/>
  <c r="B28" i="13"/>
  <c r="C28" i="13" s="1"/>
  <c r="B29" i="13"/>
  <c r="C29" i="13" s="1"/>
  <c r="B30" i="13"/>
  <c r="C30" i="13" s="1"/>
  <c r="B31" i="13"/>
  <c r="B32" i="13"/>
  <c r="B33" i="13"/>
  <c r="B34" i="13"/>
  <c r="C34" i="13" s="1"/>
  <c r="B35" i="13"/>
  <c r="C35" i="13" s="1"/>
  <c r="B36" i="13"/>
  <c r="C36" i="13" s="1"/>
  <c r="B37" i="13"/>
  <c r="C37" i="13" s="1"/>
  <c r="B38" i="13"/>
  <c r="C38" i="13" s="1"/>
  <c r="B39" i="13"/>
  <c r="B40" i="13"/>
  <c r="B41" i="13"/>
  <c r="B42" i="13"/>
  <c r="C42" i="13" s="1"/>
  <c r="B43" i="13"/>
  <c r="C43" i="13" s="1"/>
  <c r="B44" i="13"/>
  <c r="B45" i="13"/>
  <c r="B46" i="13"/>
  <c r="C46" i="13" s="1"/>
  <c r="B47" i="13"/>
  <c r="B48" i="13"/>
  <c r="B49" i="13"/>
  <c r="B50" i="13"/>
  <c r="C50" i="13" s="1"/>
  <c r="B51" i="13"/>
  <c r="C51" i="13" s="1"/>
  <c r="B52" i="13"/>
  <c r="C52" i="13" s="1"/>
  <c r="B53" i="13"/>
  <c r="C53" i="13" s="1"/>
  <c r="B54" i="13"/>
  <c r="C54" i="13" s="1"/>
  <c r="B55" i="13"/>
  <c r="B56" i="13"/>
  <c r="B57" i="13"/>
  <c r="B58" i="13"/>
  <c r="C58" i="13" s="1"/>
  <c r="B59" i="13"/>
  <c r="C59" i="13" s="1"/>
  <c r="B60" i="13"/>
  <c r="C60" i="13" s="1"/>
  <c r="B61" i="13"/>
  <c r="C61" i="13" s="1"/>
  <c r="B62" i="13"/>
  <c r="C62" i="13" s="1"/>
  <c r="B63" i="13"/>
  <c r="B64" i="13"/>
  <c r="B65" i="13"/>
  <c r="B66" i="13"/>
  <c r="C66" i="13" s="1"/>
  <c r="B67" i="13"/>
  <c r="C67" i="13" s="1"/>
  <c r="B68" i="13"/>
  <c r="B69" i="13"/>
  <c r="C69" i="13" s="1"/>
  <c r="B70" i="13"/>
  <c r="C70" i="13" s="1"/>
  <c r="B71" i="13"/>
  <c r="B72" i="13"/>
  <c r="T72" i="13" s="1"/>
  <c r="B73" i="13"/>
  <c r="B74" i="13"/>
  <c r="C74" i="13" s="1"/>
  <c r="B75" i="13"/>
  <c r="C75" i="13" s="1"/>
  <c r="B76" i="13"/>
  <c r="C76" i="13" s="1"/>
  <c r="B77" i="13"/>
  <c r="C77" i="13" s="1"/>
  <c r="B78" i="13"/>
  <c r="C78" i="13" s="1"/>
  <c r="B79" i="13"/>
  <c r="B80" i="13"/>
  <c r="U80" i="13" s="1"/>
  <c r="B81" i="13"/>
  <c r="B82" i="13"/>
  <c r="C82" i="13" s="1"/>
  <c r="B83" i="13"/>
  <c r="C83" i="13" s="1"/>
  <c r="B84" i="13"/>
  <c r="B85" i="13"/>
  <c r="B86" i="13"/>
  <c r="C86" i="13" s="1"/>
  <c r="B87" i="13"/>
  <c r="B88" i="13"/>
  <c r="B89" i="13"/>
  <c r="B90" i="13"/>
  <c r="C90" i="13" s="1"/>
  <c r="B91" i="13"/>
  <c r="C91" i="13" s="1"/>
  <c r="B92" i="13"/>
  <c r="C92" i="13" s="1"/>
  <c r="B93" i="13"/>
  <c r="C93" i="13" s="1"/>
  <c r="B94" i="13"/>
  <c r="C94" i="13" s="1"/>
  <c r="B95" i="13"/>
  <c r="B96" i="13"/>
  <c r="B97" i="13"/>
  <c r="B98" i="13"/>
  <c r="C98" i="13" s="1"/>
  <c r="B99" i="13"/>
  <c r="C99" i="13" s="1"/>
  <c r="B100" i="13"/>
  <c r="C100" i="13" s="1"/>
  <c r="B101" i="13"/>
  <c r="C101" i="13" s="1"/>
  <c r="B102" i="13"/>
  <c r="C102" i="13" s="1"/>
  <c r="B103" i="13"/>
  <c r="B104" i="13"/>
  <c r="B105" i="13"/>
  <c r="B106" i="13"/>
  <c r="C106" i="13" s="1"/>
  <c r="B107" i="13"/>
  <c r="C107" i="13" s="1"/>
  <c r="B108" i="13"/>
  <c r="B109" i="13"/>
  <c r="B110" i="13"/>
  <c r="C110" i="13" s="1"/>
  <c r="B111" i="13"/>
  <c r="B112" i="13"/>
  <c r="B113" i="13"/>
  <c r="B114" i="13"/>
  <c r="C114" i="13" s="1"/>
  <c r="B115" i="13"/>
  <c r="C115" i="13" s="1"/>
  <c r="B116" i="13"/>
  <c r="C116" i="13" s="1"/>
  <c r="B117" i="13"/>
  <c r="C117" i="13" s="1"/>
  <c r="B118" i="13"/>
  <c r="C118" i="13" s="1"/>
  <c r="B119" i="13"/>
  <c r="B120" i="13"/>
  <c r="B121" i="13"/>
  <c r="B122" i="13"/>
  <c r="C122" i="13" s="1"/>
  <c r="B123" i="13"/>
  <c r="C123" i="13" s="1"/>
  <c r="B124" i="13"/>
  <c r="C124" i="13" s="1"/>
  <c r="B125" i="13"/>
  <c r="C125" i="13" s="1"/>
  <c r="B126" i="13"/>
  <c r="C126" i="13" s="1"/>
  <c r="B127" i="13"/>
  <c r="B128" i="13"/>
  <c r="B129" i="13"/>
  <c r="B130" i="13"/>
  <c r="C130" i="13" s="1"/>
  <c r="B131" i="13"/>
  <c r="C131" i="13" s="1"/>
  <c r="B132" i="13"/>
  <c r="B133" i="13"/>
  <c r="C133" i="13" s="1"/>
  <c r="B134" i="13"/>
  <c r="C134" i="13" s="1"/>
  <c r="B135" i="13"/>
  <c r="B136" i="13"/>
  <c r="B137" i="13"/>
  <c r="B138" i="13"/>
  <c r="C138" i="13" s="1"/>
  <c r="B139" i="13"/>
  <c r="C139" i="13" s="1"/>
  <c r="B140" i="13"/>
  <c r="C140" i="13" s="1"/>
  <c r="B141" i="13"/>
  <c r="C141" i="13" s="1"/>
  <c r="B142" i="13"/>
  <c r="C142" i="13" s="1"/>
  <c r="B143" i="13"/>
  <c r="B144" i="13"/>
  <c r="B145" i="13"/>
  <c r="B146" i="13"/>
  <c r="C146" i="13" s="1"/>
  <c r="B147" i="13"/>
  <c r="C147" i="13" s="1"/>
  <c r="B148" i="13"/>
  <c r="B149" i="13"/>
  <c r="B150" i="13"/>
  <c r="C150" i="13" s="1"/>
  <c r="B151" i="13"/>
  <c r="B152" i="13"/>
  <c r="V152" i="13" s="1"/>
  <c r="B153" i="13"/>
  <c r="B154" i="13"/>
  <c r="C154" i="13" s="1"/>
  <c r="B155" i="13"/>
  <c r="C155" i="13" s="1"/>
  <c r="B156" i="13"/>
  <c r="C156" i="13" s="1"/>
  <c r="B157" i="13"/>
  <c r="C157" i="13" s="1"/>
  <c r="B158" i="13"/>
  <c r="C158" i="13" s="1"/>
  <c r="B159" i="13"/>
  <c r="B160" i="13"/>
  <c r="V160" i="13" s="1"/>
  <c r="B161" i="13"/>
  <c r="B162" i="13"/>
  <c r="C162" i="13" s="1"/>
  <c r="B163" i="13"/>
  <c r="C163" i="13" s="1"/>
  <c r="B164" i="13"/>
  <c r="C164" i="13" s="1"/>
  <c r="B165" i="13"/>
  <c r="C165" i="13" s="1"/>
  <c r="B166" i="13"/>
  <c r="C166" i="13" s="1"/>
  <c r="B167" i="13"/>
  <c r="B168" i="13"/>
  <c r="B169" i="13"/>
  <c r="B170" i="13"/>
  <c r="C170" i="13" s="1"/>
  <c r="B171" i="13"/>
  <c r="C171" i="13" s="1"/>
  <c r="B172" i="13"/>
  <c r="B173" i="13"/>
  <c r="B174" i="13"/>
  <c r="C174" i="13" s="1"/>
  <c r="B175" i="13"/>
  <c r="B176" i="13"/>
  <c r="V176" i="13" s="1"/>
  <c r="B177" i="13"/>
  <c r="B178" i="13"/>
  <c r="C178" i="13" s="1"/>
  <c r="B179" i="13"/>
  <c r="B180" i="13"/>
  <c r="C180" i="13" s="1"/>
  <c r="B181" i="13"/>
  <c r="C181" i="13" s="1"/>
  <c r="B182" i="13"/>
  <c r="C182" i="13" s="1"/>
  <c r="B183" i="13"/>
  <c r="B184" i="13"/>
  <c r="B185" i="13"/>
  <c r="B186" i="13"/>
  <c r="B187" i="13"/>
  <c r="B188" i="13"/>
  <c r="C188" i="13" s="1"/>
  <c r="B189" i="13"/>
  <c r="C189" i="13" s="1"/>
  <c r="B190" i="13"/>
  <c r="C190" i="13" s="1"/>
  <c r="B191" i="13"/>
  <c r="B192" i="13"/>
  <c r="B193" i="13"/>
  <c r="B194" i="13"/>
  <c r="C194" i="13" s="1"/>
  <c r="B195" i="13"/>
  <c r="B2" i="13"/>
  <c r="D77" i="8"/>
  <c r="C76" i="8"/>
  <c r="D76" i="8" s="1"/>
  <c r="C75" i="8"/>
  <c r="D75" i="8" s="1"/>
  <c r="R70" i="8"/>
  <c r="L70" i="8"/>
  <c r="I70" i="8"/>
  <c r="M70" i="8" s="1"/>
  <c r="H70" i="8"/>
  <c r="C70" i="8"/>
  <c r="B70" i="8"/>
  <c r="R69" i="8"/>
  <c r="L69" i="8"/>
  <c r="I69" i="8"/>
  <c r="M69" i="8" s="1"/>
  <c r="H69" i="8"/>
  <c r="C69" i="8"/>
  <c r="B69" i="8"/>
  <c r="R68" i="8"/>
  <c r="L68" i="8"/>
  <c r="I68" i="8"/>
  <c r="M68" i="8" s="1"/>
  <c r="H68" i="8"/>
  <c r="C68" i="8"/>
  <c r="B68" i="8"/>
  <c r="R67" i="8"/>
  <c r="M67" i="8"/>
  <c r="L67" i="8"/>
  <c r="I67" i="8"/>
  <c r="H67" i="8"/>
  <c r="C67" i="8"/>
  <c r="B67" i="8"/>
  <c r="R66" i="8"/>
  <c r="M66" i="8"/>
  <c r="L66" i="8"/>
  <c r="I66" i="8"/>
  <c r="H66" i="8"/>
  <c r="C66" i="8"/>
  <c r="B66" i="8"/>
  <c r="R65" i="8"/>
  <c r="L65" i="8"/>
  <c r="I65" i="8"/>
  <c r="M65" i="8" s="1"/>
  <c r="H65" i="8"/>
  <c r="C65" i="8"/>
  <c r="B65" i="8"/>
  <c r="R64" i="8"/>
  <c r="L64" i="8"/>
  <c r="I64" i="8"/>
  <c r="M64" i="8" s="1"/>
  <c r="H64" i="8"/>
  <c r="C64" i="8"/>
  <c r="B64" i="8"/>
  <c r="R63" i="8"/>
  <c r="L63" i="8"/>
  <c r="I63" i="8"/>
  <c r="M63" i="8" s="1"/>
  <c r="H63" i="8"/>
  <c r="C63" i="8"/>
  <c r="B63" i="8"/>
  <c r="R62" i="8"/>
  <c r="L62" i="8"/>
  <c r="I62" i="8"/>
  <c r="M62" i="8" s="1"/>
  <c r="H62" i="8"/>
  <c r="C62" i="8"/>
  <c r="B62" i="8"/>
  <c r="R61" i="8"/>
  <c r="L61" i="8"/>
  <c r="I61" i="8"/>
  <c r="M61" i="8" s="1"/>
  <c r="H61" i="8"/>
  <c r="B61" i="8"/>
  <c r="R60" i="8"/>
  <c r="L60" i="8"/>
  <c r="I60" i="8"/>
  <c r="M60" i="8" s="1"/>
  <c r="H60" i="8"/>
  <c r="C60" i="8"/>
  <c r="B60" i="8"/>
  <c r="R59" i="8"/>
  <c r="L59" i="8"/>
  <c r="I59" i="8"/>
  <c r="M59" i="8" s="1"/>
  <c r="H59" i="8"/>
  <c r="C59" i="8"/>
  <c r="B59" i="8"/>
  <c r="R58" i="8"/>
  <c r="L58" i="8"/>
  <c r="I58" i="8"/>
  <c r="M58" i="8" s="1"/>
  <c r="H58" i="8"/>
  <c r="C58" i="8"/>
  <c r="B58" i="8"/>
  <c r="R57" i="8"/>
  <c r="L57" i="8"/>
  <c r="I57" i="8"/>
  <c r="M57" i="8" s="1"/>
  <c r="H57" i="8"/>
  <c r="C57" i="8"/>
  <c r="B57" i="8"/>
  <c r="R56" i="8"/>
  <c r="M56" i="8"/>
  <c r="L56" i="8"/>
  <c r="I56" i="8"/>
  <c r="H56" i="8"/>
  <c r="C56" i="8"/>
  <c r="B56" i="8"/>
  <c r="R55" i="8"/>
  <c r="L55" i="8"/>
  <c r="I55" i="8"/>
  <c r="M55" i="8" s="1"/>
  <c r="H55" i="8"/>
  <c r="C55" i="8"/>
  <c r="B55" i="8"/>
  <c r="R54" i="8"/>
  <c r="L54" i="8"/>
  <c r="I54" i="8"/>
  <c r="M54" i="8" s="1"/>
  <c r="H54" i="8"/>
  <c r="C54" i="8"/>
  <c r="B54" i="8"/>
  <c r="R53" i="8"/>
  <c r="L53" i="8"/>
  <c r="I53" i="8"/>
  <c r="M53" i="8" s="1"/>
  <c r="H53" i="8"/>
  <c r="C53" i="8"/>
  <c r="R52" i="8"/>
  <c r="L52" i="8"/>
  <c r="I52" i="8"/>
  <c r="M52" i="8" s="1"/>
  <c r="H52" i="8"/>
  <c r="C52" i="8"/>
  <c r="B52" i="8"/>
  <c r="R51" i="8"/>
  <c r="L51" i="8"/>
  <c r="I51" i="8"/>
  <c r="M51" i="8" s="1"/>
  <c r="H51" i="8"/>
  <c r="R50" i="8"/>
  <c r="L50" i="8"/>
  <c r="H50" i="8"/>
  <c r="C50" i="8"/>
  <c r="B50" i="8"/>
  <c r="R49" i="8"/>
  <c r="L49" i="8"/>
  <c r="H49" i="8"/>
  <c r="C49" i="8"/>
  <c r="F49" i="8" s="1"/>
  <c r="B49" i="8"/>
  <c r="R48" i="8"/>
  <c r="L48" i="8"/>
  <c r="H48" i="8"/>
  <c r="C48" i="8"/>
  <c r="F48" i="8" s="1"/>
  <c r="B48" i="8"/>
  <c r="R47" i="8"/>
  <c r="L47" i="8"/>
  <c r="H47" i="8"/>
  <c r="C47" i="8"/>
  <c r="F47" i="8" s="1"/>
  <c r="B47" i="8"/>
  <c r="R46" i="8"/>
  <c r="L46" i="8"/>
  <c r="H46" i="8"/>
  <c r="C46" i="8"/>
  <c r="F46" i="8" s="1"/>
  <c r="I46" i="8" s="1"/>
  <c r="M46" i="8" s="1"/>
  <c r="B46" i="8"/>
  <c r="R45" i="8"/>
  <c r="L45" i="8"/>
  <c r="H45" i="8"/>
  <c r="F45" i="8"/>
  <c r="C45" i="8"/>
  <c r="B45" i="8"/>
  <c r="R44" i="8"/>
  <c r="L44" i="8"/>
  <c r="H44" i="8"/>
  <c r="F44" i="8"/>
  <c r="R43" i="8"/>
  <c r="L43" i="8"/>
  <c r="H43" i="8"/>
  <c r="F43" i="8"/>
  <c r="R42" i="8"/>
  <c r="L42" i="8"/>
  <c r="H42" i="8"/>
  <c r="F42" i="8"/>
  <c r="R41" i="8"/>
  <c r="L41" i="8"/>
  <c r="H41" i="8"/>
  <c r="F41" i="8"/>
  <c r="R40" i="8"/>
  <c r="L40" i="8"/>
  <c r="H40" i="8"/>
  <c r="F40" i="8"/>
  <c r="R39" i="8"/>
  <c r="L39" i="8"/>
  <c r="H39" i="8"/>
  <c r="F39" i="8"/>
  <c r="R38" i="8"/>
  <c r="L38" i="8"/>
  <c r="H38" i="8"/>
  <c r="F38" i="8"/>
  <c r="R37" i="8"/>
  <c r="L37" i="8"/>
  <c r="H37" i="8"/>
  <c r="F37" i="8"/>
  <c r="R36" i="8"/>
  <c r="L36" i="8"/>
  <c r="H36" i="8"/>
  <c r="F36" i="8"/>
  <c r="R35" i="8"/>
  <c r="L35" i="8"/>
  <c r="H35" i="8"/>
  <c r="F35" i="8"/>
  <c r="R34" i="8"/>
  <c r="L34" i="8"/>
  <c r="H34" i="8"/>
  <c r="F34" i="8"/>
  <c r="R33" i="8"/>
  <c r="L33" i="8"/>
  <c r="H33" i="8"/>
  <c r="F33" i="8"/>
  <c r="P32" i="8"/>
  <c r="R32" i="8" s="1"/>
  <c r="L32" i="8"/>
  <c r="H32" i="8"/>
  <c r="F32" i="8"/>
  <c r="P31" i="8"/>
  <c r="R31" i="8" s="1"/>
  <c r="L31" i="8"/>
  <c r="H31" i="8"/>
  <c r="F31" i="8"/>
  <c r="I31" i="8" s="1"/>
  <c r="M31" i="8" s="1"/>
  <c r="P30" i="8"/>
  <c r="R30" i="8" s="1"/>
  <c r="L30" i="8"/>
  <c r="H30" i="8"/>
  <c r="F30" i="8"/>
  <c r="R29" i="8"/>
  <c r="P29" i="8"/>
  <c r="L29" i="8"/>
  <c r="H29" i="8"/>
  <c r="F29" i="8"/>
  <c r="I29" i="8" s="1"/>
  <c r="M29" i="8" s="1"/>
  <c r="P28" i="8"/>
  <c r="R28" i="8" s="1"/>
  <c r="L28" i="8"/>
  <c r="H28" i="8"/>
  <c r="F28" i="8"/>
  <c r="P27" i="8"/>
  <c r="R27" i="8" s="1"/>
  <c r="L27" i="8"/>
  <c r="H27" i="8"/>
  <c r="F27" i="8"/>
  <c r="I27" i="8" s="1"/>
  <c r="M27" i="8" s="1"/>
  <c r="P26" i="8"/>
  <c r="R26" i="8" s="1"/>
  <c r="L26" i="8"/>
  <c r="H26" i="8"/>
  <c r="F26" i="8"/>
  <c r="P25" i="8"/>
  <c r="R25" i="8" s="1"/>
  <c r="L25" i="8"/>
  <c r="H25" i="8"/>
  <c r="F25" i="8"/>
  <c r="I25" i="8" s="1"/>
  <c r="M25" i="8" s="1"/>
  <c r="P24" i="8"/>
  <c r="R24" i="8" s="1"/>
  <c r="L24" i="8"/>
  <c r="H24" i="8"/>
  <c r="F24" i="8"/>
  <c r="P23" i="8"/>
  <c r="R23" i="8" s="1"/>
  <c r="L23" i="8"/>
  <c r="H23" i="8"/>
  <c r="F23" i="8"/>
  <c r="P22" i="8"/>
  <c r="R22" i="8" s="1"/>
  <c r="L22" i="8"/>
  <c r="H22" i="8"/>
  <c r="F22" i="8"/>
  <c r="I23" i="8" s="1"/>
  <c r="M23" i="8" s="1"/>
  <c r="P21" i="8"/>
  <c r="R21" i="8" s="1"/>
  <c r="L21" i="8"/>
  <c r="H21" i="8"/>
  <c r="F21" i="8"/>
  <c r="P20" i="8"/>
  <c r="R20" i="8" s="1"/>
  <c r="L20" i="8"/>
  <c r="H20" i="8"/>
  <c r="F20" i="8"/>
  <c r="I20" i="8" s="1"/>
  <c r="M20" i="8" s="1"/>
  <c r="R19" i="8"/>
  <c r="P19" i="8"/>
  <c r="L19" i="8"/>
  <c r="H19" i="8"/>
  <c r="F19" i="8"/>
  <c r="P18" i="8"/>
  <c r="R18" i="8" s="1"/>
  <c r="L18" i="8"/>
  <c r="H18" i="8"/>
  <c r="F18" i="8"/>
  <c r="P17" i="8"/>
  <c r="R17" i="8" s="1"/>
  <c r="L17" i="8"/>
  <c r="H17" i="8"/>
  <c r="F17" i="8"/>
  <c r="P16" i="8"/>
  <c r="R16" i="8" s="1"/>
  <c r="L16" i="8"/>
  <c r="H16" i="8"/>
  <c r="F16" i="8"/>
  <c r="P15" i="8"/>
  <c r="R15" i="8" s="1"/>
  <c r="L15" i="8"/>
  <c r="H15" i="8"/>
  <c r="F15" i="8"/>
  <c r="I15" i="8" s="1"/>
  <c r="M15" i="8" s="1"/>
  <c r="P14" i="8"/>
  <c r="R14" i="8" s="1"/>
  <c r="L14" i="8"/>
  <c r="H14" i="8"/>
  <c r="F14" i="8"/>
  <c r="P13" i="8"/>
  <c r="R13" i="8" s="1"/>
  <c r="L13" i="8"/>
  <c r="H13" i="8"/>
  <c r="F13" i="8"/>
  <c r="P12" i="8"/>
  <c r="R12" i="8" s="1"/>
  <c r="L12" i="8"/>
  <c r="H12" i="8"/>
  <c r="F12" i="8"/>
  <c r="P11" i="8"/>
  <c r="R11" i="8" s="1"/>
  <c r="L11" i="8"/>
  <c r="H11" i="8"/>
  <c r="F11" i="8"/>
  <c r="P10" i="8"/>
  <c r="R10" i="8" s="1"/>
  <c r="L10" i="8"/>
  <c r="H10" i="8"/>
  <c r="F10" i="8"/>
  <c r="P9" i="8"/>
  <c r="R9" i="8" s="1"/>
  <c r="L9" i="8"/>
  <c r="H9" i="8"/>
  <c r="F9" i="8"/>
  <c r="M8" i="8"/>
  <c r="L8" i="8"/>
  <c r="F8" i="8"/>
  <c r="I32" i="8" l="1"/>
  <c r="M32" i="8" s="1"/>
  <c r="I45" i="8"/>
  <c r="M45" i="8" s="1"/>
  <c r="I11" i="8"/>
  <c r="M11" i="8" s="1"/>
  <c r="I12" i="8"/>
  <c r="M12" i="8" s="1"/>
  <c r="I47" i="8"/>
  <c r="M47" i="8" s="1"/>
  <c r="I17" i="8"/>
  <c r="M17" i="8" s="1"/>
  <c r="I19" i="8"/>
  <c r="M19" i="8" s="1"/>
  <c r="S191" i="13"/>
  <c r="T191" i="13"/>
  <c r="S183" i="13"/>
  <c r="T183" i="13"/>
  <c r="S175" i="13"/>
  <c r="T175" i="13"/>
  <c r="S167" i="13"/>
  <c r="T167" i="13"/>
  <c r="T151" i="13"/>
  <c r="S151" i="13"/>
  <c r="S143" i="13"/>
  <c r="T143" i="13"/>
  <c r="Q195" i="13"/>
  <c r="R179" i="13"/>
  <c r="R153" i="13"/>
  <c r="R185" i="13"/>
  <c r="P191" i="13"/>
  <c r="P175" i="13"/>
  <c r="P151" i="13"/>
  <c r="P183" i="13"/>
  <c r="P167" i="13"/>
  <c r="P159" i="13"/>
  <c r="P143" i="13"/>
  <c r="R187" i="13"/>
  <c r="L77" i="8"/>
  <c r="I50" i="8"/>
  <c r="M50" i="8" s="1"/>
  <c r="I49" i="8"/>
  <c r="M49" i="8" s="1"/>
  <c r="I48" i="8"/>
  <c r="M48" i="8" s="1"/>
  <c r="I9" i="8"/>
  <c r="M9" i="8" s="1"/>
  <c r="I24" i="8"/>
  <c r="M24" i="8" s="1"/>
  <c r="I21" i="8"/>
  <c r="M21" i="8" s="1"/>
  <c r="I16" i="8"/>
  <c r="M16" i="8" s="1"/>
  <c r="I33" i="8"/>
  <c r="M33" i="8" s="1"/>
  <c r="I35" i="8"/>
  <c r="M35" i="8" s="1"/>
  <c r="I37" i="8"/>
  <c r="M37" i="8" s="1"/>
  <c r="I39" i="8"/>
  <c r="M39" i="8" s="1"/>
  <c r="I41" i="8"/>
  <c r="M41" i="8" s="1"/>
  <c r="I43" i="8"/>
  <c r="M43" i="8" s="1"/>
  <c r="C74" i="8"/>
  <c r="D74" i="8" s="1"/>
  <c r="I13" i="8"/>
  <c r="M13" i="8" s="1"/>
  <c r="I28" i="8"/>
  <c r="M28" i="8" s="1"/>
  <c r="Q186" i="13"/>
  <c r="U186" i="13"/>
  <c r="Q177" i="13"/>
  <c r="T177" i="13"/>
  <c r="U177" i="13"/>
  <c r="V177" i="13"/>
  <c r="P184" i="13"/>
  <c r="R184" i="13"/>
  <c r="S184" i="13"/>
  <c r="T184" i="13"/>
  <c r="U184" i="13"/>
  <c r="P160" i="13"/>
  <c r="R160" i="13"/>
  <c r="S160" i="13"/>
  <c r="T160" i="13"/>
  <c r="U160" i="13"/>
  <c r="P136" i="13"/>
  <c r="S136" i="13"/>
  <c r="T136" i="13"/>
  <c r="U136" i="13"/>
  <c r="R177" i="13"/>
  <c r="Q169" i="13"/>
  <c r="S169" i="13"/>
  <c r="T169" i="13"/>
  <c r="U169" i="13"/>
  <c r="P168" i="13"/>
  <c r="R168" i="13"/>
  <c r="S168" i="13"/>
  <c r="T168" i="13"/>
  <c r="U168" i="13"/>
  <c r="V184" i="13"/>
  <c r="R169" i="13"/>
  <c r="Q185" i="13"/>
  <c r="T185" i="13"/>
  <c r="U185" i="13"/>
  <c r="V185" i="13"/>
  <c r="Q161" i="13"/>
  <c r="S161" i="13"/>
  <c r="T161" i="13"/>
  <c r="V161" i="13"/>
  <c r="Q153" i="13"/>
  <c r="S153" i="13"/>
  <c r="T153" i="13"/>
  <c r="V153" i="13"/>
  <c r="Q145" i="13"/>
  <c r="S145" i="13"/>
  <c r="T145" i="13"/>
  <c r="U145" i="13"/>
  <c r="V145" i="13"/>
  <c r="Q137" i="13"/>
  <c r="V137" i="13"/>
  <c r="S137" i="13"/>
  <c r="R137" i="13"/>
  <c r="U137" i="13"/>
  <c r="Q129" i="13"/>
  <c r="T129" i="13"/>
  <c r="V129" i="13"/>
  <c r="R129" i="13"/>
  <c r="S129" i="13"/>
  <c r="Q121" i="13"/>
  <c r="T121" i="13"/>
  <c r="V121" i="13"/>
  <c r="R121" i="13"/>
  <c r="S121" i="13"/>
  <c r="Q113" i="13"/>
  <c r="T113" i="13"/>
  <c r="V113" i="13"/>
  <c r="R113" i="13"/>
  <c r="S113" i="13"/>
  <c r="T105" i="13"/>
  <c r="U105" i="13"/>
  <c r="V105" i="13"/>
  <c r="R105" i="13"/>
  <c r="S105" i="13"/>
  <c r="Q97" i="13"/>
  <c r="T97" i="13"/>
  <c r="U97" i="13"/>
  <c r="V97" i="13"/>
  <c r="S97" i="13"/>
  <c r="Q89" i="13"/>
  <c r="T89" i="13"/>
  <c r="U89" i="13"/>
  <c r="R89" i="13"/>
  <c r="S89" i="13"/>
  <c r="Q81" i="13"/>
  <c r="T81" i="13"/>
  <c r="U81" i="13"/>
  <c r="V81" i="13"/>
  <c r="R81" i="13"/>
  <c r="T73" i="13"/>
  <c r="U73" i="13"/>
  <c r="V73" i="13"/>
  <c r="R73" i="13"/>
  <c r="S73" i="13"/>
  <c r="T65" i="13"/>
  <c r="U65" i="13"/>
  <c r="V65" i="13"/>
  <c r="R65" i="13"/>
  <c r="S65" i="13"/>
  <c r="T57" i="13"/>
  <c r="U57" i="13"/>
  <c r="V57" i="13"/>
  <c r="R57" i="13"/>
  <c r="S57" i="13"/>
  <c r="Q49" i="13"/>
  <c r="T49" i="13"/>
  <c r="U49" i="13"/>
  <c r="V49" i="13"/>
  <c r="R49" i="13"/>
  <c r="Q41" i="13"/>
  <c r="T41" i="13"/>
  <c r="V41" i="13"/>
  <c r="R41" i="13"/>
  <c r="S41" i="13"/>
  <c r="T33" i="13"/>
  <c r="U33" i="13"/>
  <c r="V33" i="13"/>
  <c r="R33" i="13"/>
  <c r="S33" i="13"/>
  <c r="Q25" i="13"/>
  <c r="T25" i="13"/>
  <c r="U25" i="13"/>
  <c r="V25" i="13"/>
  <c r="R25" i="13"/>
  <c r="Q17" i="13"/>
  <c r="U17" i="13"/>
  <c r="V17" i="13"/>
  <c r="R17" i="13"/>
  <c r="S17" i="13"/>
  <c r="Q9" i="13"/>
  <c r="T9" i="13"/>
  <c r="U9" i="13"/>
  <c r="V9" i="13"/>
  <c r="R9" i="13"/>
  <c r="V168" i="13"/>
  <c r="Q193" i="13"/>
  <c r="S193" i="13"/>
  <c r="T193" i="13"/>
  <c r="V193" i="13"/>
  <c r="P192" i="13"/>
  <c r="R192" i="13"/>
  <c r="S192" i="13"/>
  <c r="T192" i="13"/>
  <c r="U192" i="13"/>
  <c r="P176" i="13"/>
  <c r="S176" i="13"/>
  <c r="T176" i="13"/>
  <c r="U176" i="13"/>
  <c r="P152" i="13"/>
  <c r="R152" i="13"/>
  <c r="S152" i="13"/>
  <c r="T152" i="13"/>
  <c r="U152" i="13"/>
  <c r="P144" i="13"/>
  <c r="R144" i="13"/>
  <c r="T144" i="13"/>
  <c r="U144" i="13"/>
  <c r="V144" i="13"/>
  <c r="P128" i="13"/>
  <c r="R128" i="13"/>
  <c r="S128" i="13"/>
  <c r="T128" i="13"/>
  <c r="V128" i="13"/>
  <c r="P120" i="13"/>
  <c r="R120" i="13"/>
  <c r="S120" i="13"/>
  <c r="T120" i="13"/>
  <c r="V120" i="13"/>
  <c r="P112" i="13"/>
  <c r="R112" i="13"/>
  <c r="S112" i="13"/>
  <c r="T112" i="13"/>
  <c r="U112" i="13"/>
  <c r="V112" i="13"/>
  <c r="P104" i="13"/>
  <c r="R104" i="13"/>
  <c r="S104" i="13"/>
  <c r="T104" i="13"/>
  <c r="U104" i="13"/>
  <c r="P96" i="13"/>
  <c r="R96" i="13"/>
  <c r="S96" i="13"/>
  <c r="T96" i="13"/>
  <c r="U96" i="13"/>
  <c r="V96" i="13"/>
  <c r="P88" i="13"/>
  <c r="R88" i="13"/>
  <c r="S88" i="13"/>
  <c r="T88" i="13"/>
  <c r="U88" i="13"/>
  <c r="P80" i="13"/>
  <c r="R80" i="13"/>
  <c r="S80" i="13"/>
  <c r="V80" i="13"/>
  <c r="T80" i="13"/>
  <c r="P72" i="13"/>
  <c r="R72" i="13"/>
  <c r="S72" i="13"/>
  <c r="V72" i="13"/>
  <c r="P64" i="13"/>
  <c r="R64" i="13"/>
  <c r="S64" i="13"/>
  <c r="T64" i="13"/>
  <c r="V64" i="13"/>
  <c r="P56" i="13"/>
  <c r="R56" i="13"/>
  <c r="S56" i="13"/>
  <c r="T56" i="13"/>
  <c r="U56" i="13"/>
  <c r="V56" i="13"/>
  <c r="P48" i="13"/>
  <c r="R48" i="13"/>
  <c r="S48" i="13"/>
  <c r="T48" i="13"/>
  <c r="U48" i="13"/>
  <c r="P40" i="13"/>
  <c r="R40" i="13"/>
  <c r="T40" i="13"/>
  <c r="U40" i="13"/>
  <c r="V40" i="13"/>
  <c r="Q32" i="13"/>
  <c r="R32" i="13"/>
  <c r="S32" i="13"/>
  <c r="T32" i="13"/>
  <c r="U32" i="13"/>
  <c r="V32" i="13"/>
  <c r="Q24" i="13"/>
  <c r="R24" i="13"/>
  <c r="S24" i="13"/>
  <c r="T24" i="13"/>
  <c r="V24" i="13"/>
  <c r="P16" i="13"/>
  <c r="R16" i="13"/>
  <c r="S16" i="13"/>
  <c r="T16" i="13"/>
  <c r="V16" i="13"/>
  <c r="P8" i="13"/>
  <c r="R8" i="13"/>
  <c r="S8" i="13"/>
  <c r="T8" i="13"/>
  <c r="U8" i="13"/>
  <c r="V8" i="13"/>
  <c r="R193" i="13"/>
  <c r="R161" i="13"/>
  <c r="R136" i="13"/>
  <c r="V88" i="13"/>
  <c r="P135" i="13"/>
  <c r="V135" i="13"/>
  <c r="U135" i="13"/>
  <c r="P127" i="13"/>
  <c r="V127" i="13"/>
  <c r="T127" i="13"/>
  <c r="U127" i="13"/>
  <c r="P119" i="13"/>
  <c r="V119" i="13"/>
  <c r="T119" i="13"/>
  <c r="U119" i="13"/>
  <c r="P111" i="13"/>
  <c r="T111" i="13"/>
  <c r="U111" i="13"/>
  <c r="P103" i="13"/>
  <c r="V103" i="13"/>
  <c r="T103" i="13"/>
  <c r="P95" i="13"/>
  <c r="V95" i="13"/>
  <c r="T95" i="13"/>
  <c r="P87" i="13"/>
  <c r="T87" i="13"/>
  <c r="U87" i="13"/>
  <c r="P79" i="13"/>
  <c r="V79" i="13"/>
  <c r="T79" i="13"/>
  <c r="U79" i="13"/>
  <c r="P71" i="13"/>
  <c r="V71" i="13"/>
  <c r="T71" i="13"/>
  <c r="P63" i="13"/>
  <c r="V63" i="13"/>
  <c r="T63" i="13"/>
  <c r="U63" i="13"/>
  <c r="P55" i="13"/>
  <c r="V55" i="13"/>
  <c r="T55" i="13"/>
  <c r="P47" i="13"/>
  <c r="V47" i="13"/>
  <c r="T47" i="13"/>
  <c r="U47" i="13"/>
  <c r="P39" i="13"/>
  <c r="V39" i="13"/>
  <c r="T39" i="13"/>
  <c r="P31" i="13"/>
  <c r="V31" i="13"/>
  <c r="T31" i="13"/>
  <c r="P23" i="13"/>
  <c r="V23" i="13"/>
  <c r="T23" i="13"/>
  <c r="U23" i="13"/>
  <c r="P15" i="13"/>
  <c r="V15" i="13"/>
  <c r="T15" i="13"/>
  <c r="P7" i="13"/>
  <c r="V7" i="13"/>
  <c r="R7" i="13"/>
  <c r="T7" i="13"/>
  <c r="U7" i="13"/>
  <c r="V195" i="13"/>
  <c r="V187" i="13"/>
  <c r="S186" i="13"/>
  <c r="R183" i="13"/>
  <c r="V179" i="13"/>
  <c r="R167" i="13"/>
  <c r="R159" i="13"/>
  <c r="R151" i="13"/>
  <c r="R143" i="13"/>
  <c r="S135" i="13"/>
  <c r="R71" i="13"/>
  <c r="R23" i="13"/>
  <c r="U187" i="13"/>
  <c r="R186" i="13"/>
  <c r="U179" i="13"/>
  <c r="S87" i="13"/>
  <c r="R79" i="13"/>
  <c r="S47" i="13"/>
  <c r="S15" i="13"/>
  <c r="T195" i="13"/>
  <c r="T187" i="13"/>
  <c r="T179" i="13"/>
  <c r="S95" i="13"/>
  <c r="R87" i="13"/>
  <c r="R47" i="13"/>
  <c r="R15" i="13"/>
  <c r="S195" i="13"/>
  <c r="S187" i="13"/>
  <c r="S179" i="13"/>
  <c r="S103" i="13"/>
  <c r="R95" i="13"/>
  <c r="S39" i="13"/>
  <c r="R195" i="13"/>
  <c r="V191" i="13"/>
  <c r="V183" i="13"/>
  <c r="V175" i="13"/>
  <c r="V167" i="13"/>
  <c r="V159" i="13"/>
  <c r="V151" i="13"/>
  <c r="V143" i="13"/>
  <c r="S111" i="13"/>
  <c r="R103" i="13"/>
  <c r="R39" i="13"/>
  <c r="U191" i="13"/>
  <c r="V186" i="13"/>
  <c r="U175" i="13"/>
  <c r="U167" i="13"/>
  <c r="U159" i="13"/>
  <c r="U151" i="13"/>
  <c r="U143" i="13"/>
  <c r="S119" i="13"/>
  <c r="R111" i="13"/>
  <c r="S55" i="13"/>
  <c r="S31" i="13"/>
  <c r="Q176" i="13"/>
  <c r="Q120" i="13"/>
  <c r="Q72" i="13"/>
  <c r="Q64" i="13"/>
  <c r="Q39" i="13"/>
  <c r="Q175" i="13"/>
  <c r="Q119" i="13"/>
  <c r="Q71" i="13"/>
  <c r="Q144" i="13"/>
  <c r="Q104" i="13"/>
  <c r="Q63" i="13"/>
  <c r="Q111" i="13"/>
  <c r="Q136" i="13"/>
  <c r="Q103" i="13"/>
  <c r="Q56" i="13"/>
  <c r="Q23" i="13"/>
  <c r="Q31" i="13"/>
  <c r="Q192" i="13"/>
  <c r="Q135" i="13"/>
  <c r="Q95" i="13"/>
  <c r="Q55" i="13"/>
  <c r="Q16" i="13"/>
  <c r="Q191" i="13"/>
  <c r="Q128" i="13"/>
  <c r="Q87" i="13"/>
  <c r="Q48" i="13"/>
  <c r="Q15" i="13"/>
  <c r="Q159" i="13"/>
  <c r="Q183" i="13"/>
  <c r="Q127" i="13"/>
  <c r="Q79" i="13"/>
  <c r="Q40" i="13"/>
  <c r="Q7" i="13"/>
  <c r="P195" i="13"/>
  <c r="P187" i="13"/>
  <c r="P179" i="13"/>
  <c r="P193" i="13"/>
  <c r="P185" i="13"/>
  <c r="P177" i="13"/>
  <c r="P169" i="13"/>
  <c r="P161" i="13"/>
  <c r="P153" i="13"/>
  <c r="P145" i="13"/>
  <c r="P137" i="13"/>
  <c r="P129" i="13"/>
  <c r="P121" i="13"/>
  <c r="P113" i="13"/>
  <c r="P105" i="13"/>
  <c r="P97" i="13"/>
  <c r="P89" i="13"/>
  <c r="P81" i="13"/>
  <c r="P73" i="13"/>
  <c r="P65" i="13"/>
  <c r="P57" i="13"/>
  <c r="P49" i="13"/>
  <c r="P41" i="13"/>
  <c r="P33" i="13"/>
  <c r="P25" i="13"/>
  <c r="P17" i="13"/>
  <c r="P9" i="13"/>
  <c r="C186" i="13"/>
  <c r="O186" i="13"/>
  <c r="A110" i="13"/>
  <c r="A92" i="13"/>
  <c r="M92" i="13" s="1"/>
  <c r="A69" i="13"/>
  <c r="K69" i="13" s="1"/>
  <c r="A46" i="13"/>
  <c r="A44" i="13"/>
  <c r="M44" i="13" s="1"/>
  <c r="A181" i="13"/>
  <c r="K181" i="13" s="1"/>
  <c r="A28" i="13"/>
  <c r="A156" i="13"/>
  <c r="A21" i="13"/>
  <c r="A133" i="13"/>
  <c r="A5" i="13"/>
  <c r="K5" i="13" s="1"/>
  <c r="A180" i="13"/>
  <c r="K180" i="13" s="1"/>
  <c r="A150" i="13"/>
  <c r="K150" i="13" s="1"/>
  <c r="A132" i="13"/>
  <c r="M132" i="13" s="1"/>
  <c r="A109" i="13"/>
  <c r="A86" i="13"/>
  <c r="A68" i="13"/>
  <c r="A45" i="13"/>
  <c r="A22" i="13"/>
  <c r="A4" i="13"/>
  <c r="A174" i="13"/>
  <c r="K174" i="13" s="1"/>
  <c r="A149" i="13"/>
  <c r="K149" i="13" s="1"/>
  <c r="A126" i="13"/>
  <c r="A108" i="13"/>
  <c r="M108" i="13" s="1"/>
  <c r="A85" i="13"/>
  <c r="A62" i="13"/>
  <c r="A172" i="13"/>
  <c r="A148" i="13"/>
  <c r="K148" i="13" s="1"/>
  <c r="A125" i="13"/>
  <c r="K125" i="13" s="1"/>
  <c r="A102" i="13"/>
  <c r="K102" i="13" s="1"/>
  <c r="A84" i="13"/>
  <c r="A61" i="13"/>
  <c r="K61" i="13" s="1"/>
  <c r="A38" i="13"/>
  <c r="A20" i="13"/>
  <c r="M20" i="13" s="1"/>
  <c r="A2" i="13"/>
  <c r="A166" i="13"/>
  <c r="A142" i="13"/>
  <c r="K142" i="13" s="1"/>
  <c r="A124" i="13"/>
  <c r="M124" i="13" s="1"/>
  <c r="A101" i="13"/>
  <c r="A78" i="13"/>
  <c r="A60" i="13"/>
  <c r="A37" i="13"/>
  <c r="A14" i="13"/>
  <c r="A190" i="13"/>
  <c r="A164" i="13"/>
  <c r="M164" i="13" s="1"/>
  <c r="A141" i="13"/>
  <c r="A118" i="13"/>
  <c r="A100" i="13"/>
  <c r="A77" i="13"/>
  <c r="A54" i="13"/>
  <c r="A36" i="13"/>
  <c r="K36" i="13" s="1"/>
  <c r="A13" i="13"/>
  <c r="A188" i="13"/>
  <c r="M188" i="13" s="1"/>
  <c r="A158" i="13"/>
  <c r="K158" i="13" s="1"/>
  <c r="A140" i="13"/>
  <c r="A117" i="13"/>
  <c r="A94" i="13"/>
  <c r="A76" i="13"/>
  <c r="A53" i="13"/>
  <c r="A30" i="13"/>
  <c r="A12" i="13"/>
  <c r="K12" i="13" s="1"/>
  <c r="A182" i="13"/>
  <c r="A157" i="13"/>
  <c r="A134" i="13"/>
  <c r="A116" i="13"/>
  <c r="A93" i="13"/>
  <c r="A70" i="13"/>
  <c r="A52" i="13"/>
  <c r="A29" i="13"/>
  <c r="K29" i="13" s="1"/>
  <c r="A6" i="13"/>
  <c r="K6" i="13" s="1"/>
  <c r="M140" i="13"/>
  <c r="C191" i="13"/>
  <c r="A191" i="13"/>
  <c r="C183" i="13"/>
  <c r="A183" i="13"/>
  <c r="C175" i="13"/>
  <c r="A175" i="13"/>
  <c r="C167" i="13"/>
  <c r="A167" i="13"/>
  <c r="C159" i="13"/>
  <c r="A159" i="13"/>
  <c r="C151" i="13"/>
  <c r="A151" i="13"/>
  <c r="C143" i="13"/>
  <c r="A143" i="13"/>
  <c r="C135" i="13"/>
  <c r="A135" i="13"/>
  <c r="C127" i="13"/>
  <c r="A127" i="13"/>
  <c r="C119" i="13"/>
  <c r="A119" i="13"/>
  <c r="C111" i="13"/>
  <c r="A111" i="13"/>
  <c r="C103" i="13"/>
  <c r="A103" i="13"/>
  <c r="C95" i="13"/>
  <c r="A95" i="13"/>
  <c r="C87" i="13"/>
  <c r="A87" i="13"/>
  <c r="C79" i="13"/>
  <c r="A79" i="13"/>
  <c r="C71" i="13"/>
  <c r="A71" i="13"/>
  <c r="C63" i="13"/>
  <c r="A63" i="13"/>
  <c r="C55" i="13"/>
  <c r="A55" i="13"/>
  <c r="C47" i="13"/>
  <c r="A47" i="13"/>
  <c r="C39" i="13"/>
  <c r="A39" i="13"/>
  <c r="C31" i="13"/>
  <c r="A31" i="13"/>
  <c r="C23" i="13"/>
  <c r="A23" i="13"/>
  <c r="C15" i="13"/>
  <c r="A15" i="13"/>
  <c r="C7" i="13"/>
  <c r="A7" i="13"/>
  <c r="A173" i="13"/>
  <c r="M68" i="13"/>
  <c r="K133" i="13"/>
  <c r="K110" i="13"/>
  <c r="K116" i="13"/>
  <c r="A192" i="13"/>
  <c r="A184" i="13"/>
  <c r="C176" i="13"/>
  <c r="A176" i="13"/>
  <c r="A168" i="13"/>
  <c r="A160" i="13"/>
  <c r="A152" i="13"/>
  <c r="A144" i="13"/>
  <c r="A136" i="13"/>
  <c r="A128" i="13"/>
  <c r="A120" i="13"/>
  <c r="C112" i="13"/>
  <c r="A112" i="13"/>
  <c r="A104" i="13"/>
  <c r="A96" i="13"/>
  <c r="A88" i="13"/>
  <c r="A80" i="13"/>
  <c r="A72" i="13"/>
  <c r="A64" i="13"/>
  <c r="AA56" i="13"/>
  <c r="AB56" i="13" s="1"/>
  <c r="A56" i="13"/>
  <c r="C48" i="13"/>
  <c r="A48" i="13"/>
  <c r="A40" i="13"/>
  <c r="A32" i="13"/>
  <c r="A24" i="13"/>
  <c r="A16" i="13"/>
  <c r="A8" i="13"/>
  <c r="K85" i="13"/>
  <c r="K21" i="13"/>
  <c r="C193" i="13"/>
  <c r="A193" i="13"/>
  <c r="C185" i="13"/>
  <c r="A185" i="13"/>
  <c r="C177" i="13"/>
  <c r="A177" i="13"/>
  <c r="C169" i="13"/>
  <c r="A169" i="13"/>
  <c r="C161" i="13"/>
  <c r="A161" i="13"/>
  <c r="C153" i="13"/>
  <c r="A153" i="13"/>
  <c r="C145" i="13"/>
  <c r="A145" i="13"/>
  <c r="C137" i="13"/>
  <c r="A137" i="13"/>
  <c r="C129" i="13"/>
  <c r="A129" i="13"/>
  <c r="C121" i="13"/>
  <c r="A121" i="13"/>
  <c r="C113" i="13"/>
  <c r="A113" i="13"/>
  <c r="C105" i="13"/>
  <c r="A105" i="13"/>
  <c r="C97" i="13"/>
  <c r="A97" i="13"/>
  <c r="C89" i="13"/>
  <c r="A89" i="13"/>
  <c r="C81" i="13"/>
  <c r="A81" i="13"/>
  <c r="C73" i="13"/>
  <c r="A73" i="13"/>
  <c r="C65" i="13"/>
  <c r="A65" i="13"/>
  <c r="C57" i="13"/>
  <c r="A57" i="13"/>
  <c r="C49" i="13"/>
  <c r="A49" i="13"/>
  <c r="C41" i="13"/>
  <c r="A41" i="13"/>
  <c r="C33" i="13"/>
  <c r="A33" i="13"/>
  <c r="C25" i="13"/>
  <c r="A25" i="13"/>
  <c r="C17" i="13"/>
  <c r="A17" i="13"/>
  <c r="C9" i="13"/>
  <c r="A9" i="13"/>
  <c r="A165" i="13"/>
  <c r="K60" i="13"/>
  <c r="K38" i="13"/>
  <c r="A189" i="13"/>
  <c r="C195" i="13"/>
  <c r="A195" i="13"/>
  <c r="C187" i="13"/>
  <c r="A187" i="13"/>
  <c r="C179" i="13"/>
  <c r="A179" i="13"/>
  <c r="A171" i="13"/>
  <c r="A163" i="13"/>
  <c r="A155" i="13"/>
  <c r="A147" i="13"/>
  <c r="A139" i="13"/>
  <c r="A131" i="13"/>
  <c r="A123" i="13"/>
  <c r="A115" i="13"/>
  <c r="A107" i="13"/>
  <c r="A99" i="13"/>
  <c r="A91" i="13"/>
  <c r="A83" i="13"/>
  <c r="A75" i="13"/>
  <c r="A67" i="13"/>
  <c r="A59" i="13"/>
  <c r="A51" i="13"/>
  <c r="A43" i="13"/>
  <c r="A35" i="13"/>
  <c r="A27" i="13"/>
  <c r="A19" i="13"/>
  <c r="A11" i="13"/>
  <c r="A3" i="13"/>
  <c r="A194" i="13"/>
  <c r="A186" i="13"/>
  <c r="A178" i="13"/>
  <c r="A170" i="13"/>
  <c r="A162" i="13"/>
  <c r="A154" i="13"/>
  <c r="A146" i="13"/>
  <c r="A138" i="13"/>
  <c r="A130" i="13"/>
  <c r="A122" i="13"/>
  <c r="A114" i="13"/>
  <c r="A106" i="13"/>
  <c r="A98" i="13"/>
  <c r="A90" i="13"/>
  <c r="A82" i="13"/>
  <c r="A74" i="13"/>
  <c r="A66" i="13"/>
  <c r="A58" i="13"/>
  <c r="A50" i="13"/>
  <c r="A42" i="13"/>
  <c r="A34" i="13"/>
  <c r="A26" i="13"/>
  <c r="A18" i="13"/>
  <c r="A10" i="13"/>
  <c r="C45" i="13"/>
  <c r="C2" i="13"/>
  <c r="C24" i="13"/>
  <c r="AA150" i="13"/>
  <c r="AB150" i="13" s="1"/>
  <c r="C173" i="13"/>
  <c r="C4" i="13"/>
  <c r="C152" i="13"/>
  <c r="C132" i="13"/>
  <c r="C109" i="13"/>
  <c r="C68" i="13"/>
  <c r="C88" i="13"/>
  <c r="C192" i="13"/>
  <c r="C172" i="13"/>
  <c r="C149" i="13"/>
  <c r="C128" i="13"/>
  <c r="C108" i="13"/>
  <c r="C85" i="13"/>
  <c r="C64" i="13"/>
  <c r="C44" i="13"/>
  <c r="C21" i="13"/>
  <c r="AA181" i="13"/>
  <c r="AB181" i="13" s="1"/>
  <c r="AA69" i="13"/>
  <c r="AB69" i="13" s="1"/>
  <c r="C168" i="13"/>
  <c r="C148" i="13"/>
  <c r="C104" i="13"/>
  <c r="C84" i="13"/>
  <c r="C40" i="13"/>
  <c r="C20" i="13"/>
  <c r="AA76" i="13"/>
  <c r="AB76" i="13" s="1"/>
  <c r="C144" i="13"/>
  <c r="C80" i="13"/>
  <c r="C16" i="13"/>
  <c r="C184" i="13"/>
  <c r="C120" i="13"/>
  <c r="C56" i="13"/>
  <c r="AA122" i="13"/>
  <c r="AB122" i="13" s="1"/>
  <c r="C160" i="13"/>
  <c r="C96" i="13"/>
  <c r="C32" i="13"/>
  <c r="C136" i="13"/>
  <c r="C72" i="13"/>
  <c r="C8" i="13"/>
  <c r="I34" i="8"/>
  <c r="M34" i="8" s="1"/>
  <c r="I38" i="8"/>
  <c r="M38" i="8" s="1"/>
  <c r="I42" i="8"/>
  <c r="M42" i="8" s="1"/>
  <c r="I10" i="8"/>
  <c r="M10" i="8" s="1"/>
  <c r="I18" i="8"/>
  <c r="M18" i="8" s="1"/>
  <c r="I26" i="8"/>
  <c r="M26" i="8" s="1"/>
  <c r="I36" i="8"/>
  <c r="M36" i="8" s="1"/>
  <c r="I40" i="8"/>
  <c r="M40" i="8" s="1"/>
  <c r="I44" i="8"/>
  <c r="M44" i="8" s="1"/>
  <c r="I14" i="8"/>
  <c r="M14" i="8" s="1"/>
  <c r="I22" i="8"/>
  <c r="M22" i="8" s="1"/>
  <c r="I30" i="8"/>
  <c r="M30" i="8" s="1"/>
  <c r="N187" i="7"/>
  <c r="L187" i="7"/>
  <c r="M187" i="7" s="1"/>
  <c r="N186" i="7"/>
  <c r="N185" i="7"/>
  <c r="N184" i="7"/>
  <c r="L184" i="7"/>
  <c r="M184" i="7" s="1"/>
  <c r="N183" i="7"/>
  <c r="L183" i="7"/>
  <c r="M183" i="7" s="1"/>
  <c r="N182" i="7"/>
  <c r="L182" i="7"/>
  <c r="M182" i="7" s="1"/>
  <c r="N181" i="7"/>
  <c r="L181" i="7"/>
  <c r="M181" i="7" s="1"/>
  <c r="N180" i="7"/>
  <c r="L180" i="7"/>
  <c r="M180" i="7" s="1"/>
  <c r="N179" i="7"/>
  <c r="L179" i="7"/>
  <c r="M179" i="7" s="1"/>
  <c r="N178" i="7"/>
  <c r="L178" i="7"/>
  <c r="M178" i="7" s="1"/>
  <c r="N177" i="7"/>
  <c r="L177" i="7"/>
  <c r="M177" i="7" s="1"/>
  <c r="N176" i="7"/>
  <c r="N175" i="7"/>
  <c r="N174" i="7"/>
  <c r="L174" i="7"/>
  <c r="M174" i="7" s="1"/>
  <c r="N173" i="7"/>
  <c r="L173" i="7"/>
  <c r="M173" i="7" s="1"/>
  <c r="N172" i="7"/>
  <c r="L172" i="7"/>
  <c r="M172" i="7" s="1"/>
  <c r="N171" i="7"/>
  <c r="L171" i="7"/>
  <c r="M171" i="7" s="1"/>
  <c r="N170" i="7"/>
  <c r="L170" i="7"/>
  <c r="M170" i="7" s="1"/>
  <c r="N169" i="7"/>
  <c r="N168" i="7"/>
  <c r="L168" i="7"/>
  <c r="M168" i="7" s="1"/>
  <c r="L161" i="7"/>
  <c r="M161" i="7" s="1"/>
  <c r="L159" i="7"/>
  <c r="M159" i="7" s="1"/>
  <c r="L158" i="7"/>
  <c r="M158" i="7" s="1"/>
  <c r="L157" i="7"/>
  <c r="M157" i="7" s="1"/>
  <c r="L156" i="7"/>
  <c r="M156" i="7" s="1"/>
  <c r="L155" i="7"/>
  <c r="M155" i="7" s="1"/>
  <c r="L153" i="7"/>
  <c r="M153" i="7" s="1"/>
  <c r="L152" i="7"/>
  <c r="M152" i="7" s="1"/>
  <c r="L151" i="7"/>
  <c r="M151" i="7" s="1"/>
  <c r="L150" i="7"/>
  <c r="M150" i="7" s="1"/>
  <c r="L148" i="7"/>
  <c r="M148" i="7" s="1"/>
  <c r="L146" i="7"/>
  <c r="M146" i="7" s="1"/>
  <c r="L145" i="7"/>
  <c r="M145" i="7" s="1"/>
  <c r="L143" i="7"/>
  <c r="M143" i="7" s="1"/>
  <c r="L140" i="7"/>
  <c r="M140" i="7" s="1"/>
  <c r="L139" i="7"/>
  <c r="M139" i="7" s="1"/>
  <c r="L138" i="7"/>
  <c r="M138" i="7" s="1"/>
  <c r="L137" i="7"/>
  <c r="M137" i="7" s="1"/>
  <c r="L136" i="7"/>
  <c r="M136" i="7" s="1"/>
  <c r="L135" i="7"/>
  <c r="M135" i="7" s="1"/>
  <c r="L134" i="7"/>
  <c r="M134" i="7" s="1"/>
  <c r="L132" i="7"/>
  <c r="M132" i="7" s="1"/>
  <c r="L131" i="7"/>
  <c r="M131" i="7" s="1"/>
  <c r="L130" i="7"/>
  <c r="M130" i="7" s="1"/>
  <c r="L129" i="7"/>
  <c r="M129" i="7" s="1"/>
  <c r="L127" i="7"/>
  <c r="M127" i="7" s="1"/>
  <c r="L125" i="7"/>
  <c r="M125" i="7" s="1"/>
  <c r="L124" i="7"/>
  <c r="M124" i="7" s="1"/>
  <c r="L123" i="7"/>
  <c r="M123" i="7" s="1"/>
  <c r="L122" i="7"/>
  <c r="M122" i="7" s="1"/>
  <c r="L121" i="7"/>
  <c r="M121" i="7" s="1"/>
  <c r="L120" i="7"/>
  <c r="M120" i="7" s="1"/>
  <c r="L119" i="7"/>
  <c r="M119" i="7" s="1"/>
  <c r="L118" i="7"/>
  <c r="M118" i="7" s="1"/>
  <c r="L117" i="7"/>
  <c r="M117" i="7" s="1"/>
  <c r="L116" i="7"/>
  <c r="M116" i="7" s="1"/>
  <c r="L115" i="7"/>
  <c r="M115" i="7" s="1"/>
  <c r="L114" i="7"/>
  <c r="M114" i="7" s="1"/>
  <c r="L113" i="7"/>
  <c r="M113" i="7" s="1"/>
  <c r="L112" i="7"/>
  <c r="M112" i="7" s="1"/>
  <c r="L111" i="7"/>
  <c r="M111" i="7" s="1"/>
  <c r="L110" i="7"/>
  <c r="M110" i="7" s="1"/>
  <c r="L109" i="7"/>
  <c r="M109" i="7" s="1"/>
  <c r="L108" i="7"/>
  <c r="M108" i="7" s="1"/>
  <c r="L107" i="7"/>
  <c r="M107" i="7" s="1"/>
  <c r="L106" i="7"/>
  <c r="M106" i="7" s="1"/>
  <c r="L105" i="7"/>
  <c r="M105" i="7" s="1"/>
  <c r="L104" i="7"/>
  <c r="M104" i="7" s="1"/>
  <c r="L102" i="7"/>
  <c r="M102" i="7" s="1"/>
  <c r="L101" i="7"/>
  <c r="M101" i="7" s="1"/>
  <c r="L100" i="7"/>
  <c r="M100" i="7" s="1"/>
  <c r="L99" i="7"/>
  <c r="M99" i="7" s="1"/>
  <c r="L98" i="7"/>
  <c r="M98" i="7" s="1"/>
  <c r="L97" i="7"/>
  <c r="M97" i="7" s="1"/>
  <c r="L94" i="7"/>
  <c r="M94" i="7" s="1"/>
  <c r="L93" i="7"/>
  <c r="M93" i="7" s="1"/>
  <c r="L92" i="7"/>
  <c r="M92" i="7" s="1"/>
  <c r="L91" i="7"/>
  <c r="M91" i="7" s="1"/>
  <c r="L90" i="7"/>
  <c r="M90" i="7" s="1"/>
  <c r="L88" i="7"/>
  <c r="M88" i="7" s="1"/>
  <c r="L87" i="7"/>
  <c r="M87" i="7" s="1"/>
  <c r="L85" i="7"/>
  <c r="M85" i="7" s="1"/>
  <c r="L84" i="7"/>
  <c r="M84" i="7" s="1"/>
  <c r="L83" i="7"/>
  <c r="M83" i="7" s="1"/>
  <c r="L81" i="7"/>
  <c r="M81" i="7" s="1"/>
  <c r="L80" i="7"/>
  <c r="M80" i="7" s="1"/>
  <c r="L79" i="7"/>
  <c r="M79" i="7" s="1"/>
  <c r="L78" i="7"/>
  <c r="M78" i="7" s="1"/>
  <c r="L77" i="7"/>
  <c r="M77" i="7" s="1"/>
  <c r="L76" i="7"/>
  <c r="M76" i="7" s="1"/>
  <c r="L75" i="7"/>
  <c r="M75" i="7" s="1"/>
  <c r="L74" i="7"/>
  <c r="M74" i="7" s="1"/>
  <c r="L73" i="7"/>
  <c r="M73" i="7" s="1"/>
  <c r="L72" i="7"/>
  <c r="M72" i="7" s="1"/>
  <c r="L71" i="7"/>
  <c r="M71" i="7" s="1"/>
  <c r="L69" i="7"/>
  <c r="M69" i="7" s="1"/>
  <c r="L66" i="7"/>
  <c r="M66" i="7" s="1"/>
  <c r="L65" i="7"/>
  <c r="M65" i="7" s="1"/>
  <c r="L64" i="7"/>
  <c r="M64" i="7" s="1"/>
  <c r="L63" i="7"/>
  <c r="M63" i="7" s="1"/>
  <c r="L62" i="7"/>
  <c r="M62" i="7" s="1"/>
  <c r="L60" i="7"/>
  <c r="M60" i="7" s="1"/>
  <c r="L59" i="7"/>
  <c r="M59" i="7" s="1"/>
  <c r="L58" i="7"/>
  <c r="M58" i="7" s="1"/>
  <c r="L57" i="7"/>
  <c r="M57" i="7" s="1"/>
  <c r="L56" i="7"/>
  <c r="M56" i="7" s="1"/>
  <c r="L55" i="7"/>
  <c r="M55" i="7" s="1"/>
  <c r="L54" i="7"/>
  <c r="M54" i="7" s="1"/>
  <c r="L53" i="7"/>
  <c r="M53" i="7" s="1"/>
  <c r="L52" i="7"/>
  <c r="M52" i="7" s="1"/>
  <c r="L50" i="7"/>
  <c r="M50" i="7" s="1"/>
  <c r="L48" i="7"/>
  <c r="M48" i="7" s="1"/>
  <c r="L47" i="7"/>
  <c r="M47" i="7" s="1"/>
  <c r="L45" i="7"/>
  <c r="M45" i="7" s="1"/>
  <c r="L40" i="7"/>
  <c r="M40" i="7" s="1"/>
  <c r="L39" i="7"/>
  <c r="M39" i="7" s="1"/>
  <c r="L38" i="7"/>
  <c r="M38" i="7" s="1"/>
  <c r="L36" i="7"/>
  <c r="M36" i="7" s="1"/>
  <c r="L35" i="7"/>
  <c r="M35" i="7" s="1"/>
  <c r="L34" i="7"/>
  <c r="M34" i="7" s="1"/>
  <c r="L33" i="7"/>
  <c r="M33" i="7" s="1"/>
  <c r="L32" i="7"/>
  <c r="M32" i="7" s="1"/>
  <c r="L31" i="7"/>
  <c r="M31" i="7" s="1"/>
  <c r="L30" i="7"/>
  <c r="M30" i="7" s="1"/>
  <c r="L29" i="7"/>
  <c r="M29" i="7" s="1"/>
  <c r="L27" i="7"/>
  <c r="M27" i="7" s="1"/>
  <c r="L26" i="7"/>
  <c r="M26" i="7" s="1"/>
  <c r="L25" i="7"/>
  <c r="M25" i="7" s="1"/>
  <c r="L24" i="7"/>
  <c r="M24" i="7" s="1"/>
  <c r="L23" i="7"/>
  <c r="M23" i="7" s="1"/>
  <c r="L22" i="7"/>
  <c r="M22" i="7" s="1"/>
  <c r="L21" i="7"/>
  <c r="M21" i="7" s="1"/>
  <c r="L20" i="7"/>
  <c r="M20" i="7" s="1"/>
  <c r="L19" i="7"/>
  <c r="M19" i="7" s="1"/>
  <c r="L18" i="7"/>
  <c r="M18" i="7" s="1"/>
  <c r="L17" i="7"/>
  <c r="M17" i="7" s="1"/>
  <c r="L16" i="7"/>
  <c r="M16" i="7" s="1"/>
  <c r="L15" i="7"/>
  <c r="M15" i="7" s="1"/>
  <c r="L14" i="7"/>
  <c r="M14" i="7" s="1"/>
  <c r="L13" i="7"/>
  <c r="M13" i="7" s="1"/>
  <c r="L12" i="7"/>
  <c r="M12" i="7" s="1"/>
  <c r="L10" i="7"/>
  <c r="M10" i="7" s="1"/>
  <c r="Q4" i="1"/>
  <c r="Q2" i="1"/>
  <c r="Q265" i="1"/>
  <c r="L44" i="7" l="1"/>
  <c r="M44" i="7" s="1"/>
  <c r="L67" i="7"/>
  <c r="M67" i="7" s="1"/>
  <c r="L41" i="7"/>
  <c r="M41" i="7" s="1"/>
  <c r="L61" i="7"/>
  <c r="M61" i="7" s="1"/>
  <c r="R51" i="13"/>
  <c r="T51" i="13"/>
  <c r="U51" i="13"/>
  <c r="V51" i="13"/>
  <c r="R115" i="13"/>
  <c r="S115" i="13"/>
  <c r="T115" i="13"/>
  <c r="U115" i="13"/>
  <c r="V115" i="13"/>
  <c r="U4" i="13"/>
  <c r="V4" i="13"/>
  <c r="S4" i="13"/>
  <c r="T4" i="13"/>
  <c r="R4" i="13"/>
  <c r="V68" i="13"/>
  <c r="S68" i="13"/>
  <c r="T68" i="13"/>
  <c r="R68" i="13"/>
  <c r="U132" i="13"/>
  <c r="T132" i="13"/>
  <c r="R132" i="13"/>
  <c r="S132" i="13"/>
  <c r="V132" i="13"/>
  <c r="U2" i="13"/>
  <c r="V2" i="13"/>
  <c r="R2" i="13"/>
  <c r="S2" i="13"/>
  <c r="V61" i="13"/>
  <c r="S61" i="13"/>
  <c r="T61" i="13"/>
  <c r="U61" i="13"/>
  <c r="V125" i="13"/>
  <c r="S125" i="13"/>
  <c r="T125" i="13"/>
  <c r="U125" i="13"/>
  <c r="S189" i="13"/>
  <c r="T189" i="13"/>
  <c r="U189" i="13"/>
  <c r="V189" i="13"/>
  <c r="S62" i="13"/>
  <c r="T62" i="13"/>
  <c r="U62" i="13"/>
  <c r="R62" i="13"/>
  <c r="V62" i="13"/>
  <c r="S126" i="13"/>
  <c r="T126" i="13"/>
  <c r="R126" i="13"/>
  <c r="V126" i="13"/>
  <c r="S190" i="13"/>
  <c r="T190" i="13"/>
  <c r="U190" i="13"/>
  <c r="V190" i="13"/>
  <c r="U122" i="13"/>
  <c r="V122" i="13"/>
  <c r="R122" i="13"/>
  <c r="T122" i="13"/>
  <c r="S122" i="13"/>
  <c r="U114" i="13"/>
  <c r="V114" i="13"/>
  <c r="R114" i="13"/>
  <c r="T114" i="13"/>
  <c r="R59" i="13"/>
  <c r="S59" i="13"/>
  <c r="T59" i="13"/>
  <c r="V59" i="13"/>
  <c r="R123" i="13"/>
  <c r="S123" i="13"/>
  <c r="T123" i="13"/>
  <c r="V123" i="13"/>
  <c r="U12" i="13"/>
  <c r="V12" i="13"/>
  <c r="S12" i="13"/>
  <c r="T12" i="13"/>
  <c r="R12" i="13"/>
  <c r="U76" i="13"/>
  <c r="V76" i="13"/>
  <c r="S76" i="13"/>
  <c r="T76" i="13"/>
  <c r="R76" i="13"/>
  <c r="T140" i="13"/>
  <c r="U140" i="13"/>
  <c r="V140" i="13"/>
  <c r="S140" i="13"/>
  <c r="R5" i="13"/>
  <c r="S5" i="13"/>
  <c r="T5" i="13"/>
  <c r="V5" i="13"/>
  <c r="U5" i="13"/>
  <c r="R69" i="13"/>
  <c r="V69" i="13"/>
  <c r="S69" i="13"/>
  <c r="T69" i="13"/>
  <c r="U69" i="13"/>
  <c r="R133" i="13"/>
  <c r="U133" i="13"/>
  <c r="V133" i="13"/>
  <c r="S133" i="13"/>
  <c r="S6" i="13"/>
  <c r="T6" i="13"/>
  <c r="U6" i="13"/>
  <c r="R6" i="13"/>
  <c r="S70" i="13"/>
  <c r="T70" i="13"/>
  <c r="R70" i="13"/>
  <c r="V70" i="13"/>
  <c r="S134" i="13"/>
  <c r="U134" i="13"/>
  <c r="T134" i="13"/>
  <c r="V134" i="13"/>
  <c r="U10" i="13"/>
  <c r="V10" i="13"/>
  <c r="T10" i="13"/>
  <c r="S10" i="13"/>
  <c r="V146" i="13"/>
  <c r="R146" i="13"/>
  <c r="S146" i="13"/>
  <c r="U146" i="13"/>
  <c r="T146" i="13"/>
  <c r="V138" i="13"/>
  <c r="U138" i="13"/>
  <c r="R138" i="13"/>
  <c r="T138" i="13"/>
  <c r="R131" i="13"/>
  <c r="T131" i="13"/>
  <c r="S131" i="13"/>
  <c r="U131" i="13"/>
  <c r="V131" i="13"/>
  <c r="T148" i="13"/>
  <c r="U148" i="13"/>
  <c r="R148" i="13"/>
  <c r="S148" i="13"/>
  <c r="S141" i="13"/>
  <c r="U141" i="13"/>
  <c r="T141" i="13"/>
  <c r="V141" i="13"/>
  <c r="S78" i="13"/>
  <c r="T78" i="13"/>
  <c r="U78" i="13"/>
  <c r="V78" i="13"/>
  <c r="R34" i="13"/>
  <c r="U34" i="13"/>
  <c r="V34" i="13"/>
  <c r="T34" i="13"/>
  <c r="V162" i="13"/>
  <c r="R162" i="13"/>
  <c r="S162" i="13"/>
  <c r="T162" i="13"/>
  <c r="U162" i="13"/>
  <c r="R19" i="13"/>
  <c r="S19" i="13"/>
  <c r="T19" i="13"/>
  <c r="U19" i="13"/>
  <c r="S83" i="13"/>
  <c r="T83" i="13"/>
  <c r="U83" i="13"/>
  <c r="V83" i="13"/>
  <c r="R147" i="13"/>
  <c r="T147" i="13"/>
  <c r="U147" i="13"/>
  <c r="V147" i="13"/>
  <c r="V36" i="13"/>
  <c r="S36" i="13"/>
  <c r="T36" i="13"/>
  <c r="R36" i="13"/>
  <c r="U100" i="13"/>
  <c r="S100" i="13"/>
  <c r="T100" i="13"/>
  <c r="R100" i="13"/>
  <c r="T164" i="13"/>
  <c r="V164" i="13"/>
  <c r="R164" i="13"/>
  <c r="S164" i="13"/>
  <c r="R29" i="13"/>
  <c r="S29" i="13"/>
  <c r="V29" i="13"/>
  <c r="U29" i="13"/>
  <c r="V93" i="13"/>
  <c r="U93" i="13"/>
  <c r="S93" i="13"/>
  <c r="T93" i="13"/>
  <c r="S157" i="13"/>
  <c r="T157" i="13"/>
  <c r="U157" i="13"/>
  <c r="V157" i="13"/>
  <c r="S30" i="13"/>
  <c r="T30" i="13"/>
  <c r="V30" i="13"/>
  <c r="R30" i="13"/>
  <c r="S94" i="13"/>
  <c r="T94" i="13"/>
  <c r="U94" i="13"/>
  <c r="R94" i="13"/>
  <c r="V94" i="13"/>
  <c r="R158" i="13"/>
  <c r="S158" i="13"/>
  <c r="T158" i="13"/>
  <c r="V158" i="13"/>
  <c r="R50" i="13"/>
  <c r="U50" i="13"/>
  <c r="V50" i="13"/>
  <c r="T50" i="13"/>
  <c r="S50" i="13"/>
  <c r="R26" i="13"/>
  <c r="U26" i="13"/>
  <c r="V26" i="13"/>
  <c r="T26" i="13"/>
  <c r="U98" i="13"/>
  <c r="V98" i="13"/>
  <c r="T98" i="13"/>
  <c r="R98" i="13"/>
  <c r="R3" i="13"/>
  <c r="S3" i="13"/>
  <c r="T3" i="13"/>
  <c r="V3" i="13"/>
  <c r="R67" i="13"/>
  <c r="S67" i="13"/>
  <c r="T67" i="13"/>
  <c r="V67" i="13"/>
  <c r="U20" i="13"/>
  <c r="V20" i="13"/>
  <c r="T20" i="13"/>
  <c r="R20" i="13"/>
  <c r="U84" i="13"/>
  <c r="V84" i="13"/>
  <c r="S84" i="13"/>
  <c r="R84" i="13"/>
  <c r="R13" i="13"/>
  <c r="S13" i="13"/>
  <c r="V13" i="13"/>
  <c r="T13" i="13"/>
  <c r="R77" i="13"/>
  <c r="V77" i="13"/>
  <c r="T77" i="13"/>
  <c r="U77" i="13"/>
  <c r="S14" i="13"/>
  <c r="T14" i="13"/>
  <c r="U14" i="13"/>
  <c r="V14" i="13"/>
  <c r="R14" i="13"/>
  <c r="S142" i="13"/>
  <c r="T142" i="13"/>
  <c r="U142" i="13"/>
  <c r="V142" i="13"/>
  <c r="V170" i="13"/>
  <c r="R170" i="13"/>
  <c r="S170" i="13"/>
  <c r="T170" i="13"/>
  <c r="R11" i="13"/>
  <c r="S11" i="13"/>
  <c r="T11" i="13"/>
  <c r="U11" i="13"/>
  <c r="V11" i="13"/>
  <c r="R75" i="13"/>
  <c r="T75" i="13"/>
  <c r="U75" i="13"/>
  <c r="V75" i="13"/>
  <c r="R139" i="13"/>
  <c r="T139" i="13"/>
  <c r="U139" i="13"/>
  <c r="V139" i="13"/>
  <c r="U28" i="13"/>
  <c r="V28" i="13"/>
  <c r="S28" i="13"/>
  <c r="T28" i="13"/>
  <c r="U92" i="13"/>
  <c r="S92" i="13"/>
  <c r="T92" i="13"/>
  <c r="R92" i="13"/>
  <c r="T156" i="13"/>
  <c r="V156" i="13"/>
  <c r="R156" i="13"/>
  <c r="S156" i="13"/>
  <c r="R21" i="13"/>
  <c r="S21" i="13"/>
  <c r="V21" i="13"/>
  <c r="T21" i="13"/>
  <c r="U21" i="13"/>
  <c r="R85" i="13"/>
  <c r="V85" i="13"/>
  <c r="T85" i="13"/>
  <c r="U85" i="13"/>
  <c r="S85" i="13"/>
  <c r="R149" i="13"/>
  <c r="S149" i="13"/>
  <c r="U149" i="13"/>
  <c r="T149" i="13"/>
  <c r="S22" i="13"/>
  <c r="T22" i="13"/>
  <c r="U22" i="13"/>
  <c r="V22" i="13"/>
  <c r="R22" i="13"/>
  <c r="S86" i="13"/>
  <c r="T86" i="13"/>
  <c r="U86" i="13"/>
  <c r="R86" i="13"/>
  <c r="R150" i="13"/>
  <c r="S150" i="13"/>
  <c r="T150" i="13"/>
  <c r="U150" i="13"/>
  <c r="V150" i="13"/>
  <c r="R42" i="13"/>
  <c r="V42" i="13"/>
  <c r="T42" i="13"/>
  <c r="S42" i="13"/>
  <c r="V194" i="13"/>
  <c r="R194" i="13"/>
  <c r="S194" i="13"/>
  <c r="T194" i="13"/>
  <c r="R18" i="13"/>
  <c r="U18" i="13"/>
  <c r="V18" i="13"/>
  <c r="T18" i="13"/>
  <c r="S18" i="13"/>
  <c r="R27" i="13"/>
  <c r="T27" i="13"/>
  <c r="U27" i="13"/>
  <c r="V27" i="13"/>
  <c r="R91" i="13"/>
  <c r="T91" i="13"/>
  <c r="U91" i="13"/>
  <c r="V91" i="13"/>
  <c r="R155" i="13"/>
  <c r="S155" i="13"/>
  <c r="T155" i="13"/>
  <c r="V155" i="13"/>
  <c r="U44" i="13"/>
  <c r="V44" i="13"/>
  <c r="T44" i="13"/>
  <c r="R44" i="13"/>
  <c r="U108" i="13"/>
  <c r="V108" i="13"/>
  <c r="S108" i="13"/>
  <c r="T108" i="13"/>
  <c r="R108" i="13"/>
  <c r="T172" i="13"/>
  <c r="U172" i="13"/>
  <c r="V172" i="13"/>
  <c r="S172" i="13"/>
  <c r="R37" i="13"/>
  <c r="S37" i="13"/>
  <c r="V37" i="13"/>
  <c r="T37" i="13"/>
  <c r="V101" i="13"/>
  <c r="T101" i="13"/>
  <c r="S101" i="13"/>
  <c r="U101" i="13"/>
  <c r="R165" i="13"/>
  <c r="T165" i="13"/>
  <c r="U165" i="13"/>
  <c r="V165" i="13"/>
  <c r="S38" i="13"/>
  <c r="T38" i="13"/>
  <c r="V38" i="13"/>
  <c r="R38" i="13"/>
  <c r="S102" i="13"/>
  <c r="T102" i="13"/>
  <c r="U102" i="13"/>
  <c r="R102" i="13"/>
  <c r="R166" i="13"/>
  <c r="S166" i="13"/>
  <c r="T166" i="13"/>
  <c r="U166" i="13"/>
  <c r="V166" i="13"/>
  <c r="U66" i="13"/>
  <c r="V66" i="13"/>
  <c r="R66" i="13"/>
  <c r="S66" i="13"/>
  <c r="T66" i="13"/>
  <c r="U58" i="13"/>
  <c r="V58" i="13"/>
  <c r="R58" i="13"/>
  <c r="S58" i="13"/>
  <c r="T58" i="13"/>
  <c r="V130" i="13"/>
  <c r="R130" i="13"/>
  <c r="T130" i="13"/>
  <c r="U130" i="13"/>
  <c r="S35" i="13"/>
  <c r="T35" i="13"/>
  <c r="U35" i="13"/>
  <c r="V35" i="13"/>
  <c r="S99" i="13"/>
  <c r="T99" i="13"/>
  <c r="U99" i="13"/>
  <c r="V99" i="13"/>
  <c r="R163" i="13"/>
  <c r="S163" i="13"/>
  <c r="T163" i="13"/>
  <c r="V163" i="13"/>
  <c r="U52" i="13"/>
  <c r="S52" i="13"/>
  <c r="T52" i="13"/>
  <c r="R52" i="13"/>
  <c r="V116" i="13"/>
  <c r="S116" i="13"/>
  <c r="T116" i="13"/>
  <c r="R116" i="13"/>
  <c r="T180" i="13"/>
  <c r="U180" i="13"/>
  <c r="V180" i="13"/>
  <c r="S180" i="13"/>
  <c r="R45" i="13"/>
  <c r="S45" i="13"/>
  <c r="V45" i="13"/>
  <c r="T45" i="13"/>
  <c r="U45" i="13"/>
  <c r="R109" i="13"/>
  <c r="V109" i="13"/>
  <c r="S109" i="13"/>
  <c r="T109" i="13"/>
  <c r="U109" i="13"/>
  <c r="R173" i="13"/>
  <c r="S173" i="13"/>
  <c r="T173" i="13"/>
  <c r="V173" i="13"/>
  <c r="U173" i="13"/>
  <c r="S46" i="13"/>
  <c r="T46" i="13"/>
  <c r="U46" i="13"/>
  <c r="V46" i="13"/>
  <c r="R46" i="13"/>
  <c r="S110" i="13"/>
  <c r="T110" i="13"/>
  <c r="U110" i="13"/>
  <c r="R110" i="13"/>
  <c r="V110" i="13"/>
  <c r="R174" i="13"/>
  <c r="S174" i="13"/>
  <c r="T174" i="13"/>
  <c r="U174" i="13"/>
  <c r="V174" i="13"/>
  <c r="U82" i="13"/>
  <c r="V82" i="13"/>
  <c r="R82" i="13"/>
  <c r="S82" i="13"/>
  <c r="T82" i="13"/>
  <c r="U74" i="13"/>
  <c r="V74" i="13"/>
  <c r="R74" i="13"/>
  <c r="T74" i="13"/>
  <c r="R154" i="13"/>
  <c r="S154" i="13"/>
  <c r="U154" i="13"/>
  <c r="T154" i="13"/>
  <c r="R43" i="13"/>
  <c r="T43" i="13"/>
  <c r="U43" i="13"/>
  <c r="V43" i="13"/>
  <c r="R107" i="13"/>
  <c r="S107" i="13"/>
  <c r="T107" i="13"/>
  <c r="V107" i="13"/>
  <c r="R171" i="13"/>
  <c r="S171" i="13"/>
  <c r="T171" i="13"/>
  <c r="V171" i="13"/>
  <c r="U60" i="13"/>
  <c r="V60" i="13"/>
  <c r="S60" i="13"/>
  <c r="T60" i="13"/>
  <c r="R60" i="13"/>
  <c r="V124" i="13"/>
  <c r="S124" i="13"/>
  <c r="T124" i="13"/>
  <c r="R124" i="13"/>
  <c r="T188" i="13"/>
  <c r="U188" i="13"/>
  <c r="V188" i="13"/>
  <c r="R188" i="13"/>
  <c r="R53" i="13"/>
  <c r="V53" i="13"/>
  <c r="T53" i="13"/>
  <c r="U53" i="13"/>
  <c r="V117" i="13"/>
  <c r="S117" i="13"/>
  <c r="T117" i="13"/>
  <c r="U117" i="13"/>
  <c r="S181" i="13"/>
  <c r="T181" i="13"/>
  <c r="U181" i="13"/>
  <c r="V181" i="13"/>
  <c r="S54" i="13"/>
  <c r="T54" i="13"/>
  <c r="U54" i="13"/>
  <c r="R54" i="13"/>
  <c r="S118" i="13"/>
  <c r="T118" i="13"/>
  <c r="U118" i="13"/>
  <c r="R118" i="13"/>
  <c r="V118" i="13"/>
  <c r="R182" i="13"/>
  <c r="S182" i="13"/>
  <c r="T182" i="13"/>
  <c r="V182" i="13"/>
  <c r="U106" i="13"/>
  <c r="V106" i="13"/>
  <c r="R106" i="13"/>
  <c r="S106" i="13"/>
  <c r="U90" i="13"/>
  <c r="V90" i="13"/>
  <c r="R90" i="13"/>
  <c r="S90" i="13"/>
  <c r="T90" i="13"/>
  <c r="R178" i="13"/>
  <c r="S178" i="13"/>
  <c r="T178" i="13"/>
  <c r="U178" i="13"/>
  <c r="Q43" i="13"/>
  <c r="P43" i="13"/>
  <c r="Q107" i="13"/>
  <c r="P107" i="13"/>
  <c r="Q171" i="13"/>
  <c r="P171" i="13"/>
  <c r="P60" i="13"/>
  <c r="Q124" i="13"/>
  <c r="P124" i="13"/>
  <c r="Q188" i="13"/>
  <c r="P188" i="13"/>
  <c r="Q53" i="13"/>
  <c r="P53" i="13"/>
  <c r="Q117" i="13"/>
  <c r="P117" i="13"/>
  <c r="Q181" i="13"/>
  <c r="P181" i="13"/>
  <c r="P54" i="13"/>
  <c r="Q54" i="13"/>
  <c r="P118" i="13"/>
  <c r="P182" i="13"/>
  <c r="Q182" i="13"/>
  <c r="P106" i="13"/>
  <c r="Q106" i="13"/>
  <c r="P90" i="13"/>
  <c r="Q178" i="13"/>
  <c r="P178" i="13"/>
  <c r="Q155" i="13"/>
  <c r="P155" i="13"/>
  <c r="Q172" i="13"/>
  <c r="P172" i="13"/>
  <c r="Q101" i="13"/>
  <c r="P101" i="13"/>
  <c r="P102" i="13"/>
  <c r="Q102" i="13"/>
  <c r="Q51" i="13"/>
  <c r="P51" i="13"/>
  <c r="P115" i="13"/>
  <c r="P4" i="13"/>
  <c r="Q68" i="13"/>
  <c r="P68" i="13"/>
  <c r="P132" i="13"/>
  <c r="Q2" i="13"/>
  <c r="P2" i="13"/>
  <c r="Q61" i="13"/>
  <c r="P61" i="13"/>
  <c r="Q125" i="13"/>
  <c r="P125" i="13"/>
  <c r="Q189" i="13"/>
  <c r="P189" i="13"/>
  <c r="P62" i="13"/>
  <c r="P126" i="13"/>
  <c r="Q126" i="13"/>
  <c r="P190" i="13"/>
  <c r="Q190" i="13"/>
  <c r="P122" i="13"/>
  <c r="Q122" i="13"/>
  <c r="Q114" i="13"/>
  <c r="P114" i="13"/>
  <c r="Q59" i="13"/>
  <c r="P59" i="13"/>
  <c r="Q123" i="13"/>
  <c r="P123" i="13"/>
  <c r="P12" i="13"/>
  <c r="Q76" i="13"/>
  <c r="P76" i="13"/>
  <c r="Q140" i="13"/>
  <c r="P140" i="13"/>
  <c r="P5" i="13"/>
  <c r="Q69" i="13"/>
  <c r="P69" i="13"/>
  <c r="Q133" i="13"/>
  <c r="P133" i="13"/>
  <c r="P6" i="13"/>
  <c r="Q6" i="13"/>
  <c r="P70" i="13"/>
  <c r="Q70" i="13"/>
  <c r="P134" i="13"/>
  <c r="Q134" i="13"/>
  <c r="Q10" i="13"/>
  <c r="P10" i="13"/>
  <c r="P146" i="13"/>
  <c r="Q138" i="13"/>
  <c r="P138" i="13"/>
  <c r="K92" i="13"/>
  <c r="Q3" i="13"/>
  <c r="P3" i="13"/>
  <c r="Q67" i="13"/>
  <c r="P67" i="13"/>
  <c r="P131" i="13"/>
  <c r="Q20" i="13"/>
  <c r="P20" i="13"/>
  <c r="Q84" i="13"/>
  <c r="P84" i="13"/>
  <c r="Q148" i="13"/>
  <c r="P148" i="13"/>
  <c r="Q13" i="13"/>
  <c r="P13" i="13"/>
  <c r="Q77" i="13"/>
  <c r="P77" i="13"/>
  <c r="Q141" i="13"/>
  <c r="P141" i="13"/>
  <c r="P14" i="13"/>
  <c r="P78" i="13"/>
  <c r="Q78" i="13"/>
  <c r="P142" i="13"/>
  <c r="Q142" i="13"/>
  <c r="P34" i="13"/>
  <c r="Q34" i="13"/>
  <c r="P170" i="13"/>
  <c r="Q170" i="13"/>
  <c r="P162" i="13"/>
  <c r="P11" i="13"/>
  <c r="Q75" i="13"/>
  <c r="P75" i="13"/>
  <c r="Q139" i="13"/>
  <c r="P139" i="13"/>
  <c r="Q28" i="13"/>
  <c r="P28" i="13"/>
  <c r="Q92" i="13"/>
  <c r="P92" i="13"/>
  <c r="Q156" i="13"/>
  <c r="P156" i="13"/>
  <c r="P21" i="13"/>
  <c r="P85" i="13"/>
  <c r="Q149" i="13"/>
  <c r="P149" i="13"/>
  <c r="P22" i="13"/>
  <c r="P86" i="13"/>
  <c r="Q86" i="13"/>
  <c r="Q150" i="13"/>
  <c r="P150" i="13"/>
  <c r="Q42" i="13"/>
  <c r="P42" i="13"/>
  <c r="P194" i="13"/>
  <c r="Q194" i="13"/>
  <c r="P18" i="13"/>
  <c r="Q27" i="13"/>
  <c r="P27" i="13"/>
  <c r="Q91" i="13"/>
  <c r="P91" i="13"/>
  <c r="Q44" i="13"/>
  <c r="P44" i="13"/>
  <c r="P108" i="13"/>
  <c r="Q37" i="13"/>
  <c r="P37" i="13"/>
  <c r="Q165" i="13"/>
  <c r="P165" i="13"/>
  <c r="P38" i="13"/>
  <c r="Q38" i="13"/>
  <c r="P166" i="13"/>
  <c r="P66" i="13"/>
  <c r="P58" i="13"/>
  <c r="Q130" i="13"/>
  <c r="P130" i="13"/>
  <c r="Q35" i="13"/>
  <c r="P35" i="13"/>
  <c r="Q99" i="13"/>
  <c r="P99" i="13"/>
  <c r="Q163" i="13"/>
  <c r="P163" i="13"/>
  <c r="Q52" i="13"/>
  <c r="P52" i="13"/>
  <c r="Q116" i="13"/>
  <c r="P116" i="13"/>
  <c r="Q180" i="13"/>
  <c r="P180" i="13"/>
  <c r="P45" i="13"/>
  <c r="P109" i="13"/>
  <c r="P173" i="13"/>
  <c r="P46" i="13"/>
  <c r="P110" i="13"/>
  <c r="P174" i="13"/>
  <c r="P82" i="13"/>
  <c r="P74" i="13"/>
  <c r="Q74" i="13"/>
  <c r="Q154" i="13"/>
  <c r="P154" i="13"/>
  <c r="Q19" i="13"/>
  <c r="P19" i="13"/>
  <c r="Q83" i="13"/>
  <c r="P83" i="13"/>
  <c r="Q147" i="13"/>
  <c r="P147" i="13"/>
  <c r="Q36" i="13"/>
  <c r="P36" i="13"/>
  <c r="Q100" i="13"/>
  <c r="P100" i="13"/>
  <c r="Q164" i="13"/>
  <c r="P164" i="13"/>
  <c r="Q29" i="13"/>
  <c r="P29" i="13"/>
  <c r="Q93" i="13"/>
  <c r="P93" i="13"/>
  <c r="Q157" i="13"/>
  <c r="P157" i="13"/>
  <c r="P30" i="13"/>
  <c r="Q30" i="13"/>
  <c r="P94" i="13"/>
  <c r="P158" i="13"/>
  <c r="Q158" i="13"/>
  <c r="P50" i="13"/>
  <c r="Q26" i="13"/>
  <c r="P26" i="13"/>
  <c r="Q98" i="13"/>
  <c r="P98" i="13"/>
  <c r="K44" i="13"/>
  <c r="K164" i="13"/>
  <c r="K188" i="13"/>
  <c r="K124" i="13"/>
  <c r="K132" i="13"/>
  <c r="Y10" i="13"/>
  <c r="W10" i="13"/>
  <c r="M10" i="13"/>
  <c r="Y74" i="13"/>
  <c r="W74" i="13"/>
  <c r="Y138" i="13"/>
  <c r="W138" i="13"/>
  <c r="W3" i="13"/>
  <c r="Y3" i="13"/>
  <c r="W67" i="13"/>
  <c r="Y67" i="13"/>
  <c r="W131" i="13"/>
  <c r="Y131" i="13"/>
  <c r="Y189" i="13"/>
  <c r="W189" i="13"/>
  <c r="Y33" i="13"/>
  <c r="W33" i="13"/>
  <c r="Y65" i="13"/>
  <c r="W65" i="13"/>
  <c r="Y97" i="13"/>
  <c r="W97" i="13"/>
  <c r="Y129" i="13"/>
  <c r="W129" i="13"/>
  <c r="Y161" i="13"/>
  <c r="W161" i="13"/>
  <c r="Y193" i="13"/>
  <c r="W193" i="13"/>
  <c r="Y32" i="13"/>
  <c r="W32" i="13"/>
  <c r="Y64" i="13"/>
  <c r="W64" i="13"/>
  <c r="Y96" i="13"/>
  <c r="W96" i="13"/>
  <c r="Y128" i="13"/>
  <c r="W128" i="13"/>
  <c r="Y160" i="13"/>
  <c r="W160" i="13"/>
  <c r="Y192" i="13"/>
  <c r="W192" i="13"/>
  <c r="Y31" i="13"/>
  <c r="W31" i="13"/>
  <c r="Y63" i="13"/>
  <c r="W63" i="13"/>
  <c r="Y95" i="13"/>
  <c r="W95" i="13"/>
  <c r="Y127" i="13"/>
  <c r="W127" i="13"/>
  <c r="Y159" i="13"/>
  <c r="W159" i="13"/>
  <c r="Y191" i="13"/>
  <c r="W191" i="13"/>
  <c r="M52" i="13"/>
  <c r="Y52" i="13"/>
  <c r="W52" i="13"/>
  <c r="M30" i="13"/>
  <c r="Y30" i="13"/>
  <c r="W30" i="13"/>
  <c r="Y13" i="13"/>
  <c r="W13" i="13"/>
  <c r="M190" i="13"/>
  <c r="Y190" i="13"/>
  <c r="W190" i="13"/>
  <c r="M166" i="13"/>
  <c r="Y166" i="13"/>
  <c r="W166" i="13"/>
  <c r="Y148" i="13"/>
  <c r="W148" i="13"/>
  <c r="Y4" i="13"/>
  <c r="W4" i="13"/>
  <c r="Y180" i="13"/>
  <c r="W180" i="13"/>
  <c r="M46" i="13"/>
  <c r="Y46" i="13"/>
  <c r="W46" i="13"/>
  <c r="Y18" i="13"/>
  <c r="W18" i="13"/>
  <c r="Y82" i="13"/>
  <c r="W82" i="13"/>
  <c r="Y146" i="13"/>
  <c r="W146" i="13"/>
  <c r="W11" i="13"/>
  <c r="Y11" i="13"/>
  <c r="W75" i="13"/>
  <c r="Y75" i="13"/>
  <c r="Y139" i="13"/>
  <c r="W139" i="13"/>
  <c r="M180" i="13"/>
  <c r="Y173" i="13"/>
  <c r="W173" i="13"/>
  <c r="M70" i="13"/>
  <c r="Y70" i="13"/>
  <c r="W70" i="13"/>
  <c r="M53" i="13"/>
  <c r="Y53" i="13"/>
  <c r="W53" i="13"/>
  <c r="M36" i="13"/>
  <c r="Y36" i="13"/>
  <c r="W36" i="13"/>
  <c r="M14" i="13"/>
  <c r="Y14" i="13"/>
  <c r="W14" i="13"/>
  <c r="Y2" i="13"/>
  <c r="W2" i="13"/>
  <c r="M2" i="13"/>
  <c r="M172" i="13"/>
  <c r="Y172" i="13"/>
  <c r="W172" i="13"/>
  <c r="M22" i="13"/>
  <c r="Y22" i="13"/>
  <c r="W22" i="13"/>
  <c r="M5" i="13"/>
  <c r="Y5" i="13"/>
  <c r="W5" i="13"/>
  <c r="M69" i="13"/>
  <c r="Y69" i="13"/>
  <c r="W69" i="13"/>
  <c r="Y26" i="13"/>
  <c r="W26" i="13"/>
  <c r="Y90" i="13"/>
  <c r="W90" i="13"/>
  <c r="Y154" i="13"/>
  <c r="W154" i="13"/>
  <c r="W19" i="13"/>
  <c r="Y19" i="13"/>
  <c r="W83" i="13"/>
  <c r="Y83" i="13"/>
  <c r="W147" i="13"/>
  <c r="Y147" i="13"/>
  <c r="Y179" i="13"/>
  <c r="W179" i="13"/>
  <c r="Y9" i="13"/>
  <c r="W9" i="13"/>
  <c r="Y41" i="13"/>
  <c r="W41" i="13"/>
  <c r="Y73" i="13"/>
  <c r="W73" i="13"/>
  <c r="Y105" i="13"/>
  <c r="W105" i="13"/>
  <c r="Y137" i="13"/>
  <c r="W137" i="13"/>
  <c r="Y169" i="13"/>
  <c r="W169" i="13"/>
  <c r="Y8" i="13"/>
  <c r="W8" i="13"/>
  <c r="Y40" i="13"/>
  <c r="W40" i="13"/>
  <c r="Y72" i="13"/>
  <c r="W72" i="13"/>
  <c r="Y104" i="13"/>
  <c r="W104" i="13"/>
  <c r="Y136" i="13"/>
  <c r="W136" i="13"/>
  <c r="Y168" i="13"/>
  <c r="W168" i="13"/>
  <c r="K30" i="13"/>
  <c r="Y7" i="13"/>
  <c r="W7" i="13"/>
  <c r="Y39" i="13"/>
  <c r="W39" i="13"/>
  <c r="Y71" i="13"/>
  <c r="W71" i="13"/>
  <c r="Y103" i="13"/>
  <c r="W103" i="13"/>
  <c r="Y135" i="13"/>
  <c r="W135" i="13"/>
  <c r="Y167" i="13"/>
  <c r="W167" i="13"/>
  <c r="M93" i="13"/>
  <c r="Y93" i="13"/>
  <c r="W93" i="13"/>
  <c r="M76" i="13"/>
  <c r="Y76" i="13"/>
  <c r="W76" i="13"/>
  <c r="Y54" i="13"/>
  <c r="W54" i="13"/>
  <c r="M37" i="13"/>
  <c r="Y37" i="13"/>
  <c r="W37" i="13"/>
  <c r="K20" i="13"/>
  <c r="Y20" i="13"/>
  <c r="W20" i="13"/>
  <c r="M62" i="13"/>
  <c r="Y62" i="13"/>
  <c r="W62" i="13"/>
  <c r="M45" i="13"/>
  <c r="Y45" i="13"/>
  <c r="W45" i="13"/>
  <c r="M133" i="13"/>
  <c r="Y133" i="13"/>
  <c r="W133" i="13"/>
  <c r="Y92" i="13"/>
  <c r="W92" i="13"/>
  <c r="Y34" i="13"/>
  <c r="W34" i="13"/>
  <c r="Y98" i="13"/>
  <c r="W98" i="13"/>
  <c r="Y162" i="13"/>
  <c r="W162" i="13"/>
  <c r="W27" i="13"/>
  <c r="Y27" i="13"/>
  <c r="W91" i="13"/>
  <c r="Y91" i="13"/>
  <c r="W155" i="13"/>
  <c r="Y155" i="13"/>
  <c r="Y165" i="13"/>
  <c r="W165" i="13"/>
  <c r="M116" i="13"/>
  <c r="Y116" i="13"/>
  <c r="W116" i="13"/>
  <c r="M94" i="13"/>
  <c r="Y94" i="13"/>
  <c r="W94" i="13"/>
  <c r="Y77" i="13"/>
  <c r="W77" i="13"/>
  <c r="M60" i="13"/>
  <c r="Y60" i="13"/>
  <c r="W60" i="13"/>
  <c r="M38" i="13"/>
  <c r="Y38" i="13"/>
  <c r="W38" i="13"/>
  <c r="M85" i="13"/>
  <c r="Y85" i="13"/>
  <c r="W85" i="13"/>
  <c r="K68" i="13"/>
  <c r="Y68" i="13"/>
  <c r="W68" i="13"/>
  <c r="M21" i="13"/>
  <c r="Y21" i="13"/>
  <c r="W21" i="13"/>
  <c r="M110" i="13"/>
  <c r="Y110" i="13"/>
  <c r="W110" i="13"/>
  <c r="Y42" i="13"/>
  <c r="W42" i="13"/>
  <c r="Y106" i="13"/>
  <c r="W106" i="13"/>
  <c r="Y170" i="13"/>
  <c r="W170" i="13"/>
  <c r="W35" i="13"/>
  <c r="Y35" i="13"/>
  <c r="Y99" i="13"/>
  <c r="W99" i="13"/>
  <c r="Y163" i="13"/>
  <c r="W163" i="13"/>
  <c r="W187" i="13"/>
  <c r="Y187" i="13"/>
  <c r="Y17" i="13"/>
  <c r="W17" i="13"/>
  <c r="Y49" i="13"/>
  <c r="W49" i="13"/>
  <c r="Y81" i="13"/>
  <c r="W81" i="13"/>
  <c r="Y113" i="13"/>
  <c r="W113" i="13"/>
  <c r="Y145" i="13"/>
  <c r="W145" i="13"/>
  <c r="Y177" i="13"/>
  <c r="W177" i="13"/>
  <c r="Y16" i="13"/>
  <c r="W16" i="13"/>
  <c r="Y48" i="13"/>
  <c r="W48" i="13"/>
  <c r="Y80" i="13"/>
  <c r="W80" i="13"/>
  <c r="Y112" i="13"/>
  <c r="W112" i="13"/>
  <c r="Y144" i="13"/>
  <c r="W144" i="13"/>
  <c r="Y176" i="13"/>
  <c r="W176" i="13"/>
  <c r="K4" i="13"/>
  <c r="Y15" i="13"/>
  <c r="W15" i="13"/>
  <c r="Y47" i="13"/>
  <c r="W47" i="13"/>
  <c r="Y79" i="13"/>
  <c r="W79" i="13"/>
  <c r="Y111" i="13"/>
  <c r="W111" i="13"/>
  <c r="Y143" i="13"/>
  <c r="W143" i="13"/>
  <c r="Y175" i="13"/>
  <c r="W175" i="13"/>
  <c r="M134" i="13"/>
  <c r="Y134" i="13"/>
  <c r="W134" i="13"/>
  <c r="M117" i="13"/>
  <c r="Y117" i="13"/>
  <c r="W117" i="13"/>
  <c r="M100" i="13"/>
  <c r="Y100" i="13"/>
  <c r="W100" i="13"/>
  <c r="M78" i="13"/>
  <c r="Y78" i="13"/>
  <c r="W78" i="13"/>
  <c r="M61" i="13"/>
  <c r="Y61" i="13"/>
  <c r="W61" i="13"/>
  <c r="K108" i="13"/>
  <c r="Y108" i="13"/>
  <c r="W108" i="13"/>
  <c r="M86" i="13"/>
  <c r="Y86" i="13"/>
  <c r="W86" i="13"/>
  <c r="M156" i="13"/>
  <c r="Y156" i="13"/>
  <c r="W156" i="13"/>
  <c r="Y50" i="13"/>
  <c r="W50" i="13"/>
  <c r="Y114" i="13"/>
  <c r="W114" i="13"/>
  <c r="Y178" i="13"/>
  <c r="W178" i="13"/>
  <c r="W43" i="13"/>
  <c r="Y43" i="13"/>
  <c r="W107" i="13"/>
  <c r="Y107" i="13"/>
  <c r="W171" i="13"/>
  <c r="Y171" i="13"/>
  <c r="M4" i="13"/>
  <c r="M157" i="13"/>
  <c r="Y157" i="13"/>
  <c r="W157" i="13"/>
  <c r="K140" i="13"/>
  <c r="Y140" i="13"/>
  <c r="W140" i="13"/>
  <c r="Y118" i="13"/>
  <c r="W118" i="13"/>
  <c r="M101" i="13"/>
  <c r="Y101" i="13"/>
  <c r="W101" i="13"/>
  <c r="M84" i="13"/>
  <c r="Y84" i="13"/>
  <c r="W84" i="13"/>
  <c r="M126" i="13"/>
  <c r="Y126" i="13"/>
  <c r="W126" i="13"/>
  <c r="M109" i="13"/>
  <c r="Y109" i="13"/>
  <c r="W109" i="13"/>
  <c r="M28" i="13"/>
  <c r="Y28" i="13"/>
  <c r="W28" i="13"/>
  <c r="Y58" i="13"/>
  <c r="W58" i="13"/>
  <c r="Y122" i="13"/>
  <c r="W122" i="13"/>
  <c r="Y186" i="13"/>
  <c r="W186" i="13"/>
  <c r="W51" i="13"/>
  <c r="Y51" i="13"/>
  <c r="Y115" i="13"/>
  <c r="W115" i="13"/>
  <c r="W195" i="13"/>
  <c r="Y25" i="13"/>
  <c r="W25" i="13"/>
  <c r="Y57" i="13"/>
  <c r="W57" i="13"/>
  <c r="Y89" i="13"/>
  <c r="W89" i="13"/>
  <c r="Y121" i="13"/>
  <c r="W121" i="13"/>
  <c r="Y153" i="13"/>
  <c r="W153" i="13"/>
  <c r="Y185" i="13"/>
  <c r="W185" i="13"/>
  <c r="Y24" i="13"/>
  <c r="W24" i="13"/>
  <c r="Y56" i="13"/>
  <c r="W56" i="13"/>
  <c r="Y88" i="13"/>
  <c r="W88" i="13"/>
  <c r="Y120" i="13"/>
  <c r="W120" i="13"/>
  <c r="Y152" i="13"/>
  <c r="W152" i="13"/>
  <c r="Y184" i="13"/>
  <c r="W184" i="13"/>
  <c r="Y23" i="13"/>
  <c r="W23" i="13"/>
  <c r="Y55" i="13"/>
  <c r="W55" i="13"/>
  <c r="Y87" i="13"/>
  <c r="W87" i="13"/>
  <c r="Y119" i="13"/>
  <c r="W119" i="13"/>
  <c r="Y151" i="13"/>
  <c r="W151" i="13"/>
  <c r="Y183" i="13"/>
  <c r="W183" i="13"/>
  <c r="M6" i="13"/>
  <c r="Y6" i="13"/>
  <c r="W6" i="13"/>
  <c r="Y182" i="13"/>
  <c r="W182" i="13"/>
  <c r="M158" i="13"/>
  <c r="Y158" i="13"/>
  <c r="W158" i="13"/>
  <c r="Y141" i="13"/>
  <c r="W141" i="13"/>
  <c r="Y124" i="13"/>
  <c r="W124" i="13"/>
  <c r="M102" i="13"/>
  <c r="Y102" i="13"/>
  <c r="W102" i="13"/>
  <c r="M149" i="13"/>
  <c r="Y149" i="13"/>
  <c r="W149" i="13"/>
  <c r="Y132" i="13"/>
  <c r="W132" i="13"/>
  <c r="M181" i="13"/>
  <c r="Y181" i="13"/>
  <c r="W181" i="13"/>
  <c r="Y66" i="13"/>
  <c r="W66" i="13"/>
  <c r="Y130" i="13"/>
  <c r="W130" i="13"/>
  <c r="Y194" i="13"/>
  <c r="W194" i="13"/>
  <c r="W59" i="13"/>
  <c r="Y59" i="13"/>
  <c r="Y123" i="13"/>
  <c r="W123" i="13"/>
  <c r="K166" i="13"/>
  <c r="M148" i="13"/>
  <c r="K46" i="13"/>
  <c r="M29" i="13"/>
  <c r="Y29" i="13"/>
  <c r="W29" i="13"/>
  <c r="M12" i="13"/>
  <c r="Y12" i="13"/>
  <c r="W12" i="13"/>
  <c r="Y188" i="13"/>
  <c r="W188" i="13"/>
  <c r="Y164" i="13"/>
  <c r="W164" i="13"/>
  <c r="M142" i="13"/>
  <c r="Y142" i="13"/>
  <c r="W142" i="13"/>
  <c r="M125" i="13"/>
  <c r="Y125" i="13"/>
  <c r="W125" i="13"/>
  <c r="M174" i="13"/>
  <c r="Y174" i="13"/>
  <c r="W174" i="13"/>
  <c r="M150" i="13"/>
  <c r="Y150" i="13"/>
  <c r="W150" i="13"/>
  <c r="Y44" i="13"/>
  <c r="W44" i="13"/>
  <c r="K100" i="13"/>
  <c r="K84" i="13"/>
  <c r="K117" i="13"/>
  <c r="K86" i="13"/>
  <c r="K134" i="13"/>
  <c r="K28" i="13"/>
  <c r="K78" i="13"/>
  <c r="K156" i="13"/>
  <c r="K101" i="13"/>
  <c r="K126" i="13"/>
  <c r="K52" i="13"/>
  <c r="K190" i="13"/>
  <c r="K157" i="13"/>
  <c r="K94" i="13"/>
  <c r="K109" i="13"/>
  <c r="K70" i="13"/>
  <c r="M54" i="13"/>
  <c r="K54" i="13"/>
  <c r="K62" i="13"/>
  <c r="K93" i="13"/>
  <c r="M77" i="13"/>
  <c r="K77" i="13"/>
  <c r="K14" i="13"/>
  <c r="K22" i="13"/>
  <c r="K37" i="13"/>
  <c r="K45" i="13"/>
  <c r="K172" i="13"/>
  <c r="M118" i="13"/>
  <c r="K118" i="13"/>
  <c r="K2" i="13"/>
  <c r="M182" i="13"/>
  <c r="K182" i="13"/>
  <c r="M141" i="13"/>
  <c r="K141" i="13"/>
  <c r="K76" i="13"/>
  <c r="K53" i="13"/>
  <c r="M13" i="13"/>
  <c r="K13" i="13"/>
  <c r="K10" i="13"/>
  <c r="K74" i="13"/>
  <c r="M74" i="13"/>
  <c r="K138" i="13"/>
  <c r="M138" i="13"/>
  <c r="M3" i="13"/>
  <c r="K3" i="13"/>
  <c r="M67" i="13"/>
  <c r="K67" i="13"/>
  <c r="M131" i="13"/>
  <c r="K131" i="13"/>
  <c r="K25" i="13"/>
  <c r="M25" i="13"/>
  <c r="K57" i="13"/>
  <c r="M57" i="13"/>
  <c r="K89" i="13"/>
  <c r="M89" i="13"/>
  <c r="K121" i="13"/>
  <c r="M121" i="13"/>
  <c r="K153" i="13"/>
  <c r="M153" i="13"/>
  <c r="K185" i="13"/>
  <c r="M185" i="13"/>
  <c r="M31" i="13"/>
  <c r="K31" i="13"/>
  <c r="M63" i="13"/>
  <c r="K63" i="13"/>
  <c r="M95" i="13"/>
  <c r="K95" i="13"/>
  <c r="M127" i="13"/>
  <c r="K127" i="13"/>
  <c r="M159" i="13"/>
  <c r="K159" i="13"/>
  <c r="M191" i="13"/>
  <c r="K191" i="13"/>
  <c r="K18" i="13"/>
  <c r="M18" i="13"/>
  <c r="K82" i="13"/>
  <c r="M82" i="13"/>
  <c r="K146" i="13"/>
  <c r="M146" i="13"/>
  <c r="M11" i="13"/>
  <c r="K11" i="13"/>
  <c r="M75" i="13"/>
  <c r="K75" i="13"/>
  <c r="M139" i="13"/>
  <c r="K139" i="13"/>
  <c r="M179" i="13"/>
  <c r="K179" i="13"/>
  <c r="K8" i="13"/>
  <c r="M8" i="13"/>
  <c r="K40" i="13"/>
  <c r="M40" i="13"/>
  <c r="K72" i="13"/>
  <c r="M72" i="13"/>
  <c r="K104" i="13"/>
  <c r="M104" i="13"/>
  <c r="K136" i="13"/>
  <c r="M136" i="13"/>
  <c r="K168" i="13"/>
  <c r="M168" i="13"/>
  <c r="K26" i="13"/>
  <c r="M26" i="13"/>
  <c r="K90" i="13"/>
  <c r="M90" i="13"/>
  <c r="K154" i="13"/>
  <c r="M154" i="13"/>
  <c r="M19" i="13"/>
  <c r="K19" i="13"/>
  <c r="M83" i="13"/>
  <c r="K83" i="13"/>
  <c r="M147" i="13"/>
  <c r="K147" i="13"/>
  <c r="K33" i="13"/>
  <c r="M33" i="13"/>
  <c r="K65" i="13"/>
  <c r="M65" i="13"/>
  <c r="K97" i="13"/>
  <c r="M97" i="13"/>
  <c r="K129" i="13"/>
  <c r="M129" i="13"/>
  <c r="K161" i="13"/>
  <c r="M161" i="13"/>
  <c r="K193" i="13"/>
  <c r="M193" i="13"/>
  <c r="M7" i="13"/>
  <c r="K7" i="13"/>
  <c r="M39" i="13"/>
  <c r="K39" i="13"/>
  <c r="M71" i="13"/>
  <c r="K71" i="13"/>
  <c r="M103" i="13"/>
  <c r="K103" i="13"/>
  <c r="M135" i="13"/>
  <c r="K135" i="13"/>
  <c r="M167" i="13"/>
  <c r="K167" i="13"/>
  <c r="K34" i="13"/>
  <c r="M34" i="13"/>
  <c r="K98" i="13"/>
  <c r="M98" i="13"/>
  <c r="K162" i="13"/>
  <c r="M162" i="13"/>
  <c r="M27" i="13"/>
  <c r="K27" i="13"/>
  <c r="M91" i="13"/>
  <c r="K91" i="13"/>
  <c r="M155" i="13"/>
  <c r="K155" i="13"/>
  <c r="M187" i="13"/>
  <c r="K187" i="13"/>
  <c r="M165" i="13"/>
  <c r="K165" i="13"/>
  <c r="K16" i="13"/>
  <c r="M16" i="13"/>
  <c r="K48" i="13"/>
  <c r="M48" i="13"/>
  <c r="K80" i="13"/>
  <c r="M80" i="13"/>
  <c r="K112" i="13"/>
  <c r="M112" i="13"/>
  <c r="K144" i="13"/>
  <c r="M144" i="13"/>
  <c r="K176" i="13"/>
  <c r="M176" i="13"/>
  <c r="K42" i="13"/>
  <c r="M42" i="13"/>
  <c r="K106" i="13"/>
  <c r="M106" i="13"/>
  <c r="K170" i="13"/>
  <c r="M170" i="13"/>
  <c r="M35" i="13"/>
  <c r="K35" i="13"/>
  <c r="M99" i="13"/>
  <c r="K99" i="13"/>
  <c r="M163" i="13"/>
  <c r="K163" i="13"/>
  <c r="K9" i="13"/>
  <c r="M9" i="13"/>
  <c r="K41" i="13"/>
  <c r="M41" i="13"/>
  <c r="K73" i="13"/>
  <c r="M73" i="13"/>
  <c r="K105" i="13"/>
  <c r="M105" i="13"/>
  <c r="K137" i="13"/>
  <c r="M137" i="13"/>
  <c r="K169" i="13"/>
  <c r="M169" i="13"/>
  <c r="M15" i="13"/>
  <c r="K15" i="13"/>
  <c r="M47" i="13"/>
  <c r="K47" i="13"/>
  <c r="M79" i="13"/>
  <c r="K79" i="13"/>
  <c r="M111" i="13"/>
  <c r="K111" i="13"/>
  <c r="M143" i="13"/>
  <c r="K143" i="13"/>
  <c r="M175" i="13"/>
  <c r="K175" i="13"/>
  <c r="K50" i="13"/>
  <c r="M50" i="13"/>
  <c r="K114" i="13"/>
  <c r="M114" i="13"/>
  <c r="K178" i="13"/>
  <c r="M178" i="13"/>
  <c r="M43" i="13"/>
  <c r="K43" i="13"/>
  <c r="M107" i="13"/>
  <c r="K107" i="13"/>
  <c r="M171" i="13"/>
  <c r="K171" i="13"/>
  <c r="M195" i="13"/>
  <c r="K195" i="13"/>
  <c r="K24" i="13"/>
  <c r="M24" i="13"/>
  <c r="K56" i="13"/>
  <c r="M56" i="13"/>
  <c r="K88" i="13"/>
  <c r="M88" i="13"/>
  <c r="K120" i="13"/>
  <c r="M120" i="13"/>
  <c r="K152" i="13"/>
  <c r="M152" i="13"/>
  <c r="K184" i="13"/>
  <c r="M184" i="13"/>
  <c r="K58" i="13"/>
  <c r="M58" i="13"/>
  <c r="K122" i="13"/>
  <c r="M122" i="13"/>
  <c r="K186" i="13"/>
  <c r="M186" i="13"/>
  <c r="M51" i="13"/>
  <c r="K51" i="13"/>
  <c r="M115" i="13"/>
  <c r="K115" i="13"/>
  <c r="K17" i="13"/>
  <c r="M17" i="13"/>
  <c r="K49" i="13"/>
  <c r="M49" i="13"/>
  <c r="K81" i="13"/>
  <c r="M81" i="13"/>
  <c r="K113" i="13"/>
  <c r="M113" i="13"/>
  <c r="K145" i="13"/>
  <c r="M145" i="13"/>
  <c r="K177" i="13"/>
  <c r="M177" i="13"/>
  <c r="M23" i="13"/>
  <c r="K23" i="13"/>
  <c r="M55" i="13"/>
  <c r="K55" i="13"/>
  <c r="M87" i="13"/>
  <c r="K87" i="13"/>
  <c r="M119" i="13"/>
  <c r="K119" i="13"/>
  <c r="M151" i="13"/>
  <c r="K151" i="13"/>
  <c r="M183" i="13"/>
  <c r="K183" i="13"/>
  <c r="K66" i="13"/>
  <c r="M66" i="13"/>
  <c r="K130" i="13"/>
  <c r="M130" i="13"/>
  <c r="K194" i="13"/>
  <c r="M194" i="13"/>
  <c r="M59" i="13"/>
  <c r="K59" i="13"/>
  <c r="M123" i="13"/>
  <c r="K123" i="13"/>
  <c r="M189" i="13"/>
  <c r="K189" i="13"/>
  <c r="K32" i="13"/>
  <c r="M32" i="13"/>
  <c r="K64" i="13"/>
  <c r="M64" i="13"/>
  <c r="K96" i="13"/>
  <c r="M96" i="13"/>
  <c r="K128" i="13"/>
  <c r="M128" i="13"/>
  <c r="K160" i="13"/>
  <c r="M160" i="13"/>
  <c r="K192" i="13"/>
  <c r="M192" i="13"/>
  <c r="M173" i="13"/>
  <c r="K173" i="13"/>
  <c r="F52" i="13" l="1"/>
  <c r="G52" i="13" s="1"/>
  <c r="F77" i="13"/>
  <c r="G77" i="13" s="1"/>
  <c r="F122" i="13"/>
  <c r="G122" i="13" s="1"/>
  <c r="F113" i="13"/>
  <c r="G113" i="13" s="1"/>
  <c r="F2" i="13"/>
  <c r="G2" i="13" s="1"/>
  <c r="F68" i="13"/>
  <c r="G68" i="13" s="1"/>
  <c r="F169" i="13"/>
  <c r="G169" i="13" s="1"/>
  <c r="F176" i="13"/>
  <c r="G176" i="13" s="1"/>
  <c r="F174" i="13"/>
  <c r="G174" i="13" s="1"/>
  <c r="F63" i="13"/>
  <c r="G63" i="13" s="1"/>
  <c r="F158" i="13"/>
  <c r="G158" i="13" s="1"/>
  <c r="F192" i="13"/>
  <c r="G192" i="13" s="1"/>
  <c r="F124" i="13"/>
  <c r="G124" i="13" s="1"/>
  <c r="F141" i="13"/>
  <c r="G141" i="13" s="1"/>
  <c r="F69" i="13"/>
  <c r="G69" i="13" s="1"/>
  <c r="F107" i="13"/>
  <c r="G107" i="13" s="1"/>
  <c r="N130" i="7"/>
  <c r="F154" i="13" s="1"/>
  <c r="G154" i="13" s="1"/>
  <c r="N125" i="7"/>
  <c r="F149" i="13" s="1"/>
  <c r="G149" i="13" s="1"/>
  <c r="N73" i="7"/>
  <c r="F84" i="13" s="1"/>
  <c r="G84" i="13" s="1"/>
  <c r="N140" i="7"/>
  <c r="F106" i="13" s="1"/>
  <c r="G106" i="13" s="1"/>
  <c r="N68" i="7"/>
  <c r="N119" i="7"/>
  <c r="N49" i="7"/>
  <c r="N150" i="7"/>
  <c r="F172" i="13" s="1"/>
  <c r="G172" i="13" s="1"/>
  <c r="N103" i="7"/>
  <c r="F112" i="13" s="1"/>
  <c r="G112" i="13" s="1"/>
  <c r="N152" i="7"/>
  <c r="F177" i="13" s="1"/>
  <c r="G177" i="13" s="1"/>
  <c r="N67" i="7"/>
  <c r="F75" i="13" s="1"/>
  <c r="G75" i="13" s="1"/>
  <c r="N43" i="7"/>
  <c r="F39" i="13" s="1"/>
  <c r="G39" i="13" s="1"/>
  <c r="N106" i="7"/>
  <c r="N90" i="7"/>
  <c r="N131" i="7"/>
  <c r="F156" i="13" s="1"/>
  <c r="G156" i="13" s="1"/>
  <c r="N117" i="7"/>
  <c r="F137" i="13" s="1"/>
  <c r="G137" i="13" s="1"/>
  <c r="N100" i="7"/>
  <c r="N38" i="7"/>
  <c r="N20" i="7"/>
  <c r="F19" i="13" s="1"/>
  <c r="G19" i="13" s="1"/>
  <c r="N44" i="7"/>
  <c r="F71" i="13"/>
  <c r="G71" i="13" s="1"/>
  <c r="N120" i="7"/>
  <c r="F147" i="13" s="1"/>
  <c r="G147" i="13" s="1"/>
  <c r="F55" i="13"/>
  <c r="G55" i="13" s="1"/>
  <c r="F161" i="13"/>
  <c r="G161" i="13" s="1"/>
  <c r="N71" i="7"/>
  <c r="F82" i="13" s="1"/>
  <c r="G82" i="13" s="1"/>
  <c r="F103" i="13"/>
  <c r="G103" i="13" s="1"/>
  <c r="N15" i="7"/>
  <c r="F98" i="13"/>
  <c r="G98" i="13" s="1"/>
  <c r="N60" i="7"/>
  <c r="F60" i="13" s="1"/>
  <c r="G60" i="13" s="1"/>
  <c r="N137" i="7"/>
  <c r="F157" i="13" s="1"/>
  <c r="G157" i="13" s="1"/>
  <c r="N149" i="7"/>
  <c r="F182" i="13" s="1"/>
  <c r="G182" i="13" s="1"/>
  <c r="N89" i="7"/>
  <c r="F101" i="13" s="1"/>
  <c r="G101" i="13" s="1"/>
  <c r="N129" i="7"/>
  <c r="F153" i="13" s="1"/>
  <c r="G153" i="13" s="1"/>
  <c r="N86" i="7"/>
  <c r="F99" i="13" s="1"/>
  <c r="G99" i="13" s="1"/>
  <c r="N87" i="7"/>
  <c r="N104" i="7"/>
  <c r="F119" i="13" s="1"/>
  <c r="G119" i="13" s="1"/>
  <c r="N63" i="7"/>
  <c r="F66" i="13" s="1"/>
  <c r="G66" i="13" s="1"/>
  <c r="N133" i="7"/>
  <c r="N81" i="7"/>
  <c r="F93" i="13" s="1"/>
  <c r="G93" i="13" s="1"/>
  <c r="N77" i="7"/>
  <c r="N101" i="7"/>
  <c r="F123" i="13" s="1"/>
  <c r="G123" i="13" s="1"/>
  <c r="N114" i="7"/>
  <c r="N76" i="7"/>
  <c r="F85" i="13" s="1"/>
  <c r="G85" i="13" s="1"/>
  <c r="N74" i="7"/>
  <c r="F83" i="13" s="1"/>
  <c r="G83" i="13" s="1"/>
  <c r="N24" i="7"/>
  <c r="F14" i="13" s="1"/>
  <c r="G14" i="13" s="1"/>
  <c r="N52" i="7"/>
  <c r="F50" i="13" s="1"/>
  <c r="G50" i="13" s="1"/>
  <c r="N9" i="7"/>
  <c r="F6" i="13" s="1"/>
  <c r="G6" i="13" s="1"/>
  <c r="F142" i="13"/>
  <c r="G142" i="13" s="1"/>
  <c r="F28" i="13"/>
  <c r="G28" i="13" s="1"/>
  <c r="F145" i="13"/>
  <c r="G145" i="13" s="1"/>
  <c r="F148" i="13"/>
  <c r="F160" i="13"/>
  <c r="G160" i="13" s="1"/>
  <c r="N107" i="7"/>
  <c r="N91" i="7"/>
  <c r="F102" i="13" s="1"/>
  <c r="G102" i="13" s="1"/>
  <c r="N148" i="7"/>
  <c r="F173" i="13" s="1"/>
  <c r="G173" i="13" s="1"/>
  <c r="N80" i="7"/>
  <c r="F91" i="13" s="1"/>
  <c r="G91" i="13" s="1"/>
  <c r="N37" i="7"/>
  <c r="F42" i="13" s="1"/>
  <c r="G42" i="13" s="1"/>
  <c r="N94" i="7"/>
  <c r="F109" i="13" s="1"/>
  <c r="G109" i="13" s="1"/>
  <c r="N53" i="7"/>
  <c r="F51" i="13" s="1"/>
  <c r="G51" i="13" s="1"/>
  <c r="N144" i="7"/>
  <c r="N115" i="7"/>
  <c r="F132" i="13" s="1"/>
  <c r="G132" i="13" s="1"/>
  <c r="N128" i="7"/>
  <c r="F152" i="13" s="1"/>
  <c r="G152" i="13" s="1"/>
  <c r="N159" i="7"/>
  <c r="F65" i="13" s="1"/>
  <c r="G65" i="13" s="1"/>
  <c r="N33" i="7"/>
  <c r="F16" i="13" s="1"/>
  <c r="G16" i="13" s="1"/>
  <c r="N105" i="7"/>
  <c r="N61" i="7"/>
  <c r="F62" i="13" s="1"/>
  <c r="G62" i="13" s="1"/>
  <c r="N127" i="7"/>
  <c r="F151" i="13" s="1"/>
  <c r="G151" i="13" s="1"/>
  <c r="N65" i="7"/>
  <c r="F67" i="13" s="1"/>
  <c r="G67" i="13" s="1"/>
  <c r="N19" i="7"/>
  <c r="F20" i="13" s="1"/>
  <c r="G20" i="13" s="1"/>
  <c r="N143" i="7"/>
  <c r="F165" i="13" s="1"/>
  <c r="G165" i="13" s="1"/>
  <c r="N70" i="7"/>
  <c r="F78" i="13" s="1"/>
  <c r="G78" i="13" s="1"/>
  <c r="N83" i="7"/>
  <c r="F92" i="13" s="1"/>
  <c r="G92" i="13" s="1"/>
  <c r="N145" i="7"/>
  <c r="N40" i="7"/>
  <c r="F35" i="13" s="1"/>
  <c r="G35" i="13" s="1"/>
  <c r="N12" i="7"/>
  <c r="F3" i="13" s="1"/>
  <c r="N122" i="7"/>
  <c r="F140" i="13" s="1"/>
  <c r="G140" i="13" s="1"/>
  <c r="F29" i="13"/>
  <c r="G29" i="13" s="1"/>
  <c r="F110" i="13"/>
  <c r="G110" i="13" s="1"/>
  <c r="F163" i="13"/>
  <c r="G163" i="13" s="1"/>
  <c r="F49" i="13"/>
  <c r="G49" i="13" s="1"/>
  <c r="F191" i="13"/>
  <c r="G191" i="13" s="1"/>
  <c r="F13" i="13"/>
  <c r="G13" i="13" s="1"/>
  <c r="F48" i="13"/>
  <c r="G48" i="13" s="1"/>
  <c r="F175" i="13"/>
  <c r="G175" i="13" s="1"/>
  <c r="F104" i="13"/>
  <c r="G104" i="13" s="1"/>
  <c r="F195" i="13"/>
  <c r="G195" i="13" s="1"/>
  <c r="F81" i="13"/>
  <c r="G81" i="13" s="1"/>
  <c r="F144" i="13"/>
  <c r="G144" i="13" s="1"/>
  <c r="N118" i="7"/>
  <c r="F138" i="13" s="1"/>
  <c r="G138" i="13" s="1"/>
  <c r="N163" i="7"/>
  <c r="F188" i="13" s="1"/>
  <c r="G188" i="13" s="1"/>
  <c r="N121" i="7"/>
  <c r="F139" i="13" s="1"/>
  <c r="G139" i="13" s="1"/>
  <c r="N102" i="7"/>
  <c r="F114" i="13" s="1"/>
  <c r="G114" i="13" s="1"/>
  <c r="N154" i="7"/>
  <c r="F179" i="13" s="1"/>
  <c r="G179" i="13" s="1"/>
  <c r="N116" i="7"/>
  <c r="F136" i="13" s="1"/>
  <c r="G136" i="13" s="1"/>
  <c r="N147" i="7"/>
  <c r="F181" i="13" s="1"/>
  <c r="G181" i="13" s="1"/>
  <c r="N92" i="7"/>
  <c r="F105" i="13" s="1"/>
  <c r="G105" i="13" s="1"/>
  <c r="N47" i="7"/>
  <c r="F80" i="13" s="1"/>
  <c r="G80" i="13" s="1"/>
  <c r="N112" i="7"/>
  <c r="F130" i="13" s="1"/>
  <c r="G130" i="13" s="1"/>
  <c r="N95" i="7"/>
  <c r="N165" i="7"/>
  <c r="F194" i="13" s="1"/>
  <c r="G194" i="13" s="1"/>
  <c r="N135" i="7"/>
  <c r="F166" i="13" s="1"/>
  <c r="G166" i="13" s="1"/>
  <c r="N28" i="7"/>
  <c r="F25" i="13" s="1"/>
  <c r="G25" i="13" s="1"/>
  <c r="N29" i="7"/>
  <c r="F21" i="13" s="1"/>
  <c r="G21" i="13" s="1"/>
  <c r="N25" i="7"/>
  <c r="F23" i="13" s="1"/>
  <c r="G23" i="13" s="1"/>
  <c r="N26" i="7"/>
  <c r="F15" i="13" s="1"/>
  <c r="G15" i="13" s="1"/>
  <c r="N59" i="7"/>
  <c r="F61" i="13" s="1"/>
  <c r="G61" i="13" s="1"/>
  <c r="N79" i="7"/>
  <c r="F90" i="13" s="1"/>
  <c r="G90" i="13" s="1"/>
  <c r="N69" i="7"/>
  <c r="F79" i="13" s="1"/>
  <c r="G79" i="13" s="1"/>
  <c r="N98" i="7"/>
  <c r="N14" i="7"/>
  <c r="F8" i="13" s="1"/>
  <c r="G8" i="13" s="1"/>
  <c r="N13" i="7"/>
  <c r="F7" i="13" s="1"/>
  <c r="G7" i="13" s="1"/>
  <c r="N27" i="7"/>
  <c r="F24" i="13" s="1"/>
  <c r="G24" i="13" s="1"/>
  <c r="F127" i="13"/>
  <c r="G127" i="13" s="1"/>
  <c r="F180" i="13"/>
  <c r="G180" i="13" s="1"/>
  <c r="F133" i="13"/>
  <c r="G133" i="13" s="1"/>
  <c r="F111" i="13"/>
  <c r="G111" i="13" s="1"/>
  <c r="F164" i="13"/>
  <c r="G164" i="13" s="1"/>
  <c r="F31" i="13"/>
  <c r="G31" i="13" s="1"/>
  <c r="N10" i="7"/>
  <c r="F4" i="13" s="1"/>
  <c r="G4" i="13" s="1"/>
  <c r="N84" i="7"/>
  <c r="F94" i="13" s="1"/>
  <c r="G94" i="13" s="1"/>
  <c r="N57" i="7"/>
  <c r="F58" i="13" s="1"/>
  <c r="G58" i="13" s="1"/>
  <c r="N158" i="7"/>
  <c r="N142" i="7"/>
  <c r="N113" i="7"/>
  <c r="F128" i="13" s="1"/>
  <c r="G128" i="13" s="1"/>
  <c r="N136" i="7"/>
  <c r="F167" i="13" s="1"/>
  <c r="G167" i="13" s="1"/>
  <c r="N99" i="7"/>
  <c r="F116" i="13" s="1"/>
  <c r="G116" i="13" s="1"/>
  <c r="N88" i="7"/>
  <c r="F96" i="13" s="1"/>
  <c r="G96" i="13" s="1"/>
  <c r="N157" i="7"/>
  <c r="F184" i="13" s="1"/>
  <c r="G184" i="13" s="1"/>
  <c r="N110" i="7"/>
  <c r="F131" i="13" s="1"/>
  <c r="G131" i="13" s="1"/>
  <c r="N139" i="7"/>
  <c r="F57" i="13" s="1"/>
  <c r="G57" i="13" s="1"/>
  <c r="N123" i="7"/>
  <c r="F143" i="13" s="1"/>
  <c r="G143" i="13" s="1"/>
  <c r="N22" i="7"/>
  <c r="F27" i="13" s="1"/>
  <c r="G27" i="13" s="1"/>
  <c r="N48" i="7"/>
  <c r="F44" i="13" s="1"/>
  <c r="G44" i="13" s="1"/>
  <c r="N141" i="7"/>
  <c r="N46" i="7"/>
  <c r="F36" i="13" s="1"/>
  <c r="G36" i="13" s="1"/>
  <c r="N109" i="7"/>
  <c r="F126" i="13" s="1"/>
  <c r="G126" i="13" s="1"/>
  <c r="N32" i="7"/>
  <c r="F18" i="13" s="1"/>
  <c r="G18" i="13" s="1"/>
  <c r="N51" i="7"/>
  <c r="F46" i="13" s="1"/>
  <c r="G46" i="13" s="1"/>
  <c r="N18" i="7"/>
  <c r="F12" i="13" s="1"/>
  <c r="G12" i="13" s="1"/>
  <c r="N23" i="7"/>
  <c r="F22" i="13" s="1"/>
  <c r="G22" i="13" s="1"/>
  <c r="F100" i="13"/>
  <c r="G100" i="13" s="1"/>
  <c r="F72" i="13"/>
  <c r="G72" i="13" s="1"/>
  <c r="F134" i="13"/>
  <c r="G134" i="13" s="1"/>
  <c r="F9" i="13"/>
  <c r="G9" i="13" s="1"/>
  <c r="N36" i="7"/>
  <c r="F32" i="13" s="1"/>
  <c r="G32" i="13" s="1"/>
  <c r="N64" i="7"/>
  <c r="F47" i="13" s="1"/>
  <c r="G47" i="13" s="1"/>
  <c r="N82" i="7"/>
  <c r="N58" i="7"/>
  <c r="F59" i="13" s="1"/>
  <c r="G59" i="13" s="1"/>
  <c r="N162" i="7"/>
  <c r="F187" i="13" s="1"/>
  <c r="G187" i="13" s="1"/>
  <c r="N124" i="7"/>
  <c r="F146" i="13" s="1"/>
  <c r="G146" i="13" s="1"/>
  <c r="N132" i="7"/>
  <c r="F162" i="13" s="1"/>
  <c r="G162" i="13" s="1"/>
  <c r="N108" i="7"/>
  <c r="F120" i="13" s="1"/>
  <c r="G120" i="13" s="1"/>
  <c r="N146" i="7"/>
  <c r="F33" i="13" s="1"/>
  <c r="G33" i="13" s="1"/>
  <c r="N156" i="7"/>
  <c r="F183" i="13" s="1"/>
  <c r="G183" i="13" s="1"/>
  <c r="N42" i="7"/>
  <c r="F38" i="13" s="1"/>
  <c r="G38" i="13" s="1"/>
  <c r="N160" i="7"/>
  <c r="F186" i="13" s="1"/>
  <c r="G186" i="13" s="1"/>
  <c r="N85" i="7"/>
  <c r="F95" i="13" s="1"/>
  <c r="G95" i="13" s="1"/>
  <c r="N97" i="7"/>
  <c r="F125" i="13" s="1"/>
  <c r="G125" i="13" s="1"/>
  <c r="N164" i="7"/>
  <c r="F189" i="13" s="1"/>
  <c r="G189" i="13" s="1"/>
  <c r="N155" i="7"/>
  <c r="N93" i="7"/>
  <c r="F108" i="13" s="1"/>
  <c r="G108" i="13" s="1"/>
  <c r="N21" i="7"/>
  <c r="F17" i="13" s="1"/>
  <c r="G17" i="13" s="1"/>
  <c r="N31" i="7"/>
  <c r="F26" i="13" s="1"/>
  <c r="G26" i="13" s="1"/>
  <c r="N66" i="7"/>
  <c r="F73" i="13" s="1"/>
  <c r="G73" i="13" s="1"/>
  <c r="N62" i="7"/>
  <c r="F64" i="13" s="1"/>
  <c r="G64" i="13" s="1"/>
  <c r="N126" i="7"/>
  <c r="N30" i="7"/>
  <c r="F30" i="13" s="1"/>
  <c r="G30" i="13" s="1"/>
  <c r="N45" i="7"/>
  <c r="F43" i="13" s="1"/>
  <c r="G43" i="13" s="1"/>
  <c r="N16" i="7"/>
  <c r="F10" i="13" s="1"/>
  <c r="G10" i="13" s="1"/>
  <c r="N55" i="7"/>
  <c r="F54" i="13" s="1"/>
  <c r="G54" i="13" s="1"/>
  <c r="F150" i="13"/>
  <c r="G150" i="13" s="1"/>
  <c r="F56" i="13"/>
  <c r="G56" i="13" s="1"/>
  <c r="F117" i="13"/>
  <c r="G117" i="13" s="1"/>
  <c r="F70" i="13"/>
  <c r="G70" i="13" s="1"/>
  <c r="F76" i="13"/>
  <c r="G76" i="13" s="1"/>
  <c r="N153" i="7"/>
  <c r="F178" i="13" s="1"/>
  <c r="G178" i="13" s="1"/>
  <c r="N134" i="7"/>
  <c r="N138" i="7"/>
  <c r="F193" i="13" s="1"/>
  <c r="G193" i="13" s="1"/>
  <c r="N72" i="7"/>
  <c r="F88" i="13" s="1"/>
  <c r="G88" i="13" s="1"/>
  <c r="N41" i="7"/>
  <c r="F40" i="13" s="1"/>
  <c r="G40" i="13" s="1"/>
  <c r="N78" i="7"/>
  <c r="F89" i="13" s="1"/>
  <c r="G89" i="13" s="1"/>
  <c r="N50" i="7"/>
  <c r="F45" i="13" s="1"/>
  <c r="G45" i="13" s="1"/>
  <c r="N161" i="7"/>
  <c r="F185" i="13" s="1"/>
  <c r="G185" i="13" s="1"/>
  <c r="N151" i="7"/>
  <c r="F171" i="13" s="1"/>
  <c r="G171" i="13" s="1"/>
  <c r="N54" i="7"/>
  <c r="F53" i="13" s="1"/>
  <c r="G53" i="13" s="1"/>
  <c r="N56" i="7"/>
  <c r="F159" i="13" s="1"/>
  <c r="G159" i="13" s="1"/>
  <c r="N111" i="7"/>
  <c r="F135" i="13" s="1"/>
  <c r="G135" i="13" s="1"/>
  <c r="N96" i="7"/>
  <c r="F115" i="13" s="1"/>
  <c r="G115" i="13" s="1"/>
  <c r="N75" i="7"/>
  <c r="F87" i="13" s="1"/>
  <c r="G87" i="13" s="1"/>
  <c r="N17" i="7"/>
  <c r="F11" i="13" s="1"/>
  <c r="G11" i="13" s="1"/>
  <c r="N39" i="7"/>
  <c r="F34" i="13" s="1"/>
  <c r="G34" i="13" s="1"/>
  <c r="N35" i="7"/>
  <c r="F37" i="13" s="1"/>
  <c r="G37" i="13" s="1"/>
  <c r="N11" i="7"/>
  <c r="F5" i="13" s="1"/>
  <c r="G5" i="13" s="1"/>
  <c r="F118" i="13"/>
  <c r="G118" i="13" s="1"/>
  <c r="F121" i="13"/>
  <c r="G121" i="13" s="1"/>
  <c r="F74" i="13"/>
  <c r="G74" i="13" s="1"/>
  <c r="N34" i="7"/>
  <c r="F97" i="13" s="1"/>
  <c r="G97" i="13" s="1"/>
  <c r="F155" i="13"/>
  <c r="G155" i="13" s="1"/>
  <c r="F41" i="13"/>
  <c r="G41" i="13" s="1"/>
  <c r="F168" i="13"/>
  <c r="G168" i="13" s="1"/>
  <c r="F86" i="13"/>
  <c r="G86" i="13" s="1"/>
  <c r="F170" i="13"/>
  <c r="G170" i="13" s="1"/>
  <c r="F190" i="13"/>
  <c r="G190" i="13" s="1"/>
  <c r="F129" i="13"/>
  <c r="G129" i="13" s="1"/>
  <c r="Y198" i="13"/>
  <c r="Y199" i="13" s="1"/>
  <c r="W198" i="13"/>
  <c r="X118" i="13" s="1"/>
  <c r="K198" i="13"/>
  <c r="L73" i="13" s="1"/>
  <c r="M198" i="13"/>
  <c r="S265" i="1"/>
  <c r="S2" i="1"/>
  <c r="Q3" i="1"/>
  <c r="S3" i="1" s="1"/>
  <c r="S4" i="1"/>
  <c r="Q5" i="1"/>
  <c r="S5" i="1" s="1"/>
  <c r="Q6" i="1"/>
  <c r="S6" i="1" s="1"/>
  <c r="Q7" i="1"/>
  <c r="S7" i="1" s="1"/>
  <c r="Q8" i="1"/>
  <c r="S8" i="1" s="1"/>
  <c r="Q9" i="1"/>
  <c r="S9" i="1" s="1"/>
  <c r="Q10" i="1"/>
  <c r="S10" i="1" s="1"/>
  <c r="Q11" i="1"/>
  <c r="S11" i="1" s="1"/>
  <c r="Q12" i="1"/>
  <c r="S12" i="1" s="1"/>
  <c r="Q13" i="1"/>
  <c r="S13" i="1" s="1"/>
  <c r="Q14" i="1"/>
  <c r="S14" i="1" s="1"/>
  <c r="Q15" i="1"/>
  <c r="S15" i="1" s="1"/>
  <c r="Q16" i="1"/>
  <c r="S16" i="1" s="1"/>
  <c r="Q17" i="1"/>
  <c r="S17" i="1" s="1"/>
  <c r="Q18" i="1"/>
  <c r="S18" i="1" s="1"/>
  <c r="Q19" i="1"/>
  <c r="S19" i="1" s="1"/>
  <c r="Q20" i="1"/>
  <c r="S20" i="1" s="1"/>
  <c r="Q21" i="1"/>
  <c r="S21" i="1" s="1"/>
  <c r="Q22" i="1"/>
  <c r="S22" i="1" s="1"/>
  <c r="Q23" i="1"/>
  <c r="S23" i="1" s="1"/>
  <c r="Q24" i="1"/>
  <c r="S24" i="1" s="1"/>
  <c r="Q25" i="1"/>
  <c r="S25" i="1" s="1"/>
  <c r="Q26" i="1"/>
  <c r="S26" i="1" s="1"/>
  <c r="Q27" i="1"/>
  <c r="S27" i="1" s="1"/>
  <c r="Q28" i="1"/>
  <c r="S28" i="1" s="1"/>
  <c r="Q29" i="1"/>
  <c r="S29" i="1" s="1"/>
  <c r="Q30" i="1"/>
  <c r="S30" i="1" s="1"/>
  <c r="Q31" i="1"/>
  <c r="S31" i="1" s="1"/>
  <c r="Q32" i="1"/>
  <c r="S32" i="1" s="1"/>
  <c r="Q33" i="1"/>
  <c r="S33" i="1" s="1"/>
  <c r="Q34" i="1"/>
  <c r="S34" i="1" s="1"/>
  <c r="Q35" i="1"/>
  <c r="S35" i="1" s="1"/>
  <c r="Q36" i="1"/>
  <c r="S36" i="1" s="1"/>
  <c r="Q37" i="1"/>
  <c r="S37" i="1" s="1"/>
  <c r="Q38" i="1"/>
  <c r="S38" i="1" s="1"/>
  <c r="Q39" i="1"/>
  <c r="S39" i="1" s="1"/>
  <c r="Q40" i="1"/>
  <c r="S40" i="1" s="1"/>
  <c r="Q41" i="1"/>
  <c r="S41" i="1" s="1"/>
  <c r="Q42" i="1"/>
  <c r="S42" i="1" s="1"/>
  <c r="Q43" i="1"/>
  <c r="S43" i="1" s="1"/>
  <c r="Q44" i="1"/>
  <c r="S44" i="1" s="1"/>
  <c r="Q45" i="1"/>
  <c r="S45" i="1" s="1"/>
  <c r="Q46" i="1"/>
  <c r="S46" i="1" s="1"/>
  <c r="Q47" i="1"/>
  <c r="S47" i="1" s="1"/>
  <c r="Q48" i="1"/>
  <c r="S48" i="1" s="1"/>
  <c r="Q49" i="1"/>
  <c r="S49" i="1" s="1"/>
  <c r="Q50" i="1"/>
  <c r="S50" i="1" s="1"/>
  <c r="Q51" i="1"/>
  <c r="S51" i="1" s="1"/>
  <c r="Q52" i="1"/>
  <c r="S52" i="1" s="1"/>
  <c r="Q53" i="1"/>
  <c r="S53" i="1" s="1"/>
  <c r="Q54" i="1"/>
  <c r="S54" i="1" s="1"/>
  <c r="Q55" i="1"/>
  <c r="S55" i="1" s="1"/>
  <c r="Q56" i="1"/>
  <c r="S56" i="1" s="1"/>
  <c r="Q57" i="1"/>
  <c r="S57" i="1" s="1"/>
  <c r="Q58" i="1"/>
  <c r="S58" i="1" s="1"/>
  <c r="Q59" i="1"/>
  <c r="S59" i="1" s="1"/>
  <c r="Q60" i="1"/>
  <c r="S60" i="1" s="1"/>
  <c r="Q61" i="1"/>
  <c r="S61" i="1" s="1"/>
  <c r="Q62" i="1"/>
  <c r="S62" i="1" s="1"/>
  <c r="Q63" i="1"/>
  <c r="S63" i="1" s="1"/>
  <c r="Q64" i="1"/>
  <c r="S64" i="1" s="1"/>
  <c r="Q65" i="1"/>
  <c r="S65" i="1" s="1"/>
  <c r="Q66" i="1"/>
  <c r="S66" i="1" s="1"/>
  <c r="Q67" i="1"/>
  <c r="S67" i="1" s="1"/>
  <c r="Q68" i="1"/>
  <c r="S68" i="1" s="1"/>
  <c r="Q69" i="1"/>
  <c r="S69" i="1" s="1"/>
  <c r="Q70" i="1"/>
  <c r="S70" i="1" s="1"/>
  <c r="Q71" i="1"/>
  <c r="S71" i="1" s="1"/>
  <c r="Q72" i="1"/>
  <c r="S72" i="1" s="1"/>
  <c r="Q73" i="1"/>
  <c r="S73" i="1" s="1"/>
  <c r="Q74" i="1"/>
  <c r="S74" i="1" s="1"/>
  <c r="Q75" i="1"/>
  <c r="S75" i="1" s="1"/>
  <c r="Q76" i="1"/>
  <c r="S76" i="1" s="1"/>
  <c r="Q77" i="1"/>
  <c r="S77" i="1" s="1"/>
  <c r="Q78" i="1"/>
  <c r="S78" i="1" s="1"/>
  <c r="Q79" i="1"/>
  <c r="S79" i="1" s="1"/>
  <c r="Q80" i="1"/>
  <c r="S80" i="1" s="1"/>
  <c r="Q81" i="1"/>
  <c r="S81" i="1" s="1"/>
  <c r="Q82" i="1"/>
  <c r="S82" i="1" s="1"/>
  <c r="Q83" i="1"/>
  <c r="S83" i="1" s="1"/>
  <c r="Q84" i="1"/>
  <c r="S84" i="1" s="1"/>
  <c r="Q85" i="1"/>
  <c r="S85" i="1" s="1"/>
  <c r="Q86" i="1"/>
  <c r="S86" i="1" s="1"/>
  <c r="Q87" i="1"/>
  <c r="S87" i="1" s="1"/>
  <c r="Q88" i="1"/>
  <c r="S88" i="1" s="1"/>
  <c r="Q89" i="1"/>
  <c r="S89" i="1" s="1"/>
  <c r="Q90" i="1"/>
  <c r="S90" i="1" s="1"/>
  <c r="Q91" i="1"/>
  <c r="S91" i="1" s="1"/>
  <c r="Q92" i="1"/>
  <c r="S92" i="1" s="1"/>
  <c r="Q93" i="1"/>
  <c r="S93" i="1" s="1"/>
  <c r="Q94" i="1"/>
  <c r="S94" i="1" s="1"/>
  <c r="Q95" i="1"/>
  <c r="S95" i="1" s="1"/>
  <c r="Q96" i="1"/>
  <c r="S96" i="1" s="1"/>
  <c r="Q97" i="1"/>
  <c r="S97" i="1" s="1"/>
  <c r="Q98" i="1"/>
  <c r="S98" i="1" s="1"/>
  <c r="Q99" i="1"/>
  <c r="S99" i="1" s="1"/>
  <c r="Q100" i="1"/>
  <c r="S100" i="1" s="1"/>
  <c r="Q101" i="1"/>
  <c r="S101" i="1" s="1"/>
  <c r="Q102" i="1"/>
  <c r="S102" i="1" s="1"/>
  <c r="Q103" i="1"/>
  <c r="S103" i="1" s="1"/>
  <c r="Q104" i="1"/>
  <c r="S104" i="1" s="1"/>
  <c r="Q105" i="1"/>
  <c r="S105" i="1" s="1"/>
  <c r="Q106" i="1"/>
  <c r="S106" i="1" s="1"/>
  <c r="Q107" i="1"/>
  <c r="S107" i="1" s="1"/>
  <c r="Q108" i="1"/>
  <c r="S108" i="1" s="1"/>
  <c r="Q109" i="1"/>
  <c r="S109" i="1" s="1"/>
  <c r="Q110" i="1"/>
  <c r="S110" i="1" s="1"/>
  <c r="Q111" i="1"/>
  <c r="S111" i="1" s="1"/>
  <c r="Q112" i="1"/>
  <c r="S112" i="1" s="1"/>
  <c r="Q113" i="1"/>
  <c r="S113" i="1" s="1"/>
  <c r="Q114" i="1"/>
  <c r="S114" i="1" s="1"/>
  <c r="Q115" i="1"/>
  <c r="S115" i="1" s="1"/>
  <c r="Q116" i="1"/>
  <c r="S116" i="1" s="1"/>
  <c r="Q117" i="1"/>
  <c r="S117" i="1" s="1"/>
  <c r="Q118" i="1"/>
  <c r="S118" i="1" s="1"/>
  <c r="Q119" i="1"/>
  <c r="S119" i="1" s="1"/>
  <c r="Q120" i="1"/>
  <c r="S120" i="1" s="1"/>
  <c r="Q121" i="1"/>
  <c r="S121" i="1" s="1"/>
  <c r="Q122" i="1"/>
  <c r="S122" i="1" s="1"/>
  <c r="Q123" i="1"/>
  <c r="S123" i="1" s="1"/>
  <c r="Q124" i="1"/>
  <c r="S124" i="1" s="1"/>
  <c r="Q125" i="1"/>
  <c r="S125" i="1" s="1"/>
  <c r="Q126" i="1"/>
  <c r="S126" i="1" s="1"/>
  <c r="Q127" i="1"/>
  <c r="S127" i="1" s="1"/>
  <c r="Q128" i="1"/>
  <c r="S128" i="1" s="1"/>
  <c r="Q129" i="1"/>
  <c r="S129" i="1" s="1"/>
  <c r="Q130" i="1"/>
  <c r="S130" i="1" s="1"/>
  <c r="Q131" i="1"/>
  <c r="S131" i="1" s="1"/>
  <c r="Q132" i="1"/>
  <c r="S132" i="1" s="1"/>
  <c r="Q133" i="1"/>
  <c r="S133" i="1" s="1"/>
  <c r="Q134" i="1"/>
  <c r="S134" i="1" s="1"/>
  <c r="Q135" i="1"/>
  <c r="S135" i="1" s="1"/>
  <c r="Q136" i="1"/>
  <c r="S136" i="1" s="1"/>
  <c r="Q137" i="1"/>
  <c r="S137" i="1" s="1"/>
  <c r="Q138" i="1"/>
  <c r="S138" i="1" s="1"/>
  <c r="Q139" i="1"/>
  <c r="S139" i="1" s="1"/>
  <c r="Q140" i="1"/>
  <c r="S140" i="1" s="1"/>
  <c r="Q141" i="1"/>
  <c r="S141" i="1" s="1"/>
  <c r="Q142" i="1"/>
  <c r="S142" i="1" s="1"/>
  <c r="Q143" i="1"/>
  <c r="S143" i="1" s="1"/>
  <c r="Q144" i="1"/>
  <c r="S144" i="1" s="1"/>
  <c r="Q145" i="1"/>
  <c r="S145" i="1" s="1"/>
  <c r="Q146" i="1"/>
  <c r="S146" i="1" s="1"/>
  <c r="Q147" i="1"/>
  <c r="S147" i="1" s="1"/>
  <c r="Q148" i="1"/>
  <c r="S148" i="1" s="1"/>
  <c r="Q149" i="1"/>
  <c r="S149" i="1" s="1"/>
  <c r="Q150" i="1"/>
  <c r="S150" i="1" s="1"/>
  <c r="Q151" i="1"/>
  <c r="S151" i="1" s="1"/>
  <c r="Q152" i="1"/>
  <c r="S152" i="1" s="1"/>
  <c r="Q153" i="1"/>
  <c r="S153" i="1" s="1"/>
  <c r="Q154" i="1"/>
  <c r="S154" i="1" s="1"/>
  <c r="Q155" i="1"/>
  <c r="S155" i="1" s="1"/>
  <c r="Q156" i="1"/>
  <c r="S156" i="1" s="1"/>
  <c r="Q157" i="1"/>
  <c r="S157" i="1" s="1"/>
  <c r="Q158" i="1"/>
  <c r="S158" i="1" s="1"/>
  <c r="Q159" i="1"/>
  <c r="S159" i="1" s="1"/>
  <c r="Q160" i="1"/>
  <c r="S160" i="1" s="1"/>
  <c r="Q161" i="1"/>
  <c r="S161" i="1" s="1"/>
  <c r="Q162" i="1"/>
  <c r="S162" i="1" s="1"/>
  <c r="Q163" i="1"/>
  <c r="S163" i="1" s="1"/>
  <c r="Q164" i="1"/>
  <c r="S164" i="1" s="1"/>
  <c r="Q165" i="1"/>
  <c r="S165" i="1" s="1"/>
  <c r="Q166" i="1"/>
  <c r="S166" i="1" s="1"/>
  <c r="Q167" i="1"/>
  <c r="S167" i="1" s="1"/>
  <c r="Q168" i="1"/>
  <c r="S168" i="1" s="1"/>
  <c r="Q169" i="1"/>
  <c r="S169" i="1" s="1"/>
  <c r="Q170" i="1"/>
  <c r="S170" i="1" s="1"/>
  <c r="Q171" i="1"/>
  <c r="S171" i="1" s="1"/>
  <c r="Q172" i="1"/>
  <c r="S172" i="1" s="1"/>
  <c r="Q173" i="1"/>
  <c r="S173" i="1" s="1"/>
  <c r="Q174" i="1"/>
  <c r="S174" i="1" s="1"/>
  <c r="Q175" i="1"/>
  <c r="S175" i="1" s="1"/>
  <c r="Q176" i="1"/>
  <c r="S176" i="1" s="1"/>
  <c r="Q177" i="1"/>
  <c r="S177" i="1" s="1"/>
  <c r="Q178" i="1"/>
  <c r="S178" i="1" s="1"/>
  <c r="Q179" i="1"/>
  <c r="S179" i="1" s="1"/>
  <c r="Q180" i="1"/>
  <c r="S180" i="1" s="1"/>
  <c r="Q181" i="1"/>
  <c r="S181" i="1" s="1"/>
  <c r="Q182" i="1"/>
  <c r="S182" i="1" s="1"/>
  <c r="Q183" i="1"/>
  <c r="S183" i="1" s="1"/>
  <c r="Q184" i="1"/>
  <c r="S184" i="1" s="1"/>
  <c r="Q185" i="1"/>
  <c r="S185" i="1" s="1"/>
  <c r="Q186" i="1"/>
  <c r="S186" i="1" s="1"/>
  <c r="Q187" i="1"/>
  <c r="S187" i="1" s="1"/>
  <c r="Q188" i="1"/>
  <c r="S188" i="1" s="1"/>
  <c r="Q189" i="1"/>
  <c r="S189" i="1" s="1"/>
  <c r="Q190" i="1"/>
  <c r="S190" i="1" s="1"/>
  <c r="Q191" i="1"/>
  <c r="S191" i="1" s="1"/>
  <c r="Q192" i="1"/>
  <c r="S192" i="1" s="1"/>
  <c r="Q193" i="1"/>
  <c r="S193" i="1" s="1"/>
  <c r="Q194" i="1"/>
  <c r="S194" i="1" s="1"/>
  <c r="Q195" i="1"/>
  <c r="S195" i="1" s="1"/>
  <c r="Q196" i="1"/>
  <c r="S196" i="1" s="1"/>
  <c r="Q197" i="1"/>
  <c r="S197" i="1" s="1"/>
  <c r="Q198" i="1"/>
  <c r="S198" i="1" s="1"/>
  <c r="Q199" i="1"/>
  <c r="S199" i="1" s="1"/>
  <c r="Q200" i="1"/>
  <c r="S200" i="1" s="1"/>
  <c r="Q201" i="1"/>
  <c r="S201" i="1" s="1"/>
  <c r="Q202" i="1"/>
  <c r="S202" i="1" s="1"/>
  <c r="Q203" i="1"/>
  <c r="S203" i="1" s="1"/>
  <c r="Q204" i="1"/>
  <c r="S204" i="1" s="1"/>
  <c r="Q205" i="1"/>
  <c r="S205" i="1" s="1"/>
  <c r="Q206" i="1"/>
  <c r="S206" i="1" s="1"/>
  <c r="Q207" i="1"/>
  <c r="S207" i="1" s="1"/>
  <c r="Q208" i="1"/>
  <c r="S208" i="1" s="1"/>
  <c r="Q209" i="1"/>
  <c r="S209" i="1" s="1"/>
  <c r="Q210" i="1"/>
  <c r="S210" i="1" s="1"/>
  <c r="Q211" i="1"/>
  <c r="S211" i="1" s="1"/>
  <c r="Q212" i="1"/>
  <c r="S212" i="1" s="1"/>
  <c r="Q213" i="1"/>
  <c r="S213" i="1" s="1"/>
  <c r="Q214" i="1"/>
  <c r="S214" i="1" s="1"/>
  <c r="Q215" i="1"/>
  <c r="S215" i="1" s="1"/>
  <c r="Q216" i="1"/>
  <c r="S216" i="1" s="1"/>
  <c r="Q217" i="1"/>
  <c r="S217" i="1" s="1"/>
  <c r="Q218" i="1"/>
  <c r="S218" i="1" s="1"/>
  <c r="Q219" i="1"/>
  <c r="S219" i="1" s="1"/>
  <c r="Q220" i="1"/>
  <c r="S220" i="1" s="1"/>
  <c r="Q221" i="1"/>
  <c r="S221" i="1" s="1"/>
  <c r="Q222" i="1"/>
  <c r="S222" i="1" s="1"/>
  <c r="Q223" i="1"/>
  <c r="S223" i="1" s="1"/>
  <c r="Q224" i="1"/>
  <c r="S224" i="1" s="1"/>
  <c r="Q225" i="1"/>
  <c r="S225" i="1" s="1"/>
  <c r="Q226" i="1"/>
  <c r="S226" i="1" s="1"/>
  <c r="Q227" i="1"/>
  <c r="S227" i="1" s="1"/>
  <c r="Q228" i="1"/>
  <c r="S228" i="1" s="1"/>
  <c r="Q229" i="1"/>
  <c r="S229" i="1" s="1"/>
  <c r="Q230" i="1"/>
  <c r="S230" i="1" s="1"/>
  <c r="Q231" i="1"/>
  <c r="S231" i="1" s="1"/>
  <c r="Q232" i="1"/>
  <c r="S232" i="1" s="1"/>
  <c r="Q233" i="1"/>
  <c r="S233" i="1" s="1"/>
  <c r="Q234" i="1"/>
  <c r="S234" i="1" s="1"/>
  <c r="Q235" i="1"/>
  <c r="S235" i="1" s="1"/>
  <c r="Q236" i="1"/>
  <c r="S236" i="1" s="1"/>
  <c r="Q237" i="1"/>
  <c r="S237" i="1" s="1"/>
  <c r="Q238" i="1"/>
  <c r="S238" i="1" s="1"/>
  <c r="Q239" i="1"/>
  <c r="S239" i="1" s="1"/>
  <c r="Q240" i="1"/>
  <c r="S240" i="1" s="1"/>
  <c r="Q241" i="1"/>
  <c r="S241" i="1" s="1"/>
  <c r="Q242" i="1"/>
  <c r="S242" i="1" s="1"/>
  <c r="Q243" i="1"/>
  <c r="S243" i="1" s="1"/>
  <c r="Q244" i="1"/>
  <c r="S244" i="1" s="1"/>
  <c r="Q245" i="1"/>
  <c r="S245" i="1" s="1"/>
  <c r="Q246" i="1"/>
  <c r="S246" i="1" s="1"/>
  <c r="Q247" i="1"/>
  <c r="S247" i="1" s="1"/>
  <c r="Q248" i="1"/>
  <c r="S248" i="1" s="1"/>
  <c r="Q249" i="1"/>
  <c r="S249" i="1" s="1"/>
  <c r="Q250" i="1"/>
  <c r="S250" i="1" s="1"/>
  <c r="Q251" i="1"/>
  <c r="S251" i="1" s="1"/>
  <c r="Q252" i="1"/>
  <c r="S252" i="1" s="1"/>
  <c r="Q253" i="1"/>
  <c r="S253" i="1" s="1"/>
  <c r="Q254" i="1"/>
  <c r="S254" i="1" s="1"/>
  <c r="Q255" i="1"/>
  <c r="S255" i="1" s="1"/>
  <c r="Q256" i="1"/>
  <c r="S256" i="1" s="1"/>
  <c r="Q257" i="1"/>
  <c r="S257" i="1" s="1"/>
  <c r="Q258" i="1"/>
  <c r="S258" i="1" s="1"/>
  <c r="Q259" i="1"/>
  <c r="S259" i="1" s="1"/>
  <c r="Q260" i="1"/>
  <c r="S260" i="1" s="1"/>
  <c r="Q261" i="1"/>
  <c r="S261" i="1" s="1"/>
  <c r="Q262" i="1"/>
  <c r="S262" i="1" s="1"/>
  <c r="Q263" i="1"/>
  <c r="S263" i="1" s="1"/>
  <c r="Q264" i="1"/>
  <c r="S264" i="1" s="1"/>
  <c r="Q266" i="1"/>
  <c r="S266" i="1" s="1"/>
  <c r="Q267" i="1"/>
  <c r="S267" i="1" s="1"/>
  <c r="T181" i="1" l="1"/>
  <c r="T213" i="1"/>
  <c r="T205" i="1"/>
  <c r="T197" i="1"/>
  <c r="T189" i="1"/>
  <c r="T141" i="1"/>
  <c r="T101" i="1"/>
  <c r="T93" i="1"/>
  <c r="T85" i="1"/>
  <c r="T77" i="1"/>
  <c r="T69" i="1"/>
  <c r="T61" i="1"/>
  <c r="T53" i="1"/>
  <c r="T45" i="1"/>
  <c r="T37" i="1"/>
  <c r="T212" i="1"/>
  <c r="T204" i="1"/>
  <c r="T196" i="1"/>
  <c r="T188" i="1"/>
  <c r="T180" i="1"/>
  <c r="T172" i="1"/>
  <c r="T164" i="1"/>
  <c r="T156" i="1"/>
  <c r="T148" i="1"/>
  <c r="T140" i="1"/>
  <c r="T132" i="1"/>
  <c r="T124" i="1"/>
  <c r="T116" i="1"/>
  <c r="T108" i="1"/>
  <c r="T100" i="1"/>
  <c r="T92" i="1"/>
  <c r="T84" i="1"/>
  <c r="T76" i="1"/>
  <c r="T68" i="1"/>
  <c r="T60" i="1"/>
  <c r="T52" i="1"/>
  <c r="T44" i="1"/>
  <c r="T36" i="1"/>
  <c r="T28" i="1"/>
  <c r="T20" i="1"/>
  <c r="T12" i="1"/>
  <c r="T4" i="1"/>
  <c r="T165" i="1"/>
  <c r="T117" i="1"/>
  <c r="T187" i="1"/>
  <c r="T155" i="1"/>
  <c r="T115" i="1"/>
  <c r="T83" i="1"/>
  <c r="T51" i="1"/>
  <c r="T19" i="1"/>
  <c r="T210" i="1"/>
  <c r="T202" i="1"/>
  <c r="T194" i="1"/>
  <c r="T186" i="1"/>
  <c r="T178" i="1"/>
  <c r="T170" i="1"/>
  <c r="T162" i="1"/>
  <c r="T154" i="1"/>
  <c r="T146" i="1"/>
  <c r="T138" i="1"/>
  <c r="T130" i="1"/>
  <c r="T122" i="1"/>
  <c r="T114" i="1"/>
  <c r="T106" i="1"/>
  <c r="T98" i="1"/>
  <c r="T90" i="1"/>
  <c r="T82" i="1"/>
  <c r="T74" i="1"/>
  <c r="T66" i="1"/>
  <c r="T58" i="1"/>
  <c r="T50" i="1"/>
  <c r="T42" i="1"/>
  <c r="T34" i="1"/>
  <c r="T26" i="1"/>
  <c r="T18" i="1"/>
  <c r="T10" i="1"/>
  <c r="T2" i="1"/>
  <c r="AA176" i="13"/>
  <c r="AB176" i="13" s="1"/>
  <c r="T149" i="1"/>
  <c r="T109" i="1"/>
  <c r="T203" i="1"/>
  <c r="T171" i="1"/>
  <c r="T147" i="1"/>
  <c r="T123" i="1"/>
  <c r="T91" i="1"/>
  <c r="T59" i="1"/>
  <c r="T27" i="1"/>
  <c r="T218" i="1"/>
  <c r="T209" i="1"/>
  <c r="T201" i="1"/>
  <c r="T185" i="1"/>
  <c r="T177" i="1"/>
  <c r="T169" i="1"/>
  <c r="T161" i="1"/>
  <c r="T153" i="1"/>
  <c r="T145" i="1"/>
  <c r="T137" i="1"/>
  <c r="T129" i="1"/>
  <c r="T121" i="1"/>
  <c r="T113" i="1"/>
  <c r="T105" i="1"/>
  <c r="T97" i="1"/>
  <c r="T89" i="1"/>
  <c r="T81" i="1"/>
  <c r="T73" i="1"/>
  <c r="T65" i="1"/>
  <c r="T57" i="1"/>
  <c r="T49" i="1"/>
  <c r="T41" i="1"/>
  <c r="T33" i="1"/>
  <c r="T25" i="1"/>
  <c r="T17" i="1"/>
  <c r="T9" i="1"/>
  <c r="AA184" i="13"/>
  <c r="T157" i="1"/>
  <c r="T125" i="1"/>
  <c r="T195" i="1"/>
  <c r="T163" i="1"/>
  <c r="T131" i="1"/>
  <c r="T99" i="1"/>
  <c r="T67" i="1"/>
  <c r="T35" i="1"/>
  <c r="T3" i="1"/>
  <c r="T217" i="1"/>
  <c r="T193" i="1"/>
  <c r="T216" i="1"/>
  <c r="T208" i="1"/>
  <c r="T200" i="1"/>
  <c r="T192" i="1"/>
  <c r="T184" i="1"/>
  <c r="T176" i="1"/>
  <c r="T168" i="1"/>
  <c r="T160" i="1"/>
  <c r="T152" i="1"/>
  <c r="T144" i="1"/>
  <c r="T136" i="1"/>
  <c r="T128" i="1"/>
  <c r="T120" i="1"/>
  <c r="T112" i="1"/>
  <c r="AA189" i="13"/>
  <c r="T173" i="1"/>
  <c r="T133" i="1"/>
  <c r="T211" i="1"/>
  <c r="T179" i="1"/>
  <c r="T139" i="1"/>
  <c r="T107" i="1"/>
  <c r="T75" i="1"/>
  <c r="T43" i="1"/>
  <c r="T11" i="1"/>
  <c r="T215" i="1"/>
  <c r="T207" i="1"/>
  <c r="T199" i="1"/>
  <c r="T191" i="1"/>
  <c r="T183" i="1"/>
  <c r="T175" i="1"/>
  <c r="T167" i="1"/>
  <c r="T159" i="1"/>
  <c r="T151" i="1"/>
  <c r="T143" i="1"/>
  <c r="T135" i="1"/>
  <c r="T127" i="1"/>
  <c r="T119" i="1"/>
  <c r="T111" i="1"/>
  <c r="T103" i="1"/>
  <c r="T95" i="1"/>
  <c r="T87" i="1"/>
  <c r="T79" i="1"/>
  <c r="T71" i="1"/>
  <c r="T63" i="1"/>
  <c r="T55" i="1"/>
  <c r="T47" i="1"/>
  <c r="T39" i="1"/>
  <c r="T31" i="1"/>
  <c r="T23" i="1"/>
  <c r="T15" i="1"/>
  <c r="T7" i="1"/>
  <c r="AA57" i="13"/>
  <c r="T104" i="1"/>
  <c r="T96" i="1"/>
  <c r="T88" i="1"/>
  <c r="T80" i="1"/>
  <c r="T72" i="1"/>
  <c r="T64" i="1"/>
  <c r="T56" i="1"/>
  <c r="T48" i="1"/>
  <c r="T40" i="1"/>
  <c r="T32" i="1"/>
  <c r="T24" i="1"/>
  <c r="T16" i="1"/>
  <c r="T8" i="1"/>
  <c r="T214" i="1"/>
  <c r="T206" i="1"/>
  <c r="T198" i="1"/>
  <c r="T190" i="1"/>
  <c r="T182" i="1"/>
  <c r="T174" i="1"/>
  <c r="T166" i="1"/>
  <c r="T158" i="1"/>
  <c r="T150" i="1"/>
  <c r="T142" i="1"/>
  <c r="T134" i="1"/>
  <c r="T126" i="1"/>
  <c r="T118" i="1"/>
  <c r="T110" i="1"/>
  <c r="T102" i="1"/>
  <c r="T94" i="1"/>
  <c r="T86" i="1"/>
  <c r="T78" i="1"/>
  <c r="T70" i="1"/>
  <c r="T62" i="1"/>
  <c r="T54" i="1"/>
  <c r="T46" i="1"/>
  <c r="T38" i="1"/>
  <c r="T30" i="1"/>
  <c r="T22" i="1"/>
  <c r="T14" i="1"/>
  <c r="T6" i="1"/>
  <c r="T29" i="1"/>
  <c r="T21" i="1"/>
  <c r="T13" i="1"/>
  <c r="T5" i="1"/>
  <c r="G148" i="13"/>
  <c r="G3" i="13"/>
  <c r="Z173" i="13"/>
  <c r="Z49" i="13"/>
  <c r="Z127" i="13"/>
  <c r="Z93" i="13"/>
  <c r="Z189" i="13"/>
  <c r="Z53" i="13"/>
  <c r="Z190" i="13"/>
  <c r="Z51" i="13"/>
  <c r="Z111" i="13"/>
  <c r="Z139" i="13"/>
  <c r="Z25" i="13"/>
  <c r="Z5" i="13"/>
  <c r="Z37" i="13"/>
  <c r="Z154" i="13"/>
  <c r="Z30" i="13"/>
  <c r="Z166" i="13"/>
  <c r="Z76" i="13"/>
  <c r="Z134" i="13"/>
  <c r="Z177" i="13"/>
  <c r="X2" i="13"/>
  <c r="Z22" i="13"/>
  <c r="Z13" i="13"/>
  <c r="Z183" i="13"/>
  <c r="Z24" i="13"/>
  <c r="Z73" i="13"/>
  <c r="Z150" i="13"/>
  <c r="Z44" i="13"/>
  <c r="Z158" i="13"/>
  <c r="Z152" i="13"/>
  <c r="Z68" i="13"/>
  <c r="Z90" i="13"/>
  <c r="X163" i="13"/>
  <c r="Z192" i="13"/>
  <c r="Z3" i="13"/>
  <c r="Z16" i="13"/>
  <c r="X79" i="13"/>
  <c r="Z188" i="13"/>
  <c r="X100" i="13"/>
  <c r="Z147" i="13"/>
  <c r="Z59" i="13"/>
  <c r="Z179" i="13"/>
  <c r="Z52" i="13"/>
  <c r="Z34" i="13"/>
  <c r="Z146" i="13"/>
  <c r="Z153" i="13"/>
  <c r="Z110" i="13"/>
  <c r="Z20" i="13"/>
  <c r="Z29" i="13"/>
  <c r="X186" i="13"/>
  <c r="Z8" i="13"/>
  <c r="Z123" i="13"/>
  <c r="Z105" i="13"/>
  <c r="Z82" i="13"/>
  <c r="Z28" i="13"/>
  <c r="Z14" i="13"/>
  <c r="Z157" i="13"/>
  <c r="Z113" i="13"/>
  <c r="Z71" i="13"/>
  <c r="Z176" i="13"/>
  <c r="X89" i="13"/>
  <c r="X78" i="13"/>
  <c r="Z165" i="13"/>
  <c r="Z164" i="13"/>
  <c r="Z62" i="13"/>
  <c r="Z40" i="13"/>
  <c r="Z56" i="13"/>
  <c r="Z19" i="13"/>
  <c r="Z120" i="13"/>
  <c r="Z156" i="13"/>
  <c r="Z143" i="13"/>
  <c r="Z79" i="13"/>
  <c r="X24" i="13"/>
  <c r="X185" i="13"/>
  <c r="Z80" i="13"/>
  <c r="Z129" i="13"/>
  <c r="Z163" i="13"/>
  <c r="Z10" i="13"/>
  <c r="Z184" i="13"/>
  <c r="Z85" i="13"/>
  <c r="Z125" i="13"/>
  <c r="Z194" i="13"/>
  <c r="Z84" i="13"/>
  <c r="Z151" i="13"/>
  <c r="X49" i="13"/>
  <c r="X54" i="13"/>
  <c r="Z187" i="13"/>
  <c r="Z149" i="13"/>
  <c r="Z12" i="13"/>
  <c r="Z46" i="13"/>
  <c r="Z191" i="13"/>
  <c r="X177" i="13"/>
  <c r="X111" i="13"/>
  <c r="L51" i="13"/>
  <c r="L18" i="13"/>
  <c r="L39" i="13"/>
  <c r="L23" i="13"/>
  <c r="L169" i="13"/>
  <c r="L26" i="13"/>
  <c r="L182" i="13"/>
  <c r="L28" i="13"/>
  <c r="L90" i="13"/>
  <c r="L49" i="13"/>
  <c r="L14" i="13"/>
  <c r="L184" i="13"/>
  <c r="L4" i="13"/>
  <c r="L109" i="13"/>
  <c r="L167" i="13"/>
  <c r="L191" i="13"/>
  <c r="L81" i="13"/>
  <c r="L54" i="13"/>
  <c r="L168" i="13"/>
  <c r="L114" i="13"/>
  <c r="L121" i="13"/>
  <c r="L19" i="13"/>
  <c r="L7" i="13"/>
  <c r="Z155" i="13"/>
  <c r="Z100" i="13"/>
  <c r="L190" i="13"/>
  <c r="L97" i="13"/>
  <c r="L17" i="13"/>
  <c r="Z148" i="13"/>
  <c r="L118" i="13"/>
  <c r="L8" i="13"/>
  <c r="X152" i="13"/>
  <c r="X128" i="13"/>
  <c r="X107" i="13"/>
  <c r="X23" i="13"/>
  <c r="X158" i="13"/>
  <c r="X114" i="13"/>
  <c r="L152" i="13"/>
  <c r="L154" i="13"/>
  <c r="L147" i="13"/>
  <c r="L9" i="13"/>
  <c r="L41" i="13"/>
  <c r="L186" i="13"/>
  <c r="L63" i="13"/>
  <c r="L40" i="13"/>
  <c r="L59" i="13"/>
  <c r="L99" i="13"/>
  <c r="Z97" i="13"/>
  <c r="Z136" i="13"/>
  <c r="Z107" i="13"/>
  <c r="L94" i="13"/>
  <c r="L129" i="13"/>
  <c r="L177" i="13"/>
  <c r="L27" i="13"/>
  <c r="Z172" i="13"/>
  <c r="Z95" i="13"/>
  <c r="Z92" i="13"/>
  <c r="Z78" i="13"/>
  <c r="L10" i="13"/>
  <c r="L165" i="13"/>
  <c r="Z121" i="13"/>
  <c r="Z180" i="13"/>
  <c r="Z77" i="13"/>
  <c r="Z6" i="13"/>
  <c r="L11" i="13"/>
  <c r="L64" i="13"/>
  <c r="Z145" i="13"/>
  <c r="Z86" i="13"/>
  <c r="L160" i="13"/>
  <c r="Z72" i="13"/>
  <c r="Z144" i="13"/>
  <c r="Z119" i="13"/>
  <c r="L45" i="13"/>
  <c r="L65" i="13"/>
  <c r="L88" i="13"/>
  <c r="L135" i="13"/>
  <c r="L144" i="13"/>
  <c r="Z26" i="13"/>
  <c r="Z126" i="13"/>
  <c r="L117" i="13"/>
  <c r="L103" i="13"/>
  <c r="Z42" i="13"/>
  <c r="L15" i="13"/>
  <c r="L137" i="13"/>
  <c r="Z2" i="13"/>
  <c r="Z116" i="13"/>
  <c r="L108" i="13"/>
  <c r="L93" i="13"/>
  <c r="L162" i="13"/>
  <c r="L145" i="13"/>
  <c r="Z11" i="13"/>
  <c r="L87" i="13"/>
  <c r="L33" i="13"/>
  <c r="X46" i="13"/>
  <c r="X124" i="13"/>
  <c r="X95" i="13"/>
  <c r="X151" i="13"/>
  <c r="X92" i="13"/>
  <c r="X57" i="13"/>
  <c r="L151" i="13"/>
  <c r="Z32" i="13"/>
  <c r="Z39" i="13"/>
  <c r="Z109" i="13"/>
  <c r="L77" i="13"/>
  <c r="L112" i="13"/>
  <c r="L130" i="13"/>
  <c r="L163" i="13"/>
  <c r="Z168" i="13"/>
  <c r="Z4" i="13"/>
  <c r="Z94" i="13"/>
  <c r="Z114" i="13"/>
  <c r="L67" i="13"/>
  <c r="L43" i="13"/>
  <c r="L70" i="13"/>
  <c r="Z70" i="13"/>
  <c r="Z170" i="13"/>
  <c r="Z130" i="13"/>
  <c r="L71" i="13"/>
  <c r="L192" i="13"/>
  <c r="Z108" i="13"/>
  <c r="Z141" i="13"/>
  <c r="Z67" i="13"/>
  <c r="L30" i="13"/>
  <c r="Z47" i="13"/>
  <c r="Z124" i="13"/>
  <c r="L141" i="13"/>
  <c r="L193" i="13"/>
  <c r="L58" i="13"/>
  <c r="L143" i="13"/>
  <c r="L32" i="13"/>
  <c r="Z41" i="13"/>
  <c r="Z58" i="13"/>
  <c r="L52" i="13"/>
  <c r="L155" i="13"/>
  <c r="Z122" i="13"/>
  <c r="L195" i="13"/>
  <c r="Z131" i="13"/>
  <c r="Z83" i="13"/>
  <c r="Z60" i="13"/>
  <c r="Z43" i="13"/>
  <c r="L53" i="13"/>
  <c r="L80" i="13"/>
  <c r="L66" i="13"/>
  <c r="Z133" i="13"/>
  <c r="L173" i="13"/>
  <c r="L50" i="13"/>
  <c r="X36" i="13"/>
  <c r="X18" i="13"/>
  <c r="X4" i="13"/>
  <c r="X59" i="13"/>
  <c r="X66" i="13"/>
  <c r="X62" i="13"/>
  <c r="L95" i="13"/>
  <c r="L120" i="13"/>
  <c r="L170" i="13"/>
  <c r="L187" i="13"/>
  <c r="L83" i="13"/>
  <c r="Z160" i="13"/>
  <c r="Z167" i="13"/>
  <c r="Z89" i="13"/>
  <c r="L2" i="13"/>
  <c r="L106" i="13"/>
  <c r="L128" i="13"/>
  <c r="L47" i="13"/>
  <c r="Z21" i="13"/>
  <c r="Z75" i="13"/>
  <c r="Z38" i="13"/>
  <c r="L140" i="13"/>
  <c r="L31" i="13"/>
  <c r="L119" i="13"/>
  <c r="L136" i="13"/>
  <c r="Z69" i="13"/>
  <c r="Z81" i="13"/>
  <c r="L100" i="13"/>
  <c r="L91" i="13"/>
  <c r="L171" i="13"/>
  <c r="Z101" i="13"/>
  <c r="L156" i="13"/>
  <c r="Z33" i="13"/>
  <c r="Z103" i="13"/>
  <c r="Z175" i="13"/>
  <c r="Z132" i="13"/>
  <c r="L138" i="13"/>
  <c r="L98" i="13"/>
  <c r="L113" i="13"/>
  <c r="Z27" i="13"/>
  <c r="Z74" i="13"/>
  <c r="Z169" i="13"/>
  <c r="Z115" i="13"/>
  <c r="L62" i="13"/>
  <c r="L35" i="13"/>
  <c r="L134" i="13"/>
  <c r="L123" i="13"/>
  <c r="Z65" i="13"/>
  <c r="Z104" i="13"/>
  <c r="L68" i="13"/>
  <c r="Z57" i="13"/>
  <c r="L57" i="13"/>
  <c r="L42" i="13"/>
  <c r="L96" i="13"/>
  <c r="Z99" i="13"/>
  <c r="Z15" i="13"/>
  <c r="X5" i="13"/>
  <c r="X154" i="13"/>
  <c r="X94" i="13"/>
  <c r="X7" i="13"/>
  <c r="X164" i="13"/>
  <c r="X104" i="13"/>
  <c r="X80" i="13"/>
  <c r="L131" i="13"/>
  <c r="L55" i="13"/>
  <c r="L78" i="13"/>
  <c r="L126" i="13"/>
  <c r="L75" i="13"/>
  <c r="L86" i="13"/>
  <c r="L122" i="13"/>
  <c r="Z18" i="13"/>
  <c r="Z54" i="13"/>
  <c r="Z55" i="13"/>
  <c r="L13" i="13"/>
  <c r="L105" i="13"/>
  <c r="Z66" i="13"/>
  <c r="L175" i="13"/>
  <c r="Z174" i="13"/>
  <c r="Z36" i="13"/>
  <c r="Z106" i="13"/>
  <c r="Z186" i="13"/>
  <c r="L159" i="13"/>
  <c r="L189" i="13"/>
  <c r="L34" i="13"/>
  <c r="Z9" i="13"/>
  <c r="Z117" i="13"/>
  <c r="L101" i="13"/>
  <c r="L79" i="13"/>
  <c r="L183" i="13"/>
  <c r="Z102" i="13"/>
  <c r="L161" i="13"/>
  <c r="Z161" i="13"/>
  <c r="Z45" i="13"/>
  <c r="Z61" i="13"/>
  <c r="L166" i="13"/>
  <c r="L25" i="13"/>
  <c r="L48" i="13"/>
  <c r="Z162" i="13"/>
  <c r="Z112" i="13"/>
  <c r="Z31" i="13"/>
  <c r="L20" i="13"/>
  <c r="Z88" i="13"/>
  <c r="L172" i="13"/>
  <c r="L111" i="13"/>
  <c r="L3" i="13"/>
  <c r="Z193" i="13"/>
  <c r="Z7" i="13"/>
  <c r="Z35" i="13"/>
  <c r="Z185" i="13"/>
  <c r="L185" i="13"/>
  <c r="Z138" i="13"/>
  <c r="Z50" i="13"/>
  <c r="Z171" i="13"/>
  <c r="X116" i="13"/>
  <c r="X179" i="13"/>
  <c r="X38" i="13"/>
  <c r="X135" i="13"/>
  <c r="X147" i="13"/>
  <c r="X165" i="13"/>
  <c r="K199" i="13"/>
  <c r="L29" i="13"/>
  <c r="L181" i="13"/>
  <c r="L150" i="13"/>
  <c r="L132" i="13"/>
  <c r="L60" i="13"/>
  <c r="L6" i="13"/>
  <c r="L180" i="13"/>
  <c r="L158" i="13"/>
  <c r="L149" i="13"/>
  <c r="L102" i="13"/>
  <c r="L148" i="13"/>
  <c r="L36" i="13"/>
  <c r="L142" i="13"/>
  <c r="L125" i="13"/>
  <c r="L69" i="13"/>
  <c r="L92" i="13"/>
  <c r="L174" i="13"/>
  <c r="L116" i="13"/>
  <c r="L21" i="13"/>
  <c r="L124" i="13"/>
  <c r="L133" i="13"/>
  <c r="L61" i="13"/>
  <c r="L5" i="13"/>
  <c r="L110" i="13"/>
  <c r="L38" i="13"/>
  <c r="L85" i="13"/>
  <c r="L188" i="13"/>
  <c r="L12" i="13"/>
  <c r="L44" i="13"/>
  <c r="L164" i="13"/>
  <c r="L146" i="13"/>
  <c r="L157" i="13"/>
  <c r="L84" i="13"/>
  <c r="L139" i="13"/>
  <c r="L72" i="13"/>
  <c r="L104" i="13"/>
  <c r="L56" i="13"/>
  <c r="L22" i="13"/>
  <c r="L89" i="13"/>
  <c r="L24" i="13"/>
  <c r="L74" i="13"/>
  <c r="Z195" i="13"/>
  <c r="L179" i="13"/>
  <c r="Z64" i="13"/>
  <c r="L194" i="13"/>
  <c r="Z137" i="13"/>
  <c r="Z178" i="13"/>
  <c r="L37" i="13"/>
  <c r="L107" i="13"/>
  <c r="X187" i="13"/>
  <c r="X102" i="13"/>
  <c r="X28" i="13"/>
  <c r="X156" i="13"/>
  <c r="X110" i="13"/>
  <c r="X37" i="13"/>
  <c r="X101" i="13"/>
  <c r="X47" i="13"/>
  <c r="X175" i="13"/>
  <c r="X58" i="13"/>
  <c r="X178" i="13"/>
  <c r="X56" i="13"/>
  <c r="X120" i="13"/>
  <c r="X184" i="13"/>
  <c r="X113" i="13"/>
  <c r="X3" i="13"/>
  <c r="X67" i="13"/>
  <c r="X131" i="13"/>
  <c r="X195" i="13"/>
  <c r="X126" i="13"/>
  <c r="X134" i="13"/>
  <c r="X45" i="13"/>
  <c r="X109" i="13"/>
  <c r="X173" i="13"/>
  <c r="X150" i="13"/>
  <c r="X55" i="13"/>
  <c r="X119" i="13"/>
  <c r="X183" i="13"/>
  <c r="X74" i="13"/>
  <c r="X64" i="13"/>
  <c r="X192" i="13"/>
  <c r="X170" i="13"/>
  <c r="X121" i="13"/>
  <c r="X11" i="13"/>
  <c r="X75" i="13"/>
  <c r="X139" i="13"/>
  <c r="X22" i="13"/>
  <c r="X142" i="13"/>
  <c r="X44" i="13"/>
  <c r="X108" i="13"/>
  <c r="X172" i="13"/>
  <c r="X166" i="13"/>
  <c r="X117" i="13"/>
  <c r="X181" i="13"/>
  <c r="X174" i="13"/>
  <c r="X191" i="13"/>
  <c r="X8" i="13"/>
  <c r="X136" i="13"/>
  <c r="X194" i="13"/>
  <c r="X129" i="13"/>
  <c r="X19" i="13"/>
  <c r="X83" i="13"/>
  <c r="X30" i="13"/>
  <c r="X52" i="13"/>
  <c r="X180" i="13"/>
  <c r="X190" i="13"/>
  <c r="X61" i="13"/>
  <c r="X125" i="13"/>
  <c r="X189" i="13"/>
  <c r="X71" i="13"/>
  <c r="X98" i="13"/>
  <c r="X16" i="13"/>
  <c r="X144" i="13"/>
  <c r="X9" i="13"/>
  <c r="X73" i="13"/>
  <c r="X137" i="13"/>
  <c r="X115" i="13"/>
  <c r="X20" i="13"/>
  <c r="X148" i="13"/>
  <c r="X93" i="13"/>
  <c r="X103" i="13"/>
  <c r="X50" i="13"/>
  <c r="X112" i="13"/>
  <c r="X138" i="13"/>
  <c r="X169" i="13"/>
  <c r="X127" i="13"/>
  <c r="X91" i="13"/>
  <c r="X155" i="13"/>
  <c r="X182" i="13"/>
  <c r="X188" i="13"/>
  <c r="X69" i="13"/>
  <c r="X133" i="13"/>
  <c r="X14" i="13"/>
  <c r="X15" i="13"/>
  <c r="X143" i="13"/>
  <c r="X26" i="13"/>
  <c r="X88" i="13"/>
  <c r="X90" i="13"/>
  <c r="X17" i="13"/>
  <c r="X81" i="13"/>
  <c r="X145" i="13"/>
  <c r="X48" i="13"/>
  <c r="X53" i="13"/>
  <c r="X63" i="13"/>
  <c r="X82" i="13"/>
  <c r="X72" i="13"/>
  <c r="X10" i="13"/>
  <c r="X65" i="13"/>
  <c r="X193" i="13"/>
  <c r="X35" i="13"/>
  <c r="X99" i="13"/>
  <c r="X68" i="13"/>
  <c r="X132" i="13"/>
  <c r="W199" i="13"/>
  <c r="X13" i="13"/>
  <c r="X77" i="13"/>
  <c r="X141" i="13"/>
  <c r="X87" i="13"/>
  <c r="X34" i="13"/>
  <c r="X130" i="13"/>
  <c r="X32" i="13"/>
  <c r="X96" i="13"/>
  <c r="X160" i="13"/>
  <c r="X25" i="13"/>
  <c r="X153" i="13"/>
  <c r="X51" i="13"/>
  <c r="X84" i="13"/>
  <c r="X86" i="13"/>
  <c r="X29" i="13"/>
  <c r="X157" i="13"/>
  <c r="X39" i="13"/>
  <c r="X167" i="13"/>
  <c r="X162" i="13"/>
  <c r="X176" i="13"/>
  <c r="X41" i="13"/>
  <c r="X43" i="13"/>
  <c r="X12" i="13"/>
  <c r="X140" i="13"/>
  <c r="X6" i="13"/>
  <c r="X21" i="13"/>
  <c r="X85" i="13"/>
  <c r="X149" i="13"/>
  <c r="X70" i="13"/>
  <c r="X31" i="13"/>
  <c r="X159" i="13"/>
  <c r="X42" i="13"/>
  <c r="X146" i="13"/>
  <c r="X40" i="13"/>
  <c r="X168" i="13"/>
  <c r="X122" i="13"/>
  <c r="X33" i="13"/>
  <c r="X97" i="13"/>
  <c r="X161" i="13"/>
  <c r="L46" i="13"/>
  <c r="L16" i="13"/>
  <c r="Z96" i="13"/>
  <c r="Z91" i="13"/>
  <c r="Z118" i="13"/>
  <c r="Z142" i="13"/>
  <c r="L153" i="13"/>
  <c r="L176" i="13"/>
  <c r="Z17" i="13"/>
  <c r="Z140" i="13"/>
  <c r="Z159" i="13"/>
  <c r="Z98" i="13"/>
  <c r="Z182" i="13"/>
  <c r="L76" i="13"/>
  <c r="L115" i="13"/>
  <c r="L127" i="13"/>
  <c r="Z128" i="13"/>
  <c r="Z135" i="13"/>
  <c r="Z48" i="13"/>
  <c r="Z23" i="13"/>
  <c r="L82" i="13"/>
  <c r="L178" i="13"/>
  <c r="Z63" i="13"/>
  <c r="Z181" i="13"/>
  <c r="Z87" i="13"/>
  <c r="X60" i="13"/>
  <c r="X105" i="13"/>
  <c r="X106" i="13"/>
  <c r="X76" i="13"/>
  <c r="X27" i="13"/>
  <c r="X171" i="13"/>
  <c r="X123" i="13"/>
  <c r="N4" i="13"/>
  <c r="N12" i="13"/>
  <c r="N20" i="13"/>
  <c r="N28" i="13"/>
  <c r="N36" i="13"/>
  <c r="N44" i="13"/>
  <c r="N52" i="13"/>
  <c r="N60" i="13"/>
  <c r="N68" i="13"/>
  <c r="N76" i="13"/>
  <c r="N84" i="13"/>
  <c r="N92" i="13"/>
  <c r="N100" i="13"/>
  <c r="N108" i="13"/>
  <c r="N116" i="13"/>
  <c r="N124" i="13"/>
  <c r="N132" i="13"/>
  <c r="N140" i="13"/>
  <c r="N148" i="13"/>
  <c r="N156" i="13"/>
  <c r="N164" i="13"/>
  <c r="N172" i="13"/>
  <c r="N180" i="13"/>
  <c r="N188" i="13"/>
  <c r="N2" i="13"/>
  <c r="N33" i="13"/>
  <c r="N81" i="13"/>
  <c r="N153" i="13"/>
  <c r="N5" i="13"/>
  <c r="N13" i="13"/>
  <c r="N21" i="13"/>
  <c r="N29" i="13"/>
  <c r="T29" i="13" s="1"/>
  <c r="N37" i="13"/>
  <c r="N45" i="13"/>
  <c r="N53" i="13"/>
  <c r="N61" i="13"/>
  <c r="N69" i="13"/>
  <c r="N77" i="13"/>
  <c r="N85" i="13"/>
  <c r="N93" i="13"/>
  <c r="N101" i="13"/>
  <c r="N109" i="13"/>
  <c r="N117" i="13"/>
  <c r="N125" i="13"/>
  <c r="N133" i="13"/>
  <c r="N141" i="13"/>
  <c r="N149" i="13"/>
  <c r="N157" i="13"/>
  <c r="N165" i="13"/>
  <c r="N173" i="13"/>
  <c r="N181" i="13"/>
  <c r="N189" i="13"/>
  <c r="N105" i="13"/>
  <c r="N161" i="13"/>
  <c r="N6" i="13"/>
  <c r="N14" i="13"/>
  <c r="N22" i="13"/>
  <c r="N30" i="13"/>
  <c r="N38" i="13"/>
  <c r="N46" i="13"/>
  <c r="N54" i="13"/>
  <c r="N62" i="13"/>
  <c r="N70" i="13"/>
  <c r="N78" i="13"/>
  <c r="N86" i="13"/>
  <c r="N94" i="13"/>
  <c r="N102" i="13"/>
  <c r="N110" i="13"/>
  <c r="N118" i="13"/>
  <c r="N126" i="13"/>
  <c r="N134" i="13"/>
  <c r="N142" i="13"/>
  <c r="N150" i="13"/>
  <c r="N158" i="13"/>
  <c r="N166" i="13"/>
  <c r="N174" i="13"/>
  <c r="N182" i="13"/>
  <c r="N190" i="13"/>
  <c r="M199" i="13"/>
  <c r="N41" i="13"/>
  <c r="N97" i="13"/>
  <c r="N145" i="13"/>
  <c r="R145" i="13" s="1"/>
  <c r="N7" i="13"/>
  <c r="N15" i="13"/>
  <c r="N23" i="13"/>
  <c r="N31" i="13"/>
  <c r="N39" i="13"/>
  <c r="N47" i="13"/>
  <c r="N55" i="13"/>
  <c r="N63" i="13"/>
  <c r="R63" i="13" s="1"/>
  <c r="N71" i="13"/>
  <c r="N79" i="13"/>
  <c r="N87" i="13"/>
  <c r="N95" i="13"/>
  <c r="N103" i="13"/>
  <c r="N111" i="13"/>
  <c r="V111" i="13" s="1"/>
  <c r="N119" i="13"/>
  <c r="N127" i="13"/>
  <c r="R127" i="13" s="1"/>
  <c r="N135" i="13"/>
  <c r="N143" i="13"/>
  <c r="N151" i="13"/>
  <c r="N159" i="13"/>
  <c r="N167" i="13"/>
  <c r="N175" i="13"/>
  <c r="N183" i="13"/>
  <c r="N191" i="13"/>
  <c r="R191" i="13" s="1"/>
  <c r="N49" i="13"/>
  <c r="N89" i="13"/>
  <c r="N129" i="13"/>
  <c r="N177" i="13"/>
  <c r="N8" i="13"/>
  <c r="N16" i="13"/>
  <c r="N24" i="13"/>
  <c r="N32" i="13"/>
  <c r="P32" i="13" s="1"/>
  <c r="N40" i="13"/>
  <c r="N48" i="13"/>
  <c r="N56" i="13"/>
  <c r="N64" i="13"/>
  <c r="N72" i="13"/>
  <c r="N80" i="13"/>
  <c r="N88" i="13"/>
  <c r="N96" i="13"/>
  <c r="N104" i="13"/>
  <c r="N112" i="13"/>
  <c r="N120" i="13"/>
  <c r="N128" i="13"/>
  <c r="N136" i="13"/>
  <c r="N144" i="13"/>
  <c r="N152" i="13"/>
  <c r="N160" i="13"/>
  <c r="N168" i="13"/>
  <c r="N176" i="13"/>
  <c r="N184" i="13"/>
  <c r="N192" i="13"/>
  <c r="N9" i="13"/>
  <c r="N25" i="13"/>
  <c r="N57" i="13"/>
  <c r="N73" i="13"/>
  <c r="N113" i="13"/>
  <c r="N137" i="13"/>
  <c r="N169" i="13"/>
  <c r="N193" i="13"/>
  <c r="N17" i="13"/>
  <c r="N65" i="13"/>
  <c r="N121" i="13"/>
  <c r="N185" i="13"/>
  <c r="S185" i="13" s="1"/>
  <c r="N18" i="13"/>
  <c r="N26" i="13"/>
  <c r="N34" i="13"/>
  <c r="N42" i="13"/>
  <c r="N50" i="13"/>
  <c r="N58" i="13"/>
  <c r="N66" i="13"/>
  <c r="N74" i="13"/>
  <c r="S74" i="13" s="1"/>
  <c r="N82" i="13"/>
  <c r="N90" i="13"/>
  <c r="N98" i="13"/>
  <c r="N106" i="13"/>
  <c r="N114" i="13"/>
  <c r="N122" i="13"/>
  <c r="N130" i="13"/>
  <c r="N138" i="13"/>
  <c r="S138" i="13" s="1"/>
  <c r="N146" i="13"/>
  <c r="N154" i="13"/>
  <c r="N162" i="13"/>
  <c r="N170" i="13"/>
  <c r="N178" i="13"/>
  <c r="N186" i="13"/>
  <c r="N194" i="13"/>
  <c r="N59" i="13"/>
  <c r="U59" i="13" s="1"/>
  <c r="N123" i="13"/>
  <c r="N187" i="13"/>
  <c r="N43" i="13"/>
  <c r="N171" i="13"/>
  <c r="N115" i="13"/>
  <c r="N3" i="13"/>
  <c r="N67" i="13"/>
  <c r="N131" i="13"/>
  <c r="N195" i="13"/>
  <c r="N11" i="13"/>
  <c r="N75" i="13"/>
  <c r="N139" i="13"/>
  <c r="N19" i="13"/>
  <c r="N83" i="13"/>
  <c r="N147" i="13"/>
  <c r="N107" i="13"/>
  <c r="U107" i="13" s="1"/>
  <c r="N51" i="13"/>
  <c r="N179" i="13"/>
  <c r="N27" i="13"/>
  <c r="N91" i="13"/>
  <c r="N155" i="13"/>
  <c r="N35" i="13"/>
  <c r="N99" i="13"/>
  <c r="N163" i="13"/>
  <c r="U163" i="13" s="1"/>
  <c r="N10" i="13"/>
  <c r="AA146" i="13" l="1"/>
  <c r="AA97" i="13"/>
  <c r="AB97" i="13" s="1"/>
  <c r="AA156" i="13"/>
  <c r="AB156" i="13" s="1"/>
  <c r="AA68" i="13"/>
  <c r="AB68" i="13" s="1"/>
  <c r="AA171" i="13"/>
  <c r="AB171" i="13" s="1"/>
  <c r="AA72" i="13"/>
  <c r="AB72" i="13" s="1"/>
  <c r="AA33" i="13"/>
  <c r="AA43" i="13"/>
  <c r="AA31" i="13"/>
  <c r="AB31" i="13" s="1"/>
  <c r="AA95" i="13"/>
  <c r="AA164" i="13"/>
  <c r="AB164" i="13" s="1"/>
  <c r="AA123" i="13"/>
  <c r="AA173" i="13"/>
  <c r="AB173" i="13" s="1"/>
  <c r="AA36" i="13"/>
  <c r="AA107" i="13"/>
  <c r="AB107" i="13" s="1"/>
  <c r="AA157" i="13"/>
  <c r="AB157" i="13" s="1"/>
  <c r="AA84" i="13"/>
  <c r="AA80" i="13"/>
  <c r="AA103" i="13"/>
  <c r="AB103" i="13" s="1"/>
  <c r="AA161" i="13"/>
  <c r="AB161" i="13" s="1"/>
  <c r="AA104" i="13"/>
  <c r="AB104" i="13" s="1"/>
  <c r="AA10" i="13"/>
  <c r="AA67" i="13"/>
  <c r="AA133" i="13"/>
  <c r="AB133" i="13" s="1"/>
  <c r="AA183" i="13"/>
  <c r="AB183" i="13" s="1"/>
  <c r="AA60" i="13"/>
  <c r="AB60" i="13" s="1"/>
  <c r="AA109" i="13"/>
  <c r="AA34" i="13"/>
  <c r="AA61" i="13"/>
  <c r="AB61" i="13" s="1"/>
  <c r="AA5" i="13"/>
  <c r="AB5" i="13" s="1"/>
  <c r="AA62" i="13"/>
  <c r="AA118" i="13"/>
  <c r="AA177" i="13"/>
  <c r="AB177" i="13" s="1"/>
  <c r="AA48" i="13"/>
  <c r="AB48" i="13" s="1"/>
  <c r="AA39" i="13"/>
  <c r="AB39" i="13" s="1"/>
  <c r="AA110" i="13"/>
  <c r="AB110" i="13" s="1"/>
  <c r="AA166" i="13"/>
  <c r="AA35" i="13"/>
  <c r="AA120" i="13"/>
  <c r="AB120" i="13" s="1"/>
  <c r="AA179" i="13"/>
  <c r="AA91" i="13"/>
  <c r="AA49" i="13"/>
  <c r="AB49" i="13" s="1"/>
  <c r="AA124" i="13"/>
  <c r="AB124" i="13" s="1"/>
  <c r="AA51" i="13"/>
  <c r="AB51" i="13" s="1"/>
  <c r="AA125" i="13"/>
  <c r="AA147" i="13"/>
  <c r="AB147" i="13" s="1"/>
  <c r="AA14" i="13"/>
  <c r="AA71" i="13"/>
  <c r="AB71" i="13" s="1"/>
  <c r="AA188" i="13"/>
  <c r="AB188" i="13" s="1"/>
  <c r="AA106" i="13"/>
  <c r="AA85" i="13"/>
  <c r="AA113" i="13"/>
  <c r="AB113" i="13" s="1"/>
  <c r="AA145" i="13"/>
  <c r="AB145" i="13" s="1"/>
  <c r="AA99" i="13"/>
  <c r="AA159" i="13"/>
  <c r="AB159" i="13" s="1"/>
  <c r="AA11" i="13"/>
  <c r="AA12" i="13"/>
  <c r="AB12" i="13" s="1"/>
  <c r="AA73" i="13"/>
  <c r="AA127" i="13"/>
  <c r="AB127" i="13" s="1"/>
  <c r="AA6" i="13"/>
  <c r="AA58" i="13"/>
  <c r="AB58" i="13" s="1"/>
  <c r="AA50" i="13"/>
  <c r="AB50" i="13" s="1"/>
  <c r="AA98" i="13"/>
  <c r="AB98" i="13" s="1"/>
  <c r="AA47" i="13"/>
  <c r="AA130" i="13"/>
  <c r="AB130" i="13" s="1"/>
  <c r="AA186" i="13"/>
  <c r="AA112" i="13"/>
  <c r="AB112" i="13" s="1"/>
  <c r="AA114" i="13"/>
  <c r="AA174" i="13"/>
  <c r="AB174" i="13" s="1"/>
  <c r="AA115" i="13"/>
  <c r="AB115" i="13" s="1"/>
  <c r="AA2" i="13"/>
  <c r="AA59" i="13"/>
  <c r="AB59" i="13" s="1"/>
  <c r="AA63" i="13"/>
  <c r="AB63" i="13" s="1"/>
  <c r="AA172" i="13"/>
  <c r="AA155" i="13"/>
  <c r="AB155" i="13" s="1"/>
  <c r="AA26" i="13"/>
  <c r="AA83" i="13"/>
  <c r="AA139" i="13"/>
  <c r="AA77" i="13"/>
  <c r="AB77" i="13" s="1"/>
  <c r="AA46" i="13"/>
  <c r="AA170" i="13"/>
  <c r="AB170" i="13" s="1"/>
  <c r="AA119" i="13"/>
  <c r="AB119" i="13" s="1"/>
  <c r="AA52" i="13"/>
  <c r="AA23" i="13"/>
  <c r="AB23" i="13" s="1"/>
  <c r="AA15" i="13"/>
  <c r="AB15" i="13" s="1"/>
  <c r="AA81" i="13"/>
  <c r="AB81" i="13" s="1"/>
  <c r="AA136" i="13"/>
  <c r="AA9" i="13"/>
  <c r="AB9" i="13" s="1"/>
  <c r="AA64" i="13"/>
  <c r="AB64" i="13" s="1"/>
  <c r="AA55" i="13"/>
  <c r="AB55" i="13" s="1"/>
  <c r="AA121" i="13"/>
  <c r="AB121" i="13" s="1"/>
  <c r="AA169" i="13"/>
  <c r="AB169" i="13" s="1"/>
  <c r="AA141" i="13"/>
  <c r="AB141" i="13" s="1"/>
  <c r="AA192" i="13"/>
  <c r="AB192" i="13" s="1"/>
  <c r="AA152" i="13"/>
  <c r="AA7" i="13"/>
  <c r="AA70" i="13"/>
  <c r="AB70" i="13" s="1"/>
  <c r="AA117" i="13"/>
  <c r="AB117" i="13" s="1"/>
  <c r="AA185" i="13"/>
  <c r="AB185" i="13" s="1"/>
  <c r="AA8" i="13"/>
  <c r="AB8" i="13" s="1"/>
  <c r="AA66" i="13"/>
  <c r="AB66" i="13" s="1"/>
  <c r="AA126" i="13"/>
  <c r="AA108" i="13"/>
  <c r="AB108" i="13" s="1"/>
  <c r="AA37" i="13"/>
  <c r="AB37" i="13" s="1"/>
  <c r="AA93" i="13"/>
  <c r="AA153" i="13"/>
  <c r="AA86" i="13"/>
  <c r="AA18" i="13"/>
  <c r="AA53" i="13"/>
  <c r="AB53" i="13" s="1"/>
  <c r="AA162" i="13"/>
  <c r="AB162" i="13" s="1"/>
  <c r="AA28" i="13"/>
  <c r="AB28" i="13" s="1"/>
  <c r="AA87" i="13"/>
  <c r="AB87" i="13" s="1"/>
  <c r="AA143" i="13"/>
  <c r="AA19" i="13"/>
  <c r="AA74" i="13"/>
  <c r="AB74" i="13" s="1"/>
  <c r="AA3" i="13"/>
  <c r="AB3" i="13" s="1"/>
  <c r="AA111" i="13"/>
  <c r="AA178" i="13"/>
  <c r="AA134" i="13"/>
  <c r="AB134" i="13" s="1"/>
  <c r="AA144" i="13"/>
  <c r="AB144" i="13" s="1"/>
  <c r="AA182" i="13"/>
  <c r="AA175" i="13"/>
  <c r="AB175" i="13" s="1"/>
  <c r="AA17" i="13"/>
  <c r="AA128" i="13"/>
  <c r="AB128" i="13" s="1"/>
  <c r="AA195" i="13"/>
  <c r="AB195" i="13" s="1"/>
  <c r="AA180" i="13"/>
  <c r="AB180" i="13" s="1"/>
  <c r="AA27" i="13"/>
  <c r="AA75" i="13"/>
  <c r="AB75" i="13" s="1"/>
  <c r="AA129" i="13"/>
  <c r="AA187" i="13"/>
  <c r="AB187" i="13" s="1"/>
  <c r="AA191" i="13"/>
  <c r="AB191" i="13" s="1"/>
  <c r="AA40" i="13"/>
  <c r="AA100" i="13"/>
  <c r="AA158" i="13"/>
  <c r="AB158" i="13" s="1"/>
  <c r="AA32" i="13"/>
  <c r="AA92" i="13"/>
  <c r="AA94" i="13"/>
  <c r="AA160" i="13"/>
  <c r="AB160" i="13" s="1"/>
  <c r="AA29" i="13"/>
  <c r="AB29" i="13" s="1"/>
  <c r="AA78" i="13"/>
  <c r="AA20" i="13"/>
  <c r="AB20" i="13" s="1"/>
  <c r="AA135" i="13"/>
  <c r="AA65" i="13"/>
  <c r="AA193" i="13"/>
  <c r="AA154" i="13"/>
  <c r="AA194" i="13"/>
  <c r="AB194" i="13" s="1"/>
  <c r="AA25" i="13"/>
  <c r="AB25" i="13" s="1"/>
  <c r="AA82" i="13"/>
  <c r="AA138" i="13"/>
  <c r="AA96" i="13"/>
  <c r="AB96" i="13" s="1"/>
  <c r="AA21" i="13"/>
  <c r="AB21" i="13" s="1"/>
  <c r="AA88" i="13"/>
  <c r="AB88" i="13" s="1"/>
  <c r="AA142" i="13"/>
  <c r="AA22" i="13"/>
  <c r="AA105" i="13"/>
  <c r="AB105" i="13" s="1"/>
  <c r="AA163" i="13"/>
  <c r="AB163" i="13" s="1"/>
  <c r="AA41" i="13"/>
  <c r="AB41" i="13" s="1"/>
  <c r="AA131" i="13"/>
  <c r="AA38" i="13"/>
  <c r="AB38" i="13" s="1"/>
  <c r="AA101" i="13"/>
  <c r="AB101" i="13" s="1"/>
  <c r="AA16" i="13"/>
  <c r="AB16" i="13" s="1"/>
  <c r="AA24" i="13"/>
  <c r="AA79" i="13"/>
  <c r="AB79" i="13" s="1"/>
  <c r="AA137" i="13"/>
  <c r="AB137" i="13" s="1"/>
  <c r="AA148" i="13"/>
  <c r="AA190" i="13"/>
  <c r="AB190" i="13" s="1"/>
  <c r="AA102" i="13"/>
  <c r="AA167" i="13"/>
  <c r="AA4" i="13"/>
  <c r="AB4" i="13" s="1"/>
  <c r="AA140" i="13"/>
  <c r="AA13" i="13"/>
  <c r="AB13" i="13" s="1"/>
  <c r="AA89" i="13"/>
  <c r="AA149" i="13"/>
  <c r="AA30" i="13"/>
  <c r="AB30" i="13" s="1"/>
  <c r="AA132" i="13"/>
  <c r="AA42" i="13"/>
  <c r="AB42" i="13" s="1"/>
  <c r="AA90" i="13"/>
  <c r="AA151" i="13"/>
  <c r="AA44" i="13"/>
  <c r="AB44" i="13" s="1"/>
  <c r="AA54" i="13"/>
  <c r="AA116" i="13"/>
  <c r="AB116" i="13" s="1"/>
  <c r="AA165" i="13"/>
  <c r="AB165" i="13" s="1"/>
  <c r="AA45" i="13"/>
  <c r="AA168" i="13"/>
  <c r="AB168" i="13" s="1"/>
  <c r="U67" i="13"/>
  <c r="S130" i="13"/>
  <c r="U121" i="13"/>
  <c r="U183" i="13"/>
  <c r="R119" i="13"/>
  <c r="U55" i="13"/>
  <c r="R97" i="13"/>
  <c r="V86" i="13"/>
  <c r="S165" i="13"/>
  <c r="R101" i="13"/>
  <c r="U37" i="13"/>
  <c r="T2" i="13"/>
  <c r="U68" i="13"/>
  <c r="U158" i="13"/>
  <c r="U194" i="13"/>
  <c r="S25" i="13"/>
  <c r="U16" i="13"/>
  <c r="R142" i="13"/>
  <c r="U155" i="13"/>
  <c r="R134" i="13"/>
  <c r="S91" i="13"/>
  <c r="S139" i="13"/>
  <c r="U171" i="13"/>
  <c r="U170" i="13"/>
  <c r="T106" i="13"/>
  <c r="U42" i="13"/>
  <c r="U193" i="13"/>
  <c r="V192" i="13"/>
  <c r="U128" i="13"/>
  <c r="U64" i="13"/>
  <c r="S177" i="13"/>
  <c r="S159" i="13"/>
  <c r="U95" i="13"/>
  <c r="U31" i="13"/>
  <c r="R190" i="13"/>
  <c r="U126" i="13"/>
  <c r="U161" i="13"/>
  <c r="R141" i="13"/>
  <c r="S77" i="13"/>
  <c r="U13" i="13"/>
  <c r="R172" i="13"/>
  <c r="S44" i="13"/>
  <c r="U30" i="13"/>
  <c r="S147" i="13"/>
  <c r="R35" i="13"/>
  <c r="U41" i="13"/>
  <c r="R78" i="13"/>
  <c r="R93" i="13"/>
  <c r="S188" i="13"/>
  <c r="V19" i="13"/>
  <c r="S114" i="13"/>
  <c r="S9" i="13"/>
  <c r="U72" i="13"/>
  <c r="U39" i="13"/>
  <c r="U70" i="13"/>
  <c r="V149" i="13"/>
  <c r="R180" i="13"/>
  <c r="U116" i="13"/>
  <c r="V52" i="13"/>
  <c r="S27" i="13"/>
  <c r="S75" i="13"/>
  <c r="S43" i="13"/>
  <c r="S98" i="13"/>
  <c r="S34" i="13"/>
  <c r="V169" i="13"/>
  <c r="U120" i="13"/>
  <c r="U129" i="13"/>
  <c r="V87" i="13"/>
  <c r="S23" i="13"/>
  <c r="U182" i="13"/>
  <c r="V54" i="13"/>
  <c r="T133" i="13"/>
  <c r="U164" i="13"/>
  <c r="V100" i="13"/>
  <c r="U36" i="13"/>
  <c r="U3" i="13"/>
  <c r="R157" i="13"/>
  <c r="U153" i="13"/>
  <c r="R28" i="13"/>
  <c r="R140" i="13"/>
  <c r="R99" i="13"/>
  <c r="R83" i="13"/>
  <c r="S144" i="13"/>
  <c r="R175" i="13"/>
  <c r="U124" i="13"/>
  <c r="V178" i="13"/>
  <c r="T17" i="13"/>
  <c r="V136" i="13"/>
  <c r="U103" i="13"/>
  <c r="V6" i="13"/>
  <c r="V154" i="13"/>
  <c r="S26" i="13"/>
  <c r="T137" i="13"/>
  <c r="R176" i="13"/>
  <c r="V48" i="13"/>
  <c r="V89" i="13"/>
  <c r="S79" i="13"/>
  <c r="U15" i="13"/>
  <c r="R189" i="13"/>
  <c r="R125" i="13"/>
  <c r="R61" i="13"/>
  <c r="U156" i="13"/>
  <c r="V92" i="13"/>
  <c r="R10" i="13"/>
  <c r="S51" i="13"/>
  <c r="U195" i="13"/>
  <c r="U123" i="13"/>
  <c r="U113" i="13"/>
  <c r="V104" i="13"/>
  <c r="S40" i="13"/>
  <c r="S49" i="13"/>
  <c r="R135" i="13"/>
  <c r="U71" i="13"/>
  <c r="S7" i="13"/>
  <c r="V102" i="13"/>
  <c r="U38" i="13"/>
  <c r="R181" i="13"/>
  <c r="R117" i="13"/>
  <c r="S53" i="13"/>
  <c r="S81" i="13"/>
  <c r="V148" i="13"/>
  <c r="T84" i="13"/>
  <c r="S20" i="13"/>
  <c r="Q179" i="13"/>
  <c r="Q11" i="13"/>
  <c r="Q146" i="13"/>
  <c r="Q82" i="13"/>
  <c r="Q18" i="13"/>
  <c r="Q131" i="13"/>
  <c r="Q94" i="13"/>
  <c r="Q109" i="13"/>
  <c r="Q66" i="13"/>
  <c r="Q57" i="13"/>
  <c r="Q152" i="13"/>
  <c r="Q88" i="13"/>
  <c r="P24" i="13"/>
  <c r="Q22" i="13"/>
  <c r="Q132" i="13"/>
  <c r="Q4" i="13"/>
  <c r="Q73" i="13"/>
  <c r="Q47" i="13"/>
  <c r="Q168" i="13"/>
  <c r="Q96" i="13"/>
  <c r="Q33" i="13"/>
  <c r="P186" i="13"/>
  <c r="I186" i="13" s="1"/>
  <c r="J186" i="13" s="1"/>
  <c r="Q58" i="13"/>
  <c r="Q14" i="13"/>
  <c r="Q115" i="13"/>
  <c r="Q8" i="13"/>
  <c r="Q85" i="13"/>
  <c r="Q21" i="13"/>
  <c r="Q166" i="13"/>
  <c r="Q160" i="13"/>
  <c r="Q173" i="13"/>
  <c r="Q45" i="13"/>
  <c r="Q80" i="13"/>
  <c r="Q60" i="13"/>
  <c r="Q50" i="13"/>
  <c r="Q167" i="13"/>
  <c r="Q62" i="13"/>
  <c r="Q108" i="13"/>
  <c r="Q12" i="13"/>
  <c r="Q65" i="13"/>
  <c r="Q162" i="13"/>
  <c r="Q184" i="13"/>
  <c r="Q151" i="13"/>
  <c r="Q118" i="13"/>
  <c r="Q105" i="13"/>
  <c r="Q5" i="13"/>
  <c r="Q187" i="13"/>
  <c r="Q90" i="13"/>
  <c r="Q112" i="13"/>
  <c r="Q143" i="13"/>
  <c r="Q174" i="13"/>
  <c r="Q110" i="13"/>
  <c r="Q46" i="13"/>
  <c r="O2" i="13"/>
  <c r="I2" i="13" s="1"/>
  <c r="J2" i="13" s="1"/>
  <c r="Z198" i="13"/>
  <c r="Z199" i="13" s="1"/>
  <c r="X198" i="13"/>
  <c r="X199" i="13" s="1"/>
  <c r="O25" i="13"/>
  <c r="O134" i="13"/>
  <c r="I134" i="13" s="1"/>
  <c r="J134" i="13" s="1"/>
  <c r="O70" i="13"/>
  <c r="O6" i="13"/>
  <c r="I6" i="13" s="1"/>
  <c r="J6" i="13" s="1"/>
  <c r="O149" i="13"/>
  <c r="I149" i="13" s="1"/>
  <c r="J149" i="13" s="1"/>
  <c r="O85" i="13"/>
  <c r="O21" i="13"/>
  <c r="O180" i="13"/>
  <c r="I180" i="13" s="1"/>
  <c r="J180" i="13" s="1"/>
  <c r="O116" i="13"/>
  <c r="I116" i="13" s="1"/>
  <c r="J116" i="13" s="1"/>
  <c r="O52" i="13"/>
  <c r="I52" i="13" s="1"/>
  <c r="J52" i="13" s="1"/>
  <c r="O65" i="13"/>
  <c r="O16" i="13"/>
  <c r="I16" i="13" s="1"/>
  <c r="J16" i="13" s="1"/>
  <c r="O47" i="13"/>
  <c r="I47" i="13" s="1"/>
  <c r="J47" i="13" s="1"/>
  <c r="O78" i="13"/>
  <c r="O93" i="13"/>
  <c r="O60" i="13"/>
  <c r="O19" i="13"/>
  <c r="I19" i="13" s="1"/>
  <c r="J19" i="13" s="1"/>
  <c r="O50" i="13"/>
  <c r="O72" i="13"/>
  <c r="I72" i="13" s="1"/>
  <c r="J72" i="13" s="1"/>
  <c r="O39" i="13"/>
  <c r="I39" i="13" s="1"/>
  <c r="J39" i="13" s="1"/>
  <c r="O171" i="13"/>
  <c r="O42" i="13"/>
  <c r="I42" i="13" s="1"/>
  <c r="J42" i="13" s="1"/>
  <c r="O192" i="13"/>
  <c r="I192" i="13" s="1"/>
  <c r="J192" i="13" s="1"/>
  <c r="O177" i="13"/>
  <c r="O95" i="13"/>
  <c r="I95" i="13" s="1"/>
  <c r="J95" i="13" s="1"/>
  <c r="O190" i="13"/>
  <c r="I190" i="13" s="1"/>
  <c r="J190" i="13" s="1"/>
  <c r="O62" i="13"/>
  <c r="O161" i="13"/>
  <c r="I161" i="13" s="1"/>
  <c r="J161" i="13" s="1"/>
  <c r="O77" i="13"/>
  <c r="O172" i="13"/>
  <c r="I172" i="13" s="1"/>
  <c r="J172" i="13" s="1"/>
  <c r="O108" i="13"/>
  <c r="O44" i="13"/>
  <c r="I44" i="13" s="1"/>
  <c r="J44" i="13" s="1"/>
  <c r="O27" i="13"/>
  <c r="I27" i="13" s="1"/>
  <c r="J27" i="13" s="1"/>
  <c r="O162" i="13"/>
  <c r="O34" i="13"/>
  <c r="O184" i="13"/>
  <c r="O120" i="13"/>
  <c r="I120" i="13" s="1"/>
  <c r="J120" i="13" s="1"/>
  <c r="O56" i="13"/>
  <c r="I56" i="13" s="1"/>
  <c r="J56" i="13" s="1"/>
  <c r="O129" i="13"/>
  <c r="I129" i="13" s="1"/>
  <c r="J129" i="13" s="1"/>
  <c r="O151" i="13"/>
  <c r="O87" i="13"/>
  <c r="I87" i="13" s="1"/>
  <c r="J87" i="13" s="1"/>
  <c r="O23" i="13"/>
  <c r="I23" i="13" s="1"/>
  <c r="J23" i="13" s="1"/>
  <c r="O182" i="13"/>
  <c r="I182" i="13" s="1"/>
  <c r="J182" i="13" s="1"/>
  <c r="O118" i="13"/>
  <c r="O54" i="13"/>
  <c r="O105" i="13"/>
  <c r="O133" i="13"/>
  <c r="O69" i="13"/>
  <c r="I69" i="13" s="1"/>
  <c r="J69" i="13" s="1"/>
  <c r="O5" i="13"/>
  <c r="O164" i="13"/>
  <c r="I164" i="13" s="1"/>
  <c r="J164" i="13" s="1"/>
  <c r="O100" i="13"/>
  <c r="I100" i="13" s="1"/>
  <c r="J100" i="13" s="1"/>
  <c r="O36" i="13"/>
  <c r="I36" i="13" s="1"/>
  <c r="J36" i="13" s="1"/>
  <c r="O179" i="13"/>
  <c r="I179" i="13" s="1"/>
  <c r="J179" i="13" s="1"/>
  <c r="O11" i="13"/>
  <c r="O187" i="13"/>
  <c r="O154" i="13"/>
  <c r="I154" i="13" s="1"/>
  <c r="J154" i="13" s="1"/>
  <c r="O90" i="13"/>
  <c r="O26" i="13"/>
  <c r="I26" i="13" s="1"/>
  <c r="J26" i="13" s="1"/>
  <c r="O137" i="13"/>
  <c r="I137" i="13" s="1"/>
  <c r="J137" i="13" s="1"/>
  <c r="O176" i="13"/>
  <c r="O112" i="13"/>
  <c r="O48" i="13"/>
  <c r="O89" i="13"/>
  <c r="O143" i="13"/>
  <c r="O79" i="13"/>
  <c r="I79" i="13" s="1"/>
  <c r="J79" i="13" s="1"/>
  <c r="O15" i="13"/>
  <c r="I15" i="13" s="1"/>
  <c r="J15" i="13" s="1"/>
  <c r="O174" i="13"/>
  <c r="O110" i="13"/>
  <c r="O46" i="13"/>
  <c r="O189" i="13"/>
  <c r="I189" i="13" s="1"/>
  <c r="J189" i="13" s="1"/>
  <c r="O125" i="13"/>
  <c r="I125" i="13" s="1"/>
  <c r="J125" i="13" s="1"/>
  <c r="O61" i="13"/>
  <c r="O153" i="13"/>
  <c r="O156" i="13"/>
  <c r="O92" i="13"/>
  <c r="O28" i="13"/>
  <c r="I28" i="13" s="1"/>
  <c r="J28" i="13" s="1"/>
  <c r="O35" i="13"/>
  <c r="I35" i="13" s="1"/>
  <c r="J35" i="13" s="1"/>
  <c r="O3" i="13"/>
  <c r="I3" i="13" s="1"/>
  <c r="J3" i="13" s="1"/>
  <c r="O58" i="13"/>
  <c r="I58" i="13" s="1"/>
  <c r="J58" i="13" s="1"/>
  <c r="O144" i="13"/>
  <c r="I144" i="13" s="1"/>
  <c r="J144" i="13" s="1"/>
  <c r="O175" i="13"/>
  <c r="I175" i="13" s="1"/>
  <c r="J175" i="13" s="1"/>
  <c r="O41" i="13"/>
  <c r="O14" i="13"/>
  <c r="O124" i="13"/>
  <c r="I124" i="13" s="1"/>
  <c r="J124" i="13" s="1"/>
  <c r="O155" i="13"/>
  <c r="I155" i="13" s="1"/>
  <c r="J155" i="13" s="1"/>
  <c r="O115" i="13"/>
  <c r="O114" i="13"/>
  <c r="I114" i="13" s="1"/>
  <c r="J114" i="13" s="1"/>
  <c r="O9" i="13"/>
  <c r="I9" i="13" s="1"/>
  <c r="J9" i="13" s="1"/>
  <c r="O8" i="13"/>
  <c r="O103" i="13"/>
  <c r="I103" i="13" s="1"/>
  <c r="J103" i="13" s="1"/>
  <c r="O139" i="13"/>
  <c r="I139" i="13" s="1"/>
  <c r="J139" i="13" s="1"/>
  <c r="O106" i="13"/>
  <c r="I106" i="13" s="1"/>
  <c r="J106" i="13" s="1"/>
  <c r="O128" i="13"/>
  <c r="I128" i="13" s="1"/>
  <c r="J128" i="13" s="1"/>
  <c r="O141" i="13"/>
  <c r="O43" i="13"/>
  <c r="O169" i="13"/>
  <c r="I169" i="13" s="1"/>
  <c r="J169" i="13" s="1"/>
  <c r="O10" i="13"/>
  <c r="O51" i="13"/>
  <c r="I51" i="13" s="1"/>
  <c r="J51" i="13" s="1"/>
  <c r="O123" i="13"/>
  <c r="I123" i="13" s="1"/>
  <c r="J123" i="13" s="1"/>
  <c r="O82" i="13"/>
  <c r="I82" i="13" s="1"/>
  <c r="J82" i="13" s="1"/>
  <c r="O113" i="13"/>
  <c r="I113" i="13" s="1"/>
  <c r="J113" i="13" s="1"/>
  <c r="O168" i="13"/>
  <c r="O40" i="13"/>
  <c r="O135" i="13"/>
  <c r="O71" i="13"/>
  <c r="I71" i="13" s="1"/>
  <c r="J71" i="13" s="1"/>
  <c r="O166" i="13"/>
  <c r="O102" i="13"/>
  <c r="I102" i="13" s="1"/>
  <c r="J102" i="13" s="1"/>
  <c r="O181" i="13"/>
  <c r="I181" i="13" s="1"/>
  <c r="J181" i="13" s="1"/>
  <c r="O117" i="13"/>
  <c r="O81" i="13"/>
  <c r="O148" i="13"/>
  <c r="I148" i="13" s="1"/>
  <c r="J148" i="13" s="1"/>
  <c r="O20" i="13"/>
  <c r="I20" i="13" s="1"/>
  <c r="J20" i="13" s="1"/>
  <c r="O163" i="13"/>
  <c r="I163" i="13" s="1"/>
  <c r="J163" i="13" s="1"/>
  <c r="O107" i="13"/>
  <c r="I107" i="13" s="1"/>
  <c r="J107" i="13" s="1"/>
  <c r="O131" i="13"/>
  <c r="O59" i="13"/>
  <c r="I59" i="13" s="1"/>
  <c r="J59" i="13" s="1"/>
  <c r="O138" i="13"/>
  <c r="I138" i="13" s="1"/>
  <c r="J138" i="13" s="1"/>
  <c r="O74" i="13"/>
  <c r="I74" i="13" s="1"/>
  <c r="J74" i="13" s="1"/>
  <c r="O185" i="13"/>
  <c r="I185" i="13" s="1"/>
  <c r="J185" i="13" s="1"/>
  <c r="O73" i="13"/>
  <c r="O160" i="13"/>
  <c r="O96" i="13"/>
  <c r="O32" i="13"/>
  <c r="I32" i="13" s="1"/>
  <c r="J32" i="13" s="1"/>
  <c r="O191" i="13"/>
  <c r="I191" i="13" s="1"/>
  <c r="J191" i="13" s="1"/>
  <c r="O127" i="13"/>
  <c r="I127" i="13" s="1"/>
  <c r="J127" i="13" s="1"/>
  <c r="O63" i="13"/>
  <c r="I63" i="13" s="1"/>
  <c r="J63" i="13" s="1"/>
  <c r="O145" i="13"/>
  <c r="I145" i="13" s="1"/>
  <c r="J145" i="13" s="1"/>
  <c r="O158" i="13"/>
  <c r="O94" i="13"/>
  <c r="O30" i="13"/>
  <c r="I30" i="13" s="1"/>
  <c r="J30" i="13" s="1"/>
  <c r="O173" i="13"/>
  <c r="O109" i="13"/>
  <c r="O45" i="13"/>
  <c r="O33" i="13"/>
  <c r="O140" i="13"/>
  <c r="O76" i="13"/>
  <c r="I76" i="13" s="1"/>
  <c r="J76" i="13" s="1"/>
  <c r="O12" i="13"/>
  <c r="O83" i="13"/>
  <c r="I83" i="13" s="1"/>
  <c r="J83" i="13" s="1"/>
  <c r="O122" i="13"/>
  <c r="I122" i="13" s="1"/>
  <c r="J122" i="13" s="1"/>
  <c r="O80" i="13"/>
  <c r="O111" i="13"/>
  <c r="I111" i="13" s="1"/>
  <c r="J111" i="13" s="1"/>
  <c r="O142" i="13"/>
  <c r="I142" i="13" s="1"/>
  <c r="J142" i="13" s="1"/>
  <c r="O157" i="13"/>
  <c r="O29" i="13"/>
  <c r="I29" i="13" s="1"/>
  <c r="J29" i="13" s="1"/>
  <c r="O188" i="13"/>
  <c r="I188" i="13" s="1"/>
  <c r="J188" i="13" s="1"/>
  <c r="O178" i="13"/>
  <c r="O17" i="13"/>
  <c r="O136" i="13"/>
  <c r="O167" i="13"/>
  <c r="O91" i="13"/>
  <c r="I91" i="13" s="1"/>
  <c r="J91" i="13" s="1"/>
  <c r="O170" i="13"/>
  <c r="O193" i="13"/>
  <c r="I193" i="13" s="1"/>
  <c r="J193" i="13" s="1"/>
  <c r="O64" i="13"/>
  <c r="O159" i="13"/>
  <c r="O31" i="13"/>
  <c r="I31" i="13" s="1"/>
  <c r="J31" i="13" s="1"/>
  <c r="O126" i="13"/>
  <c r="I126" i="13" s="1"/>
  <c r="J126" i="13" s="1"/>
  <c r="O13" i="13"/>
  <c r="I13" i="13" s="1"/>
  <c r="J13" i="13" s="1"/>
  <c r="O75" i="13"/>
  <c r="O98" i="13"/>
  <c r="O195" i="13"/>
  <c r="I195" i="13" s="1"/>
  <c r="J195" i="13" s="1"/>
  <c r="O146" i="13"/>
  <c r="O18" i="13"/>
  <c r="O104" i="13"/>
  <c r="I104" i="13" s="1"/>
  <c r="J104" i="13" s="1"/>
  <c r="O49" i="13"/>
  <c r="I49" i="13" s="1"/>
  <c r="J49" i="13" s="1"/>
  <c r="O7" i="13"/>
  <c r="I7" i="13" s="1"/>
  <c r="J7" i="13" s="1"/>
  <c r="O38" i="13"/>
  <c r="O53" i="13"/>
  <c r="O84" i="13"/>
  <c r="I84" i="13" s="1"/>
  <c r="J84" i="13" s="1"/>
  <c r="O99" i="13"/>
  <c r="I99" i="13" s="1"/>
  <c r="J99" i="13" s="1"/>
  <c r="O147" i="13"/>
  <c r="I147" i="13" s="1"/>
  <c r="J147" i="13" s="1"/>
  <c r="O67" i="13"/>
  <c r="I67" i="13" s="1"/>
  <c r="J67" i="13" s="1"/>
  <c r="O194" i="13"/>
  <c r="I194" i="13" s="1"/>
  <c r="J194" i="13" s="1"/>
  <c r="O130" i="13"/>
  <c r="I130" i="13" s="1"/>
  <c r="J130" i="13" s="1"/>
  <c r="O66" i="13"/>
  <c r="O121" i="13"/>
  <c r="I121" i="13" s="1"/>
  <c r="J121" i="13" s="1"/>
  <c r="O57" i="13"/>
  <c r="O152" i="13"/>
  <c r="O88" i="13"/>
  <c r="O24" i="13"/>
  <c r="O183" i="13"/>
  <c r="I183" i="13" s="1"/>
  <c r="J183" i="13" s="1"/>
  <c r="O119" i="13"/>
  <c r="I119" i="13" s="1"/>
  <c r="J119" i="13" s="1"/>
  <c r="O55" i="13"/>
  <c r="O97" i="13"/>
  <c r="O150" i="13"/>
  <c r="I150" i="13" s="1"/>
  <c r="J150" i="13" s="1"/>
  <c r="O86" i="13"/>
  <c r="O22" i="13"/>
  <c r="O165" i="13"/>
  <c r="I165" i="13" s="1"/>
  <c r="J165" i="13" s="1"/>
  <c r="O101" i="13"/>
  <c r="I101" i="13" s="1"/>
  <c r="J101" i="13" s="1"/>
  <c r="O37" i="13"/>
  <c r="I37" i="13" s="1"/>
  <c r="J37" i="13" s="1"/>
  <c r="O132" i="13"/>
  <c r="O68" i="13"/>
  <c r="I68" i="13" s="1"/>
  <c r="J68" i="13" s="1"/>
  <c r="O4" i="13"/>
  <c r="L198" i="13"/>
  <c r="L199" i="13" s="1"/>
  <c r="N198" i="13"/>
  <c r="N199" i="13" s="1"/>
  <c r="I117" i="13" l="1"/>
  <c r="J117" i="13" s="1"/>
  <c r="I54" i="13"/>
  <c r="J54" i="13" s="1"/>
  <c r="I77" i="13"/>
  <c r="J77" i="13" s="1"/>
  <c r="I171" i="13"/>
  <c r="J171" i="13" s="1"/>
  <c r="P198" i="13"/>
  <c r="P199" i="13" s="1"/>
  <c r="R198" i="13"/>
  <c r="R199" i="13" s="1"/>
  <c r="U198" i="13"/>
  <c r="U199" i="13" s="1"/>
  <c r="T198" i="13"/>
  <c r="T199" i="13" s="1"/>
  <c r="S198" i="13"/>
  <c r="S199" i="13" s="1"/>
  <c r="V198" i="13"/>
  <c r="V199" i="13" s="1"/>
  <c r="AB2" i="13"/>
  <c r="AA198" i="13"/>
  <c r="AB99" i="13" s="1"/>
  <c r="I176" i="13"/>
  <c r="J176" i="13" s="1"/>
  <c r="I174" i="13"/>
  <c r="J174" i="13" s="1"/>
  <c r="I108" i="13"/>
  <c r="J108" i="13" s="1"/>
  <c r="I17" i="13"/>
  <c r="J17" i="13" s="1"/>
  <c r="I70" i="13"/>
  <c r="J70" i="13" s="1"/>
  <c r="I73" i="13"/>
  <c r="J73" i="13" s="1"/>
  <c r="I177" i="13"/>
  <c r="J177" i="13" s="1"/>
  <c r="I97" i="13"/>
  <c r="J97" i="13" s="1"/>
  <c r="I98" i="13"/>
  <c r="J98" i="13" s="1"/>
  <c r="I66" i="13"/>
  <c r="J66" i="13" s="1"/>
  <c r="I38" i="13"/>
  <c r="J38" i="13" s="1"/>
  <c r="I78" i="13"/>
  <c r="J78" i="13" s="1"/>
  <c r="I46" i="13"/>
  <c r="J46" i="13" s="1"/>
  <c r="I18" i="13"/>
  <c r="J18" i="13" s="1"/>
  <c r="I41" i="13"/>
  <c r="J41" i="13" s="1"/>
  <c r="I50" i="13"/>
  <c r="J50" i="13" s="1"/>
  <c r="I86" i="13"/>
  <c r="J86" i="13" s="1"/>
  <c r="I152" i="13"/>
  <c r="J152" i="13" s="1"/>
  <c r="I146" i="13"/>
  <c r="J146" i="13" s="1"/>
  <c r="I64" i="13"/>
  <c r="J64" i="13" s="1"/>
  <c r="I10" i="13"/>
  <c r="J10" i="13" s="1"/>
  <c r="I8" i="13"/>
  <c r="J8" i="13" s="1"/>
  <c r="I153" i="13"/>
  <c r="J153" i="13" s="1"/>
  <c r="I25" i="13"/>
  <c r="J25" i="13" s="1"/>
  <c r="I136" i="13"/>
  <c r="J136" i="13" s="1"/>
  <c r="I24" i="13"/>
  <c r="J24" i="13" s="1"/>
  <c r="I34" i="13"/>
  <c r="J34" i="13" s="1"/>
  <c r="I62" i="13"/>
  <c r="J62" i="13" s="1"/>
  <c r="I166" i="13"/>
  <c r="J166" i="13" s="1"/>
  <c r="I156" i="13"/>
  <c r="J156" i="13" s="1"/>
  <c r="I57" i="13"/>
  <c r="J57" i="13" s="1"/>
  <c r="I159" i="13"/>
  <c r="J159" i="13" s="1"/>
  <c r="I158" i="13"/>
  <c r="J158" i="13" s="1"/>
  <c r="I157" i="13"/>
  <c r="J157" i="13" s="1"/>
  <c r="I140" i="13"/>
  <c r="J140" i="13" s="1"/>
  <c r="I40" i="13"/>
  <c r="J40" i="13" s="1"/>
  <c r="I43" i="13"/>
  <c r="J43" i="13" s="1"/>
  <c r="I89" i="13"/>
  <c r="J89" i="13" s="1"/>
  <c r="I133" i="13"/>
  <c r="J133" i="13" s="1"/>
  <c r="I93" i="13"/>
  <c r="J93" i="13" s="1"/>
  <c r="I92" i="13"/>
  <c r="J92" i="13" s="1"/>
  <c r="I178" i="13"/>
  <c r="J178" i="13" s="1"/>
  <c r="I135" i="13"/>
  <c r="J135" i="13" s="1"/>
  <c r="I61" i="13"/>
  <c r="J61" i="13" s="1"/>
  <c r="I151" i="13"/>
  <c r="J151" i="13" s="1"/>
  <c r="I60" i="13"/>
  <c r="J60" i="13" s="1"/>
  <c r="I53" i="13"/>
  <c r="J53" i="13" s="1"/>
  <c r="I170" i="13"/>
  <c r="J170" i="13" s="1"/>
  <c r="I55" i="13"/>
  <c r="J55" i="13" s="1"/>
  <c r="I75" i="13"/>
  <c r="J75" i="13" s="1"/>
  <c r="I33" i="13"/>
  <c r="J33" i="13" s="1"/>
  <c r="I81" i="13"/>
  <c r="J81" i="13" s="1"/>
  <c r="I168" i="13"/>
  <c r="J168" i="13" s="1"/>
  <c r="I141" i="13"/>
  <c r="J141" i="13" s="1"/>
  <c r="I48" i="13"/>
  <c r="J48" i="13" s="1"/>
  <c r="I11" i="13"/>
  <c r="J11" i="13" s="1"/>
  <c r="I105" i="13"/>
  <c r="J105" i="13" s="1"/>
  <c r="I85" i="13"/>
  <c r="J85" i="13" s="1"/>
  <c r="I132" i="13"/>
  <c r="J132" i="13" s="1"/>
  <c r="I173" i="13"/>
  <c r="J173" i="13" s="1"/>
  <c r="I12" i="13"/>
  <c r="J12" i="13" s="1"/>
  <c r="I94" i="13"/>
  <c r="J94" i="13" s="1"/>
  <c r="I45" i="13"/>
  <c r="J45" i="13" s="1"/>
  <c r="I109" i="13"/>
  <c r="J109" i="13" s="1"/>
  <c r="I131" i="13"/>
  <c r="J131" i="13" s="1"/>
  <c r="I14" i="13"/>
  <c r="J14" i="13" s="1"/>
  <c r="I65" i="13"/>
  <c r="J65" i="13" s="1"/>
  <c r="I22" i="13"/>
  <c r="J22" i="13" s="1"/>
  <c r="I4" i="13"/>
  <c r="J4" i="13" s="1"/>
  <c r="I160" i="13"/>
  <c r="J160" i="13" s="1"/>
  <c r="I90" i="13"/>
  <c r="J90" i="13" s="1"/>
  <c r="I5" i="13"/>
  <c r="J5" i="13" s="1"/>
  <c r="I88" i="13"/>
  <c r="J88" i="13" s="1"/>
  <c r="I96" i="13"/>
  <c r="J96" i="13" s="1"/>
  <c r="I162" i="13"/>
  <c r="J162" i="13" s="1"/>
  <c r="I187" i="13"/>
  <c r="J187" i="13" s="1"/>
  <c r="I21" i="13"/>
  <c r="J21" i="13" s="1"/>
  <c r="Q198" i="13"/>
  <c r="Q199" i="13" s="1"/>
  <c r="I143" i="13"/>
  <c r="J143" i="13" s="1"/>
  <c r="I167" i="13"/>
  <c r="J167" i="13" s="1"/>
  <c r="I112" i="13"/>
  <c r="J112" i="13" s="1"/>
  <c r="I115" i="13"/>
  <c r="J115" i="13" s="1"/>
  <c r="I80" i="13"/>
  <c r="J80" i="13" s="1"/>
  <c r="I110" i="13"/>
  <c r="J110" i="13" s="1"/>
  <c r="I118" i="13"/>
  <c r="J118" i="13" s="1"/>
  <c r="I184" i="13"/>
  <c r="J184" i="13" s="1"/>
  <c r="O198" i="13"/>
  <c r="O199" i="13" s="1"/>
  <c r="AB132" i="13" l="1"/>
  <c r="AB65" i="13"/>
  <c r="AB129" i="13"/>
  <c r="AB7" i="13"/>
  <c r="AB43" i="13"/>
  <c r="AB136" i="13"/>
  <c r="AB89" i="13"/>
  <c r="AB172" i="13"/>
  <c r="AB82" i="13"/>
  <c r="AB182" i="13"/>
  <c r="AB19" i="13"/>
  <c r="AB73" i="13"/>
  <c r="AB114" i="13"/>
  <c r="AB146" i="13"/>
  <c r="AB17" i="13"/>
  <c r="AB179" i="13"/>
  <c r="AB93" i="13"/>
  <c r="AB142" i="13"/>
  <c r="AB139" i="13"/>
  <c r="AB149" i="13"/>
  <c r="AB100" i="13"/>
  <c r="AB178" i="13"/>
  <c r="AB86" i="13"/>
  <c r="AB36" i="13"/>
  <c r="AB27" i="13"/>
  <c r="AB83" i="13"/>
  <c r="AB18" i="13"/>
  <c r="AB123" i="13"/>
  <c r="AB111" i="13"/>
  <c r="AB90" i="13"/>
  <c r="AB193" i="13"/>
  <c r="AB94" i="13"/>
  <c r="AB33" i="13"/>
  <c r="AB80" i="13"/>
  <c r="AB32" i="13"/>
  <c r="AB22" i="13"/>
  <c r="AB143" i="13"/>
  <c r="AB62" i="13"/>
  <c r="AB148" i="13"/>
  <c r="AB151" i="13"/>
  <c r="AB118" i="13"/>
  <c r="AB24" i="13"/>
  <c r="AB84" i="13"/>
  <c r="AB10" i="13"/>
  <c r="AB135" i="13"/>
  <c r="AB131" i="13"/>
  <c r="AB40" i="13"/>
  <c r="AB166" i="13"/>
  <c r="AB54" i="13"/>
  <c r="AB26" i="13"/>
  <c r="AB35" i="13"/>
  <c r="AB152" i="13"/>
  <c r="AB106" i="13"/>
  <c r="AB14" i="13"/>
  <c r="AB102" i="13"/>
  <c r="AB67" i="13"/>
  <c r="AB92" i="13"/>
  <c r="AB91" i="13"/>
  <c r="AB153" i="13"/>
  <c r="AB34" i="13"/>
  <c r="AB47" i="13"/>
  <c r="AB154" i="13"/>
  <c r="AA199" i="13"/>
  <c r="AB189" i="13"/>
  <c r="AB57" i="13"/>
  <c r="AB184" i="13"/>
  <c r="AB140" i="13"/>
  <c r="AB52" i="13"/>
  <c r="AB85" i="13"/>
  <c r="AB109" i="13"/>
  <c r="AB11" i="13"/>
  <c r="AB125" i="13"/>
  <c r="AB46" i="13"/>
  <c r="AB45" i="13"/>
  <c r="AB186" i="13"/>
  <c r="AB167" i="13"/>
  <c r="AB6" i="13"/>
  <c r="AB198" i="13" s="1"/>
  <c r="AB199" i="13" s="1"/>
  <c r="AB78" i="13"/>
  <c r="AB126" i="13"/>
  <c r="AB95" i="13"/>
  <c r="AB138" i="13"/>
</calcChain>
</file>

<file path=xl/sharedStrings.xml><?xml version="1.0" encoding="utf-8"?>
<sst xmlns="http://schemas.openxmlformats.org/spreadsheetml/2006/main" count="65678" uniqueCount="13007">
  <si>
    <t>St. Lucia</t>
  </si>
  <si>
    <t>KAZ</t>
  </si>
  <si>
    <t>British Virgin Islands</t>
  </si>
  <si>
    <t>ECU</t>
  </si>
  <si>
    <t>HND</t>
  </si>
  <si>
    <t>HRV</t>
  </si>
  <si>
    <t>IDA total</t>
  </si>
  <si>
    <t>Germany</t>
  </si>
  <si>
    <t>Russian Federation</t>
  </si>
  <si>
    <t>MRT</t>
  </si>
  <si>
    <t>2021 [YR2021]</t>
  </si>
  <si>
    <t>Netherlands</t>
  </si>
  <si>
    <t>Sint Maarten (Dutch part)</t>
  </si>
  <si>
    <t>Macao SAR, China</t>
  </si>
  <si>
    <t>Kosovo</t>
  </si>
  <si>
    <t>AFE</t>
  </si>
  <si>
    <t>Latin America &amp; Caribbean (excluding high income)</t>
  </si>
  <si>
    <t>Lao PDR</t>
  </si>
  <si>
    <t>SVN</t>
  </si>
  <si>
    <t>2012 [YR2012]</t>
  </si>
  <si>
    <t>Chad</t>
  </si>
  <si>
    <t>RUS</t>
  </si>
  <si>
    <t>Slovenia</t>
  </si>
  <si>
    <t>TLA</t>
  </si>
  <si>
    <t>GNQ</t>
  </si>
  <si>
    <t>IDA blend</t>
  </si>
  <si>
    <t>MLI</t>
  </si>
  <si>
    <t>Nauru</t>
  </si>
  <si>
    <t>Topic</t>
  </si>
  <si>
    <t>Kiribati</t>
  </si>
  <si>
    <t>JPN</t>
  </si>
  <si>
    <t>HTI</t>
  </si>
  <si>
    <t>Timor-Leste</t>
  </si>
  <si>
    <t>LIE</t>
  </si>
  <si>
    <t>Lebanon</t>
  </si>
  <si>
    <t>Nepal</t>
  </si>
  <si>
    <t>Middle income</t>
  </si>
  <si>
    <t>CPV</t>
  </si>
  <si>
    <t>ROU</t>
  </si>
  <si>
    <t>IDX</t>
  </si>
  <si>
    <t>NZL</t>
  </si>
  <si>
    <t>Ecuador</t>
  </si>
  <si>
    <t>TKM</t>
  </si>
  <si>
    <t>Zimbabwe</t>
  </si>
  <si>
    <t>EAS</t>
  </si>
  <si>
    <t>Ethiopia</t>
  </si>
  <si>
    <t>Data from database: World Development Indicators</t>
  </si>
  <si>
    <t>Angola</t>
  </si>
  <si>
    <t>SYR</t>
  </si>
  <si>
    <t>United Arab Emirates</t>
  </si>
  <si>
    <t>EST</t>
  </si>
  <si>
    <t>OED</t>
  </si>
  <si>
    <t>BRB</t>
  </si>
  <si>
    <t>Northern Mariana Islands</t>
  </si>
  <si>
    <t>USA</t>
  </si>
  <si>
    <t>MAR</t>
  </si>
  <si>
    <t>SAS</t>
  </si>
  <si>
    <t>DEU</t>
  </si>
  <si>
    <t>TTO</t>
  </si>
  <si>
    <t>KIR</t>
  </si>
  <si>
    <t>SST</t>
  </si>
  <si>
    <t>Sub-Saharan Africa (IDA &amp; IBRD countries)</t>
  </si>
  <si>
    <t>Greenland</t>
  </si>
  <si>
    <t>Montenegro</t>
  </si>
  <si>
    <t>CRI</t>
  </si>
  <si>
    <t>YEM</t>
  </si>
  <si>
    <t>UMC</t>
  </si>
  <si>
    <t>GIN</t>
  </si>
  <si>
    <t>Virgin Islands (U.S.)</t>
  </si>
  <si>
    <t>Switzerland</t>
  </si>
  <si>
    <t>ECS</t>
  </si>
  <si>
    <t>Peru</t>
  </si>
  <si>
    <t>NRU</t>
  </si>
  <si>
    <t>NPL</t>
  </si>
  <si>
    <t>ABW</t>
  </si>
  <si>
    <t>Equatorial Guinea</t>
  </si>
  <si>
    <t>XKX</t>
  </si>
  <si>
    <t>MDV</t>
  </si>
  <si>
    <t>Low &amp; middle income</t>
  </si>
  <si>
    <t>Iceland</t>
  </si>
  <si>
    <t>Bhutan</t>
  </si>
  <si>
    <t>Marshall Islands</t>
  </si>
  <si>
    <t>Myanmar</t>
  </si>
  <si>
    <t>Pre-demographic dividend</t>
  </si>
  <si>
    <t>IRN</t>
  </si>
  <si>
    <t>MEA</t>
  </si>
  <si>
    <t>Botswana</t>
  </si>
  <si>
    <t>South Sudan</t>
  </si>
  <si>
    <t>Liechtenstein</t>
  </si>
  <si>
    <t>Bulgaria</t>
  </si>
  <si>
    <t>MLT</t>
  </si>
  <si>
    <t>Central African Republic</t>
  </si>
  <si>
    <t>MNP</t>
  </si>
  <si>
    <t>GNB</t>
  </si>
  <si>
    <t>Yemen, Rep.</t>
  </si>
  <si>
    <t>LIC</t>
  </si>
  <si>
    <t>West Bank and Gaza</t>
  </si>
  <si>
    <t>Cameroon</t>
  </si>
  <si>
    <t>TUN</t>
  </si>
  <si>
    <t>American Samoa</t>
  </si>
  <si>
    <t>Guinea-Bissau</t>
  </si>
  <si>
    <t>PER</t>
  </si>
  <si>
    <t>PRI</t>
  </si>
  <si>
    <t>SDN</t>
  </si>
  <si>
    <t>BOL</t>
  </si>
  <si>
    <t>Sudan</t>
  </si>
  <si>
    <t>Bermuda</t>
  </si>
  <si>
    <t>Guatemala</t>
  </si>
  <si>
    <t>AND</t>
  </si>
  <si>
    <t>SYC</t>
  </si>
  <si>
    <t>POL</t>
  </si>
  <si>
    <t>Fiji</t>
  </si>
  <si>
    <t>South Africa</t>
  </si>
  <si>
    <t>Portugal</t>
  </si>
  <si>
    <t>Somalia</t>
  </si>
  <si>
    <t>Slovak Republic</t>
  </si>
  <si>
    <t>Tuvalu</t>
  </si>
  <si>
    <t>Dominica</t>
  </si>
  <si>
    <t>New Caledonia</t>
  </si>
  <si>
    <t>MWI</t>
  </si>
  <si>
    <t>NOR</t>
  </si>
  <si>
    <t>Kuwait</t>
  </si>
  <si>
    <t>LTE</t>
  </si>
  <si>
    <t>2020 [YR2020]</t>
  </si>
  <si>
    <t>PYF</t>
  </si>
  <si>
    <t>CYM</t>
  </si>
  <si>
    <t>DOM</t>
  </si>
  <si>
    <t>KEN</t>
  </si>
  <si>
    <t>Mongolia</t>
  </si>
  <si>
    <t>LVA</t>
  </si>
  <si>
    <t>New Zealand</t>
  </si>
  <si>
    <t>ARM</t>
  </si>
  <si>
    <t>Small states</t>
  </si>
  <si>
    <t>Puerto Rico</t>
  </si>
  <si>
    <t>Panama</t>
  </si>
  <si>
    <t>CAN</t>
  </si>
  <si>
    <t>MDG</t>
  </si>
  <si>
    <t>Europe &amp; Central Asia</t>
  </si>
  <si>
    <t>Togo</t>
  </si>
  <si>
    <t>Latvia</t>
  </si>
  <si>
    <t>Gibraltar</t>
  </si>
  <si>
    <t>LAC</t>
  </si>
  <si>
    <t>Sri Lanka</t>
  </si>
  <si>
    <t>TMN</t>
  </si>
  <si>
    <t>Code</t>
  </si>
  <si>
    <t>NAM</t>
  </si>
  <si>
    <t>ALB</t>
  </si>
  <si>
    <t>Singapore</t>
  </si>
  <si>
    <t>Periodicity</t>
  </si>
  <si>
    <t>Finland</t>
  </si>
  <si>
    <t>World</t>
  </si>
  <si>
    <t>PRT</t>
  </si>
  <si>
    <t>MNA</t>
  </si>
  <si>
    <t>License URL</t>
  </si>
  <si>
    <t>COM</t>
  </si>
  <si>
    <t>Paraguay</t>
  </si>
  <si>
    <t>Mozambique</t>
  </si>
  <si>
    <t>Congo, Rep.</t>
  </si>
  <si>
    <t>Korea, Rep.</t>
  </si>
  <si>
    <t>Nigeria</t>
  </si>
  <si>
    <t>Sierra Leone</t>
  </si>
  <si>
    <t>Tajikistan</t>
  </si>
  <si>
    <t>Cuba</t>
  </si>
  <si>
    <t>Iraq</t>
  </si>
  <si>
    <t>Ukraine</t>
  </si>
  <si>
    <t>MKD</t>
  </si>
  <si>
    <t>Europe &amp; Central Asia (IDA &amp; IBRD countries)</t>
  </si>
  <si>
    <t>TSS</t>
  </si>
  <si>
    <t>Estonia</t>
  </si>
  <si>
    <t>Guyana</t>
  </si>
  <si>
    <t>Uruguay</t>
  </si>
  <si>
    <t>PAN</t>
  </si>
  <si>
    <t>North America</t>
  </si>
  <si>
    <t>Algeria</t>
  </si>
  <si>
    <t>ARG</t>
  </si>
  <si>
    <t>Channel Islands</t>
  </si>
  <si>
    <t>Moldova</t>
  </si>
  <si>
    <t>French Polynesia</t>
  </si>
  <si>
    <t>San Marino</t>
  </si>
  <si>
    <t>SGP</t>
  </si>
  <si>
    <t>Heavily indebted poor countries (HIPC)</t>
  </si>
  <si>
    <t>Annual</t>
  </si>
  <si>
    <t>Ireland</t>
  </si>
  <si>
    <t>CHN</t>
  </si>
  <si>
    <t>BRN</t>
  </si>
  <si>
    <t>AZE</t>
  </si>
  <si>
    <t>Czech Republic</t>
  </si>
  <si>
    <t>BRA</t>
  </si>
  <si>
    <t>Tanzania</t>
  </si>
  <si>
    <t>OECD members</t>
  </si>
  <si>
    <t>GRL</t>
  </si>
  <si>
    <t>ATG</t>
  </si>
  <si>
    <t>Israel</t>
  </si>
  <si>
    <t>TEA</t>
  </si>
  <si>
    <t>GUM</t>
  </si>
  <si>
    <t>IND</t>
  </si>
  <si>
    <t>LBR</t>
  </si>
  <si>
    <t>Antigua and Barbuda</t>
  </si>
  <si>
    <t>SRB</t>
  </si>
  <si>
    <t>TJK</t>
  </si>
  <si>
    <t>URY</t>
  </si>
  <si>
    <t>Argentina</t>
  </si>
  <si>
    <t>Cote d'Ivoire</t>
  </si>
  <si>
    <t>Cyprus</t>
  </si>
  <si>
    <t>CIV</t>
  </si>
  <si>
    <t>IDA</t>
  </si>
  <si>
    <t>Grenada</t>
  </si>
  <si>
    <t>Late-demographic dividend</t>
  </si>
  <si>
    <t>BDI</t>
  </si>
  <si>
    <t>BTN</t>
  </si>
  <si>
    <t>CHE</t>
  </si>
  <si>
    <t>Syrian Arab Republic</t>
  </si>
  <si>
    <t>Japan</t>
  </si>
  <si>
    <t>Latin America &amp; the Caribbean (IDA &amp; IBRD countries)</t>
  </si>
  <si>
    <t>Barbados</t>
  </si>
  <si>
    <t>Armenia</t>
  </si>
  <si>
    <t>Uzbekistan</t>
  </si>
  <si>
    <t>Djibouti</t>
  </si>
  <si>
    <t>SEN</t>
  </si>
  <si>
    <t>Congo, Dem. Rep.</t>
  </si>
  <si>
    <t>Georgia</t>
  </si>
  <si>
    <t>Brunei Darussalam</t>
  </si>
  <si>
    <t>OSS</t>
  </si>
  <si>
    <t>Cabo Verde</t>
  </si>
  <si>
    <t>Luxembourg</t>
  </si>
  <si>
    <t>Dominican Republic</t>
  </si>
  <si>
    <t>ERI</t>
  </si>
  <si>
    <t>Senegal</t>
  </si>
  <si>
    <t>BHR</t>
  </si>
  <si>
    <t>IDA only</t>
  </si>
  <si>
    <t>CMR</t>
  </si>
  <si>
    <t>INX</t>
  </si>
  <si>
    <t>KWT</t>
  </si>
  <si>
    <t>ARE</t>
  </si>
  <si>
    <t>GEO</t>
  </si>
  <si>
    <t>LBY</t>
  </si>
  <si>
    <t>North Macedonia</t>
  </si>
  <si>
    <t>CAF</t>
  </si>
  <si>
    <t>Malta</t>
  </si>
  <si>
    <t>HKG</t>
  </si>
  <si>
    <t>EAP</t>
  </si>
  <si>
    <t>Indicator Name</t>
  </si>
  <si>
    <t>PLW</t>
  </si>
  <si>
    <t>CHL</t>
  </si>
  <si>
    <t>VGB</t>
  </si>
  <si>
    <t>Benin</t>
  </si>
  <si>
    <t>Haiti</t>
  </si>
  <si>
    <t>Fragile and conflict affected situations</t>
  </si>
  <si>
    <t>GBR</t>
  </si>
  <si>
    <t>HUN</t>
  </si>
  <si>
    <t>Middle East &amp; North Africa</t>
  </si>
  <si>
    <t>South Asia</t>
  </si>
  <si>
    <t>BGD</t>
  </si>
  <si>
    <t>ASM</t>
  </si>
  <si>
    <t>Norway</t>
  </si>
  <si>
    <t>Eritrea</t>
  </si>
  <si>
    <t>Uganda</t>
  </si>
  <si>
    <t>Austria</t>
  </si>
  <si>
    <t>FCS</t>
  </si>
  <si>
    <t>NIC</t>
  </si>
  <si>
    <t>2015 [YR2015]</t>
  </si>
  <si>
    <t>SSD</t>
  </si>
  <si>
    <t>Iran, Islamic Rep.</t>
  </si>
  <si>
    <t>Series Name</t>
  </si>
  <si>
    <t>Cambodia</t>
  </si>
  <si>
    <t>CEB</t>
  </si>
  <si>
    <t>United Kingdom</t>
  </si>
  <si>
    <t>Malaysia</t>
  </si>
  <si>
    <t>East Asia &amp; Pacific (IDA &amp; IBRD countries)</t>
  </si>
  <si>
    <t>Guinea</t>
  </si>
  <si>
    <t>Source</t>
  </si>
  <si>
    <t>Liberia</t>
  </si>
  <si>
    <t>PST</t>
  </si>
  <si>
    <t>United States</t>
  </si>
  <si>
    <t>Upper middle income</t>
  </si>
  <si>
    <t>LAO</t>
  </si>
  <si>
    <t>Micronesia, Fed. Sts.</t>
  </si>
  <si>
    <t>2018 [YR2018]</t>
  </si>
  <si>
    <t>SWZ</t>
  </si>
  <si>
    <t>CUW</t>
  </si>
  <si>
    <t>Vietnam</t>
  </si>
  <si>
    <t>ZWE</t>
  </si>
  <si>
    <t>PHL</t>
  </si>
  <si>
    <t>VIR</t>
  </si>
  <si>
    <t>GIB</t>
  </si>
  <si>
    <t>Burkina Faso</t>
  </si>
  <si>
    <t>IDB</t>
  </si>
  <si>
    <t>LDC</t>
  </si>
  <si>
    <t>MIC</t>
  </si>
  <si>
    <t>DNK</t>
  </si>
  <si>
    <t>KGZ</t>
  </si>
  <si>
    <t>Gambia, The</t>
  </si>
  <si>
    <t>Kenya</t>
  </si>
  <si>
    <t>East Asia &amp; Pacific</t>
  </si>
  <si>
    <t>Middle East &amp; North Africa (excluding high income)</t>
  </si>
  <si>
    <t>Indonesia</t>
  </si>
  <si>
    <t>Seychelles</t>
  </si>
  <si>
    <t>SLE</t>
  </si>
  <si>
    <t>Egypt, Arab Rep.</t>
  </si>
  <si>
    <t>Ghana</t>
  </si>
  <si>
    <t>European Union</t>
  </si>
  <si>
    <t>IDA &amp; IBRD total</t>
  </si>
  <si>
    <t>VCT</t>
  </si>
  <si>
    <t>TGO</t>
  </si>
  <si>
    <t>COL</t>
  </si>
  <si>
    <t>GTM</t>
  </si>
  <si>
    <t>GRD</t>
  </si>
  <si>
    <t>MUS</t>
  </si>
  <si>
    <t>NGA</t>
  </si>
  <si>
    <t>STP</t>
  </si>
  <si>
    <t>Mali</t>
  </si>
  <si>
    <t>GHA</t>
  </si>
  <si>
    <t>DJI</t>
  </si>
  <si>
    <t>Oman</t>
  </si>
  <si>
    <t>DZA</t>
  </si>
  <si>
    <t>NCL</t>
  </si>
  <si>
    <t>NAC</t>
  </si>
  <si>
    <t>BHS</t>
  </si>
  <si>
    <t>Arab World</t>
  </si>
  <si>
    <t>Monaco</t>
  </si>
  <si>
    <t>AUT</t>
  </si>
  <si>
    <t>Bahamas, The</t>
  </si>
  <si>
    <t>AFG</t>
  </si>
  <si>
    <t>Palau</t>
  </si>
  <si>
    <t>UZB</t>
  </si>
  <si>
    <t>High income</t>
  </si>
  <si>
    <t>Maldives</t>
  </si>
  <si>
    <t>Mauritania</t>
  </si>
  <si>
    <t>QAT</t>
  </si>
  <si>
    <t>El Salvador</t>
  </si>
  <si>
    <t>Qatar</t>
  </si>
  <si>
    <t>Honduras</t>
  </si>
  <si>
    <t>Costa Rica</t>
  </si>
  <si>
    <t>ITA</t>
  </si>
  <si>
    <t>BGR</t>
  </si>
  <si>
    <t>South Asia (IDA &amp; IBRD)</t>
  </si>
  <si>
    <t>LMY</t>
  </si>
  <si>
    <t>Eswatini</t>
  </si>
  <si>
    <t>MNG</t>
  </si>
  <si>
    <t>BFA</t>
  </si>
  <si>
    <t>TCD</t>
  </si>
  <si>
    <t>SOM</t>
  </si>
  <si>
    <t>TUR</t>
  </si>
  <si>
    <t>UKR</t>
  </si>
  <si>
    <t>AFW</t>
  </si>
  <si>
    <t>GUY</t>
  </si>
  <si>
    <t>GAB</t>
  </si>
  <si>
    <t>..</t>
  </si>
  <si>
    <t>MAC</t>
  </si>
  <si>
    <t>AGO</t>
  </si>
  <si>
    <t>Early-demographic dividend</t>
  </si>
  <si>
    <t>HIC</t>
  </si>
  <si>
    <t>Isle of Man</t>
  </si>
  <si>
    <t>PSE</t>
  </si>
  <si>
    <t>THA</t>
  </si>
  <si>
    <t>TLS</t>
  </si>
  <si>
    <t>Venezuela, RB</t>
  </si>
  <si>
    <t>KOR</t>
  </si>
  <si>
    <t>Post-demographic dividend</t>
  </si>
  <si>
    <t>Latin America &amp; Caribbean</t>
  </si>
  <si>
    <t>Rwanda</t>
  </si>
  <si>
    <t>Solomon Islands</t>
  </si>
  <si>
    <t>Zambia</t>
  </si>
  <si>
    <t>Gabon</t>
  </si>
  <si>
    <t>SAU</t>
  </si>
  <si>
    <t>CZE</t>
  </si>
  <si>
    <t>China</t>
  </si>
  <si>
    <t>WSM</t>
  </si>
  <si>
    <t>BWA</t>
  </si>
  <si>
    <t>IBT</t>
  </si>
  <si>
    <t>LMC</t>
  </si>
  <si>
    <t>Long definition</t>
  </si>
  <si>
    <t>SUR</t>
  </si>
  <si>
    <t>VEN</t>
  </si>
  <si>
    <t>Denmark</t>
  </si>
  <si>
    <t>Jamaica</t>
  </si>
  <si>
    <t>IRL</t>
  </si>
  <si>
    <t>Albania</t>
  </si>
  <si>
    <t>Poland</t>
  </si>
  <si>
    <t>East Asia &amp; Pacific (excluding high income)</t>
  </si>
  <si>
    <t>Euro area</t>
  </si>
  <si>
    <t>Andorra</t>
  </si>
  <si>
    <t>Bosnia and Herzegovina</t>
  </si>
  <si>
    <t>JOR</t>
  </si>
  <si>
    <t>Nicaragua</t>
  </si>
  <si>
    <t>PAK</t>
  </si>
  <si>
    <t>Hong Kong SAR, China</t>
  </si>
  <si>
    <t>2014 [YR2014]</t>
  </si>
  <si>
    <t>Sao Tome and Principe</t>
  </si>
  <si>
    <t>CSS</t>
  </si>
  <si>
    <t>FRO</t>
  </si>
  <si>
    <t>Greece</t>
  </si>
  <si>
    <t>Philippines</t>
  </si>
  <si>
    <t>SWE</t>
  </si>
  <si>
    <t>TON</t>
  </si>
  <si>
    <t>CUB</t>
  </si>
  <si>
    <t>ESP</t>
  </si>
  <si>
    <t>HPC</t>
  </si>
  <si>
    <t>ETH</t>
  </si>
  <si>
    <t>Africa Eastern and Southern</t>
  </si>
  <si>
    <t>JAM</t>
  </si>
  <si>
    <t>MNE</t>
  </si>
  <si>
    <t>Romania</t>
  </si>
  <si>
    <t>BLZ</t>
  </si>
  <si>
    <t>2017 [YR2017]</t>
  </si>
  <si>
    <t>Spain</t>
  </si>
  <si>
    <t>Middle East &amp; North Africa (IDA &amp; IBRD countries)</t>
  </si>
  <si>
    <t>https://datacatalog.worldbank.org/public-licenses#cc-by</t>
  </si>
  <si>
    <t>Europe &amp; Central Asia (excluding high income)</t>
  </si>
  <si>
    <t>LKA</t>
  </si>
  <si>
    <t>PRK</t>
  </si>
  <si>
    <t>COD</t>
  </si>
  <si>
    <t>Bolivia</t>
  </si>
  <si>
    <t>Canada</t>
  </si>
  <si>
    <t>SXM</t>
  </si>
  <si>
    <t>Bangladesh</t>
  </si>
  <si>
    <t>MOZ</t>
  </si>
  <si>
    <t>SMR</t>
  </si>
  <si>
    <t>Kyrgyz Republic</t>
  </si>
  <si>
    <t>UGA</t>
  </si>
  <si>
    <t>France</t>
  </si>
  <si>
    <t>KHM</t>
  </si>
  <si>
    <t>Lower middle income</t>
  </si>
  <si>
    <t>OMN</t>
  </si>
  <si>
    <t>PSS</t>
  </si>
  <si>
    <t>BMU</t>
  </si>
  <si>
    <t>Last Updated: 04/27/2022</t>
  </si>
  <si>
    <t>Afghanistan</t>
  </si>
  <si>
    <t>Suriname</t>
  </si>
  <si>
    <t>Turkmenistan</t>
  </si>
  <si>
    <t>IDN</t>
  </si>
  <si>
    <t>License Type</t>
  </si>
  <si>
    <t>LUX</t>
  </si>
  <si>
    <t>LSO</t>
  </si>
  <si>
    <t>Pacific island small states</t>
  </si>
  <si>
    <t>Least developed countries: UN classification</t>
  </si>
  <si>
    <t>BEN</t>
  </si>
  <si>
    <t>Lithuania</t>
  </si>
  <si>
    <t>St. Vincent and the Grenadines</t>
  </si>
  <si>
    <t>Curacao</t>
  </si>
  <si>
    <t>Low income</t>
  </si>
  <si>
    <t>St. Kitts and Nevis</t>
  </si>
  <si>
    <t>IBRD only</t>
  </si>
  <si>
    <t>Series Code</t>
  </si>
  <si>
    <t>Not classified</t>
  </si>
  <si>
    <t>Colombia</t>
  </si>
  <si>
    <t>ARB</t>
  </si>
  <si>
    <t>TSA</t>
  </si>
  <si>
    <t>GRC</t>
  </si>
  <si>
    <t>Saudi Arabia</t>
  </si>
  <si>
    <t>Australia</t>
  </si>
  <si>
    <t>PRE</t>
  </si>
  <si>
    <t>VUT</t>
  </si>
  <si>
    <t>ISR</t>
  </si>
  <si>
    <t>LCN</t>
  </si>
  <si>
    <t>SVK</t>
  </si>
  <si>
    <t>Korea, Dem. People's Rep.</t>
  </si>
  <si>
    <t>LCA</t>
  </si>
  <si>
    <t>CHI</t>
  </si>
  <si>
    <t>FIN</t>
  </si>
  <si>
    <t>Market capitalization of listed domestic companies (current US$)</t>
  </si>
  <si>
    <t>Samoa</t>
  </si>
  <si>
    <t>Caribbean small states</t>
  </si>
  <si>
    <t>AUS</t>
  </si>
  <si>
    <t>Sweden</t>
  </si>
  <si>
    <t>IRQ</t>
  </si>
  <si>
    <t>SSA</t>
  </si>
  <si>
    <t>Papua New Guinea</t>
  </si>
  <si>
    <t>Lesotho</t>
  </si>
  <si>
    <t>FJI</t>
  </si>
  <si>
    <t>Turkey</t>
  </si>
  <si>
    <t>Italy</t>
  </si>
  <si>
    <t>PNG</t>
  </si>
  <si>
    <t>PRY</t>
  </si>
  <si>
    <t>CM.MKT.LCAP.CD</t>
  </si>
  <si>
    <t>Libya</t>
  </si>
  <si>
    <t>Azerbaijan</t>
  </si>
  <si>
    <t>Other small states</t>
  </si>
  <si>
    <t>Tonga</t>
  </si>
  <si>
    <t>Bahrain</t>
  </si>
  <si>
    <t>Brazil</t>
  </si>
  <si>
    <t>Belarus</t>
  </si>
  <si>
    <t>ISL</t>
  </si>
  <si>
    <t>NLD</t>
  </si>
  <si>
    <t>Malawi</t>
  </si>
  <si>
    <t>TZA</t>
  </si>
  <si>
    <t>MMR</t>
  </si>
  <si>
    <t>BEL</t>
  </si>
  <si>
    <t>Vanuatu</t>
  </si>
  <si>
    <t>2013 [YR2013]</t>
  </si>
  <si>
    <t>Belgium</t>
  </si>
  <si>
    <t>Guam</t>
  </si>
  <si>
    <t>SLB</t>
  </si>
  <si>
    <t>Faroe Islands</t>
  </si>
  <si>
    <t>IMN</t>
  </si>
  <si>
    <t>MEX</t>
  </si>
  <si>
    <t>MCO</t>
  </si>
  <si>
    <t>MAF</t>
  </si>
  <si>
    <t>Trinidad and Tobago</t>
  </si>
  <si>
    <t>BLR</t>
  </si>
  <si>
    <t>TEC</t>
  </si>
  <si>
    <t>Jordan</t>
  </si>
  <si>
    <t>Sub-Saharan Africa (excluding high income)</t>
  </si>
  <si>
    <t>Namibia</t>
  </si>
  <si>
    <t>Belize</t>
  </si>
  <si>
    <t>MHL</t>
  </si>
  <si>
    <t>LTU</t>
  </si>
  <si>
    <t>Niger</t>
  </si>
  <si>
    <t>2016 [YR2016]</t>
  </si>
  <si>
    <t>EGY</t>
  </si>
  <si>
    <t>CYP</t>
  </si>
  <si>
    <t>EUU</t>
  </si>
  <si>
    <t>ZMB</t>
  </si>
  <si>
    <t>NER</t>
  </si>
  <si>
    <t>Africa Western and Central</t>
  </si>
  <si>
    <t>Hungary</t>
  </si>
  <si>
    <t>BIH</t>
  </si>
  <si>
    <t>Kazakhstan</t>
  </si>
  <si>
    <t>Central Europe and the Baltics</t>
  </si>
  <si>
    <t>Cayman Islands</t>
  </si>
  <si>
    <t>FRA</t>
  </si>
  <si>
    <t>Aruba</t>
  </si>
  <si>
    <t>2019 [YR2019]</t>
  </si>
  <si>
    <t>CC BY-4.0</t>
  </si>
  <si>
    <t>Comoros</t>
  </si>
  <si>
    <t>SLV</t>
  </si>
  <si>
    <t>Mauritius</t>
  </si>
  <si>
    <t>Mexico</t>
  </si>
  <si>
    <t>India</t>
  </si>
  <si>
    <t>ZAF</t>
  </si>
  <si>
    <t>Madagascar</t>
  </si>
  <si>
    <t>RWA</t>
  </si>
  <si>
    <t>TCA</t>
  </si>
  <si>
    <t>Morocco</t>
  </si>
  <si>
    <t>Country Code</t>
  </si>
  <si>
    <t>LBN</t>
  </si>
  <si>
    <t>MDA</t>
  </si>
  <si>
    <t>EAR</t>
  </si>
  <si>
    <t>Aggregation method</t>
  </si>
  <si>
    <t>WLD</t>
  </si>
  <si>
    <t>Turks and Caicos Islands</t>
  </si>
  <si>
    <t>DMA</t>
  </si>
  <si>
    <t>GMB</t>
  </si>
  <si>
    <t>ECA</t>
  </si>
  <si>
    <t>Pakistan</t>
  </si>
  <si>
    <t>Burundi</t>
  </si>
  <si>
    <t>COG</t>
  </si>
  <si>
    <t>EMU</t>
  </si>
  <si>
    <t>Sub-Saharan Africa</t>
  </si>
  <si>
    <t>Croatia</t>
  </si>
  <si>
    <t>SSF</t>
  </si>
  <si>
    <t>FSM</t>
  </si>
  <si>
    <t>IBD</t>
  </si>
  <si>
    <t>MYS</t>
  </si>
  <si>
    <t>KNA</t>
  </si>
  <si>
    <t>Thailand</t>
  </si>
  <si>
    <t>Chile</t>
  </si>
  <si>
    <t>Serbia</t>
  </si>
  <si>
    <t>St. Martin (French part)</t>
  </si>
  <si>
    <t>TUV</t>
  </si>
  <si>
    <t>VNM</t>
  </si>
  <si>
    <t>Tunisia</t>
  </si>
  <si>
    <t>Latest value</t>
  </si>
  <si>
    <t>Matching value</t>
  </si>
  <si>
    <t>Clean value</t>
  </si>
  <si>
    <t>Country Name [original]</t>
  </si>
  <si>
    <t>Country Name [adjusted]</t>
  </si>
  <si>
    <t>Egypt</t>
  </si>
  <si>
    <t>Hong Kong</t>
  </si>
  <si>
    <t>Iran (Islamic Republic of)</t>
  </si>
  <si>
    <t>Republic of Korea</t>
  </si>
  <si>
    <t>Slovakia</t>
  </si>
  <si>
    <t>United Republic of Tanzania</t>
  </si>
  <si>
    <t>United States of America</t>
  </si>
  <si>
    <t>Viet Nam</t>
  </si>
  <si>
    <t>Côte d'Ivoire</t>
  </si>
  <si>
    <t>Africa</t>
  </si>
  <si>
    <t>eqs_initialequityshare</t>
  </si>
  <si>
    <t>Country and Equity Risk Premiums</t>
  </si>
  <si>
    <t>Date of update:</t>
  </si>
  <si>
    <t>Enter the current risk premium for a mature equity market</t>
  </si>
  <si>
    <t>Do you want to adjust the country default spread for the additional volatility of the equity market to get to a country premium?</t>
  </si>
  <si>
    <t>Yes</t>
  </si>
  <si>
    <t>If yes, enter the multiplier to use on the default spread (See worksheet for volatility numbers for selected emerging markets)</t>
  </si>
  <si>
    <t>Country</t>
  </si>
  <si>
    <t>Moody's rating</t>
  </si>
  <si>
    <t>Rating-based Default Spread</t>
  </si>
  <si>
    <t>Total Equity Risk Premium</t>
  </si>
  <si>
    <t>Country Risk Premium</t>
  </si>
  <si>
    <t>Sovereign CDS, net of US</t>
  </si>
  <si>
    <t>Total Equity Risk Premium2</t>
  </si>
  <si>
    <t>Country Risk Premium3</t>
  </si>
  <si>
    <t>Has to be sorted in ascending order</t>
  </si>
  <si>
    <t>Rating</t>
  </si>
  <si>
    <t>Default spread in basis points</t>
  </si>
  <si>
    <t>A1</t>
  </si>
  <si>
    <t>A2</t>
  </si>
  <si>
    <t>A3</t>
  </si>
  <si>
    <t>Aa1</t>
  </si>
  <si>
    <t>Aa2</t>
  </si>
  <si>
    <t>Aa3</t>
  </si>
  <si>
    <t>Aaa</t>
  </si>
  <si>
    <t>B1</t>
  </si>
  <si>
    <t>B2</t>
  </si>
  <si>
    <t>B3</t>
  </si>
  <si>
    <t>Ba1</t>
  </si>
  <si>
    <t>Ba2</t>
  </si>
  <si>
    <t>Ba3</t>
  </si>
  <si>
    <t>Baa1</t>
  </si>
  <si>
    <t>Baa2</t>
  </si>
  <si>
    <t>Baa3</t>
  </si>
  <si>
    <t>C</t>
  </si>
  <si>
    <t>Ca</t>
  </si>
  <si>
    <t>NR</t>
  </si>
  <si>
    <t>Frontier Markets (no sovereign ratings)</t>
  </si>
  <si>
    <t>PRS Composite Risk Score</t>
  </si>
  <si>
    <t>ERP</t>
  </si>
  <si>
    <t>CRP</t>
  </si>
  <si>
    <t>Default Spread</t>
  </si>
  <si>
    <t>Caa1</t>
  </si>
  <si>
    <t>Caa2</t>
  </si>
  <si>
    <t>Caa3</t>
  </si>
  <si>
    <t>NA</t>
  </si>
  <si>
    <t>NOTE: This sheet is taken from the July 2023 update of the Damodaran data sheet on "Risk Premiums for Other Markets"</t>
  </si>
  <si>
    <t>Date updated:</t>
  </si>
  <si>
    <t>Created by:</t>
  </si>
  <si>
    <t>Aswath Damodaran, adamodar@stern.nyu.edu</t>
  </si>
  <si>
    <t>What is this data?</t>
  </si>
  <si>
    <t>Implied Equity Risk Premiums (by year)</t>
  </si>
  <si>
    <t>S&amp;P 500</t>
  </si>
  <si>
    <t>Home Page:</t>
  </si>
  <si>
    <t>http://www.damodaran.com</t>
  </si>
  <si>
    <t>Data website:</t>
  </si>
  <si>
    <t>https://pages.stern.nyu.edu/~adamodar/New_Home_Page/data.html</t>
  </si>
  <si>
    <t>Year</t>
  </si>
  <si>
    <t>Earnings Yield</t>
  </si>
  <si>
    <t>Dividend Yield</t>
  </si>
  <si>
    <t>Earnings*</t>
  </si>
  <si>
    <t>Dividends*</t>
  </si>
  <si>
    <t>Dividends + Buybacks</t>
  </si>
  <si>
    <t>Change in Earnings</t>
  </si>
  <si>
    <t>Change in Dividends</t>
  </si>
  <si>
    <t>T.Bill Rate</t>
  </si>
  <si>
    <t>T.Bond Rate</t>
  </si>
  <si>
    <t>Bond-Bill</t>
  </si>
  <si>
    <t>Smoothed Growth</t>
  </si>
  <si>
    <t>Implied Premium (DDM)</t>
  </si>
  <si>
    <t>Analyst Growth Estimate</t>
  </si>
  <si>
    <t>Implied ERP (FCFE)</t>
  </si>
  <si>
    <t>Implied Premium (FCFE with sustainable Payout)</t>
  </si>
  <si>
    <t>ERP/Riskfree Rate</t>
    <phoneticPr fontId="0" type="noConversion"/>
  </si>
  <si>
    <t>* Earnings and dividends numbers each year reflect the estimated numbers as of the end of the year. These numbers get updated later in the year but I do not update the numbers in this spreadsheet, since I would not have had access to them at the end of the year.</t>
  </si>
  <si>
    <t>Period</t>
  </si>
  <si>
    <t>ERP + Riskfree Rate</t>
  </si>
  <si>
    <t>1960-2021</t>
  </si>
  <si>
    <t>2002-2021</t>
  </si>
  <si>
    <t>2012-2021</t>
  </si>
  <si>
    <t>End of 2023</t>
  </si>
  <si>
    <t>Country Name</t>
  </si>
  <si>
    <t>1960 [YR1960]</t>
  </si>
  <si>
    <t>1961 [YR1961]</t>
  </si>
  <si>
    <t>1962 [YR1962]</t>
  </si>
  <si>
    <t>1963 [YR1963]</t>
  </si>
  <si>
    <t>1964 [YR1964]</t>
  </si>
  <si>
    <t>1965 [YR1965]</t>
  </si>
  <si>
    <t>1966 [YR1966]</t>
  </si>
  <si>
    <t>1967 [YR1967]</t>
  </si>
  <si>
    <t>1968 [YR1968]</t>
  </si>
  <si>
    <t>1969 [YR1969]</t>
  </si>
  <si>
    <t>1970 [YR1970]</t>
  </si>
  <si>
    <t>1971 [YR1971]</t>
  </si>
  <si>
    <t>1972 [YR1972]</t>
  </si>
  <si>
    <t>1973 [YR1973]</t>
  </si>
  <si>
    <t>1974 [YR1974]</t>
  </si>
  <si>
    <t>1975 [YR1975]</t>
  </si>
  <si>
    <t>1976 [YR1976]</t>
  </si>
  <si>
    <t>1977 [YR1977]</t>
  </si>
  <si>
    <t>1978 [YR1978]</t>
  </si>
  <si>
    <t>1979 [YR1979]</t>
  </si>
  <si>
    <t>1980 [YR1980]</t>
  </si>
  <si>
    <t>1981 [YR1981]</t>
  </si>
  <si>
    <t>1982 [YR1982]</t>
  </si>
  <si>
    <t>1983 [YR1983]</t>
  </si>
  <si>
    <t>1984 [YR1984]</t>
  </si>
  <si>
    <t>1985 [YR1985]</t>
  </si>
  <si>
    <t>1986 [YR1986]</t>
  </si>
  <si>
    <t>1987 [YR1987]</t>
  </si>
  <si>
    <t>1988 [YR1988]</t>
  </si>
  <si>
    <t>1989 [YR1989]</t>
  </si>
  <si>
    <t>1990 [YR1990]</t>
  </si>
  <si>
    <t>1991 [YR1991]</t>
  </si>
  <si>
    <t>1992 [YR1992]</t>
  </si>
  <si>
    <t>1993 [YR1993]</t>
  </si>
  <si>
    <t>1994 [YR1994]</t>
  </si>
  <si>
    <t>1995 [YR1995]</t>
  </si>
  <si>
    <t>1996 [YR1996]</t>
  </si>
  <si>
    <t>1997 [YR1997]</t>
  </si>
  <si>
    <t>1998 [YR1998]</t>
  </si>
  <si>
    <t>1999 [YR1999]</t>
  </si>
  <si>
    <t>2000 [YR2000]</t>
  </si>
  <si>
    <t>2001 [YR2001]</t>
  </si>
  <si>
    <t>2002 [YR2002]</t>
  </si>
  <si>
    <t>2003 [YR2003]</t>
  </si>
  <si>
    <t>2004 [YR2004]</t>
  </si>
  <si>
    <t>2005 [YR2005]</t>
  </si>
  <si>
    <t>2006 [YR2006]</t>
  </si>
  <si>
    <t>2007 [YR2007]</t>
  </si>
  <si>
    <t>2008 [YR2008]</t>
  </si>
  <si>
    <t>2009 [YR2009]</t>
  </si>
  <si>
    <t>2010 [YR2010]</t>
  </si>
  <si>
    <t>2011 [YR2011]</t>
  </si>
  <si>
    <t>2022 [YR2022]</t>
  </si>
  <si>
    <t>Inflation, consumer prices (annual %)</t>
  </si>
  <si>
    <t>FP.CPI.TOTL.ZG</t>
  </si>
  <si>
    <t>Inflation, GDP deflator (annual %)</t>
  </si>
  <si>
    <t>NY.GDP.DEFL.KD.ZG</t>
  </si>
  <si>
    <t>Last Updated: 09/15/2023</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</si>
  <si>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</si>
  <si>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International Monetary Fund, International Financial Statistics and data files.</t>
  </si>
  <si>
    <t>Financial Sector: Exchange rates &amp; prices</t>
  </si>
  <si>
    <t>Median</t>
  </si>
  <si>
    <t>Inflation as measured by the annual growth rate of the GDP implicit deflator shows the rate of price change in the economy as a whole. The GDP implicit deflator is the ratio of GDP in current local currency to GDP in constant local currency.</t>
  </si>
  <si>
    <t>World Bank national accounts data, and OECD National Accounts data files.</t>
  </si>
  <si>
    <t>ESH</t>
  </si>
  <si>
    <t>GLP</t>
  </si>
  <si>
    <t>GUF</t>
  </si>
  <si>
    <t>MTQ</t>
  </si>
  <si>
    <t>REU</t>
  </si>
  <si>
    <t>TWN</t>
  </si>
  <si>
    <t>iso3</t>
  </si>
  <si>
    <t>name</t>
  </si>
  <si>
    <t>CH_</t>
  </si>
  <si>
    <t>China, mainland</t>
  </si>
  <si>
    <t>GGY</t>
  </si>
  <si>
    <t>Guernsey</t>
  </si>
  <si>
    <t>China, Taiwan Province of</t>
  </si>
  <si>
    <t>JEY</t>
  </si>
  <si>
    <t>Jersey</t>
  </si>
  <si>
    <t>China, Hong Kong SAR</t>
  </si>
  <si>
    <t>China, Macao SAR</t>
  </si>
  <si>
    <t>AIA</t>
  </si>
  <si>
    <t>Anguilla</t>
  </si>
  <si>
    <t>ALA</t>
  </si>
  <si>
    <t>Ã…land Islands</t>
  </si>
  <si>
    <t>ATA</t>
  </si>
  <si>
    <t>Antarctica</t>
  </si>
  <si>
    <t>ATF</t>
  </si>
  <si>
    <t>French Southern and Antarctic Territories</t>
  </si>
  <si>
    <t>BLM</t>
  </si>
  <si>
    <t>Saint BarthÃ©lemy</t>
  </si>
  <si>
    <t>CÃ´te d'Ivoire</t>
  </si>
  <si>
    <t>Democratic Republic of the Congo</t>
  </si>
  <si>
    <t>Congo</t>
  </si>
  <si>
    <t>COK</t>
  </si>
  <si>
    <t>Cook Islands</t>
  </si>
  <si>
    <t>CXR</t>
  </si>
  <si>
    <t>Christmas Island</t>
  </si>
  <si>
    <t>Gambia</t>
  </si>
  <si>
    <t>Kyrgyzstan</t>
  </si>
  <si>
    <t>Republic of Moldova</t>
  </si>
  <si>
    <t>MSR</t>
  </si>
  <si>
    <t>Montserrat</t>
  </si>
  <si>
    <t>SGS</t>
  </si>
  <si>
    <t>South Georgia and the South Sandwich Islands</t>
  </si>
  <si>
    <t>SJM</t>
  </si>
  <si>
    <t>Svalbard and Jan Mayen Islands</t>
  </si>
  <si>
    <t>TKL</t>
  </si>
  <si>
    <t>Tokelau</t>
  </si>
  <si>
    <t>TÃ¼rkiye</t>
  </si>
  <si>
    <t>VAT</t>
  </si>
  <si>
    <t>Holy See</t>
  </si>
  <si>
    <t>_AB</t>
  </si>
  <si>
    <t>Abyei</t>
  </si>
  <si>
    <t>_AC</t>
  </si>
  <si>
    <t>Aksai Chin</t>
  </si>
  <si>
    <t>_AP</t>
  </si>
  <si>
    <t>Arunachal Pradesh</t>
  </si>
  <si>
    <t>_F1</t>
  </si>
  <si>
    <t>Bassas da India</t>
  </si>
  <si>
    <t>_F2</t>
  </si>
  <si>
    <t>Europa Island</t>
  </si>
  <si>
    <t>_F3</t>
  </si>
  <si>
    <t>Glorioso Islands</t>
  </si>
  <si>
    <t>_F4</t>
  </si>
  <si>
    <t>Juan de Nova Island</t>
  </si>
  <si>
    <t>_F5</t>
  </si>
  <si>
    <t>Tromelin Island</t>
  </si>
  <si>
    <t>_H1</t>
  </si>
  <si>
    <t>Hala'ib Triangle</t>
  </si>
  <si>
    <t>_H2</t>
  </si>
  <si>
    <t>_IT</t>
  </si>
  <si>
    <t>Ilemi Triangle</t>
  </si>
  <si>
    <t>_JK</t>
  </si>
  <si>
    <t>Jammu and Kashmir</t>
  </si>
  <si>
    <t>_JL</t>
  </si>
  <si>
    <t>---</t>
  </si>
  <si>
    <t>_KI</t>
  </si>
  <si>
    <t>Kuril Islands</t>
  </si>
  <si>
    <t>_MS</t>
  </si>
  <si>
    <t>Bi'r TawÄ«l</t>
  </si>
  <si>
    <t>_PI</t>
  </si>
  <si>
    <t>Paracel Islands</t>
  </si>
  <si>
    <t>_SI</t>
  </si>
  <si>
    <t>Spratly Islands</t>
  </si>
  <si>
    <t>_SK</t>
  </si>
  <si>
    <t>Senkaku Islands</t>
  </si>
  <si>
    <t>_SR</t>
  </si>
  <si>
    <t>Scarborough Reef</t>
  </si>
  <si>
    <t>_U1</t>
  </si>
  <si>
    <t>Akrotiri</t>
  </si>
  <si>
    <t>_U2</t>
  </si>
  <si>
    <t>Dekelia</t>
  </si>
  <si>
    <t>_XX</t>
  </si>
  <si>
    <t>Yemen</t>
  </si>
  <si>
    <t>Bolivia (Plurinational State of)</t>
  </si>
  <si>
    <t>Bahamas</t>
  </si>
  <si>
    <t>BVT</t>
  </si>
  <si>
    <t>Bouvet Island</t>
  </si>
  <si>
    <t>CCK</t>
  </si>
  <si>
    <t>Cocos (Keeling) Islands</t>
  </si>
  <si>
    <t>CuraÃ§ao</t>
  </si>
  <si>
    <t>Czechia</t>
  </si>
  <si>
    <t>Western Sahara</t>
  </si>
  <si>
    <t>FLK</t>
  </si>
  <si>
    <t>Falkland Islands (Malvinas)</t>
  </si>
  <si>
    <t>Micronesia (Federated States of)</t>
  </si>
  <si>
    <t>Guadeloupe</t>
  </si>
  <si>
    <t>French Guiana</t>
  </si>
  <si>
    <t>HMD</t>
  </si>
  <si>
    <t>Heard and McDonald Islands</t>
  </si>
  <si>
    <t>IOT</t>
  </si>
  <si>
    <t>British Indian Ocean Territory</t>
  </si>
  <si>
    <t>Saint Kitts and Nevis</t>
  </si>
  <si>
    <t>Lao People's Democratic Republic</t>
  </si>
  <si>
    <t>Saint Lucia</t>
  </si>
  <si>
    <t>Saint-Martin (French Part)</t>
  </si>
  <si>
    <t>Martinique</t>
  </si>
  <si>
    <t>PCN</t>
  </si>
  <si>
    <t>Pitcairn Islands</t>
  </si>
  <si>
    <t>Democratic People's Republic of Korea</t>
  </si>
  <si>
    <t>MYT</t>
  </si>
  <si>
    <t>Mayotte</t>
  </si>
  <si>
    <t>NFK</t>
  </si>
  <si>
    <t>Norfolk Island</t>
  </si>
  <si>
    <t>NIU</t>
  </si>
  <si>
    <t>Niue</t>
  </si>
  <si>
    <t>RÃ©union</t>
  </si>
  <si>
    <t>SPM</t>
  </si>
  <si>
    <t>Saint Pierre and Miquelon</t>
  </si>
  <si>
    <t>Sint Maarten (Dutch Part)</t>
  </si>
  <si>
    <t>Saint Vincent and the Grenadines</t>
  </si>
  <si>
    <t>United States Virgin Islands</t>
  </si>
  <si>
    <t>WLF</t>
  </si>
  <si>
    <t>Wallis and Futuna Islands</t>
  </si>
  <si>
    <t>_BL</t>
  </si>
  <si>
    <t>Belgium-Luxembourg</t>
  </si>
  <si>
    <t>SHN</t>
  </si>
  <si>
    <t>Saint Helena, Ascension and Tristan da Cunha</t>
  </si>
  <si>
    <t>UMI</t>
  </si>
  <si>
    <t>US Minor Is.</t>
  </si>
  <si>
    <t>Venezuela (Bolivarian Republic of)</t>
  </si>
  <si>
    <t>_CH</t>
  </si>
  <si>
    <t>BES</t>
  </si>
  <si>
    <t>Bonaire, Sint Eustatius and Saba</t>
  </si>
  <si>
    <t>Palestine</t>
  </si>
  <si>
    <t>Source:</t>
  </si>
  <si>
    <t>Retrieved on:</t>
  </si>
  <si>
    <t>https://data.apps.fao.org/catalog/dataset/iso-3-code-list-global-region-country</t>
  </si>
  <si>
    <t>weight_msciem</t>
  </si>
  <si>
    <t>weight_wbmarketcap</t>
  </si>
  <si>
    <t>Portfolio checks</t>
  </si>
  <si>
    <t>weight_msciem_raw</t>
  </si>
  <si>
    <t>Weight sum</t>
  </si>
  <si>
    <t>Weight sum == 100%</t>
  </si>
  <si>
    <t>weight_wbmarketcap_raw</t>
  </si>
  <si>
    <t>Taiwan is missing from the WB data. Countries not represented in META but with non-zero WB share: Singapore, Cayman Islands, Malta, Seychelles</t>
  </si>
  <si>
    <t>name_for_matching</t>
  </si>
  <si>
    <t>Macao</t>
  </si>
  <si>
    <t>crp</t>
  </si>
  <si>
    <t>crp_damodaran</t>
  </si>
  <si>
    <t>crp_damodaran_raw</t>
  </si>
  <si>
    <t>missing_crp</t>
  </si>
  <si>
    <t>comment</t>
  </si>
  <si>
    <t>weight_msciacwiiminous</t>
  </si>
  <si>
    <t>has_any_weight</t>
  </si>
  <si>
    <t>Afghanistan (l')</t>
  </si>
  <si>
    <t>AF</t>
  </si>
  <si>
    <t>Albanie (l')</t>
  </si>
  <si>
    <t>AL</t>
  </si>
  <si>
    <t>Algérie (l')</t>
  </si>
  <si>
    <t>DZ</t>
  </si>
  <si>
    <t>Samoa américaines (les)</t>
  </si>
  <si>
    <t>AS</t>
  </si>
  <si>
    <t>Andorre (l')</t>
  </si>
  <si>
    <t>AD</t>
  </si>
  <si>
    <t>Angola (l')</t>
  </si>
  <si>
    <t>AO</t>
  </si>
  <si>
    <t>AI</t>
  </si>
  <si>
    <t>Antarctique (l')</t>
  </si>
  <si>
    <t>AQ</t>
  </si>
  <si>
    <t>Antigua-et-Barbuda</t>
  </si>
  <si>
    <t>AG</t>
  </si>
  <si>
    <t>Argentine (l')</t>
  </si>
  <si>
    <t>AR</t>
  </si>
  <si>
    <t>Arménie (l')</t>
  </si>
  <si>
    <t>AM</t>
  </si>
  <si>
    <t>AW</t>
  </si>
  <si>
    <t>Australie (l')</t>
  </si>
  <si>
    <t>AU</t>
  </si>
  <si>
    <t>Autriche (l')</t>
  </si>
  <si>
    <t>AT</t>
  </si>
  <si>
    <t>Azerbaïdjan (l')</t>
  </si>
  <si>
    <t>AZ</t>
  </si>
  <si>
    <t>Bahamas (the)</t>
  </si>
  <si>
    <t>Bahamas (les)</t>
  </si>
  <si>
    <t>BS</t>
  </si>
  <si>
    <t>Bahreïn</t>
  </si>
  <si>
    <t>BH</t>
  </si>
  <si>
    <t>Bangladesh (le)</t>
  </si>
  <si>
    <t>BD</t>
  </si>
  <si>
    <t>Barbade (la)</t>
  </si>
  <si>
    <t>BB</t>
  </si>
  <si>
    <t>Bélarus (le)</t>
  </si>
  <si>
    <t>BY</t>
  </si>
  <si>
    <t>Belgique (la)</t>
  </si>
  <si>
    <t>BE</t>
  </si>
  <si>
    <t>Belize (le)</t>
  </si>
  <si>
    <t>BZ</t>
  </si>
  <si>
    <t>Bénin (le)</t>
  </si>
  <si>
    <t>BJ</t>
  </si>
  <si>
    <t>Bermudes (les)</t>
  </si>
  <si>
    <t>BM</t>
  </si>
  <si>
    <t>Bhoutan (le)</t>
  </si>
  <si>
    <t>BT</t>
  </si>
  <si>
    <t>Bolivie (État plurinational de)</t>
  </si>
  <si>
    <t>BO</t>
  </si>
  <si>
    <t>Bonaire, Saint-Eustache et Saba</t>
  </si>
  <si>
    <t>BQ</t>
  </si>
  <si>
    <t>Bosnie-Herzégovine (la)</t>
  </si>
  <si>
    <t>BA</t>
  </si>
  <si>
    <t>Botswana (le)</t>
  </si>
  <si>
    <t>BW</t>
  </si>
  <si>
    <t>Bouvet (l'Île)</t>
  </si>
  <si>
    <t>BV</t>
  </si>
  <si>
    <t>Brésil (le)</t>
  </si>
  <si>
    <t>BR</t>
  </si>
  <si>
    <t>British Indian Ocean Territory (the)</t>
  </si>
  <si>
    <t>Indien (le Territoire britannique de l'océan)</t>
  </si>
  <si>
    <t>IO</t>
  </si>
  <si>
    <t>Brunéi Darussalam (le)</t>
  </si>
  <si>
    <t>BN</t>
  </si>
  <si>
    <t>Bulgarie (la)</t>
  </si>
  <si>
    <t>BG</t>
  </si>
  <si>
    <t>Burkina Faso (le)</t>
  </si>
  <si>
    <t>BF</t>
  </si>
  <si>
    <t>Burundi (le)</t>
  </si>
  <si>
    <t>BI</t>
  </si>
  <si>
    <t>CV</t>
  </si>
  <si>
    <t>Cambodge (le)</t>
  </si>
  <si>
    <t>KH</t>
  </si>
  <si>
    <t>Cameroun (le)</t>
  </si>
  <si>
    <t>CM</t>
  </si>
  <si>
    <t>Canada (le)</t>
  </si>
  <si>
    <t>CA</t>
  </si>
  <si>
    <t>Cayman Islands (the)</t>
  </si>
  <si>
    <t>Caïmans (les Îles)</t>
  </si>
  <si>
    <t>KY</t>
  </si>
  <si>
    <t>Central African Republic (the)</t>
  </si>
  <si>
    <t>République centrafricaine (la)</t>
  </si>
  <si>
    <t>CF</t>
  </si>
  <si>
    <t>Tchad (le)</t>
  </si>
  <si>
    <t>TD</t>
  </si>
  <si>
    <t>Chili (le)</t>
  </si>
  <si>
    <t>CL</t>
  </si>
  <si>
    <t>Chine (la)</t>
  </si>
  <si>
    <t>CN</t>
  </si>
  <si>
    <t>Christmas (l'Île)</t>
  </si>
  <si>
    <t>CX</t>
  </si>
  <si>
    <t>Cocos (Keeling) Islands (the)</t>
  </si>
  <si>
    <t>Cocos (les Îles)/ Keeling (les Îles)</t>
  </si>
  <si>
    <t>CC</t>
  </si>
  <si>
    <t>Colombie (la)</t>
  </si>
  <si>
    <t>CO</t>
  </si>
  <si>
    <t>Comoros (the)</t>
  </si>
  <si>
    <t>Comores (les)</t>
  </si>
  <si>
    <t>KM</t>
  </si>
  <si>
    <t>Congo (the Democratic Republic of the)</t>
  </si>
  <si>
    <t>Congo (la République démocratique du)</t>
  </si>
  <si>
    <t>CD</t>
  </si>
  <si>
    <t>Congo (the)</t>
  </si>
  <si>
    <t>Congo (le)</t>
  </si>
  <si>
    <t>CG</t>
  </si>
  <si>
    <t>Cook Islands (the)</t>
  </si>
  <si>
    <t>Cook (les Îles)</t>
  </si>
  <si>
    <t>CK</t>
  </si>
  <si>
    <t>Costa Rica (le)</t>
  </si>
  <si>
    <t>CR</t>
  </si>
  <si>
    <t>Croatie (la)</t>
  </si>
  <si>
    <t>HR</t>
  </si>
  <si>
    <t>CU</t>
  </si>
  <si>
    <t>Curaçao</t>
  </si>
  <si>
    <t>CW</t>
  </si>
  <si>
    <t>Chypre</t>
  </si>
  <si>
    <t>CY</t>
  </si>
  <si>
    <t>Tchéquie (la)</t>
  </si>
  <si>
    <t>CZ</t>
  </si>
  <si>
    <t>Côte d'Ivoire (la)</t>
  </si>
  <si>
    <t>CI</t>
  </si>
  <si>
    <t>Danemark (le)</t>
  </si>
  <si>
    <t>DK</t>
  </si>
  <si>
    <t>DJ</t>
  </si>
  <si>
    <t>Dominique (la)</t>
  </si>
  <si>
    <t>DM</t>
  </si>
  <si>
    <t>Dominican Republic (the)</t>
  </si>
  <si>
    <t>dominicaine (la République)</t>
  </si>
  <si>
    <t>DO</t>
  </si>
  <si>
    <t>Équateur (l')</t>
  </si>
  <si>
    <t>EC</t>
  </si>
  <si>
    <t>Égypte (l')</t>
  </si>
  <si>
    <t>EG</t>
  </si>
  <si>
    <t>SV</t>
  </si>
  <si>
    <t>Guinée équatoriale (la)</t>
  </si>
  <si>
    <t>GQ</t>
  </si>
  <si>
    <t>Érythrée (l')</t>
  </si>
  <si>
    <t>ER</t>
  </si>
  <si>
    <t>Estonie (l')</t>
  </si>
  <si>
    <t>EE</t>
  </si>
  <si>
    <t>Eswatini (l')</t>
  </si>
  <si>
    <t>SZ</t>
  </si>
  <si>
    <t>Éthiopie (l')</t>
  </si>
  <si>
    <t>ET</t>
  </si>
  <si>
    <t>Falkland Islands (the) [Malvinas]</t>
  </si>
  <si>
    <t>Falkland (les Îles)/Malouines (les Îles)</t>
  </si>
  <si>
    <t>FK</t>
  </si>
  <si>
    <t>Faroe Islands (the)</t>
  </si>
  <si>
    <t>Féroé (les Îles)</t>
  </si>
  <si>
    <t>FO</t>
  </si>
  <si>
    <t>Fidji (les)</t>
  </si>
  <si>
    <t>FJ</t>
  </si>
  <si>
    <t>Finlande (la)</t>
  </si>
  <si>
    <t>FI</t>
  </si>
  <si>
    <t>France (la)</t>
  </si>
  <si>
    <t>FR</t>
  </si>
  <si>
    <t>Guyane française (la )</t>
  </si>
  <si>
    <t>GF</t>
  </si>
  <si>
    <t>Polynésie française (la)</t>
  </si>
  <si>
    <t>PF</t>
  </si>
  <si>
    <t>French Southern Territories (the)</t>
  </si>
  <si>
    <t>Terres australes françaises (les)</t>
  </si>
  <si>
    <t>TF</t>
  </si>
  <si>
    <t>Gabon (le)</t>
  </si>
  <si>
    <t>GA</t>
  </si>
  <si>
    <t>Gambia (the)</t>
  </si>
  <si>
    <t>Gambie (la)</t>
  </si>
  <si>
    <t>GM</t>
  </si>
  <si>
    <t>Géorgie (la)</t>
  </si>
  <si>
    <t>GE</t>
  </si>
  <si>
    <t>Allemagne (l')</t>
  </si>
  <si>
    <t>DE</t>
  </si>
  <si>
    <t>Ghana (le)</t>
  </si>
  <si>
    <t>GH</t>
  </si>
  <si>
    <t>GI</t>
  </si>
  <si>
    <t>Grèce (la)</t>
  </si>
  <si>
    <t>GR</t>
  </si>
  <si>
    <t>Groenland (le)</t>
  </si>
  <si>
    <t>GL</t>
  </si>
  <si>
    <t>Grenade (la)</t>
  </si>
  <si>
    <t>GD</t>
  </si>
  <si>
    <t>Guadeloupe (la)</t>
  </si>
  <si>
    <t>GP</t>
  </si>
  <si>
    <t>GU</t>
  </si>
  <si>
    <t>Guatemala (le)</t>
  </si>
  <si>
    <t>GT</t>
  </si>
  <si>
    <t>Guernesey</t>
  </si>
  <si>
    <t>GG</t>
  </si>
  <si>
    <t>Guinée (la)</t>
  </si>
  <si>
    <t>GN</t>
  </si>
  <si>
    <t>Guinée-Bissau (la)</t>
  </si>
  <si>
    <t>GW</t>
  </si>
  <si>
    <t>Guyana (le)</t>
  </si>
  <si>
    <t>GY</t>
  </si>
  <si>
    <t>Haïti</t>
  </si>
  <si>
    <t>HT</t>
  </si>
  <si>
    <t>Heard Island and McDonald Islands</t>
  </si>
  <si>
    <t>Heard-et-Îles MacDonald (l'Île)</t>
  </si>
  <si>
    <t>HM</t>
  </si>
  <si>
    <t>Holy See (the)</t>
  </si>
  <si>
    <t>Saint-Siège (le)</t>
  </si>
  <si>
    <t>VA</t>
  </si>
  <si>
    <t>Honduras (le)</t>
  </si>
  <si>
    <t>HN</t>
  </si>
  <si>
    <t>HK</t>
  </si>
  <si>
    <t>Hongrie (la)</t>
  </si>
  <si>
    <t>HU</t>
  </si>
  <si>
    <t>Islande (l')</t>
  </si>
  <si>
    <t>IS</t>
  </si>
  <si>
    <t>Inde (l')</t>
  </si>
  <si>
    <t>IN</t>
  </si>
  <si>
    <t>Indonésie (l')</t>
  </si>
  <si>
    <t>ID</t>
  </si>
  <si>
    <t>Iran (République Islamique d')</t>
  </si>
  <si>
    <t>IR</t>
  </si>
  <si>
    <t>Iraq (l')</t>
  </si>
  <si>
    <t>IQ</t>
  </si>
  <si>
    <t>Irlande (l')</t>
  </si>
  <si>
    <t>IE</t>
  </si>
  <si>
    <t>Île de Man</t>
  </si>
  <si>
    <t>IM</t>
  </si>
  <si>
    <t>Israël</t>
  </si>
  <si>
    <t>IL</t>
  </si>
  <si>
    <t>Italie (l')</t>
  </si>
  <si>
    <t>IT</t>
  </si>
  <si>
    <t>Jamaïque (la)</t>
  </si>
  <si>
    <t>JM</t>
  </si>
  <si>
    <t>Japon (le)</t>
  </si>
  <si>
    <t>JP</t>
  </si>
  <si>
    <t>JE</t>
  </si>
  <si>
    <t>Jordanie (la)</t>
  </si>
  <si>
    <t>JO</t>
  </si>
  <si>
    <t>Kazakhstan (le)</t>
  </si>
  <si>
    <t>KZ</t>
  </si>
  <si>
    <t>Kenya (le)</t>
  </si>
  <si>
    <t>KE</t>
  </si>
  <si>
    <t>KI</t>
  </si>
  <si>
    <t>Korea (the Democratic People's Republic of)</t>
  </si>
  <si>
    <t>Corée (la République populaire démocratique de)</t>
  </si>
  <si>
    <t>KP</t>
  </si>
  <si>
    <t>Korea (the Republic of)</t>
  </si>
  <si>
    <t>Corée (la République de)</t>
  </si>
  <si>
    <t>KR</t>
  </si>
  <si>
    <t>Koweït (le)</t>
  </si>
  <si>
    <t>KW</t>
  </si>
  <si>
    <t>Kirghizistan (le)</t>
  </si>
  <si>
    <t>KG</t>
  </si>
  <si>
    <t>Lao People's Democratic Republic (the)</t>
  </si>
  <si>
    <t>Lao (la République démocratique populaire)</t>
  </si>
  <si>
    <t>LA</t>
  </si>
  <si>
    <t>Lettonie (la)</t>
  </si>
  <si>
    <t>LV</t>
  </si>
  <si>
    <t>Liban (le)</t>
  </si>
  <si>
    <t>LB</t>
  </si>
  <si>
    <t>Lesotho (le)</t>
  </si>
  <si>
    <t>LS</t>
  </si>
  <si>
    <t>Libéria (le)</t>
  </si>
  <si>
    <t>LR</t>
  </si>
  <si>
    <t>Libye (la)</t>
  </si>
  <si>
    <t>LY</t>
  </si>
  <si>
    <t>Liechtenstein (le)</t>
  </si>
  <si>
    <t>LI</t>
  </si>
  <si>
    <t>Lituanie (la)</t>
  </si>
  <si>
    <t>LT</t>
  </si>
  <si>
    <t>Luxembourg (le)</t>
  </si>
  <si>
    <t>LU</t>
  </si>
  <si>
    <t>MO</t>
  </si>
  <si>
    <t>MG</t>
  </si>
  <si>
    <t>Malawi (le)</t>
  </si>
  <si>
    <t>MW</t>
  </si>
  <si>
    <t>Malaisie (la)</t>
  </si>
  <si>
    <t>MY</t>
  </si>
  <si>
    <t>Maldives (les)</t>
  </si>
  <si>
    <t>MV</t>
  </si>
  <si>
    <t>Mali (le)</t>
  </si>
  <si>
    <t>ML</t>
  </si>
  <si>
    <t>Malte</t>
  </si>
  <si>
    <t>MT</t>
  </si>
  <si>
    <t>Marshall Islands (the)</t>
  </si>
  <si>
    <t>Marshall (les Îles)</t>
  </si>
  <si>
    <t>MH</t>
  </si>
  <si>
    <t>Martinique (la)</t>
  </si>
  <si>
    <t>MQ</t>
  </si>
  <si>
    <t>Mauritanie (la)</t>
  </si>
  <si>
    <t>MR</t>
  </si>
  <si>
    <t>Maurice</t>
  </si>
  <si>
    <t>MU</t>
  </si>
  <si>
    <t>YT</t>
  </si>
  <si>
    <t>Mexique (le)</t>
  </si>
  <si>
    <t>MX</t>
  </si>
  <si>
    <t>Micronésie (États fédérés de)</t>
  </si>
  <si>
    <t>FM</t>
  </si>
  <si>
    <t>Moldova (the Republic of)</t>
  </si>
  <si>
    <t>Moldova (la République de)</t>
  </si>
  <si>
    <t>MD</t>
  </si>
  <si>
    <t>MC</t>
  </si>
  <si>
    <t>Mongolie (la)</t>
  </si>
  <si>
    <t>MN</t>
  </si>
  <si>
    <t>Monténégro (le)</t>
  </si>
  <si>
    <t>ME</t>
  </si>
  <si>
    <t>MS</t>
  </si>
  <si>
    <t>Maroc (le)</t>
  </si>
  <si>
    <t>MA</t>
  </si>
  <si>
    <t>Mozambique (le)</t>
  </si>
  <si>
    <t>MZ</t>
  </si>
  <si>
    <t>Myanmar (le)</t>
  </si>
  <si>
    <t>MM</t>
  </si>
  <si>
    <t>Namibie (la)</t>
  </si>
  <si>
    <t>Népal (le)</t>
  </si>
  <si>
    <t>NP</t>
  </si>
  <si>
    <t>Netherlands (Kingdom of the)</t>
  </si>
  <si>
    <t>Pays-Bas (Royaume des)</t>
  </si>
  <si>
    <t>NL</t>
  </si>
  <si>
    <t>Nouvelle-Calédonie (la)</t>
  </si>
  <si>
    <t>NC</t>
  </si>
  <si>
    <t>Nouvelle-Zélande (la)</t>
  </si>
  <si>
    <t>NZ</t>
  </si>
  <si>
    <t>Nicaragua (le)</t>
  </si>
  <si>
    <t>NI</t>
  </si>
  <si>
    <t>Niger (the)</t>
  </si>
  <si>
    <t>Niger (le)</t>
  </si>
  <si>
    <t>NE</t>
  </si>
  <si>
    <t>Nigéria (le)</t>
  </si>
  <si>
    <t>NG</t>
  </si>
  <si>
    <t>NU</t>
  </si>
  <si>
    <t>Norfolk (l'Île)</t>
  </si>
  <si>
    <t>NF</t>
  </si>
  <si>
    <t>Macédoine du Nord (la)</t>
  </si>
  <si>
    <t>MK</t>
  </si>
  <si>
    <t>Northern Mariana Islands (the)</t>
  </si>
  <si>
    <t>Mariannes du Nord (les Îles)</t>
  </si>
  <si>
    <t>MP</t>
  </si>
  <si>
    <t>Norvège (la)</t>
  </si>
  <si>
    <t>NO</t>
  </si>
  <si>
    <t>OM</t>
  </si>
  <si>
    <t>Pakistan (le)</t>
  </si>
  <si>
    <t>PK</t>
  </si>
  <si>
    <t>Palaos (les)</t>
  </si>
  <si>
    <t>PW</t>
  </si>
  <si>
    <t>Palestine, State of</t>
  </si>
  <si>
    <t>Palestine, État de</t>
  </si>
  <si>
    <t>PS</t>
  </si>
  <si>
    <t>Panama (le)</t>
  </si>
  <si>
    <t>PA</t>
  </si>
  <si>
    <t>Papouasie-Nouvelle-Guinée (la)</t>
  </si>
  <si>
    <t>PG</t>
  </si>
  <si>
    <t>Paraguay (le)</t>
  </si>
  <si>
    <t>PY</t>
  </si>
  <si>
    <t>Pérou (le)</t>
  </si>
  <si>
    <t>PE</t>
  </si>
  <si>
    <t>Philippines (the)</t>
  </si>
  <si>
    <t>Philippines (les)</t>
  </si>
  <si>
    <t>PH</t>
  </si>
  <si>
    <t>Pitcairn</t>
  </si>
  <si>
    <t>PN</t>
  </si>
  <si>
    <t>Pologne (la)</t>
  </si>
  <si>
    <t>PL</t>
  </si>
  <si>
    <t>Portugal (le)</t>
  </si>
  <si>
    <t>PT</t>
  </si>
  <si>
    <t>Porto Rico</t>
  </si>
  <si>
    <t>PR</t>
  </si>
  <si>
    <t>Qatar (le)</t>
  </si>
  <si>
    <t>QA</t>
  </si>
  <si>
    <t>Roumanie (la)</t>
  </si>
  <si>
    <t>RO</t>
  </si>
  <si>
    <t>Russian Federation (the)</t>
  </si>
  <si>
    <t>Russie (la Fédération de)</t>
  </si>
  <si>
    <t>RU</t>
  </si>
  <si>
    <t>Rwanda (le)</t>
  </si>
  <si>
    <t>RW</t>
  </si>
  <si>
    <t>Réunion</t>
  </si>
  <si>
    <t>Réunion (La)</t>
  </si>
  <si>
    <t>RE</t>
  </si>
  <si>
    <t>Saint Barthélemy</t>
  </si>
  <si>
    <t>Saint-Barthélemy</t>
  </si>
  <si>
    <t>BL</t>
  </si>
  <si>
    <t>Sainte-Hélène, Ascension et Tristan da Cunha</t>
  </si>
  <si>
    <t>SH</t>
  </si>
  <si>
    <t>Saint-Kitts-et-Nevis</t>
  </si>
  <si>
    <t>KN</t>
  </si>
  <si>
    <t>Sainte-Lucie</t>
  </si>
  <si>
    <t>LC</t>
  </si>
  <si>
    <t>Saint Martin (French part)</t>
  </si>
  <si>
    <t>Saint-Martin (partie française)</t>
  </si>
  <si>
    <t>MF</t>
  </si>
  <si>
    <t>Saint-Pierre-et-Miquelon</t>
  </si>
  <si>
    <t>PM</t>
  </si>
  <si>
    <t>Saint-Vincent-et-les Grenadines</t>
  </si>
  <si>
    <t>VC</t>
  </si>
  <si>
    <t>Samoa (le)</t>
  </si>
  <si>
    <t>WS</t>
  </si>
  <si>
    <t>Saint-Marin</t>
  </si>
  <si>
    <t>SM</t>
  </si>
  <si>
    <t>Sao Tomé-et-Principe</t>
  </si>
  <si>
    <t>ST</t>
  </si>
  <si>
    <t>Arabie saoudite (l')</t>
  </si>
  <si>
    <t>SA</t>
  </si>
  <si>
    <t>Sénégal (le)</t>
  </si>
  <si>
    <t>SN</t>
  </si>
  <si>
    <t>Serbie (la)</t>
  </si>
  <si>
    <t>RS</t>
  </si>
  <si>
    <t>Seychelles (les)</t>
  </si>
  <si>
    <t>SC</t>
  </si>
  <si>
    <t>Sierra Leone (la)</t>
  </si>
  <si>
    <t>SL</t>
  </si>
  <si>
    <t>Singapour</t>
  </si>
  <si>
    <t>SG</t>
  </si>
  <si>
    <t>Saint-Martin (partie néerlandaise)</t>
  </si>
  <si>
    <t>SX</t>
  </si>
  <si>
    <t>Slovaquie (la)</t>
  </si>
  <si>
    <t>SK</t>
  </si>
  <si>
    <t>Slovénie (la)</t>
  </si>
  <si>
    <t>SI</t>
  </si>
  <si>
    <t>Salomon (les Îles)</t>
  </si>
  <si>
    <t>SB</t>
  </si>
  <si>
    <t>Somalie (la)</t>
  </si>
  <si>
    <t>SO</t>
  </si>
  <si>
    <t>Afrique du Sud (l')</t>
  </si>
  <si>
    <t>ZA</t>
  </si>
  <si>
    <t>Géorgie du Sud-et-les Îles Sandwich du Sud (la)</t>
  </si>
  <si>
    <t>GS</t>
  </si>
  <si>
    <t>Soudan du Sud (le)</t>
  </si>
  <si>
    <t>SS</t>
  </si>
  <si>
    <t>Espagne (l')</t>
  </si>
  <si>
    <t>ES</t>
  </si>
  <si>
    <t>LK</t>
  </si>
  <si>
    <t>Sudan (the)</t>
  </si>
  <si>
    <t>Soudan (le)</t>
  </si>
  <si>
    <t>SD</t>
  </si>
  <si>
    <t>Suriname (le)</t>
  </si>
  <si>
    <t>SR</t>
  </si>
  <si>
    <t>Svalbard and Jan Mayen</t>
  </si>
  <si>
    <t>Svalbard et l'Île Jan Mayen (le)</t>
  </si>
  <si>
    <t>SJ</t>
  </si>
  <si>
    <t>Suède (la)</t>
  </si>
  <si>
    <t>SE</t>
  </si>
  <si>
    <t>Suisse (la)</t>
  </si>
  <si>
    <t>CH</t>
  </si>
  <si>
    <t>Syrian Arab Republic (the)</t>
  </si>
  <si>
    <t>République arabe syrienne (la)</t>
  </si>
  <si>
    <t>SY</t>
  </si>
  <si>
    <t>Taiwan (Province of China)</t>
  </si>
  <si>
    <t>Taïwan (Province de Chine)</t>
  </si>
  <si>
    <t>TW</t>
  </si>
  <si>
    <t>Tadjikistan (le)</t>
  </si>
  <si>
    <t>TJ</t>
  </si>
  <si>
    <t>Tanzania, the United Republic of</t>
  </si>
  <si>
    <t>Tanzanie (la République-Unie de)</t>
  </si>
  <si>
    <t>TZ</t>
  </si>
  <si>
    <t>Thaïlande (la)</t>
  </si>
  <si>
    <t>TH</t>
  </si>
  <si>
    <t>Timor-Leste (le)</t>
  </si>
  <si>
    <t>TL</t>
  </si>
  <si>
    <t>Togo (le)</t>
  </si>
  <si>
    <t>TG</t>
  </si>
  <si>
    <t>Tokelau (les)</t>
  </si>
  <si>
    <t>TK</t>
  </si>
  <si>
    <t>Tonga (les)</t>
  </si>
  <si>
    <t>TO</t>
  </si>
  <si>
    <t>Trinité-et-Tobago (la)</t>
  </si>
  <si>
    <t>TT</t>
  </si>
  <si>
    <t>Tunisie (la)</t>
  </si>
  <si>
    <t>TN</t>
  </si>
  <si>
    <t>Turkménistan (le)</t>
  </si>
  <si>
    <t>TM</t>
  </si>
  <si>
    <t>Turks and Caicos Islands (the)</t>
  </si>
  <si>
    <t>Turks-et-Caïcos (les Îles)</t>
  </si>
  <si>
    <t>TC</t>
  </si>
  <si>
    <t>Tuvalu (les)</t>
  </si>
  <si>
    <t>TV</t>
  </si>
  <si>
    <t>Türkiye</t>
  </si>
  <si>
    <t>Türkiye (la)</t>
  </si>
  <si>
    <t>TR</t>
  </si>
  <si>
    <t>Ouganda (l')</t>
  </si>
  <si>
    <t>UG</t>
  </si>
  <si>
    <t>Ukraine (l')</t>
  </si>
  <si>
    <t>UA</t>
  </si>
  <si>
    <t>United Arab Emirates (the)</t>
  </si>
  <si>
    <t>Émirats arabes unis (les)</t>
  </si>
  <si>
    <t>AE</t>
  </si>
  <si>
    <t>United Kingdom of Great Britain and Northern Ireland (the)</t>
  </si>
  <si>
    <t>Royaume-Uni de Grande-Bretagne et d'Irlande du Nord (le)</t>
  </si>
  <si>
    <t>GB</t>
  </si>
  <si>
    <t>United States Minor Outlying Islands (the)</t>
  </si>
  <si>
    <t>Îles mineures éloignées des États-Unis (les)</t>
  </si>
  <si>
    <t>UM</t>
  </si>
  <si>
    <t>United States of America (the)</t>
  </si>
  <si>
    <t>États-Unis d'Amérique (les)</t>
  </si>
  <si>
    <t>US</t>
  </si>
  <si>
    <t>Uruguay (l')</t>
  </si>
  <si>
    <t>UY</t>
  </si>
  <si>
    <t>Ouzbékistan (l')</t>
  </si>
  <si>
    <t>UZ</t>
  </si>
  <si>
    <t>Vanuatu (le)</t>
  </si>
  <si>
    <t>VU</t>
  </si>
  <si>
    <t>Venezuela (République bolivarienne du)</t>
  </si>
  <si>
    <t>VE</t>
  </si>
  <si>
    <t>Viet Nam (le)</t>
  </si>
  <si>
    <t>VN</t>
  </si>
  <si>
    <t>Virgin Islands (British)</t>
  </si>
  <si>
    <t>Vierges britanniques (les Îles)</t>
  </si>
  <si>
    <t>VG</t>
  </si>
  <si>
    <t>Vierges des États-Unis (les Îles)</t>
  </si>
  <si>
    <t>VI</t>
  </si>
  <si>
    <t>Wallis and Futuna</t>
  </si>
  <si>
    <t>Wallis-et-Futuna</t>
  </si>
  <si>
    <t>WF</t>
  </si>
  <si>
    <t>Western Sahara*</t>
  </si>
  <si>
    <t>Sahara occidental (le)*</t>
  </si>
  <si>
    <t>EH</t>
  </si>
  <si>
    <t>Yémen (le)</t>
  </si>
  <si>
    <t>YE</t>
  </si>
  <si>
    <t>Zambie (la)</t>
  </si>
  <si>
    <t>ZM</t>
  </si>
  <si>
    <t>Zimbabwe (le)</t>
  </si>
  <si>
    <t>ZW</t>
  </si>
  <si>
    <t>Åland Islands</t>
  </si>
  <si>
    <t>Åland(les Îles)</t>
  </si>
  <si>
    <t>AX</t>
  </si>
  <si>
    <t>Retrieved on</t>
  </si>
  <si>
    <t>02.10.2023</t>
  </si>
  <si>
    <t>Retrieved by</t>
  </si>
  <si>
    <t>https://www.iso.org/obp/ui/#search</t>
  </si>
  <si>
    <t>(filter: country codes, officially assigned codes)</t>
  </si>
  <si>
    <t>CALC DATE</t>
  </si>
  <si>
    <t>AS OF DATE</t>
  </si>
  <si>
    <t>MSCI INDEX CODE</t>
  </si>
  <si>
    <t>SECURITY NAME</t>
  </si>
  <si>
    <t>MSCI SECURITY CODE</t>
  </si>
  <si>
    <t>CUSIP</t>
  </si>
  <si>
    <t>ISIN</t>
  </si>
  <si>
    <t>SEDOL</t>
  </si>
  <si>
    <t>TICKER</t>
  </si>
  <si>
    <t>DIF</t>
  </si>
  <si>
    <t>FIF</t>
  </si>
  <si>
    <t>FULL MARKET CAP ADJ. FACTOR</t>
  </si>
  <si>
    <t>STD IIF</t>
  </si>
  <si>
    <t>COUNTRY</t>
  </si>
  <si>
    <t>SECTOR NAME</t>
  </si>
  <si>
    <t>SUB-INDUSTRY GICS CODE</t>
  </si>
  <si>
    <t>CLOSING NUMBER OF SHARES</t>
  </si>
  <si>
    <t>PRICE (LOCAL)</t>
  </si>
  <si>
    <t>CURRENCY</t>
  </si>
  <si>
    <t>FX RATE</t>
  </si>
  <si>
    <t>CLOSING MKT CAP IN INDEX</t>
  </si>
  <si>
    <t>FREE FLOAT-ADJUSTED MARKET CAP (USD MM)</t>
  </si>
  <si>
    <t>FULL COMPANY MARKET CAP (USD MM)</t>
  </si>
  <si>
    <t>CLOSING WEIGHT</t>
  </si>
  <si>
    <t>LARGE CAP FLAG</t>
  </si>
  <si>
    <t>MID CAP FLAG</t>
  </si>
  <si>
    <t>SMALL CAP FLAG</t>
  </si>
  <si>
    <t>MICRO CAP FLAG</t>
  </si>
  <si>
    <t>VALUE INCLUSION FACTOR</t>
  </si>
  <si>
    <t>GROWTH INCLUSION FACTOR</t>
  </si>
  <si>
    <t>MARKET IDENTIFICATION CODE (MIC)</t>
  </si>
  <si>
    <t>SHARE CLASS</t>
  </si>
  <si>
    <t>SHARE TYPE</t>
  </si>
  <si>
    <t>ABBOTT LABORATORIES</t>
  </si>
  <si>
    <t>US0028241000</t>
  </si>
  <si>
    <t>ABT UN Equity</t>
  </si>
  <si>
    <t>Health Care</t>
  </si>
  <si>
    <t>USD</t>
  </si>
  <si>
    <t>XNYS</t>
  </si>
  <si>
    <t>COMMON</t>
  </si>
  <si>
    <t>None</t>
  </si>
  <si>
    <t>ACCOR</t>
  </si>
  <si>
    <t>FR0000120404</t>
  </si>
  <si>
    <t>AC FP Equity</t>
  </si>
  <si>
    <t>Consumer Discretionary</t>
  </si>
  <si>
    <t>EUR</t>
  </si>
  <si>
    <t>XPAR</t>
  </si>
  <si>
    <t>UMICORE</t>
  </si>
  <si>
    <t>BE0974320526</t>
  </si>
  <si>
    <t>BF44466</t>
  </si>
  <si>
    <t>UMI BB Equity</t>
  </si>
  <si>
    <t>Materials</t>
  </si>
  <si>
    <t>XBRU</t>
  </si>
  <si>
    <t>ADECCO GROUP</t>
  </si>
  <si>
    <t>CH0012138605</t>
  </si>
  <si>
    <t>ADEN SE Equity</t>
  </si>
  <si>
    <t>Industrials</t>
  </si>
  <si>
    <t>CHF</t>
  </si>
  <si>
    <t>XSWX</t>
  </si>
  <si>
    <t>NAMEN</t>
  </si>
  <si>
    <t>ADVANCED MICRO DEVICES</t>
  </si>
  <si>
    <t>US0079031078</t>
  </si>
  <si>
    <t>AMD UW Equity</t>
  </si>
  <si>
    <t>Information Technology</t>
  </si>
  <si>
    <t>XNGS</t>
  </si>
  <si>
    <t>ADVANTEST CORP</t>
  </si>
  <si>
    <t>JP3122400009</t>
  </si>
  <si>
    <t>6857 JT Equity</t>
  </si>
  <si>
    <t>JPY</t>
  </si>
  <si>
    <t>XTKS</t>
  </si>
  <si>
    <t>AEGON</t>
  </si>
  <si>
    <t>NL0000303709</t>
  </si>
  <si>
    <t>AGN NA Equity</t>
  </si>
  <si>
    <t>Financials</t>
  </si>
  <si>
    <t>XAMS</t>
  </si>
  <si>
    <t>AGEAS</t>
  </si>
  <si>
    <t>BE0974264930</t>
  </si>
  <si>
    <t>B86S2N0</t>
  </si>
  <si>
    <t>AGS BB Equity</t>
  </si>
  <si>
    <t>AGNICO EAGLE MINES</t>
  </si>
  <si>
    <t>CA0084741085</t>
  </si>
  <si>
    <t>AEM CT Equity</t>
  </si>
  <si>
    <t>CAD</t>
  </si>
  <si>
    <t>XTSE</t>
  </si>
  <si>
    <t>AHOLD DELHAIZE</t>
  </si>
  <si>
    <t>NL0011794037</t>
  </si>
  <si>
    <t>BD0Q398</t>
  </si>
  <si>
    <t>AD NA Equity</t>
  </si>
  <si>
    <t>Consumer Staples</t>
  </si>
  <si>
    <t>AIR LIQUIDE</t>
  </si>
  <si>
    <t>FR0000120073</t>
  </si>
  <si>
    <t>B1YXBJ7</t>
  </si>
  <si>
    <t>AI FP Equity</t>
  </si>
  <si>
    <t>AIR PRODUCTS &amp; CHEMICALS</t>
  </si>
  <si>
    <t>US0091581068</t>
  </si>
  <si>
    <t>APD UN Equity</t>
  </si>
  <si>
    <t>AISIN CORP</t>
  </si>
  <si>
    <t>JP3102000001</t>
  </si>
  <si>
    <t>7259 JT Equity</t>
  </si>
  <si>
    <t>AJINOMOTO CO</t>
  </si>
  <si>
    <t>JP3119600009</t>
  </si>
  <si>
    <t>2802 JT Equity</t>
  </si>
  <si>
    <t>AKZO NOBEL</t>
  </si>
  <si>
    <t>NL0013267909</t>
  </si>
  <si>
    <t>BJ2KSG2</t>
  </si>
  <si>
    <t>AKZA NA Equity</t>
  </si>
  <si>
    <t>ANA HOLDINGS</t>
  </si>
  <si>
    <t>JP3429800000</t>
  </si>
  <si>
    <t>9202 JT Equity</t>
  </si>
  <si>
    <t>ALLIANZ</t>
  </si>
  <si>
    <t>DE0008404005</t>
  </si>
  <si>
    <t>ALV GY Equity</t>
  </si>
  <si>
    <t>XETR</t>
  </si>
  <si>
    <t>STAMM</t>
  </si>
  <si>
    <t>HONEYWELL INTERNATIONAL</t>
  </si>
  <si>
    <t>US4385161066</t>
  </si>
  <si>
    <t>HON UW Equity</t>
  </si>
  <si>
    <t>HOWMET AEROSPACE</t>
  </si>
  <si>
    <t>US4432011082</t>
  </si>
  <si>
    <t>BKLJ8V2</t>
  </si>
  <si>
    <t>HWM UN Equity</t>
  </si>
  <si>
    <t>AMCOR</t>
  </si>
  <si>
    <t>G0250X107</t>
  </si>
  <si>
    <t>JE00BJ1F3079</t>
  </si>
  <si>
    <t>BJ1F307</t>
  </si>
  <si>
    <t>AMCR UN Equity</t>
  </si>
  <si>
    <t>HESS</t>
  </si>
  <si>
    <t>42809H107</t>
  </si>
  <si>
    <t>US42809H1077</t>
  </si>
  <si>
    <t>HES UN Equity</t>
  </si>
  <si>
    <t>Energy</t>
  </si>
  <si>
    <t>BARRICK GOLD CORP</t>
  </si>
  <si>
    <t>CA0679011084</t>
  </si>
  <si>
    <t>ABX CT Equity</t>
  </si>
  <si>
    <t>AMERICAN ELECTRIC POWER</t>
  </si>
  <si>
    <t>US0255371017</t>
  </si>
  <si>
    <t>AEP UW Equity</t>
  </si>
  <si>
    <t>Utilities</t>
  </si>
  <si>
    <t>AMERICAN EXPRESS</t>
  </si>
  <si>
    <t>US0258161092</t>
  </si>
  <si>
    <t>AXP UN Equity</t>
  </si>
  <si>
    <t>AFLAC</t>
  </si>
  <si>
    <t>US0010551028</t>
  </si>
  <si>
    <t>AFL UN Equity</t>
  </si>
  <si>
    <t>AMERICAN INTL GROUP</t>
  </si>
  <si>
    <t>US0268747849</t>
  </si>
  <si>
    <t>AIG UN Equity</t>
  </si>
  <si>
    <t>AMGEN</t>
  </si>
  <si>
    <t>US0311621009</t>
  </si>
  <si>
    <t>AMGN UW Equity</t>
  </si>
  <si>
    <t>HANG LUNG PROPERTIES</t>
  </si>
  <si>
    <t>HK0101000591</t>
  </si>
  <si>
    <t>101 HK Equity</t>
  </si>
  <si>
    <t>Real Estate</t>
  </si>
  <si>
    <t>HKD</t>
  </si>
  <si>
    <t>XHKG</t>
  </si>
  <si>
    <t>ANALOG DEVICES</t>
  </si>
  <si>
    <t>US0326541051</t>
  </si>
  <si>
    <t>ADI UW Equity</t>
  </si>
  <si>
    <t>AFRICAN RAINBOW MINERALS</t>
  </si>
  <si>
    <t>ZAE000054045</t>
  </si>
  <si>
    <t>ARI SJ Equity</t>
  </si>
  <si>
    <t>ZAR</t>
  </si>
  <si>
    <t>XJSE</t>
  </si>
  <si>
    <t>ANZ GROUP HOLDINGS</t>
  </si>
  <si>
    <t>AU000000ANZ3</t>
  </si>
  <si>
    <t>ANZ AT Equity</t>
  </si>
  <si>
    <t>AUD</t>
  </si>
  <si>
    <t>XASX</t>
  </si>
  <si>
    <t>AON PLC A</t>
  </si>
  <si>
    <t>G0403H108</t>
  </si>
  <si>
    <t>IE00BLP1HW54</t>
  </si>
  <si>
    <t>BLP1HW5</t>
  </si>
  <si>
    <t>AON UN Equity</t>
  </si>
  <si>
    <t>A</t>
  </si>
  <si>
    <t>APPLE</t>
  </si>
  <si>
    <t>US0378331005</t>
  </si>
  <si>
    <t>AAPL UW Equity</t>
  </si>
  <si>
    <t>ARCHER-DANIELS-MIDLAND</t>
  </si>
  <si>
    <t>US0394831020</t>
  </si>
  <si>
    <t>ADM UN Equity</t>
  </si>
  <si>
    <t>ARROW ELECTRONICS</t>
  </si>
  <si>
    <t>US0427351004</t>
  </si>
  <si>
    <t>ARW UN Equity</t>
  </si>
  <si>
    <t>ASAHI GROUP HOLDINGS</t>
  </si>
  <si>
    <t>JP3116000005</t>
  </si>
  <si>
    <t>2502 JT Equity</t>
  </si>
  <si>
    <t>ASAHI KASEI CORP</t>
  </si>
  <si>
    <t>JP3111200006</t>
  </si>
  <si>
    <t>3407 JT Equity</t>
  </si>
  <si>
    <t>AGC</t>
  </si>
  <si>
    <t>JP3112000009</t>
  </si>
  <si>
    <t>5201 JT Equity</t>
  </si>
  <si>
    <t>ASSICURAZIONI GENERALI</t>
  </si>
  <si>
    <t>IT0000062072</t>
  </si>
  <si>
    <t>G IM Equity</t>
  </si>
  <si>
    <t>MTAA</t>
  </si>
  <si>
    <t>ORD</t>
  </si>
  <si>
    <t>ATLAS COPCO A</t>
  </si>
  <si>
    <t>SE0017486889</t>
  </si>
  <si>
    <t>BLDBN41</t>
  </si>
  <si>
    <t>ATCOA SS Equity</t>
  </si>
  <si>
    <t>SEK</t>
  </si>
  <si>
    <t>XSTO</t>
  </si>
  <si>
    <t>ATLAS COPCO B</t>
  </si>
  <si>
    <t>SE0017486897</t>
  </si>
  <si>
    <t>BLDBN52</t>
  </si>
  <si>
    <t>ATCOB SS Equity</t>
  </si>
  <si>
    <t>B</t>
  </si>
  <si>
    <t>AUTOMATIC DATA PROCESS</t>
  </si>
  <si>
    <t>US0530151036</t>
  </si>
  <si>
    <t>ADP UW Equity</t>
  </si>
  <si>
    <t>AVERY DENNISON CORP</t>
  </si>
  <si>
    <t>US0536111091</t>
  </si>
  <si>
    <t>AVY UN Equity</t>
  </si>
  <si>
    <t>AXA</t>
  </si>
  <si>
    <t>FR0000120628</t>
  </si>
  <si>
    <t>CS FP Equity</t>
  </si>
  <si>
    <t>JULIUS BAER GROUP</t>
  </si>
  <si>
    <t>CH0102484968</t>
  </si>
  <si>
    <t>B4R2R50</t>
  </si>
  <si>
    <t>BAER SE Equity</t>
  </si>
  <si>
    <t>BAKER HUGHES CO</t>
  </si>
  <si>
    <t>05722G100</t>
  </si>
  <si>
    <t>US05722G1004</t>
  </si>
  <si>
    <t>BDHLTQ5</t>
  </si>
  <si>
    <t>BKR UW Equity</t>
  </si>
  <si>
    <t>BALOISE HOLDING</t>
  </si>
  <si>
    <t>CH0012410517</t>
  </si>
  <si>
    <t>BALN SE Equity</t>
  </si>
  <si>
    <t>INTESA SANPAOLO</t>
  </si>
  <si>
    <t>IT0000072618</t>
  </si>
  <si>
    <t>ISP IM Equity</t>
  </si>
  <si>
    <t>BBVA</t>
  </si>
  <si>
    <t>ES0113211835</t>
  </si>
  <si>
    <t>BBVA SQ Equity</t>
  </si>
  <si>
    <t>XMAD</t>
  </si>
  <si>
    <t>BANCO SANTANDER</t>
  </si>
  <si>
    <t>ES0113900J37</t>
  </si>
  <si>
    <t>SAN SQ Equity</t>
  </si>
  <si>
    <t xml:space="preserve">BANK OF IRELAND GROUP </t>
  </si>
  <si>
    <t>IE00BD1RP616</t>
  </si>
  <si>
    <t>BD1RP61</t>
  </si>
  <si>
    <t>BIRG ID Equity</t>
  </si>
  <si>
    <t>XDUB</t>
  </si>
  <si>
    <t>BANK MONTREAL</t>
  </si>
  <si>
    <t>CA0636711016</t>
  </si>
  <si>
    <t>BMO CT Equity</t>
  </si>
  <si>
    <t>BANK NOVA SCOTIA</t>
  </si>
  <si>
    <t>CA0641491075</t>
  </si>
  <si>
    <t>BNS CT Equity</t>
  </si>
  <si>
    <t>BANQUE CANTONALE VAUDOIS</t>
  </si>
  <si>
    <t>CH0531751755</t>
  </si>
  <si>
    <t>BMFY8R3</t>
  </si>
  <si>
    <t>BCVN SE Equity</t>
  </si>
  <si>
    <t>BARCLAYS</t>
  </si>
  <si>
    <t>GB0031348658</t>
  </si>
  <si>
    <t>BARC LN Equity</t>
  </si>
  <si>
    <t>GBP</t>
  </si>
  <si>
    <t>XLON</t>
  </si>
  <si>
    <t>BARRATT DEVELOPMENTS</t>
  </si>
  <si>
    <t>GB0000811801</t>
  </si>
  <si>
    <t>BDEV LN Equity</t>
  </si>
  <si>
    <t>BASF</t>
  </si>
  <si>
    <t>DE000BASF111</t>
  </si>
  <si>
    <t>BAS GY Equity</t>
  </si>
  <si>
    <t>INTERCONTINENTAL HOTELS</t>
  </si>
  <si>
    <t>GB00BHJYC057</t>
  </si>
  <si>
    <t>BHJYC05</t>
  </si>
  <si>
    <t>IHG LN Equity</t>
  </si>
  <si>
    <t>BAXTER INTERNATIONAL</t>
  </si>
  <si>
    <t>US0718131099</t>
  </si>
  <si>
    <t>BAX UN Equity</t>
  </si>
  <si>
    <t>BAYER</t>
  </si>
  <si>
    <t>DE000BAY0017</t>
  </si>
  <si>
    <t>BAYN GY Equity</t>
  </si>
  <si>
    <t>BCE INC</t>
  </si>
  <si>
    <t>05534B760</t>
  </si>
  <si>
    <t>CA05534B7604</t>
  </si>
  <si>
    <t>B188TH2</t>
  </si>
  <si>
    <t>BCE CT Equity</t>
  </si>
  <si>
    <t>Communication Services</t>
  </si>
  <si>
    <t>BECTON DICKINSON</t>
  </si>
  <si>
    <t>US0758871091</t>
  </si>
  <si>
    <t>BDX UN Equity</t>
  </si>
  <si>
    <t>BEIERSDORF</t>
  </si>
  <si>
    <t>DE0005200000</t>
  </si>
  <si>
    <t>BEI GY Equity</t>
  </si>
  <si>
    <t>VERIZON COMMUNICATIONS</t>
  </si>
  <si>
    <t>92343V104</t>
  </si>
  <si>
    <t>US92343V1044</t>
  </si>
  <si>
    <t>VZ UN Equity</t>
  </si>
  <si>
    <t>BMW STAMM</t>
  </si>
  <si>
    <t>DE0005190003</t>
  </si>
  <si>
    <t>BMW GY Equity</t>
  </si>
  <si>
    <t>BMW VORZUG</t>
  </si>
  <si>
    <t>DE0005190037</t>
  </si>
  <si>
    <t>BMW3 GY Equity</t>
  </si>
  <si>
    <t>VORZUG</t>
  </si>
  <si>
    <t>BNP PARIBAS</t>
  </si>
  <si>
    <t>FR0000131104</t>
  </si>
  <si>
    <t>BNP FP Equity</t>
  </si>
  <si>
    <t>BOEING CO</t>
  </si>
  <si>
    <t>US0970231058</t>
  </si>
  <si>
    <t>BA UN Equity</t>
  </si>
  <si>
    <t>BOUYGUES</t>
  </si>
  <si>
    <t>FR0000120503</t>
  </si>
  <si>
    <t>EN FP Equity</t>
  </si>
  <si>
    <t>BRAMBLES</t>
  </si>
  <si>
    <t>AU000000BXB1</t>
  </si>
  <si>
    <t>B1FJ0C0</t>
  </si>
  <si>
    <t>BXB AT Equity</t>
  </si>
  <si>
    <t>BRIDGESTONE CORP</t>
  </si>
  <si>
    <t>JP3830800003</t>
  </si>
  <si>
    <t>5108 JT Equity</t>
  </si>
  <si>
    <t>BRISTOL-MYERS SQUIBB CO</t>
  </si>
  <si>
    <t>US1101221083</t>
  </si>
  <si>
    <t>BMY UN Equity</t>
  </si>
  <si>
    <t>BAE SYSTEMS</t>
  </si>
  <si>
    <t>GB0002634946</t>
  </si>
  <si>
    <t>BA/ LN Equity</t>
  </si>
  <si>
    <t>BRITISH LAND CO</t>
  </si>
  <si>
    <t>GB0001367019</t>
  </si>
  <si>
    <t>BLND LN Equity</t>
  </si>
  <si>
    <t>BP</t>
  </si>
  <si>
    <t>GB0007980591</t>
  </si>
  <si>
    <t>BP/ LN Equity</t>
  </si>
  <si>
    <t>BT GROUP</t>
  </si>
  <si>
    <t>GB0030913577</t>
  </si>
  <si>
    <t>BT/A LN Equity</t>
  </si>
  <si>
    <t>BHP GROUP (AU)</t>
  </si>
  <si>
    <t>AU000000BHP4</t>
  </si>
  <si>
    <t>BHP AT Equity</t>
  </si>
  <si>
    <t>BROTHER INDUSTRIES</t>
  </si>
  <si>
    <t>JP3830000000</t>
  </si>
  <si>
    <t>6448 JT Equity</t>
  </si>
  <si>
    <t>DANONE</t>
  </si>
  <si>
    <t>FR0000120644</t>
  </si>
  <si>
    <t>B1Y9TB3</t>
  </si>
  <si>
    <t>BN FP Equity</t>
  </si>
  <si>
    <t>BUNZL</t>
  </si>
  <si>
    <t>GB00B0744B38</t>
  </si>
  <si>
    <t>B0744B3</t>
  </si>
  <si>
    <t>BNZL LN Equity</t>
  </si>
  <si>
    <t>CAE</t>
  </si>
  <si>
    <t>CA1247651088</t>
  </si>
  <si>
    <t>CAE CT Equity</t>
  </si>
  <si>
    <t>AMPOL</t>
  </si>
  <si>
    <t>AU0000088338</t>
  </si>
  <si>
    <t>BM91201</t>
  </si>
  <si>
    <t>ALD AT Equity</t>
  </si>
  <si>
    <t>CAMPBELL SOUP</t>
  </si>
  <si>
    <t>US1344291091</t>
  </si>
  <si>
    <t>CPB UN Equity</t>
  </si>
  <si>
    <t>CANADIAN IMPERIAL BANK</t>
  </si>
  <si>
    <t>CA1360691010</t>
  </si>
  <si>
    <t>CM CT Equity</t>
  </si>
  <si>
    <t>CANADIAN TIRE CORP A</t>
  </si>
  <si>
    <t>CA1366812024</t>
  </si>
  <si>
    <t>CTC/A CT Equity</t>
  </si>
  <si>
    <t>CANADIAN UTILITIES A</t>
  </si>
  <si>
    <t>CA1367178326</t>
  </si>
  <si>
    <t>CU CT Equity</t>
  </si>
  <si>
    <t>CANON INC</t>
  </si>
  <si>
    <t>JP3242800005</t>
  </si>
  <si>
    <t>7751 JT Equity</t>
  </si>
  <si>
    <t>CAPGEMINI</t>
  </si>
  <si>
    <t>FR0000125338</t>
  </si>
  <si>
    <t>CAP FP Equity</t>
  </si>
  <si>
    <t>CARDINAL HEALTH</t>
  </si>
  <si>
    <t>14149Y108</t>
  </si>
  <si>
    <t>US14149Y1082</t>
  </si>
  <si>
    <t>CAH UN Equity</t>
  </si>
  <si>
    <t>CARLSBERG B</t>
  </si>
  <si>
    <t>DK0010181759</t>
  </si>
  <si>
    <t>CARLB DC Equity</t>
  </si>
  <si>
    <t>DKK</t>
  </si>
  <si>
    <t>XCSE</t>
  </si>
  <si>
    <t>CARNIVAL CORP (US)</t>
  </si>
  <si>
    <t>PA1436583006</t>
  </si>
  <si>
    <t>CCL UN Equity</t>
  </si>
  <si>
    <t>CARREFOUR</t>
  </si>
  <si>
    <t>FR0000120172</t>
  </si>
  <si>
    <t>CA FP Equity</t>
  </si>
  <si>
    <t>NATURGY ENERGY GROUP</t>
  </si>
  <si>
    <t>ES0116870314</t>
  </si>
  <si>
    <t>NTGY SQ Equity</t>
  </si>
  <si>
    <t>CATERPILLAR</t>
  </si>
  <si>
    <t>US1491231015</t>
  </si>
  <si>
    <t>CAT UN Equity</t>
  </si>
  <si>
    <t>CCL INDUSTRIES B</t>
  </si>
  <si>
    <t>CA1249003098</t>
  </si>
  <si>
    <t>CCL/B CT Equity</t>
  </si>
  <si>
    <t>JPMORGAN CHASE &amp; CO</t>
  </si>
  <si>
    <t>46625H100</t>
  </si>
  <si>
    <t>US46625H1005</t>
  </si>
  <si>
    <t>JPM UN Equity</t>
  </si>
  <si>
    <t>CK HUTCHISON HOLDINGS</t>
  </si>
  <si>
    <t>KYG217651051</t>
  </si>
  <si>
    <t>BW9P816</t>
  </si>
  <si>
    <t>1 HK Equity</t>
  </si>
  <si>
    <t>CHEVRON CORP</t>
  </si>
  <si>
    <t>US1667641005</t>
  </si>
  <si>
    <t>CVX UN Equity</t>
  </si>
  <si>
    <t>CHIBA BANK</t>
  </si>
  <si>
    <t>JP3511800009</t>
  </si>
  <si>
    <t>8331 JT Equity</t>
  </si>
  <si>
    <t>CLP HOLDINGS</t>
  </si>
  <si>
    <t>HK0002007356</t>
  </si>
  <si>
    <t>2 HK Equity</t>
  </si>
  <si>
    <t>CHUBU ELECTRIC POWER CO</t>
  </si>
  <si>
    <t>JP3526600006</t>
  </si>
  <si>
    <t>9502 JT Equity</t>
  </si>
  <si>
    <t>CHUGAI PHARMACEUTICAL CO</t>
  </si>
  <si>
    <t>JP3519400000</t>
  </si>
  <si>
    <t>4519 JT Equity</t>
  </si>
  <si>
    <t>THE CIGNA GROUP</t>
  </si>
  <si>
    <t>US1255231003</t>
  </si>
  <si>
    <t>BHJ0775</t>
  </si>
  <si>
    <t>CI UN Equity</t>
  </si>
  <si>
    <t>CITY DEVELOPMENTS</t>
  </si>
  <si>
    <t>SG1R89002252</t>
  </si>
  <si>
    <t>CIT SP Equity</t>
  </si>
  <si>
    <t>SGD</t>
  </si>
  <si>
    <t>XSES</t>
  </si>
  <si>
    <t>CLEVELAND CLIFFS</t>
  </si>
  <si>
    <t>US1858991011</t>
  </si>
  <si>
    <t>BYVZ186</t>
  </si>
  <si>
    <t>CLF UN Equity</t>
  </si>
  <si>
    <t>CLOROX CO</t>
  </si>
  <si>
    <t>US1890541097</t>
  </si>
  <si>
    <t>CLX UN Equity</t>
  </si>
  <si>
    <t>CMS ENERGY CORP</t>
  </si>
  <si>
    <t>US1258961002</t>
  </si>
  <si>
    <t>CMS UN Equity</t>
  </si>
  <si>
    <t>COCA COLA (THE)</t>
  </si>
  <si>
    <t>US1912161007</t>
  </si>
  <si>
    <t>KO UN Equity</t>
  </si>
  <si>
    <t>COLGATE-PALMOLIVE</t>
  </si>
  <si>
    <t>US1941621039</t>
  </si>
  <si>
    <t>CL UN Equity</t>
  </si>
  <si>
    <t>COLOPLAST B</t>
  </si>
  <si>
    <t>DK0060448595</t>
  </si>
  <si>
    <t>B8FMRX8</t>
  </si>
  <si>
    <t>COLOB DC Equity</t>
  </si>
  <si>
    <t>AVIVA</t>
  </si>
  <si>
    <t>GB00BPQY8M80</t>
  </si>
  <si>
    <t>BPQY8M8</t>
  </si>
  <si>
    <t>AV/ LN Equity</t>
  </si>
  <si>
    <t>COMMERZBANK</t>
  </si>
  <si>
    <t>DE000CBK1001</t>
  </si>
  <si>
    <t>B90LKT4</t>
  </si>
  <si>
    <t>CBK GY Equity</t>
  </si>
  <si>
    <t>CONAGRA BRANDS</t>
  </si>
  <si>
    <t>US2058871029</t>
  </si>
  <si>
    <t>CAG UN Equity</t>
  </si>
  <si>
    <t>CONSOLIDATED EDISON</t>
  </si>
  <si>
    <t>US2091151041</t>
  </si>
  <si>
    <t>ED UN Equity</t>
  </si>
  <si>
    <t>CONTINENTAL</t>
  </si>
  <si>
    <t>DE0005439004</t>
  </si>
  <si>
    <t>CON GY Equity</t>
  </si>
  <si>
    <t>MOLSON COORS BREWING B</t>
  </si>
  <si>
    <t>60871R209</t>
  </si>
  <si>
    <t>US60871R2094</t>
  </si>
  <si>
    <t>B067BM3</t>
  </si>
  <si>
    <t>TAP UN Equity</t>
  </si>
  <si>
    <t>CORNING</t>
  </si>
  <si>
    <t>US2193501051</t>
  </si>
  <si>
    <t>GLW UN Equity</t>
  </si>
  <si>
    <t>RIO TINTO LTD (AU)</t>
  </si>
  <si>
    <t>AU000000RIO1</t>
  </si>
  <si>
    <t>RIO AT Equity</t>
  </si>
  <si>
    <t>UNICREDIT</t>
  </si>
  <si>
    <t>IT0005239360</t>
  </si>
  <si>
    <t>BYMXPS7</t>
  </si>
  <si>
    <t>UCG IM Equity</t>
  </si>
  <si>
    <t>CRH</t>
  </si>
  <si>
    <t>IE0001827041</t>
  </si>
  <si>
    <t>CRH ID Equity</t>
  </si>
  <si>
    <t>CSX CORP</t>
  </si>
  <si>
    <t>US1264081035</t>
  </si>
  <si>
    <t>CSX UW Equity</t>
  </si>
  <si>
    <t>ACCIONA</t>
  </si>
  <si>
    <t>ES0125220311</t>
  </si>
  <si>
    <t>ANA SQ Equity</t>
  </si>
  <si>
    <t>CUMMINS</t>
  </si>
  <si>
    <t>US2310211063</t>
  </si>
  <si>
    <t>CMI UN Equity</t>
  </si>
  <si>
    <t>JARDINE CYCLE &amp; CARRIAGE</t>
  </si>
  <si>
    <t>SG1B51001017</t>
  </si>
  <si>
    <t>JCNC SP Equity</t>
  </si>
  <si>
    <t>DAI NIPPON PRINTING CO</t>
  </si>
  <si>
    <t>JP3493800001</t>
  </si>
  <si>
    <t>7912 JT Equity</t>
  </si>
  <si>
    <t>DAIFUKU CO</t>
  </si>
  <si>
    <t>JP3497400006</t>
  </si>
  <si>
    <t>6383 JT Equity</t>
  </si>
  <si>
    <t>DAIKIN INDUSTRIES</t>
  </si>
  <si>
    <t>JP3481800005</t>
  </si>
  <si>
    <t>6367 JT Equity</t>
  </si>
  <si>
    <t>DAIWA HOUSE INDUSTRY</t>
  </si>
  <si>
    <t>JP3505000004</t>
  </si>
  <si>
    <t>1925 JT Equity</t>
  </si>
  <si>
    <t>DAIWA SECURITIES GROUP</t>
  </si>
  <si>
    <t>JP3502200003</t>
  </si>
  <si>
    <t>8601 JT Equity</t>
  </si>
  <si>
    <t>DANSKE BANK</t>
  </si>
  <si>
    <t>DK0010274414</t>
  </si>
  <si>
    <t>DANSKE DC Equity</t>
  </si>
  <si>
    <t>TARGET CORP</t>
  </si>
  <si>
    <t>US87612E1064</t>
  </si>
  <si>
    <t>TGT UN Equity</t>
  </si>
  <si>
    <t>DEERE &amp; CO</t>
  </si>
  <si>
    <t>US2441991054</t>
  </si>
  <si>
    <t>DE UN Equity</t>
  </si>
  <si>
    <t>DTE ENERGY</t>
  </si>
  <si>
    <t>US2333311072</t>
  </si>
  <si>
    <t>DTE UN Equity</t>
  </si>
  <si>
    <t>DEUTSCHE BANK</t>
  </si>
  <si>
    <t>DE0005140008</t>
  </si>
  <si>
    <t>DBK GY Equity</t>
  </si>
  <si>
    <t>DBS GROUP HOLDINGS</t>
  </si>
  <si>
    <t>SG1L01001701</t>
  </si>
  <si>
    <t>DBS SP Equity</t>
  </si>
  <si>
    <t>DOMINION ENERGY</t>
  </si>
  <si>
    <t>25746U109</t>
  </si>
  <si>
    <t>US25746U1097</t>
  </si>
  <si>
    <t>D UN Equity</t>
  </si>
  <si>
    <t>DOVER CORP</t>
  </si>
  <si>
    <t>US2600031080</t>
  </si>
  <si>
    <t>DOV UN Equity</t>
  </si>
  <si>
    <t>DUPONT DE NEMOURS</t>
  </si>
  <si>
    <t>26614N102</t>
  </si>
  <si>
    <t>US26614N1028</t>
  </si>
  <si>
    <t>BK0VN47</t>
  </si>
  <si>
    <t>DD UN Equity</t>
  </si>
  <si>
    <t>GOLD FIELDS</t>
  </si>
  <si>
    <t>ZAE000018123</t>
  </si>
  <si>
    <t>GFI SJ Equity</t>
  </si>
  <si>
    <t>DSM FIRMENICH</t>
  </si>
  <si>
    <t>CH1216478797</t>
  </si>
  <si>
    <t>BPCPSD6</t>
  </si>
  <si>
    <t>DSFIR NA Equity</t>
  </si>
  <si>
    <t>DUKE ENERGY CORP</t>
  </si>
  <si>
    <t>26441C204</t>
  </si>
  <si>
    <t>US26441C2044</t>
  </si>
  <si>
    <t>B7VD3F2</t>
  </si>
  <si>
    <t>DUK UN Equity</t>
  </si>
  <si>
    <t>MOODY'S CORP</t>
  </si>
  <si>
    <t>US6153691059</t>
  </si>
  <si>
    <t>MCO UN Equity</t>
  </si>
  <si>
    <t>DIETEREN GROUP</t>
  </si>
  <si>
    <t>BE0974259880</t>
  </si>
  <si>
    <t>DIE BB Equity</t>
  </si>
  <si>
    <t>AP MOLLER MAERSK B</t>
  </si>
  <si>
    <t>DK0010244508</t>
  </si>
  <si>
    <t>MAERSKB DC Equity</t>
  </si>
  <si>
    <t>AP MOLLER MAERSK A</t>
  </si>
  <si>
    <t>DK0010244425</t>
  </si>
  <si>
    <t>MAERSKA DC Equity</t>
  </si>
  <si>
    <t>EATON CORP PLC</t>
  </si>
  <si>
    <t>G29183103</t>
  </si>
  <si>
    <t>IE00B8KQN827</t>
  </si>
  <si>
    <t>B8KQN82</t>
  </si>
  <si>
    <t>ETN UN Equity</t>
  </si>
  <si>
    <t>REVVITY</t>
  </si>
  <si>
    <t>US7140461093</t>
  </si>
  <si>
    <t>RVTY UN Equity</t>
  </si>
  <si>
    <t>EISAI CO</t>
  </si>
  <si>
    <t>JP3160400002</t>
  </si>
  <si>
    <t>4523 JT Equity</t>
  </si>
  <si>
    <t>GROUPE BRUXELLES LAMBERT</t>
  </si>
  <si>
    <t>BE0003797140</t>
  </si>
  <si>
    <t>GBLB BB Equity</t>
  </si>
  <si>
    <t>EMERSON ELECTRIC CO</t>
  </si>
  <si>
    <t>US2910111044</t>
  </si>
  <si>
    <t>EMR UN Equity</t>
  </si>
  <si>
    <t>EMS-CHEMIE HOLDING</t>
  </si>
  <si>
    <t>CH0016440353</t>
  </si>
  <si>
    <t>EMSN SE Equity</t>
  </si>
  <si>
    <t>ENTERGY CORP</t>
  </si>
  <si>
    <t>29364G103</t>
  </si>
  <si>
    <t>US29364G1031</t>
  </si>
  <si>
    <t>ETR UN Equity</t>
  </si>
  <si>
    <t>ERICSSON (LM) B</t>
  </si>
  <si>
    <t>SE0000108656</t>
  </si>
  <si>
    <t>ERICB SS Equity</t>
  </si>
  <si>
    <t>ESSILORLUXOTTICA</t>
  </si>
  <si>
    <t>FR0000121667</t>
  </si>
  <si>
    <t>EL FP Equity</t>
  </si>
  <si>
    <t>EURAZEO</t>
  </si>
  <si>
    <t>FR0000121121</t>
  </si>
  <si>
    <t>RF FP Equity</t>
  </si>
  <si>
    <t>EXXON MOBIL CORP</t>
  </si>
  <si>
    <t>30231G102</t>
  </si>
  <si>
    <t>US30231G1022</t>
  </si>
  <si>
    <t>XOM UN Equity</t>
  </si>
  <si>
    <t>FANUC</t>
  </si>
  <si>
    <t>JP3802400006</t>
  </si>
  <si>
    <t>6954 JT Equity</t>
  </si>
  <si>
    <t>FEDEX CORP</t>
  </si>
  <si>
    <t>31428X106</t>
  </si>
  <si>
    <t>US31428X1063</t>
  </si>
  <si>
    <t>FDX UN Equity</t>
  </si>
  <si>
    <t>STELLANTIS</t>
  </si>
  <si>
    <t>NL00150001Q9</t>
  </si>
  <si>
    <t>BMD8KX7</t>
  </si>
  <si>
    <t>STLAM IM Equity</t>
  </si>
  <si>
    <t>FMC CORP</t>
  </si>
  <si>
    <t>US3024913036</t>
  </si>
  <si>
    <t>FMC UN Equity</t>
  </si>
  <si>
    <t>FORD MOTOR CO</t>
  </si>
  <si>
    <t>US3453708600</t>
  </si>
  <si>
    <t>F UN Equity</t>
  </si>
  <si>
    <t>EIFFAGE</t>
  </si>
  <si>
    <t>FR0000130452</t>
  </si>
  <si>
    <t>B13X013</t>
  </si>
  <si>
    <t>FGR FP Equity</t>
  </si>
  <si>
    <t>NEXTERA ENERGY</t>
  </si>
  <si>
    <t>65339F101</t>
  </si>
  <si>
    <t>US65339F1012</t>
  </si>
  <si>
    <t>NEE UN Equity</t>
  </si>
  <si>
    <t>FREEPORT MCMORAN B</t>
  </si>
  <si>
    <t>35671D857</t>
  </si>
  <si>
    <t>US35671D8570</t>
  </si>
  <si>
    <t>FCX UN Equity</t>
  </si>
  <si>
    <t>FRESENIUS</t>
  </si>
  <si>
    <t>DE0005785604</t>
  </si>
  <si>
    <t>FRE GY Equity</t>
  </si>
  <si>
    <t>FUJI ELECTRIC CO</t>
  </si>
  <si>
    <t>JP3820000002</t>
  </si>
  <si>
    <t>6504 JT Equity</t>
  </si>
  <si>
    <t>SUBARU CORPORATION</t>
  </si>
  <si>
    <t>JP3814800003</t>
  </si>
  <si>
    <t>7270 JT Equity</t>
  </si>
  <si>
    <t>FUJI FILM HOLDINGS CO</t>
  </si>
  <si>
    <t>JP3814000000</t>
  </si>
  <si>
    <t>4901 JT Equity</t>
  </si>
  <si>
    <t>FUJITSU</t>
  </si>
  <si>
    <t>JP3818000006</t>
  </si>
  <si>
    <t>6702 JT Equity</t>
  </si>
  <si>
    <t>GENERAL DYNAMICS CORP</t>
  </si>
  <si>
    <t>US3695501086</t>
  </si>
  <si>
    <t>GD UN Equity</t>
  </si>
  <si>
    <t>GENERAL ELECTRIC CO</t>
  </si>
  <si>
    <t>US3696043013</t>
  </si>
  <si>
    <t>BL59CR9</t>
  </si>
  <si>
    <t>GE UN Equity</t>
  </si>
  <si>
    <t>GENERAL MILLS</t>
  </si>
  <si>
    <t>US3703341046</t>
  </si>
  <si>
    <t>GIS UN Equity</t>
  </si>
  <si>
    <t>GPT GROUP</t>
  </si>
  <si>
    <t>AU000000GPT8</t>
  </si>
  <si>
    <t>GPT AT Equity</t>
  </si>
  <si>
    <t>STAPLED</t>
  </si>
  <si>
    <t>VIVENDI</t>
  </si>
  <si>
    <t>FR0000127771</t>
  </si>
  <si>
    <t>VIV FP Equity</t>
  </si>
  <si>
    <t>GENTING</t>
  </si>
  <si>
    <t>MYL3182OO002</t>
  </si>
  <si>
    <t>B1VXJL8</t>
  </si>
  <si>
    <t>GENT MK Equity</t>
  </si>
  <si>
    <t>MYR</t>
  </si>
  <si>
    <t>XKLS</t>
  </si>
  <si>
    <t>GENUINE PARTS CO</t>
  </si>
  <si>
    <t>US3724601055</t>
  </si>
  <si>
    <t>GPC UN Equity</t>
  </si>
  <si>
    <t>GECINA</t>
  </si>
  <si>
    <t>FR0010040865</t>
  </si>
  <si>
    <t>GFC FP Equity</t>
  </si>
  <si>
    <t>GRAINGER (WW)</t>
  </si>
  <si>
    <t>US3848021040</t>
  </si>
  <si>
    <t>GWW UN Equity</t>
  </si>
  <si>
    <t>DIAGEO</t>
  </si>
  <si>
    <t>GB0002374006</t>
  </si>
  <si>
    <t>DGE LN Equity</t>
  </si>
  <si>
    <t>HALLIBURTON CO</t>
  </si>
  <si>
    <t>US4062161017</t>
  </si>
  <si>
    <t>HAL UN Equity</t>
  </si>
  <si>
    <t>HANG SENG BANK</t>
  </si>
  <si>
    <t>HK0011000095</t>
  </si>
  <si>
    <t>11 HK Equity</t>
  </si>
  <si>
    <t>HANKYU HANSHIN HOLDINGS</t>
  </si>
  <si>
    <t>JP3774200004</t>
  </si>
  <si>
    <t>9042 JT Equity</t>
  </si>
  <si>
    <t>HARDIE (JAMES) IND CDI</t>
  </si>
  <si>
    <t>AU000000JHX1</t>
  </si>
  <si>
    <t>B60QWJ2</t>
  </si>
  <si>
    <t>JHX AT Equity</t>
  </si>
  <si>
    <t>CDI</t>
  </si>
  <si>
    <t>HASBRO</t>
  </si>
  <si>
    <t>US4180561072</t>
  </si>
  <si>
    <t>HAS UW Equity</t>
  </si>
  <si>
    <t>HEIDELBERG MATERIALS</t>
  </si>
  <si>
    <t>DE0006047004</t>
  </si>
  <si>
    <t>HEI GY Equity</t>
  </si>
  <si>
    <t>HEINEKEN HOLDING</t>
  </si>
  <si>
    <t>NL0000008977</t>
  </si>
  <si>
    <t>B0CCH46</t>
  </si>
  <si>
    <t>HEIO NA Equity</t>
  </si>
  <si>
    <t>HEINEKEN NV</t>
  </si>
  <si>
    <t>NL0000009165</t>
  </si>
  <si>
    <t>HEIA NA Equity</t>
  </si>
  <si>
    <t>HENDERSON LAND DEV</t>
  </si>
  <si>
    <t>HK0012000102</t>
  </si>
  <si>
    <t>12 HK Equity</t>
  </si>
  <si>
    <t>HENKEL VORZUG</t>
  </si>
  <si>
    <t>DE0006048432</t>
  </si>
  <si>
    <t>HEN3 GY Equity</t>
  </si>
  <si>
    <t>HENKEL STAMM</t>
  </si>
  <si>
    <t>DE0006048408</t>
  </si>
  <si>
    <t>HEN GY Equity</t>
  </si>
  <si>
    <t>HENNES &amp; MAURITZ B</t>
  </si>
  <si>
    <t>SE0000106270</t>
  </si>
  <si>
    <t>HMB SS Equity</t>
  </si>
  <si>
    <t>HERSHEY CO (THE)</t>
  </si>
  <si>
    <t>US4278661081</t>
  </si>
  <si>
    <t>HSY UN Equity</t>
  </si>
  <si>
    <t>HP</t>
  </si>
  <si>
    <t>40434L105</t>
  </si>
  <si>
    <t>US40434L1052</t>
  </si>
  <si>
    <t>BYX4D52</t>
  </si>
  <si>
    <t>HPQ UN Equity</t>
  </si>
  <si>
    <t>HIROSE ELECTRIC CO</t>
  </si>
  <si>
    <t>JP3799000009</t>
  </si>
  <si>
    <t>6806 JT Equity</t>
  </si>
  <si>
    <t>HITACHI</t>
  </si>
  <si>
    <t>JP3788600009</t>
  </si>
  <si>
    <t>6501 JT Equity</t>
  </si>
  <si>
    <t>HOLCIM</t>
  </si>
  <si>
    <t>CH0012214059</t>
  </si>
  <si>
    <t>HOLN SE Equity</t>
  </si>
  <si>
    <t>HOME DEPOT</t>
  </si>
  <si>
    <t>US4370761029</t>
  </si>
  <si>
    <t>HD UN Equity</t>
  </si>
  <si>
    <t>HONDA MOTOR CO</t>
  </si>
  <si>
    <t>JP3854600008</t>
  </si>
  <si>
    <t>7267 JT Equity</t>
  </si>
  <si>
    <t>HONGKONG CHINA GAS</t>
  </si>
  <si>
    <t>HK0003000038</t>
  </si>
  <si>
    <t>3 HK Equity</t>
  </si>
  <si>
    <t>POWER ASSETS HOLDINGS</t>
  </si>
  <si>
    <t>HK0006000050</t>
  </si>
  <si>
    <t>6 HK Equity</t>
  </si>
  <si>
    <t>HONGKONG LAND (USD)</t>
  </si>
  <si>
    <t>BMG4587L1090</t>
  </si>
  <si>
    <t>HKL SP Equity</t>
  </si>
  <si>
    <t>HSBC HOLDINGS (GB)</t>
  </si>
  <si>
    <t>GB0005405286</t>
  </si>
  <si>
    <t>HSBA LN Equity</t>
  </si>
  <si>
    <t>CENTERPOINT ENERGY</t>
  </si>
  <si>
    <t>15189T107</t>
  </si>
  <si>
    <t>US15189T1079</t>
  </si>
  <si>
    <t>CNP UN Equity</t>
  </si>
  <si>
    <t>HOYA CORP</t>
  </si>
  <si>
    <t>JP3837800006</t>
  </si>
  <si>
    <t>7741 JT Equity</t>
  </si>
  <si>
    <t>HUMANA</t>
  </si>
  <si>
    <t>US4448591028</t>
  </si>
  <si>
    <t>HUM UN Equity</t>
  </si>
  <si>
    <t>IBERDROLA</t>
  </si>
  <si>
    <t>ES0144580Y14</t>
  </si>
  <si>
    <t>B288C92</t>
  </si>
  <si>
    <t>IBE SQ Equity</t>
  </si>
  <si>
    <t>IBM CORP</t>
  </si>
  <si>
    <t>US4592001014</t>
  </si>
  <si>
    <t>IBM UN Equity</t>
  </si>
  <si>
    <t>ORICA</t>
  </si>
  <si>
    <t>AU000000ORI1</t>
  </si>
  <si>
    <t>ORI AT Equity</t>
  </si>
  <si>
    <t>EXOR</t>
  </si>
  <si>
    <t>NL0012059018</t>
  </si>
  <si>
    <t>BMJ1825</t>
  </si>
  <si>
    <t>EXO NA Equity</t>
  </si>
  <si>
    <t>ILLINOIS TOOL WORKS</t>
  </si>
  <si>
    <t>US4523081093</t>
  </si>
  <si>
    <t>ITW UN Equity</t>
  </si>
  <si>
    <t>IMPERIAL OIL</t>
  </si>
  <si>
    <t>CA4530384086</t>
  </si>
  <si>
    <t>IMO CT Equity</t>
  </si>
  <si>
    <t>INDUSTRIVARDEN A</t>
  </si>
  <si>
    <t>SE0000190126</t>
  </si>
  <si>
    <t>B1VSK10</t>
  </si>
  <si>
    <t>INDUA SS Equity</t>
  </si>
  <si>
    <t>INDUSTRIVARDEN C</t>
  </si>
  <si>
    <t>SE0000107203</t>
  </si>
  <si>
    <t>B1VSK54</t>
  </si>
  <si>
    <t>INDUC SS Equity</t>
  </si>
  <si>
    <t>TRANE TECHNOLOGIES</t>
  </si>
  <si>
    <t>G8994E103</t>
  </si>
  <si>
    <t>IE00BK9ZQ967</t>
  </si>
  <si>
    <t>BK9ZQ96</t>
  </si>
  <si>
    <t>TT UN Equity</t>
  </si>
  <si>
    <t>INTEL CORP</t>
  </si>
  <si>
    <t>US4581401001</t>
  </si>
  <si>
    <t>INTC UW Equity</t>
  </si>
  <si>
    <t>ENBRIDGE</t>
  </si>
  <si>
    <t>29250N105</t>
  </si>
  <si>
    <t>CA29250N1050</t>
  </si>
  <si>
    <t>ENB CT Equity</t>
  </si>
  <si>
    <t>INTL FLAVORS &amp; FRAGRANCE</t>
  </si>
  <si>
    <t>US4595061015</t>
  </si>
  <si>
    <t>IFF UN Equity</t>
  </si>
  <si>
    <t>INTERNATIONAL PAPER</t>
  </si>
  <si>
    <t>US4601461035</t>
  </si>
  <si>
    <t>IP UN Equity</t>
  </si>
  <si>
    <t>INVESTOR A</t>
  </si>
  <si>
    <t>SE0015811955</t>
  </si>
  <si>
    <t>BMV7PN1</t>
  </si>
  <si>
    <t>INVEA SS Equity</t>
  </si>
  <si>
    <t>INVESTOR B</t>
  </si>
  <si>
    <t>SE0015811963</t>
  </si>
  <si>
    <t>BMV7PQ4</t>
  </si>
  <si>
    <t>INVEB SS Equity</t>
  </si>
  <si>
    <t>ISUZU MOTORS</t>
  </si>
  <si>
    <t>JP3137200006</t>
  </si>
  <si>
    <t>7202 JT Equity</t>
  </si>
  <si>
    <t>ITOCHU CORP</t>
  </si>
  <si>
    <t>JP3143600009</t>
  </si>
  <si>
    <t>8001 JT Equity</t>
  </si>
  <si>
    <t>JSR CORP</t>
  </si>
  <si>
    <t>JP3385980002</t>
  </si>
  <si>
    <t>4185 JT Equity</t>
  </si>
  <si>
    <t>JARDINE MATHESON (USD)</t>
  </si>
  <si>
    <t>BMG507361001</t>
  </si>
  <si>
    <t>JM SP Equity</t>
  </si>
  <si>
    <t>JOHNSON MATTHEY</t>
  </si>
  <si>
    <t>GB00BZ4BQC70</t>
  </si>
  <si>
    <t>BZ4BQC7</t>
  </si>
  <si>
    <t>JMAT LN Equity</t>
  </si>
  <si>
    <t>JOHNSON &amp; JOHNSON</t>
  </si>
  <si>
    <t>US4781601046</t>
  </si>
  <si>
    <t>JNJ UN Equity</t>
  </si>
  <si>
    <t>AEON CO</t>
  </si>
  <si>
    <t>JP3388200002</t>
  </si>
  <si>
    <t>8267 JT Equity</t>
  </si>
  <si>
    <t>KAJIMA CORP</t>
  </si>
  <si>
    <t>JP3210200006</t>
  </si>
  <si>
    <t>1812 JT Equity</t>
  </si>
  <si>
    <t>KANSAI ELECTRIC POWER CO</t>
  </si>
  <si>
    <t>JP3228600007</t>
  </si>
  <si>
    <t>9503 JT Equity</t>
  </si>
  <si>
    <t>KAO CORP</t>
  </si>
  <si>
    <t>JP3205800000</t>
  </si>
  <si>
    <t>4452 JT Equity</t>
  </si>
  <si>
    <t>KAWASAKI KISEN KAISHA</t>
  </si>
  <si>
    <t>JP3223800008</t>
  </si>
  <si>
    <t>9107 JT Equity</t>
  </si>
  <si>
    <t>KEIO CORP</t>
  </si>
  <si>
    <t>JP3277800003</t>
  </si>
  <si>
    <t>9008 JT Equity</t>
  </si>
  <si>
    <t>KEISEI ELECTRIC RAILWAY</t>
  </si>
  <si>
    <t>JP3278600006</t>
  </si>
  <si>
    <t>9009 JT Equity</t>
  </si>
  <si>
    <t>KELLOGG CO</t>
  </si>
  <si>
    <t>US4878361082</t>
  </si>
  <si>
    <t>K UN Equity</t>
  </si>
  <si>
    <t>KEPPEL CORP</t>
  </si>
  <si>
    <t>SG1U68934629</t>
  </si>
  <si>
    <t>B1VQ5C0</t>
  </si>
  <si>
    <t>KEP SP Equity</t>
  </si>
  <si>
    <t>KERRY GROUP A</t>
  </si>
  <si>
    <t>IE0004906560</t>
  </si>
  <si>
    <t>KYGA ID Equity</t>
  </si>
  <si>
    <t>KESKO B</t>
  </si>
  <si>
    <t>X44874109</t>
  </si>
  <si>
    <t>FI0009000202</t>
  </si>
  <si>
    <t>KESKOB FH Equity</t>
  </si>
  <si>
    <t>XHEL</t>
  </si>
  <si>
    <t>KIKKOMAN CORP</t>
  </si>
  <si>
    <t>JP3240400006</t>
  </si>
  <si>
    <t>2801 JT Equity</t>
  </si>
  <si>
    <t>KIMBERLY-CLARK CORP</t>
  </si>
  <si>
    <t>US4943681035</t>
  </si>
  <si>
    <t>KMB UN Equity</t>
  </si>
  <si>
    <t>KINGFISHER</t>
  </si>
  <si>
    <t>GB0033195214</t>
  </si>
  <si>
    <t>KGF LN Equity</t>
  </si>
  <si>
    <t>KINTETSU GROUP HOLDINGS</t>
  </si>
  <si>
    <t>JP3260800002</t>
  </si>
  <si>
    <t>9041 JT Equity</t>
  </si>
  <si>
    <t>KIRIN HOLDINGS CO</t>
  </si>
  <si>
    <t>JP3258000003</t>
  </si>
  <si>
    <t>2503 JT Equity</t>
  </si>
  <si>
    <t>KOMATSU</t>
  </si>
  <si>
    <t>JP3304200003</t>
  </si>
  <si>
    <t>6301 JT Equity</t>
  </si>
  <si>
    <t>KONE B</t>
  </si>
  <si>
    <t>FI0009013403</t>
  </si>
  <si>
    <t>B09M9D2</t>
  </si>
  <si>
    <t>KNEBV FH Equity</t>
  </si>
  <si>
    <t>KBC GROUPE</t>
  </si>
  <si>
    <t>BE0003565737</t>
  </si>
  <si>
    <t>KBC BB Equity</t>
  </si>
  <si>
    <t>KROGER CO</t>
  </si>
  <si>
    <t>US5010441013</t>
  </si>
  <si>
    <t>KR UN Equity</t>
  </si>
  <si>
    <t>KUALA LUMPUR KEPONG</t>
  </si>
  <si>
    <t>MYL2445OO004</t>
  </si>
  <si>
    <t>KLK MK Equity</t>
  </si>
  <si>
    <t>KUBOTA CORP</t>
  </si>
  <si>
    <t>JP3266400005</t>
  </si>
  <si>
    <t>6326 JT Equity</t>
  </si>
  <si>
    <t>KYOCERA CORP</t>
  </si>
  <si>
    <t>JP3249600002</t>
  </si>
  <si>
    <t>6971 JT Equity</t>
  </si>
  <si>
    <t>KYOWA KIRIN CO</t>
  </si>
  <si>
    <t>JP3256000005</t>
  </si>
  <si>
    <t>4151 JT Equity</t>
  </si>
  <si>
    <t>LAND SECURITIES GROUP</t>
  </si>
  <si>
    <t>GB00BYW0PQ60</t>
  </si>
  <si>
    <t>BYW0PQ6</t>
  </si>
  <si>
    <t>LAND LN Equity</t>
  </si>
  <si>
    <t>LEGAL &amp; GENERAL GROUP</t>
  </si>
  <si>
    <t>GB0005603997</t>
  </si>
  <si>
    <t>LGEN LN Equity</t>
  </si>
  <si>
    <t>LEGRAND</t>
  </si>
  <si>
    <t>FR0010307819</t>
  </si>
  <si>
    <t>B11ZRK9</t>
  </si>
  <si>
    <t>LR FP Equity</t>
  </si>
  <si>
    <t>LENDLEASE GROUP</t>
  </si>
  <si>
    <t>AU000000LLC3</t>
  </si>
  <si>
    <t>LLC AT Equity</t>
  </si>
  <si>
    <t>LILLY (ELI) &amp; COMPANY</t>
  </si>
  <si>
    <t>US5324571083</t>
  </si>
  <si>
    <t>LLY UN Equity</t>
  </si>
  <si>
    <t>BATH &amp; BODY WORKS</t>
  </si>
  <si>
    <t>US0708301041</t>
  </si>
  <si>
    <t>BNNTGJ5</t>
  </si>
  <si>
    <t>BBWI UN Equity</t>
  </si>
  <si>
    <t>LOBLAW</t>
  </si>
  <si>
    <t>CA5394811015</t>
  </si>
  <si>
    <t>L CT Equity</t>
  </si>
  <si>
    <t>LOEWS CORP</t>
  </si>
  <si>
    <t>US5404241086</t>
  </si>
  <si>
    <t>L UN Equity</t>
  </si>
  <si>
    <t>LOGITECH</t>
  </si>
  <si>
    <t>CH0025751329</t>
  </si>
  <si>
    <t>B18ZRK2</t>
  </si>
  <si>
    <t>LOGN SE Equity</t>
  </si>
  <si>
    <t>L'OREAL</t>
  </si>
  <si>
    <t>FR0000120321</t>
  </si>
  <si>
    <t>OR FP Equity</t>
  </si>
  <si>
    <t>LOWE'S COS</t>
  </si>
  <si>
    <t>US5486611073</t>
  </si>
  <si>
    <t>LOW UN Equity</t>
  </si>
  <si>
    <t>LUFTHANSA</t>
  </si>
  <si>
    <t>DE0008232125</t>
  </si>
  <si>
    <t>LHA GY Equity</t>
  </si>
  <si>
    <t>LVMH MOET HENNESSY</t>
  </si>
  <si>
    <t>FR0000121014</t>
  </si>
  <si>
    <t>MC FP Equity</t>
  </si>
  <si>
    <t>MAGNA INTERNATIONAL</t>
  </si>
  <si>
    <t>CA5592224011</t>
  </si>
  <si>
    <t>MG CT Equity</t>
  </si>
  <si>
    <t>MAKITA CORP</t>
  </si>
  <si>
    <t>JP3862400003</t>
  </si>
  <si>
    <t>6586 JT Equity</t>
  </si>
  <si>
    <t>MALAYAN BANKING</t>
  </si>
  <si>
    <t>MYL1155OO000</t>
  </si>
  <si>
    <t>MAY MK Equity</t>
  </si>
  <si>
    <t>MISC BHD</t>
  </si>
  <si>
    <t>MYL3816OO005</t>
  </si>
  <si>
    <t>MISC MK Equity</t>
  </si>
  <si>
    <t>MARSH &amp; MCLENNAN COS</t>
  </si>
  <si>
    <t>US5717481023</t>
  </si>
  <si>
    <t>MMC UN Equity</t>
  </si>
  <si>
    <t>MARUBENI CORP</t>
  </si>
  <si>
    <t>JP3877600001</t>
  </si>
  <si>
    <t>8002 JT Equity</t>
  </si>
  <si>
    <t>MASCO CORP</t>
  </si>
  <si>
    <t>US5745991068</t>
  </si>
  <si>
    <t>MAS UN Equity</t>
  </si>
  <si>
    <t>PANASONIC HOLDINGS CORP</t>
  </si>
  <si>
    <t>JP3866800000</t>
  </si>
  <si>
    <t>6752 JT Equity</t>
  </si>
  <si>
    <t>MAZDA MOTOR CORP</t>
  </si>
  <si>
    <t>JP3868400007</t>
  </si>
  <si>
    <t>7261 JT Equity</t>
  </si>
  <si>
    <t>MCDONALD'S CORP</t>
  </si>
  <si>
    <t>US5801351017</t>
  </si>
  <si>
    <t>MCD UN Equity</t>
  </si>
  <si>
    <t>S&amp;P GLOBAL</t>
  </si>
  <si>
    <t>78409V104</t>
  </si>
  <si>
    <t>US78409V1044</t>
  </si>
  <si>
    <t>BYV2325</t>
  </si>
  <si>
    <t>SPGI UN Equity</t>
  </si>
  <si>
    <t>MEDIOBANCA</t>
  </si>
  <si>
    <t>IT0000062957</t>
  </si>
  <si>
    <t>MB IM Equity</t>
  </si>
  <si>
    <t>MEDTRONIC PLC</t>
  </si>
  <si>
    <t>G5960L103</t>
  </si>
  <si>
    <t>IE00BTN1Y115</t>
  </si>
  <si>
    <t>BTN1Y11</t>
  </si>
  <si>
    <t>MDT UN Equity</t>
  </si>
  <si>
    <t>CVS HEALTH</t>
  </si>
  <si>
    <t>US1266501006</t>
  </si>
  <si>
    <t>CVS UN Equity</t>
  </si>
  <si>
    <t>MERCK &amp; CO</t>
  </si>
  <si>
    <t>58933Y105</t>
  </si>
  <si>
    <t>US58933Y1055</t>
  </si>
  <si>
    <t>MRK UN Equity</t>
  </si>
  <si>
    <t>GEA GROUP</t>
  </si>
  <si>
    <t>DE0006602006</t>
  </si>
  <si>
    <t>G1A GY Equity</t>
  </si>
  <si>
    <t>WARTSILA B</t>
  </si>
  <si>
    <t>FI0009003727</t>
  </si>
  <si>
    <t>WRT1V FH Equity</t>
  </si>
  <si>
    <t>MICHELIN</t>
  </si>
  <si>
    <t>FR001400AJ45</t>
  </si>
  <si>
    <t>BPBPJ01</t>
  </si>
  <si>
    <t>ML FP Equity</t>
  </si>
  <si>
    <t>MICROSOFT CORP</t>
  </si>
  <si>
    <t>US5949181045</t>
  </si>
  <si>
    <t>MSFT UW Equity</t>
  </si>
  <si>
    <t>MINEBEA MITSUMI</t>
  </si>
  <si>
    <t>JP3906000009</t>
  </si>
  <si>
    <t>6479 JT Equity</t>
  </si>
  <si>
    <t>3M CO</t>
  </si>
  <si>
    <t>88579Y101</t>
  </si>
  <si>
    <t>US88579Y1010</t>
  </si>
  <si>
    <t>MMM UN Equity</t>
  </si>
  <si>
    <t>MITSUBISHI CORP</t>
  </si>
  <si>
    <t>JP3898400001</t>
  </si>
  <si>
    <t>8058 JT Equity</t>
  </si>
  <si>
    <t>MITSUBISHI ELECTRIC CORP</t>
  </si>
  <si>
    <t>JP3902400005</t>
  </si>
  <si>
    <t>6503 JT Equity</t>
  </si>
  <si>
    <t>MITSUBISHI ESTATE CO</t>
  </si>
  <si>
    <t>JP3899600005</t>
  </si>
  <si>
    <t>8802 JT Equity</t>
  </si>
  <si>
    <t>MITSUBISHI HEAVY IND</t>
  </si>
  <si>
    <t>JP3900000005</t>
  </si>
  <si>
    <t>7011 JT Equity</t>
  </si>
  <si>
    <t>MITSUI OSK LINES</t>
  </si>
  <si>
    <t>JP3362700001</t>
  </si>
  <si>
    <t>9104 JT Equity</t>
  </si>
  <si>
    <t>MITSUI CHEMICALS</t>
  </si>
  <si>
    <t>JP3888300005</t>
  </si>
  <si>
    <t>4183 JT Equity</t>
  </si>
  <si>
    <t>MITSUI FUDOSAN CO</t>
  </si>
  <si>
    <t>JP3893200000</t>
  </si>
  <si>
    <t>8801 JT Equity</t>
  </si>
  <si>
    <t>MITSUI &amp; CO</t>
  </si>
  <si>
    <t>JP3893600001</t>
  </si>
  <si>
    <t>8031 JT Equity</t>
  </si>
  <si>
    <t>HOLMEN B</t>
  </si>
  <si>
    <t>SE0011090018</t>
  </si>
  <si>
    <t>BDQQ1Q5</t>
  </si>
  <si>
    <t>HOLMB SS Equity</t>
  </si>
  <si>
    <t>MOTOROLA SOLUTIONS</t>
  </si>
  <si>
    <t>US6200763075</t>
  </si>
  <si>
    <t>B5BKPQ4</t>
  </si>
  <si>
    <t>MSI UN Equity</t>
  </si>
  <si>
    <t>MUENCHENER RUECKVERSICH</t>
  </si>
  <si>
    <t>DE0008430026</t>
  </si>
  <si>
    <t>MUV2 GY Equity</t>
  </si>
  <si>
    <t>MURATA MANUFACTURING CO</t>
  </si>
  <si>
    <t>JP3914400001</t>
  </si>
  <si>
    <t>6981 JT Equity</t>
  </si>
  <si>
    <t>NATIONAL AUSTRALIA BANK</t>
  </si>
  <si>
    <t>AU000000NAB4</t>
  </si>
  <si>
    <t>NAB AT Equity</t>
  </si>
  <si>
    <t>NATIONAL BANK OF CANADA</t>
  </si>
  <si>
    <t>CA6330671034</t>
  </si>
  <si>
    <t>NA CT Equity</t>
  </si>
  <si>
    <t>ING GROEP</t>
  </si>
  <si>
    <t>NL0011821202</t>
  </si>
  <si>
    <t>BZ57390</t>
  </si>
  <si>
    <t>INGA NA Equity</t>
  </si>
  <si>
    <t>NEC CORP</t>
  </si>
  <si>
    <t>JP3733000008</t>
  </si>
  <si>
    <t>6701 JT Equity</t>
  </si>
  <si>
    <t>NESTLE</t>
  </si>
  <si>
    <t>CH0038863350</t>
  </si>
  <si>
    <t>NESN SE Equity</t>
  </si>
  <si>
    <t>NEW WORLD DEVELOPMENT</t>
  </si>
  <si>
    <t>HK0000608585</t>
  </si>
  <si>
    <t>BM94GQ4</t>
  </si>
  <si>
    <t>17 HK Equity</t>
  </si>
  <si>
    <t>NEWCREST MINING</t>
  </si>
  <si>
    <t>AU000000NCM7</t>
  </si>
  <si>
    <t>NCM AT Equity</t>
  </si>
  <si>
    <t>NEWMONT CORP</t>
  </si>
  <si>
    <t>US6516391066</t>
  </si>
  <si>
    <t>NEM UN Equity</t>
  </si>
  <si>
    <t>NEXT</t>
  </si>
  <si>
    <t>GB0032089863</t>
  </si>
  <si>
    <t>NXT LN Equity</t>
  </si>
  <si>
    <t>NGK INSULATORS</t>
  </si>
  <si>
    <t>JP3695200000</t>
  </si>
  <si>
    <t>5333 JT Equity</t>
  </si>
  <si>
    <t>NIKE B</t>
  </si>
  <si>
    <t>US6541061031</t>
  </si>
  <si>
    <t>NKE UN Equity</t>
  </si>
  <si>
    <t>NINTENDO CO</t>
  </si>
  <si>
    <t>JP3756600007</t>
  </si>
  <si>
    <t>7974 JT Equity</t>
  </si>
  <si>
    <t>NIPPON EXPRESS HLDGS</t>
  </si>
  <si>
    <t>JP3688370000</t>
  </si>
  <si>
    <t>BKSHP63</t>
  </si>
  <si>
    <t>9147 JT Equity</t>
  </si>
  <si>
    <t>NIPPON PAINT HOLDINGS CO</t>
  </si>
  <si>
    <t>JP3749400002</t>
  </si>
  <si>
    <t>4612 JT Equity</t>
  </si>
  <si>
    <t>NIPPON STEEL CORP</t>
  </si>
  <si>
    <t>JP3381000003</t>
  </si>
  <si>
    <t>5401 JT Equity</t>
  </si>
  <si>
    <t>NIPPON YUSEN K.K</t>
  </si>
  <si>
    <t>JP3753000003</t>
  </si>
  <si>
    <t>9101 JT Equity</t>
  </si>
  <si>
    <t>DENSO CORP</t>
  </si>
  <si>
    <t>JP3551500006</t>
  </si>
  <si>
    <t>6902 JT Equity</t>
  </si>
  <si>
    <t>NISSAN CHEMICAL</t>
  </si>
  <si>
    <t>JP3670800006</t>
  </si>
  <si>
    <t>4021 JT Equity</t>
  </si>
  <si>
    <t>NISSAN MOTOR CO</t>
  </si>
  <si>
    <t>JP3672400003</t>
  </si>
  <si>
    <t>7201 JT Equity</t>
  </si>
  <si>
    <t>NISSHIN SEIFUN GROUP</t>
  </si>
  <si>
    <t>JP3676800000</t>
  </si>
  <si>
    <t>2002 JT Equity</t>
  </si>
  <si>
    <t>NISSIN FOODS HOLDINGS CO</t>
  </si>
  <si>
    <t>JP3675600005</t>
  </si>
  <si>
    <t>2897 JT Equity</t>
  </si>
  <si>
    <t>NITTO DENKO CORP</t>
  </si>
  <si>
    <t>JP3684000007</t>
  </si>
  <si>
    <t>6988 JT Equity</t>
  </si>
  <si>
    <t>NOKIA CORP</t>
  </si>
  <si>
    <t>FI0009000681</t>
  </si>
  <si>
    <t>NOKIA FH Equity</t>
  </si>
  <si>
    <t>NOMURA HOLDINGS</t>
  </si>
  <si>
    <t>JP3762600009</t>
  </si>
  <si>
    <t>8604 JT Equity</t>
  </si>
  <si>
    <t>NORFOLK SOUTHERN CORP</t>
  </si>
  <si>
    <t>US6558441084</t>
  </si>
  <si>
    <t>NSC UN Equity</t>
  </si>
  <si>
    <t>NORSK HYDRO</t>
  </si>
  <si>
    <t>NO0005052605</t>
  </si>
  <si>
    <t>B11HK39</t>
  </si>
  <si>
    <t>NHY NO Equity</t>
  </si>
  <si>
    <t>NOK</t>
  </si>
  <si>
    <t>XOSL</t>
  </si>
  <si>
    <t>UNITED UTILITIES GROUP</t>
  </si>
  <si>
    <t>GB00B39J2M42</t>
  </si>
  <si>
    <t>B39J2M4</t>
  </si>
  <si>
    <t>UU/ LN Equity</t>
  </si>
  <si>
    <t>NORTHROP GRUMMAN CORP</t>
  </si>
  <si>
    <t>US6668071029</t>
  </si>
  <si>
    <t>NOC UN Equity</t>
  </si>
  <si>
    <t>WELLS FARGO &amp; CO</t>
  </si>
  <si>
    <t>US9497461015</t>
  </si>
  <si>
    <t>WFC UN Equity</t>
  </si>
  <si>
    <t>NOVO NORDISK B</t>
  </si>
  <si>
    <t>DK0060534915</t>
  </si>
  <si>
    <t>BHC8X90</t>
  </si>
  <si>
    <t>NOVOB DC Equity</t>
  </si>
  <si>
    <t>NTT CORP</t>
  </si>
  <si>
    <t>JP3735400008</t>
  </si>
  <si>
    <t>9432 JT Equity</t>
  </si>
  <si>
    <t>OBAYASHI CORP</t>
  </si>
  <si>
    <t>JP3190000004</t>
  </si>
  <si>
    <t>1802 JT Equity</t>
  </si>
  <si>
    <t>OCBC BANK</t>
  </si>
  <si>
    <t>SG1S04926220</t>
  </si>
  <si>
    <t>B0F9V20</t>
  </si>
  <si>
    <t>OCBC SP Equity</t>
  </si>
  <si>
    <t>OCCIDENTAL PETROLEUM</t>
  </si>
  <si>
    <t>US6745991058</t>
  </si>
  <si>
    <t>OXY UN Equity</t>
  </si>
  <si>
    <t>ODAKYU ELECTRIC RAILWAY</t>
  </si>
  <si>
    <t>JP3196000008</t>
  </si>
  <si>
    <t>9007 JT Equity</t>
  </si>
  <si>
    <t>OJI HOLDINGS CORP</t>
  </si>
  <si>
    <t>JP3174410005</t>
  </si>
  <si>
    <t>3861 JT Equity</t>
  </si>
  <si>
    <t>OLYMPUS CORP</t>
  </si>
  <si>
    <t>JP3201200007</t>
  </si>
  <si>
    <t>7733 JT Equity</t>
  </si>
  <si>
    <t>OMNICOM GROUP</t>
  </si>
  <si>
    <t>US6819191064</t>
  </si>
  <si>
    <t>OMC UN Equity</t>
  </si>
  <si>
    <t>OMRON CORP</t>
  </si>
  <si>
    <t>JP3197800000</t>
  </si>
  <si>
    <t>6645 JT Equity</t>
  </si>
  <si>
    <t>OMV AG</t>
  </si>
  <si>
    <t>AT0000743059</t>
  </si>
  <si>
    <t>OMV AV Equity</t>
  </si>
  <si>
    <t>WBAH</t>
  </si>
  <si>
    <t>ONO PHARMACEUTICAL CO</t>
  </si>
  <si>
    <t>JP3197600004</t>
  </si>
  <si>
    <t>4528 JT Equity</t>
  </si>
  <si>
    <t>ORACLE CORP</t>
  </si>
  <si>
    <t>68389X105</t>
  </si>
  <si>
    <t>US68389X1054</t>
  </si>
  <si>
    <t>ORCL UN Equity</t>
  </si>
  <si>
    <t>ORIX CORP</t>
  </si>
  <si>
    <t>JP3200450009</t>
  </si>
  <si>
    <t>8591 JT Equity</t>
  </si>
  <si>
    <t>ORKLA</t>
  </si>
  <si>
    <t>NO0003733800</t>
  </si>
  <si>
    <t>B1VQF42</t>
  </si>
  <si>
    <t>ORK NO Equity</t>
  </si>
  <si>
    <t>OSAKA GAS CO</t>
  </si>
  <si>
    <t>JP3180400008</t>
  </si>
  <si>
    <t>9532 JT Equity</t>
  </si>
  <si>
    <t>PACCAR</t>
  </si>
  <si>
    <t>US6937181088</t>
  </si>
  <si>
    <t>PCAR UW Equity</t>
  </si>
  <si>
    <t>P G &amp; E CORP</t>
  </si>
  <si>
    <t>69331C108</t>
  </si>
  <si>
    <t>US69331C1080</t>
  </si>
  <si>
    <t>PCG UN Equity</t>
  </si>
  <si>
    <t>PARKER HANNIFIN CORP</t>
  </si>
  <si>
    <t>US7010941042</t>
  </si>
  <si>
    <t>PH UN Equity</t>
  </si>
  <si>
    <t>PEARSON</t>
  </si>
  <si>
    <t>GB0006776081</t>
  </si>
  <si>
    <t>PSON LN Equity</t>
  </si>
  <si>
    <t>PPL CORP</t>
  </si>
  <si>
    <t>69351T106</t>
  </si>
  <si>
    <t>US69351T1060</t>
  </si>
  <si>
    <t>PPL UN Equity</t>
  </si>
  <si>
    <t>PEPSICO</t>
  </si>
  <si>
    <t>US7134481081</t>
  </si>
  <si>
    <t>PEP UW Equity</t>
  </si>
  <si>
    <t>PPB GROUP</t>
  </si>
  <si>
    <t>MYL4065OO008</t>
  </si>
  <si>
    <t>PEP MK Equity</t>
  </si>
  <si>
    <t>PERNOD RICARD</t>
  </si>
  <si>
    <t>FR0000120693</t>
  </si>
  <si>
    <t>RI FP Equity</t>
  </si>
  <si>
    <t>PFIZER</t>
  </si>
  <si>
    <t>US7170811035</t>
  </si>
  <si>
    <t>PFE UN Equity</t>
  </si>
  <si>
    <t>ALTRIA GROUP</t>
  </si>
  <si>
    <t>02209S103</t>
  </si>
  <si>
    <t>US02209S1033</t>
  </si>
  <si>
    <t>MO UN Equity</t>
  </si>
  <si>
    <t>KONINKLIJKE PHILIPS</t>
  </si>
  <si>
    <t>NL0000009538</t>
  </si>
  <si>
    <t>PHIA NA Equity</t>
  </si>
  <si>
    <t>PULTEGROUP</t>
  </si>
  <si>
    <t>US7458671010</t>
  </si>
  <si>
    <t>PHM UN Equity</t>
  </si>
  <si>
    <t>PNC FINL SERVICES GROUP</t>
  </si>
  <si>
    <t>US6934751057</t>
  </si>
  <si>
    <t>PNC UN Equity</t>
  </si>
  <si>
    <t>PORSCHE AUTOMOBIL VZG</t>
  </si>
  <si>
    <t>DE000PAH0038</t>
  </si>
  <si>
    <t>PAH3 GY Equity</t>
  </si>
  <si>
    <t>POWER CORP OF CANADA</t>
  </si>
  <si>
    <t>CA7392391016</t>
  </si>
  <si>
    <t>POW CT Equity</t>
  </si>
  <si>
    <t>PPG INDUSTRIES</t>
  </si>
  <si>
    <t>US6935061076</t>
  </si>
  <si>
    <t>PPG UN Equity</t>
  </si>
  <si>
    <t>PROCTER &amp; GAMBLE CO</t>
  </si>
  <si>
    <t>US7427181091</t>
  </si>
  <si>
    <t>PG UN Equity</t>
  </si>
  <si>
    <t>PRUDENTIAL</t>
  </si>
  <si>
    <t>GB0007099541</t>
  </si>
  <si>
    <t>PRU LN Equity</t>
  </si>
  <si>
    <t>PUBLIC SERVICE ENT GRP</t>
  </si>
  <si>
    <t>US7445731067</t>
  </si>
  <si>
    <t>PEG UN Equity</t>
  </si>
  <si>
    <t>QBE INSURANCE GROUP</t>
  </si>
  <si>
    <t>AU000000QBE9</t>
  </si>
  <si>
    <t>QBE AT Equity</t>
  </si>
  <si>
    <t>QUEBECOR B</t>
  </si>
  <si>
    <t>CA7481932084</t>
  </si>
  <si>
    <t>QBR/B CT Equity</t>
  </si>
  <si>
    <t>RECKITT BENCKISER GROUP</t>
  </si>
  <si>
    <t>GB00B24CGK77</t>
  </si>
  <si>
    <t>B24CGK7</t>
  </si>
  <si>
    <t>RKT LN Equity</t>
  </si>
  <si>
    <t>RELX (GB)</t>
  </si>
  <si>
    <t>GB00B2B0DG97</t>
  </si>
  <si>
    <t>B2B0DG9</t>
  </si>
  <si>
    <t>REL LN Equity</t>
  </si>
  <si>
    <t>REMY COINTREAU</t>
  </si>
  <si>
    <t>FR0000130395</t>
  </si>
  <si>
    <t>RCO FP Equity</t>
  </si>
  <si>
    <t>SWISS LIFE HOLDING</t>
  </si>
  <si>
    <t>CH0014852781</t>
  </si>
  <si>
    <t>SLHN SE Equity</t>
  </si>
  <si>
    <t>RENTOKIL INITIAL</t>
  </si>
  <si>
    <t>GB00B082RF11</t>
  </si>
  <si>
    <t>B082RF1</t>
  </si>
  <si>
    <t>RTO LN Equity</t>
  </si>
  <si>
    <t>REPSOL</t>
  </si>
  <si>
    <t>ES0173516115</t>
  </si>
  <si>
    <t>REP SQ Equity</t>
  </si>
  <si>
    <t>RHEINMETALL</t>
  </si>
  <si>
    <t>DE0007030009</t>
  </si>
  <si>
    <t>RHM GY Equity</t>
  </si>
  <si>
    <t>RICOH CO</t>
  </si>
  <si>
    <t>JP3973400009</t>
  </si>
  <si>
    <t>7752 JT Equity</t>
  </si>
  <si>
    <t>ROCHE HOLDING GENUSS</t>
  </si>
  <si>
    <t>CH0012032048</t>
  </si>
  <si>
    <t>ROG SE Equity</t>
  </si>
  <si>
    <t>GENUSS</t>
  </si>
  <si>
    <t>ROCHE HOLDING INHABER</t>
  </si>
  <si>
    <t>CH0012032113</t>
  </si>
  <si>
    <t>RO SE Equity</t>
  </si>
  <si>
    <t>INHABER</t>
  </si>
  <si>
    <t>ROGERS COMMUNICATIONS B</t>
  </si>
  <si>
    <t>CA7751092007</t>
  </si>
  <si>
    <t>RCI/B CT Equity</t>
  </si>
  <si>
    <t>ROLLS-ROYCE GROUP</t>
  </si>
  <si>
    <t>GB00B63H8491</t>
  </si>
  <si>
    <t>B63H849</t>
  </si>
  <si>
    <t>RR/ LN Equity</t>
  </si>
  <si>
    <t>ROYAL BANK OF CANADA</t>
  </si>
  <si>
    <t>CA7800871021</t>
  </si>
  <si>
    <t>RY CT Equity</t>
  </si>
  <si>
    <t>NATWEST GROUP</t>
  </si>
  <si>
    <t>GB00BM8PJY71</t>
  </si>
  <si>
    <t>BM8PJY7</t>
  </si>
  <si>
    <t>NWG LN Equity</t>
  </si>
  <si>
    <t>RIO TINTO PLC (GB)</t>
  </si>
  <si>
    <t>GB0007188757</t>
  </si>
  <si>
    <t>RIO LN Equity</t>
  </si>
  <si>
    <t>RWE STAMM</t>
  </si>
  <si>
    <t>DE0007037129</t>
  </si>
  <si>
    <t>RWE GY Equity</t>
  </si>
  <si>
    <t>SAFRAN</t>
  </si>
  <si>
    <t>FR0000073272</t>
  </si>
  <si>
    <t>B058TZ6</t>
  </si>
  <si>
    <t>SAF FP Equity</t>
  </si>
  <si>
    <t>SAINSBURY (J)</t>
  </si>
  <si>
    <t>GB00B019KW72</t>
  </si>
  <si>
    <t>B019KW7</t>
  </si>
  <si>
    <t>SBRY LN Equity</t>
  </si>
  <si>
    <t>SAINT-GOBAIN</t>
  </si>
  <si>
    <t>FR0000125007</t>
  </si>
  <si>
    <t>SGO FP Equity</t>
  </si>
  <si>
    <t>SAMPO A</t>
  </si>
  <si>
    <t>FI0009003305</t>
  </si>
  <si>
    <t>SAMPO FH Equity</t>
  </si>
  <si>
    <t>SANDVIK</t>
  </si>
  <si>
    <t>SE0000667891</t>
  </si>
  <si>
    <t>B1VQ252</t>
  </si>
  <si>
    <t>SAND SS Equity</t>
  </si>
  <si>
    <t>SANTOS</t>
  </si>
  <si>
    <t>AU000000STO6</t>
  </si>
  <si>
    <t>STO AT Equity</t>
  </si>
  <si>
    <t>SAP</t>
  </si>
  <si>
    <t>DE0007164600</t>
  </si>
  <si>
    <t>SAP GY Equity</t>
  </si>
  <si>
    <t>ESSITY B</t>
  </si>
  <si>
    <t>SE0009922164</t>
  </si>
  <si>
    <t>BF1K7P7</t>
  </si>
  <si>
    <t>ESSITYB SS Equity</t>
  </si>
  <si>
    <t>EDISON INTERNATIONAL</t>
  </si>
  <si>
    <t>US2810201077</t>
  </si>
  <si>
    <t>EIX UN Equity</t>
  </si>
  <si>
    <t>SCHINDLER HOLDING NAMEN</t>
  </si>
  <si>
    <t>CH0024638212</t>
  </si>
  <si>
    <t>B11WWH2</t>
  </si>
  <si>
    <t>SCHN SE Equity</t>
  </si>
  <si>
    <t>SCHINDLER HOLDING PART</t>
  </si>
  <si>
    <t>CH0024638196</t>
  </si>
  <si>
    <t>B11TCY0</t>
  </si>
  <si>
    <t>SCHP SE Equity</t>
  </si>
  <si>
    <t>PART</t>
  </si>
  <si>
    <t>SCHLUMBERGER</t>
  </si>
  <si>
    <t>AN8068571086</t>
  </si>
  <si>
    <t>SLB UN Equity</t>
  </si>
  <si>
    <t>SCHRODERS</t>
  </si>
  <si>
    <t>GB00BP9LHF23</t>
  </si>
  <si>
    <t>BP9LHF2</t>
  </si>
  <si>
    <t>SDR LN Equity</t>
  </si>
  <si>
    <t>SWISS RE</t>
  </si>
  <si>
    <t>CH0126881561</t>
  </si>
  <si>
    <t>B545MG5</t>
  </si>
  <si>
    <t>SREN SE Equity</t>
  </si>
  <si>
    <t>SEB</t>
  </si>
  <si>
    <t>FR0000121709</t>
  </si>
  <si>
    <t>SK FP Equity</t>
  </si>
  <si>
    <t>SECOM CO</t>
  </si>
  <si>
    <t>JP3421800008</t>
  </si>
  <si>
    <t>9735 JT Equity</t>
  </si>
  <si>
    <t>SEKISUI CHEMICAL CO</t>
  </si>
  <si>
    <t>JP3419400001</t>
  </si>
  <si>
    <t>4204 JT Equity</t>
  </si>
  <si>
    <t>SEKISUI HOUSE</t>
  </si>
  <si>
    <t>JP3420600003</t>
  </si>
  <si>
    <t>1928 JT Equity</t>
  </si>
  <si>
    <t>SEVERN TRENT</t>
  </si>
  <si>
    <t>GB00B1FH8J72</t>
  </si>
  <si>
    <t>B1FH8J7</t>
  </si>
  <si>
    <t>SVT LN Equity</t>
  </si>
  <si>
    <t>VINCI</t>
  </si>
  <si>
    <t>FR0000125486</t>
  </si>
  <si>
    <t>B1XH026</t>
  </si>
  <si>
    <t>DG FP Equity</t>
  </si>
  <si>
    <t>SHARP CORP</t>
  </si>
  <si>
    <t>JP3359600008</t>
  </si>
  <si>
    <t>6753 JT Equity</t>
  </si>
  <si>
    <t>SHELL</t>
  </si>
  <si>
    <t>GB00BP6MXD84</t>
  </si>
  <si>
    <t>BP6MXD8</t>
  </si>
  <si>
    <t>SHEL LN Equity</t>
  </si>
  <si>
    <t>SHERWIN-WILLIAMS CO</t>
  </si>
  <si>
    <t>US8243481061</t>
  </si>
  <si>
    <t>SHW UN Equity</t>
  </si>
  <si>
    <t>SHIMADZU CORP</t>
  </si>
  <si>
    <t>JP3357200009</t>
  </si>
  <si>
    <t>7701 JT Equity</t>
  </si>
  <si>
    <t>SHIMIZU CORP</t>
  </si>
  <si>
    <t>JP3358800005</t>
  </si>
  <si>
    <t>1803 JT Equity</t>
  </si>
  <si>
    <t>SHIN-ETSU CHEMICAL CO</t>
  </si>
  <si>
    <t>JP3371200001</t>
  </si>
  <si>
    <t>4063 JT Equity</t>
  </si>
  <si>
    <t>SHIONOGI &amp; CO</t>
  </si>
  <si>
    <t>JP3347200002</t>
  </si>
  <si>
    <t>4507 JT Equity</t>
  </si>
  <si>
    <t>SHISEIDO CO</t>
  </si>
  <si>
    <t>JP3351600006</t>
  </si>
  <si>
    <t>4911 JT Equity</t>
  </si>
  <si>
    <t>SHIZUOKA FINANCIAL GROUP</t>
  </si>
  <si>
    <t>JP3351500008</t>
  </si>
  <si>
    <t>BP38QJ6</t>
  </si>
  <si>
    <t>5831 JT Equity</t>
  </si>
  <si>
    <t>SIEMENS</t>
  </si>
  <si>
    <t>DE0007236101</t>
  </si>
  <si>
    <t>SIE GY Equity</t>
  </si>
  <si>
    <t>SIKA</t>
  </si>
  <si>
    <t>CH0418792922</t>
  </si>
  <si>
    <t>BF2DSG3</t>
  </si>
  <si>
    <t>SIKA SE Equity</t>
  </si>
  <si>
    <t>SINGAPORE AIRLINES</t>
  </si>
  <si>
    <t>SG1V61937297</t>
  </si>
  <si>
    <t>SIA SP Equity</t>
  </si>
  <si>
    <t>SINO LAND</t>
  </si>
  <si>
    <t>HK0083000502</t>
  </si>
  <si>
    <t>83 HK Equity</t>
  </si>
  <si>
    <t>SKAND.ENSKILDA BANKEN A</t>
  </si>
  <si>
    <t>SE0000148884</t>
  </si>
  <si>
    <t>SEBA SS Equity</t>
  </si>
  <si>
    <t>SKANSKA B</t>
  </si>
  <si>
    <t>SE0000113250</t>
  </si>
  <si>
    <t>SKAB SS Equity</t>
  </si>
  <si>
    <t>SKF B</t>
  </si>
  <si>
    <t>SE0000108227</t>
  </si>
  <si>
    <t>B1Q3J35</t>
  </si>
  <si>
    <t>SKFB SS Equity</t>
  </si>
  <si>
    <t>SEGRO</t>
  </si>
  <si>
    <t>GB00B5ZN1N88</t>
  </si>
  <si>
    <t>B5ZN1N8</t>
  </si>
  <si>
    <t>SGRO LN Equity</t>
  </si>
  <si>
    <t>SWATCH GROUP NAM</t>
  </si>
  <si>
    <t>CH0012255144</t>
  </si>
  <si>
    <t>UHRN SE Equity</t>
  </si>
  <si>
    <t>SWATCH GROUP INH</t>
  </si>
  <si>
    <t>CH0012255151</t>
  </si>
  <si>
    <t>UHR SE Equity</t>
  </si>
  <si>
    <t>SMITH &amp; NEPHEW</t>
  </si>
  <si>
    <t>GB0009223206</t>
  </si>
  <si>
    <t>SN/ LN Equity</t>
  </si>
  <si>
    <t>SMITHS GROUP</t>
  </si>
  <si>
    <t>GB00B1WY2338</t>
  </si>
  <si>
    <t>B1WY233</t>
  </si>
  <si>
    <t>SMIN LN Equity</t>
  </si>
  <si>
    <t>SNAP-ON</t>
  </si>
  <si>
    <t>US8330341012</t>
  </si>
  <si>
    <t>SNA UN Equity</t>
  </si>
  <si>
    <t>SOCIETE GENERALE</t>
  </si>
  <si>
    <t>FR0000130809</t>
  </si>
  <si>
    <t>GLE FP Equity</t>
  </si>
  <si>
    <t>SODEXO</t>
  </si>
  <si>
    <t>FR0000121220</t>
  </si>
  <si>
    <t>SW FP Equity</t>
  </si>
  <si>
    <t>SOFINA</t>
  </si>
  <si>
    <t>BE0003717312</t>
  </si>
  <si>
    <t>SOF BB Equity</t>
  </si>
  <si>
    <t>SOLVAY</t>
  </si>
  <si>
    <t>BE0003470755</t>
  </si>
  <si>
    <t>SOLB BB Equity</t>
  </si>
  <si>
    <t>SONY GROUP CORP</t>
  </si>
  <si>
    <t>JP3435000009</t>
  </si>
  <si>
    <t>6758 JT Equity</t>
  </si>
  <si>
    <t>SOUTHERN COMPANY (THE)</t>
  </si>
  <si>
    <t>US8425871071</t>
  </si>
  <si>
    <t>SO UN Equity</t>
  </si>
  <si>
    <t>SOUTHWEST AIRLINES CO</t>
  </si>
  <si>
    <t>US8447411088</t>
  </si>
  <si>
    <t>LUV UN Equity</t>
  </si>
  <si>
    <t>AT&amp;T</t>
  </si>
  <si>
    <t>00206R102</t>
  </si>
  <si>
    <t>US00206R1023</t>
  </si>
  <si>
    <t>T UN Equity</t>
  </si>
  <si>
    <t>SCHNEIDER ELECTRIC</t>
  </si>
  <si>
    <t>FR0000121972</t>
  </si>
  <si>
    <t>SU FP Equity</t>
  </si>
  <si>
    <t>TRAVELERS COS (THE)</t>
  </si>
  <si>
    <t>US89417E1091</t>
  </si>
  <si>
    <t>TRV UN Equity</t>
  </si>
  <si>
    <t>STANDARD CHARTERED</t>
  </si>
  <si>
    <t>GB0004082847</t>
  </si>
  <si>
    <t>STAN LN Equity</t>
  </si>
  <si>
    <t>STANLEY BLACK &amp; DECKER</t>
  </si>
  <si>
    <t>US8545021011</t>
  </si>
  <si>
    <t>B3Q2FJ4</t>
  </si>
  <si>
    <t>SWK UN Equity</t>
  </si>
  <si>
    <t>STOCKLAND</t>
  </si>
  <si>
    <t>AU000000SGP0</t>
  </si>
  <si>
    <t>SGP AT Equity</t>
  </si>
  <si>
    <t>SUMITOMO MITSUI FINL GRP</t>
  </si>
  <si>
    <t>JP3890350006</t>
  </si>
  <si>
    <t>8316 JT Equity</t>
  </si>
  <si>
    <t>SUMITOMO CHEMICAL CO</t>
  </si>
  <si>
    <t>JP3401400001</t>
  </si>
  <si>
    <t>4005 JT Equity</t>
  </si>
  <si>
    <t>SUMITOMO CORP</t>
  </si>
  <si>
    <t>JP3404600003</t>
  </si>
  <si>
    <t>8053 JT Equity</t>
  </si>
  <si>
    <t>SUMITOMO ELECTRIC IND</t>
  </si>
  <si>
    <t>JP3407400005</t>
  </si>
  <si>
    <t>5802 JT Equity</t>
  </si>
  <si>
    <t>SUMITOMO METAL MINING CO</t>
  </si>
  <si>
    <t>JP3402600005</t>
  </si>
  <si>
    <t>5713 JT Equity</t>
  </si>
  <si>
    <t>SUMITOMO REALTY &amp; DEV CO</t>
  </si>
  <si>
    <t>JP3409000001</t>
  </si>
  <si>
    <t>8830 JT Equity</t>
  </si>
  <si>
    <t>SUN HUNG KAI PROPERTIES</t>
  </si>
  <si>
    <t>HK0016000132</t>
  </si>
  <si>
    <t>16 HK Equity</t>
  </si>
  <si>
    <t>CH1256740924</t>
  </si>
  <si>
    <t>BMBQHZ4</t>
  </si>
  <si>
    <t>SGSN SE Equity</t>
  </si>
  <si>
    <t>SUZUKI MOTOR CORP</t>
  </si>
  <si>
    <t>JP3397200001</t>
  </si>
  <si>
    <t>7269 JT Equity</t>
  </si>
  <si>
    <t>SVENSKA HANDELSBK A</t>
  </si>
  <si>
    <t>SE0007100599</t>
  </si>
  <si>
    <t>BXDZ9Q1</t>
  </si>
  <si>
    <t>SHBA SS Equity</t>
  </si>
  <si>
    <t>SWIRE PACIFIC A</t>
  </si>
  <si>
    <t>HK0019000162</t>
  </si>
  <si>
    <t>19 HK Equity</t>
  </si>
  <si>
    <t>SYSCO CORP</t>
  </si>
  <si>
    <t>US8718291078</t>
  </si>
  <si>
    <t>SYY UN Equity</t>
  </si>
  <si>
    <t>TAISEI CORP</t>
  </si>
  <si>
    <t>JP3443600006</t>
  </si>
  <si>
    <t>1801 JT Equity</t>
  </si>
  <si>
    <t>MS&amp;AD INSURANCE GROUP</t>
  </si>
  <si>
    <t>JP3890310000</t>
  </si>
  <si>
    <t>B2Q4CS1</t>
  </si>
  <si>
    <t>8725 JT Equity</t>
  </si>
  <si>
    <t>TAKEDA PHARMACEUTICAL</t>
  </si>
  <si>
    <t>JP3463000004</t>
  </si>
  <si>
    <t>4502 JT Equity</t>
  </si>
  <si>
    <t>TAYLOR WIMPEY</t>
  </si>
  <si>
    <t>GB0008782301</t>
  </si>
  <si>
    <t>TW/ LN Equity</t>
  </si>
  <si>
    <t>TDK CORP</t>
  </si>
  <si>
    <t>JP3538800008</t>
  </si>
  <si>
    <t>6762 JT Equity</t>
  </si>
  <si>
    <t>TECK RESOURCES B</t>
  </si>
  <si>
    <t>CA8787422044</t>
  </si>
  <si>
    <t>TECK/B CT Equity</t>
  </si>
  <si>
    <t>TELEFONICA</t>
  </si>
  <si>
    <t>ES0178430E18</t>
  </si>
  <si>
    <t>TEF SQ Equity</t>
  </si>
  <si>
    <t>TERADYNE</t>
  </si>
  <si>
    <t>US8807701029</t>
  </si>
  <si>
    <t>TER UW Equity</t>
  </si>
  <si>
    <t>TERUMO CORP</t>
  </si>
  <si>
    <t>JP3546800008</t>
  </si>
  <si>
    <t>4543 JT Equity</t>
  </si>
  <si>
    <t>TESCO</t>
  </si>
  <si>
    <t>GB00BLGZ9862</t>
  </si>
  <si>
    <t>BLGZ986</t>
  </si>
  <si>
    <t>TSCO LN Equity</t>
  </si>
  <si>
    <t>TEXAS INSTRUMENTS</t>
  </si>
  <si>
    <t>US8825081040</t>
  </si>
  <si>
    <t>TXN UW Equity</t>
  </si>
  <si>
    <t>TEXTRON</t>
  </si>
  <si>
    <t>US8832031012</t>
  </si>
  <si>
    <t>TXT UN Equity</t>
  </si>
  <si>
    <t>THERMO FISHER SCIENTIFIC</t>
  </si>
  <si>
    <t>US8835561023</t>
  </si>
  <si>
    <t>TMO UN Equity</t>
  </si>
  <si>
    <t>THOMSON REUTERS CORP</t>
  </si>
  <si>
    <t>CA8849038085</t>
  </si>
  <si>
    <t>BPLLTY3</t>
  </si>
  <si>
    <t>TRI CT Equity</t>
  </si>
  <si>
    <t>THALES</t>
  </si>
  <si>
    <t>FR0000121329</t>
  </si>
  <si>
    <t>HO FP Equity</t>
  </si>
  <si>
    <t>TJX COMPANIES</t>
  </si>
  <si>
    <t>US8725401090</t>
  </si>
  <si>
    <t>TJX UN Equity</t>
  </si>
  <si>
    <t>TOBU RAILWAY CO</t>
  </si>
  <si>
    <t>JP3597800006</t>
  </si>
  <si>
    <t>9001 JT Equity</t>
  </si>
  <si>
    <t>TOHO CO</t>
  </si>
  <si>
    <t>JP3598600009</t>
  </si>
  <si>
    <t>9602 JT Equity</t>
  </si>
  <si>
    <t xml:space="preserve">TOKYO ELECTRIC POWER CO </t>
  </si>
  <si>
    <t>JP3585800000</t>
  </si>
  <si>
    <t>9501 JT Equity</t>
  </si>
  <si>
    <t>TOKYO ELECTRON</t>
  </si>
  <si>
    <t>JP3571400005</t>
  </si>
  <si>
    <t>8035 JT Equity</t>
  </si>
  <si>
    <t>TOKYO GAS CO</t>
  </si>
  <si>
    <t>JP3573000001</t>
  </si>
  <si>
    <t>9531 JT Equity</t>
  </si>
  <si>
    <t>TOKYU CORP</t>
  </si>
  <si>
    <t>JP3574200006</t>
  </si>
  <si>
    <t>9005 JT Equity</t>
  </si>
  <si>
    <t>TOPPAN</t>
  </si>
  <si>
    <t>JP3629000005</t>
  </si>
  <si>
    <t>7911 JT Equity</t>
  </si>
  <si>
    <t>TORAY INDUSTRIES</t>
  </si>
  <si>
    <t>JP3621000003</t>
  </si>
  <si>
    <t>3402 JT Equity</t>
  </si>
  <si>
    <t>GLOBE LIFE</t>
  </si>
  <si>
    <t>US37959E1029</t>
  </si>
  <si>
    <t>BK6YKG1</t>
  </si>
  <si>
    <t>GL UN Equity</t>
  </si>
  <si>
    <t>TORONTO-DOMINION BANK</t>
  </si>
  <si>
    <t>CA8911605092</t>
  </si>
  <si>
    <t>TD CT Equity</t>
  </si>
  <si>
    <t>TOSHIBA CORP</t>
  </si>
  <si>
    <t>JP3592200004</t>
  </si>
  <si>
    <t>6502 JT Equity</t>
  </si>
  <si>
    <t>TOSOH CORP</t>
  </si>
  <si>
    <t>JP3595200001</t>
  </si>
  <si>
    <t>4042 JT Equity</t>
  </si>
  <si>
    <t>TOTALENERGIES</t>
  </si>
  <si>
    <t>FR0000120271</t>
  </si>
  <si>
    <t>B15C557</t>
  </si>
  <si>
    <t>TTE FP Equity</t>
  </si>
  <si>
    <t>TOTO</t>
  </si>
  <si>
    <t>JP3596200000</t>
  </si>
  <si>
    <t>5332 JT Equity</t>
  </si>
  <si>
    <t>LIXIL CORPORATION</t>
  </si>
  <si>
    <t>JP3626800001</t>
  </si>
  <si>
    <t>5938 JT Equity</t>
  </si>
  <si>
    <t>TOYOTA INDUSTRIES CORP</t>
  </si>
  <si>
    <t>JP3634600005</t>
  </si>
  <si>
    <t>6201 JT Equity</t>
  </si>
  <si>
    <t>TOYOTA MOTOR CORP</t>
  </si>
  <si>
    <t>JP3633400001</t>
  </si>
  <si>
    <t>7203 JT Equity</t>
  </si>
  <si>
    <t>TC ENERGY CORPORATION</t>
  </si>
  <si>
    <t>87807B107</t>
  </si>
  <si>
    <t>CA87807B1076</t>
  </si>
  <si>
    <t>BJMY6G0</t>
  </si>
  <si>
    <t>TRP CT Equity</t>
  </si>
  <si>
    <t>UCB (GROUPE)</t>
  </si>
  <si>
    <t>BE0003739530</t>
  </si>
  <si>
    <t>UCB BB Equity</t>
  </si>
  <si>
    <t>UNI-CHARM CORP</t>
  </si>
  <si>
    <t>JP3951600000</t>
  </si>
  <si>
    <t>8113 JT Equity</t>
  </si>
  <si>
    <t>UNIBAIL-RODAMCO-WE</t>
  </si>
  <si>
    <t>FR0013326246</t>
  </si>
  <si>
    <t>BF2PQ09</t>
  </si>
  <si>
    <t>URW FP Equity</t>
  </si>
  <si>
    <t>UNILEVER PLC (GB)</t>
  </si>
  <si>
    <t>GB00B10RZP78</t>
  </si>
  <si>
    <t>B10RZP7</t>
  </si>
  <si>
    <t>ULVR LN Equity</t>
  </si>
  <si>
    <t>UNION PACIFIC CORP</t>
  </si>
  <si>
    <t>US9078181081</t>
  </si>
  <si>
    <t>UNP UN Equity</t>
  </si>
  <si>
    <t>UNITED OVERSEAS BANK</t>
  </si>
  <si>
    <t>SG1M31001969</t>
  </si>
  <si>
    <t>UOB SP Equity</t>
  </si>
  <si>
    <t>UOL GROUP</t>
  </si>
  <si>
    <t>SG1S83002349</t>
  </si>
  <si>
    <t>UOL SP Equity</t>
  </si>
  <si>
    <t>RTX</t>
  </si>
  <si>
    <t>US75513E1010</t>
  </si>
  <si>
    <t>BM5M5Y3</t>
  </si>
  <si>
    <t>RTX UN Equity</t>
  </si>
  <si>
    <t>MARATHON OIL CORP</t>
  </si>
  <si>
    <t>US5658491064</t>
  </si>
  <si>
    <t>MRO UN Equity</t>
  </si>
  <si>
    <t>ANGLOGOLD ASHANTI</t>
  </si>
  <si>
    <t>ZAE000043485</t>
  </si>
  <si>
    <t>ANG SJ Equity</t>
  </si>
  <si>
    <t>VALEO</t>
  </si>
  <si>
    <t>FR0013176526</t>
  </si>
  <si>
    <t>BDC5ST8</t>
  </si>
  <si>
    <t>FR FP Equity</t>
  </si>
  <si>
    <t>WIWYNN CORPORATION</t>
  </si>
  <si>
    <t>TW0006669005</t>
  </si>
  <si>
    <t>BF4QXG5</t>
  </si>
  <si>
    <t>6669 TT Equity</t>
  </si>
  <si>
    <t>TWD</t>
  </si>
  <si>
    <t>XTAI</t>
  </si>
  <si>
    <t>E. ON</t>
  </si>
  <si>
    <t>DE000ENAG999</t>
  </si>
  <si>
    <t>EOAN GY Equity</t>
  </si>
  <si>
    <t>VERBUND A</t>
  </si>
  <si>
    <t>AT0000746409</t>
  </si>
  <si>
    <t>VER AV Equity</t>
  </si>
  <si>
    <t>VF CORP</t>
  </si>
  <si>
    <t>US9182041080</t>
  </si>
  <si>
    <t>VFC UN Equity</t>
  </si>
  <si>
    <t>VOLKSWAGEN STAMM</t>
  </si>
  <si>
    <t>DE0007664005</t>
  </si>
  <si>
    <t>VOW GY Equity</t>
  </si>
  <si>
    <t>VOLKSWAGEN VORZUG</t>
  </si>
  <si>
    <t>DE0007664039</t>
  </si>
  <si>
    <t>VOW3 GY Equity</t>
  </si>
  <si>
    <t>VOLVO A</t>
  </si>
  <si>
    <t>SE0000115420</t>
  </si>
  <si>
    <t>B1QH7Y4</t>
  </si>
  <si>
    <t>VOLVA SS Equity</t>
  </si>
  <si>
    <t>VOLVO B</t>
  </si>
  <si>
    <t>SE0000115446</t>
  </si>
  <si>
    <t>B1QH830</t>
  </si>
  <si>
    <t>VOLVB SS Equity</t>
  </si>
  <si>
    <t>VULCAN MATERIALS CO</t>
  </si>
  <si>
    <t>US9291601097</t>
  </si>
  <si>
    <t>VMC UN Equity</t>
  </si>
  <si>
    <t>WALGREENS BOOTS ALLIANCE</t>
  </si>
  <si>
    <t>US9314271084</t>
  </si>
  <si>
    <t>BTN1Y44</t>
  </si>
  <si>
    <t>WBA UW Equity</t>
  </si>
  <si>
    <t>WALMART</t>
  </si>
  <si>
    <t>US9311421039</t>
  </si>
  <si>
    <t>WMT UN Equity</t>
  </si>
  <si>
    <t>WESFARMERS</t>
  </si>
  <si>
    <t>AU000000WES1</t>
  </si>
  <si>
    <t>WES AT Equity</t>
  </si>
  <si>
    <t>WESTERN DIGITAL</t>
  </si>
  <si>
    <t>US9581021055</t>
  </si>
  <si>
    <t>WDC UW Equity</t>
  </si>
  <si>
    <t>WESTON (GEORGE)</t>
  </si>
  <si>
    <t>CA9611485090</t>
  </si>
  <si>
    <t>WN CT Equity</t>
  </si>
  <si>
    <t>WESTPAC BANKING</t>
  </si>
  <si>
    <t>AU000000WBC1</t>
  </si>
  <si>
    <t>WBC AT Equity</t>
  </si>
  <si>
    <t>WEYERHAEUSER CO</t>
  </si>
  <si>
    <t>US9621661043</t>
  </si>
  <si>
    <t>WY UN Equity</t>
  </si>
  <si>
    <t>WHIRLPOOL CORP</t>
  </si>
  <si>
    <t>US9633201069</t>
  </si>
  <si>
    <t>WHR UN Equity</t>
  </si>
  <si>
    <t>WHITBREAD</t>
  </si>
  <si>
    <t>GB00B1KJJ408</t>
  </si>
  <si>
    <t>B1KJJ40</t>
  </si>
  <si>
    <t>WTB LN Equity</t>
  </si>
  <si>
    <t>WILLIAMS COS</t>
  </si>
  <si>
    <t>US9694571004</t>
  </si>
  <si>
    <t>WMB UN Equity</t>
  </si>
  <si>
    <t>WEC ENERGY GROUP</t>
  </si>
  <si>
    <t>92939U106</t>
  </si>
  <si>
    <t>US92939U1060</t>
  </si>
  <si>
    <t>BYY8XK8</t>
  </si>
  <si>
    <t>WEC UN Equity</t>
  </si>
  <si>
    <t>WOLTERS KLUWER</t>
  </si>
  <si>
    <t>NL0000395903</t>
  </si>
  <si>
    <t>WKL NA Equity</t>
  </si>
  <si>
    <t>WOODSIDE ENERGY GROUP</t>
  </si>
  <si>
    <t>AU0000224040</t>
  </si>
  <si>
    <t>BMGT167</t>
  </si>
  <si>
    <t>WDS AT Equity</t>
  </si>
  <si>
    <t>WPP</t>
  </si>
  <si>
    <t>JE00B8KF9B49</t>
  </si>
  <si>
    <t>B8KF9B4</t>
  </si>
  <si>
    <t>WPP LN Equity</t>
  </si>
  <si>
    <t>YAKULT HONSHA CO</t>
  </si>
  <si>
    <t>JP3931600005</t>
  </si>
  <si>
    <t>2267 JT Equity</t>
  </si>
  <si>
    <t>YAMAHA CORP</t>
  </si>
  <si>
    <t>JP3942600002</t>
  </si>
  <si>
    <t>7951 JT Equity</t>
  </si>
  <si>
    <t>YAMAHA MOTOR CO</t>
  </si>
  <si>
    <t>JP3942800008</t>
  </si>
  <si>
    <t>7272 JT Equity</t>
  </si>
  <si>
    <t>ASTELLAS PHARMA</t>
  </si>
  <si>
    <t>JP3942400007</t>
  </si>
  <si>
    <t>4503 JT Equity</t>
  </si>
  <si>
    <t>AZBIL CORP</t>
  </si>
  <si>
    <t>JP3937200008</t>
  </si>
  <si>
    <t>6845 JT Equity</t>
  </si>
  <si>
    <t>YAMATO HOLDINGS CO</t>
  </si>
  <si>
    <t>JP3940000007</t>
  </si>
  <si>
    <t>9064 JT Equity</t>
  </si>
  <si>
    <t>YASKAWA ELECTRIC CORP</t>
  </si>
  <si>
    <t>JP3932000007</t>
  </si>
  <si>
    <t>6506 JT Equity</t>
  </si>
  <si>
    <t>YOKOGAWA ELECTRIC CORP</t>
  </si>
  <si>
    <t>JP3955000009</t>
  </si>
  <si>
    <t>6841 JT Equity</t>
  </si>
  <si>
    <t>BERKSHIRE HATHAWAY B</t>
  </si>
  <si>
    <t>US0846707026</t>
  </si>
  <si>
    <t>BRK/B UN Equity</t>
  </si>
  <si>
    <t>ROHM CO</t>
  </si>
  <si>
    <t>JP3982800009</t>
  </si>
  <si>
    <t>6963 JT Equity</t>
  </si>
  <si>
    <t>SSE</t>
  </si>
  <si>
    <t>GB0007908733</t>
  </si>
  <si>
    <t>SSE LN Equity</t>
  </si>
  <si>
    <t>CAMECO CORP</t>
  </si>
  <si>
    <t>13321L108</t>
  </si>
  <si>
    <t>CA13321L1085</t>
  </si>
  <si>
    <t>CCO CT Equity</t>
  </si>
  <si>
    <t>SPARK NEW ZEALAND</t>
  </si>
  <si>
    <t>NZTELE0001S4</t>
  </si>
  <si>
    <t>SPK NZ Equity</t>
  </si>
  <si>
    <t>NZD</t>
  </si>
  <si>
    <t>XNZE</t>
  </si>
  <si>
    <t>SMC CORP</t>
  </si>
  <si>
    <t>JP3162600005</t>
  </si>
  <si>
    <t>6273 JT Equity</t>
  </si>
  <si>
    <t>INTERPUBLIC GROUP OF COS</t>
  </si>
  <si>
    <t>US4606901001</t>
  </si>
  <si>
    <t>IPG UN Equity</t>
  </si>
  <si>
    <t>UNITEDHEALTH GROUP</t>
  </si>
  <si>
    <t>91324P102</t>
  </si>
  <si>
    <t>US91324P1021</t>
  </si>
  <si>
    <t>UNH UN Equity</t>
  </si>
  <si>
    <t>COMMONWEALTH BANK OF AUS</t>
  </si>
  <si>
    <t>AU000000CBA7</t>
  </si>
  <si>
    <t>CBA AT Equity</t>
  </si>
  <si>
    <t>KEYCORP</t>
  </si>
  <si>
    <t>US4932671088</t>
  </si>
  <si>
    <t>KEY UN Equity</t>
  </si>
  <si>
    <t>TRUIST FINANCIAL CORP</t>
  </si>
  <si>
    <t>89832Q109</t>
  </si>
  <si>
    <t>US89832Q1094</t>
  </si>
  <si>
    <t>BKP7287</t>
  </si>
  <si>
    <t>TFC UN Equity</t>
  </si>
  <si>
    <t>DAITO TRUST CONSTRUCTION</t>
  </si>
  <si>
    <t>JP3486800000</t>
  </si>
  <si>
    <t>1878 JT Equity</t>
  </si>
  <si>
    <t>LINDE (NEW)</t>
  </si>
  <si>
    <t>G54950103</t>
  </si>
  <si>
    <t>IE000S9YS762</t>
  </si>
  <si>
    <t>BNZHB81</t>
  </si>
  <si>
    <t>LIN UN Equity</t>
  </si>
  <si>
    <t>MICRON TECHNOLOGY</t>
  </si>
  <si>
    <t>US5951121038</t>
  </si>
  <si>
    <t>MU UW Equity</t>
  </si>
  <si>
    <t>EMERA</t>
  </si>
  <si>
    <t>CA2908761018</t>
  </si>
  <si>
    <t>EMA CT Equity</t>
  </si>
  <si>
    <t>VENTAS</t>
  </si>
  <si>
    <t>92276F100</t>
  </si>
  <si>
    <t>US92276F1003</t>
  </si>
  <si>
    <t>VTR UN Equity</t>
  </si>
  <si>
    <t>CITIC</t>
  </si>
  <si>
    <t>HK0267001375</t>
  </si>
  <si>
    <t>267 HK Equity</t>
  </si>
  <si>
    <t>RED CHIP</t>
  </si>
  <si>
    <t>GUANGDONG INVESTMENT</t>
  </si>
  <si>
    <t>HK0270001396</t>
  </si>
  <si>
    <t>270 HK Equity</t>
  </si>
  <si>
    <t>WASTE MANAGEMENT</t>
  </si>
  <si>
    <t>94106L109</t>
  </si>
  <si>
    <t>US94106L1098</t>
  </si>
  <si>
    <t>WM UN Equity</t>
  </si>
  <si>
    <t>FIFTH THIRD BANCORP</t>
  </si>
  <si>
    <t>US3167731005</t>
  </si>
  <si>
    <t>FITB UW Equity</t>
  </si>
  <si>
    <t>CLOUDFLARE A</t>
  </si>
  <si>
    <t>18915M107</t>
  </si>
  <si>
    <t>US18915M1071</t>
  </si>
  <si>
    <t>BJXC5M2</t>
  </si>
  <si>
    <t>NET UN Equity</t>
  </si>
  <si>
    <t>ESR GROUP</t>
  </si>
  <si>
    <t>KYG319891092</t>
  </si>
  <si>
    <t>BHNCRK0</t>
  </si>
  <si>
    <t>1821 HK Equity</t>
  </si>
  <si>
    <t>GFL ENVIRONMENTAL HLD SV</t>
  </si>
  <si>
    <t>36168Q104</t>
  </si>
  <si>
    <t>CA36168Q1046</t>
  </si>
  <si>
    <t>BKDT649</t>
  </si>
  <si>
    <t>GFL CT Equity</t>
  </si>
  <si>
    <t>CHINA FEIHE</t>
  </si>
  <si>
    <t>KYG2121Q1055</t>
  </si>
  <si>
    <t>BK0SBL1</t>
  </si>
  <si>
    <t>6186 HK Equity</t>
  </si>
  <si>
    <t>P CHIP</t>
  </si>
  <si>
    <t>INDIAN RAIL CATER &amp; TOUR</t>
  </si>
  <si>
    <t>INE335Y01020</t>
  </si>
  <si>
    <t>BL6C482</t>
  </si>
  <si>
    <t>IRCTC IS Equity</t>
  </si>
  <si>
    <t>INR</t>
  </si>
  <si>
    <t>XNSE</t>
  </si>
  <si>
    <t>HEKTAS TICARET</t>
  </si>
  <si>
    <t>TRAHEKTS91E4</t>
  </si>
  <si>
    <t>B03MTG1</t>
  </si>
  <si>
    <t>HEKTS TI Equity</t>
  </si>
  <si>
    <t>TRY</t>
  </si>
  <si>
    <t>XEQY</t>
  </si>
  <si>
    <t>SAUDI ARAMCO</t>
  </si>
  <si>
    <t>SA14TG012N13</t>
  </si>
  <si>
    <t>BJTM270</t>
  </si>
  <si>
    <t>ARAMCO AB Equity</t>
  </si>
  <si>
    <t>SAR</t>
  </si>
  <si>
    <t>XSAU</t>
  </si>
  <si>
    <t>BLOOMAGE BIOTECH A(HK-C)</t>
  </si>
  <si>
    <t>CNE100003NL9</t>
  </si>
  <si>
    <t>BP91NT8</t>
  </si>
  <si>
    <t>688363 C1 Equity</t>
  </si>
  <si>
    <t>CNH</t>
  </si>
  <si>
    <t>XSSC</t>
  </si>
  <si>
    <t>BEIJING KINGSOFT A(HK-C)</t>
  </si>
  <si>
    <t>CNE100003PM2</t>
  </si>
  <si>
    <t>BNR4NQ2</t>
  </si>
  <si>
    <t>688111 C1 Equity</t>
  </si>
  <si>
    <t>LA FRANCAISE DES JEUX</t>
  </si>
  <si>
    <t>FR0013451333</t>
  </si>
  <si>
    <t>BG0SC10</t>
  </si>
  <si>
    <t>FDJ FP Equity</t>
  </si>
  <si>
    <t>BEIJING SHANGHAI A(HK-C)</t>
  </si>
  <si>
    <t>CNE100003RV9</t>
  </si>
  <si>
    <t>BL58M76</t>
  </si>
  <si>
    <t>601816 C1 Equity</t>
  </si>
  <si>
    <t>CENTRAL RETAIL CORP</t>
  </si>
  <si>
    <t>TH9597010007</t>
  </si>
  <si>
    <t>BKP8ZP8</t>
  </si>
  <si>
    <t>CRC TB Equity</t>
  </si>
  <si>
    <t>THB</t>
  </si>
  <si>
    <t>XBKK</t>
  </si>
  <si>
    <t>BILL HOLDINGS</t>
  </si>
  <si>
    <t>US0900431000</t>
  </si>
  <si>
    <t>BKDS4H5</t>
  </si>
  <si>
    <t>BILL UN Equity</t>
  </si>
  <si>
    <t>BEIJING ROBOROCK A(HK-C)</t>
  </si>
  <si>
    <t>CNE100003R80</t>
  </si>
  <si>
    <t>BNR4NT5</t>
  </si>
  <si>
    <t>688169 C1 Equity</t>
  </si>
  <si>
    <t>JIUMAOJIU INTL HLDGS</t>
  </si>
  <si>
    <t>KYG5141L1059</t>
  </si>
  <si>
    <t>BLBFH65</t>
  </si>
  <si>
    <t>9922 HK Equity</t>
  </si>
  <si>
    <t>BOC INTL A (HK-C)</t>
  </si>
  <si>
    <t>CNE100003R64</t>
  </si>
  <si>
    <t>BL6D355</t>
  </si>
  <si>
    <t>601696 C1 Equity</t>
  </si>
  <si>
    <t>CHINA RES MICRO A (HK-C)</t>
  </si>
  <si>
    <t>CNE100003S06</t>
  </si>
  <si>
    <t>BP91NW1</t>
  </si>
  <si>
    <t>688396 C1 Equity</t>
  </si>
  <si>
    <t>SBI CARDS AND PAYMENT</t>
  </si>
  <si>
    <t>INE018E01016</t>
  </si>
  <si>
    <t>BKPFMG9</t>
  </si>
  <si>
    <t>SBICARD IS Equity</t>
  </si>
  <si>
    <t>DR SULAIMAN AL HABIB MED</t>
  </si>
  <si>
    <t>SA1510P1UMH1</t>
  </si>
  <si>
    <t>BLGM738</t>
  </si>
  <si>
    <t>SULAIMAN AB Equity</t>
  </si>
  <si>
    <t>CARRIER GLOBAL</t>
  </si>
  <si>
    <t>14448C104</t>
  </si>
  <si>
    <t>US14448C1045</t>
  </si>
  <si>
    <t>BK4N0D7</t>
  </si>
  <si>
    <t>CARR UN Equity</t>
  </si>
  <si>
    <t>OTIS WORLDWIDE</t>
  </si>
  <si>
    <t>68902V107</t>
  </si>
  <si>
    <t>US68902V1070</t>
  </si>
  <si>
    <t>BK531S8</t>
  </si>
  <si>
    <t>OTIS UN Equity</t>
  </si>
  <si>
    <t>STARPOWER SEMICO A(HK-C)</t>
  </si>
  <si>
    <t>CNE100003RN6</t>
  </si>
  <si>
    <t>BL58R37</t>
  </si>
  <si>
    <t>603290 C1 Equity</t>
  </si>
  <si>
    <t>ROCKCHIP ELECT A (HK-C)</t>
  </si>
  <si>
    <t>CNE100003RK2</t>
  </si>
  <si>
    <t>BL58MB0</t>
  </si>
  <si>
    <t>603893 C1 Equity</t>
  </si>
  <si>
    <t>CARLYLE GROUP</t>
  </si>
  <si>
    <t>14316J108</t>
  </si>
  <si>
    <t>US14316J1088</t>
  </si>
  <si>
    <t>BKRTG56</t>
  </si>
  <si>
    <t>CG UW Equity</t>
  </si>
  <si>
    <t>OVINTIV(US)</t>
  </si>
  <si>
    <t>69047Q102</t>
  </si>
  <si>
    <t>US69047Q1022</t>
  </si>
  <si>
    <t>BJ01KB6</t>
  </si>
  <si>
    <t>OVV UN Equity</t>
  </si>
  <si>
    <t>NATIONAL SILICON A(HK-C)</t>
  </si>
  <si>
    <t>CNE1000040F5</t>
  </si>
  <si>
    <t>BNR4NR3</t>
  </si>
  <si>
    <t>688126 C1 Equity</t>
  </si>
  <si>
    <t>NXP SEMICONDUCTORS (US)</t>
  </si>
  <si>
    <t>N6596X109</t>
  </si>
  <si>
    <t>NL0009538784</t>
  </si>
  <si>
    <t>B505PN7</t>
  </si>
  <si>
    <t>NXPI UW Equity</t>
  </si>
  <si>
    <t>SHENZHEN NEW IN A (HK-C)</t>
  </si>
  <si>
    <t>CNE100003T39</t>
  </si>
  <si>
    <t>BMXTX20</t>
  </si>
  <si>
    <t>300832 C2 Equity</t>
  </si>
  <si>
    <t>XSEC</t>
  </si>
  <si>
    <t>BEIJING WANTAI A (HK-C)</t>
  </si>
  <si>
    <t>CNE100004090</t>
  </si>
  <si>
    <t>BMXTWX4</t>
  </si>
  <si>
    <t>603392 C1 Equity</t>
  </si>
  <si>
    <t>JDE PEETS</t>
  </si>
  <si>
    <t>NL0014332678</t>
  </si>
  <si>
    <t>BMC4ZZ3</t>
  </si>
  <si>
    <t>JDEP NA Equity</t>
  </si>
  <si>
    <t>ZHONGTAI SEC A(HK-C)</t>
  </si>
  <si>
    <t>CNE100004900</t>
  </si>
  <si>
    <t>BMXTWL2</t>
  </si>
  <si>
    <t>600918 C1 Equity</t>
  </si>
  <si>
    <t>LEGEND BIOTECH CORP ADR</t>
  </si>
  <si>
    <t>52490G102</t>
  </si>
  <si>
    <t>US52490G1022</t>
  </si>
  <si>
    <t>BMX9K07</t>
  </si>
  <si>
    <t>LEGN UW Equity</t>
  </si>
  <si>
    <t>TRINA SOLAR A (HK-C)</t>
  </si>
  <si>
    <t>CNE100003ZR0</t>
  </si>
  <si>
    <t>BP91P03</t>
  </si>
  <si>
    <t>688599 C1 Equity</t>
  </si>
  <si>
    <t>ROYALTY PHARMA A</t>
  </si>
  <si>
    <t>G7709Q104</t>
  </si>
  <si>
    <t>GB00BMVP7Y09</t>
  </si>
  <si>
    <t>BMVP7Y0</t>
  </si>
  <si>
    <t>RPRX UW Equity</t>
  </si>
  <si>
    <t>WUXI AUTOWELL A (HK-C)</t>
  </si>
  <si>
    <t>CNE100004017</t>
  </si>
  <si>
    <t>BQ3RXH7</t>
  </si>
  <si>
    <t>688516 C1 Equity</t>
  </si>
  <si>
    <t>ALBERTSONS COMPANIES A</t>
  </si>
  <si>
    <t>US0130911037</t>
  </si>
  <si>
    <t>BYNQ369</t>
  </si>
  <si>
    <t>ACI UN Equity</t>
  </si>
  <si>
    <t>SK BIOPHARMACEUTICALS</t>
  </si>
  <si>
    <t>KR7326030004</t>
  </si>
  <si>
    <t>BLF9YV7</t>
  </si>
  <si>
    <t>326030 KP Equity</t>
  </si>
  <si>
    <t>KRW</t>
  </si>
  <si>
    <t>XKRX</t>
  </si>
  <si>
    <t>ZOOMINFO TECH A</t>
  </si>
  <si>
    <t>98980F104</t>
  </si>
  <si>
    <t>US98980F1049</t>
  </si>
  <si>
    <t>BMWF095</t>
  </si>
  <si>
    <t>ZI UW Equity</t>
  </si>
  <si>
    <t>SMOORE INTERNATIONAL</t>
  </si>
  <si>
    <t>KYG8245V1023</t>
  </si>
  <si>
    <t>BKWGSQ7</t>
  </si>
  <si>
    <t>6969 HK Equity</t>
  </si>
  <si>
    <t>CAMBRICON TECH A (HK-C)</t>
  </si>
  <si>
    <t>CNE1000041R8</t>
  </si>
  <si>
    <t>BNHPMD5</t>
  </si>
  <si>
    <t>688256 C1 Equity</t>
  </si>
  <si>
    <t>HYGEIA HEALTHCARE HLDGS</t>
  </si>
  <si>
    <t>KYG4712E1035</t>
  </si>
  <si>
    <t>BMX09H0</t>
  </si>
  <si>
    <t>6078 HK Equity</t>
  </si>
  <si>
    <t>QI AN XIN TECH A (HK-C)</t>
  </si>
  <si>
    <t>CNE1000041K3</t>
  </si>
  <si>
    <t>BNHPNK9</t>
  </si>
  <si>
    <t>688561 C1 Equity</t>
  </si>
  <si>
    <t>LI AUTO (HK)</t>
  </si>
  <si>
    <t>KYG5479M1050</t>
  </si>
  <si>
    <t>BMW5M00</t>
  </si>
  <si>
    <t>2015 HK Equity</t>
  </si>
  <si>
    <t>KE HOLDINGS ADR</t>
  </si>
  <si>
    <t>US4824971042</t>
  </si>
  <si>
    <t>BMBX7M2</t>
  </si>
  <si>
    <t>BEKE UN Equity</t>
  </si>
  <si>
    <t>VERISILICON MIC A (HK-C)</t>
  </si>
  <si>
    <t>CNE100004413</t>
  </si>
  <si>
    <t>BMGYHP3</t>
  </si>
  <si>
    <t>688521 C1 Equity</t>
  </si>
  <si>
    <t>XPENG (HK)</t>
  </si>
  <si>
    <t>KYG982AW1003</t>
  </si>
  <si>
    <t>BP6FB33</t>
  </si>
  <si>
    <t>9868 HK Equity</t>
  </si>
  <si>
    <t>NONGFU SPRING CO H</t>
  </si>
  <si>
    <t>CNE100004272</t>
  </si>
  <si>
    <t>BMGWW30</t>
  </si>
  <si>
    <t>9633 HK Equity</t>
  </si>
  <si>
    <t>H</t>
  </si>
  <si>
    <t>SIEMENS ENERGY</t>
  </si>
  <si>
    <t>DE000ENER6Y0</t>
  </si>
  <si>
    <t>BMTVQK9</t>
  </si>
  <si>
    <t>ENR GY Equity</t>
  </si>
  <si>
    <t>UNITY SOFTWARE</t>
  </si>
  <si>
    <t>91332U101</t>
  </si>
  <si>
    <t>US91332U1016</t>
  </si>
  <si>
    <t>BLFDXH8</t>
  </si>
  <si>
    <t>U UN Equity</t>
  </si>
  <si>
    <t>SNOWFLAKE A</t>
  </si>
  <si>
    <t>US8334451098</t>
  </si>
  <si>
    <t>BN134B7</t>
  </si>
  <si>
    <t>SNOW UN Equity</t>
  </si>
  <si>
    <t>IRAY TECHNOLOGY A (HK-C)</t>
  </si>
  <si>
    <t>CNE1000042V8</t>
  </si>
  <si>
    <t>BQ3RXC2</t>
  </si>
  <si>
    <t>688301 C1 Equity</t>
  </si>
  <si>
    <t>3PEAK A (HK-C)</t>
  </si>
  <si>
    <t>CNE1000042T2</t>
  </si>
  <si>
    <t>BQ3RXK0</t>
  </si>
  <si>
    <t>688536 C1 Equity</t>
  </si>
  <si>
    <t>MAX HEALTHCARE INSTITUTE</t>
  </si>
  <si>
    <t>INE027H01010</t>
  </si>
  <si>
    <t>BMB2291</t>
  </si>
  <si>
    <t>MAXHEALT IS Equity</t>
  </si>
  <si>
    <t>BENTLEY SYSTEMS B</t>
  </si>
  <si>
    <t>08265T208</t>
  </si>
  <si>
    <t>US08265T2087</t>
  </si>
  <si>
    <t>BMC1PR6</t>
  </si>
  <si>
    <t>BSY UW Equity</t>
  </si>
  <si>
    <t>IMEIK TECHNOLOGY A(HK-C)</t>
  </si>
  <si>
    <t>CNE100004868</t>
  </si>
  <si>
    <t>BNR4MY3</t>
  </si>
  <si>
    <t>300896 C2 Equity</t>
  </si>
  <si>
    <t>PALANTIR TECHNOLOGIES A</t>
  </si>
  <si>
    <t>69608A108</t>
  </si>
  <si>
    <t>US69608A1088</t>
  </si>
  <si>
    <t>BN78DQ4</t>
  </si>
  <si>
    <t>PLTR UN Equity</t>
  </si>
  <si>
    <t>AKESO (CN)</t>
  </si>
  <si>
    <t>KYG0146B1032</t>
  </si>
  <si>
    <t>BLFJ7Y1</t>
  </si>
  <si>
    <t>9926 HK Equity</t>
  </si>
  <si>
    <t>BANCO BRADESCO ON</t>
  </si>
  <si>
    <t>BRBBDCACNOR1</t>
  </si>
  <si>
    <t>B00FM86</t>
  </si>
  <si>
    <t>BBDC3 BS Equity</t>
  </si>
  <si>
    <t>BRL</t>
  </si>
  <si>
    <t>BVMF</t>
  </si>
  <si>
    <t>ON</t>
  </si>
  <si>
    <t>BANCO BRADESCO PN</t>
  </si>
  <si>
    <t>BRBBDCACNPR8</t>
  </si>
  <si>
    <t>B00FM53</t>
  </si>
  <si>
    <t>BBDC4 BS Equity</t>
  </si>
  <si>
    <t>BANCO BRASIL ON</t>
  </si>
  <si>
    <t>BRBBASACNOR3</t>
  </si>
  <si>
    <t>BBAS3 BS Equity</t>
  </si>
  <si>
    <t>CEMIG PN</t>
  </si>
  <si>
    <t>BRCMIGACNPR3</t>
  </si>
  <si>
    <t>B1YBRG0</t>
  </si>
  <si>
    <t>CMIG4 BS Equity</t>
  </si>
  <si>
    <t>ITAU UNIBANCO PN</t>
  </si>
  <si>
    <t>BRITUBACNPR1</t>
  </si>
  <si>
    <t>B037HR3</t>
  </si>
  <si>
    <t>ITUB4 BS Equity</t>
  </si>
  <si>
    <t>ITAUSA PN</t>
  </si>
  <si>
    <t>BRITSAACNPR7</t>
  </si>
  <si>
    <t>ITSA4 BS Equity</t>
  </si>
  <si>
    <t>KLABIN UNIT</t>
  </si>
  <si>
    <t>BRKLBNCDAM18</t>
  </si>
  <si>
    <t>BJ0K6Z9</t>
  </si>
  <si>
    <t>KLBN11 BS Equity</t>
  </si>
  <si>
    <t>UNIT</t>
  </si>
  <si>
    <t>PETROBRAS PN</t>
  </si>
  <si>
    <t>BRPETRACNPR6</t>
  </si>
  <si>
    <t>PETR4 BS Equity</t>
  </si>
  <si>
    <t>PETROBRAS ON</t>
  </si>
  <si>
    <t>BRPETRACNOR9</t>
  </si>
  <si>
    <t>PETR3 BS Equity</t>
  </si>
  <si>
    <t>VALE ON</t>
  </si>
  <si>
    <t>BRVALEACNOR0</t>
  </si>
  <si>
    <t>VALE3 BS Equity</t>
  </si>
  <si>
    <t>EMPRESAS CMPC</t>
  </si>
  <si>
    <t>CL0000001314</t>
  </si>
  <si>
    <t>CMPC CC Equity</t>
  </si>
  <si>
    <t>CLP</t>
  </si>
  <si>
    <t>XSGO</t>
  </si>
  <si>
    <t>CERVEZAS</t>
  </si>
  <si>
    <t>P24905104</t>
  </si>
  <si>
    <t>CLP249051044</t>
  </si>
  <si>
    <t>CCU CC Equity</t>
  </si>
  <si>
    <t>EMPRESAS COPEC</t>
  </si>
  <si>
    <t>P7847L108</t>
  </si>
  <si>
    <t>CLP7847L1080</t>
  </si>
  <si>
    <t>COPEC CC Equity</t>
  </si>
  <si>
    <t>ENEL AMERICAS</t>
  </si>
  <si>
    <t>P37186106</t>
  </si>
  <si>
    <t>CLP371861061</t>
  </si>
  <si>
    <t>ENELAM CC Equity</t>
  </si>
  <si>
    <t>SOQUIMICH PREF B</t>
  </si>
  <si>
    <t>P8716X108</t>
  </si>
  <si>
    <t>CLP8716X1082</t>
  </si>
  <si>
    <t>SQM/B CC Equity</t>
  </si>
  <si>
    <t>PREFERRED</t>
  </si>
  <si>
    <t>CIA SUD AMERICANA</t>
  </si>
  <si>
    <t>P3064M101</t>
  </si>
  <si>
    <t>CLP3064M1019</t>
  </si>
  <si>
    <t>VAPORES CC Equity</t>
  </si>
  <si>
    <t>ALPHA SERVICES AND HLDGS</t>
  </si>
  <si>
    <t>GRS015003007</t>
  </si>
  <si>
    <t>BZ1MXR7</t>
  </si>
  <si>
    <t>ALPHA GA Equity</t>
  </si>
  <si>
    <t>XATH</t>
  </si>
  <si>
    <t>NATIONAL BANK OF GREECE</t>
  </si>
  <si>
    <t>GRS003003035</t>
  </si>
  <si>
    <t>BG087C6</t>
  </si>
  <si>
    <t>ETE GA Equity</t>
  </si>
  <si>
    <t>ASTRA INTERNATIONAL</t>
  </si>
  <si>
    <t>ID1000122807</t>
  </si>
  <si>
    <t>B800MQ5</t>
  </si>
  <si>
    <t>ASII IJ Equity</t>
  </si>
  <si>
    <t>IDR</t>
  </si>
  <si>
    <t>XIDX</t>
  </si>
  <si>
    <t>VALE INDONESIA</t>
  </si>
  <si>
    <t>ID1000109309</t>
  </si>
  <si>
    <t>B0217K9</t>
  </si>
  <si>
    <t>INCO IJ Equity</t>
  </si>
  <si>
    <t>UNITED TRACTORS</t>
  </si>
  <si>
    <t>ID1000058407</t>
  </si>
  <si>
    <t>UNTR IJ Equity</t>
  </si>
  <si>
    <t>SAMSUNG FIRE &amp; MARINE</t>
  </si>
  <si>
    <t>KR7000810002</t>
  </si>
  <si>
    <t>000810 KP Equity</t>
  </si>
  <si>
    <t>CJ CHEILJEDANG CORP</t>
  </si>
  <si>
    <t>KR7097950000</t>
  </si>
  <si>
    <t>B2492F5</t>
  </si>
  <si>
    <t>097950 KP Equity</t>
  </si>
  <si>
    <t>MIRAE ASSET SECURITIES</t>
  </si>
  <si>
    <t>KR7006800007</t>
  </si>
  <si>
    <t>006800 KP Equity</t>
  </si>
  <si>
    <t>LG ELECTRONICS (NEW)</t>
  </si>
  <si>
    <t>KR7066570003</t>
  </si>
  <si>
    <t>066570 KP Equity</t>
  </si>
  <si>
    <t>HANKOOK TIRE &amp; TECH</t>
  </si>
  <si>
    <t>KR7161390000</t>
  </si>
  <si>
    <t>B7T5KQ0</t>
  </si>
  <si>
    <t>161390 KP Equity</t>
  </si>
  <si>
    <t>HANWHA SOLUTIONS</t>
  </si>
  <si>
    <t>KR7009830001</t>
  </si>
  <si>
    <t>009830 KP Equity</t>
  </si>
  <si>
    <t>KOREA INVESTMENT HLDG</t>
  </si>
  <si>
    <t>KR7071050009</t>
  </si>
  <si>
    <t>071050 KP Equity</t>
  </si>
  <si>
    <t>HYUNDAI MOTOR CO</t>
  </si>
  <si>
    <t>KR7005380001</t>
  </si>
  <si>
    <t>005380 KP Equity</t>
  </si>
  <si>
    <t>HYUNDAI MOTOR CO PREF</t>
  </si>
  <si>
    <t>KR7005381009</t>
  </si>
  <si>
    <t>005385 KP Equity</t>
  </si>
  <si>
    <t>HYUNDAI MOTOR CO PREF 2</t>
  </si>
  <si>
    <t>KR7005382007</t>
  </si>
  <si>
    <t>005387 KP Equity</t>
  </si>
  <si>
    <t>HYUNDAI STEEL CO</t>
  </si>
  <si>
    <t>KR7004020004</t>
  </si>
  <si>
    <t>004020 KP Equity</t>
  </si>
  <si>
    <t>KOREAN AIR CO</t>
  </si>
  <si>
    <t>KR7003490000</t>
  </si>
  <si>
    <t>003490 KP Equity</t>
  </si>
  <si>
    <t>HANA FINANCIAL HOLDINGS</t>
  </si>
  <si>
    <t>KR7086790003</t>
  </si>
  <si>
    <t>B0RNRF5</t>
  </si>
  <si>
    <t>086790 KP Equity</t>
  </si>
  <si>
    <t>LG CHEM</t>
  </si>
  <si>
    <t>KR7051910008</t>
  </si>
  <si>
    <t>051910 KP Equity</t>
  </si>
  <si>
    <t>LG CHEM PREF</t>
  </si>
  <si>
    <t>KR7051911006</t>
  </si>
  <si>
    <t>051915 KP Equity</t>
  </si>
  <si>
    <t>NH INVESTMENT &amp; SEC</t>
  </si>
  <si>
    <t>KR7005940002</t>
  </si>
  <si>
    <t>005940 KP Equity</t>
  </si>
  <si>
    <t>POSCO HOLDINGS</t>
  </si>
  <si>
    <t>KR7005490008</t>
  </si>
  <si>
    <t>005490 KP Equity</t>
  </si>
  <si>
    <t>SAMSUNG ELECTRONICS CO</t>
  </si>
  <si>
    <t>KR7005930003</t>
  </si>
  <si>
    <t>005930 KP Equity</t>
  </si>
  <si>
    <t>SAMSUNG ELECTRONICS PREF</t>
  </si>
  <si>
    <t>KR7005931001</t>
  </si>
  <si>
    <t>005935 KP Equity</t>
  </si>
  <si>
    <t>SAMSUNG SDI CO</t>
  </si>
  <si>
    <t>KR7006400006</t>
  </si>
  <si>
    <t>006400 KP Equity</t>
  </si>
  <si>
    <t>S-OIL CORP</t>
  </si>
  <si>
    <t>KR7010950004</t>
  </si>
  <si>
    <t>010950 KP Equity</t>
  </si>
  <si>
    <t>ALFA</t>
  </si>
  <si>
    <t>MXP000511016</t>
  </si>
  <si>
    <t>ALFAA MF Equity</t>
  </si>
  <si>
    <t>MXN</t>
  </si>
  <si>
    <t>XMEX</t>
  </si>
  <si>
    <t>GRUPO BIMBO A</t>
  </si>
  <si>
    <t>P4949B104</t>
  </si>
  <si>
    <t>MXP495211262</t>
  </si>
  <si>
    <t>BIMBOA MF Equity</t>
  </si>
  <si>
    <t>CEMEX CPO</t>
  </si>
  <si>
    <t>P2253T133</t>
  </si>
  <si>
    <t>MXP225611567</t>
  </si>
  <si>
    <t>CEMEXCPO MF Equity</t>
  </si>
  <si>
    <t>CPO</t>
  </si>
  <si>
    <t>WALMART MEXICO V</t>
  </si>
  <si>
    <t>MX01WA000038</t>
  </si>
  <si>
    <t>BW1YVH8</t>
  </si>
  <si>
    <t>WALMEX* MF Equity</t>
  </si>
  <si>
    <t>V</t>
  </si>
  <si>
    <t>GRUPO MEXICO B</t>
  </si>
  <si>
    <t>MXP370841019</t>
  </si>
  <si>
    <t>GMEXICOB MF Equity</t>
  </si>
  <si>
    <t>KIMBERLY-CLARK MEXICO A</t>
  </si>
  <si>
    <t>P60694117</t>
  </si>
  <si>
    <t>MXP606941179</t>
  </si>
  <si>
    <t>KIMBERA MF Equity</t>
  </si>
  <si>
    <t>INDUSTRIAS PENOLES CP</t>
  </si>
  <si>
    <t>P55409141</t>
  </si>
  <si>
    <t>MXP554091415</t>
  </si>
  <si>
    <t>PE&amp;OLES* MF Equity</t>
  </si>
  <si>
    <t>CP</t>
  </si>
  <si>
    <t>AYALA CORP</t>
  </si>
  <si>
    <t>Y0486V115</t>
  </si>
  <si>
    <t>PHY0486V1154</t>
  </si>
  <si>
    <t>B09JBT3</t>
  </si>
  <si>
    <t>AC PM Equity</t>
  </si>
  <si>
    <t>PHP</t>
  </si>
  <si>
    <t>XPHS</t>
  </si>
  <si>
    <t>PLDT</t>
  </si>
  <si>
    <t>PHY7072Q1032</t>
  </si>
  <si>
    <t>BDGN274</t>
  </si>
  <si>
    <t>TEL PM Equity</t>
  </si>
  <si>
    <t>CHAROEN POKPHAND FOODS</t>
  </si>
  <si>
    <t>Y1296K174</t>
  </si>
  <si>
    <t>TH0101A10Z01</t>
  </si>
  <si>
    <t>B4V9B00</t>
  </si>
  <si>
    <t>CPF TB Equity</t>
  </si>
  <si>
    <t>KRUNG THAI BANK</t>
  </si>
  <si>
    <t>TH0150010Z03</t>
  </si>
  <si>
    <t>KTB TB Equity</t>
  </si>
  <si>
    <t>LAND &amp; HOUSES</t>
  </si>
  <si>
    <t>TH0143010Z08</t>
  </si>
  <si>
    <t>LH TB Equity</t>
  </si>
  <si>
    <t>SIAM CEMENT</t>
  </si>
  <si>
    <t>TH0003010Z04</t>
  </si>
  <si>
    <t>SCC TB Equity</t>
  </si>
  <si>
    <t>SCB X PUBLIC COMPANY</t>
  </si>
  <si>
    <t>THA790010005</t>
  </si>
  <si>
    <t>BPH0706</t>
  </si>
  <si>
    <t>SCB TB Equity</t>
  </si>
  <si>
    <t>KASIKORNBANK</t>
  </si>
  <si>
    <t>TH0016010009</t>
  </si>
  <si>
    <t>KBANK TB Equity</t>
  </si>
  <si>
    <t>EREGLI DEMIR CELIK FABRI</t>
  </si>
  <si>
    <t>TRAEREGL91G3</t>
  </si>
  <si>
    <t>B03MS97</t>
  </si>
  <si>
    <t>EREGL TI Equity</t>
  </si>
  <si>
    <t>KOC HOLDING</t>
  </si>
  <si>
    <t>TRAKCHOL91Q8</t>
  </si>
  <si>
    <t>B03MVJ8</t>
  </si>
  <si>
    <t>KCHOL TI Equity</t>
  </si>
  <si>
    <t>FORD OTOMOTIV SANAYI</t>
  </si>
  <si>
    <t>TRAOTOSN91H6</t>
  </si>
  <si>
    <t>B03MSR5</t>
  </si>
  <si>
    <t>FROTO TI Equity</t>
  </si>
  <si>
    <t>TURKIYE IS BANKASI C</t>
  </si>
  <si>
    <t>TRAISCTR91N2</t>
  </si>
  <si>
    <t>B03MYS8</t>
  </si>
  <si>
    <t>ISCTR TI Equity</t>
  </si>
  <si>
    <t>TURKIYE SISE VE CAM FABR</t>
  </si>
  <si>
    <t>TRASISEW91Q3</t>
  </si>
  <si>
    <t>B03MXR0</t>
  </si>
  <si>
    <t>SISE TI Equity</t>
  </si>
  <si>
    <t>YAPI VE KREDI BANKASI</t>
  </si>
  <si>
    <t>TRAYKBNK91N6</t>
  </si>
  <si>
    <t>B03MZJ6</t>
  </si>
  <si>
    <t>YKBNK TI Equity</t>
  </si>
  <si>
    <t>ASIA CEMENT CORP</t>
  </si>
  <si>
    <t>TW0001102002</t>
  </si>
  <si>
    <t>1102 TT Equity</t>
  </si>
  <si>
    <t>CATHAY FINANCIAL HOLDING</t>
  </si>
  <si>
    <t>TW0002882008</t>
  </si>
  <si>
    <t>2882 TT Equity</t>
  </si>
  <si>
    <t>CHANG HWA COMMERCIAL BK</t>
  </si>
  <si>
    <t>TW0002801008</t>
  </si>
  <si>
    <t>2801 TT Equity</t>
  </si>
  <si>
    <t>CHENG SHIN RUBBER IND</t>
  </si>
  <si>
    <t>TW0002105004</t>
  </si>
  <si>
    <t>2105 TT Equity</t>
  </si>
  <si>
    <t>CHINA DEV FINANCIAL HLDG</t>
  </si>
  <si>
    <t>TW0002883006</t>
  </si>
  <si>
    <t>2883 TT Equity</t>
  </si>
  <si>
    <t>CHINA STEEL CORP COMMON</t>
  </si>
  <si>
    <t>TW0002002003</t>
  </si>
  <si>
    <t>2002 TT Equity</t>
  </si>
  <si>
    <t>EVERGREEN MARINE CORP</t>
  </si>
  <si>
    <t>TW0002603008</t>
  </si>
  <si>
    <t>2603 TT Equity</t>
  </si>
  <si>
    <t>FAR EASTERN NEW CENTURY</t>
  </si>
  <si>
    <t>TW0001402006</t>
  </si>
  <si>
    <t>1402 TT Equity</t>
  </si>
  <si>
    <t>FIRST FINANCIAL HLDG CO</t>
  </si>
  <si>
    <t>TW0002892007</t>
  </si>
  <si>
    <t>2892 TT Equity</t>
  </si>
  <si>
    <t>FORMOSA CHEMICALS FIBRE</t>
  </si>
  <si>
    <t>TW0001326007</t>
  </si>
  <si>
    <t>1326 TT Equity</t>
  </si>
  <si>
    <t>FORMOSA PLASTIC CORP</t>
  </si>
  <si>
    <t>TW0001301000</t>
  </si>
  <si>
    <t>1301 TT Equity</t>
  </si>
  <si>
    <t>HUA NAN FINANCIAL HLDGS</t>
  </si>
  <si>
    <t>TW0002880002</t>
  </si>
  <si>
    <t>2880 TT Equity</t>
  </si>
  <si>
    <t>NAN YA PLASTIC</t>
  </si>
  <si>
    <t>TW0001303006</t>
  </si>
  <si>
    <t>1303 TT Equity</t>
  </si>
  <si>
    <t>UNI-PRESIDENT ENT.</t>
  </si>
  <si>
    <t>TW0001216000</t>
  </si>
  <si>
    <t>1216 TT Equity</t>
  </si>
  <si>
    <t>TAIWAN CEMENT CORP</t>
  </si>
  <si>
    <t>TW0001101004</t>
  </si>
  <si>
    <t>1101 TT Equity</t>
  </si>
  <si>
    <t>UNITED MICROELECTRONICS</t>
  </si>
  <si>
    <t>TW0002303005</t>
  </si>
  <si>
    <t>2303 TT Equity</t>
  </si>
  <si>
    <t>WALSIN LIHWA CORP</t>
  </si>
  <si>
    <t>TW0001605004</t>
  </si>
  <si>
    <t>1605 TT Equity</t>
  </si>
  <si>
    <t>AMMB HOLDINGS</t>
  </si>
  <si>
    <t>MYL1015OO006</t>
  </si>
  <si>
    <t>AMM MK Equity</t>
  </si>
  <si>
    <t>CIMB GROUP HOLDINGS</t>
  </si>
  <si>
    <t>MYL1023OO000</t>
  </si>
  <si>
    <t>CIMB MK Equity</t>
  </si>
  <si>
    <t>RHB BANK</t>
  </si>
  <si>
    <t>MYL1066OO009</t>
  </si>
  <si>
    <t>RHBBANK MK Equity</t>
  </si>
  <si>
    <t>HONG LEONG FINANCIAL GRP</t>
  </si>
  <si>
    <t>MYL1082OO006</t>
  </si>
  <si>
    <t>HLFG MK Equity</t>
  </si>
  <si>
    <t>IOI CORP</t>
  </si>
  <si>
    <t>MYL1961OO001</t>
  </si>
  <si>
    <t>B1Y3WG1</t>
  </si>
  <si>
    <t>IOI MK Equity</t>
  </si>
  <si>
    <t>NESTLE (MALAYSIA)</t>
  </si>
  <si>
    <t>MYL4707OO005</t>
  </si>
  <si>
    <t>NESZ MK Equity</t>
  </si>
  <si>
    <t>PUBLIC BANK</t>
  </si>
  <si>
    <t>MYL1295OO004</t>
  </si>
  <si>
    <t>B012W42</t>
  </si>
  <si>
    <t>PBK MK Equity</t>
  </si>
  <si>
    <t>GENTING MALAYSIA</t>
  </si>
  <si>
    <t>MYL4715OO008</t>
  </si>
  <si>
    <t>B1VXKN7</t>
  </si>
  <si>
    <t>GENM MK Equity</t>
  </si>
  <si>
    <t>TELEKOM MALAYSIA</t>
  </si>
  <si>
    <t>MYL4863OO006</t>
  </si>
  <si>
    <t>T MK Equity</t>
  </si>
  <si>
    <t>KALBE FARMA</t>
  </si>
  <si>
    <t>ID1000125107</t>
  </si>
  <si>
    <t>B7311V6</t>
  </si>
  <si>
    <t>KLBF IJ Equity</t>
  </si>
  <si>
    <t>MICROPORT SCI (CN)</t>
  </si>
  <si>
    <t>KYG608371046</t>
  </si>
  <si>
    <t>B676TW7</t>
  </si>
  <si>
    <t>853 HK Equity</t>
  </si>
  <si>
    <t>SEMEN INDONESIA</t>
  </si>
  <si>
    <t>ID1000106800</t>
  </si>
  <si>
    <t>SMGR IJ Equity</t>
  </si>
  <si>
    <t>AYALA LAND</t>
  </si>
  <si>
    <t>Y0488F100</t>
  </si>
  <si>
    <t>PHY0488F1004</t>
  </si>
  <si>
    <t>ALI PM Equity</t>
  </si>
  <si>
    <t>METROPOLITAN BANK &amp;TRUST</t>
  </si>
  <si>
    <t>Y6028G136</t>
  </si>
  <si>
    <t>PHY6028G1361</t>
  </si>
  <si>
    <t>MBT PM Equity</t>
  </si>
  <si>
    <t>LOTTE CHEMICAL CORP</t>
  </si>
  <si>
    <t>KR7011170008</t>
  </si>
  <si>
    <t>011170 KP Equity</t>
  </si>
  <si>
    <t>KEPCO KOREA ELECT. POWER</t>
  </si>
  <si>
    <t>KR7015760002</t>
  </si>
  <si>
    <t>015760 KP Equity</t>
  </si>
  <si>
    <t>SAMSUNG ELECTRO-MECH. CO</t>
  </si>
  <si>
    <t>KR7009150004</t>
  </si>
  <si>
    <t>009150 KP Equity</t>
  </si>
  <si>
    <t>INTOUCH HOLDINGS</t>
  </si>
  <si>
    <t>TH0201A10Y01</t>
  </si>
  <si>
    <t>BKXLD77</t>
  </si>
  <si>
    <t>INTUCH TB Equity</t>
  </si>
  <si>
    <t>BANPU</t>
  </si>
  <si>
    <t>TH0148A10Z06</t>
  </si>
  <si>
    <t>BJFHBV6</t>
  </si>
  <si>
    <t>BANPU TB Equity</t>
  </si>
  <si>
    <t>MANILA ELECTRIC CO B</t>
  </si>
  <si>
    <t>PHY5764J1483</t>
  </si>
  <si>
    <t>B247XZ6</t>
  </si>
  <si>
    <t>MER PM Equity</t>
  </si>
  <si>
    <t>ELETROBRAS PN B</t>
  </si>
  <si>
    <t>BRELETACNPB7</t>
  </si>
  <si>
    <t>ELET6 BS Equity</t>
  </si>
  <si>
    <t>ELETROBRAS ON</t>
  </si>
  <si>
    <t>BRELETACNOR6</t>
  </si>
  <si>
    <t>ELET3 BS Equity</t>
  </si>
  <si>
    <t>TENAGA NASIONAL</t>
  </si>
  <si>
    <t>MYL5347OO009</t>
  </si>
  <si>
    <t>TNB MK Equity</t>
  </si>
  <si>
    <t>BANCO DE CREDITO E INVER</t>
  </si>
  <si>
    <t>P32133111</t>
  </si>
  <si>
    <t>CLP321331116</t>
  </si>
  <si>
    <t>BCI CC Equity</t>
  </si>
  <si>
    <t>BCO SANTANDER CHILE (NEW</t>
  </si>
  <si>
    <t>P1506A107</t>
  </si>
  <si>
    <t>CLP1506A1070</t>
  </si>
  <si>
    <t>BSAN CC Equity</t>
  </si>
  <si>
    <t>JERONIMO MARTINS SGPS</t>
  </si>
  <si>
    <t>PTJMT0AE0001</t>
  </si>
  <si>
    <t>B1Y1SQ7</t>
  </si>
  <si>
    <t>JMT PL Equity</t>
  </si>
  <si>
    <t>XLIS</t>
  </si>
  <si>
    <t>AKBANK</t>
  </si>
  <si>
    <t>TRAAKBNK91N6</t>
  </si>
  <si>
    <t>B03MN70</t>
  </si>
  <si>
    <t>AKBNK TI Equity</t>
  </si>
  <si>
    <t>ASELSAN ELEKTRONIK</t>
  </si>
  <si>
    <t>TRAASELS91H2</t>
  </si>
  <si>
    <t>B03MP41</t>
  </si>
  <si>
    <t>ASELS TI Equity</t>
  </si>
  <si>
    <t>GRUPO CARSO</t>
  </si>
  <si>
    <t>P46118108</t>
  </si>
  <si>
    <t>MXP461181085</t>
  </si>
  <si>
    <t>GCARSOA1 MF Equity</t>
  </si>
  <si>
    <t>GRUPO TELEVISA CPO</t>
  </si>
  <si>
    <t>P4987V137</t>
  </si>
  <si>
    <t>MXP4987V1378</t>
  </si>
  <si>
    <t>TLEVICPO MF Equity</t>
  </si>
  <si>
    <t>BANCOLOMBIA</t>
  </si>
  <si>
    <t>COB07PA00078</t>
  </si>
  <si>
    <t>BJ62K57</t>
  </si>
  <si>
    <t>BCOLO CX Equity</t>
  </si>
  <si>
    <t>COP</t>
  </si>
  <si>
    <t>XBOG</t>
  </si>
  <si>
    <t>BANCOLOMBIA PREF</t>
  </si>
  <si>
    <t>COB07PA00086</t>
  </si>
  <si>
    <t>BJ62LW1</t>
  </si>
  <si>
    <t>PFBCOLO CX Equity</t>
  </si>
  <si>
    <t>KOREA ZINC</t>
  </si>
  <si>
    <t>KR7010130003</t>
  </si>
  <si>
    <t>010130 KP Equity</t>
  </si>
  <si>
    <t>CHAROEN POKPHAND INDO</t>
  </si>
  <si>
    <t>ID1000117708</t>
  </si>
  <si>
    <t>CPIN IJ Equity</t>
  </si>
  <si>
    <t>ICTSI INTL CONTAINER</t>
  </si>
  <si>
    <t>Y41157101</t>
  </si>
  <si>
    <t>PHY411571011</t>
  </si>
  <si>
    <t>ICT PM Equity</t>
  </si>
  <si>
    <t>ASIAN PAINTS</t>
  </si>
  <si>
    <t>INE021A01026</t>
  </si>
  <si>
    <t>BCRWL65</t>
  </si>
  <si>
    <t>APNT IS Equity</t>
  </si>
  <si>
    <t>ACC</t>
  </si>
  <si>
    <t>INE012A01025</t>
  </si>
  <si>
    <t>ACC IS Equity</t>
  </si>
  <si>
    <t>BAJAJ HLDGS &amp; INVESTMENT</t>
  </si>
  <si>
    <t>INE118A01012</t>
  </si>
  <si>
    <t>BJHI IS Equity</t>
  </si>
  <si>
    <t>BRITANNIA INDUSTRIES</t>
  </si>
  <si>
    <t>INE216A01030</t>
  </si>
  <si>
    <t>BGSQG47</t>
  </si>
  <si>
    <t>BRIT IS Equity</t>
  </si>
  <si>
    <t>COLGATE-PALMOLIVE INDIA</t>
  </si>
  <si>
    <t>INE259A01022</t>
  </si>
  <si>
    <t>CLGT IS Equity</t>
  </si>
  <si>
    <t>GRASIM INDUSTRIES</t>
  </si>
  <si>
    <t>INE047A01021</t>
  </si>
  <si>
    <t>BYQKH33</t>
  </si>
  <si>
    <t>GRASIM IS Equity</t>
  </si>
  <si>
    <t>AMBUJA CEMENTS</t>
  </si>
  <si>
    <t>INE079A01024</t>
  </si>
  <si>
    <t>B09QQ11</t>
  </si>
  <si>
    <t>ACEM IS Equity</t>
  </si>
  <si>
    <t>HINDALCO INDUSTRIES</t>
  </si>
  <si>
    <t>INE038A01020</t>
  </si>
  <si>
    <t>B0GWF48</t>
  </si>
  <si>
    <t>HNDL IS Equity</t>
  </si>
  <si>
    <t>HINDUSTAN UNILEVER</t>
  </si>
  <si>
    <t>INE030A01027</t>
  </si>
  <si>
    <t>HUVR IS Equity</t>
  </si>
  <si>
    <t>INDIAN HOTELS CO</t>
  </si>
  <si>
    <t>INE053A01029</t>
  </si>
  <si>
    <t>B1FRT61</t>
  </si>
  <si>
    <t>IH IS Equity</t>
  </si>
  <si>
    <t>ITC</t>
  </si>
  <si>
    <t>INE154A01025</t>
  </si>
  <si>
    <t>B0JGGP5</t>
  </si>
  <si>
    <t>ITC IS Equity</t>
  </si>
  <si>
    <t>LARSEN &amp; TOUBRO</t>
  </si>
  <si>
    <t>INE018A01030</t>
  </si>
  <si>
    <t>B0166K8</t>
  </si>
  <si>
    <t>LT IS Equity</t>
  </si>
  <si>
    <t>MAHINDRA &amp; MAHINDRA</t>
  </si>
  <si>
    <t>INE101A01026</t>
  </si>
  <si>
    <t>MM IS Equity</t>
  </si>
  <si>
    <t>RELIANCE INDUSTRIES</t>
  </si>
  <si>
    <t>INE002A01018</t>
  </si>
  <si>
    <t>RELIANCE IS Equity</t>
  </si>
  <si>
    <t>SIEMENS INDIA</t>
  </si>
  <si>
    <t>INE003A01024</t>
  </si>
  <si>
    <t>B15T569</t>
  </si>
  <si>
    <t>SIEM IS Equity</t>
  </si>
  <si>
    <t>TATA MOTORS</t>
  </si>
  <si>
    <t>INE155A01022</t>
  </si>
  <si>
    <t>B611LV1</t>
  </si>
  <si>
    <t>TTMT IS Equity</t>
  </si>
  <si>
    <t>TATA STEEL</t>
  </si>
  <si>
    <t>INE081A01020</t>
  </si>
  <si>
    <t>BPQWCZ3</t>
  </si>
  <si>
    <t>TATA IS Equity</t>
  </si>
  <si>
    <t>TATA POWER CO</t>
  </si>
  <si>
    <t>INE245A01021</t>
  </si>
  <si>
    <t>B6Z1L73</t>
  </si>
  <si>
    <t>TPWR IS Equity</t>
  </si>
  <si>
    <t>TATA CONSUMER PRODUCTS</t>
  </si>
  <si>
    <t>INE192A01025</t>
  </si>
  <si>
    <t>TATACONS IS Equity</t>
  </si>
  <si>
    <t>ASTRAZENECA</t>
  </si>
  <si>
    <t>GB0009895292</t>
  </si>
  <si>
    <t>AZN LN Equity</t>
  </si>
  <si>
    <t>ALLSTATE CORP</t>
  </si>
  <si>
    <t>US0200021014</t>
  </si>
  <si>
    <t>ALL UN Equity</t>
  </si>
  <si>
    <t>MINTH GROUP (CN)</t>
  </si>
  <si>
    <t>KYG6145U1094</t>
  </si>
  <si>
    <t>B0RJCG9</t>
  </si>
  <si>
    <t>425 HK Equity</t>
  </si>
  <si>
    <t>JG SUMMIT HOLDINGS</t>
  </si>
  <si>
    <t>Y44425117</t>
  </si>
  <si>
    <t>PHY444251177</t>
  </si>
  <si>
    <t>JGS PM Equity</t>
  </si>
  <si>
    <t>ALLEGRO.EU</t>
  </si>
  <si>
    <t>LU2237380790</t>
  </si>
  <si>
    <t>BMBQDF6</t>
  </si>
  <si>
    <t>ALE PW Equity</t>
  </si>
  <si>
    <t>PLN</t>
  </si>
  <si>
    <t>XWAR</t>
  </si>
  <si>
    <t>REGISTERED</t>
  </si>
  <si>
    <t>WOOLWORTHS GROUP</t>
  </si>
  <si>
    <t>AU000000WOW2</t>
  </si>
  <si>
    <t>WOW AT Equity</t>
  </si>
  <si>
    <t>KAKAO GAMES</t>
  </si>
  <si>
    <t>KR7293490009</t>
  </si>
  <si>
    <t>BMGYMB4</t>
  </si>
  <si>
    <t>293490 KQ Equity</t>
  </si>
  <si>
    <t>XKOS</t>
  </si>
  <si>
    <t>SECURITAS B</t>
  </si>
  <si>
    <t>SE0000163594</t>
  </si>
  <si>
    <t>SECUB SS Equity</t>
  </si>
  <si>
    <t>BUENAVENTURA MINAS ADR</t>
  </si>
  <si>
    <t>US2044481040</t>
  </si>
  <si>
    <t>BVN UN Equity</t>
  </si>
  <si>
    <t>SOUTHERN COPPER CORP</t>
  </si>
  <si>
    <t>84265V105</t>
  </si>
  <si>
    <t>US84265V1052</t>
  </si>
  <si>
    <t>SCCO UN Equity</t>
  </si>
  <si>
    <t>BROOKFIELD RENEWABLE</t>
  </si>
  <si>
    <t>11284V105</t>
  </si>
  <si>
    <t>CA11284V1058</t>
  </si>
  <si>
    <t>BMXWR83</t>
  </si>
  <si>
    <t>BEPC CT Equity</t>
  </si>
  <si>
    <t>EXG</t>
  </si>
  <si>
    <t>COCA-COLA FEMSA UBL</t>
  </si>
  <si>
    <t>MX01KO000002</t>
  </si>
  <si>
    <t>BHHP0S4</t>
  </si>
  <si>
    <t>KOFUBL MF Equity</t>
  </si>
  <si>
    <t>PTT EXPLORATION &amp; PROD</t>
  </si>
  <si>
    <t>TH0355A10Z04</t>
  </si>
  <si>
    <t>B1359K1</t>
  </si>
  <si>
    <t>PTTEP TB Equity</t>
  </si>
  <si>
    <t>ADVANCED INFO SERVICE</t>
  </si>
  <si>
    <t>TH0268010Z03</t>
  </si>
  <si>
    <t>ADVANC TB Equity</t>
  </si>
  <si>
    <t>PARAMOUNT GLOBAL B</t>
  </si>
  <si>
    <t>92556H206</t>
  </si>
  <si>
    <t>US92556H2067</t>
  </si>
  <si>
    <t>BKTNTR9</t>
  </si>
  <si>
    <t>PARA UW Equity</t>
  </si>
  <si>
    <t>YIHAI KERRY ARA A (HK-C)</t>
  </si>
  <si>
    <t>CNE1000048D3</t>
  </si>
  <si>
    <t>BMQBTV4</t>
  </si>
  <si>
    <t>300999 C2 Equity</t>
  </si>
  <si>
    <t>HYBE</t>
  </si>
  <si>
    <t>KR7352820005</t>
  </si>
  <si>
    <t>BNGCJ25</t>
  </si>
  <si>
    <t>352820 KP Equity</t>
  </si>
  <si>
    <t>MINISO GROUP HLDG ADR A</t>
  </si>
  <si>
    <t>66981J102</t>
  </si>
  <si>
    <t>US66981J1025</t>
  </si>
  <si>
    <t>BLBLMG8</t>
  </si>
  <si>
    <t>MNSO UN Equity</t>
  </si>
  <si>
    <t>HOST HOTELS &amp; RESORTS</t>
  </si>
  <si>
    <t>44107P104</t>
  </si>
  <si>
    <t>US44107P1049</t>
  </si>
  <si>
    <t>HST UW Equity</t>
  </si>
  <si>
    <t>CSN SIDERURGICA NATL ON</t>
  </si>
  <si>
    <t>BRCSNAACNOR6</t>
  </si>
  <si>
    <t>B019KX8</t>
  </si>
  <si>
    <t>CSNA3 BS Equity</t>
  </si>
  <si>
    <t>EAST JAPAN RAILWAY CO</t>
  </si>
  <si>
    <t>JP3783600004</t>
  </si>
  <si>
    <t>9020 JT Equity</t>
  </si>
  <si>
    <t>COSTCO WHOLESALE CORP</t>
  </si>
  <si>
    <t>22160K105</t>
  </si>
  <si>
    <t>US22160K1051</t>
  </si>
  <si>
    <t>COST UW Equity</t>
  </si>
  <si>
    <t>BEIGENE (HK)</t>
  </si>
  <si>
    <t>KYG1146Y1017</t>
  </si>
  <si>
    <t>BGDY260</t>
  </si>
  <si>
    <t>6160 HK Equity</t>
  </si>
  <si>
    <t>SINGAPORE TELECOM</t>
  </si>
  <si>
    <t>SG1T75931496</t>
  </si>
  <si>
    <t>B02PY11</t>
  </si>
  <si>
    <t>ST SP Equity</t>
  </si>
  <si>
    <t>CANADIAN NAT RESOURCES</t>
  </si>
  <si>
    <t>CA1363851017</t>
  </si>
  <si>
    <t>CNQ CT Equity</t>
  </si>
  <si>
    <t>SUNCOR ENERGY</t>
  </si>
  <si>
    <t>CA8672241079</t>
  </si>
  <si>
    <t>B3NB1P2</t>
  </si>
  <si>
    <t>SU CT Equity</t>
  </si>
  <si>
    <t>XERO (AU)</t>
  </si>
  <si>
    <t>NZXROE0001S2</t>
  </si>
  <si>
    <t>B8P4LP4</t>
  </si>
  <si>
    <t>XRO AT Equity</t>
  </si>
  <si>
    <t>BANK HAPOALIM</t>
  </si>
  <si>
    <t>IL0006625771</t>
  </si>
  <si>
    <t>POLI IT Equity</t>
  </si>
  <si>
    <t>ILS</t>
  </si>
  <si>
    <t>XTAE</t>
  </si>
  <si>
    <t>BANK LEUMI LE-ISRAEL</t>
  </si>
  <si>
    <t>IL0006046119</t>
  </si>
  <si>
    <t>LUMI IT Equity</t>
  </si>
  <si>
    <t>ICL GROUP</t>
  </si>
  <si>
    <t>IL0002810146</t>
  </si>
  <si>
    <t>ICL IT Equity</t>
  </si>
  <si>
    <t>TEVA PHARMA IND ADR</t>
  </si>
  <si>
    <t>US8816242098</t>
  </si>
  <si>
    <t>TEVA UN Equity</t>
  </si>
  <si>
    <t>SCG PACKAGING</t>
  </si>
  <si>
    <t>TH0098010Y05</t>
  </si>
  <si>
    <t>BMC0T37</t>
  </si>
  <si>
    <t>SCGP TB Equity</t>
  </si>
  <si>
    <t>LUFAX HOLDING ADR</t>
  </si>
  <si>
    <t>54975P102</t>
  </si>
  <si>
    <t>US54975P1021</t>
  </si>
  <si>
    <t>BNDK6G5</t>
  </si>
  <si>
    <t>LU UN Equity</t>
  </si>
  <si>
    <t>FIN RICHEMONT NAMEN A</t>
  </si>
  <si>
    <t>CH0210483332</t>
  </si>
  <si>
    <t>BCRWZ18</t>
  </si>
  <si>
    <t>CFR SE Equity</t>
  </si>
  <si>
    <t>TRUE CORP (NEW)</t>
  </si>
  <si>
    <t>THB231010000</t>
  </si>
  <si>
    <t>BQMRPZ0</t>
  </si>
  <si>
    <t>TRUE TB Equity</t>
  </si>
  <si>
    <t>EASTMAN CHEMICAL CO</t>
  </si>
  <si>
    <t>US2774321002</t>
  </si>
  <si>
    <t>EMN UN Equity</t>
  </si>
  <si>
    <t>JIANGSU GOODWE A(HK-C)</t>
  </si>
  <si>
    <t>CNE100004363</t>
  </si>
  <si>
    <t>BP91NV0</t>
  </si>
  <si>
    <t>688390 C1 Equity</t>
  </si>
  <si>
    <t>ADOBE</t>
  </si>
  <si>
    <t>00724F101</t>
  </si>
  <si>
    <t>US00724F1012</t>
  </si>
  <si>
    <t>ADBE UW Equity</t>
  </si>
  <si>
    <t>AUTODESK</t>
  </si>
  <si>
    <t>US0527691069</t>
  </si>
  <si>
    <t>ADSK UW Equity</t>
  </si>
  <si>
    <t>APPLIED MATERIALS</t>
  </si>
  <si>
    <t>US0382221051</t>
  </si>
  <si>
    <t>AMAT UW Equity</t>
  </si>
  <si>
    <t>CISCO SYSTEMS</t>
  </si>
  <si>
    <t>17275R102</t>
  </si>
  <si>
    <t>US17275R1023</t>
  </si>
  <si>
    <t>CSCO UW Equity</t>
  </si>
  <si>
    <t>ELECTRONIC ARTS</t>
  </si>
  <si>
    <t>US2855121099</t>
  </si>
  <si>
    <t>EA UW Equity</t>
  </si>
  <si>
    <t>NUCOR CORP</t>
  </si>
  <si>
    <t>US6703461052</t>
  </si>
  <si>
    <t>NUE UN Equity</t>
  </si>
  <si>
    <t>PTC</t>
  </si>
  <si>
    <t>69370C100</t>
  </si>
  <si>
    <t>US69370C1009</t>
  </si>
  <si>
    <t>B95N910</t>
  </si>
  <si>
    <t>PTC UW Equity</t>
  </si>
  <si>
    <t>QUALCOMM</t>
  </si>
  <si>
    <t>US7475251036</t>
  </si>
  <si>
    <t>QCOM UW Equity</t>
  </si>
  <si>
    <t>SCHWAB (CHARLES) CORP</t>
  </si>
  <si>
    <t>US8085131055</t>
  </si>
  <si>
    <t>SCHW UN Equity</t>
  </si>
  <si>
    <t>STATE STREET CORP</t>
  </si>
  <si>
    <t>US8574771031</t>
  </si>
  <si>
    <t>STT UN Equity</t>
  </si>
  <si>
    <t>IGM FINANCIAL</t>
  </si>
  <si>
    <t>CA4495861060</t>
  </si>
  <si>
    <t>IGM CT Equity</t>
  </si>
  <si>
    <t>KONAMI GROUP CORP</t>
  </si>
  <si>
    <t>JP3300200007</t>
  </si>
  <si>
    <t>9766 JT Equity</t>
  </si>
  <si>
    <t>KURITA WATER INDUSTRIES</t>
  </si>
  <si>
    <t>JP3270000007</t>
  </si>
  <si>
    <t>6370 JT Equity</t>
  </si>
  <si>
    <t>CEZ CESKE ENER ZAVODY</t>
  </si>
  <si>
    <t>CZ0005112300</t>
  </si>
  <si>
    <t>CEZ CK Equity</t>
  </si>
  <si>
    <t>CZK</t>
  </si>
  <si>
    <t>XPRA</t>
  </si>
  <si>
    <t>CHINA AIRLINES</t>
  </si>
  <si>
    <t>TW0002610003</t>
  </si>
  <si>
    <t>2610 TT Equity</t>
  </si>
  <si>
    <t>DELTA ELECTRONICS</t>
  </si>
  <si>
    <t>TW0002308004</t>
  </si>
  <si>
    <t>2308 TT Equity</t>
  </si>
  <si>
    <t>YANG MING MARINE TRANSP</t>
  </si>
  <si>
    <t>TW0002609005</t>
  </si>
  <si>
    <t>2609 TT Equity</t>
  </si>
  <si>
    <t>PETRONAS DAGANGAN</t>
  </si>
  <si>
    <t>MYL5681OO001</t>
  </si>
  <si>
    <t>PETD MK Equity</t>
  </si>
  <si>
    <t>TOFAS TURK OTOMOBIL FAB.</t>
  </si>
  <si>
    <t>TRATOASO91H3</t>
  </si>
  <si>
    <t>B03MY33</t>
  </si>
  <si>
    <t>TOASO TI Equity</t>
  </si>
  <si>
    <t>TUPRAS TURKIYE PETROL</t>
  </si>
  <si>
    <t>TRATUPRS91E8</t>
  </si>
  <si>
    <t>B03MYT9</t>
  </si>
  <si>
    <t>TUPRS TI Equity</t>
  </si>
  <si>
    <t>UNIVERSAL ROBINA CORP</t>
  </si>
  <si>
    <t>Y9297P100</t>
  </si>
  <si>
    <t>PHY9297P1004</t>
  </si>
  <si>
    <t>URC PM Equity</t>
  </si>
  <si>
    <t>KDDI</t>
  </si>
  <si>
    <t>JP3496400007</t>
  </si>
  <si>
    <t>9433 JT Equity</t>
  </si>
  <si>
    <t>KEYENCE CORP</t>
  </si>
  <si>
    <t>JP3236200006</t>
  </si>
  <si>
    <t>6861 JT Equity</t>
  </si>
  <si>
    <t>INDOFOOD SUKSES MAKMUR</t>
  </si>
  <si>
    <t>ID1000057003</t>
  </si>
  <si>
    <t>INDF IJ Equity</t>
  </si>
  <si>
    <t>MBANK</t>
  </si>
  <si>
    <t>PLBRE0000012</t>
  </si>
  <si>
    <t>MBK PW Equity</t>
  </si>
  <si>
    <t>BEARER</t>
  </si>
  <si>
    <t>KOMERCNI BANKA</t>
  </si>
  <si>
    <t>CZ0008019106</t>
  </si>
  <si>
    <t>KOMB CK Equity</t>
  </si>
  <si>
    <t>MR DIY GROUP</t>
  </si>
  <si>
    <t>MYL5296OO008</t>
  </si>
  <si>
    <t>BN4JBJ9</t>
  </si>
  <si>
    <t>MRDIY MK Equity</t>
  </si>
  <si>
    <t>GRUMA B</t>
  </si>
  <si>
    <t>P4948K121</t>
  </si>
  <si>
    <t>MXP4948K1056</t>
  </si>
  <si>
    <t>GRUMAB MF Equity</t>
  </si>
  <si>
    <t>MRF</t>
  </si>
  <si>
    <t>INE883A01011</t>
  </si>
  <si>
    <t>MRF IS Equity</t>
  </si>
  <si>
    <t>ABB INDIA</t>
  </si>
  <si>
    <t>INE117A01022</t>
  </si>
  <si>
    <t>B1Y9QS9</t>
  </si>
  <si>
    <t>ABB IS Equity</t>
  </si>
  <si>
    <t>SM PRIME HOLDINGS</t>
  </si>
  <si>
    <t>Y8076N112</t>
  </si>
  <si>
    <t>PHY8076N1120</t>
  </si>
  <si>
    <t>SMPH PM Equity</t>
  </si>
  <si>
    <t>KONINKLIJKE KPN</t>
  </si>
  <si>
    <t>NL0000009082</t>
  </si>
  <si>
    <t>KPN NA Equity</t>
  </si>
  <si>
    <t>DNB BANK</t>
  </si>
  <si>
    <t>NO0010161896</t>
  </si>
  <si>
    <t>BNG7113</t>
  </si>
  <si>
    <t>DNB NO Equity</t>
  </si>
  <si>
    <t>CSL</t>
  </si>
  <si>
    <t>AU000000CSL8</t>
  </si>
  <si>
    <t>CSL AT Equity</t>
  </si>
  <si>
    <t>3I GROUP</t>
  </si>
  <si>
    <t>GB00B1YW4409</t>
  </si>
  <si>
    <t>B1YW440</t>
  </si>
  <si>
    <t>III LN Equity</t>
  </si>
  <si>
    <t>ASSOCIATED BRITISH FOODS</t>
  </si>
  <si>
    <t>GB0006731235</t>
  </si>
  <si>
    <t>ABF LN Equity</t>
  </si>
  <si>
    <t>NUVEI CORPORATION SV</t>
  </si>
  <si>
    <t>67079A102</t>
  </si>
  <si>
    <t>CA67079A1021</t>
  </si>
  <si>
    <t>BMFNHJ5</t>
  </si>
  <si>
    <t>NVEI CT Equity</t>
  </si>
  <si>
    <t>THE FOSCHINI GROUP</t>
  </si>
  <si>
    <t>ZAE000148466</t>
  </si>
  <si>
    <t>TFG SJ Equity</t>
  </si>
  <si>
    <t>SASOL</t>
  </si>
  <si>
    <t>ZAE000006896</t>
  </si>
  <si>
    <t>SOL SJ Equity</t>
  </si>
  <si>
    <t>STANDARD BANK GROUP</t>
  </si>
  <si>
    <t>ZAE000109815</t>
  </si>
  <si>
    <t>B030GJ7</t>
  </si>
  <si>
    <t>SBK SJ Equity</t>
  </si>
  <si>
    <t>REMGRO</t>
  </si>
  <si>
    <t>ZAE000026480</t>
  </si>
  <si>
    <t>REM SJ Equity</t>
  </si>
  <si>
    <t>THE LOTTERY CORPORATION</t>
  </si>
  <si>
    <t>AU0000219529</t>
  </si>
  <si>
    <t>BNRQW72</t>
  </si>
  <si>
    <t>TLC AT Equity</t>
  </si>
  <si>
    <t>CP AXTRA</t>
  </si>
  <si>
    <t>TH0429010Z01</t>
  </si>
  <si>
    <t>BFMXRJ9</t>
  </si>
  <si>
    <t>CPAXT TB Equity</t>
  </si>
  <si>
    <t>ABSA GROUP</t>
  </si>
  <si>
    <t>ZAE000255915</t>
  </si>
  <si>
    <t>BFX05H3</t>
  </si>
  <si>
    <t>ABG SJ Equity</t>
  </si>
  <si>
    <t>NEDBANK GROUP</t>
  </si>
  <si>
    <t>ZAE000004875</t>
  </si>
  <si>
    <t>NED SJ Equity</t>
  </si>
  <si>
    <t>ANGLO AMERICAN PLATINUM</t>
  </si>
  <si>
    <t>ZAE000013181</t>
  </si>
  <si>
    <t>AMS SJ Equity</t>
  </si>
  <si>
    <t>IMPALA PLATINUM HOLDINGS</t>
  </si>
  <si>
    <t>ZAE000083648</t>
  </si>
  <si>
    <t>B1FFT76</t>
  </si>
  <si>
    <t>IMP SJ Equity</t>
  </si>
  <si>
    <t>SINOPEC SHANGHAI A(HK-C)</t>
  </si>
  <si>
    <t>CNE000000BB2</t>
  </si>
  <si>
    <t>BP3R596</t>
  </si>
  <si>
    <t>600688 C1 Equity</t>
  </si>
  <si>
    <t>ZHEJIANG SUPCON A (HK-C)</t>
  </si>
  <si>
    <t>CNE100005D92</t>
  </si>
  <si>
    <t>BQ3RXP5</t>
  </si>
  <si>
    <t>688777 C1 Equity</t>
  </si>
  <si>
    <t>JD HEALTH INTERNATIONAL</t>
  </si>
  <si>
    <t>KYG5074A1004</t>
  </si>
  <si>
    <t>BMW8R04</t>
  </si>
  <si>
    <t>6618 HK Equity</t>
  </si>
  <si>
    <t>DOORDASH A</t>
  </si>
  <si>
    <t>25809K105</t>
  </si>
  <si>
    <t>US25809K1051</t>
  </si>
  <si>
    <t>BN13P03</t>
  </si>
  <si>
    <t>DASH UN Equity</t>
  </si>
  <si>
    <t>REDE DOR SAO LUIZ</t>
  </si>
  <si>
    <t>P79942101</t>
  </si>
  <si>
    <t>BRRDORACNOR8</t>
  </si>
  <si>
    <t>BNDQ8P6</t>
  </si>
  <si>
    <t>RDOR3 BS Equity</t>
  </si>
  <si>
    <t>CHINA RESOURCES MIXC</t>
  </si>
  <si>
    <t>KYG2122G1064</t>
  </si>
  <si>
    <t>BMXWXT6</t>
  </si>
  <si>
    <t>1209 HK Equity</t>
  </si>
  <si>
    <t>AIRBNB A</t>
  </si>
  <si>
    <t>US0090661010</t>
  </si>
  <si>
    <t>BMGYYH4</t>
  </si>
  <si>
    <t>ABNB UW Equity</t>
  </si>
  <si>
    <t>POP MART INTERNATIONAL</t>
  </si>
  <si>
    <t>KYG7170M1033</t>
  </si>
  <si>
    <t>BN6PP37</t>
  </si>
  <si>
    <t>9992 HK Equity</t>
  </si>
  <si>
    <t>JAPAN TOBACCO</t>
  </si>
  <si>
    <t>JP3726800000</t>
  </si>
  <si>
    <t>2914 JT Equity</t>
  </si>
  <si>
    <t>HERMES INTERNATIONAL</t>
  </si>
  <si>
    <t>FR0000052292</t>
  </si>
  <si>
    <t>RMS FP Equity</t>
  </si>
  <si>
    <t>ASSA ABLOY B</t>
  </si>
  <si>
    <t>SE0007100581</t>
  </si>
  <si>
    <t>BYPC1T4</t>
  </si>
  <si>
    <t>ASSAB SS Equity</t>
  </si>
  <si>
    <t>BANK OF PHIL ISLANDS</t>
  </si>
  <si>
    <t>Y0967S169</t>
  </si>
  <si>
    <t>PHY0967S1694</t>
  </si>
  <si>
    <t>BPI PM Equity</t>
  </si>
  <si>
    <t>RENAULT</t>
  </si>
  <si>
    <t>FR0000131906</t>
  </si>
  <si>
    <t>RNO FP Equity</t>
  </si>
  <si>
    <t>HANGZHOU LION A (HK-C)</t>
  </si>
  <si>
    <t>CNE100004314</t>
  </si>
  <si>
    <t>BP91NJ8</t>
  </si>
  <si>
    <t>605358 C1 Equity</t>
  </si>
  <si>
    <t>KONGSBERG GRUPPEN</t>
  </si>
  <si>
    <t>NO0003043309</t>
  </si>
  <si>
    <t>KOG NO Equity</t>
  </si>
  <si>
    <t>GETINGE B</t>
  </si>
  <si>
    <t>SE0000202624</t>
  </si>
  <si>
    <t>GETIB SS Equity</t>
  </si>
  <si>
    <t>MCKESSON CORP</t>
  </si>
  <si>
    <t>58155Q103</t>
  </si>
  <si>
    <t>US58155Q1031</t>
  </si>
  <si>
    <t>MCK UN Equity</t>
  </si>
  <si>
    <t>CAPITAL ONE FINANCIAL</t>
  </si>
  <si>
    <t>14040H105</t>
  </si>
  <si>
    <t>US14040H1059</t>
  </si>
  <si>
    <t>COF UN Equity</t>
  </si>
  <si>
    <t>STMICROELECTRONICS</t>
  </si>
  <si>
    <t>NL0000226223</t>
  </si>
  <si>
    <t>STMPA FP Equity</t>
  </si>
  <si>
    <t>HUANENG POWER INTL H</t>
  </si>
  <si>
    <t>CNE1000006Z4</t>
  </si>
  <si>
    <t>902 HK Equity</t>
  </si>
  <si>
    <t>HUANENG POWER A (HK-C)</t>
  </si>
  <si>
    <t>CNE000001998</t>
  </si>
  <si>
    <t>BP3R314</t>
  </si>
  <si>
    <t>600011 C1 Equity</t>
  </si>
  <si>
    <t>ACS ACTIV CONST Y SVCS</t>
  </si>
  <si>
    <t>ES0167050915</t>
  </si>
  <si>
    <t>B01FLQ6</t>
  </si>
  <si>
    <t>ACS SQ Equity</t>
  </si>
  <si>
    <t>BERKELEY GRP HLDGS</t>
  </si>
  <si>
    <t>GB00BLJNXL82</t>
  </si>
  <si>
    <t>BLJNXL8</t>
  </si>
  <si>
    <t>BKG LN Equity</t>
  </si>
  <si>
    <t>SAGE GROUP (THE)</t>
  </si>
  <si>
    <t>GB00B8C3BL03</t>
  </si>
  <si>
    <t>B8C3BL0</t>
  </si>
  <si>
    <t>SGE LN Equity</t>
  </si>
  <si>
    <t>BOSTON SCIENTIFIC CORP</t>
  </si>
  <si>
    <t>US1011371077</t>
  </si>
  <si>
    <t>BSX UN Equity</t>
  </si>
  <si>
    <t>LOCKHEED MARTIN CORP</t>
  </si>
  <si>
    <t>US5398301094</t>
  </si>
  <si>
    <t>LMT UN Equity</t>
  </si>
  <si>
    <t>ASML HLDG</t>
  </si>
  <si>
    <t>NL0010273215</t>
  </si>
  <si>
    <t>B929F46</t>
  </si>
  <si>
    <t>ASML NA Equity</t>
  </si>
  <si>
    <t>CNGR ADVANCED A (HK-C)</t>
  </si>
  <si>
    <t>CNE1000049X9</t>
  </si>
  <si>
    <t>BP91MT1</t>
  </si>
  <si>
    <t>300919 C2 Equity</t>
  </si>
  <si>
    <t>RICHTER GEDEON</t>
  </si>
  <si>
    <t>HU0000123096</t>
  </si>
  <si>
    <t>BC9ZH86</t>
  </si>
  <si>
    <t>RICHT HB Equity</t>
  </si>
  <si>
    <t>HUF</t>
  </si>
  <si>
    <t>XBUD</t>
  </si>
  <si>
    <t>PYLON TECH A (HK-C)</t>
  </si>
  <si>
    <t>CNE100005D68</t>
  </si>
  <si>
    <t>BQ3RX88</t>
  </si>
  <si>
    <t>688063 C1 Equity</t>
  </si>
  <si>
    <t>NTT DATA GROUP CORP</t>
  </si>
  <si>
    <t>JP3165700000</t>
  </si>
  <si>
    <t>9613 JT Equity</t>
  </si>
  <si>
    <t>SAMSUNG HEAVY INDUSTRIES</t>
  </si>
  <si>
    <t>KR7010140002</t>
  </si>
  <si>
    <t>010140 KP Equity</t>
  </si>
  <si>
    <t>DARDEN RESTAURANTS</t>
  </si>
  <si>
    <t>US2371941053</t>
  </si>
  <si>
    <t>DRI UN Equity</t>
  </si>
  <si>
    <t>SWEDBANK</t>
  </si>
  <si>
    <t>SE0000242455</t>
  </si>
  <si>
    <t>SWEDA SS Equity</t>
  </si>
  <si>
    <t>SHANGHAI LUJIAZUI B(USD)</t>
  </si>
  <si>
    <t>CNE000000HH6</t>
  </si>
  <si>
    <t>900932 CG Equity</t>
  </si>
  <si>
    <t>XSHG</t>
  </si>
  <si>
    <t>COSCO SHIPPING ENERGY H</t>
  </si>
  <si>
    <t>CNE1000002S8</t>
  </si>
  <si>
    <t>1138 HK Equity</t>
  </si>
  <si>
    <t>COSCO SHIP ENER A (HK-C)</t>
  </si>
  <si>
    <t>CNE000001BD6</t>
  </si>
  <si>
    <t>BP3R9Y9</t>
  </si>
  <si>
    <t>600026 C1 Equity</t>
  </si>
  <si>
    <t>TSINGTAO BREWERY H</t>
  </si>
  <si>
    <t>CNE1000004K1</t>
  </si>
  <si>
    <t>168 HK Equity</t>
  </si>
  <si>
    <t>TSINGTAO BREWER A (HK-C)</t>
  </si>
  <si>
    <t>CNE0000009Y3</t>
  </si>
  <si>
    <t>BP3R499</t>
  </si>
  <si>
    <t>600600 C1 Equity</t>
  </si>
  <si>
    <t>CLARIANT</t>
  </si>
  <si>
    <t>CH0012142631</t>
  </si>
  <si>
    <t>CLN SE Equity</t>
  </si>
  <si>
    <t>TAIWAN SEMICONDUCTOR MFG</t>
  </si>
  <si>
    <t>TW0002330008</t>
  </si>
  <si>
    <t>2330 TT Equity</t>
  </si>
  <si>
    <t>QANTAS AIRWAYS</t>
  </si>
  <si>
    <t>AU000000QAN2</t>
  </si>
  <si>
    <t>QAN AT Equity</t>
  </si>
  <si>
    <t>MTN GROUP</t>
  </si>
  <si>
    <t>ZAE000042164</t>
  </si>
  <si>
    <t>MTN SJ Equity</t>
  </si>
  <si>
    <t>TURK HAVA YOLLARI</t>
  </si>
  <si>
    <t>TRATHYAO91M5</t>
  </si>
  <si>
    <t>B03MYK0</t>
  </si>
  <si>
    <t>THYAO TI Equity</t>
  </si>
  <si>
    <t>PETRONAS GAS</t>
  </si>
  <si>
    <t>MYL6033OO004</t>
  </si>
  <si>
    <t>PTG MK Equity</t>
  </si>
  <si>
    <t>SHIN KONG FINL HLDGS</t>
  </si>
  <si>
    <t>TW0002888005</t>
  </si>
  <si>
    <t>2888 TT Equity</t>
  </si>
  <si>
    <t>VOESTALPINE</t>
  </si>
  <si>
    <t>AT0000937503</t>
  </si>
  <si>
    <t>VOE AV Equity</t>
  </si>
  <si>
    <t>CREDICORP</t>
  </si>
  <si>
    <t>G2519Y108</t>
  </si>
  <si>
    <t>BMG2519Y1084</t>
  </si>
  <si>
    <t>BAP UN Equity</t>
  </si>
  <si>
    <t>MERCK KGAA STAMM</t>
  </si>
  <si>
    <t>DE0006599905</t>
  </si>
  <si>
    <t>MRK GY Equity</t>
  </si>
  <si>
    <t>TELKOM INDONESIA</t>
  </si>
  <si>
    <t>ID1000129000</t>
  </si>
  <si>
    <t>BD4T6W7</t>
  </si>
  <si>
    <t>TLKM IJ Equity</t>
  </si>
  <si>
    <t>ADIDAS</t>
  </si>
  <si>
    <t>DE000A1EWWW0</t>
  </si>
  <si>
    <t>ADS GY Equity</t>
  </si>
  <si>
    <t>CANADIAN NATL RAILWAY</t>
  </si>
  <si>
    <t>CA1363751027</t>
  </si>
  <si>
    <t>CNR CT Equity</t>
  </si>
  <si>
    <t>ESTEE LAUDER COS A</t>
  </si>
  <si>
    <t>US5184391044</t>
  </si>
  <si>
    <t>EL UN Equity</t>
  </si>
  <si>
    <t>MOL MAGYAR OLAJ GAZIPARI</t>
  </si>
  <si>
    <t>HU0000153937</t>
  </si>
  <si>
    <t>BD5ZXH8</t>
  </si>
  <si>
    <t>MOL HB Equity</t>
  </si>
  <si>
    <t>ENI</t>
  </si>
  <si>
    <t>IT0003132476</t>
  </si>
  <si>
    <t>ENI IM Equity</t>
  </si>
  <si>
    <t>NATIONAL GRID</t>
  </si>
  <si>
    <t>GB00BDR05C01</t>
  </si>
  <si>
    <t>BDR05C0</t>
  </si>
  <si>
    <t>NG/ LN Equity</t>
  </si>
  <si>
    <t>HARTFORD FINANCIAL SVCS</t>
  </si>
  <si>
    <t>US4165151048</t>
  </si>
  <si>
    <t>HIG UN Equity</t>
  </si>
  <si>
    <t>LLOYDS BANKING GROUP</t>
  </si>
  <si>
    <t>GB0008706128</t>
  </si>
  <si>
    <t>LLOY LN Equity</t>
  </si>
  <si>
    <t>KUAISHOU TECHNOLOGY B</t>
  </si>
  <si>
    <t>KYG532631028</t>
  </si>
  <si>
    <t>BLC90T0</t>
  </si>
  <si>
    <t>1024 HK Equity</t>
  </si>
  <si>
    <t>PTT OIL AND RETAIL</t>
  </si>
  <si>
    <t>THA099010003</t>
  </si>
  <si>
    <t>BN73M06</t>
  </si>
  <si>
    <t>OR TB Equity</t>
  </si>
  <si>
    <t>OTP BANK</t>
  </si>
  <si>
    <t>HU0000061726</t>
  </si>
  <si>
    <t>OTP HB Equity</t>
  </si>
  <si>
    <t>CTBC FINANCIAL HOLDING</t>
  </si>
  <si>
    <t>TW0002891009</t>
  </si>
  <si>
    <t>2891 TT Equity</t>
  </si>
  <si>
    <t>FUBON FINANCIAL HOLDING</t>
  </si>
  <si>
    <t>TW0002881000</t>
  </si>
  <si>
    <t>2881 TT Equity</t>
  </si>
  <si>
    <t>HON HAI PRECISION IND CO</t>
  </si>
  <si>
    <t>TW0002317005</t>
  </si>
  <si>
    <t>2317 TT Equity</t>
  </si>
  <si>
    <t>WINBOND ELECTRONICS CORP</t>
  </si>
  <si>
    <t>TW0002344009</t>
  </si>
  <si>
    <t>2344 TT Equity</t>
  </si>
  <si>
    <t>DISNEY (WALT)</t>
  </si>
  <si>
    <t>US2546871060</t>
  </si>
  <si>
    <t>DIS UN Equity</t>
  </si>
  <si>
    <t>BHARAT PETROLEUM CORP</t>
  </si>
  <si>
    <t>INE029A01011</t>
  </si>
  <si>
    <t>BPCL IS Equity</t>
  </si>
  <si>
    <t>HDFC BANK</t>
  </si>
  <si>
    <t>INE040A01034</t>
  </si>
  <si>
    <t>BK1N461</t>
  </si>
  <si>
    <t>HDFCB IS Equity</t>
  </si>
  <si>
    <t>DR REDDY'S LABORATORIES</t>
  </si>
  <si>
    <t>INE089A01023</t>
  </si>
  <si>
    <t>DRRD IS Equity</t>
  </si>
  <si>
    <t>HINDUSTAN PETROLEUM CORP</t>
  </si>
  <si>
    <t>INE094A01015</t>
  </si>
  <si>
    <t>HPCL IS Equity</t>
  </si>
  <si>
    <t>STATE BANK OF INDIA</t>
  </si>
  <si>
    <t>INE062A01020</t>
  </si>
  <si>
    <t>BSQCB24</t>
  </si>
  <si>
    <t>SBIN IS Equity</t>
  </si>
  <si>
    <t>OIL &amp; NATURAL GAS CORP</t>
  </si>
  <si>
    <t>INE213A01029</t>
  </si>
  <si>
    <t>ONGC IS Equity</t>
  </si>
  <si>
    <t>RANDSTAD NV</t>
  </si>
  <si>
    <t>NL0000379121</t>
  </si>
  <si>
    <t>RAND NA Equity</t>
  </si>
  <si>
    <t>OTE HELLENIC TELECOM</t>
  </si>
  <si>
    <t>GRS260333000</t>
  </si>
  <si>
    <t>HTO GA Equity</t>
  </si>
  <si>
    <t>UPM-KYMMENE</t>
  </si>
  <si>
    <t>FI0009005987</t>
  </si>
  <si>
    <t>UPM FH Equity</t>
  </si>
  <si>
    <t>STORA ENSO R</t>
  </si>
  <si>
    <t>FI0009005961</t>
  </si>
  <si>
    <t>STERV FH Equity</t>
  </si>
  <si>
    <t>R</t>
  </si>
  <si>
    <t>TELE2 B</t>
  </si>
  <si>
    <t>SE0005190238</t>
  </si>
  <si>
    <t>B97C733</t>
  </si>
  <si>
    <t>TEL2B SS Equity</t>
  </si>
  <si>
    <t>SENDAS DISTRIBUIDORA ON</t>
  </si>
  <si>
    <t>BRASAIACNOR0</t>
  </si>
  <si>
    <t>BMZ9R04</t>
  </si>
  <si>
    <t>ASAI3 BS Equity</t>
  </si>
  <si>
    <t>ROBLOX CORP A</t>
  </si>
  <si>
    <t>US7710491033</t>
  </si>
  <si>
    <t>BMWBC20</t>
  </si>
  <si>
    <t>RBLX UN Equity</t>
  </si>
  <si>
    <t>SK BIOSCIENCE CO</t>
  </si>
  <si>
    <t>KR7302440003</t>
  </si>
  <si>
    <t>BMG75K3</t>
  </si>
  <si>
    <t>302440 KP Equity</t>
  </si>
  <si>
    <t>DASSAULT SYSTEMES</t>
  </si>
  <si>
    <t>FR0014003TT8</t>
  </si>
  <si>
    <t>BM8H5Y5</t>
  </si>
  <si>
    <t>DSY FP Equity</t>
  </si>
  <si>
    <t>HELVETIA HOLDING</t>
  </si>
  <si>
    <t>CH0466642201</t>
  </si>
  <si>
    <t>BK6QWF0</t>
  </si>
  <si>
    <t>HELN SE Equity</t>
  </si>
  <si>
    <t>CK INFRASTRUCTURE HLDGS</t>
  </si>
  <si>
    <t>BMG2178K1009</t>
  </si>
  <si>
    <t>BYVS6J1</t>
  </si>
  <si>
    <t>1038 HK Equity</t>
  </si>
  <si>
    <t>ARISTOCRAT LEISURE</t>
  </si>
  <si>
    <t>AU000000ALL7</t>
  </si>
  <si>
    <t>ALL AT Equity</t>
  </si>
  <si>
    <t>HOTEL SHILLA CO</t>
  </si>
  <si>
    <t>KR7008770000</t>
  </si>
  <si>
    <t>008770 KP Equity</t>
  </si>
  <si>
    <t>HMM</t>
  </si>
  <si>
    <t>KR7011200003</t>
  </si>
  <si>
    <t>011200 KP Equity</t>
  </si>
  <si>
    <t>ABOITIZ EQUITY VENTURES</t>
  </si>
  <si>
    <t>Y0001Z104</t>
  </si>
  <si>
    <t>PHY0001Z1040</t>
  </si>
  <si>
    <t>AEV PM Equity</t>
  </si>
  <si>
    <t>JOLLIBEE FOODS CORP</t>
  </si>
  <si>
    <t>Y4466S100</t>
  </si>
  <si>
    <t>PHY4466S1007</t>
  </si>
  <si>
    <t>JFC PM Equity</t>
  </si>
  <si>
    <t>LOJAS RENNER ON</t>
  </si>
  <si>
    <t>BRLRENACNOR1</t>
  </si>
  <si>
    <t>B0CGYD6</t>
  </si>
  <si>
    <t>LREN3 BS Equity</t>
  </si>
  <si>
    <t>MISUMI GROUP</t>
  </si>
  <si>
    <t>JP3885400006</t>
  </si>
  <si>
    <t>9962 JT Equity</t>
  </si>
  <si>
    <t>MACQUARIE GROUP</t>
  </si>
  <si>
    <t>AU000000MQG1</t>
  </si>
  <si>
    <t>B28YTC2</t>
  </si>
  <si>
    <t>MQG AT Equity</t>
  </si>
  <si>
    <t>WEST JAPAN RAILWAY CO</t>
  </si>
  <si>
    <t>JP3659000008</t>
  </si>
  <si>
    <t>9021 JT Equity</t>
  </si>
  <si>
    <t>CHESAPEAKE ENERGY CORP</t>
  </si>
  <si>
    <t>US1651677353</t>
  </si>
  <si>
    <t>BMZ5LZ5</t>
  </si>
  <si>
    <t>CHK UW Equity</t>
  </si>
  <si>
    <t>YUNNAN BOTANEE A (HK-C)</t>
  </si>
  <si>
    <t>CNE100004G74</t>
  </si>
  <si>
    <t>BP91N43</t>
  </si>
  <si>
    <t>300957 C2 Equity</t>
  </si>
  <si>
    <t>COINBASE GLOBAL A</t>
  </si>
  <si>
    <t>19260Q107</t>
  </si>
  <si>
    <t>US19260Q1076</t>
  </si>
  <si>
    <t>BMC9P69</t>
  </si>
  <si>
    <t>COIN UW Equity</t>
  </si>
  <si>
    <t>UIPATH A</t>
  </si>
  <si>
    <t>90364P105</t>
  </si>
  <si>
    <t>US90364P1057</t>
  </si>
  <si>
    <t>BMD02L5</t>
  </si>
  <si>
    <t>PATH UN Equity</t>
  </si>
  <si>
    <t>SK IE TECHNOLOGY</t>
  </si>
  <si>
    <t>KR7361610009</t>
  </si>
  <si>
    <t>BMDXML4</t>
  </si>
  <si>
    <t>361610 KP Equity</t>
  </si>
  <si>
    <t>NINGBO DEYE TECH A(HK-C)</t>
  </si>
  <si>
    <t>CNE1000052S3</t>
  </si>
  <si>
    <t>BP91NG5</t>
  </si>
  <si>
    <t>605117 C1 Equity</t>
  </si>
  <si>
    <t>JD LOGISTICS</t>
  </si>
  <si>
    <t>KYG5074S1012</t>
  </si>
  <si>
    <t>BNMBPD9</t>
  </si>
  <si>
    <t>2618 HK Equity</t>
  </si>
  <si>
    <t>ENDEAVOUR GROUP</t>
  </si>
  <si>
    <t>AU0000154833</t>
  </si>
  <si>
    <t>BNVS144</t>
  </si>
  <si>
    <t>EDV AT Equity</t>
  </si>
  <si>
    <t>CHINA THREE GOR A (HK-C)</t>
  </si>
  <si>
    <t>CNE1000051F2</t>
  </si>
  <si>
    <t>BP91P36</t>
  </si>
  <si>
    <t>600905 C1 Equity</t>
  </si>
  <si>
    <t>KANZHUN A ADR</t>
  </si>
  <si>
    <t>48553T106</t>
  </si>
  <si>
    <t>US48553T1060</t>
  </si>
  <si>
    <t>BM91SH0</t>
  </si>
  <si>
    <t>BZ UW Equity</t>
  </si>
  <si>
    <t>MONDAY.COM</t>
  </si>
  <si>
    <t>M7S64H106</t>
  </si>
  <si>
    <t>IL0011762130</t>
  </si>
  <si>
    <t>BMHRYX8</t>
  </si>
  <si>
    <t>MNDY UW Equity</t>
  </si>
  <si>
    <t>ACCIONA ENERGIA</t>
  </si>
  <si>
    <t>ES0105563003</t>
  </si>
  <si>
    <t>BP7L895</t>
  </si>
  <si>
    <t>ANE SQ Equity</t>
  </si>
  <si>
    <t>AIMA TECHNOLOGY A (HK-C)</t>
  </si>
  <si>
    <t>CNE1000051B1</t>
  </si>
  <si>
    <t>BP91ND2</t>
  </si>
  <si>
    <t>603529 C1 Equity</t>
  </si>
  <si>
    <t>WISE</t>
  </si>
  <si>
    <t>GB00BL9YR756</t>
  </si>
  <si>
    <t>BL9YR75</t>
  </si>
  <si>
    <t>WISE LN Equity</t>
  </si>
  <si>
    <t>EMART CO</t>
  </si>
  <si>
    <t>KR7139480008</t>
  </si>
  <si>
    <t>B682TF7</t>
  </si>
  <si>
    <t>139480 KP Equity</t>
  </si>
  <si>
    <t>XINJIANG DAQO A (HK-C)</t>
  </si>
  <si>
    <t>CNE100004P24</t>
  </si>
  <si>
    <t>BNRLFT0</t>
  </si>
  <si>
    <t>688303 C1 Equity</t>
  </si>
  <si>
    <t>KERING</t>
  </si>
  <si>
    <t>FR0000121485</t>
  </si>
  <si>
    <t>KER FP Equity</t>
  </si>
  <si>
    <t>SHIMANO</t>
  </si>
  <si>
    <t>JP3358000002</t>
  </si>
  <si>
    <t>7309 JT Equity</t>
  </si>
  <si>
    <t>MORGAN STANLEY</t>
  </si>
  <si>
    <t>US6174464486</t>
  </si>
  <si>
    <t>MS UN Equity</t>
  </si>
  <si>
    <t>SONA BLW PRECISION</t>
  </si>
  <si>
    <t>INE073K01018</t>
  </si>
  <si>
    <t>BNR5NG5</t>
  </si>
  <si>
    <t>SONACOMS IS Equity</t>
  </si>
  <si>
    <t>ZOMATO</t>
  </si>
  <si>
    <t>INE758T01015</t>
  </si>
  <si>
    <t>BL6P210</t>
  </si>
  <si>
    <t>ZOMATO IS Equity</t>
  </si>
  <si>
    <t>BEST BUY CO</t>
  </si>
  <si>
    <t>US0865161014</t>
  </si>
  <si>
    <t>BBY UN Equity</t>
  </si>
  <si>
    <t>GILEAD SCIENCES</t>
  </si>
  <si>
    <t>US3755581036</t>
  </si>
  <si>
    <t>GILD UW Equity</t>
  </si>
  <si>
    <t>HUNT (J.B.) TRANSPORT</t>
  </si>
  <si>
    <t>US4456581077</t>
  </si>
  <si>
    <t>JBHT UW Equity</t>
  </si>
  <si>
    <t>LATTICE SEMICONDUCTOR</t>
  </si>
  <si>
    <t>US5184151042</t>
  </si>
  <si>
    <t>LSCC UW Equity</t>
  </si>
  <si>
    <t>REGENERON PHARMACEUTICAL</t>
  </si>
  <si>
    <t>75886F107</t>
  </si>
  <si>
    <t>US75886F1075</t>
  </si>
  <si>
    <t>REGN UW Equity</t>
  </si>
  <si>
    <t>ROCKWELL AUTOMATION</t>
  </si>
  <si>
    <t>US7739031091</t>
  </si>
  <si>
    <t>ROK UN Equity</t>
  </si>
  <si>
    <t>NOVARTIS</t>
  </si>
  <si>
    <t>CH0012005267</t>
  </si>
  <si>
    <t>NOVN SE Equity</t>
  </si>
  <si>
    <t>TRIMBLE</t>
  </si>
  <si>
    <t>US8962391004</t>
  </si>
  <si>
    <t>TRMB UW Equity</t>
  </si>
  <si>
    <t>ZEBRA TECHNOLOGIES A</t>
  </si>
  <si>
    <t>US9892071054</t>
  </si>
  <si>
    <t>ZBRA UW Equity</t>
  </si>
  <si>
    <t>NASPERS N</t>
  </si>
  <si>
    <t>ZAE000015889</t>
  </si>
  <si>
    <t>NPN SJ Equity</t>
  </si>
  <si>
    <t>N</t>
  </si>
  <si>
    <t>FAIRFAX FINANCIAL HLDGS</t>
  </si>
  <si>
    <t>CA3039011026</t>
  </si>
  <si>
    <t>FFH CT Equity</t>
  </si>
  <si>
    <t>DEUTSCHE TELEKOM</t>
  </si>
  <si>
    <t>DE0005557508</t>
  </si>
  <si>
    <t>DTE GY Equity</t>
  </si>
  <si>
    <t>EQUITY RESIDENTIAL</t>
  </si>
  <si>
    <t>29476L107</t>
  </si>
  <si>
    <t>US29476L1070</t>
  </si>
  <si>
    <t>EQR UN Equity</t>
  </si>
  <si>
    <t>LENNAR CORP A</t>
  </si>
  <si>
    <t>US5260571048</t>
  </si>
  <si>
    <t>LEN UN Equity</t>
  </si>
  <si>
    <t>SEALED AIR CORP</t>
  </si>
  <si>
    <t>81211K100</t>
  </si>
  <si>
    <t>US81211K1007</t>
  </si>
  <si>
    <t>SEE UN Equity</t>
  </si>
  <si>
    <t>EVEREST GROUP</t>
  </si>
  <si>
    <t>G3223R108</t>
  </si>
  <si>
    <t>BMG3223R1088</t>
  </si>
  <si>
    <t>EG UN Equity</t>
  </si>
  <si>
    <t>SIMON PROPERTY GROUP</t>
  </si>
  <si>
    <t>US8288061091</t>
  </si>
  <si>
    <t>SPG UN Equity</t>
  </si>
  <si>
    <t>EVERGY</t>
  </si>
  <si>
    <t>30034W106</t>
  </si>
  <si>
    <t>US30034W1062</t>
  </si>
  <si>
    <t>BFMXGR0</t>
  </si>
  <si>
    <t>EVRG UW Equity</t>
  </si>
  <si>
    <t>UGI CORP</t>
  </si>
  <si>
    <t>US9026811052</t>
  </si>
  <si>
    <t>UGI UN Equity</t>
  </si>
  <si>
    <t>COPART</t>
  </si>
  <si>
    <t>US2172041061</t>
  </si>
  <si>
    <t>CPRT UW Equity</t>
  </si>
  <si>
    <t>BROWN &amp; BROWN</t>
  </si>
  <si>
    <t>US1152361010</t>
  </si>
  <si>
    <t>BRO UN Equity</t>
  </si>
  <si>
    <t>HOLOGIC</t>
  </si>
  <si>
    <t>US4364401012</t>
  </si>
  <si>
    <t>HOLX UW Equity</t>
  </si>
  <si>
    <t>ARCH CAPITAL GROUP</t>
  </si>
  <si>
    <t>G0450A105</t>
  </si>
  <si>
    <t>BMG0450A1053</t>
  </si>
  <si>
    <t>ACGL UW Equity</t>
  </si>
  <si>
    <t>MCCORMICK &amp; CO NV</t>
  </si>
  <si>
    <t>US5797802064</t>
  </si>
  <si>
    <t>MKC UN Equity</t>
  </si>
  <si>
    <t>NV</t>
  </si>
  <si>
    <t>FIRST HORIZON NATIONAL</t>
  </si>
  <si>
    <t>US3205171057</t>
  </si>
  <si>
    <t>FHN UN Equity</t>
  </si>
  <si>
    <t>FISERV</t>
  </si>
  <si>
    <t>US3377381088</t>
  </si>
  <si>
    <t>FI UN Equity</t>
  </si>
  <si>
    <t>SYNOPSYS</t>
  </si>
  <si>
    <t>US8716071076</t>
  </si>
  <si>
    <t>SNPS UW Equity</t>
  </si>
  <si>
    <t>PRICE (T. ROWE) GROUP</t>
  </si>
  <si>
    <t>74144T108</t>
  </si>
  <si>
    <t>US74144T1088</t>
  </si>
  <si>
    <t>TROW UW Equity</t>
  </si>
  <si>
    <t>STARBUCKS CORP</t>
  </si>
  <si>
    <t>US8552441094</t>
  </si>
  <si>
    <t>SBUX UW Equity</t>
  </si>
  <si>
    <t>WEBSTER FINANCIAL CORP</t>
  </si>
  <si>
    <t>US9478901096</t>
  </si>
  <si>
    <t>WBS UN Equity</t>
  </si>
  <si>
    <t>INTUIT</t>
  </si>
  <si>
    <t>US4612021034</t>
  </si>
  <si>
    <t>INTU UW Equity</t>
  </si>
  <si>
    <t>KLA CORPORATION</t>
  </si>
  <si>
    <t>US4824801009</t>
  </si>
  <si>
    <t>KLAC UW Equity</t>
  </si>
  <si>
    <t>LAM RESEARCH CORP</t>
  </si>
  <si>
    <t>US5128071082</t>
  </si>
  <si>
    <t>LRCX UW Equity</t>
  </si>
  <si>
    <t>BANK NEGARA INDONESIA</t>
  </si>
  <si>
    <t>ID1000096605</t>
  </si>
  <si>
    <t>BBNI IJ Equity</t>
  </si>
  <si>
    <t>DISCO CORP</t>
  </si>
  <si>
    <t>JP3548600000</t>
  </si>
  <si>
    <t>6146 JT Equity</t>
  </si>
  <si>
    <t>SQUARE ENIX HOLDINGS CO</t>
  </si>
  <si>
    <t>JP3164630000</t>
  </si>
  <si>
    <t>9684 JT Equity</t>
  </si>
  <si>
    <t>MATSUKIYOCOCOKARA &amp; CO</t>
  </si>
  <si>
    <t>JP3869010003</t>
  </si>
  <si>
    <t>B249GC0</t>
  </si>
  <si>
    <t>3088 JT Equity</t>
  </si>
  <si>
    <t>NIPPON SHINYAKU CO</t>
  </si>
  <si>
    <t>JP3717600005</t>
  </si>
  <si>
    <t>4516 JT Equity</t>
  </si>
  <si>
    <t>SOFTBANK GROUP CORP</t>
  </si>
  <si>
    <t>JP3436100006</t>
  </si>
  <si>
    <t>9984 JT Equity</t>
  </si>
  <si>
    <t>CADENCE DESIGN SYSTEMS</t>
  </si>
  <si>
    <t>US1273871087</t>
  </si>
  <si>
    <t>CDNS UW Equity</t>
  </si>
  <si>
    <t>PAYCHEX</t>
  </si>
  <si>
    <t>US7043261079</t>
  </si>
  <si>
    <t>PAYX UW Equity</t>
  </si>
  <si>
    <t>ONEX CORP</t>
  </si>
  <si>
    <t>68272K103</t>
  </si>
  <si>
    <t>CA68272K1030</t>
  </si>
  <si>
    <t>ONEX CT Equity</t>
  </si>
  <si>
    <t>VENTURE CORP</t>
  </si>
  <si>
    <t>SG0531000230</t>
  </si>
  <si>
    <t>VMS SP Equity</t>
  </si>
  <si>
    <t>ORION-YHTYMAE B</t>
  </si>
  <si>
    <t>FI0009014377</t>
  </si>
  <si>
    <t>B17NY40</t>
  </si>
  <si>
    <t>ORNBV FH Equity</t>
  </si>
  <si>
    <t>GAMUDA</t>
  </si>
  <si>
    <t>MYL5398OO002</t>
  </si>
  <si>
    <t>GAM MK Equity</t>
  </si>
  <si>
    <t>SUNCORP GROUP</t>
  </si>
  <si>
    <t>AU000000SUN6</t>
  </si>
  <si>
    <t>SUN AT Equity</t>
  </si>
  <si>
    <t>FRESENIUS MEDICAL CARE</t>
  </si>
  <si>
    <t>DE0005785802</t>
  </si>
  <si>
    <t>FME GY Equity</t>
  </si>
  <si>
    <t>CENTRICA</t>
  </si>
  <si>
    <t>GB00B033F229</t>
  </si>
  <si>
    <t>B033F22</t>
  </si>
  <si>
    <t>CNA LN Equity</t>
  </si>
  <si>
    <t>ELECTRICITY GENERATING</t>
  </si>
  <si>
    <t>TH0465010005</t>
  </si>
  <si>
    <t>EGCO TB Equity</t>
  </si>
  <si>
    <t>COMMERCIAL INTL BANK</t>
  </si>
  <si>
    <t>EGS60121C018</t>
  </si>
  <si>
    <t>COMI EC Equity</t>
  </si>
  <si>
    <t>EGP</t>
  </si>
  <si>
    <t>XCAI</t>
  </si>
  <si>
    <t>EASTERN COMPANY</t>
  </si>
  <si>
    <t>EGS37091C013</t>
  </si>
  <si>
    <t>EAST EC Equity</t>
  </si>
  <si>
    <t>SABESP ON</t>
  </si>
  <si>
    <t>BRSBSPACNOR5</t>
  </si>
  <si>
    <t>B1YCHL8</t>
  </si>
  <si>
    <t>SBSP3 BS Equity</t>
  </si>
  <si>
    <t>EDP ENERGIAS DE PORTUGAL</t>
  </si>
  <si>
    <t>PTEDP0AM0009</t>
  </si>
  <si>
    <t>EDP PL Equity</t>
  </si>
  <si>
    <t>WELLTOWER INC</t>
  </si>
  <si>
    <t>95040Q104</t>
  </si>
  <si>
    <t>US95040Q1040</t>
  </si>
  <si>
    <t>BYVYHH4</t>
  </si>
  <si>
    <t>WELL UN Equity</t>
  </si>
  <si>
    <t>SABANCI HLDG (HACI OMER)</t>
  </si>
  <si>
    <t>TRASAHOL91Q5</t>
  </si>
  <si>
    <t>B03N0C7</t>
  </si>
  <si>
    <t>SAHOL TI Equity</t>
  </si>
  <si>
    <t>KGHM POLSKA MIEDZ</t>
  </si>
  <si>
    <t>PLKGHM000017</t>
  </si>
  <si>
    <t>KGH PW Equity</t>
  </si>
  <si>
    <t>BROOKFIELD CORP A</t>
  </si>
  <si>
    <t>11271J107</t>
  </si>
  <si>
    <t>CA11271J1075</t>
  </si>
  <si>
    <t>BPCPYT4</t>
  </si>
  <si>
    <t>BN CT Equity</t>
  </si>
  <si>
    <t>SK HYNIX</t>
  </si>
  <si>
    <t>KR7000660001</t>
  </si>
  <si>
    <t>000660 KP Equity</t>
  </si>
  <si>
    <t>NICE</t>
  </si>
  <si>
    <t>IL0002730112</t>
  </si>
  <si>
    <t>NICE IT Equity</t>
  </si>
  <si>
    <t>ISRAEL DISCOUNT BANK</t>
  </si>
  <si>
    <t>IL0006912120</t>
  </si>
  <si>
    <t>DSCT IT Equity</t>
  </si>
  <si>
    <t>CHECK POINT SOFTW (USD)</t>
  </si>
  <si>
    <t>M22465104</t>
  </si>
  <si>
    <t>IL0010824113</t>
  </si>
  <si>
    <t>CHKP UW Equity</t>
  </si>
  <si>
    <t>ELBIT SYSTEMS</t>
  </si>
  <si>
    <t>IL0010811243</t>
  </si>
  <si>
    <t>ESLT IT Equity</t>
  </si>
  <si>
    <t>GERDAU PN</t>
  </si>
  <si>
    <t>BRGGBRACNPR8</t>
  </si>
  <si>
    <t>GGBR4 BS Equity</t>
  </si>
  <si>
    <t>YUM BRANDS</t>
  </si>
  <si>
    <t>US9884981013</t>
  </si>
  <si>
    <t>YUM UN Equity</t>
  </si>
  <si>
    <t>ORANGE</t>
  </si>
  <si>
    <t>FR0000133308</t>
  </si>
  <si>
    <t>ORA FP Equity</t>
  </si>
  <si>
    <t>CENTRAL JAPAN RAILWAY CO</t>
  </si>
  <si>
    <t>JP3566800003</t>
  </si>
  <si>
    <t>9022 JT Equity</t>
  </si>
  <si>
    <t>FIRSTENERGY CORP</t>
  </si>
  <si>
    <t>US3379321074</t>
  </si>
  <si>
    <t>FE UN Equity</t>
  </si>
  <si>
    <t>ASUSTEK COMPUTER</t>
  </si>
  <si>
    <t>TW0002357001</t>
  </si>
  <si>
    <t>2357 TT Equity</t>
  </si>
  <si>
    <t>TELSTRA GROUP</t>
  </si>
  <si>
    <t>AU000000TLS2</t>
  </si>
  <si>
    <t>TLS AT Equity</t>
  </si>
  <si>
    <t>TRANSURBAN GROUP</t>
  </si>
  <si>
    <t>AU000000TCL6</t>
  </si>
  <si>
    <t>TCL AT Equity</t>
  </si>
  <si>
    <t>SINGAPORE TECH ENGR</t>
  </si>
  <si>
    <t>SG1F60858221</t>
  </si>
  <si>
    <t>STE SP Equity</t>
  </si>
  <si>
    <t>NORDEA BANK</t>
  </si>
  <si>
    <t>FI4000297767</t>
  </si>
  <si>
    <t>BYZF9J9</t>
  </si>
  <si>
    <t>NDA SS Equity</t>
  </si>
  <si>
    <t>ERSTE GROUP BANK</t>
  </si>
  <si>
    <t>AT0000652011</t>
  </si>
  <si>
    <t>EBS AV Equity</t>
  </si>
  <si>
    <t>AMEREN CORPORATION</t>
  </si>
  <si>
    <t>US0236081024</t>
  </si>
  <si>
    <t>AEE UN Equity</t>
  </si>
  <si>
    <t>GRUPO FIN BANORTE O</t>
  </si>
  <si>
    <t>P49501201</t>
  </si>
  <si>
    <t>MXP370711014</t>
  </si>
  <si>
    <t>GFNORTEO MF Equity</t>
  </si>
  <si>
    <t>O</t>
  </si>
  <si>
    <t>GRUPO FIN INBURSA O</t>
  </si>
  <si>
    <t>MXP370641013</t>
  </si>
  <si>
    <t>GFINBURO MF Equity</t>
  </si>
  <si>
    <t>ZHEJIANG EXPRESSWAY H</t>
  </si>
  <si>
    <t>CNE1000004S4</t>
  </si>
  <si>
    <t>576 HK Equity</t>
  </si>
  <si>
    <t>CHINA STH AIRLINES H</t>
  </si>
  <si>
    <t>CNE1000002T6</t>
  </si>
  <si>
    <t>1055 HK Equity</t>
  </si>
  <si>
    <t>CHINA STH AIRL A (HK-C)</t>
  </si>
  <si>
    <t>CNE000001FG0</t>
  </si>
  <si>
    <t>BP3R6G0</t>
  </si>
  <si>
    <t>600029 C1 Equity</t>
  </si>
  <si>
    <t>JIANGSU EXPRESSWAY CO H</t>
  </si>
  <si>
    <t>CNE1000003J5</t>
  </si>
  <si>
    <t>177 HK Equity</t>
  </si>
  <si>
    <t>JIANGXI COPPER CO H</t>
  </si>
  <si>
    <t>CNE1000003K3</t>
  </si>
  <si>
    <t>358 HK Equity</t>
  </si>
  <si>
    <t>JIANGXI COPPER A (HK-C)</t>
  </si>
  <si>
    <t>CNE0000019P0</t>
  </si>
  <si>
    <t>BP3R4R7</t>
  </si>
  <si>
    <t>600362 C1 Equity</t>
  </si>
  <si>
    <t>DATANG INTL PWR A (HK-C)</t>
  </si>
  <si>
    <t>CNE000001Q02</t>
  </si>
  <si>
    <t>BP3R3W5</t>
  </si>
  <si>
    <t>601991 C1 Equity</t>
  </si>
  <si>
    <t>CHINA EAST AIR A (HK-C)</t>
  </si>
  <si>
    <t>CNE000000TR0</t>
  </si>
  <si>
    <t>BP3R5X0</t>
  </si>
  <si>
    <t>600115 C1 Equity</t>
  </si>
  <si>
    <t>MARRIOTT INTERNATIONAL A</t>
  </si>
  <si>
    <t>US5719032022</t>
  </si>
  <si>
    <t>MAR UW Equity</t>
  </si>
  <si>
    <t>FALABELLA SACI</t>
  </si>
  <si>
    <t>P3880F108</t>
  </si>
  <si>
    <t>CLP3880F1085</t>
  </si>
  <si>
    <t>FALAB CC Equity</t>
  </si>
  <si>
    <t>SAMSUNG SECURITIES CO</t>
  </si>
  <si>
    <t>KR7016360000</t>
  </si>
  <si>
    <t>016360 KP Equity</t>
  </si>
  <si>
    <t xml:space="preserve"> HANWHA AEROSPACE </t>
  </si>
  <si>
    <t>KR7012450003</t>
  </si>
  <si>
    <t>012450 KP Equity</t>
  </si>
  <si>
    <t>FEMSA UNIT UBD</t>
  </si>
  <si>
    <t>MXP320321310</t>
  </si>
  <si>
    <t>FEMSAUBD MF Equity</t>
  </si>
  <si>
    <t>UBD</t>
  </si>
  <si>
    <t>IMPERIAL BRANDS</t>
  </si>
  <si>
    <t>GB0004544929</t>
  </si>
  <si>
    <t>IMB LN Equity</t>
  </si>
  <si>
    <t>FIRSTRAND</t>
  </si>
  <si>
    <t>ZAE000066304</t>
  </si>
  <si>
    <t>FSR SJ Equity</t>
  </si>
  <si>
    <t>ENGIE BRASIL ON</t>
  </si>
  <si>
    <t>BREGIEACNOR9</t>
  </si>
  <si>
    <t>BD1WX84</t>
  </si>
  <si>
    <t>EGIE3 BS Equity</t>
  </si>
  <si>
    <t>SAAB B</t>
  </si>
  <si>
    <t>SE0000112385</t>
  </si>
  <si>
    <t>SAABB SS Equity</t>
  </si>
  <si>
    <t>ALSTOM</t>
  </si>
  <si>
    <t>FR0010220475</t>
  </si>
  <si>
    <t>B0DJ8Q5</t>
  </si>
  <si>
    <t>ALO FP Equity</t>
  </si>
  <si>
    <t>UBS GROUP</t>
  </si>
  <si>
    <t>CH0244767585</t>
  </si>
  <si>
    <t>BRJL176</t>
  </si>
  <si>
    <t>UBSG SE Equity</t>
  </si>
  <si>
    <t>SEMPRA ENERGY</t>
  </si>
  <si>
    <t>US8168511090</t>
  </si>
  <si>
    <t>SRE UN Equity</t>
  </si>
  <si>
    <t>BANK PEKAO</t>
  </si>
  <si>
    <t>PLPEKAO00016</t>
  </si>
  <si>
    <t>PEO PW Equity</t>
  </si>
  <si>
    <t>SEATRIUM</t>
  </si>
  <si>
    <t>SG1H97877952</t>
  </si>
  <si>
    <t>STM SP Equity</t>
  </si>
  <si>
    <t>DABUR INDIA</t>
  </si>
  <si>
    <t>INE016A01026</t>
  </si>
  <si>
    <t>DABUR IS Equity</t>
  </si>
  <si>
    <t>WIPRO</t>
  </si>
  <si>
    <t>Y96659142</t>
  </si>
  <si>
    <t>INE075A01022</t>
  </si>
  <si>
    <t>WPRO IS Equity</t>
  </si>
  <si>
    <t>BANK OF BARODA</t>
  </si>
  <si>
    <t>INE028A01039</t>
  </si>
  <si>
    <t>BVF87C6</t>
  </si>
  <si>
    <t>BOB IS Equity</t>
  </si>
  <si>
    <t>INFOSYS</t>
  </si>
  <si>
    <t>INE009A01021</t>
  </si>
  <si>
    <t>INFO IS Equity</t>
  </si>
  <si>
    <t>TVS MOTOR CO</t>
  </si>
  <si>
    <t>INE494B01023</t>
  </si>
  <si>
    <t>TVSL IS Equity</t>
  </si>
  <si>
    <t>HERO MOTOCORP</t>
  </si>
  <si>
    <t>INE158A01026</t>
  </si>
  <si>
    <t>HMCL IS Equity</t>
  </si>
  <si>
    <t>CIPLA</t>
  </si>
  <si>
    <t>INE059A01026</t>
  </si>
  <si>
    <t>B011108</t>
  </si>
  <si>
    <t>CIPLA IS Equity</t>
  </si>
  <si>
    <t>ZURICH INSURANCE GROUP</t>
  </si>
  <si>
    <t>CH0011075394</t>
  </si>
  <si>
    <t>ZURN SE Equity</t>
  </si>
  <si>
    <t>BRITISH AMERICAN TOBACCO</t>
  </si>
  <si>
    <t>GB0002875804</t>
  </si>
  <si>
    <t>BATS LN Equity</t>
  </si>
  <si>
    <t>BANK OF AMERICA CORP</t>
  </si>
  <si>
    <t>US0605051046</t>
  </si>
  <si>
    <t>BAC UN Equity</t>
  </si>
  <si>
    <t>SWISSCOM</t>
  </si>
  <si>
    <t>CH0008742519</t>
  </si>
  <si>
    <t>SCMN SE Equity</t>
  </si>
  <si>
    <t>CITIGROUP</t>
  </si>
  <si>
    <t>US1729674242</t>
  </si>
  <si>
    <t>C UN Equity</t>
  </si>
  <si>
    <t xml:space="preserve">MERCEDES BENZ GROUP </t>
  </si>
  <si>
    <t>DE0007100000</t>
  </si>
  <si>
    <t>MBG GY Equity</t>
  </si>
  <si>
    <t>SANLAM</t>
  </si>
  <si>
    <t>ZAE000070660</t>
  </si>
  <si>
    <t>B0L6750</t>
  </si>
  <si>
    <t>SLM SJ Equity</t>
  </si>
  <si>
    <t>FORTUM CORP</t>
  </si>
  <si>
    <t>FI0009007132</t>
  </si>
  <si>
    <t>FORTUM FH Equity</t>
  </si>
  <si>
    <t>KT CORP</t>
  </si>
  <si>
    <t>KR7030200000</t>
  </si>
  <si>
    <t>030200 KP Equity</t>
  </si>
  <si>
    <t>TELUS CORP VTG</t>
  </si>
  <si>
    <t>87971M103</t>
  </si>
  <si>
    <t>CA87971M1032</t>
  </si>
  <si>
    <t>T CT Equity</t>
  </si>
  <si>
    <t>WOOLWORTHS HOLDINGS</t>
  </si>
  <si>
    <t>ZAE000063863</t>
  </si>
  <si>
    <t>B06KZ97</t>
  </si>
  <si>
    <t>WHL SJ Equity</t>
  </si>
  <si>
    <t>BIDVEST GROUP</t>
  </si>
  <si>
    <t>ZAE000117321</t>
  </si>
  <si>
    <t>BVT SJ Equity</t>
  </si>
  <si>
    <t>GOLDMAN SACHS GROUP</t>
  </si>
  <si>
    <t>38141G104</t>
  </si>
  <si>
    <t>US38141G1040</t>
  </si>
  <si>
    <t>GS UN Equity</t>
  </si>
  <si>
    <t>POU CHEN CORP</t>
  </si>
  <si>
    <t>TW0009904003</t>
  </si>
  <si>
    <t>9904 TT Equity</t>
  </si>
  <si>
    <t>SYNNEX TECHNOLOGY INTL</t>
  </si>
  <si>
    <t>TW0002347002</t>
  </si>
  <si>
    <t>2347 TT Equity</t>
  </si>
  <si>
    <t>COMPAL ELECTRONICS</t>
  </si>
  <si>
    <t>TW0002324001</t>
  </si>
  <si>
    <t>2324 TT Equity</t>
  </si>
  <si>
    <t>DELTA ELECTRONICS THAI</t>
  </si>
  <si>
    <t>TH0528A10Z06</t>
  </si>
  <si>
    <t>BRJS8F4</t>
  </si>
  <si>
    <t>DELTA TB Equity</t>
  </si>
  <si>
    <t>QUANTA COMPUTER</t>
  </si>
  <si>
    <t>TW0002382009</t>
  </si>
  <si>
    <t>2382 TT Equity</t>
  </si>
  <si>
    <t>PRESIDENT CHAIN STORE</t>
  </si>
  <si>
    <t>TW0002912003</t>
  </si>
  <si>
    <t>2912 TT Equity</t>
  </si>
  <si>
    <t>INVENTEC CO</t>
  </si>
  <si>
    <t>TW0002356003</t>
  </si>
  <si>
    <t>2356 TT Equity</t>
  </si>
  <si>
    <t>MYTILINEOS</t>
  </si>
  <si>
    <t>GRS393503008</t>
  </si>
  <si>
    <t>MYTIL GA Equity</t>
  </si>
  <si>
    <t>SANOFI</t>
  </si>
  <si>
    <t>FR0000120578</t>
  </si>
  <si>
    <t>SAN FP Equity</t>
  </si>
  <si>
    <t>BIOGEN</t>
  </si>
  <si>
    <t>09062X103</t>
  </si>
  <si>
    <t>US09062X1037</t>
  </si>
  <si>
    <t>BIIB UW Equity</t>
  </si>
  <si>
    <t>INCYTE CORP</t>
  </si>
  <si>
    <t>45337C102</t>
  </si>
  <si>
    <t>US45337C1027</t>
  </si>
  <si>
    <t>INCY UW Equity</t>
  </si>
  <si>
    <t>VERTEX PHARMACEUTICALS</t>
  </si>
  <si>
    <t>92532F100</t>
  </si>
  <si>
    <t>US92532F1003</t>
  </si>
  <si>
    <t>VRTX UW Equity</t>
  </si>
  <si>
    <t>AMAZON.COM</t>
  </si>
  <si>
    <t>US0231351067</t>
  </si>
  <si>
    <t>AMZN UW Equity</t>
  </si>
  <si>
    <t>EBAY</t>
  </si>
  <si>
    <t>US2786421030</t>
  </si>
  <si>
    <t>EBAY UW Equity</t>
  </si>
  <si>
    <t>US BANCORP</t>
  </si>
  <si>
    <t>US9029733048</t>
  </si>
  <si>
    <t>USB UN Equity</t>
  </si>
  <si>
    <t>MIRVAC GROUP</t>
  </si>
  <si>
    <t>AU000000MGR9</t>
  </si>
  <si>
    <t>MGR AT Equity</t>
  </si>
  <si>
    <t>ABB LTD</t>
  </si>
  <si>
    <t>CH0012221716</t>
  </si>
  <si>
    <t>ABBN SE Equity</t>
  </si>
  <si>
    <t>VODAFONE GROUP</t>
  </si>
  <si>
    <t>GB00BH4HKS39</t>
  </si>
  <si>
    <t>BH4HKS3</t>
  </si>
  <si>
    <t>VOD LN Equity</t>
  </si>
  <si>
    <t>HUADIAN POWER A (HK-C)</t>
  </si>
  <si>
    <t>CNE000001LJ2</t>
  </si>
  <si>
    <t>BP3R637</t>
  </si>
  <si>
    <t>600027 C1 Equity</t>
  </si>
  <si>
    <t>ROBERT HALF</t>
  </si>
  <si>
    <t>US7703231032</t>
  </si>
  <si>
    <t>RHI UN Equity</t>
  </si>
  <si>
    <t>AES CORP</t>
  </si>
  <si>
    <t>00130H105</t>
  </si>
  <si>
    <t>US00130H1059</t>
  </si>
  <si>
    <t>AES UN Equity</t>
  </si>
  <si>
    <t>EQUIFAX</t>
  </si>
  <si>
    <t>US2944291051</t>
  </si>
  <si>
    <t>EFX UN Equity</t>
  </si>
  <si>
    <t>BOOKING HOLDINGS</t>
  </si>
  <si>
    <t>09857L108</t>
  </si>
  <si>
    <t>US09857L1089</t>
  </si>
  <si>
    <t>BDRXDB4</t>
  </si>
  <si>
    <t>BKNG UW Equity</t>
  </si>
  <si>
    <t>HENRY (JACK) &amp; ASSOCIATE</t>
  </si>
  <si>
    <t>US4262811015</t>
  </si>
  <si>
    <t>JKHY UW Equity</t>
  </si>
  <si>
    <t>SIRIUS XM HOLDINGS</t>
  </si>
  <si>
    <t>82968B103</t>
  </si>
  <si>
    <t>US82968B1035</t>
  </si>
  <si>
    <t>BGLDK10</t>
  </si>
  <si>
    <t>SIRI UW Equity</t>
  </si>
  <si>
    <t>RESMED</t>
  </si>
  <si>
    <t>US7611521078</t>
  </si>
  <si>
    <t>RMD UN Equity</t>
  </si>
  <si>
    <t>BERKLEY (W.R.) CORP</t>
  </si>
  <si>
    <t>US0844231029</t>
  </si>
  <si>
    <t>WRB UN Equity</t>
  </si>
  <si>
    <t>COSTAR GROUP</t>
  </si>
  <si>
    <t>22160N109</t>
  </si>
  <si>
    <t>US22160N1090</t>
  </si>
  <si>
    <t>CSGP UW Equity</t>
  </si>
  <si>
    <t>NIDEC CORP</t>
  </si>
  <si>
    <t>JP3734800000</t>
  </si>
  <si>
    <t>6594 JT Equity</t>
  </si>
  <si>
    <t>ORIENTAL LAND CO</t>
  </si>
  <si>
    <t>JP3198900007</t>
  </si>
  <si>
    <t>4661 JT Equity</t>
  </si>
  <si>
    <t>IBIDEN CO</t>
  </si>
  <si>
    <t>JP3148800000</t>
  </si>
  <si>
    <t>4062 JT Equity</t>
  </si>
  <si>
    <t>PAN PACIFIC INTL HLDGS</t>
  </si>
  <si>
    <t>JP3639650005</t>
  </si>
  <si>
    <t>7532 JT Equity</t>
  </si>
  <si>
    <t>FASTENAL CO</t>
  </si>
  <si>
    <t>US3119001044</t>
  </si>
  <si>
    <t>FAST UW Equity</t>
  </si>
  <si>
    <t>CENCORA</t>
  </si>
  <si>
    <t>US03073E1055</t>
  </si>
  <si>
    <t>COR UN Equity</t>
  </si>
  <si>
    <t>BALL CORP</t>
  </si>
  <si>
    <t>US0584981064</t>
  </si>
  <si>
    <t>BALL UN Equity</t>
  </si>
  <si>
    <t>HORTON (DR)</t>
  </si>
  <si>
    <t>23331A109</t>
  </si>
  <si>
    <t>US23331A1097</t>
  </si>
  <si>
    <t>DHI UN Equity</t>
  </si>
  <si>
    <t>UNITED THERAPEUTICS CORP</t>
  </si>
  <si>
    <t>91307C102</t>
  </si>
  <si>
    <t>US91307C1027</t>
  </si>
  <si>
    <t>UTHR UW Equity</t>
  </si>
  <si>
    <t>LONZA GROUP</t>
  </si>
  <si>
    <t>CH0013841017</t>
  </si>
  <si>
    <t>LONN SE Equity</t>
  </si>
  <si>
    <t>ENEL</t>
  </si>
  <si>
    <t>IT0003128367</t>
  </si>
  <si>
    <t>ENEL IM Equity</t>
  </si>
  <si>
    <t>PUBLICIS GROUPE</t>
  </si>
  <si>
    <t>FR0000130577</t>
  </si>
  <si>
    <t>PUB FP Equity</t>
  </si>
  <si>
    <t>VESTAS WIND SYSTEMS</t>
  </si>
  <si>
    <t>DK0061539921</t>
  </si>
  <si>
    <t>BN4MYF5</t>
  </si>
  <si>
    <t>VWS DC Equity</t>
  </si>
  <si>
    <t>DEMANT</t>
  </si>
  <si>
    <t>DK0060738599</t>
  </si>
  <si>
    <t>BZ01RF1</t>
  </si>
  <si>
    <t>DEMANT DC Equity</t>
  </si>
  <si>
    <t>UNITED PARCEL SERVICE B</t>
  </si>
  <si>
    <t>US9113121068</t>
  </si>
  <si>
    <t>UPS UN Equity</t>
  </si>
  <si>
    <t>POLSKI KONCERN NAF ORLEN</t>
  </si>
  <si>
    <t>PLPKN0000018</t>
  </si>
  <si>
    <t>PKN PW Equity</t>
  </si>
  <si>
    <t>MANULIFE FINANCIAL CORP</t>
  </si>
  <si>
    <t>56501R106</t>
  </si>
  <si>
    <t>CA56501R1064</t>
  </si>
  <si>
    <t>MFC CT Equity</t>
  </si>
  <si>
    <t>ORIGIN ENERGY</t>
  </si>
  <si>
    <t>AU000000ORG5</t>
  </si>
  <si>
    <t>ORG AT Equity</t>
  </si>
  <si>
    <t>BEIJING ENTERPRISES HLDG</t>
  </si>
  <si>
    <t>HK0392044647</t>
  </si>
  <si>
    <t>392 HK Equity</t>
  </si>
  <si>
    <t>CHINA EVERBRIGHT ENV GRP</t>
  </si>
  <si>
    <t>HK0257001336</t>
  </si>
  <si>
    <t>257 HK Equity</t>
  </si>
  <si>
    <t>CHINA MERCHANTS PORT</t>
  </si>
  <si>
    <t>HK0144000764</t>
  </si>
  <si>
    <t>144 HK Equity</t>
  </si>
  <si>
    <t>CSPC PHARMACEUTICAL GRP</t>
  </si>
  <si>
    <t>HK1093012172</t>
  </si>
  <si>
    <t>1093 HK Equity</t>
  </si>
  <si>
    <t>COSCO SHIPPING PORTS</t>
  </si>
  <si>
    <t>G2442N104</t>
  </si>
  <si>
    <t>BMG2442N1048</t>
  </si>
  <si>
    <t>1199 HK Equity</t>
  </si>
  <si>
    <t>LENOVO GROUP</t>
  </si>
  <si>
    <t>Y5257Y107</t>
  </si>
  <si>
    <t>HK0992009065</t>
  </si>
  <si>
    <t>992 HK Equity</t>
  </si>
  <si>
    <t>CHINA OVERSEAS LAND &amp;INV</t>
  </si>
  <si>
    <t>HK0688002218</t>
  </si>
  <si>
    <t>688 HK Equity</t>
  </si>
  <si>
    <t>CHINA RESOURCES BEER</t>
  </si>
  <si>
    <t>HK0291001490</t>
  </si>
  <si>
    <t>291 HK Equity</t>
  </si>
  <si>
    <t>KUNLUN ENERGY</t>
  </si>
  <si>
    <t>G5320C108</t>
  </si>
  <si>
    <t>BMG5320C1082</t>
  </si>
  <si>
    <t>135 HK Equity</t>
  </si>
  <si>
    <t>YUEXIU PROPERTY CO</t>
  </si>
  <si>
    <t>HK0000745908</t>
  </si>
  <si>
    <t>BNR5PB4</t>
  </si>
  <si>
    <t>123 HK Equity</t>
  </si>
  <si>
    <t>SUMITOMO MITSUI TRUST</t>
  </si>
  <si>
    <t>JP3892100003</t>
  </si>
  <si>
    <t>8309 JT Equity</t>
  </si>
  <si>
    <t>PETROCHINA CO H</t>
  </si>
  <si>
    <t>CNE1000003W8</t>
  </si>
  <si>
    <t>857 HK Equity</t>
  </si>
  <si>
    <t>PETROCHINA CO A (HK-C)</t>
  </si>
  <si>
    <t>CNE1000007Q1</t>
  </si>
  <si>
    <t>BP3R206</t>
  </si>
  <si>
    <t>601857 C1 Equity</t>
  </si>
  <si>
    <t>METLIFE</t>
  </si>
  <si>
    <t>59156R108</t>
  </si>
  <si>
    <t>US59156R1086</t>
  </si>
  <si>
    <t>MET UN Equity</t>
  </si>
  <si>
    <t>ANEKA TAMBANG</t>
  </si>
  <si>
    <t>ID1000106602</t>
  </si>
  <si>
    <t>ANTM IJ Equity</t>
  </si>
  <si>
    <t>CGI A</t>
  </si>
  <si>
    <t>12532H104</t>
  </si>
  <si>
    <t>CA12532H1047</t>
  </si>
  <si>
    <t>BJ2L575</t>
  </si>
  <si>
    <t>GIB/A CT Equity</t>
  </si>
  <si>
    <t>SUN LIFE FINANCIAL</t>
  </si>
  <si>
    <t>CA8667961053</t>
  </si>
  <si>
    <t>SLF CT Equity</t>
  </si>
  <si>
    <t>GREAT-WEST LIFECO</t>
  </si>
  <si>
    <t>39138C106</t>
  </si>
  <si>
    <t>CA39138C1068</t>
  </si>
  <si>
    <t>GWO CT Equity</t>
  </si>
  <si>
    <t>DESCARTES SYSTEMS GROUP</t>
  </si>
  <si>
    <t>CA2499061083</t>
  </si>
  <si>
    <t>DSG CT Equity</t>
  </si>
  <si>
    <t>SAPUTO</t>
  </si>
  <si>
    <t>CA8029121057</t>
  </si>
  <si>
    <t>SAP CT Equity</t>
  </si>
  <si>
    <t>GAIL INDIA</t>
  </si>
  <si>
    <t>INE129A01019</t>
  </si>
  <si>
    <t>GAIL IS Equity</t>
  </si>
  <si>
    <t>INDIAN OIL CORP</t>
  </si>
  <si>
    <t>INE242A01010</t>
  </si>
  <si>
    <t>IOCL IS Equity</t>
  </si>
  <si>
    <t>BHARAT ELECTRONICS</t>
  </si>
  <si>
    <t>INE263A01024</t>
  </si>
  <si>
    <t>BF1THH6</t>
  </si>
  <si>
    <t>BHE IS Equity</t>
  </si>
  <si>
    <t>SUN PHARMACEUTICAL IND</t>
  </si>
  <si>
    <t>INE044A01036</t>
  </si>
  <si>
    <t>SUNP IS Equity</t>
  </si>
  <si>
    <t>HCL TECHNOLOGIES</t>
  </si>
  <si>
    <t>INE860A01027</t>
  </si>
  <si>
    <t>HCLT IS Equity</t>
  </si>
  <si>
    <t>COCHLEAR</t>
  </si>
  <si>
    <t>AU000000COH5</t>
  </si>
  <si>
    <t>COH AT Equity</t>
  </si>
  <si>
    <t>COMPUTERSHARE</t>
  </si>
  <si>
    <t>AU000000CPU5</t>
  </si>
  <si>
    <t>CPU AT Equity</t>
  </si>
  <si>
    <t>SONIC HEALTHCARE</t>
  </si>
  <si>
    <t>AU000000SHL7</t>
  </si>
  <si>
    <t>SHL AT Equity</t>
  </si>
  <si>
    <t>AUCKLAND INTL AIRPORT</t>
  </si>
  <si>
    <t>NZAIAE0002S6</t>
  </si>
  <si>
    <t>BKX3XG2</t>
  </si>
  <si>
    <t>AIA NZ Equity</t>
  </si>
  <si>
    <t>KAKAO CORP</t>
  </si>
  <si>
    <t>KR7035720002</t>
  </si>
  <si>
    <t>035720 KP Equity</t>
  </si>
  <si>
    <t>HD KOREA SHIPBUILDING</t>
  </si>
  <si>
    <t>KR7009540006</t>
  </si>
  <si>
    <t>009540 KP Equity</t>
  </si>
  <si>
    <t>KT&amp;G CORP(KOREA TOBACCO)</t>
  </si>
  <si>
    <t>KR7033780008</t>
  </si>
  <si>
    <t>033780 KP Equity</t>
  </si>
  <si>
    <t>KIA CORP</t>
  </si>
  <si>
    <t>KR7000270009</t>
  </si>
  <si>
    <t>000270 KP Equity</t>
  </si>
  <si>
    <t>KAKAOBANK CORP</t>
  </si>
  <si>
    <t>KR7323410001</t>
  </si>
  <si>
    <t>BNXKTM2</t>
  </si>
  <si>
    <t>323410 KP Equity</t>
  </si>
  <si>
    <t>SHENZHEN INTL HOLDINGS</t>
  </si>
  <si>
    <t>G8086V146</t>
  </si>
  <si>
    <t>BMG8086V1467</t>
  </si>
  <si>
    <t>BJVBTY1</t>
  </si>
  <si>
    <t>152 HK Equity</t>
  </si>
  <si>
    <t>AGILENT TECHNOLOGIES</t>
  </si>
  <si>
    <t>00846U101</t>
  </si>
  <si>
    <t>US00846U1016</t>
  </si>
  <si>
    <t>A UN Equity</t>
  </si>
  <si>
    <t>INFINEON TECHNOLOGIES</t>
  </si>
  <si>
    <t>DE0006231004</t>
  </si>
  <si>
    <t>IFX GY Equity</t>
  </si>
  <si>
    <t>GIVAUDAN</t>
  </si>
  <si>
    <t>CH0010645932</t>
  </si>
  <si>
    <t>GIVN SE Equity</t>
  </si>
  <si>
    <t>TELIA CO</t>
  </si>
  <si>
    <t>SE0000667925</t>
  </si>
  <si>
    <t>TELIA SS Equity</t>
  </si>
  <si>
    <t>MALAYSIA AIRPORTS HLDGS</t>
  </si>
  <si>
    <t>MYL5014OO005</t>
  </si>
  <si>
    <t>MAHB MK Equity</t>
  </si>
  <si>
    <t>KRAFTON</t>
  </si>
  <si>
    <t>KR7259960003</t>
  </si>
  <si>
    <t>BMBP900</t>
  </si>
  <si>
    <t>259960 KP Equity</t>
  </si>
  <si>
    <t>TIM SA ON</t>
  </si>
  <si>
    <t>BRTIMSACNOR5</t>
  </si>
  <si>
    <t>BN71RB6</t>
  </si>
  <si>
    <t>TIMS3 BS Equity</t>
  </si>
  <si>
    <t>ELISA A</t>
  </si>
  <si>
    <t>FI0009007884</t>
  </si>
  <si>
    <t>ELISA FH Equity</t>
  </si>
  <si>
    <t>HUNAN CHANGYUAN A (HK-C)</t>
  </si>
  <si>
    <t>CNE1000050S7</t>
  </si>
  <si>
    <t>BNRLFZ6</t>
  </si>
  <si>
    <t>688779 C1 Equity</t>
  </si>
  <si>
    <t>AIRBUS</t>
  </si>
  <si>
    <t>NL0000235190</t>
  </si>
  <si>
    <t>AIR FP Equity</t>
  </si>
  <si>
    <t>Z HOLDINGS CORP</t>
  </si>
  <si>
    <t>JP3933800009</t>
  </si>
  <si>
    <t>4689 JT Equity</t>
  </si>
  <si>
    <t>ORACLE CORP JAPAN</t>
  </si>
  <si>
    <t>JP3689500001</t>
  </si>
  <si>
    <t>4716 JT Equity</t>
  </si>
  <si>
    <t>JUNIPER NETWORKS</t>
  </si>
  <si>
    <t>48203R104</t>
  </si>
  <si>
    <t>US48203R1041</t>
  </si>
  <si>
    <t>JNPR UN Equity</t>
  </si>
  <si>
    <t>TURKCELL ILETISIM HIZMET</t>
  </si>
  <si>
    <t>TRATCELL91M1</t>
  </si>
  <si>
    <t>B03MYN3</t>
  </si>
  <si>
    <t>TCELL TI Equity</t>
  </si>
  <si>
    <t>VERISIGN</t>
  </si>
  <si>
    <t>US92343E1029</t>
  </si>
  <si>
    <t>VRSN UW Equity</t>
  </si>
  <si>
    <t>NETAPP</t>
  </si>
  <si>
    <t>64110D104</t>
  </si>
  <si>
    <t>US64110D1046</t>
  </si>
  <si>
    <t>NTAP UW Equity</t>
  </si>
  <si>
    <t>COMPASS GROUP</t>
  </si>
  <si>
    <t>GB00BD6K4575</t>
  </si>
  <si>
    <t>BD6K457</t>
  </si>
  <si>
    <t>CPG LN Equity</t>
  </si>
  <si>
    <t>GALAXYCORE A (HK-C)</t>
  </si>
  <si>
    <t>CNE100004PM0</t>
  </si>
  <si>
    <t>BNHPPG9</t>
  </si>
  <si>
    <t>688728 C1 Equity</t>
  </si>
  <si>
    <t>AKAMAI TECHNOLOGIES</t>
  </si>
  <si>
    <t>00971T101</t>
  </si>
  <si>
    <t>US00971T1016</t>
  </si>
  <si>
    <t>AKAM UW Equity</t>
  </si>
  <si>
    <t>EUROBANK HOLDINGS</t>
  </si>
  <si>
    <t>GRS323003012</t>
  </si>
  <si>
    <t>BYZ43T4</t>
  </si>
  <si>
    <t>EUROB GA Equity</t>
  </si>
  <si>
    <t>SHANGHAI RURAL A (HK-C)</t>
  </si>
  <si>
    <t>CNE100004QD7</t>
  </si>
  <si>
    <t>BQ3RWZ8</t>
  </si>
  <si>
    <t>601825 C1 Equity</t>
  </si>
  <si>
    <t>ASX</t>
  </si>
  <si>
    <t>AU000000ASX7</t>
  </si>
  <si>
    <t>ASX AT Equity</t>
  </si>
  <si>
    <t>INSURANCE AUSTRALIA GRP</t>
  </si>
  <si>
    <t>AU000000IAG3</t>
  </si>
  <si>
    <t>IAG AT Equity</t>
  </si>
  <si>
    <t>VEOLIA ENVIRONNEMENT</t>
  </si>
  <si>
    <t>FR0000124141</t>
  </si>
  <si>
    <t>VIE FP Equity</t>
  </si>
  <si>
    <t>MIZUHO FINANCIAL GROUP</t>
  </si>
  <si>
    <t>JP3885780001</t>
  </si>
  <si>
    <t>8411 JT Equity</t>
  </si>
  <si>
    <t>EXELON CORP</t>
  </si>
  <si>
    <t>30161N101</t>
  </si>
  <si>
    <t>US30161N1019</t>
  </si>
  <si>
    <t>EXC UW Equity</t>
  </si>
  <si>
    <t>MTR CORP</t>
  </si>
  <si>
    <t>HK0066009694</t>
  </si>
  <si>
    <t>66 HK Equity</t>
  </si>
  <si>
    <t>CHINA PETRO &amp; CHEM H</t>
  </si>
  <si>
    <t>CNE1000002Q2</t>
  </si>
  <si>
    <t>386 HK Equity</t>
  </si>
  <si>
    <t>CHINA PETRO &amp; CH A(HK-C)</t>
  </si>
  <si>
    <t>CNE0000018G1</t>
  </si>
  <si>
    <t>BP3R240</t>
  </si>
  <si>
    <t>600028 C1 Equity</t>
  </si>
  <si>
    <t>UNIVERSAL MUSIC GROUP</t>
  </si>
  <si>
    <t>NL0015000IY2</t>
  </si>
  <si>
    <t>BNZGVV1</t>
  </si>
  <si>
    <t>UMG NA Equity</t>
  </si>
  <si>
    <t>LUNDBERGFORETAGEN B</t>
  </si>
  <si>
    <t>SE0000108847</t>
  </si>
  <si>
    <t>LUNDB SS Equity</t>
  </si>
  <si>
    <t>REALTEK SEMICONDUCTOR</t>
  </si>
  <si>
    <t>TW0002379005</t>
  </si>
  <si>
    <t>2379 TT Equity</t>
  </si>
  <si>
    <t>TAISHIN FINANCIAL HLDG</t>
  </si>
  <si>
    <t>TW0002887007</t>
  </si>
  <si>
    <t>2887 TT Equity</t>
  </si>
  <si>
    <t>TAIWAN BUSINESS BANK</t>
  </si>
  <si>
    <t>TW0002834009</t>
  </si>
  <si>
    <t>2834 TT Equity</t>
  </si>
  <si>
    <t>NANYA TECHNOLOGY</t>
  </si>
  <si>
    <t>TW0002408002</t>
  </si>
  <si>
    <t>2408 TT Equity</t>
  </si>
  <si>
    <t>CHUNGHWA TELECOM CO</t>
  </si>
  <si>
    <t>TW0002412004</t>
  </si>
  <si>
    <t>2412 TT Equity</t>
  </si>
  <si>
    <t>YUANTA FINANCIAL HOLDING</t>
  </si>
  <si>
    <t>TW0002885001</t>
  </si>
  <si>
    <t>2885 TT Equity</t>
  </si>
  <si>
    <t>YAGEO CORP</t>
  </si>
  <si>
    <t>TW0002327004</t>
  </si>
  <si>
    <t>2327 TT Equity</t>
  </si>
  <si>
    <t>AUO CORP</t>
  </si>
  <si>
    <t>TW0002409000</t>
  </si>
  <si>
    <t>2409 TT Equity</t>
  </si>
  <si>
    <t>MEGA FINANCIAL HOLDING</t>
  </si>
  <si>
    <t>TW0002886009</t>
  </si>
  <si>
    <t>2886 TT Equity</t>
  </si>
  <si>
    <t>ASHTEAD GROUP</t>
  </si>
  <si>
    <t>GB0000536739</t>
  </si>
  <si>
    <t>AHT LN Equity</t>
  </si>
  <si>
    <t>SHOPRITE HOLDINGS</t>
  </si>
  <si>
    <t>ZAE000012084</t>
  </si>
  <si>
    <t>SHP SJ Equity</t>
  </si>
  <si>
    <t>GEBERIT</t>
  </si>
  <si>
    <t>CH0030170408</t>
  </si>
  <si>
    <t>B1WGG93</t>
  </si>
  <si>
    <t>GEBN SE Equity</t>
  </si>
  <si>
    <t>BECHTLE</t>
  </si>
  <si>
    <t>DE0005158703</t>
  </si>
  <si>
    <t>BC8 GY Equity</t>
  </si>
  <si>
    <t>SONOVA HOLDING</t>
  </si>
  <si>
    <t>CH0012549785</t>
  </si>
  <si>
    <t>SOON SE Equity</t>
  </si>
  <si>
    <t>QIAGEN</t>
  </si>
  <si>
    <t>NL0012169213</t>
  </si>
  <si>
    <t>BYXS699</t>
  </si>
  <si>
    <t>QIA GY Equity</t>
  </si>
  <si>
    <t>NOVOZYMES B</t>
  </si>
  <si>
    <t>DK0060336014</t>
  </si>
  <si>
    <t>B798FW0</t>
  </si>
  <si>
    <t>NZYMB DC Equity</t>
  </si>
  <si>
    <t>CAPITALAND INVESTMENT</t>
  </si>
  <si>
    <t>SGXE62145532</t>
  </si>
  <si>
    <t>BNHXFJ6</t>
  </si>
  <si>
    <t>CLI SP Equity</t>
  </si>
  <si>
    <t>DEUTSCHE POST</t>
  </si>
  <si>
    <t>DE0005552004</t>
  </si>
  <si>
    <t>DHL GY Equity</t>
  </si>
  <si>
    <t>ANHEUSER-BUSCH INBEV</t>
  </si>
  <si>
    <t>BE0974293251</t>
  </si>
  <si>
    <t>BYYHL23</t>
  </si>
  <si>
    <t>ABI BB Equity</t>
  </si>
  <si>
    <t>TELENOR</t>
  </si>
  <si>
    <t>NO0010063308</t>
  </si>
  <si>
    <t>TEL NO Equity</t>
  </si>
  <si>
    <t>DOOSAN ENERBILITY</t>
  </si>
  <si>
    <t>KR7034020008</t>
  </si>
  <si>
    <t>034020 KP Equity</t>
  </si>
  <si>
    <t>GSK</t>
  </si>
  <si>
    <t>GB00BN7SWP63</t>
  </si>
  <si>
    <t>BN7SWP6</t>
  </si>
  <si>
    <t>GSK LN Equity</t>
  </si>
  <si>
    <t>CHINA RESOURCES LAND</t>
  </si>
  <si>
    <t>G2108Y105</t>
  </si>
  <si>
    <t>KYG2108Y1052</t>
  </si>
  <si>
    <t>1109 HK Equity</t>
  </si>
  <si>
    <t>YANKUANG ENERGY GROUP H</t>
  </si>
  <si>
    <t>CNE1000004Q8</t>
  </si>
  <si>
    <t>1171 HK Equity</t>
  </si>
  <si>
    <t>YANKUANG ENERGY A (HK-C)</t>
  </si>
  <si>
    <t>CNE000000WV6</t>
  </si>
  <si>
    <t>BP3R5S5</t>
  </si>
  <si>
    <t>600188 C1 Equity</t>
  </si>
  <si>
    <t>HONGKONG EXCH &amp; CLEARING</t>
  </si>
  <si>
    <t>HK0388045442</t>
  </si>
  <si>
    <t>388 HK Equity</t>
  </si>
  <si>
    <t>AMERICA MOVIL B</t>
  </si>
  <si>
    <t>MX01AM050019</t>
  </si>
  <si>
    <t>BMVRB77</t>
  </si>
  <si>
    <t>AMXB MF Equity</t>
  </si>
  <si>
    <t>MGM RESORTS INTL</t>
  </si>
  <si>
    <t>US5529531015</t>
  </si>
  <si>
    <t>MGM UN Equity</t>
  </si>
  <si>
    <t>ROYAL CARIBBEAN GROUP</t>
  </si>
  <si>
    <t>V7780T103</t>
  </si>
  <si>
    <t>LR0008862868</t>
  </si>
  <si>
    <t>RCL UN Equity</t>
  </si>
  <si>
    <t>DEUTSCHE BOERSE</t>
  </si>
  <si>
    <t>DE0005810055</t>
  </si>
  <si>
    <t>DB1 GY Equity</t>
  </si>
  <si>
    <t>MITSUBISHI UFJ FIN GRP</t>
  </si>
  <si>
    <t>JP3902900004</t>
  </si>
  <si>
    <t>8306 JT Equity</t>
  </si>
  <si>
    <t xml:space="preserve">RATCH GROUP PUBLIC CO </t>
  </si>
  <si>
    <t>TH0637010Y00</t>
  </si>
  <si>
    <t>BK1W1V2</t>
  </si>
  <si>
    <t>RATCH TB Equity</t>
  </si>
  <si>
    <t>DSV</t>
  </si>
  <si>
    <t>DK0060079531</t>
  </si>
  <si>
    <t>B1WT5G2</t>
  </si>
  <si>
    <t>DSV DC Equity</t>
  </si>
  <si>
    <t>APA CORPORATION</t>
  </si>
  <si>
    <t>03743Q108</t>
  </si>
  <si>
    <t>US03743Q1085</t>
  </si>
  <si>
    <t>BNNF1C1</t>
  </si>
  <si>
    <t>APA UW Equity</t>
  </si>
  <si>
    <t>AVALONBAY COMMUNITIES</t>
  </si>
  <si>
    <t>US0534841012</t>
  </si>
  <si>
    <t>AVB UN Equity</t>
  </si>
  <si>
    <t>CINCINNATI FINL CORP</t>
  </si>
  <si>
    <t>US1720621010</t>
  </si>
  <si>
    <t>CINF UW Equity</t>
  </si>
  <si>
    <t>CINTAS CORP</t>
  </si>
  <si>
    <t>US1729081059</t>
  </si>
  <si>
    <t>CTAS UW Equity</t>
  </si>
  <si>
    <t>DANAHER CORP</t>
  </si>
  <si>
    <t>US2358511028</t>
  </si>
  <si>
    <t>DHR UN Equity</t>
  </si>
  <si>
    <t>DEVON ENERGY CORP</t>
  </si>
  <si>
    <t>25179M103</t>
  </si>
  <si>
    <t>US25179M1036</t>
  </si>
  <si>
    <t>DVN UN Equity</t>
  </si>
  <si>
    <t>HUNTINGTON BANCSHARES</t>
  </si>
  <si>
    <t>US4461501045</t>
  </si>
  <si>
    <t>HBAN UW Equity</t>
  </si>
  <si>
    <t>PROGRESSIVE CORP</t>
  </si>
  <si>
    <t>US7433151039</t>
  </si>
  <si>
    <t>PGR UN Equity</t>
  </si>
  <si>
    <t>QUEST DIAGNOSTICS</t>
  </si>
  <si>
    <t>74834L100</t>
  </si>
  <si>
    <t>US74834L1008</t>
  </si>
  <si>
    <t>DGX UN Equity</t>
  </si>
  <si>
    <t>STRYKER CORP</t>
  </si>
  <si>
    <t>US8636671013</t>
  </si>
  <si>
    <t>SYK UN Equity</t>
  </si>
  <si>
    <t>WATERS CORP</t>
  </si>
  <si>
    <t>US9418481035</t>
  </si>
  <si>
    <t>WAT UN Equity</t>
  </si>
  <si>
    <t>NORTHERN TRUST CORP</t>
  </si>
  <si>
    <t>US6658591044</t>
  </si>
  <si>
    <t>NTRS UW Equity</t>
  </si>
  <si>
    <t>SINGAPORE EXCHANGE</t>
  </si>
  <si>
    <t>SG1J26887955</t>
  </si>
  <si>
    <t>SGX SP Equity</t>
  </si>
  <si>
    <t>MOWI</t>
  </si>
  <si>
    <t>NO0003054108</t>
  </si>
  <si>
    <t>B02L486</t>
  </si>
  <si>
    <t>MOWI NO Equity</t>
  </si>
  <si>
    <t>CAPCOM CO</t>
  </si>
  <si>
    <t>JP3218900003</t>
  </si>
  <si>
    <t>9697 JT Equity</t>
  </si>
  <si>
    <t>FAST RETAILING CO</t>
  </si>
  <si>
    <t>JP3802300008</t>
  </si>
  <si>
    <t>9983 JT Equity</t>
  </si>
  <si>
    <t>NIPPON SANSO HOLDINGS</t>
  </si>
  <si>
    <t>JP3711600001</t>
  </si>
  <si>
    <t>4091 JT Equity</t>
  </si>
  <si>
    <t>OBIC CO</t>
  </si>
  <si>
    <t>JP3173400007</t>
  </si>
  <si>
    <t>4684 JT Equity</t>
  </si>
  <si>
    <t>TREND MICRO</t>
  </si>
  <si>
    <t>JP3637300009</t>
  </si>
  <si>
    <t>4704 JT Equity</t>
  </si>
  <si>
    <t>ICICI BANK</t>
  </si>
  <si>
    <t>INE090A01021</t>
  </si>
  <si>
    <t>BSZ2BY7</t>
  </si>
  <si>
    <t>ICICIBC IS Equity</t>
  </si>
  <si>
    <t>ITOCHU TECHNO-SOLUTIONS</t>
  </si>
  <si>
    <t>JP3143900003</t>
  </si>
  <si>
    <t>4739 JT Equity</t>
  </si>
  <si>
    <t>GRUPO AEROPORTUARIO B</t>
  </si>
  <si>
    <t>P4950Y100</t>
  </si>
  <si>
    <t>MXP001661018</t>
  </si>
  <si>
    <t>ASURB MF Equity</t>
  </si>
  <si>
    <t>CELCOMDIGI</t>
  </si>
  <si>
    <t>MYL6947OO005</t>
  </si>
  <si>
    <t>CDB MK Equity</t>
  </si>
  <si>
    <t>HONG LEONG BANK</t>
  </si>
  <si>
    <t>MYL5819OO007</t>
  </si>
  <si>
    <t>HLBK MK Equity</t>
  </si>
  <si>
    <t>ACCTON TECHNOLOGY CORP</t>
  </si>
  <si>
    <t>TW0002345006</t>
  </si>
  <si>
    <t>2345 TT Equity</t>
  </si>
  <si>
    <t>GIANT MANUFACTURING CO.</t>
  </si>
  <si>
    <t>TW0009921007</t>
  </si>
  <si>
    <t>9921 TT Equity</t>
  </si>
  <si>
    <t>LITE-ON TECHNOLOGY CORP</t>
  </si>
  <si>
    <t>TW0002301009</t>
  </si>
  <si>
    <t>2301 TT Equity</t>
  </si>
  <si>
    <t>MICRO-STAR INTERNATIONAL</t>
  </si>
  <si>
    <t>TW0002377009</t>
  </si>
  <si>
    <t>2377 TT Equity</t>
  </si>
  <si>
    <t>NCSOFT CORP</t>
  </si>
  <si>
    <t>KR7036570000</t>
  </si>
  <si>
    <t>036570 KP Equity</t>
  </si>
  <si>
    <t>AMOREPACIFIC CORP (NEW)</t>
  </si>
  <si>
    <t>KR7090430000</t>
  </si>
  <si>
    <t>B15SK50</t>
  </si>
  <si>
    <t>090430 KP Equity</t>
  </si>
  <si>
    <t>YUHAN CORP</t>
  </si>
  <si>
    <t>KR7000100008</t>
  </si>
  <si>
    <t>000100 KP Equity</t>
  </si>
  <si>
    <t>MIZRAHI TEFAHOT BANK</t>
  </si>
  <si>
    <t>IL0006954379</t>
  </si>
  <si>
    <t>MZTF IT Equity</t>
  </si>
  <si>
    <t>LG CORP (NEW)</t>
  </si>
  <si>
    <t>KR7003550001</t>
  </si>
  <si>
    <t>003550 KP Equity</t>
  </si>
  <si>
    <t>LG H&amp;H</t>
  </si>
  <si>
    <t>KR7051900009</t>
  </si>
  <si>
    <t>051900 KP Equity</t>
  </si>
  <si>
    <t>INDITEX</t>
  </si>
  <si>
    <t>ES0148396007</t>
  </si>
  <si>
    <t>BP9DL90</t>
  </si>
  <si>
    <t>ITX SQ Equity</t>
  </si>
  <si>
    <t>EQUINOR</t>
  </si>
  <si>
    <t>NO0010096985</t>
  </si>
  <si>
    <t>EQNR NO Equity</t>
  </si>
  <si>
    <t>TEMENOS GROUP</t>
  </si>
  <si>
    <t>CH0012453913</t>
  </si>
  <si>
    <t>TEMN SE Equity</t>
  </si>
  <si>
    <t>FIDELITY NATL INFO SVCS</t>
  </si>
  <si>
    <t>31620M106</t>
  </si>
  <si>
    <t>US31620M1062</t>
  </si>
  <si>
    <t>FIS UN Equity</t>
  </si>
  <si>
    <t>LONDON STOCK EXCHANGE</t>
  </si>
  <si>
    <t>GB00B0SWJX34</t>
  </si>
  <si>
    <t>B0SWJX3</t>
  </si>
  <si>
    <t>LSEG LN Equity</t>
  </si>
  <si>
    <t>BACHEM HOLDING B</t>
  </si>
  <si>
    <t>CH1176493729</t>
  </si>
  <si>
    <t>BMXVKB4</t>
  </si>
  <si>
    <t>BANB SE Equity</t>
  </si>
  <si>
    <t>PUMA</t>
  </si>
  <si>
    <t>DE0006969603</t>
  </si>
  <si>
    <t>PUM GY Equity</t>
  </si>
  <si>
    <t>REDEIA CORP</t>
  </si>
  <si>
    <t>ES0173093024</t>
  </si>
  <si>
    <t>BD6FXN3</t>
  </si>
  <si>
    <t>RED SQ Equity</t>
  </si>
  <si>
    <t>EUROFINS SCIENTIFIC</t>
  </si>
  <si>
    <t>FR0014000MR3</t>
  </si>
  <si>
    <t>BNDPYV1</t>
  </si>
  <si>
    <t>ERF FP Equity</t>
  </si>
  <si>
    <t>TELEPERFORMANCE</t>
  </si>
  <si>
    <t>FR0000051807</t>
  </si>
  <si>
    <t>TEP FP Equity</t>
  </si>
  <si>
    <t>KLEPIERRE</t>
  </si>
  <si>
    <t>FR0000121964</t>
  </si>
  <si>
    <t>LI FP Equity</t>
  </si>
  <si>
    <t>NEW INFORMA</t>
  </si>
  <si>
    <t>GB00BMJ6DW54</t>
  </si>
  <si>
    <t>BMJ6DW5</t>
  </si>
  <si>
    <t>INF LN Equity</t>
  </si>
  <si>
    <t>CRODA INTERNATIONAL</t>
  </si>
  <si>
    <t>GB00BJFFLV09</t>
  </si>
  <si>
    <t>BJFFLV0</t>
  </si>
  <si>
    <t>CRDA LN Equity</t>
  </si>
  <si>
    <t>ASM INTERNATIONAL</t>
  </si>
  <si>
    <t>NL0000334118</t>
  </si>
  <si>
    <t>ASM NA Equity</t>
  </si>
  <si>
    <t>HENGAN INTL GROUP CO</t>
  </si>
  <si>
    <t>G4402L151</t>
  </si>
  <si>
    <t>KYG4402L1510</t>
  </si>
  <si>
    <t>1044 HK Equity</t>
  </si>
  <si>
    <t>KOITO MANUFACTURING CO</t>
  </si>
  <si>
    <t>JP3284600008</t>
  </si>
  <si>
    <t>7276 JT Equity</t>
  </si>
  <si>
    <t>RAKUTEN GROUP</t>
  </si>
  <si>
    <t>JP3967200001</t>
  </si>
  <si>
    <t>4755 JT Equity</t>
  </si>
  <si>
    <t>USS CO</t>
  </si>
  <si>
    <t>JP3944130008</t>
  </si>
  <si>
    <t>4732 JT Equity</t>
  </si>
  <si>
    <t>HIKARI TSUSHIN</t>
  </si>
  <si>
    <t>JP3783420007</t>
  </si>
  <si>
    <t>9435 JT Equity</t>
  </si>
  <si>
    <t>QUANTA SERVICES</t>
  </si>
  <si>
    <t>US74762E1029</t>
  </si>
  <si>
    <t>PWR UN Equity</t>
  </si>
  <si>
    <t>WASTE CONNECTIONS</t>
  </si>
  <si>
    <t>94106B101</t>
  </si>
  <si>
    <t>CA94106B1013</t>
  </si>
  <si>
    <t>BYVG1F6</t>
  </si>
  <si>
    <t>WCN UN Equity</t>
  </si>
  <si>
    <t>BORGWARNER</t>
  </si>
  <si>
    <t>US0997241064</t>
  </si>
  <si>
    <t>BWA UN Equity</t>
  </si>
  <si>
    <t>NVR</t>
  </si>
  <si>
    <t>62944T105</t>
  </si>
  <si>
    <t>US62944T1051</t>
  </si>
  <si>
    <t>NVR UN Equity</t>
  </si>
  <si>
    <t>CONSTELLATION BRANDS A</t>
  </si>
  <si>
    <t>21036P108</t>
  </si>
  <si>
    <t>US21036P1084</t>
  </si>
  <si>
    <t>STZ UN Equity</t>
  </si>
  <si>
    <t>ALIGN TECHNOLOGY</t>
  </si>
  <si>
    <t>US0162551016</t>
  </si>
  <si>
    <t>ALGN UW Equity</t>
  </si>
  <si>
    <t>BIO-TECHNE CORP</t>
  </si>
  <si>
    <t>09073M104</t>
  </si>
  <si>
    <t>US09073M1045</t>
  </si>
  <si>
    <t>BSHZ3Q0</t>
  </si>
  <si>
    <t>TECH UW Equity</t>
  </si>
  <si>
    <t>BLACKROCK A</t>
  </si>
  <si>
    <t>09247X101</t>
  </si>
  <si>
    <t>US09247X1019</t>
  </si>
  <si>
    <t>BLK UN Equity</t>
  </si>
  <si>
    <t>ANNALY CAPITAL MGMT</t>
  </si>
  <si>
    <t>US0357108390</t>
  </si>
  <si>
    <t>BPMQ7X2</t>
  </si>
  <si>
    <t>NLY UN Equity</t>
  </si>
  <si>
    <t>ESSEX PROPERTY TRUST</t>
  </si>
  <si>
    <t>US2971781057</t>
  </si>
  <si>
    <t>ESS UN Equity</t>
  </si>
  <si>
    <t>TAKE-TWO INTERACTIVE SOF</t>
  </si>
  <si>
    <t>US8740541094</t>
  </si>
  <si>
    <t>TTWO UW Equity</t>
  </si>
  <si>
    <t>ACTIVISION BLIZZARD</t>
  </si>
  <si>
    <t>00507V109</t>
  </si>
  <si>
    <t>US00507V1098</t>
  </si>
  <si>
    <t>ATVI UW Equity</t>
  </si>
  <si>
    <t>SKYWORKS SOLUTIONS</t>
  </si>
  <si>
    <t>83088M102</t>
  </si>
  <si>
    <t>US83088M1027</t>
  </si>
  <si>
    <t>SWKS UW Equity</t>
  </si>
  <si>
    <t>ONEOK</t>
  </si>
  <si>
    <t>US6826801036</t>
  </si>
  <si>
    <t>OKE UN Equity</t>
  </si>
  <si>
    <t>CROWN HOLDINGS</t>
  </si>
  <si>
    <t>US2283681060</t>
  </si>
  <si>
    <t>CCK UN Equity</t>
  </si>
  <si>
    <t>IA FINANCIAL CORP</t>
  </si>
  <si>
    <t>CA45075E1043</t>
  </si>
  <si>
    <t>BJ2ZH37</t>
  </si>
  <si>
    <t>IAG CT Equity</t>
  </si>
  <si>
    <t>OPEN TEXT CORP</t>
  </si>
  <si>
    <t>CA6837151068</t>
  </si>
  <si>
    <t>OTEX CT Equity</t>
  </si>
  <si>
    <t>METRO A</t>
  </si>
  <si>
    <t>59162N109</t>
  </si>
  <si>
    <t>CA59162N1096</t>
  </si>
  <si>
    <t>MRU CT Equity</t>
  </si>
  <si>
    <t>FORTIS</t>
  </si>
  <si>
    <t>CA3495531079</t>
  </si>
  <si>
    <t>FTS CT Equity</t>
  </si>
  <si>
    <t>ZIMMER BIOMET HOLDINGS</t>
  </si>
  <si>
    <t>98956P102</t>
  </si>
  <si>
    <t>US98956P1021</t>
  </si>
  <si>
    <t>ZBH UN Equity</t>
  </si>
  <si>
    <t>SHINHAN FINANCIAL GROUP</t>
  </si>
  <si>
    <t>Y7749X101</t>
  </si>
  <si>
    <t>KR7055550008</t>
  </si>
  <si>
    <t>055550 KP Equity</t>
  </si>
  <si>
    <t>CP KANSAS CITY</t>
  </si>
  <si>
    <t>13646K108</t>
  </si>
  <si>
    <t>CA13646K1084</t>
  </si>
  <si>
    <t>BMBQR09</t>
  </si>
  <si>
    <t>CP CT Equity</t>
  </si>
  <si>
    <t>PRINCIPAL FINANCIAL GRP</t>
  </si>
  <si>
    <t>74251V102</t>
  </si>
  <si>
    <t>US74251V1026</t>
  </si>
  <si>
    <t>PFG UW Equity</t>
  </si>
  <si>
    <t>ELEVANCE HEALTH</t>
  </si>
  <si>
    <t>US0367521038</t>
  </si>
  <si>
    <t>BSPHGL4</t>
  </si>
  <si>
    <t>ELV UN Equity</t>
  </si>
  <si>
    <t>KB FINANCIAL GROUP</t>
  </si>
  <si>
    <t>KR7105560007</t>
  </si>
  <si>
    <t>B3DF0Y6</t>
  </si>
  <si>
    <t>105560 KP Equity</t>
  </si>
  <si>
    <t>FISHER &amp; PAYKEL HEALTH</t>
  </si>
  <si>
    <t>NZFAPE0001S2</t>
  </si>
  <si>
    <t>FPH NZ Equity</t>
  </si>
  <si>
    <t>DENTSU GROUP</t>
  </si>
  <si>
    <t>JP3551520004</t>
  </si>
  <si>
    <t>4324 JT Equity</t>
  </si>
  <si>
    <t>PTT</t>
  </si>
  <si>
    <t>TH0646010Z00</t>
  </si>
  <si>
    <t>BD0BDH1</t>
  </si>
  <si>
    <t>PTT TB Equity</t>
  </si>
  <si>
    <t>SNAM</t>
  </si>
  <si>
    <t>IT0003153415</t>
  </si>
  <si>
    <t>SRG IM Equity</t>
  </si>
  <si>
    <t>RESONA HOLDINGS</t>
  </si>
  <si>
    <t>JP3500610005</t>
  </si>
  <si>
    <t>8308 JT Equity</t>
  </si>
  <si>
    <t>ALUMINUM CORP OF CHINA H</t>
  </si>
  <si>
    <t>CNE1000001T8</t>
  </si>
  <si>
    <t>2600 HK Equity</t>
  </si>
  <si>
    <t>ALUMINUM CORP A (HK-C)</t>
  </si>
  <si>
    <t>CNE1000000T0</t>
  </si>
  <si>
    <t>BP3R4D3</t>
  </si>
  <si>
    <t>601600 C1 Equity</t>
  </si>
  <si>
    <t>PRUDENTIAL FINANCIAL</t>
  </si>
  <si>
    <t>US7443201022</t>
  </si>
  <si>
    <t>PRU UN Equity</t>
  </si>
  <si>
    <t>NOMURA RESEARCH INST</t>
  </si>
  <si>
    <t>JP3762800005</t>
  </si>
  <si>
    <t>4307 JT Equity</t>
  </si>
  <si>
    <t>CREDIT AGRICOLE</t>
  </si>
  <si>
    <t>FR0000045072</t>
  </si>
  <si>
    <t>ACA FP Equity</t>
  </si>
  <si>
    <t>NVIDIA</t>
  </si>
  <si>
    <t>67066G104</t>
  </si>
  <si>
    <t>US67066G1040</t>
  </si>
  <si>
    <t>NVDA UW Equity</t>
  </si>
  <si>
    <t>MONDELEZ INTERNATIONAL A</t>
  </si>
  <si>
    <t>US6092071058</t>
  </si>
  <si>
    <t>B8CKK03</t>
  </si>
  <si>
    <t>MDLZ UW Equity</t>
  </si>
  <si>
    <t>AMPLIFON</t>
  </si>
  <si>
    <t>IT0004056880</t>
  </si>
  <si>
    <t>B14NJ71</t>
  </si>
  <si>
    <t>AMP IM Equity</t>
  </si>
  <si>
    <t>F5</t>
  </si>
  <si>
    <t>US3156161024</t>
  </si>
  <si>
    <t>FFIV UW Equity</t>
  </si>
  <si>
    <t>HAMAMATSU PHOTONICS K.K</t>
  </si>
  <si>
    <t>JP3771800004</t>
  </si>
  <si>
    <t>6965 JT Equity</t>
  </si>
  <si>
    <t>JACOBS SOLUTIONS</t>
  </si>
  <si>
    <t>46982L108</t>
  </si>
  <si>
    <t>US46982L1089</t>
  </si>
  <si>
    <t>BNGC0D3</t>
  </si>
  <si>
    <t>J UN Equity</t>
  </si>
  <si>
    <t>MOTOR OIL HELLAS</t>
  </si>
  <si>
    <t>GRS426003000</t>
  </si>
  <si>
    <t>MOH GA Equity</t>
  </si>
  <si>
    <t>ENN ENERGY HOLDINGS</t>
  </si>
  <si>
    <t>G3066L101</t>
  </si>
  <si>
    <t>KYG3066L1014</t>
  </si>
  <si>
    <t>2688 HK Equity</t>
  </si>
  <si>
    <t>LINDT &amp; SPRUENGLI PART</t>
  </si>
  <si>
    <t>CH0010570767</t>
  </si>
  <si>
    <t>LISP SE Equity</t>
  </si>
  <si>
    <t>LINDT &amp; SPRUENGLI NAMEN</t>
  </si>
  <si>
    <t>CH0010570759</t>
  </si>
  <si>
    <t>LISN SE Equity</t>
  </si>
  <si>
    <t>RECORDATI</t>
  </si>
  <si>
    <t>IT0003828271</t>
  </si>
  <si>
    <t>B07DRZ5</t>
  </si>
  <si>
    <t>REC IM Equity</t>
  </si>
  <si>
    <t>BHARTI AIRTEL</t>
  </si>
  <si>
    <t>INE397D01024</t>
  </si>
  <si>
    <t>BHARTI IS Equity</t>
  </si>
  <si>
    <t>PUBLIC POWER CORP</t>
  </si>
  <si>
    <t>GRS434003000</t>
  </si>
  <si>
    <t>PPC GA Equity</t>
  </si>
  <si>
    <t>WOLFSPEED</t>
  </si>
  <si>
    <t>US9778521024</t>
  </si>
  <si>
    <t>BMBVND9</t>
  </si>
  <si>
    <t>WOLF UN Equity</t>
  </si>
  <si>
    <t>AMERICAN TOWER CORP</t>
  </si>
  <si>
    <t>03027X100</t>
  </si>
  <si>
    <t>US03027X1000</t>
  </si>
  <si>
    <t>B7FBFL2</t>
  </si>
  <si>
    <t>AMT UN Equity</t>
  </si>
  <si>
    <t>KINROSS GOLD CORP</t>
  </si>
  <si>
    <t>CA4969024047</t>
  </si>
  <si>
    <t>B03Z841</t>
  </si>
  <si>
    <t>K CT Equity</t>
  </si>
  <si>
    <t>CHINA TAIPING INSURANCE</t>
  </si>
  <si>
    <t>HK0000055878</t>
  </si>
  <si>
    <t>966 HK Equity</t>
  </si>
  <si>
    <t>ST JAMES'S PLACE</t>
  </si>
  <si>
    <t>GB0007669376</t>
  </si>
  <si>
    <t>STJ LN Equity</t>
  </si>
  <si>
    <t>ACER</t>
  </si>
  <si>
    <t>TW0002353000</t>
  </si>
  <si>
    <t>2353 TT Equity</t>
  </si>
  <si>
    <t>BANCO DE CHILE</t>
  </si>
  <si>
    <t>P0939W108</t>
  </si>
  <si>
    <t>CLP0939W1081</t>
  </si>
  <si>
    <t>CHILE CC Equity</t>
  </si>
  <si>
    <t>UNILEVER INDONESIA</t>
  </si>
  <si>
    <t>ID1000095706</t>
  </si>
  <si>
    <t>UNVR IJ Equity</t>
  </si>
  <si>
    <t>TOKIO MARINE HOLDINGS</t>
  </si>
  <si>
    <t>JP3910660004</t>
  </si>
  <si>
    <t>8766 JT Equity</t>
  </si>
  <si>
    <t>SINOPAC HOLDINGS</t>
  </si>
  <si>
    <t>TW0002890001</t>
  </si>
  <si>
    <t>2890 TT Equity</t>
  </si>
  <si>
    <t>INTERCONEXION ELEC (NEW)</t>
  </si>
  <si>
    <t>P5624U101</t>
  </si>
  <si>
    <t>COE15PA00026</t>
  </si>
  <si>
    <t>ISA CX Equity</t>
  </si>
  <si>
    <t>ALFA LAVAL</t>
  </si>
  <si>
    <t>SE0000695876</t>
  </si>
  <si>
    <t>ALFA SS Equity</t>
  </si>
  <si>
    <t>ENAGAS</t>
  </si>
  <si>
    <t>ES0130960018</t>
  </si>
  <si>
    <t>ENG SQ Equity</t>
  </si>
  <si>
    <t>WENDEL</t>
  </si>
  <si>
    <t>FR0000121204</t>
  </si>
  <si>
    <t>MF FP Equity</t>
  </si>
  <si>
    <t>BLUESCOPE STEEL</t>
  </si>
  <si>
    <t>AU000000BSL0</t>
  </si>
  <si>
    <t>BSL AT Equity</t>
  </si>
  <si>
    <t>AMETEK</t>
  </si>
  <si>
    <t>US0311001004</t>
  </si>
  <si>
    <t>AME UN Equity</t>
  </si>
  <si>
    <t>AMPHENOL CORP</t>
  </si>
  <si>
    <t>US0320951017</t>
  </si>
  <si>
    <t>APH UN Equity</t>
  </si>
  <si>
    <t>BIO-RAD LABORATORIES A</t>
  </si>
  <si>
    <t>US0905722072</t>
  </si>
  <si>
    <t>BIO UN Equity</t>
  </si>
  <si>
    <t>BROWN-FORMAN CORP B</t>
  </si>
  <si>
    <t>US1156372096</t>
  </si>
  <si>
    <t>BF/B UN Equity</t>
  </si>
  <si>
    <t>CHARLES RIVER LABS INTL</t>
  </si>
  <si>
    <t>US1598641074</t>
  </si>
  <si>
    <t>CRL UN Equity</t>
  </si>
  <si>
    <t xml:space="preserve">DENTSPLY SIRONA </t>
  </si>
  <si>
    <t>24906P109</t>
  </si>
  <si>
    <t>US24906P1093</t>
  </si>
  <si>
    <t>BYNPPC6</t>
  </si>
  <si>
    <t>XRAY UW Equity</t>
  </si>
  <si>
    <t>FACTSET RESEARCH SYSTEMS</t>
  </si>
  <si>
    <t>US3030751057</t>
  </si>
  <si>
    <t>FDS UN Equity</t>
  </si>
  <si>
    <t>HENRY SCHEIN</t>
  </si>
  <si>
    <t>US8064071025</t>
  </si>
  <si>
    <t>HSIC UW Equity</t>
  </si>
  <si>
    <t>HORMEL FOODS CORP</t>
  </si>
  <si>
    <t>US4404521001</t>
  </si>
  <si>
    <t>HRL UN Equity</t>
  </si>
  <si>
    <t>IRON MOUNTAIN</t>
  </si>
  <si>
    <t>46284V101</t>
  </si>
  <si>
    <t>US46284V1017</t>
  </si>
  <si>
    <t>BVFTF03</t>
  </si>
  <si>
    <t>IRM UN Equity</t>
  </si>
  <si>
    <t>LENNOX INTERNATIONAL</t>
  </si>
  <si>
    <t>US5261071071</t>
  </si>
  <si>
    <t>LII UN Equity</t>
  </si>
  <si>
    <t>ESSENTIAL UTILITIES</t>
  </si>
  <si>
    <t>29670G102</t>
  </si>
  <si>
    <t>US29670G1022</t>
  </si>
  <si>
    <t>BLCF3J9</t>
  </si>
  <si>
    <t>WTRG UN Equity</t>
  </si>
  <si>
    <t>RAYMOND JAMES FINANCIAL</t>
  </si>
  <si>
    <t>US7547301090</t>
  </si>
  <si>
    <t>RJF UN Equity</t>
  </si>
  <si>
    <t>REGENCY CENTERS CORP</t>
  </si>
  <si>
    <t>US7588491032</t>
  </si>
  <si>
    <t>REG UW Equity</t>
  </si>
  <si>
    <t>SBA COMMUNICATIONS A</t>
  </si>
  <si>
    <t>78410G104</t>
  </si>
  <si>
    <t>US78410G1040</t>
  </si>
  <si>
    <t>BZ6TS23</t>
  </si>
  <si>
    <t>SBAC UW Equity</t>
  </si>
  <si>
    <t>STERIS</t>
  </si>
  <si>
    <t>G8473T100</t>
  </si>
  <si>
    <t>IE00BFY8C754</t>
  </si>
  <si>
    <t>BFY8C75</t>
  </si>
  <si>
    <t>STE UN Equity</t>
  </si>
  <si>
    <t>CAPITALAND INTEGRATED</t>
  </si>
  <si>
    <t>SG1M51904654</t>
  </si>
  <si>
    <t>CICT SP Equity</t>
  </si>
  <si>
    <t>HYUNDAI MOBIS</t>
  </si>
  <si>
    <t>KR7012330007</t>
  </si>
  <si>
    <t>012330 KP Equity</t>
  </si>
  <si>
    <t>BOC HONG KONG HOLDINGS</t>
  </si>
  <si>
    <t>HK2388011192</t>
  </si>
  <si>
    <t>2388 HK Equity</t>
  </si>
  <si>
    <t>ACCENTURE A</t>
  </si>
  <si>
    <t>G1151C101</t>
  </si>
  <si>
    <t>IE00B4BNMY34</t>
  </si>
  <si>
    <t>B4BNMY3</t>
  </si>
  <si>
    <t>ACN UN Equity</t>
  </si>
  <si>
    <t>ADVANCE AUTO PARTS</t>
  </si>
  <si>
    <t>00751Y106</t>
  </si>
  <si>
    <t>US00751Y1064</t>
  </si>
  <si>
    <t>AAP UN Equity</t>
  </si>
  <si>
    <t>ALBEMARLE CORP</t>
  </si>
  <si>
    <t>US0126531013</t>
  </si>
  <si>
    <t>ALB UN Equity</t>
  </si>
  <si>
    <t>ALEXANDRIA REAL ESTATE</t>
  </si>
  <si>
    <t>US0152711091</t>
  </si>
  <si>
    <t>ARE UN Equity</t>
  </si>
  <si>
    <t>PROLOGIS</t>
  </si>
  <si>
    <t>74340W103</t>
  </si>
  <si>
    <t>US74340W1036</t>
  </si>
  <si>
    <t>B44WZD7</t>
  </si>
  <si>
    <t>PLD UN Equity</t>
  </si>
  <si>
    <t>ATMOS ENERGY CORP</t>
  </si>
  <si>
    <t>US0495601058</t>
  </si>
  <si>
    <t>ATO UN Equity</t>
  </si>
  <si>
    <t>BOSTON PROPERTIES</t>
  </si>
  <si>
    <t>US1011211018</t>
  </si>
  <si>
    <t>BXP UN Equity</t>
  </si>
  <si>
    <t>CH ROBINSON WORLDWIDE</t>
  </si>
  <si>
    <t>12541W209</t>
  </si>
  <si>
    <t>US12541W2098</t>
  </si>
  <si>
    <t>CHRW UW Equity</t>
  </si>
  <si>
    <t>COTERRA ENERGY</t>
  </si>
  <si>
    <t>US1270971039</t>
  </si>
  <si>
    <t>CTRA UN Equity</t>
  </si>
  <si>
    <t>CARLISLE COS</t>
  </si>
  <si>
    <t>US1423391002</t>
  </si>
  <si>
    <t>CSL UN Equity</t>
  </si>
  <si>
    <t>COGNEX CORP</t>
  </si>
  <si>
    <t>US1924221039</t>
  </si>
  <si>
    <t>CGNX UW Equity</t>
  </si>
  <si>
    <t>COGNIZANT TECH SOLUTIONS</t>
  </si>
  <si>
    <t>US1924461023</t>
  </si>
  <si>
    <t>CTSH UW Equity</t>
  </si>
  <si>
    <t>DAVITA HEALTHCARE PARTNR</t>
  </si>
  <si>
    <t>23918K108</t>
  </si>
  <si>
    <t>US23918K1088</t>
  </si>
  <si>
    <t>DVA UN Equity</t>
  </si>
  <si>
    <t>EDWARDS LIFESCIENCES</t>
  </si>
  <si>
    <t>US28176E1082</t>
  </si>
  <si>
    <t>EW UN Equity</t>
  </si>
  <si>
    <t>ENTEGRIS</t>
  </si>
  <si>
    <t>29362U104</t>
  </si>
  <si>
    <t>US29362U1043</t>
  </si>
  <si>
    <t>ENTG UW Equity</t>
  </si>
  <si>
    <t>EXPEDIA GROUP</t>
  </si>
  <si>
    <t>30212P303</t>
  </si>
  <si>
    <t>US30212P3038</t>
  </si>
  <si>
    <t>B748CK2</t>
  </si>
  <si>
    <t>EXPE UW Equity</t>
  </si>
  <si>
    <t>FAIR ISAAC CORP</t>
  </si>
  <si>
    <t>US3032501047</t>
  </si>
  <si>
    <t>FICO UN Equity</t>
  </si>
  <si>
    <t>FIRST CITIZENS BANCSHS A</t>
  </si>
  <si>
    <t>31946M103</t>
  </si>
  <si>
    <t>US31946M1036</t>
  </si>
  <si>
    <t>FCNCA UW Equity</t>
  </si>
  <si>
    <t>GALLAGHER (ARTHUR J.)</t>
  </si>
  <si>
    <t>US3635761097</t>
  </si>
  <si>
    <t>AJG UN Equity</t>
  </si>
  <si>
    <t>GARTNER</t>
  </si>
  <si>
    <t>US3666511072</t>
  </si>
  <si>
    <t>IT UN Equity</t>
  </si>
  <si>
    <t>GLOBAL PAYMENTS</t>
  </si>
  <si>
    <t>37940X102</t>
  </si>
  <si>
    <t>US37940X1028</t>
  </si>
  <si>
    <t>GPN UN Equity</t>
  </si>
  <si>
    <t>GRACO</t>
  </si>
  <si>
    <t>US3841091040</t>
  </si>
  <si>
    <t>GGG UN Equity</t>
  </si>
  <si>
    <t>HEALTHPEAK PROPERTIES</t>
  </si>
  <si>
    <t>42250P103</t>
  </si>
  <si>
    <t>US42250P1030</t>
  </si>
  <si>
    <t>BJBLRK3</t>
  </si>
  <si>
    <t>PEAK UN Equity</t>
  </si>
  <si>
    <t>HUBBELL</t>
  </si>
  <si>
    <t>US4435106079</t>
  </si>
  <si>
    <t>BDFG6S3</t>
  </si>
  <si>
    <t>HUBB UN Equity</t>
  </si>
  <si>
    <t>IDEX CORP</t>
  </si>
  <si>
    <t>45167R104</t>
  </si>
  <si>
    <t>US45167R1041</t>
  </si>
  <si>
    <t>IEX UN Equity</t>
  </si>
  <si>
    <t>JM SMUCKER CO</t>
  </si>
  <si>
    <t>US8326964058</t>
  </si>
  <si>
    <t>SJM UN Equity</t>
  </si>
  <si>
    <t>KIMCO REALTY CORP</t>
  </si>
  <si>
    <t>49446R109</t>
  </si>
  <si>
    <t>US49446R1095</t>
  </si>
  <si>
    <t>KIM UN Equity</t>
  </si>
  <si>
    <t>KNIGHT-SWIFT TRANSPORT</t>
  </si>
  <si>
    <t>US4990491049</t>
  </si>
  <si>
    <t>BF0LKD0</t>
  </si>
  <si>
    <t>KNX UN Equity</t>
  </si>
  <si>
    <t>M &amp; T BANK CORP</t>
  </si>
  <si>
    <t>55261F104</t>
  </si>
  <si>
    <t>US55261F1049</t>
  </si>
  <si>
    <t>MTB UN Equity</t>
  </si>
  <si>
    <t>EQUITY LIFESTYLE PPTYS</t>
  </si>
  <si>
    <t>29472R108</t>
  </si>
  <si>
    <t>US29472R1086</t>
  </si>
  <si>
    <t>ELS UN Equity</t>
  </si>
  <si>
    <t>NETFLIX</t>
  </si>
  <si>
    <t>64110L106</t>
  </si>
  <si>
    <t>US64110L1061</t>
  </si>
  <si>
    <t>NFLX UW Equity</t>
  </si>
  <si>
    <t>NEUROCRINE BIOSCIENCES</t>
  </si>
  <si>
    <t>64125C109</t>
  </si>
  <si>
    <t>US64125C1099</t>
  </si>
  <si>
    <t>NBIX UW Equity</t>
  </si>
  <si>
    <t>NORDSON CORP</t>
  </si>
  <si>
    <t>US6556631025</t>
  </si>
  <si>
    <t>NDSN UW Equity</t>
  </si>
  <si>
    <t>O'REILLY AUTOMOTIVE</t>
  </si>
  <si>
    <t>67103H107</t>
  </si>
  <si>
    <t>US67103H1077</t>
  </si>
  <si>
    <t>B65LWX6</t>
  </si>
  <si>
    <t>ORLY UW Equity</t>
  </si>
  <si>
    <t>ON SEMICONDUCTOR CORP</t>
  </si>
  <si>
    <t>US6821891057</t>
  </si>
  <si>
    <t>ON UW Equity</t>
  </si>
  <si>
    <t>PIONEER NATURAL RES</t>
  </si>
  <si>
    <t>US7237871071</t>
  </si>
  <si>
    <t>PXD UN Equity</t>
  </si>
  <si>
    <t>REALTY INCOME CORP</t>
  </si>
  <si>
    <t>US7561091049</t>
  </si>
  <si>
    <t>O UN Equity</t>
  </si>
  <si>
    <t>RELIANCE STEEL &amp; ALUM</t>
  </si>
  <si>
    <t>US7595091023</t>
  </si>
  <si>
    <t>RS UN Equity</t>
  </si>
  <si>
    <t>REPUBLIC SERVICES</t>
  </si>
  <si>
    <t>US7607591002</t>
  </si>
  <si>
    <t>RSG UN Equity</t>
  </si>
  <si>
    <t>ROLLINS</t>
  </si>
  <si>
    <t>US7757111049</t>
  </si>
  <si>
    <t>ROL UN Equity</t>
  </si>
  <si>
    <t>POOL CORP</t>
  </si>
  <si>
    <t>73278L105</t>
  </si>
  <si>
    <t>US73278L1052</t>
  </si>
  <si>
    <t>POOL UW Equity</t>
  </si>
  <si>
    <t>STEEL DYNAMICS</t>
  </si>
  <si>
    <t>US8581191009</t>
  </si>
  <si>
    <t>STLD UW Equity</t>
  </si>
  <si>
    <t>GEN DIGITAL</t>
  </si>
  <si>
    <t>US6687711084</t>
  </si>
  <si>
    <t>BJN4XN5</t>
  </si>
  <si>
    <t>GEN UW Equity</t>
  </si>
  <si>
    <t>TELEDYNE TECHNOLOGIES</t>
  </si>
  <si>
    <t>US8793601050</t>
  </si>
  <si>
    <t>TDY UN Equity</t>
  </si>
  <si>
    <t>TELEFLEX</t>
  </si>
  <si>
    <t>US8793691069</t>
  </si>
  <si>
    <t>TFX UN Equity</t>
  </si>
  <si>
    <t>TRACTOR SUPPLY CO</t>
  </si>
  <si>
    <t>US8923561067</t>
  </si>
  <si>
    <t>TSCO UW Equity</t>
  </si>
  <si>
    <t>UNITED RENTALS</t>
  </si>
  <si>
    <t>US9113631090</t>
  </si>
  <si>
    <t>URI UN Equity</t>
  </si>
  <si>
    <t>VAIL RESORTS</t>
  </si>
  <si>
    <t>91879Q109</t>
  </si>
  <si>
    <t>US91879Q1094</t>
  </si>
  <si>
    <t>MTN UN Equity</t>
  </si>
  <si>
    <t>VALERO ENERGY CORP</t>
  </si>
  <si>
    <t>91913Y100</t>
  </si>
  <si>
    <t>US91913Y1001</t>
  </si>
  <si>
    <t>VLO UN Equity</t>
  </si>
  <si>
    <t>WATSCO</t>
  </si>
  <si>
    <t>US9426222009</t>
  </si>
  <si>
    <t>WSO UN Equity</t>
  </si>
  <si>
    <t>AUTOZONE</t>
  </si>
  <si>
    <t>US0533321024</t>
  </si>
  <si>
    <t>AZO UN Equity</t>
  </si>
  <si>
    <t>CAMDEN PROPERTY TRUST</t>
  </si>
  <si>
    <t>US1331311027</t>
  </si>
  <si>
    <t>CPT UN Equity</t>
  </si>
  <si>
    <t>DOLLAR TREE</t>
  </si>
  <si>
    <t>US2567461080</t>
  </si>
  <si>
    <t>DLTR UW Equity</t>
  </si>
  <si>
    <t>ECOLAB</t>
  </si>
  <si>
    <t>US2788651006</t>
  </si>
  <si>
    <t>ECL UN Equity</t>
  </si>
  <si>
    <t>EQT</t>
  </si>
  <si>
    <t>26884L109</t>
  </si>
  <si>
    <t>US26884L1098</t>
  </si>
  <si>
    <t>EQT UN Equity</t>
  </si>
  <si>
    <t>EXPEDITORS INTL OF WASH</t>
  </si>
  <si>
    <t>US3021301094</t>
  </si>
  <si>
    <t>EXPD UW Equity</t>
  </si>
  <si>
    <t>FRANKLIN RESOURCES</t>
  </si>
  <si>
    <t>US3546131018</t>
  </si>
  <si>
    <t>BEN UN Equity</t>
  </si>
  <si>
    <t>LABORATORY CORP OF AMER</t>
  </si>
  <si>
    <t>50540R409</t>
  </si>
  <si>
    <t>US50540R4092</t>
  </si>
  <si>
    <t>LH UN Equity</t>
  </si>
  <si>
    <t>MARTIN MARIETTA MATRLS</t>
  </si>
  <si>
    <t>US5732841060</t>
  </si>
  <si>
    <t>MLM UN Equity</t>
  </si>
  <si>
    <t>MICROCHIP TECHNOLOGY</t>
  </si>
  <si>
    <t>US5950171042</t>
  </si>
  <si>
    <t>MCHP UW Equity</t>
  </si>
  <si>
    <t>MID-AMERICA APARTMENT</t>
  </si>
  <si>
    <t>59522J103</t>
  </si>
  <si>
    <t>US59522J1034</t>
  </si>
  <si>
    <t>MAA UN Equity</t>
  </si>
  <si>
    <t>MOHAWK INDUSTRIES</t>
  </si>
  <si>
    <t>US6081901042</t>
  </si>
  <si>
    <t>MHK UN Equity</t>
  </si>
  <si>
    <t>VIATRIS</t>
  </si>
  <si>
    <t>92556V106</t>
  </si>
  <si>
    <t>US92556V1061</t>
  </si>
  <si>
    <t>BMWS3X9</t>
  </si>
  <si>
    <t>VTRS UW Equity</t>
  </si>
  <si>
    <t>EVERSOURCE ENERGY</t>
  </si>
  <si>
    <t>30040W108</t>
  </si>
  <si>
    <t>US30040W1080</t>
  </si>
  <si>
    <t>BVVN4Q8</t>
  </si>
  <si>
    <t>ES UN Equity</t>
  </si>
  <si>
    <t>PENTAIR PLC</t>
  </si>
  <si>
    <t>G7S00T104</t>
  </si>
  <si>
    <t>IE00BLS09M33</t>
  </si>
  <si>
    <t>BLS09M3</t>
  </si>
  <si>
    <t>PNR UN Equity</t>
  </si>
  <si>
    <t>ROPER TECHNOLOGIES</t>
  </si>
  <si>
    <t>US7766961061</t>
  </si>
  <si>
    <t>ROP UW Equity</t>
  </si>
  <si>
    <t>RPM INTL</t>
  </si>
  <si>
    <t>US7496851038</t>
  </si>
  <si>
    <t>RPM UN Equity</t>
  </si>
  <si>
    <t>SEI INVESTMENTS CO</t>
  </si>
  <si>
    <t>US7841171033</t>
  </si>
  <si>
    <t>SEIC UW Equity</t>
  </si>
  <si>
    <t>SMITH (A.O.) CORP</t>
  </si>
  <si>
    <t>US8318652091</t>
  </si>
  <si>
    <t>AOS UN Equity</t>
  </si>
  <si>
    <t>SUN COMMUNITIES</t>
  </si>
  <si>
    <t>US8666741041</t>
  </si>
  <si>
    <t>SUI UN Equity</t>
  </si>
  <si>
    <t>TORO CO</t>
  </si>
  <si>
    <t>US8910921084</t>
  </si>
  <si>
    <t>TTC UN Equity</t>
  </si>
  <si>
    <t>TYSON FOODS A</t>
  </si>
  <si>
    <t>US9024941034</t>
  </si>
  <si>
    <t>TSN UN Equity</t>
  </si>
  <si>
    <t>UDR</t>
  </si>
  <si>
    <t>US9026531049</t>
  </si>
  <si>
    <t>UDR UN Equity</t>
  </si>
  <si>
    <t>UNIVERSAL HEALTH SVCS B</t>
  </si>
  <si>
    <t>US9139031002</t>
  </si>
  <si>
    <t>UHS UN Equity</t>
  </si>
  <si>
    <t>WABTEC CORP</t>
  </si>
  <si>
    <t>US9297401088</t>
  </si>
  <si>
    <t>WAB UN Equity</t>
  </si>
  <si>
    <t>WEST PHARMACEUTICAL SVCS</t>
  </si>
  <si>
    <t>US9553061055</t>
  </si>
  <si>
    <t>WST UN Equity</t>
  </si>
  <si>
    <t>XCEL ENERGY</t>
  </si>
  <si>
    <t>98389B100</t>
  </si>
  <si>
    <t>US98389B1008</t>
  </si>
  <si>
    <t>XEL UW Equity</t>
  </si>
  <si>
    <t>ALLIANT ENERGY CORP</t>
  </si>
  <si>
    <t>US0188021085</t>
  </si>
  <si>
    <t>LNT UW Equity</t>
  </si>
  <si>
    <t>AMERICAN FINANCIAL GROUP</t>
  </si>
  <si>
    <t>US0259321042</t>
  </si>
  <si>
    <t>AFG UN Equity</t>
  </si>
  <si>
    <t>CHURCH &amp; DWIGHT CO</t>
  </si>
  <si>
    <t>US1713401024</t>
  </si>
  <si>
    <t>CHD UN Equity</t>
  </si>
  <si>
    <t>COOPER COMPANIES (THE)</t>
  </si>
  <si>
    <t>US2166484020</t>
  </si>
  <si>
    <t>COO UN Equity</t>
  </si>
  <si>
    <t>CROWN CASTLE</t>
  </si>
  <si>
    <t>22822V101</t>
  </si>
  <si>
    <t>US22822V1017</t>
  </si>
  <si>
    <t>BTGQCX1</t>
  </si>
  <si>
    <t>CCI UN Equity</t>
  </si>
  <si>
    <t>EOG RESOURCES</t>
  </si>
  <si>
    <t>26875P101</t>
  </si>
  <si>
    <t>US26875P1012</t>
  </si>
  <si>
    <t>EOG UN Equity</t>
  </si>
  <si>
    <t>ERIE INDEMNITY CO A</t>
  </si>
  <si>
    <t>29530P102</t>
  </si>
  <si>
    <t>US29530P1021</t>
  </si>
  <si>
    <t>ERIE UW Equity</t>
  </si>
  <si>
    <t>L3HARRIS TECHNOLOGIES</t>
  </si>
  <si>
    <t>US5024311095</t>
  </si>
  <si>
    <t>BK9DTN5</t>
  </si>
  <si>
    <t>LHX UN Equity</t>
  </si>
  <si>
    <t>IDEXX LABORATORIES</t>
  </si>
  <si>
    <t>45168D104</t>
  </si>
  <si>
    <t>US45168D1046</t>
  </si>
  <si>
    <t>IDXX UW Equity</t>
  </si>
  <si>
    <t>MARKEL GROUP</t>
  </si>
  <si>
    <t>US5705351048</t>
  </si>
  <si>
    <t>MKL UN Equity</t>
  </si>
  <si>
    <t>PACKAGING CORP OF AMER</t>
  </si>
  <si>
    <t>US6951561090</t>
  </si>
  <si>
    <t>PKG UN Equity</t>
  </si>
  <si>
    <t>PUBLIC STORAGE</t>
  </si>
  <si>
    <t>74460D109</t>
  </si>
  <si>
    <t>US74460D1090</t>
  </si>
  <si>
    <t>PSA UN Equity</t>
  </si>
  <si>
    <t>ANSYS</t>
  </si>
  <si>
    <t>03662Q105</t>
  </si>
  <si>
    <t>US03662Q1058</t>
  </si>
  <si>
    <t>ANSS UW Equity</t>
  </si>
  <si>
    <t>BUNGE</t>
  </si>
  <si>
    <t>G16962105</t>
  </si>
  <si>
    <t>BMG169621056</t>
  </si>
  <si>
    <t>BG UN Equity</t>
  </si>
  <si>
    <t>ILLUMINA</t>
  </si>
  <si>
    <t>US4523271090</t>
  </si>
  <si>
    <t>ILMN UW Equity</t>
  </si>
  <si>
    <t>OLD DOMINION FREIGHT</t>
  </si>
  <si>
    <t>US6795801009</t>
  </si>
  <si>
    <t>ODFL UW Equity</t>
  </si>
  <si>
    <t>ROSS STORES</t>
  </si>
  <si>
    <t>US7782961038</t>
  </si>
  <si>
    <t>ROST UW Equity</t>
  </si>
  <si>
    <t>SEAGEN</t>
  </si>
  <si>
    <t>81181C104</t>
  </si>
  <si>
    <t>US81181C1045</t>
  </si>
  <si>
    <t>BLPK4D2</t>
  </si>
  <si>
    <t>SGEN UW Equity</t>
  </si>
  <si>
    <t>CHUBB</t>
  </si>
  <si>
    <t>H1467J104</t>
  </si>
  <si>
    <t>CH0044328745</t>
  </si>
  <si>
    <t>B3BQMF6</t>
  </si>
  <si>
    <t>CB UN Equity</t>
  </si>
  <si>
    <t>BIOMARIN PHARMACEUTICAL</t>
  </si>
  <si>
    <t>09061G101</t>
  </si>
  <si>
    <t>US09061G1013</t>
  </si>
  <si>
    <t>BMRN UW Equity</t>
  </si>
  <si>
    <t>CENTENE CORP</t>
  </si>
  <si>
    <t>15135B101</t>
  </si>
  <si>
    <t>US15135B1017</t>
  </si>
  <si>
    <t>CNC UN Equity</t>
  </si>
  <si>
    <t>EXACT SCIENCES CORP</t>
  </si>
  <si>
    <t>30063P105</t>
  </si>
  <si>
    <t>US30063P1057</t>
  </si>
  <si>
    <t>EXAS UR Equity</t>
  </si>
  <si>
    <t>XNCM</t>
  </si>
  <si>
    <t>GARMIN</t>
  </si>
  <si>
    <t>H2906T109</t>
  </si>
  <si>
    <t>CH0114405324</t>
  </si>
  <si>
    <t>B3Z5T14</t>
  </si>
  <si>
    <t>GRMN UN Equity</t>
  </si>
  <si>
    <t>HEICO CORP</t>
  </si>
  <si>
    <t>US4228061093</t>
  </si>
  <si>
    <t>HEI UN Equity</t>
  </si>
  <si>
    <t>HEICO CORP A</t>
  </si>
  <si>
    <t>US4228062083</t>
  </si>
  <si>
    <t>HEI/A UN Equity</t>
  </si>
  <si>
    <t>HF SINCLAIR</t>
  </si>
  <si>
    <t>US4039491000</t>
  </si>
  <si>
    <t>BMZQ9C1</t>
  </si>
  <si>
    <t>DINO UN Equity</t>
  </si>
  <si>
    <t>INTUITIVE SURGICAL</t>
  </si>
  <si>
    <t>46120E602</t>
  </si>
  <si>
    <t>US46120E6023</t>
  </si>
  <si>
    <t>ISRG UW Equity</t>
  </si>
  <si>
    <t>MARVELL TECHNOLOGY</t>
  </si>
  <si>
    <t>US5738741041</t>
  </si>
  <si>
    <t>BNKJSM5</t>
  </si>
  <si>
    <t>MRVL UW Equity</t>
  </si>
  <si>
    <t>METTLER TOLEDO INTL</t>
  </si>
  <si>
    <t>US5926881054</t>
  </si>
  <si>
    <t>MTD UN Equity</t>
  </si>
  <si>
    <t>TYLER TECHNOLOGIES</t>
  </si>
  <si>
    <t>US9022521051</t>
  </si>
  <si>
    <t>TYL UN Equity</t>
  </si>
  <si>
    <t>BDO UNIBANK</t>
  </si>
  <si>
    <t>Y07775102</t>
  </si>
  <si>
    <t>PHY077751022</t>
  </si>
  <si>
    <t>B5VJH76</t>
  </si>
  <si>
    <t>BDO PM Equity</t>
  </si>
  <si>
    <t>TRAVELSKY TECHNOLOGY H</t>
  </si>
  <si>
    <t>CNE1000004J3</t>
  </si>
  <si>
    <t>696 HK Equity</t>
  </si>
  <si>
    <t xml:space="preserve">WOORI FINANCIAL GROUP </t>
  </si>
  <si>
    <t>KR7316140003</t>
  </si>
  <si>
    <t>BGHWH98</t>
  </si>
  <si>
    <t>316140 KP Equity</t>
  </si>
  <si>
    <t>REPLIGEN CORP</t>
  </si>
  <si>
    <t>US7599161095</t>
  </si>
  <si>
    <t>RGEN UW Equity</t>
  </si>
  <si>
    <t>CONOCOPHILLIPS</t>
  </si>
  <si>
    <t>20825C104</t>
  </si>
  <si>
    <t>US20825C1045</t>
  </si>
  <si>
    <t>COP UN Equity</t>
  </si>
  <si>
    <t>FLUTTER ENTERTAINMENT</t>
  </si>
  <si>
    <t>IE00BWT6H894</t>
  </si>
  <si>
    <t>BWT6H89</t>
  </si>
  <si>
    <t>FLTR ID Equity</t>
  </si>
  <si>
    <t>JAPAN REAL ESTATE INV</t>
  </si>
  <si>
    <t>JP3027680002</t>
  </si>
  <si>
    <t>8952 JT Equity</t>
  </si>
  <si>
    <t>NIPPON BUILDING FUND</t>
  </si>
  <si>
    <t>JP3027670003</t>
  </si>
  <si>
    <t>8951 JT Equity</t>
  </si>
  <si>
    <t>DB INSURANCE CO</t>
  </si>
  <si>
    <t>KR7005830005</t>
  </si>
  <si>
    <t>005830 KP Equity</t>
  </si>
  <si>
    <t>RAMSAY HEALTH CARE</t>
  </si>
  <si>
    <t>AU000000RHC8</t>
  </si>
  <si>
    <t>RHC AT Equity</t>
  </si>
  <si>
    <t>GILDAN ACTIVEWEAR</t>
  </si>
  <si>
    <t>CA3759161035</t>
  </si>
  <si>
    <t>GIL CT Equity</t>
  </si>
  <si>
    <t>ALIMENTATION COUCHE</t>
  </si>
  <si>
    <t>01626P148</t>
  </si>
  <si>
    <t>CA01626P1484</t>
  </si>
  <si>
    <t>BL56KN2</t>
  </si>
  <si>
    <t>ATD CT Equity</t>
  </si>
  <si>
    <t>INTERTEK GROUP</t>
  </si>
  <si>
    <t>GB0031638363</t>
  </si>
  <si>
    <t>ITRK LN Equity</t>
  </si>
  <si>
    <t>PERSIMMON</t>
  </si>
  <si>
    <t>GB0006825383</t>
  </si>
  <si>
    <t>PSN LN Equity</t>
  </si>
  <si>
    <t>HALMA</t>
  </si>
  <si>
    <t>GB0004052071</t>
  </si>
  <si>
    <t>HLMA LN Equity</t>
  </si>
  <si>
    <t>TECHTRONIC INDUSTRIES CO</t>
  </si>
  <si>
    <t>HK0669013440</t>
  </si>
  <si>
    <t>B0190C7</t>
  </si>
  <si>
    <t>669 HK Equity</t>
  </si>
  <si>
    <t>DAVIDE CAMPARI-MILANO</t>
  </si>
  <si>
    <t>NL0015435975</t>
  </si>
  <si>
    <t>BMQ5W17</t>
  </si>
  <si>
    <t>CPR IM Equity</t>
  </si>
  <si>
    <t>KOSE CORPORATION</t>
  </si>
  <si>
    <t>JP3283650004</t>
  </si>
  <si>
    <t>4922 JT Equity</t>
  </si>
  <si>
    <t>SCSK CORP</t>
  </si>
  <si>
    <t>JP3400400002</t>
  </si>
  <si>
    <t>9719 JT Equity</t>
  </si>
  <si>
    <t>JFE HOLDINGS</t>
  </si>
  <si>
    <t>JP3386030005</t>
  </si>
  <si>
    <t>5411 JT Equity</t>
  </si>
  <si>
    <t>CARMAX</t>
  </si>
  <si>
    <t>US1431301027</t>
  </si>
  <si>
    <t>KMX UN Equity</t>
  </si>
  <si>
    <t>BANK CENTRAL ASIA</t>
  </si>
  <si>
    <t>ID1000109507</t>
  </si>
  <si>
    <t>B01C1P6</t>
  </si>
  <si>
    <t>BBCA IJ Equity</t>
  </si>
  <si>
    <t>OPAP</t>
  </si>
  <si>
    <t>GRS419003009</t>
  </si>
  <si>
    <t>OPAP GA Equity</t>
  </si>
  <si>
    <t>TAIWAN MOBILE</t>
  </si>
  <si>
    <t>TW0003045001</t>
  </si>
  <si>
    <t>3045 TT Equity</t>
  </si>
  <si>
    <t>DARLING INGREDIENTS</t>
  </si>
  <si>
    <t>US2372661015</t>
  </si>
  <si>
    <t>DAR UN Equity</t>
  </si>
  <si>
    <t>COMCAST CORP A (NEW)</t>
  </si>
  <si>
    <t>20030N101</t>
  </si>
  <si>
    <t>US20030N1019</t>
  </si>
  <si>
    <t>CMCSA UW Equity</t>
  </si>
  <si>
    <t>WYNN RESORTS</t>
  </si>
  <si>
    <t>US9831341071</t>
  </si>
  <si>
    <t>WYNN UW Equity</t>
  </si>
  <si>
    <t>SEAGATE TECHNOLOGY</t>
  </si>
  <si>
    <t>G7997R103</t>
  </si>
  <si>
    <t>IE00BKVD2N49</t>
  </si>
  <si>
    <t>BKVD2N4</t>
  </si>
  <si>
    <t>STX UW Equity</t>
  </si>
  <si>
    <t>MEDIATEK INC</t>
  </si>
  <si>
    <t>TW0002454006</t>
  </si>
  <si>
    <t>2454 TT Equity</t>
  </si>
  <si>
    <t>CME GROUP</t>
  </si>
  <si>
    <t>12572Q105</t>
  </si>
  <si>
    <t>US12572Q1058</t>
  </si>
  <si>
    <t>CME UW Equity</t>
  </si>
  <si>
    <t>GUANGZHOU BAIYU A (HK-C)</t>
  </si>
  <si>
    <t>CNE000001733</t>
  </si>
  <si>
    <t>BP3R4Q6</t>
  </si>
  <si>
    <t>600332 C1 Equity</t>
  </si>
  <si>
    <t>KOBAYASHI PHARMA CO</t>
  </si>
  <si>
    <t>JP3301100008</t>
  </si>
  <si>
    <t>4967 JT Equity</t>
  </si>
  <si>
    <t>SYSMEX CORP</t>
  </si>
  <si>
    <t>JP3351100007</t>
  </si>
  <si>
    <t>6869 JT Equity</t>
  </si>
  <si>
    <t>LG UPLUS</t>
  </si>
  <si>
    <t>KR7032640005</t>
  </si>
  <si>
    <t>032640 KP Equity</t>
  </si>
  <si>
    <t>GD POWER DEV CO A (HK-C)</t>
  </si>
  <si>
    <t>CNE000000PC0</t>
  </si>
  <si>
    <t>BP3R3J2</t>
  </si>
  <si>
    <t>600795 C1 Equity</t>
  </si>
  <si>
    <t>CHINA RES SANJIU A(HK-C)</t>
  </si>
  <si>
    <t>CNE0000011K8</t>
  </si>
  <si>
    <t>BD5CL42</t>
  </si>
  <si>
    <t>000999 C2 Equity</t>
  </si>
  <si>
    <t>JOINCARE PHARMA A (HK-C)</t>
  </si>
  <si>
    <t>CNE000001816</t>
  </si>
  <si>
    <t>BP3RBV0</t>
  </si>
  <si>
    <t>600380 C1 Equity</t>
  </si>
  <si>
    <t>BEIJING TONGREN A (HK-C)</t>
  </si>
  <si>
    <t>CNE000000R69</t>
  </si>
  <si>
    <t>BP3R5C9</t>
  </si>
  <si>
    <t>600085 C1 Equity</t>
  </si>
  <si>
    <t>COWAY</t>
  </si>
  <si>
    <t>KR7021240007</t>
  </si>
  <si>
    <t>021240 KP Equity</t>
  </si>
  <si>
    <t>TELEF BRASIL ON (NEW)</t>
  </si>
  <si>
    <t>BRVIVTACNOR0</t>
  </si>
  <si>
    <t>B6XFBX3</t>
  </si>
  <si>
    <t>VIVT3 BS Equity</t>
  </si>
  <si>
    <t>WAREHOUSES DE PAUW</t>
  </si>
  <si>
    <t>BE0974349814</t>
  </si>
  <si>
    <t>BK8VQD9</t>
  </si>
  <si>
    <t>WDP BB Equity</t>
  </si>
  <si>
    <t>PAN AMERICAN SILVER CORP</t>
  </si>
  <si>
    <t>CA6979001089</t>
  </si>
  <si>
    <t>PAAS CT Equity</t>
  </si>
  <si>
    <t>KUEHNE &amp; NAGEL INTL</t>
  </si>
  <si>
    <t>CH0025238863</t>
  </si>
  <si>
    <t>B142S60</t>
  </si>
  <si>
    <t>KNIN SE Equity</t>
  </si>
  <si>
    <t>BARRY CALLEBAUT</t>
  </si>
  <si>
    <t>CH0009002962</t>
  </si>
  <si>
    <t>BARN SE Equity</t>
  </si>
  <si>
    <t>HITACHI CONST MACHINERY</t>
  </si>
  <si>
    <t>JP3787000003</t>
  </si>
  <si>
    <t>6305 JT Equity</t>
  </si>
  <si>
    <t>MITSUBISHI HC CAPITAL</t>
  </si>
  <si>
    <t>JP3499800005</t>
  </si>
  <si>
    <t>8593 JT Equity</t>
  </si>
  <si>
    <t>HANNOVER RUECK</t>
  </si>
  <si>
    <t>DE0008402215</t>
  </si>
  <si>
    <t>HNR1 GY Equity</t>
  </si>
  <si>
    <t>CONTAINER CORP OF INDIA</t>
  </si>
  <si>
    <t>INE111A01025</t>
  </si>
  <si>
    <t>BG0ZVG9</t>
  </si>
  <si>
    <t>CCRI IS Equity</t>
  </si>
  <si>
    <t>HARMONY GOLD MINING CO</t>
  </si>
  <si>
    <t>ZAE000015228</t>
  </si>
  <si>
    <t>HAR SJ Equity</t>
  </si>
  <si>
    <t>KANGWON LAND</t>
  </si>
  <si>
    <t>KR7035250000</t>
  </si>
  <si>
    <t>035250 KP Equity</t>
  </si>
  <si>
    <t>EVA AIRWAYS CORP</t>
  </si>
  <si>
    <t>TW0002618006</t>
  </si>
  <si>
    <t>2618 TT Equity</t>
  </si>
  <si>
    <t>BEIJING CPTL INTL AIR H</t>
  </si>
  <si>
    <t>CNE100000221</t>
  </si>
  <si>
    <t>694 HK Equity</t>
  </si>
  <si>
    <t>STRAUMANN HOLDING</t>
  </si>
  <si>
    <t>CH1175448666</t>
  </si>
  <si>
    <t>BQ7ZV06</t>
  </si>
  <si>
    <t>STMN SE Equity</t>
  </si>
  <si>
    <t>ADVANTECH CO</t>
  </si>
  <si>
    <t>TW0002395001</t>
  </si>
  <si>
    <t>2395 TT Equity</t>
  </si>
  <si>
    <t>WAN HAI LINES</t>
  </si>
  <si>
    <t>TW0002615002</t>
  </si>
  <si>
    <t>2615 TT Equity</t>
  </si>
  <si>
    <t>LARGAN PRECISION CO</t>
  </si>
  <si>
    <t>TW0003008009</t>
  </si>
  <si>
    <t>3008 TT Equity</t>
  </si>
  <si>
    <t>GEELY AUTOMOBILE HLDGS</t>
  </si>
  <si>
    <t>G3777B103</t>
  </si>
  <si>
    <t>KYG3777B1032</t>
  </si>
  <si>
    <t>175 HK Equity</t>
  </si>
  <si>
    <t>DICKS SPORTING GOODS</t>
  </si>
  <si>
    <t>US2533931026</t>
  </si>
  <si>
    <t>DKS UN Equity</t>
  </si>
  <si>
    <t>CHINA UTD NETWK A (HK-C)</t>
  </si>
  <si>
    <t>CNE000001CS2</t>
  </si>
  <si>
    <t>BP3R2X9</t>
  </si>
  <si>
    <t>600050 C1 Equity</t>
  </si>
  <si>
    <t>FAR EASTONE TELECOM. CO</t>
  </si>
  <si>
    <t>TW0004904008</t>
  </si>
  <si>
    <t>4904 TT Equity</t>
  </si>
  <si>
    <t>SEIKO EPSON CORPORATION</t>
  </si>
  <si>
    <t>JP3414750004</t>
  </si>
  <si>
    <t>6724 JT Equity</t>
  </si>
  <si>
    <t>BANK MANDIRI</t>
  </si>
  <si>
    <t>ID1000095003</t>
  </si>
  <si>
    <t>BMRI IJ Equity</t>
  </si>
  <si>
    <t>KUMBA IRON ORE</t>
  </si>
  <si>
    <t>ZAE000085346</t>
  </si>
  <si>
    <t>B1G4262</t>
  </si>
  <si>
    <t>KIO SJ Equity</t>
  </si>
  <si>
    <t>BURBERRY GROUP</t>
  </si>
  <si>
    <t>GB0031743007</t>
  </si>
  <si>
    <t>BRBY LN Equity</t>
  </si>
  <si>
    <t>RENESAS ELECTRONICS CORP</t>
  </si>
  <si>
    <t>JP3164720009</t>
  </si>
  <si>
    <t>6723 JT Equity</t>
  </si>
  <si>
    <t>MARUTI SUZUKI INDIA</t>
  </si>
  <si>
    <t>INE585B01010</t>
  </si>
  <si>
    <t>MSIL IS Equity</t>
  </si>
  <si>
    <t>TELECOM ITALIA</t>
  </si>
  <si>
    <t>IT0003497168</t>
  </si>
  <si>
    <t>TIT IM Equity</t>
  </si>
  <si>
    <t>DECKERS OUTDOOR CORP</t>
  </si>
  <si>
    <t>US2435371073</t>
  </si>
  <si>
    <t>DECK UN Equity</t>
  </si>
  <si>
    <t>MONSTER BEVERAGE</t>
  </si>
  <si>
    <t>61174X109</t>
  </si>
  <si>
    <t>US61174X1090</t>
  </si>
  <si>
    <t>BZ07BW4</t>
  </si>
  <si>
    <t>MNST UW Equity</t>
  </si>
  <si>
    <t>CHINA MERCHANTS BANK H</t>
  </si>
  <si>
    <t>CNE1000002M1</t>
  </si>
  <si>
    <t>B1DYPZ5</t>
  </si>
  <si>
    <t>3968 HK Equity</t>
  </si>
  <si>
    <t>CHINA MERCH BK A (HK-C)</t>
  </si>
  <si>
    <t>CNE000001B33</t>
  </si>
  <si>
    <t>BP3R273</t>
  </si>
  <si>
    <t>600036 C1 Equity</t>
  </si>
  <si>
    <t>PING AN BANK CO A (HK-C)</t>
  </si>
  <si>
    <t>CNE000000040</t>
  </si>
  <si>
    <t>BD5CPS4</t>
  </si>
  <si>
    <t>000001 C2 Equity</t>
  </si>
  <si>
    <t>BAOSHAN IRON A (HK-C)</t>
  </si>
  <si>
    <t>CNE0000015R4</t>
  </si>
  <si>
    <t>BP3R2Y0</t>
  </si>
  <si>
    <t>600019 C1 Equity</t>
  </si>
  <si>
    <t>SHANGHAI PUDONG A (HK-C)</t>
  </si>
  <si>
    <t>CNE0000011B7</t>
  </si>
  <si>
    <t>BP3R2B7</t>
  </si>
  <si>
    <t>600000 C1 Equity</t>
  </si>
  <si>
    <t>SAIC MOTOR CORP A (HK-C)</t>
  </si>
  <si>
    <t>CNE000000TY6</t>
  </si>
  <si>
    <t>BP3R2D9</t>
  </si>
  <si>
    <t>600104 C1 Equity</t>
  </si>
  <si>
    <t>CHINA MINSHENG BANK H</t>
  </si>
  <si>
    <t>CNE100000HF9</t>
  </si>
  <si>
    <t>B57JY24</t>
  </si>
  <si>
    <t>1988 HK Equity</t>
  </si>
  <si>
    <t>CHINA MINSHENG A (HK-C)</t>
  </si>
  <si>
    <t>CNE0000015Y0</t>
  </si>
  <si>
    <t>BP3R2C8</t>
  </si>
  <si>
    <t>600016 C1 Equity</t>
  </si>
  <si>
    <t>CHINA VANKE CO H</t>
  </si>
  <si>
    <t>CNE100001SR9</t>
  </si>
  <si>
    <t>BN320P8</t>
  </si>
  <si>
    <t>2202 HK Equity</t>
  </si>
  <si>
    <t>CHINA VANKE CO A (HK-C)</t>
  </si>
  <si>
    <t>CNE0000000T2</t>
  </si>
  <si>
    <t>BD5CPW8</t>
  </si>
  <si>
    <t>000002 C2 Equity</t>
  </si>
  <si>
    <t>SHANGHAI INTL AI A(HK-C)</t>
  </si>
  <si>
    <t>CNE000000V89</t>
  </si>
  <si>
    <t>BP3R4P5</t>
  </si>
  <si>
    <t>600009 C1 Equity</t>
  </si>
  <si>
    <t>SHENERGY CO A (HK-C)</t>
  </si>
  <si>
    <t>CNE0000005Q7</t>
  </si>
  <si>
    <t>BP3R5V8</t>
  </si>
  <si>
    <t>600642 C1 Equity</t>
  </si>
  <si>
    <t>ZTE CORP H</t>
  </si>
  <si>
    <t>CNE1000004Y2</t>
  </si>
  <si>
    <t>B04KP88</t>
  </si>
  <si>
    <t>763 HK Equity</t>
  </si>
  <si>
    <t>ZTE CORP A (HK-C)</t>
  </si>
  <si>
    <t>CNE000000TK5</t>
  </si>
  <si>
    <t>BD5CPY0</t>
  </si>
  <si>
    <t>000063 C2 Equity</t>
  </si>
  <si>
    <t>HAIER SMART HOME A(HK-C)</t>
  </si>
  <si>
    <t>CNE000000CG9</t>
  </si>
  <si>
    <t>BP3R3G9</t>
  </si>
  <si>
    <t>600690 C1 Equity</t>
  </si>
  <si>
    <t>HAIER SMART HOME CO H</t>
  </si>
  <si>
    <t>CNE1000048K8</t>
  </si>
  <si>
    <t>BLD4QD0</t>
  </si>
  <si>
    <t>6690 HK Equity</t>
  </si>
  <si>
    <t>SHENZHEN ENERGY A (HK-C)</t>
  </si>
  <si>
    <t>CNE000000933</t>
  </si>
  <si>
    <t>BD5CN68</t>
  </si>
  <si>
    <t>000027 C2 Equity</t>
  </si>
  <si>
    <t>WULIANGYE YIBIN A (HK-C)</t>
  </si>
  <si>
    <t>CNE000000VQ8</t>
  </si>
  <si>
    <t>BD5CPG2</t>
  </si>
  <si>
    <t>000858 C2 Equity</t>
  </si>
  <si>
    <t>GUANGZHOU BAI IN A(HK-C)</t>
  </si>
  <si>
    <t>CNE000001DX0</t>
  </si>
  <si>
    <t>BP3RBS7</t>
  </si>
  <si>
    <t>600004 C1 Equity</t>
  </si>
  <si>
    <t>INNER MONGOL YIL A(HK-C)</t>
  </si>
  <si>
    <t>CNE000000JP5</t>
  </si>
  <si>
    <t>BP3R2V7</t>
  </si>
  <si>
    <t>600887 C1 Equity</t>
  </si>
  <si>
    <t>CITIC SECURITIES CO H</t>
  </si>
  <si>
    <t>CNE1000016V2</t>
  </si>
  <si>
    <t>B6SPB49</t>
  </si>
  <si>
    <t>6030 HK Equity</t>
  </si>
  <si>
    <t>CITIC SECURITIES A(HK-C)</t>
  </si>
  <si>
    <t>CNE000001DB6</t>
  </si>
  <si>
    <t>BP3R2J5</t>
  </si>
  <si>
    <t>600030 C1 Equity</t>
  </si>
  <si>
    <t>SHENZHEN KAIFA  A (HK-C)</t>
  </si>
  <si>
    <t>CNE000000FK4</t>
  </si>
  <si>
    <t>BD5CDW4</t>
  </si>
  <si>
    <t>000021 C2 Equity</t>
  </si>
  <si>
    <t>SHANXI TAIGANG A (HK-C)</t>
  </si>
  <si>
    <t>CNE000000WM5</t>
  </si>
  <si>
    <t>BD5CLM0</t>
  </si>
  <si>
    <t>000825 C2 Equity</t>
  </si>
  <si>
    <t>HBIS CO A (HK-C)</t>
  </si>
  <si>
    <t>CNE000000H20</t>
  </si>
  <si>
    <t>BD5CNS0</t>
  </si>
  <si>
    <t>000709 C2 Equity</t>
  </si>
  <si>
    <t>CHINA BAOAN GRP A (HK-C)</t>
  </si>
  <si>
    <t>CNE000000222</t>
  </si>
  <si>
    <t>BD5CKD4</t>
  </si>
  <si>
    <t>000009 C2 Equity</t>
  </si>
  <si>
    <t>CHONGQING CHANG A (HK-C)</t>
  </si>
  <si>
    <t>CNE000000R36</t>
  </si>
  <si>
    <t>BD5CP62</t>
  </si>
  <si>
    <t>000625 C2 Equity</t>
  </si>
  <si>
    <t>GUANGHUI ENER A (HK-C)</t>
  </si>
  <si>
    <t>CNE0000012G4</t>
  </si>
  <si>
    <t>BP3R3N6</t>
  </si>
  <si>
    <t>600256 C1 Equity</t>
  </si>
  <si>
    <t>HUNAN VALIN A (HK-C)</t>
  </si>
  <si>
    <t>CNE000001006</t>
  </si>
  <si>
    <t>BD5M0H8</t>
  </si>
  <si>
    <t>000932 C2 Equity</t>
  </si>
  <si>
    <t>YOUNGOR GROUP A (HK-C)</t>
  </si>
  <si>
    <t>CNE000000XR2</t>
  </si>
  <si>
    <t>BP3R6R1</t>
  </si>
  <si>
    <t>600177 C1 Equity</t>
  </si>
  <si>
    <t>AVIC HELICOPTER A (HK-C)</t>
  </si>
  <si>
    <t>CNE0000015V6</t>
  </si>
  <si>
    <t>BP3R6T3</t>
  </si>
  <si>
    <t>600038 C1 Equity</t>
  </si>
  <si>
    <t>SHANGHAI PHARMA H</t>
  </si>
  <si>
    <t>CNE1000012B3</t>
  </si>
  <si>
    <t>B4Q4CJ6</t>
  </si>
  <si>
    <t>2607 HK Equity</t>
  </si>
  <si>
    <t>SHANGHAI PHARMA A (HK-C)</t>
  </si>
  <si>
    <t>CNE000000C82</t>
  </si>
  <si>
    <t>BP3R4Z5</t>
  </si>
  <si>
    <t>601607 C1 Equity</t>
  </si>
  <si>
    <t>SHANXI COKING A(HK-C)</t>
  </si>
  <si>
    <t>CNE0000013Y5</t>
  </si>
  <si>
    <t>BD5CKB2</t>
  </si>
  <si>
    <t>000983 C2 Equity</t>
  </si>
  <si>
    <t>SHENZHEN OVERSEA A(HK-C)</t>
  </si>
  <si>
    <t>CNE000000SS0</t>
  </si>
  <si>
    <t>BD5CP51</t>
  </si>
  <si>
    <t>000069 C2 Equity</t>
  </si>
  <si>
    <t>FAW JIEFANG GRP A (HK-C)</t>
  </si>
  <si>
    <t>CNE000000R85</t>
  </si>
  <si>
    <t>BD5CLN1</t>
  </si>
  <si>
    <t>000800 C2 Equity</t>
  </si>
  <si>
    <t>HAINAN AIRLINES A (HK-C)</t>
  </si>
  <si>
    <t>CNE0000011C5</t>
  </si>
  <si>
    <t>BP3R5R4</t>
  </si>
  <si>
    <t>600221 C1 Equity</t>
  </si>
  <si>
    <t>CHINA GREATWALL A (HK-C)</t>
  </si>
  <si>
    <t>CNE000000RL7</t>
  </si>
  <si>
    <t>BD5CKJ0</t>
  </si>
  <si>
    <t>000066 C2 Equity</t>
  </si>
  <si>
    <t>KWEICHOW MOUTAI A (HK-C)</t>
  </si>
  <si>
    <t>CNE0000018R8</t>
  </si>
  <si>
    <t>BP3R2F1</t>
  </si>
  <si>
    <t>600519 C1 Equity</t>
  </si>
  <si>
    <t>PANGANG GRP A (HK-C)</t>
  </si>
  <si>
    <t>CNE0000007H2</t>
  </si>
  <si>
    <t>BKDQ7V4</t>
  </si>
  <si>
    <t>000629 C2 Equity</t>
  </si>
  <si>
    <t>HENAN SHUANGHUI A (HK-C)</t>
  </si>
  <si>
    <t>CNE000000XM3</t>
  </si>
  <si>
    <t>BD5CP84</t>
  </si>
  <si>
    <t>000895 C2 Equity</t>
  </si>
  <si>
    <t>HEILONGJIANG AGR A(HK-C)</t>
  </si>
  <si>
    <t>CNE0000019Z9</t>
  </si>
  <si>
    <t>BFF5BX4</t>
  </si>
  <si>
    <t>600598 C1 Equity</t>
  </si>
  <si>
    <t>FUYAO GLASS IND GRP H</t>
  </si>
  <si>
    <t>CNE100001TR7</t>
  </si>
  <si>
    <t>BWGCFG4</t>
  </si>
  <si>
    <t>3606 HK Equity</t>
  </si>
  <si>
    <t>FUYAO GROUP A (HK-C)</t>
  </si>
  <si>
    <t>CNE000000230</t>
  </si>
  <si>
    <t>BP3R6K4</t>
  </si>
  <si>
    <t>600660 C1 Equity</t>
  </si>
  <si>
    <t>SHANGHAI CONST A (HK-C)</t>
  </si>
  <si>
    <t>CNE000000WR4</t>
  </si>
  <si>
    <t>BP3R6J3</t>
  </si>
  <si>
    <t>600170 C1 Equity</t>
  </si>
  <si>
    <t>DONG E E JIAO A (HK-C)</t>
  </si>
  <si>
    <t>CNE0000006Y9</t>
  </si>
  <si>
    <t>BD5CM61</t>
  </si>
  <si>
    <t>000423 C2 Equity</t>
  </si>
  <si>
    <t>HUAYU AUTO SYS A (HK-C)</t>
  </si>
  <si>
    <t>CNE000000M15</t>
  </si>
  <si>
    <t>BP3R4T9</t>
  </si>
  <si>
    <t>600741 C1 Equity</t>
  </si>
  <si>
    <t>ANHUI CONCH CEMENT H</t>
  </si>
  <si>
    <t>CNE1000001W2</t>
  </si>
  <si>
    <t>914 HK Equity</t>
  </si>
  <si>
    <t>ANHUI CONCH A (HK-C)</t>
  </si>
  <si>
    <t>CNE0000019V8</t>
  </si>
  <si>
    <t>BP3R2Z1</t>
  </si>
  <si>
    <t>600585 C1 Equity</t>
  </si>
  <si>
    <t>SHENGYI TECH A (HK-C)</t>
  </si>
  <si>
    <t>CNE000000XL5</t>
  </si>
  <si>
    <t>BP3RC39</t>
  </si>
  <si>
    <t>600183 C1 Equity</t>
  </si>
  <si>
    <t>INNER MONGOL BAO A(HK-C)</t>
  </si>
  <si>
    <t>CNE0000017H1</t>
  </si>
  <si>
    <t>BP3R488</t>
  </si>
  <si>
    <t>600010 C1 Equity</t>
  </si>
  <si>
    <t>BEIJING YANJING A (HK-C)</t>
  </si>
  <si>
    <t>CNE000000S84</t>
  </si>
  <si>
    <t>BD5CKK1</t>
  </si>
  <si>
    <t>000729 C2 Equity</t>
  </si>
  <si>
    <t>XCMG CONST MACH A (HK-C)</t>
  </si>
  <si>
    <t>CNE000000FH0</t>
  </si>
  <si>
    <t>BD5CM27</t>
  </si>
  <si>
    <t>000425 C2 Equity</t>
  </si>
  <si>
    <t>YONYOU NETWORK A (HK-C)</t>
  </si>
  <si>
    <t>CNE0000017Y6</t>
  </si>
  <si>
    <t>BP3R6C6</t>
  </si>
  <si>
    <t>600588 C1 Equity</t>
  </si>
  <si>
    <t>CHANGJIANG SEC A (HK-C)</t>
  </si>
  <si>
    <t>CNE000000SH3</t>
  </si>
  <si>
    <t>BD5CP40</t>
  </si>
  <si>
    <t>000783 C2 Equity</t>
  </si>
  <si>
    <t>EQUINIX</t>
  </si>
  <si>
    <t>29444U700</t>
  </si>
  <si>
    <t>US29444U7000</t>
  </si>
  <si>
    <t>BVLZX12</t>
  </si>
  <si>
    <t>EQIX UW Equity</t>
  </si>
  <si>
    <t>HUAXIA BANK A (HK-C)</t>
  </si>
  <si>
    <t>CNE000001FW7</t>
  </si>
  <si>
    <t>BP3R2T5</t>
  </si>
  <si>
    <t>600015 C1 Equity</t>
  </si>
  <si>
    <t>MOLINA HEALTHCARE</t>
  </si>
  <si>
    <t>60855R100</t>
  </si>
  <si>
    <t>US60855R1005</t>
  </si>
  <si>
    <t>MOH UN Equity</t>
  </si>
  <si>
    <t>CP ALL PCL</t>
  </si>
  <si>
    <t>TH0737010Y08</t>
  </si>
  <si>
    <t>B08YDG0</t>
  </si>
  <si>
    <t>CPALL TB Equity</t>
  </si>
  <si>
    <t>PICC PPTY &amp; CASUALTY H</t>
  </si>
  <si>
    <t>CNE100000593</t>
  </si>
  <si>
    <t>2328 HK Equity</t>
  </si>
  <si>
    <t>BANK RAKYAT INDONESIA</t>
  </si>
  <si>
    <t>ID1000118201</t>
  </si>
  <si>
    <t>BBRI IJ Equity</t>
  </si>
  <si>
    <t>CHINA YANGTZE A (HK-C)</t>
  </si>
  <si>
    <t>CNE000001G87</t>
  </si>
  <si>
    <t>BP3R2M8</t>
  </si>
  <si>
    <t>600900 C1 Equity</t>
  </si>
  <si>
    <t>SHANGHAI ELECT A (HK-C)</t>
  </si>
  <si>
    <t>CNE000001G53</t>
  </si>
  <si>
    <t>BP3R9L6</t>
  </si>
  <si>
    <t>600021 C1 Equity</t>
  </si>
  <si>
    <t>CHINA LIFE INSURANCE H</t>
  </si>
  <si>
    <t>CNE1000002L3</t>
  </si>
  <si>
    <t>2628 HK Equity</t>
  </si>
  <si>
    <t>CHINA LIFE INS A (HK-C)</t>
  </si>
  <si>
    <t>CNE000001Q93</t>
  </si>
  <si>
    <t>BP3R251</t>
  </si>
  <si>
    <t>601628 C1 Equity</t>
  </si>
  <si>
    <t>E.SUN FINANCIAL HOLDINGS</t>
  </si>
  <si>
    <t>TW0002884004</t>
  </si>
  <si>
    <t>2884 TT Equity</t>
  </si>
  <si>
    <t>NOVATEK MICROELECTRS</t>
  </si>
  <si>
    <t>TW0003034005</t>
  </si>
  <si>
    <t>3034 TT Equity</t>
  </si>
  <si>
    <t>KINGSPAN GROUP</t>
  </si>
  <si>
    <t>IE0004927939</t>
  </si>
  <si>
    <t>KSP ID Equity</t>
  </si>
  <si>
    <t>ZIJIN MINING GROUP H</t>
  </si>
  <si>
    <t>CNE100000502</t>
  </si>
  <si>
    <t>2899 HK Equity</t>
  </si>
  <si>
    <t>ZIJIN MINING A (HK-C)</t>
  </si>
  <si>
    <t>CNE100000B24</t>
  </si>
  <si>
    <t>BP3R400</t>
  </si>
  <si>
    <t>601899 C1 Equity</t>
  </si>
  <si>
    <t>CHINA RESOURCES POWER</t>
  </si>
  <si>
    <t>HK0836012952</t>
  </si>
  <si>
    <t>836 HK Equity</t>
  </si>
  <si>
    <t>AVICHINA IND &amp; TECH H</t>
  </si>
  <si>
    <t>CNE1000001Y8</t>
  </si>
  <si>
    <t>2357 HK Equity</t>
  </si>
  <si>
    <t>GREAT WALL MOTOR H</t>
  </si>
  <si>
    <t>CNE100000338</t>
  </si>
  <si>
    <t>2333 HK Equity</t>
  </si>
  <si>
    <t>GREAT WALL MOTOR A(HK-C)</t>
  </si>
  <si>
    <t>CNE1000018V8</t>
  </si>
  <si>
    <t>BP3R325</t>
  </si>
  <si>
    <t>601633 C1 Equity</t>
  </si>
  <si>
    <t>WISTRON CORP</t>
  </si>
  <si>
    <t>TW0003231007</t>
  </si>
  <si>
    <t>3231 TT Equity</t>
  </si>
  <si>
    <t>CENTRAL PATTANA PUB CO</t>
  </si>
  <si>
    <t>TH0481B10Z00</t>
  </si>
  <si>
    <t>B6SR7L4</t>
  </si>
  <si>
    <t>CPN TB Equity</t>
  </si>
  <si>
    <t>ASSURANT</t>
  </si>
  <si>
    <t>04621X108</t>
  </si>
  <si>
    <t>US04621X1081</t>
  </si>
  <si>
    <t>AIZ UN Equity</t>
  </si>
  <si>
    <t>LPP</t>
  </si>
  <si>
    <t>PLLPP0000011</t>
  </si>
  <si>
    <t>LPP PW Equity</t>
  </si>
  <si>
    <t>TOWER SEMICONDUCTOR</t>
  </si>
  <si>
    <t>IL0010823792</t>
  </si>
  <si>
    <t>TSEM IT Equity</t>
  </si>
  <si>
    <t>CLICKS GROUP</t>
  </si>
  <si>
    <t>ZAE000134854</t>
  </si>
  <si>
    <t>CLS SJ Equity</t>
  </si>
  <si>
    <t>ASPEN PHARMACARE HLDGS</t>
  </si>
  <si>
    <t>ZAE000066692</t>
  </si>
  <si>
    <t>B09C0Z1</t>
  </si>
  <si>
    <t>APN SJ Equity</t>
  </si>
  <si>
    <t>ULTRAPAR PART ON</t>
  </si>
  <si>
    <t>BRUGPAACNOR8</t>
  </si>
  <si>
    <t>B0FHTN1</t>
  </si>
  <si>
    <t>UGPA3 BS Equity</t>
  </si>
  <si>
    <t>AXON ENTERPRISE</t>
  </si>
  <si>
    <t>05464C101</t>
  </si>
  <si>
    <t>US05464C1018</t>
  </si>
  <si>
    <t>BDT5S35</t>
  </si>
  <si>
    <t>AXON UW Equity</t>
  </si>
  <si>
    <t>CHENIERE ENERGY</t>
  </si>
  <si>
    <t>16411R208</t>
  </si>
  <si>
    <t>US16411R2085</t>
  </si>
  <si>
    <t>LNG UA Equity</t>
  </si>
  <si>
    <t>XASE</t>
  </si>
  <si>
    <t>TCL TECHNOLOGY A (HK-C)</t>
  </si>
  <si>
    <t>CNE000001GL8</t>
  </si>
  <si>
    <t>BD5CP28</t>
  </si>
  <si>
    <t>000100 C2 Equity</t>
  </si>
  <si>
    <t>BYD CO H</t>
  </si>
  <si>
    <t>CNE100000296</t>
  </si>
  <si>
    <t>1211 HK Equity</t>
  </si>
  <si>
    <t>BYD CO A (HK-C)</t>
  </si>
  <si>
    <t>CNE100001526</t>
  </si>
  <si>
    <t>BD5CQ69</t>
  </si>
  <si>
    <t>002594 C2 Equity</t>
  </si>
  <si>
    <t>BHARAT FORGE</t>
  </si>
  <si>
    <t>INE465A01025</t>
  </si>
  <si>
    <t>B0C1DM3</t>
  </si>
  <si>
    <t>BHFC IS Equity</t>
  </si>
  <si>
    <t>LUPIN</t>
  </si>
  <si>
    <t>INE326A01037</t>
  </si>
  <si>
    <t>LPC IS Equity</t>
  </si>
  <si>
    <t>DIVI'S LABORATORIES</t>
  </si>
  <si>
    <t>INE361B01024</t>
  </si>
  <si>
    <t>DIVI IS Equity</t>
  </si>
  <si>
    <t>AUROBINDO PHARMA</t>
  </si>
  <si>
    <t>INE406A01037</t>
  </si>
  <si>
    <t>ARBP IS Equity</t>
  </si>
  <si>
    <t>AXIS BANK</t>
  </si>
  <si>
    <t>INE238A01034</t>
  </si>
  <si>
    <t>BPFJHC7</t>
  </si>
  <si>
    <t>AXSB IS Equity</t>
  </si>
  <si>
    <t>MPHASIS</t>
  </si>
  <si>
    <t>INE356A01018</t>
  </si>
  <si>
    <t>MPHL IS Equity</t>
  </si>
  <si>
    <t>MCDONALD'S HLDGS CO JP</t>
  </si>
  <si>
    <t>JP3750500005</t>
  </si>
  <si>
    <t>2702 JT Equity</t>
  </si>
  <si>
    <t>NITORI HOLDINGS CO</t>
  </si>
  <si>
    <t>JP3756100008</t>
  </si>
  <si>
    <t>9843 JT Equity</t>
  </si>
  <si>
    <t>SBI HOLDINGS</t>
  </si>
  <si>
    <t>JP3436120004</t>
  </si>
  <si>
    <t>8473 JT Equity</t>
  </si>
  <si>
    <t>HANON SYSTEMS</t>
  </si>
  <si>
    <t>KR7018880005</t>
  </si>
  <si>
    <t>B00LR01</t>
  </si>
  <si>
    <t>018880 KP Equity</t>
  </si>
  <si>
    <t>YARA INTERNATIONAL</t>
  </si>
  <si>
    <t>NO0010208051</t>
  </si>
  <si>
    <t>YAR NO Equity</t>
  </si>
  <si>
    <t>AIRPORTS OF THAILAND</t>
  </si>
  <si>
    <t>TH0765010Z08</t>
  </si>
  <si>
    <t>BDFLHW9</t>
  </si>
  <si>
    <t>AOT TB Equity</t>
  </si>
  <si>
    <t>T&amp;D HOLDINGS</t>
  </si>
  <si>
    <t>JP3539220008</t>
  </si>
  <si>
    <t>8795 JT Equity</t>
  </si>
  <si>
    <t>WEICHAI POWER CO H</t>
  </si>
  <si>
    <t>CNE1000004L9</t>
  </si>
  <si>
    <t>2338 HK Equity</t>
  </si>
  <si>
    <t>WEICHAI POWER A (HK-C)</t>
  </si>
  <si>
    <t>CNE1000000D4</t>
  </si>
  <si>
    <t>BD5CQ03</t>
  </si>
  <si>
    <t>000338 C2 Equity</t>
  </si>
  <si>
    <t>NAVER</t>
  </si>
  <si>
    <t>KR7035420009</t>
  </si>
  <si>
    <t>035420 KP Equity</t>
  </si>
  <si>
    <t>CAPITALAND ASCENDAS REIT</t>
  </si>
  <si>
    <t>SG1M77906915</t>
  </si>
  <si>
    <t>CLAR SP Equity</t>
  </si>
  <si>
    <t>JAPAN METROPOLITAN FUND</t>
  </si>
  <si>
    <t>JP3039710003</t>
  </si>
  <si>
    <t>8953 JT Equity</t>
  </si>
  <si>
    <t>NRG ENERGY</t>
  </si>
  <si>
    <t>US6293775085</t>
  </si>
  <si>
    <t>NRG UN Equity</t>
  </si>
  <si>
    <t>LKQ CORP</t>
  </si>
  <si>
    <t>US5018892084</t>
  </si>
  <si>
    <t>LKQ UW Equity</t>
  </si>
  <si>
    <t>CENCOSUD</t>
  </si>
  <si>
    <t>CL0000000100</t>
  </si>
  <si>
    <t>B00R3L2</t>
  </si>
  <si>
    <t>CENCOSUD CC Equity</t>
  </si>
  <si>
    <t>CCR ON</t>
  </si>
  <si>
    <t>BRCCROACNOR2</t>
  </si>
  <si>
    <t>CCRO3 BS Equity</t>
  </si>
  <si>
    <t>NATURA &amp; CO HOLDINGS</t>
  </si>
  <si>
    <t>BRNTCOACNOR5</t>
  </si>
  <si>
    <t>BJRFY31</t>
  </si>
  <si>
    <t>NTCO3 BS Equity</t>
  </si>
  <si>
    <t>TONGLING NONFER A (HK-C)</t>
  </si>
  <si>
    <t>CNE000000529</t>
  </si>
  <si>
    <t>BD5CMD8</t>
  </si>
  <si>
    <t>000630 C2 Equity</t>
  </si>
  <si>
    <t>GREE ELECT APPL A (HK-C)</t>
  </si>
  <si>
    <t>CNE0000001D4</t>
  </si>
  <si>
    <t>BD5CPN9</t>
  </si>
  <si>
    <t>000651 C2 Equity</t>
  </si>
  <si>
    <t>LIBERTY GLOBAL A</t>
  </si>
  <si>
    <t>G5480U104</t>
  </si>
  <si>
    <t>GB00B8W67662</t>
  </si>
  <si>
    <t>B8W6766</t>
  </si>
  <si>
    <t>LBTYA UW Equity</t>
  </si>
  <si>
    <t>LIBERTY GLOBAL C</t>
  </si>
  <si>
    <t>G5480U120</t>
  </si>
  <si>
    <t>GB00B8W67B19</t>
  </si>
  <si>
    <t>B8W67B1</t>
  </si>
  <si>
    <t>LBTYK UW Equity</t>
  </si>
  <si>
    <t>COSCO SHIP DEV A (HK-C)</t>
  </si>
  <si>
    <t>CNE1000008F2</t>
  </si>
  <si>
    <t>BP3R6D7</t>
  </si>
  <si>
    <t>601866 C1 Equity</t>
  </si>
  <si>
    <t>PING AN INSURANCE H</t>
  </si>
  <si>
    <t>CNE1000003X6</t>
  </si>
  <si>
    <t>B01FLR7</t>
  </si>
  <si>
    <t>2318 HK Equity</t>
  </si>
  <si>
    <t>PING AN INS A (HK-C)</t>
  </si>
  <si>
    <t>CNE000001R84</t>
  </si>
  <si>
    <t>BP3R284</t>
  </si>
  <si>
    <t>601318 C1 Equity</t>
  </si>
  <si>
    <t>ULTRATECH CEMENT</t>
  </si>
  <si>
    <t>INE481G01011</t>
  </si>
  <si>
    <t>B01GZF6</t>
  </si>
  <si>
    <t>UTCEM IS Equity</t>
  </si>
  <si>
    <t>TATA CONSULTANCY</t>
  </si>
  <si>
    <t>INE467B01029</t>
  </si>
  <si>
    <t>B01NPJ1</t>
  </si>
  <si>
    <t>TCS IS Equity</t>
  </si>
  <si>
    <t>REGIONS FINANCIAL (NEW)</t>
  </si>
  <si>
    <t>7591EP100</t>
  </si>
  <si>
    <t>US7591EP1005</t>
  </si>
  <si>
    <t>B01R311</t>
  </si>
  <si>
    <t>RF UN Equity</t>
  </si>
  <si>
    <t>TERNA</t>
  </si>
  <si>
    <t>IT0003242622</t>
  </si>
  <si>
    <t>B01BN57</t>
  </si>
  <si>
    <t>TRN IM Equity</t>
  </si>
  <si>
    <t>LG DISPLAY CO</t>
  </si>
  <si>
    <t>KR7034220004</t>
  </si>
  <si>
    <t>B01VZN9</t>
  </si>
  <si>
    <t>034220 KP Equity</t>
  </si>
  <si>
    <t>KINNEVIK B</t>
  </si>
  <si>
    <t>SE0015810247</t>
  </si>
  <si>
    <t>BNKF607</t>
  </si>
  <si>
    <t>KINVB SS Equity</t>
  </si>
  <si>
    <t>ALPHABET A</t>
  </si>
  <si>
    <t>02079K305</t>
  </si>
  <si>
    <t>US02079K3059</t>
  </si>
  <si>
    <t>BYVY8G0</t>
  </si>
  <si>
    <t>GOOGL UW Equity</t>
  </si>
  <si>
    <t>ALPHABET C</t>
  </si>
  <si>
    <t>02079K107</t>
  </si>
  <si>
    <t>US02079K1079</t>
  </si>
  <si>
    <t>BYY88Y7</t>
  </si>
  <si>
    <t>GOOG UW Equity</t>
  </si>
  <si>
    <t>WESTLAKE CORPORATION</t>
  </si>
  <si>
    <t>US9604131022</t>
  </si>
  <si>
    <t>B01ZP20</t>
  </si>
  <si>
    <t>WLK UN Equity</t>
  </si>
  <si>
    <t>DOMINOS PIZZA</t>
  </si>
  <si>
    <t>25754A201</t>
  </si>
  <si>
    <t>US25754A2015</t>
  </si>
  <si>
    <t>B01SD70</t>
  </si>
  <si>
    <t>DPZ UN Equity</t>
  </si>
  <si>
    <t>ALNYLAM PHARMACEUTICALS</t>
  </si>
  <si>
    <t>02043Q107</t>
  </si>
  <si>
    <t>US02043Q1076</t>
  </si>
  <si>
    <t>B00FWN1</t>
  </si>
  <si>
    <t>ALNY UW Equity</t>
  </si>
  <si>
    <t>SALESFORCE</t>
  </si>
  <si>
    <t>79466L302</t>
  </si>
  <si>
    <t>US79466L3024</t>
  </si>
  <si>
    <t>CRM UN Equity</t>
  </si>
  <si>
    <t>CBRE GROUP</t>
  </si>
  <si>
    <t>12504L109</t>
  </si>
  <si>
    <t>US12504L1098</t>
  </si>
  <si>
    <t>B6WVMH3</t>
  </si>
  <si>
    <t>CBRE UN Equity</t>
  </si>
  <si>
    <t>ANGLO AMERICAN</t>
  </si>
  <si>
    <t>GB00B1XZS820</t>
  </si>
  <si>
    <t>B1XZS82</t>
  </si>
  <si>
    <t>AAL LN Equity</t>
  </si>
  <si>
    <t>RATIONAL</t>
  </si>
  <si>
    <t>DE0007010803</t>
  </si>
  <si>
    <t>RAA GY Equity</t>
  </si>
  <si>
    <t>SARTORIUS VORZUG</t>
  </si>
  <si>
    <t>DE0007165631</t>
  </si>
  <si>
    <t>SRT3 GY Equity</t>
  </si>
  <si>
    <t>GENMAB</t>
  </si>
  <si>
    <t>DK0010272202</t>
  </si>
  <si>
    <t>GMAB DC Equity</t>
  </si>
  <si>
    <t>BOLIDEN</t>
  </si>
  <si>
    <t>SE0020050417</t>
  </si>
  <si>
    <t>BPYTZ57</t>
  </si>
  <si>
    <t>BOL SS Equity</t>
  </si>
  <si>
    <t>NIBE INDUSTRIER B</t>
  </si>
  <si>
    <t>SE0015988019</t>
  </si>
  <si>
    <t>BN7BZM3</t>
  </si>
  <si>
    <t>NIBEB SS Equity</t>
  </si>
  <si>
    <t>JD SPORTS FASHION</t>
  </si>
  <si>
    <t>GB00BM8Q5M07</t>
  </si>
  <si>
    <t>BM8Q5M0</t>
  </si>
  <si>
    <t>JD/ LN Equity</t>
  </si>
  <si>
    <t>SWISS PRIME SITE</t>
  </si>
  <si>
    <t>CH0008038389</t>
  </si>
  <si>
    <t>B083BH4</t>
  </si>
  <si>
    <t>SPSN SE Equity</t>
  </si>
  <si>
    <t>JUMBO</t>
  </si>
  <si>
    <t>GRS282183003</t>
  </si>
  <si>
    <t>BELA GA Equity</t>
  </si>
  <si>
    <t>DEXUS</t>
  </si>
  <si>
    <t>AU000000DXS1</t>
  </si>
  <si>
    <t>B033YN6</t>
  </si>
  <si>
    <t>DXS AT Equity</t>
  </si>
  <si>
    <t>THAI OIL</t>
  </si>
  <si>
    <t>TH0796010005</t>
  </si>
  <si>
    <t>B0300P1</t>
  </si>
  <si>
    <t>TOP TB Equity</t>
  </si>
  <si>
    <t>CPFL ENERGIA ON</t>
  </si>
  <si>
    <t>BRCPFEACNOR0</t>
  </si>
  <si>
    <t>B031NN3</t>
  </si>
  <si>
    <t>CPFE3 BS Equity</t>
  </si>
  <si>
    <t>WANHUA CHEM GRP A (HK-C)</t>
  </si>
  <si>
    <t>CNE0000016J9</t>
  </si>
  <si>
    <t>BP3R3S1</t>
  </si>
  <si>
    <t>600309 C1 Equity</t>
  </si>
  <si>
    <t>EXTRA SPACE STORAGE</t>
  </si>
  <si>
    <t>30225T102</t>
  </si>
  <si>
    <t>US30225T1025</t>
  </si>
  <si>
    <t>B02HWR9</t>
  </si>
  <si>
    <t>EXR UN Equity</t>
  </si>
  <si>
    <t>U-HAUL HOLDING NV</t>
  </si>
  <si>
    <t>US0235865062</t>
  </si>
  <si>
    <t>BP0VMC3</t>
  </si>
  <si>
    <t>UHAL/B UN Equity</t>
  </si>
  <si>
    <t>ZOOMLION HEAVY A (HK-C)</t>
  </si>
  <si>
    <t>CNE000001527</t>
  </si>
  <si>
    <t>BD5CPZ1</t>
  </si>
  <si>
    <t>000157 C2 Equity</t>
  </si>
  <si>
    <t>TANGSHAN JIDONG A (HK-C)</t>
  </si>
  <si>
    <t>CNE000000GX5</t>
  </si>
  <si>
    <t>BD5CFH3</t>
  </si>
  <si>
    <t>000401 C2 Equity</t>
  </si>
  <si>
    <t>QINGHAI SALT LAK A(HK-C)</t>
  </si>
  <si>
    <t>CNE000000SW2</t>
  </si>
  <si>
    <t>BD5CNB3</t>
  </si>
  <si>
    <t>000792 C2 Equity</t>
  </si>
  <si>
    <t>HENAN SHENHUO A (HK-C)</t>
  </si>
  <si>
    <t>CNE000001097</t>
  </si>
  <si>
    <t>BD6QWQ2</t>
  </si>
  <si>
    <t>000933 C2 Equity</t>
  </si>
  <si>
    <t>YUNNAN TIN CO A (HK-C)</t>
  </si>
  <si>
    <t>CNE0000011D3</t>
  </si>
  <si>
    <t>BD5CHF5</t>
  </si>
  <si>
    <t>000960 C2 Equity</t>
  </si>
  <si>
    <t>TEBIAN ELEC APP A (HK-C)</t>
  </si>
  <si>
    <t>CNE000000RB8</t>
  </si>
  <si>
    <t>BP3R4H7</t>
  </si>
  <si>
    <t>600089 C1 Equity</t>
  </si>
  <si>
    <t>YUNNAN YUNTIANH A (HK-C)</t>
  </si>
  <si>
    <t>CNE000000S01</t>
  </si>
  <si>
    <t>BP3RBJ8</t>
  </si>
  <si>
    <t>600096 C1 Equity</t>
  </si>
  <si>
    <t>XIAMEN C&amp;D A (HK-C)</t>
  </si>
  <si>
    <t>CNE000000WL7</t>
  </si>
  <si>
    <t>BP3R6L5</t>
  </si>
  <si>
    <t>600153 C1 Equity</t>
  </si>
  <si>
    <t>SHANGHAI FOSUN PHARMA H</t>
  </si>
  <si>
    <t>CNE100001M79</t>
  </si>
  <si>
    <t>B8XBQ96</t>
  </si>
  <si>
    <t>2196 HK Equity</t>
  </si>
  <si>
    <t>SHANGHAI FOSUN A (HK-C)</t>
  </si>
  <si>
    <t>CNE000000X38</t>
  </si>
  <si>
    <t>BP3R3M5</t>
  </si>
  <si>
    <t>600196 C1 Equity</t>
  </si>
  <si>
    <t>SHAN XI HUA YANG A(HK-C)</t>
  </si>
  <si>
    <t>CNE000001FP1</t>
  </si>
  <si>
    <t>BP3R790</t>
  </si>
  <si>
    <t>600348 C1 Equity</t>
  </si>
  <si>
    <t>OFFSHORE OIL A (HK-C)</t>
  </si>
  <si>
    <t>CNE0000019T2</t>
  </si>
  <si>
    <t>BP3R455</t>
  </si>
  <si>
    <t>600583 C1 Equity</t>
  </si>
  <si>
    <t>NINGBO SHANSHAN A (HK-C)</t>
  </si>
  <si>
    <t>CNE000000JJ8</t>
  </si>
  <si>
    <t>BP3RF63</t>
  </si>
  <si>
    <t>600884 C1 Equity</t>
  </si>
  <si>
    <t>SDIC POWER HLDGS A(HK-C)</t>
  </si>
  <si>
    <t>CNE000000JM2</t>
  </si>
  <si>
    <t>BP3R433</t>
  </si>
  <si>
    <t>600886 C1 Equity</t>
  </si>
  <si>
    <t>WEG ON</t>
  </si>
  <si>
    <t>BRWEGEACNOR0</t>
  </si>
  <si>
    <t>WEGE3 BS Equity</t>
  </si>
  <si>
    <t>CHINA POWER INTL</t>
  </si>
  <si>
    <t>HK2380027329</t>
  </si>
  <si>
    <t>B02ZKQ8</t>
  </si>
  <si>
    <t>2380 HK Equity</t>
  </si>
  <si>
    <t>FERROVIAL</t>
  </si>
  <si>
    <t>NL0015001FS8</t>
  </si>
  <si>
    <t>BRS7CF0</t>
  </si>
  <si>
    <t>FER SQ Equity</t>
  </si>
  <si>
    <t>MOSAIC CO (THE)</t>
  </si>
  <si>
    <t>61945C103</t>
  </si>
  <si>
    <t>US61945C1036</t>
  </si>
  <si>
    <t>B3NPHP6</t>
  </si>
  <si>
    <t>MOS UN Equity</t>
  </si>
  <si>
    <t>ALIBABA HEALTH INFO TECH</t>
  </si>
  <si>
    <t>BMG0171K1018</t>
  </si>
  <si>
    <t>BRXVS60</t>
  </si>
  <si>
    <t>241 HK Equity</t>
  </si>
  <si>
    <t>PKO BANK POLSKI</t>
  </si>
  <si>
    <t>PLPKO0000016</t>
  </si>
  <si>
    <t>B03NGS5</t>
  </si>
  <si>
    <t>PKO PW Equity</t>
  </si>
  <si>
    <t>CHINA MERCH SHEK A(HK-C)</t>
  </si>
  <si>
    <t>CNE100002FC6</t>
  </si>
  <si>
    <t>BD5CPM8</t>
  </si>
  <si>
    <t>001979 C2 Equity</t>
  </si>
  <si>
    <t>BOE TECH GROUP A (HK-C)</t>
  </si>
  <si>
    <t>CNE0000016L5</t>
  </si>
  <si>
    <t>BD5CPL7</t>
  </si>
  <si>
    <t>000725 C2 Equity</t>
  </si>
  <si>
    <t>SANY HEAVY IND A (HK-C)</t>
  </si>
  <si>
    <t>CNE000001F70</t>
  </si>
  <si>
    <t>BP3R3H0</t>
  </si>
  <si>
    <t>600031 C1 Equity</t>
  </si>
  <si>
    <t>ZHEJIANG CHINA A (HK-C)</t>
  </si>
  <si>
    <t>CNE000001BC8</t>
  </si>
  <si>
    <t>BP3R789</t>
  </si>
  <si>
    <t>600415 C1 Equity</t>
  </si>
  <si>
    <t>SICHUAN SWELLF A (HK-C)</t>
  </si>
  <si>
    <t>CNE000000NH4</t>
  </si>
  <si>
    <t>BFB4JK8</t>
  </si>
  <si>
    <t>600779 C1 Equity</t>
  </si>
  <si>
    <t>YUNNAN BAIYAO A (HK-C)</t>
  </si>
  <si>
    <t>CNE0000008X7</t>
  </si>
  <si>
    <t>BD5CP95</t>
  </si>
  <si>
    <t>000538 C2 Equity</t>
  </si>
  <si>
    <t>JIZHONG ENER RES A(HK-C)</t>
  </si>
  <si>
    <t>CNE0000010H6</t>
  </si>
  <si>
    <t>BD5CJ93</t>
  </si>
  <si>
    <t>000937 C2 Equity</t>
  </si>
  <si>
    <t>ZHEJIANG HUAHAI A (HK-C)</t>
  </si>
  <si>
    <t>CNE000001DL5</t>
  </si>
  <si>
    <t>BP3RBR6</t>
  </si>
  <si>
    <t>600521 C1 Equity</t>
  </si>
  <si>
    <t>SHANDONG NANSHAN A(HK-C)</t>
  </si>
  <si>
    <t>CNE000001139</t>
  </si>
  <si>
    <t>BP3R9D8</t>
  </si>
  <si>
    <t>600219 C1 Equity</t>
  </si>
  <si>
    <t>LUZHOU LAOJIAO A (HK-C)</t>
  </si>
  <si>
    <t>CNE000000GF2</t>
  </si>
  <si>
    <t>BD5CMM7</t>
  </si>
  <si>
    <t>000568 C2 Equity</t>
  </si>
  <si>
    <t>JONJEE HI-TECH  A (HK-C)</t>
  </si>
  <si>
    <t>CNE000000HK0</t>
  </si>
  <si>
    <t>BP3RB10</t>
  </si>
  <si>
    <t>600872 C1 Equity</t>
  </si>
  <si>
    <t>CHINA ZHENHUA A (HK-C)</t>
  </si>
  <si>
    <t>CNE000000RY0</t>
  </si>
  <si>
    <t>BD5C885</t>
  </si>
  <si>
    <t>000733 C2 Equity</t>
  </si>
  <si>
    <t>NARI TECHNOLOGY A (HK-C)</t>
  </si>
  <si>
    <t>CNE000001G38</t>
  </si>
  <si>
    <t>BP3R444</t>
  </si>
  <si>
    <t>600406 C1 Equity</t>
  </si>
  <si>
    <t>BEIJING NEW BLDG A(HK-C)</t>
  </si>
  <si>
    <t>CNE000000QS4</t>
  </si>
  <si>
    <t>BD5CJ26</t>
  </si>
  <si>
    <t>000786 C2 Equity</t>
  </si>
  <si>
    <t>YINTAI GOLD CO A (HK-C)</t>
  </si>
  <si>
    <t>CNE0000012L4</t>
  </si>
  <si>
    <t>BD5CF40</t>
  </si>
  <si>
    <t>000975 C2 Equity</t>
  </si>
  <si>
    <t>GEMDALE CORP A (HK-C)</t>
  </si>
  <si>
    <t>CNE000001790</t>
  </si>
  <si>
    <t>BP3R3Q9</t>
  </si>
  <si>
    <t>600383 C1 Equity</t>
  </si>
  <si>
    <t>CHINA NORTHERN A (HK-C)</t>
  </si>
  <si>
    <t>CNE000000T18</t>
  </si>
  <si>
    <t>BP3R370</t>
  </si>
  <si>
    <t>600111 C1 Equity</t>
  </si>
  <si>
    <t>CHONGQING BREW A (HK-C)</t>
  </si>
  <si>
    <t>CNE000000TL3</t>
  </si>
  <si>
    <t>BP3RCZ1</t>
  </si>
  <si>
    <t>600132 C1 Equity</t>
  </si>
  <si>
    <t>JIANGSU HENGRUI A (HK-C)</t>
  </si>
  <si>
    <t>CNE0000014W7</t>
  </si>
  <si>
    <t>BP3R369</t>
  </si>
  <si>
    <t>600276 C1 Equity</t>
  </si>
  <si>
    <t>ZHEJIANG LONGSH A (HK-C)</t>
  </si>
  <si>
    <t>CNE000001FJ4</t>
  </si>
  <si>
    <t>BP3R4W2</t>
  </si>
  <si>
    <t>600352 C1 Equity</t>
  </si>
  <si>
    <t>ZHEJIANG JUHUA A (HK-C)</t>
  </si>
  <si>
    <t>CNE000000WQ6</t>
  </si>
  <si>
    <t>BP3R983</t>
  </si>
  <si>
    <t>600160 C1 Equity</t>
  </si>
  <si>
    <t>YUNNAN ALUMINIUM A(HK-C)</t>
  </si>
  <si>
    <t>CNE000000VG9</t>
  </si>
  <si>
    <t>BD5CB75</t>
  </si>
  <si>
    <t>000807 C2 Equity</t>
  </si>
  <si>
    <t>SICHUAN CHUANT A (HK-C)</t>
  </si>
  <si>
    <t>CNE000000BQ0</t>
  </si>
  <si>
    <t>BP3R4Y4</t>
  </si>
  <si>
    <t>600674 C1 Equity</t>
  </si>
  <si>
    <t>HANGZHOU SILAN A (HK-C)</t>
  </si>
  <si>
    <t>CNE000001DN1</t>
  </si>
  <si>
    <t>BP3RCV7</t>
  </si>
  <si>
    <t>600460 C1 Equity</t>
  </si>
  <si>
    <t>BEIJING TIANTAN A (HK-C)</t>
  </si>
  <si>
    <t>CNE000000WF9</t>
  </si>
  <si>
    <t>BP3R9J4</t>
  </si>
  <si>
    <t>600161 C1 Equity</t>
  </si>
  <si>
    <t>LINK REIT</t>
  </si>
  <si>
    <t>HK0823032773</t>
  </si>
  <si>
    <t>B0PB4M7</t>
  </si>
  <si>
    <t>823 HK Equity</t>
  </si>
  <si>
    <t>DIGITAL REALTY TRUST</t>
  </si>
  <si>
    <t>US2538681030</t>
  </si>
  <si>
    <t>B03GQS4</t>
  </si>
  <si>
    <t>DLR UN Equity</t>
  </si>
  <si>
    <t>AIR CHINA H</t>
  </si>
  <si>
    <t>CNE1000001S0</t>
  </si>
  <si>
    <t>B04KNF1</t>
  </si>
  <si>
    <t>753 HK Equity</t>
  </si>
  <si>
    <t>AIR CHINA A (HK-C)</t>
  </si>
  <si>
    <t>CNE000001NN0</t>
  </si>
  <si>
    <t>BP3R4G6</t>
  </si>
  <si>
    <t>601111 C1 Equity</t>
  </si>
  <si>
    <t>ROCKWOOL B</t>
  </si>
  <si>
    <t>DK0010219153</t>
  </si>
  <si>
    <t>ROCKB DC Equity</t>
  </si>
  <si>
    <t>ADMIRAL GROUP</t>
  </si>
  <si>
    <t>GB00B02J6398</t>
  </si>
  <si>
    <t>B02J639</t>
  </si>
  <si>
    <t>ADM LN Equity</t>
  </si>
  <si>
    <t>SPIRAX SARCO ENGINEERING</t>
  </si>
  <si>
    <t>GB00BWFGQN14</t>
  </si>
  <si>
    <t>BWFGQN1</t>
  </si>
  <si>
    <t>SPX LN Equity</t>
  </si>
  <si>
    <t>HEXAGON B</t>
  </si>
  <si>
    <t>SE0015961909</t>
  </si>
  <si>
    <t>BNZFHC1</t>
  </si>
  <si>
    <t>HEXAB SS Equity</t>
  </si>
  <si>
    <t>BIOMERIEUX</t>
  </si>
  <si>
    <t>FR0013280286</t>
  </si>
  <si>
    <t>BF0LBX7</t>
  </si>
  <si>
    <t>BIM FP Equity</t>
  </si>
  <si>
    <t>TOYOTA TSUSHO</t>
  </si>
  <si>
    <t>JP3635000007</t>
  </si>
  <si>
    <t>8015 JT Equity</t>
  </si>
  <si>
    <t>CHINA MENGNIU DAIRY CO</t>
  </si>
  <si>
    <t>KYG210961051</t>
  </si>
  <si>
    <t>B01B1L9</t>
  </si>
  <si>
    <t>2319 HK Equity</t>
  </si>
  <si>
    <t>HOTAI MOTOR COMPANY</t>
  </si>
  <si>
    <t>TW0002207008</t>
  </si>
  <si>
    <t>2207 TT Equity</t>
  </si>
  <si>
    <t>TAIWAN COPR FINL HLDG</t>
  </si>
  <si>
    <t>TW0005880009</t>
  </si>
  <si>
    <t>B73XCZ3</t>
  </si>
  <si>
    <t>5880 TT Equity</t>
  </si>
  <si>
    <t>KOTAK MAHINDRA BANK</t>
  </si>
  <si>
    <t>INE237A01028</t>
  </si>
  <si>
    <t>KMB IS Equity</t>
  </si>
  <si>
    <t>JINDAL STEEL &amp; POWER</t>
  </si>
  <si>
    <t>INE749A01030</t>
  </si>
  <si>
    <t>JSP IS Equity</t>
  </si>
  <si>
    <t>PATTINSON (WASHINGTON)</t>
  </si>
  <si>
    <t>AU000000SOL3</t>
  </si>
  <si>
    <t>SOL AT Equity</t>
  </si>
  <si>
    <t>CELANESE CORP</t>
  </si>
  <si>
    <t>US1508701034</t>
  </si>
  <si>
    <t>B05MZT4</t>
  </si>
  <si>
    <t>CE UN Equity</t>
  </si>
  <si>
    <t>FORMOSA PETROCHEMICAL CO</t>
  </si>
  <si>
    <t>TW0006505001</t>
  </si>
  <si>
    <t>6505 TT Equity</t>
  </si>
  <si>
    <t>NTPC</t>
  </si>
  <si>
    <t>INE733E01010</t>
  </si>
  <si>
    <t>B037HF1</t>
  </si>
  <si>
    <t>NTPC IS Equity</t>
  </si>
  <si>
    <t>LAS VEGAS SANDS CORP</t>
  </si>
  <si>
    <t>US5178341070</t>
  </si>
  <si>
    <t>B02T2J7</t>
  </si>
  <si>
    <t>LVS UN Equity</t>
  </si>
  <si>
    <t>GOODMAN GROUP</t>
  </si>
  <si>
    <t>AU000000GMG2</t>
  </si>
  <si>
    <t>B03FYZ4</t>
  </si>
  <si>
    <t>GMG AT Equity</t>
  </si>
  <si>
    <t>MONOLITHIC POWER SYSTEMS</t>
  </si>
  <si>
    <t>US6098391054</t>
  </si>
  <si>
    <t>B01Z7J1</t>
  </si>
  <si>
    <t>MPWR UW Equity</t>
  </si>
  <si>
    <t>MARKETAXESS HLDGS</t>
  </si>
  <si>
    <t>57060D108</t>
  </si>
  <si>
    <t>US57060D1081</t>
  </si>
  <si>
    <t>B03Q9D0</t>
  </si>
  <si>
    <t>MKTX UW Equity</t>
  </si>
  <si>
    <t>HYUNDAI ENGR. &amp; CONSTR.</t>
  </si>
  <si>
    <t>KR7000720003</t>
  </si>
  <si>
    <t>000720 KP Equity</t>
  </si>
  <si>
    <t>TOP GLOVE CORP</t>
  </si>
  <si>
    <t>MYL7113OO003</t>
  </si>
  <si>
    <t>B05L892</t>
  </si>
  <si>
    <t>TOPG MK Equity</t>
  </si>
  <si>
    <t>CATCHER TECH CO</t>
  </si>
  <si>
    <t>TW0002474004</t>
  </si>
  <si>
    <t>2474 TT Equity</t>
  </si>
  <si>
    <t>UNISPLENDOUR CO A (HK-C)</t>
  </si>
  <si>
    <t>CNE0000010T1</t>
  </si>
  <si>
    <t>BD5CBG4</t>
  </si>
  <si>
    <t>000938 C2 Equity</t>
  </si>
  <si>
    <t>GS HOLDINGS CORP</t>
  </si>
  <si>
    <t>KR7078930005</t>
  </si>
  <si>
    <t>B01RJV3</t>
  </si>
  <si>
    <t>078930 KP Equity</t>
  </si>
  <si>
    <t>ORION CORP (NEW)</t>
  </si>
  <si>
    <t>KR7271560005</t>
  </si>
  <si>
    <t>BDVLJ72</t>
  </si>
  <si>
    <t>271560 KP Equity</t>
  </si>
  <si>
    <t>HYUNDAI MIPO DOCKYARD</t>
  </si>
  <si>
    <t>KR7010620003</t>
  </si>
  <si>
    <t>010620 KP Equity</t>
  </si>
  <si>
    <t>HAKUHODO DY HOLDINGS</t>
  </si>
  <si>
    <t>JP3766550002</t>
  </si>
  <si>
    <t>B05LZ02</t>
  </si>
  <si>
    <t>2433 JT Equity</t>
  </si>
  <si>
    <t>SM INVESTMENTS</t>
  </si>
  <si>
    <t>Y80676102</t>
  </si>
  <si>
    <t>PHY806761029</t>
  </si>
  <si>
    <t>B068DB9</t>
  </si>
  <si>
    <t>SM PM Equity</t>
  </si>
  <si>
    <t>APA GROUP</t>
  </si>
  <si>
    <t>AU000000APA1</t>
  </si>
  <si>
    <t>APA AT Equity</t>
  </si>
  <si>
    <t>EFG HOLDING</t>
  </si>
  <si>
    <t>EGS69101C011</t>
  </si>
  <si>
    <t>HRHO EC Equity</t>
  </si>
  <si>
    <t>VEDANTA</t>
  </si>
  <si>
    <t>INE205A01025</t>
  </si>
  <si>
    <t>VEDL IS Equity</t>
  </si>
  <si>
    <t>PETRONET LNG</t>
  </si>
  <si>
    <t>INE347G01014</t>
  </si>
  <si>
    <t>B00KT68</t>
  </si>
  <si>
    <t>PLNG IS Equity</t>
  </si>
  <si>
    <t>APOLLO HOSPITALS</t>
  </si>
  <si>
    <t>INE437A01024</t>
  </si>
  <si>
    <t>APHS IS Equity</t>
  </si>
  <si>
    <t>BARITO PACIFIC</t>
  </si>
  <si>
    <t>ID1000085707</t>
  </si>
  <si>
    <t>BRPT IJ Equity</t>
  </si>
  <si>
    <t>INDAH KIAT PULP &amp; PAPER</t>
  </si>
  <si>
    <t>ID1000062201</t>
  </si>
  <si>
    <t>INKP IJ Equity</t>
  </si>
  <si>
    <t>LUCID GROUP A</t>
  </si>
  <si>
    <t>US5494981039</t>
  </si>
  <si>
    <t>BP0TR77</t>
  </si>
  <si>
    <t>LCID UW Equity</t>
  </si>
  <si>
    <t>LI NING CO</t>
  </si>
  <si>
    <t>KYG5496K1242</t>
  </si>
  <si>
    <t>B01JCK9</t>
  </si>
  <si>
    <t>2331 HK Equity</t>
  </si>
  <si>
    <t>POSCO INTERNATIONAL</t>
  </si>
  <si>
    <t>KR7047050000</t>
  </si>
  <si>
    <t>047050 KP Equity</t>
  </si>
  <si>
    <t>OTSUKA CORP</t>
  </si>
  <si>
    <t>JP3188200004</t>
  </si>
  <si>
    <t>4768 JT Equity</t>
  </si>
  <si>
    <t>CYBER AGENT</t>
  </si>
  <si>
    <t>JP3311400000</t>
  </si>
  <si>
    <t>4751 JT Equity</t>
  </si>
  <si>
    <t>FIRST QUANTUM MINERALS</t>
  </si>
  <si>
    <t>CA3359341052</t>
  </si>
  <si>
    <t>FM CT Equity</t>
  </si>
  <si>
    <t>WEST FRASER TIMBER</t>
  </si>
  <si>
    <t>CA9528451052</t>
  </si>
  <si>
    <t>WFG CT Equity</t>
  </si>
  <si>
    <t>HULIC CO (NEW)</t>
  </si>
  <si>
    <t>JP3360800001</t>
  </si>
  <si>
    <t>3003 JT Equity</t>
  </si>
  <si>
    <t>JAPAN EXCHANGE GROUP</t>
  </si>
  <si>
    <t>JP3183200009</t>
  </si>
  <si>
    <t>8697 JT Equity</t>
  </si>
  <si>
    <t>ASAHI INTECC CO</t>
  </si>
  <si>
    <t>JP3110650003</t>
  </si>
  <si>
    <t>B019MQ5</t>
  </si>
  <si>
    <t>7747 JT Equity</t>
  </si>
  <si>
    <t>M3</t>
  </si>
  <si>
    <t>JP3435750009</t>
  </si>
  <si>
    <t>B02K2M3</t>
  </si>
  <si>
    <t>2413 JT Equity</t>
  </si>
  <si>
    <t>NESTE CORPORATION</t>
  </si>
  <si>
    <t>FI0009013296</t>
  </si>
  <si>
    <t>B06YV46</t>
  </si>
  <si>
    <t>NESTE FH Equity</t>
  </si>
  <si>
    <t>LASERTEC CORP</t>
  </si>
  <si>
    <t>JP3979200007</t>
  </si>
  <si>
    <t>6920 JT Equity</t>
  </si>
  <si>
    <t>NASDAQ</t>
  </si>
  <si>
    <t>US6311031081</t>
  </si>
  <si>
    <t>NDAQ UW Equity</t>
  </si>
  <si>
    <t>BANK OF COMMUNICATIONS H</t>
  </si>
  <si>
    <t>CNE100000205</t>
  </si>
  <si>
    <t>B0B8Z29</t>
  </si>
  <si>
    <t>3328 HK Equity</t>
  </si>
  <si>
    <t>BANK OF COMMU A (HK-C)</t>
  </si>
  <si>
    <t>CNE1000000S2</t>
  </si>
  <si>
    <t>BP3R2G2</t>
  </si>
  <si>
    <t>601328 C1 Equity</t>
  </si>
  <si>
    <t xml:space="preserve">COSCO SHIPPING HLDGS H </t>
  </si>
  <si>
    <t>CNE1000002J7</t>
  </si>
  <si>
    <t>B0B8Z18</t>
  </si>
  <si>
    <t>1919 HK Equity</t>
  </si>
  <si>
    <t>COSCO SHIP HLDG A (HK-C)</t>
  </si>
  <si>
    <t>CNE100000601</t>
  </si>
  <si>
    <t>BP3R552</t>
  </si>
  <si>
    <t>601919 C1 Equity</t>
  </si>
  <si>
    <t>MTU AERO ENGINES</t>
  </si>
  <si>
    <t>DE000A0D9PT0</t>
  </si>
  <si>
    <t>B09DHL9</t>
  </si>
  <si>
    <t>MTX GY Equity</t>
  </si>
  <si>
    <t>SHANGHAI ELEC A (HK-C)</t>
  </si>
  <si>
    <t>CNE100000D55</t>
  </si>
  <si>
    <t>BP3R3T2</t>
  </si>
  <si>
    <t>601727 C1 Equity</t>
  </si>
  <si>
    <t>CHINA SHENHUA ENERGY H</t>
  </si>
  <si>
    <t>CNE1000002R0</t>
  </si>
  <si>
    <t>B09N7M0</t>
  </si>
  <si>
    <t>1088 HK Equity</t>
  </si>
  <si>
    <t>CHINA SHENHUA A (HK-C)</t>
  </si>
  <si>
    <t>CNE100000767</t>
  </si>
  <si>
    <t>BP3R262</t>
  </si>
  <si>
    <t>601088 C1 Equity</t>
  </si>
  <si>
    <t>WARNER BROS DISCOVERY</t>
  </si>
  <si>
    <t>US9344231041</t>
  </si>
  <si>
    <t>BM8JYX3</t>
  </si>
  <si>
    <t>WBD UW Equity</t>
  </si>
  <si>
    <t>ELIA GROUP</t>
  </si>
  <si>
    <t>BE0003822393</t>
  </si>
  <si>
    <t>B09M9F4</t>
  </si>
  <si>
    <t>ELI BB Equity</t>
  </si>
  <si>
    <t>ENGIE</t>
  </si>
  <si>
    <t>FR0010208488</t>
  </si>
  <si>
    <t>B0C2CQ3</t>
  </si>
  <si>
    <t>ENGI FP Equity</t>
  </si>
  <si>
    <t>BIM BIRLESIK MAGAZALAR</t>
  </si>
  <si>
    <t>TREBIMM00018</t>
  </si>
  <si>
    <t>B0D0006</t>
  </si>
  <si>
    <t>BIMAS TI Equity</t>
  </si>
  <si>
    <t>DEXCOM</t>
  </si>
  <si>
    <t>US2521311074</t>
  </si>
  <si>
    <t>B0796X4</t>
  </si>
  <si>
    <t>DXCM UW Equity</t>
  </si>
  <si>
    <t>SEVEN &amp; I HOLDINGS CO</t>
  </si>
  <si>
    <t>JP3422950000</t>
  </si>
  <si>
    <t>B0FS5D6</t>
  </si>
  <si>
    <t>3382 JT Equity</t>
  </si>
  <si>
    <t>BUILDERS FIRSTSOURCE</t>
  </si>
  <si>
    <t>12008R107</t>
  </si>
  <si>
    <t>US12008R1077</t>
  </si>
  <si>
    <t>B0BV2M7</t>
  </si>
  <si>
    <t>BLDR UN Equity</t>
  </si>
  <si>
    <t>DAIICHI SANKYO CO</t>
  </si>
  <si>
    <t>JP3475350009</t>
  </si>
  <si>
    <t>B0J7D91</t>
  </si>
  <si>
    <t>4568 JT Equity</t>
  </si>
  <si>
    <t>AMERIPRISE FINANCIAL</t>
  </si>
  <si>
    <t>03076C106</t>
  </si>
  <si>
    <t>US03076C1062</t>
  </si>
  <si>
    <t>B0J7D57</t>
  </si>
  <si>
    <t>AMP UN Equity</t>
  </si>
  <si>
    <t>BANDAI NAMCO HOLDINGS</t>
  </si>
  <si>
    <t>JP3778630008</t>
  </si>
  <si>
    <t>B0JDQD4</t>
  </si>
  <si>
    <t>7832 JT Equity</t>
  </si>
  <si>
    <t>GMO PAYMENT GATEWAY</t>
  </si>
  <si>
    <t>JP3385890003</t>
  </si>
  <si>
    <t>B06CMQ9</t>
  </si>
  <si>
    <t>3769 JT Equity</t>
  </si>
  <si>
    <t>MITSUBISHI CHEMICAL GRP</t>
  </si>
  <si>
    <t>JP3897700005</t>
  </si>
  <si>
    <t>B0JQTJ0</t>
  </si>
  <si>
    <t>4188 JT Equity</t>
  </si>
  <si>
    <t>UPL</t>
  </si>
  <si>
    <t>INE628A01036</t>
  </si>
  <si>
    <t>B0L0W35</t>
  </si>
  <si>
    <t>UPLL IS Equity</t>
  </si>
  <si>
    <t>JSW STEEL</t>
  </si>
  <si>
    <t>INE019A01038</t>
  </si>
  <si>
    <t>BZBYJJ7</t>
  </si>
  <si>
    <t>JSTL IS Equity</t>
  </si>
  <si>
    <t>WILLIS TOWERS WATSON</t>
  </si>
  <si>
    <t>G96629103</t>
  </si>
  <si>
    <t>IE00BDB6Q211</t>
  </si>
  <si>
    <t>BDB6Q21</t>
  </si>
  <si>
    <t>WTW UW Equity</t>
  </si>
  <si>
    <t>FORTESCUE METALS GROUP</t>
  </si>
  <si>
    <t>AU000000FMG4</t>
  </si>
  <si>
    <t>FMG AT Equity</t>
  </si>
  <si>
    <t>XINYI GLASS HOLDING CO</t>
  </si>
  <si>
    <t>KYG9828G1082</t>
  </si>
  <si>
    <t>B05NXN7</t>
  </si>
  <si>
    <t>868 HK Equity</t>
  </si>
  <si>
    <t>FNF GROUP</t>
  </si>
  <si>
    <t>31620R303</t>
  </si>
  <si>
    <t>US31620R3030</t>
  </si>
  <si>
    <t>BNBRDD4</t>
  </si>
  <si>
    <t>FNF UN Equity</t>
  </si>
  <si>
    <t>CHINA CONSTRUCTION BK H</t>
  </si>
  <si>
    <t>CNE1000002H1</t>
  </si>
  <si>
    <t>B0LMTQ3</t>
  </si>
  <si>
    <t>939 HK Equity</t>
  </si>
  <si>
    <t>CHINA CONST BK A (HK-C)</t>
  </si>
  <si>
    <t>CNE100000742</t>
  </si>
  <si>
    <t>BP3R3L4</t>
  </si>
  <si>
    <t>601939 C1 Equity</t>
  </si>
  <si>
    <t>SEEK</t>
  </si>
  <si>
    <t>AU000000SEK6</t>
  </si>
  <si>
    <t>B0767Y3</t>
  </si>
  <si>
    <t>SEK AT Equity</t>
  </si>
  <si>
    <t>OLD MUTUAL (NEW)</t>
  </si>
  <si>
    <t>ZAE000255360</t>
  </si>
  <si>
    <t>BDVPYN5</t>
  </si>
  <si>
    <t>OMU SJ Equity</t>
  </si>
  <si>
    <t>SUMCO</t>
  </si>
  <si>
    <t>JP3322930003</t>
  </si>
  <si>
    <t>B0M0C89</t>
  </si>
  <si>
    <t>3436 JT Equity</t>
  </si>
  <si>
    <t>INTACT FINANCIAL</t>
  </si>
  <si>
    <t>45823T106</t>
  </si>
  <si>
    <t>CA45823T1066</t>
  </si>
  <si>
    <t>B04YJV1</t>
  </si>
  <si>
    <t>IFC CT Equity</t>
  </si>
  <si>
    <t>TOROMONT INDUSTRIES</t>
  </si>
  <si>
    <t>CA8911021050</t>
  </si>
  <si>
    <t>TIH CT Equity</t>
  </si>
  <si>
    <t>EMPIRE CO A</t>
  </si>
  <si>
    <t>CA2918434077</t>
  </si>
  <si>
    <t>EMP/A CT Equity</t>
  </si>
  <si>
    <t>SAUDI BASIC IND CORP</t>
  </si>
  <si>
    <t>M8T36U109</t>
  </si>
  <si>
    <t>SA0007879121</t>
  </si>
  <si>
    <t>B1324D0</t>
  </si>
  <si>
    <t>SABIC AB Equity</t>
  </si>
  <si>
    <t>SAUDI TELECOM CO</t>
  </si>
  <si>
    <t>M8T596104</t>
  </si>
  <si>
    <t>SA0007879543</t>
  </si>
  <si>
    <t>B12M7Q5</t>
  </si>
  <si>
    <t>STC AB Equity</t>
  </si>
  <si>
    <t>AL RAJHI BANKING &amp; INV</t>
  </si>
  <si>
    <t>M0R60D105</t>
  </si>
  <si>
    <t>SA0007879113</t>
  </si>
  <si>
    <t>B12LZH9</t>
  </si>
  <si>
    <t>RJHI AB Equity</t>
  </si>
  <si>
    <t>EMAAR PROPERTIES</t>
  </si>
  <si>
    <t>AEE000301011</t>
  </si>
  <si>
    <t>B01RM25</t>
  </si>
  <si>
    <t>EMAAR DB Equity</t>
  </si>
  <si>
    <t>AED</t>
  </si>
  <si>
    <t>XDFM</t>
  </si>
  <si>
    <t>SAUDI ELECTRICITY CO</t>
  </si>
  <si>
    <t>M8T51J104</t>
  </si>
  <si>
    <t>SA0007879550</t>
  </si>
  <si>
    <t>B132NM2</t>
  </si>
  <si>
    <t>SECO AB Equity</t>
  </si>
  <si>
    <t>SAUDI BRITISH BANK</t>
  </si>
  <si>
    <t>M8234F111</t>
  </si>
  <si>
    <t>SA0007879089</t>
  </si>
  <si>
    <t>B12LSY7</t>
  </si>
  <si>
    <t>SABB AB Equity</t>
  </si>
  <si>
    <t>EMIRATES TELECOM CORP</t>
  </si>
  <si>
    <t>AEE000401019</t>
  </si>
  <si>
    <t>EAND DH Equity</t>
  </si>
  <si>
    <t>XADS</t>
  </si>
  <si>
    <t>INDUSTRIES QATAR</t>
  </si>
  <si>
    <t>QA000A0KD6K3</t>
  </si>
  <si>
    <t>IQCD QD Equity</t>
  </si>
  <si>
    <t>QAR</t>
  </si>
  <si>
    <t>DSMD</t>
  </si>
  <si>
    <t>RIYAD BANK</t>
  </si>
  <si>
    <t>M8215R118</t>
  </si>
  <si>
    <t>SA0007879048</t>
  </si>
  <si>
    <t>B12LZW4</t>
  </si>
  <si>
    <t>RIBL AB Equity</t>
  </si>
  <si>
    <t>BANQUE SAUDI FRANSI</t>
  </si>
  <si>
    <t>M1R177100</t>
  </si>
  <si>
    <t>SA0007879782</t>
  </si>
  <si>
    <t>B12LZT1</t>
  </si>
  <si>
    <t>BSFR AB Equity</t>
  </si>
  <si>
    <t>FIRST ABU DHABI BANK</t>
  </si>
  <si>
    <t>AEN000101016</t>
  </si>
  <si>
    <t>FAB DH Equity</t>
  </si>
  <si>
    <t>SABIC AGRI-NUTRIENTS</t>
  </si>
  <si>
    <t>M8T36M107</t>
  </si>
  <si>
    <t>SA0007879139</t>
  </si>
  <si>
    <t>B1323K0</t>
  </si>
  <si>
    <t>SAFCO AB Equity</t>
  </si>
  <si>
    <t>BANK ALBILAD</t>
  </si>
  <si>
    <t>SA000A0D9HK3</t>
  </si>
  <si>
    <t>B12LZP7</t>
  </si>
  <si>
    <t>ALBI AB Equity</t>
  </si>
  <si>
    <t>ABU DHABI COMM BANK</t>
  </si>
  <si>
    <t>AEA000201011</t>
  </si>
  <si>
    <t>ADCB DH Equity</t>
  </si>
  <si>
    <t>SAVOLA</t>
  </si>
  <si>
    <t>M8237G108</t>
  </si>
  <si>
    <t>SA0007879162</t>
  </si>
  <si>
    <t>B133RS9</t>
  </si>
  <si>
    <t>SAVOLA AB Equity</t>
  </si>
  <si>
    <t>DUBAI ISLAMIC BANK</t>
  </si>
  <si>
    <t>AED000201015</t>
  </si>
  <si>
    <t>DIB DB Equity</t>
  </si>
  <si>
    <t>QATAR NATIONAL BANK</t>
  </si>
  <si>
    <t>QA0006929895</t>
  </si>
  <si>
    <t>QNBK QD Equity</t>
  </si>
  <si>
    <t>MOBILE TELECOM CO</t>
  </si>
  <si>
    <t>KW0EQ0601058</t>
  </si>
  <si>
    <t>ZAIN KK Equity</t>
  </si>
  <si>
    <t>KWD</t>
  </si>
  <si>
    <t>XKUW</t>
  </si>
  <si>
    <t>QATAR GAS TRAN (NAKILAT)</t>
  </si>
  <si>
    <t>QA000A0KD6L1</t>
  </si>
  <si>
    <t>B0MLBC9</t>
  </si>
  <si>
    <t>QGTS QD Equity</t>
  </si>
  <si>
    <t>KUWAIT FINANCE HOUSE</t>
  </si>
  <si>
    <t>KW0EQ0100085</t>
  </si>
  <si>
    <t>KFH KK Equity</t>
  </si>
  <si>
    <t>QATAR ISLAMIC BANK</t>
  </si>
  <si>
    <t>QA0006929853</t>
  </si>
  <si>
    <t>QIBK QD Equity</t>
  </si>
  <si>
    <t>SAUDI INDL INV GROUP</t>
  </si>
  <si>
    <t>M8235U117</t>
  </si>
  <si>
    <t>SA000A0B89Q3</t>
  </si>
  <si>
    <t>B132Y63</t>
  </si>
  <si>
    <t>SIIG AB Equity</t>
  </si>
  <si>
    <t>NATL INDUSTRIALIZATION</t>
  </si>
  <si>
    <t>M7228W106</t>
  </si>
  <si>
    <t>SA0007879170</t>
  </si>
  <si>
    <t>B136MP0</t>
  </si>
  <si>
    <t>NIC AB Equity</t>
  </si>
  <si>
    <t>OOREDOO</t>
  </si>
  <si>
    <t>QA0007227737</t>
  </si>
  <si>
    <t>ORDS QD Equity</t>
  </si>
  <si>
    <t>COMMERCIAL BANK OF QATAR</t>
  </si>
  <si>
    <t>QA0007227752</t>
  </si>
  <si>
    <t>CBQK QD Equity</t>
  </si>
  <si>
    <t>BANK AL-JAZIRA</t>
  </si>
  <si>
    <t>M0R43T102</t>
  </si>
  <si>
    <t>SA0007879055</t>
  </si>
  <si>
    <t>B12LZQ8</t>
  </si>
  <si>
    <t>BJAZ AB Equity</t>
  </si>
  <si>
    <t>ABU DHABI ISLAMIC BK(AE)</t>
  </si>
  <si>
    <t>AEA000801018</t>
  </si>
  <si>
    <t>ADIB DH Equity</t>
  </si>
  <si>
    <t>AGILITY</t>
  </si>
  <si>
    <t>KW0EQ0601041</t>
  </si>
  <si>
    <t>AGLTY KK Equity</t>
  </si>
  <si>
    <t>ALMARAI CO</t>
  </si>
  <si>
    <t>SA000A0ETHT1</t>
  </si>
  <si>
    <t>B137VV2</t>
  </si>
  <si>
    <t>ALMARAI AB Equity</t>
  </si>
  <si>
    <t>QATAR ELECT &amp; WATER CO</t>
  </si>
  <si>
    <t>QA0006929812</t>
  </si>
  <si>
    <t>QEWS QD Equity</t>
  </si>
  <si>
    <t>QATAR FUEL CO</t>
  </si>
  <si>
    <t>QA0001200771</t>
  </si>
  <si>
    <t>QFLS QD Equity</t>
  </si>
  <si>
    <t>MABANEE CO SAKC</t>
  </si>
  <si>
    <t>KW0EQ0400725</t>
  </si>
  <si>
    <t>B00PQY0</t>
  </si>
  <si>
    <t>MABANEE KK Equity</t>
  </si>
  <si>
    <t>TRYG</t>
  </si>
  <si>
    <t>DK0060636678</t>
  </si>
  <si>
    <t>BXDZ972</t>
  </si>
  <si>
    <t>TRYG DC Equity</t>
  </si>
  <si>
    <t>GALAXY ENTERTAINMENT GRP</t>
  </si>
  <si>
    <t>HK0027032686</t>
  </si>
  <si>
    <t>27 HK Equity</t>
  </si>
  <si>
    <t>ANTOFAGASTA</t>
  </si>
  <si>
    <t>GB0000456144</t>
  </si>
  <si>
    <t>ANTO LN Equity</t>
  </si>
  <si>
    <t>CF INDUSTRIES HOLDINGS</t>
  </si>
  <si>
    <t>US1252691001</t>
  </si>
  <si>
    <t>B0G4K50</t>
  </si>
  <si>
    <t>CF UN Equity</t>
  </si>
  <si>
    <t>TITAN COMPANY</t>
  </si>
  <si>
    <t>INE280A01028</t>
  </si>
  <si>
    <t>TTAN IS Equity</t>
  </si>
  <si>
    <t>SRF</t>
  </si>
  <si>
    <t>INE647A01010</t>
  </si>
  <si>
    <t>SRF IS Equity</t>
  </si>
  <si>
    <t>EICHER MOTORS</t>
  </si>
  <si>
    <t>INE066A01021</t>
  </si>
  <si>
    <t>BMW4CV8</t>
  </si>
  <si>
    <t>EIM IS Equity</t>
  </si>
  <si>
    <t>ADANI ENTERPRISES</t>
  </si>
  <si>
    <t>INE423A01024</t>
  </si>
  <si>
    <t>B01VRK0</t>
  </si>
  <si>
    <t>ADE IS Equity</t>
  </si>
  <si>
    <t>BERGER PAINTS INDIA</t>
  </si>
  <si>
    <t>INE463A01038</t>
  </si>
  <si>
    <t>BV8TBJ1</t>
  </si>
  <si>
    <t>BRGR IS Equity</t>
  </si>
  <si>
    <t>TRENT</t>
  </si>
  <si>
    <t>INE849A01020</t>
  </si>
  <si>
    <t>BDDRN32</t>
  </si>
  <si>
    <t>TRENT IS Equity</t>
  </si>
  <si>
    <t>SAMVARDHANA MOTHERSON</t>
  </si>
  <si>
    <t>INE775A01035</t>
  </si>
  <si>
    <t>MOTHERSO IS Equity</t>
  </si>
  <si>
    <t>INDRAPRASTHA GAS</t>
  </si>
  <si>
    <t>INE203G01027</t>
  </si>
  <si>
    <t>BD9PXD0</t>
  </si>
  <si>
    <t>IGL IS Equity</t>
  </si>
  <si>
    <t>MARICO</t>
  </si>
  <si>
    <t>INE196A01026</t>
  </si>
  <si>
    <t>B1S34K5</t>
  </si>
  <si>
    <t>MRCO IS Equity</t>
  </si>
  <si>
    <t>TATA ELXSI</t>
  </si>
  <si>
    <t>INE670A01012</t>
  </si>
  <si>
    <t>TELX IS Equity</t>
  </si>
  <si>
    <t>LIVE NATION ENTMT</t>
  </si>
  <si>
    <t>US5380341090</t>
  </si>
  <si>
    <t>B0T7YX2</t>
  </si>
  <si>
    <t>LYV UN Equity</t>
  </si>
  <si>
    <t>DISCOVERY HOLDINGS</t>
  </si>
  <si>
    <t>ZAE000022331</t>
  </si>
  <si>
    <t>DSY SJ Equity</t>
  </si>
  <si>
    <t>NORTHAM HOLDINGS</t>
  </si>
  <si>
    <t>ZAE000298253</t>
  </si>
  <si>
    <t>BMZ1NS0</t>
  </si>
  <si>
    <t>NPH SJ Equity</t>
  </si>
  <si>
    <t>PRICE GROUP (MR)</t>
  </si>
  <si>
    <t>ZAE000200457</t>
  </si>
  <si>
    <t>BYXW419</t>
  </si>
  <si>
    <t>MRP SJ Equity</t>
  </si>
  <si>
    <t>UNIMICRON TECHNOLOGY</t>
  </si>
  <si>
    <t>TW0003037008</t>
  </si>
  <si>
    <t>3037 TT Equity</t>
  </si>
  <si>
    <t>FENG TAY ENTERPRISE CO</t>
  </si>
  <si>
    <t>TW0009910000</t>
  </si>
  <si>
    <t>9910 TT Equity</t>
  </si>
  <si>
    <t>INDUSTRIAL BANK OF KOREA</t>
  </si>
  <si>
    <t>KR7024110009</t>
  </si>
  <si>
    <t>024110 KP Equity</t>
  </si>
  <si>
    <t>SAMSUNG ENGINEERING CO</t>
  </si>
  <si>
    <t>KR7028050003</t>
  </si>
  <si>
    <t>028050 KP Equity</t>
  </si>
  <si>
    <t>DONGFENG MOTOR GROUP H</t>
  </si>
  <si>
    <t>CNE100000312</t>
  </si>
  <si>
    <t>B0PH5N3</t>
  </si>
  <si>
    <t>489 HK Equity</t>
  </si>
  <si>
    <t>QATAR INTL ISLAMIC</t>
  </si>
  <si>
    <t>QA0006929879</t>
  </si>
  <si>
    <t>QIIK QD Equity</t>
  </si>
  <si>
    <t>NATIONAL BANK OF KUWAIT</t>
  </si>
  <si>
    <t>KW0EQ0100010</t>
  </si>
  <si>
    <t>NBK KK Equity</t>
  </si>
  <si>
    <t>ARAB NATIONAL BANK</t>
  </si>
  <si>
    <t>M1454X102</t>
  </si>
  <si>
    <t>SA0007879105</t>
  </si>
  <si>
    <t>B12LZK2</t>
  </si>
  <si>
    <t>ARNB AB Equity</t>
  </si>
  <si>
    <t>ALDAR PROPERTIES</t>
  </si>
  <si>
    <t>AEA002001013</t>
  </si>
  <si>
    <t>B0LX3Y2</t>
  </si>
  <si>
    <t>ALDAR DH Equity</t>
  </si>
  <si>
    <t>COSAN ON</t>
  </si>
  <si>
    <t>BRCSANACNOR6</t>
  </si>
  <si>
    <t>B0P72G5</t>
  </si>
  <si>
    <t>CSAN3 BS Equity</t>
  </si>
  <si>
    <t>MASTERCARD A</t>
  </si>
  <si>
    <t>57636Q104</t>
  </si>
  <si>
    <t>US57636Q1040</t>
  </si>
  <si>
    <t>B121557</t>
  </si>
  <si>
    <t>MA UN Equity</t>
  </si>
  <si>
    <t>GRUPO AEROP PACIFICO B</t>
  </si>
  <si>
    <t>MX01GA000004</t>
  </si>
  <si>
    <t>B0ZV104</t>
  </si>
  <si>
    <t>GAPB MF Equity</t>
  </si>
  <si>
    <t>CHIPOTLE MEXICAN GRILL A</t>
  </si>
  <si>
    <t>US1696561059</t>
  </si>
  <si>
    <t>B0X7DZ3</t>
  </si>
  <si>
    <t>CMG UN Equity</t>
  </si>
  <si>
    <t>CHINA GAS HOLDINGS</t>
  </si>
  <si>
    <t>G2109G103</t>
  </si>
  <si>
    <t>BMG2109G1033</t>
  </si>
  <si>
    <t>384 HK Equity</t>
  </si>
  <si>
    <t>SHENZHOU INTERNATIONAL</t>
  </si>
  <si>
    <t>G8087W101</t>
  </si>
  <si>
    <t>KYG8087W1015</t>
  </si>
  <si>
    <t>B0MP1B0</t>
  </si>
  <si>
    <t>2313 HK Equity</t>
  </si>
  <si>
    <t>VANGUARD INTL SC</t>
  </si>
  <si>
    <t>TW0005347009</t>
  </si>
  <si>
    <t>5347 TT Equity</t>
  </si>
  <si>
    <t>ROCO</t>
  </si>
  <si>
    <t>MINOR INTERNATIONAL</t>
  </si>
  <si>
    <t>TH0128B10Z09</t>
  </si>
  <si>
    <t>B018C06</t>
  </si>
  <si>
    <t>MINT TB Equity</t>
  </si>
  <si>
    <t>GENTING SINGAPORE</t>
  </si>
  <si>
    <t>SGXE21576413</t>
  </si>
  <si>
    <t>BDRTVP2</t>
  </si>
  <si>
    <t>GENS SP Equity</t>
  </si>
  <si>
    <t>SAUDI INVESTMENT BANK</t>
  </si>
  <si>
    <t>M8236J111</t>
  </si>
  <si>
    <t>SA0007879063</t>
  </si>
  <si>
    <t>B12M7M1</t>
  </si>
  <si>
    <t>SIBC AB Equity</t>
  </si>
  <si>
    <t>ETIHAD ETISALAT CO</t>
  </si>
  <si>
    <t>SA000A0DM9P2</t>
  </si>
  <si>
    <t>B12LR51</t>
  </si>
  <si>
    <t>EEC AB Equity</t>
  </si>
  <si>
    <t>YANBU NATL PETROCHEMICAL</t>
  </si>
  <si>
    <t>SA000A0HNF36</t>
  </si>
  <si>
    <t>B128CF7</t>
  </si>
  <si>
    <t>YANSAB AB Equity</t>
  </si>
  <si>
    <t>PEMBINA PIPELINE</t>
  </si>
  <si>
    <t>CA7063271034</t>
  </si>
  <si>
    <t>B4PT2P8</t>
  </si>
  <si>
    <t>PPL CT Equity</t>
  </si>
  <si>
    <t>ALTAGAS</t>
  </si>
  <si>
    <t>CA0213611001</t>
  </si>
  <si>
    <t>B43WJC5</t>
  </si>
  <si>
    <t>ALA CT Equity</t>
  </si>
  <si>
    <t>KEYERA</t>
  </si>
  <si>
    <t>CA4932711001</t>
  </si>
  <si>
    <t>B3SGMV5</t>
  </si>
  <si>
    <t>KEY CT Equity</t>
  </si>
  <si>
    <t>WHEATON PRECIOUS METALS</t>
  </si>
  <si>
    <t>CA9628791027</t>
  </si>
  <si>
    <t>BF13KN5</t>
  </si>
  <si>
    <t>WPM CT Equity</t>
  </si>
  <si>
    <t>ARC RESOURCES</t>
  </si>
  <si>
    <t>00208D408</t>
  </si>
  <si>
    <t>CA00208D4084</t>
  </si>
  <si>
    <t>B6463M8</t>
  </si>
  <si>
    <t>ARX CT Equity</t>
  </si>
  <si>
    <t>RIOCAN REIT</t>
  </si>
  <si>
    <t>CA7669101031</t>
  </si>
  <si>
    <t>REI-U CT Equity</t>
  </si>
  <si>
    <t>GODREJ CONSUMER PRDCTS</t>
  </si>
  <si>
    <t>INE102D01028</t>
  </si>
  <si>
    <t>B1BDGY0</t>
  </si>
  <si>
    <t>GCPL IS Equity</t>
  </si>
  <si>
    <t>INTERCONTINENTAL EXCH</t>
  </si>
  <si>
    <t>45866F104</t>
  </si>
  <si>
    <t>US45866F1049</t>
  </si>
  <si>
    <t>BFSSDS9</t>
  </si>
  <si>
    <t>ICE UN Equity</t>
  </si>
  <si>
    <t>INPEX CORP</t>
  </si>
  <si>
    <t>JP3294460005</t>
  </si>
  <si>
    <t>B10RB15</t>
  </si>
  <si>
    <t>1605 JT Equity</t>
  </si>
  <si>
    <t>HYUNDAI GLOVIS CO</t>
  </si>
  <si>
    <t>KR7086280005</t>
  </si>
  <si>
    <t>B0V3XR5</t>
  </si>
  <si>
    <t>086280 KP Equity</t>
  </si>
  <si>
    <t>SHANDONG GOLD A (HK-C)</t>
  </si>
  <si>
    <t>CNE000001FR7</t>
  </si>
  <si>
    <t>BP3R5D0</t>
  </si>
  <si>
    <t>600547 C1 Equity</t>
  </si>
  <si>
    <t>SHANDONG GOLD-MINING H</t>
  </si>
  <si>
    <t>CNE1000036N7</t>
  </si>
  <si>
    <t>BFD2096</t>
  </si>
  <si>
    <t>1787 HK Equity</t>
  </si>
  <si>
    <t>NINE DRAGONS PAPER</t>
  </si>
  <si>
    <t>G65318100</t>
  </si>
  <si>
    <t>BMG653181005</t>
  </si>
  <si>
    <t>B0WC2B8</t>
  </si>
  <si>
    <t>2689 HK Equity</t>
  </si>
  <si>
    <t>DONGFANG ELECTR A (HK-C)</t>
  </si>
  <si>
    <t>CNE000000J28</t>
  </si>
  <si>
    <t>BP3R604</t>
  </si>
  <si>
    <t>600875 C1 Equity</t>
  </si>
  <si>
    <t>CHINA NATL BUILDING H</t>
  </si>
  <si>
    <t>CNE1000002N9</t>
  </si>
  <si>
    <t>B0Y91C1</t>
  </si>
  <si>
    <t>3323 HK Equity</t>
  </si>
  <si>
    <t>BARWA REAL ESTATE CO</t>
  </si>
  <si>
    <t>QA000A0KD6J5</t>
  </si>
  <si>
    <t>B0YTG26</t>
  </si>
  <si>
    <t>BRES QD Equity</t>
  </si>
  <si>
    <t>MAPLETREE LOGISTICS</t>
  </si>
  <si>
    <t>SG1S03926213</t>
  </si>
  <si>
    <t>B0D6P43</t>
  </si>
  <si>
    <t>MLT SP Equity</t>
  </si>
  <si>
    <t>ALGONQUIN POWER &amp; UTL</t>
  </si>
  <si>
    <t>CA0158571053</t>
  </si>
  <si>
    <t>B51BMR7</t>
  </si>
  <si>
    <t>AQN CT Equity</t>
  </si>
  <si>
    <t>RB GLOBAL</t>
  </si>
  <si>
    <t>74935Q107</t>
  </si>
  <si>
    <t>CA74935Q1072</t>
  </si>
  <si>
    <t>BMWGTH9</t>
  </si>
  <si>
    <t>RBA CT Equity</t>
  </si>
  <si>
    <t>GULF BANK</t>
  </si>
  <si>
    <t>KW0EQ0100028</t>
  </si>
  <si>
    <t>GBK KK Equity</t>
  </si>
  <si>
    <t xml:space="preserve">LIBERTY SIRIUSXM C </t>
  </si>
  <si>
    <t>US5312297899</t>
  </si>
  <si>
    <t>BPLYVL3</t>
  </si>
  <si>
    <t>LSXMK UW Equity</t>
  </si>
  <si>
    <t>TRACKING STK</t>
  </si>
  <si>
    <t>BANK OF CHINA H</t>
  </si>
  <si>
    <t>CNE1000001Z5</t>
  </si>
  <si>
    <t>B154564</t>
  </si>
  <si>
    <t>3988 HK Equity</t>
  </si>
  <si>
    <t>BANK OF CHINA A (HK-C)</t>
  </si>
  <si>
    <t>CNE000001N05</t>
  </si>
  <si>
    <t>BP3R239</t>
  </si>
  <si>
    <t>601988 C1 Equity</t>
  </si>
  <si>
    <t>HUSQVARNA B</t>
  </si>
  <si>
    <t>SE0001662230</t>
  </si>
  <si>
    <t>B12PJ24</t>
  </si>
  <si>
    <t>HUSQB SS Equity</t>
  </si>
  <si>
    <t>ADP</t>
  </si>
  <si>
    <t>FR0010340141</t>
  </si>
  <si>
    <t>B164FY1</t>
  </si>
  <si>
    <t>ADP FP Equity</t>
  </si>
  <si>
    <t>TRANSDIGM GROUP INC</t>
  </si>
  <si>
    <t>US8936411003</t>
  </si>
  <si>
    <t>B11FJK3</t>
  </si>
  <si>
    <t>TDG UN Equity</t>
  </si>
  <si>
    <t>LOCALIZA RENT A CAR ON</t>
  </si>
  <si>
    <t>BRRENTACNOR4</t>
  </si>
  <si>
    <t>B08K3S0</t>
  </si>
  <si>
    <t>RENT3 BS Equity</t>
  </si>
  <si>
    <t>CANADIAN APT PPTYS REIT</t>
  </si>
  <si>
    <t>CA1349211054</t>
  </si>
  <si>
    <t>CAR-U CT Equity</t>
  </si>
  <si>
    <t>NORTHLAND POWER</t>
  </si>
  <si>
    <t>CA6665111002</t>
  </si>
  <si>
    <t>B68XHC3</t>
  </si>
  <si>
    <t>NPI CT Equity</t>
  </si>
  <si>
    <t>TFI INTERNATIONAL</t>
  </si>
  <si>
    <t>87241L109</t>
  </si>
  <si>
    <t>CA87241L1094</t>
  </si>
  <si>
    <t>BDRXBF4</t>
  </si>
  <si>
    <t>TFII CT Equity</t>
  </si>
  <si>
    <t>DUFRY GROUP</t>
  </si>
  <si>
    <t>CH0023405456</t>
  </si>
  <si>
    <t>B0R80X9</t>
  </si>
  <si>
    <t>DUFN SE Equity</t>
  </si>
  <si>
    <t>CARL ZEISS MEDITEC</t>
  </si>
  <si>
    <t>DE0005313704</t>
  </si>
  <si>
    <t>AFX GY Equity</t>
  </si>
  <si>
    <t>ARKEMA</t>
  </si>
  <si>
    <t>FR0010313833</t>
  </si>
  <si>
    <t>B0Z5YZ2</t>
  </si>
  <si>
    <t>AKE FP Equity</t>
  </si>
  <si>
    <t>COVIVIO</t>
  </si>
  <si>
    <t>FR0000064578</t>
  </si>
  <si>
    <t>COV FP Equity</t>
  </si>
  <si>
    <t>IPSEN</t>
  </si>
  <si>
    <t>FR0010259150</t>
  </si>
  <si>
    <t>B0R7JF1</t>
  </si>
  <si>
    <t>IPN FP Equity</t>
  </si>
  <si>
    <t>HIKMA PHARMACEUTICALS</t>
  </si>
  <si>
    <t>GB00B0LCW083</t>
  </si>
  <si>
    <t>B0LCW08</t>
  </si>
  <si>
    <t>HIK LN Equity</t>
  </si>
  <si>
    <t>PROMOTORA Y OPER DE INFR</t>
  </si>
  <si>
    <t>MX01PI000005</t>
  </si>
  <si>
    <t>PINFRA* MF Equity</t>
  </si>
  <si>
    <t>INDUTRADE</t>
  </si>
  <si>
    <t>SE0001515552</t>
  </si>
  <si>
    <t>B0LDBX7</t>
  </si>
  <si>
    <t>INDT SS Equity</t>
  </si>
  <si>
    <t>NAN YA PRINTED CIRCUIT</t>
  </si>
  <si>
    <t>TW0008046004</t>
  </si>
  <si>
    <t>B118753</t>
  </si>
  <si>
    <t>8046 TT Equity</t>
  </si>
  <si>
    <t>ABRDN</t>
  </si>
  <si>
    <t>GB00BF8Q6K64</t>
  </si>
  <si>
    <t>BF8Q6K6</t>
  </si>
  <si>
    <t>ABDN LN Equity</t>
  </si>
  <si>
    <t>SINO BIOPHARMACEUTICAL</t>
  </si>
  <si>
    <t>G8167W138</t>
  </si>
  <si>
    <t>KYG8167W1380</t>
  </si>
  <si>
    <t>B00XSF9</t>
  </si>
  <si>
    <t>1177 HK Equity</t>
  </si>
  <si>
    <t>SHANGHAI JIN HTL A(HK-C)</t>
  </si>
  <si>
    <t>CNE000000MK0</t>
  </si>
  <si>
    <t>BP3RD03</t>
  </si>
  <si>
    <t>600754 C1 Equity</t>
  </si>
  <si>
    <t>INNER MONGOLIA YITAI B</t>
  </si>
  <si>
    <t>CNE000000SK7</t>
  </si>
  <si>
    <t>900948 CG Equity</t>
  </si>
  <si>
    <t>DIALOG GROUP</t>
  </si>
  <si>
    <t>MYL7277OO006</t>
  </si>
  <si>
    <t>B00MRS2</t>
  </si>
  <si>
    <t>DLG MK Equity</t>
  </si>
  <si>
    <t>QL RESOURCES</t>
  </si>
  <si>
    <t>MYL7084OO006</t>
  </si>
  <si>
    <t>B00G234</t>
  </si>
  <si>
    <t>QLG MK Equity</t>
  </si>
  <si>
    <t>BANGKOK DUSIT MED. SVCS</t>
  </si>
  <si>
    <t>TH0264A10Z04</t>
  </si>
  <si>
    <t>BLZGSL6</t>
  </si>
  <si>
    <t>BDMS TB Equity</t>
  </si>
  <si>
    <t>KRUNGTHAI CARD</t>
  </si>
  <si>
    <t>TH0689010Z00</t>
  </si>
  <si>
    <t>BF2LWS7</t>
  </si>
  <si>
    <t>KTC TB Equity</t>
  </si>
  <si>
    <t>WPG HOLDINGS CO</t>
  </si>
  <si>
    <t>TW0003702007</t>
  </si>
  <si>
    <t>B0P6L87</t>
  </si>
  <si>
    <t>3702 TT Equity</t>
  </si>
  <si>
    <t>RUENTEX DEVELOPMENT CO</t>
  </si>
  <si>
    <t>TW0009945006</t>
  </si>
  <si>
    <t>9945 TT Equity</t>
  </si>
  <si>
    <t>ARCELORMITTAL A</t>
  </si>
  <si>
    <t>LU1598757687</t>
  </si>
  <si>
    <t>BYPBS67</t>
  </si>
  <si>
    <t>MT NA Equity</t>
  </si>
  <si>
    <t>AL RAYAN BANK</t>
  </si>
  <si>
    <t>QA000A0M8VM3</t>
  </si>
  <si>
    <t>B0VR7W0</t>
  </si>
  <si>
    <t>MARK QD Equity</t>
  </si>
  <si>
    <t>WACKER CHEMIE</t>
  </si>
  <si>
    <t>DE000WCH8881</t>
  </si>
  <si>
    <t>B11Y568</t>
  </si>
  <si>
    <t>WCH GY Equity</t>
  </si>
  <si>
    <t>DAQIN RAILWAY A (HK-C)</t>
  </si>
  <si>
    <t>CNE000001NG4</t>
  </si>
  <si>
    <t>BP3R2N9</t>
  </si>
  <si>
    <t>601006 C1 Equity</t>
  </si>
  <si>
    <t>SKC CO</t>
  </si>
  <si>
    <t>KR7011790003</t>
  </si>
  <si>
    <t>011790 KP Equity</t>
  </si>
  <si>
    <t>LUNDIN MINING CORP</t>
  </si>
  <si>
    <t>CA5503721063</t>
  </si>
  <si>
    <t>LUN CT Equity</t>
  </si>
  <si>
    <t>LIAONING PORT CO A(HK-C)</t>
  </si>
  <si>
    <t>CNE100000X77</t>
  </si>
  <si>
    <t>BP3RBC1</t>
  </si>
  <si>
    <t>601880 C1 Equity</t>
  </si>
  <si>
    <t>SHANDONG WEIGAO GROUP H</t>
  </si>
  <si>
    <t>CNE100000171</t>
  </si>
  <si>
    <t>1066 HK Equity</t>
  </si>
  <si>
    <t>PIDILITE INDUSTRIES</t>
  </si>
  <si>
    <t>INE318A01026</t>
  </si>
  <si>
    <t>B0JJV59</t>
  </si>
  <si>
    <t>PIDI IS Equity</t>
  </si>
  <si>
    <t>SUZANO ON</t>
  </si>
  <si>
    <t>BRSUZBACNOR0</t>
  </si>
  <si>
    <t>B02GKC7</t>
  </si>
  <si>
    <t>SUZB3 BS Equity</t>
  </si>
  <si>
    <t>E INK HOLDINGS</t>
  </si>
  <si>
    <t>TW0008069006</t>
  </si>
  <si>
    <t>8069 TT Equity</t>
  </si>
  <si>
    <t>BAJAJ FINANCE</t>
  </si>
  <si>
    <t>INE296A01024</t>
  </si>
  <si>
    <t>BD2N0P2</t>
  </si>
  <si>
    <t>BAF IS Equity</t>
  </si>
  <si>
    <t>HAVELLS INDIA</t>
  </si>
  <si>
    <t>INE176B01034</t>
  </si>
  <si>
    <t>BQGZWP9</t>
  </si>
  <si>
    <t>HAVL IS Equity</t>
  </si>
  <si>
    <t>SHRIRAM FINANCE</t>
  </si>
  <si>
    <t>INE721A01013</t>
  </si>
  <si>
    <t>SHFL IS Equity</t>
  </si>
  <si>
    <t>TORRENT PHARMACEUTICALS</t>
  </si>
  <si>
    <t>INE685A01028</t>
  </si>
  <si>
    <t>B0XPSB8</t>
  </si>
  <si>
    <t>TRP IS Equity</t>
  </si>
  <si>
    <t>PARTNERS GROUP HOLDING</t>
  </si>
  <si>
    <t>CH0024608827</t>
  </si>
  <si>
    <t>B119QG0</t>
  </si>
  <si>
    <t>PGHN SE Equity</t>
  </si>
  <si>
    <t>CHINA OILFIELD SVCS H</t>
  </si>
  <si>
    <t>CNE1000002P4</t>
  </si>
  <si>
    <t>2883 HK Equity</t>
  </si>
  <si>
    <t>GRIFOLS</t>
  </si>
  <si>
    <t>ES0171996087</t>
  </si>
  <si>
    <t>BYY3DX6</t>
  </si>
  <si>
    <t>GRF SQ Equity</t>
  </si>
  <si>
    <t>LATOUR INVESTMENT B</t>
  </si>
  <si>
    <t>SE0010100958</t>
  </si>
  <si>
    <t>BZ404X1</t>
  </si>
  <si>
    <t>LATOB SS Equity</t>
  </si>
  <si>
    <t>TOTVS ON</t>
  </si>
  <si>
    <t>BRTOTSACNOR8</t>
  </si>
  <si>
    <t>B10LQP6</t>
  </si>
  <si>
    <t>TOTS3 BS Equity</t>
  </si>
  <si>
    <t>HOME PRODUCT CENTER</t>
  </si>
  <si>
    <t>TH0661010007</t>
  </si>
  <si>
    <t>HMPRO TB Equity</t>
  </si>
  <si>
    <t>DAIWA HOUSE REIT INV CO</t>
  </si>
  <si>
    <t>JP3046390005</t>
  </si>
  <si>
    <t>B0Z6WY0</t>
  </si>
  <si>
    <t>8984 JT Equity</t>
  </si>
  <si>
    <t>UNITED SPIRITS</t>
  </si>
  <si>
    <t>INE854D01024</t>
  </si>
  <si>
    <t>BYWFSB7</t>
  </si>
  <si>
    <t>UNSP IS Equity</t>
  </si>
  <si>
    <t>SHREE CEMENT</t>
  </si>
  <si>
    <t>INE070A01015</t>
  </si>
  <si>
    <t>SRCM IS Equity</t>
  </si>
  <si>
    <t>CAPITEC BANK HOLDINGS</t>
  </si>
  <si>
    <t>ZAE000035861</t>
  </si>
  <si>
    <t>CPI SJ Equity</t>
  </si>
  <si>
    <t>EXPERIAN</t>
  </si>
  <si>
    <t>GB00B19NLV48</t>
  </si>
  <si>
    <t>B19NLV4</t>
  </si>
  <si>
    <t>EXPN LN Equity</t>
  </si>
  <si>
    <t>KOBE BUSSAN CO</t>
  </si>
  <si>
    <t>JP3291200008</t>
  </si>
  <si>
    <t>B14RJB7</t>
  </si>
  <si>
    <t>3038 JT Equity</t>
  </si>
  <si>
    <t>SHANGHAI INTL PO A(HK-C)</t>
  </si>
  <si>
    <t>CNE0000013N8</t>
  </si>
  <si>
    <t>BP3R2L7</t>
  </si>
  <si>
    <t>600018 C1 Equity</t>
  </si>
  <si>
    <t>IGO</t>
  </si>
  <si>
    <t>AU000000IGO4</t>
  </si>
  <si>
    <t>IGO AT Equity</t>
  </si>
  <si>
    <t>GREENTOWN CHINA HLDGS</t>
  </si>
  <si>
    <t>KYG4100M1050</t>
  </si>
  <si>
    <t>B17N9P6</t>
  </si>
  <si>
    <t>3900 HK Equity</t>
  </si>
  <si>
    <t>KUMHO PETRO CHEMICAL CO</t>
  </si>
  <si>
    <t>KR7011780004</t>
  </si>
  <si>
    <t>011780 KP Equity</t>
  </si>
  <si>
    <t>EQUATORIAL ENERGIA ON</t>
  </si>
  <si>
    <t>BREQTLACNOR0</t>
  </si>
  <si>
    <t>B128R96</t>
  </si>
  <si>
    <t>EQTL3 BS Equity</t>
  </si>
  <si>
    <t>WILMAR INTERNATIONAL</t>
  </si>
  <si>
    <t>SG1T56930848</t>
  </si>
  <si>
    <t>B17KC69</t>
  </si>
  <si>
    <t>WIL SP Equity</t>
  </si>
  <si>
    <t>NOMURA REAL ESTATE HLDG</t>
  </si>
  <si>
    <t>JP3762900003</t>
  </si>
  <si>
    <t>B1CWJM5</t>
  </si>
  <si>
    <t>3231 JT Equity</t>
  </si>
  <si>
    <t>SARTORIUS STEDIM BIOTECH</t>
  </si>
  <si>
    <t>FR0013154002</t>
  </si>
  <si>
    <t>BYZ2QP5</t>
  </si>
  <si>
    <t>DIM FP Equity</t>
  </si>
  <si>
    <t>HD HYUNDAI HEAVY IND</t>
  </si>
  <si>
    <t>KR7329180004</t>
  </si>
  <si>
    <t>BMDHSH4</t>
  </si>
  <si>
    <t>329180 KP Equity</t>
  </si>
  <si>
    <t>IDEMITSU KOSAN CO</t>
  </si>
  <si>
    <t>JP3142500002</t>
  </si>
  <si>
    <t>B1FF8P7</t>
  </si>
  <si>
    <t>5019 JT Equity</t>
  </si>
  <si>
    <t>POLY DEV &amp; HLDGS A(HK-C)</t>
  </si>
  <si>
    <t>CNE000001ND1</t>
  </si>
  <si>
    <t>BP3R336</t>
  </si>
  <si>
    <t>600048 C1 Equity</t>
  </si>
  <si>
    <t>SHANXI LUAN ENV A (HK-C)</t>
  </si>
  <si>
    <t>CNE000001NT7</t>
  </si>
  <si>
    <t>BP3R682</t>
  </si>
  <si>
    <t>601699 C1 Equity</t>
  </si>
  <si>
    <t>ICBC H</t>
  </si>
  <si>
    <t>CNE1000003G1</t>
  </si>
  <si>
    <t>B1G1QD8</t>
  </si>
  <si>
    <t>1398 HK Equity</t>
  </si>
  <si>
    <t>ICBC A (HK-C)</t>
  </si>
  <si>
    <t>CNE000001P37</t>
  </si>
  <si>
    <t>BP3R217</t>
  </si>
  <si>
    <t>601398 C1 Equity</t>
  </si>
  <si>
    <t>BOLLORE</t>
  </si>
  <si>
    <t>FR0000039299</t>
  </si>
  <si>
    <t>BOL FP Equity</t>
  </si>
  <si>
    <t>SWEDISH ORPHAN BIOVITRUM</t>
  </si>
  <si>
    <t>SE0000872095</t>
  </si>
  <si>
    <t>B1CC9H0</t>
  </si>
  <si>
    <t>SOBI SS Equity</t>
  </si>
  <si>
    <t>HUAXIN CEMENT A (HK-C)</t>
  </si>
  <si>
    <t>CNE000000DC6</t>
  </si>
  <si>
    <t>BP3RD36</t>
  </si>
  <si>
    <t>600801 C1 Equity</t>
  </si>
  <si>
    <t>CHINA STATE CONSTRUCTION</t>
  </si>
  <si>
    <t>KYG216771363</t>
  </si>
  <si>
    <t>B0BM5T8</t>
  </si>
  <si>
    <t>3311 HK Equity</t>
  </si>
  <si>
    <t>LEIDOS HOLDINGS</t>
  </si>
  <si>
    <t>US5253271028</t>
  </si>
  <si>
    <t>BDV82B8</t>
  </si>
  <si>
    <t>LDOS UN Equity</t>
  </si>
  <si>
    <t>INNOLUX CORP</t>
  </si>
  <si>
    <t>TW0003481008</t>
  </si>
  <si>
    <t>B0CC0M5</t>
  </si>
  <si>
    <t>3481 TT Equity</t>
  </si>
  <si>
    <t>METSO CORPORATION</t>
  </si>
  <si>
    <t>FI0009014575</t>
  </si>
  <si>
    <t>B1FN8X9</t>
  </si>
  <si>
    <t>METSO FH Equity</t>
  </si>
  <si>
    <t>BKW</t>
  </si>
  <si>
    <t>CH0130293662</t>
  </si>
  <si>
    <t>B76D410</t>
  </si>
  <si>
    <t>BKW SE Equity</t>
  </si>
  <si>
    <t>CHINA COAL ENERGY H</t>
  </si>
  <si>
    <t>CNE100000528</t>
  </si>
  <si>
    <t>B1JNK84</t>
  </si>
  <si>
    <t>1898 HK Equity</t>
  </si>
  <si>
    <t>EMAAR ECONOMIC CITY</t>
  </si>
  <si>
    <t>SA000A0KDVM8</t>
  </si>
  <si>
    <t>B19NK95</t>
  </si>
  <si>
    <t>EMAAR AB Equity</t>
  </si>
  <si>
    <t>AIR CANADA VV</t>
  </si>
  <si>
    <t>CA0089118776</t>
  </si>
  <si>
    <t>BSDHYK1</t>
  </si>
  <si>
    <t>AC CT Equity</t>
  </si>
  <si>
    <t>VV</t>
  </si>
  <si>
    <t>CHINA COMMU SERVICES H</t>
  </si>
  <si>
    <t>CNE1000002G3</t>
  </si>
  <si>
    <t>B1HVJ16</t>
  </si>
  <si>
    <t>552 HK Equity</t>
  </si>
  <si>
    <t>ZHAOJIN MINING IND H</t>
  </si>
  <si>
    <t>CNE1000004R6</t>
  </si>
  <si>
    <t>B1H5082</t>
  </si>
  <si>
    <t>1818 HK Equity</t>
  </si>
  <si>
    <t>GLOBAL UNICHIP CORP</t>
  </si>
  <si>
    <t>TW0003443008</t>
  </si>
  <si>
    <t>B056381</t>
  </si>
  <si>
    <t>3443 TT Equity</t>
  </si>
  <si>
    <t>BUMRUNGRAD HOSPITAL PUB</t>
  </si>
  <si>
    <t>TH0168A10Z01</t>
  </si>
  <si>
    <t>B0166D1</t>
  </si>
  <si>
    <t>BH TB Equity</t>
  </si>
  <si>
    <t>FIRST SOLAR</t>
  </si>
  <si>
    <t>US3364331070</t>
  </si>
  <si>
    <t>B1HMF22</t>
  </si>
  <si>
    <t>FSLR UW Equity</t>
  </si>
  <si>
    <t>OWENS CORNING</t>
  </si>
  <si>
    <t>US6907421019</t>
  </si>
  <si>
    <t>B1FW7Q2</t>
  </si>
  <si>
    <t>OC UN Equity</t>
  </si>
  <si>
    <t>EXXARO RESOURCES</t>
  </si>
  <si>
    <t>ZAE000084992</t>
  </si>
  <si>
    <t>EXX SJ Equity</t>
  </si>
  <si>
    <t>KINGDEE INTL SOFTWARE</t>
  </si>
  <si>
    <t>G52568147</t>
  </si>
  <si>
    <t>KYG525681477</t>
  </si>
  <si>
    <t>268 HK Equity</t>
  </si>
  <si>
    <t>SYMRISE</t>
  </si>
  <si>
    <t>DE000SYM9999</t>
  </si>
  <si>
    <t>B1JB4K8</t>
  </si>
  <si>
    <t>SY1 GY Equity</t>
  </si>
  <si>
    <t>PARKLAND</t>
  </si>
  <si>
    <t>70137W108</t>
  </si>
  <si>
    <t>CA70137W1086</t>
  </si>
  <si>
    <t>BLFHPV8</t>
  </si>
  <si>
    <t>PKI CT Equity</t>
  </si>
  <si>
    <t>INFO EDGE (INDIA)</t>
  </si>
  <si>
    <t>INE663F01024</t>
  </si>
  <si>
    <t>B1685L0</t>
  </si>
  <si>
    <t>INFOE IS Equity</t>
  </si>
  <si>
    <t>SHANGHAI BAOSIGHT SOFT B</t>
  </si>
  <si>
    <t>CNE000000GG0</t>
  </si>
  <si>
    <t>900926 CG Equity</t>
  </si>
  <si>
    <t>SHANGHAI BAOSIG A (HK-C)</t>
  </si>
  <si>
    <t>CNE000000C66</t>
  </si>
  <si>
    <t>BP3RCN9</t>
  </si>
  <si>
    <t>600845 C1 Equity</t>
  </si>
  <si>
    <t>CHINA RESOURCES GAS GRP</t>
  </si>
  <si>
    <t>G2113B108</t>
  </si>
  <si>
    <t>BMG2113B1081</t>
  </si>
  <si>
    <t>1193 HK Equity</t>
  </si>
  <si>
    <t>HAITIAN INTL HLDGS</t>
  </si>
  <si>
    <t>KYG4232C1087</t>
  </si>
  <si>
    <t>B1L2RC2</t>
  </si>
  <si>
    <t>1882 HK Equity</t>
  </si>
  <si>
    <t>ZHUZHOU CRRC TIMES H</t>
  </si>
  <si>
    <t>CNE1000004X4</t>
  </si>
  <si>
    <t>B1L3XL6</t>
  </si>
  <si>
    <t>3898 HK Equity</t>
  </si>
  <si>
    <t>ZHUZHOU CRRC A (HK-C)</t>
  </si>
  <si>
    <t>CNE100004QK2</t>
  </si>
  <si>
    <t>BMYR710</t>
  </si>
  <si>
    <t>688187 C1 Equity</t>
  </si>
  <si>
    <t>CHINASOFT INTERNATIONAL</t>
  </si>
  <si>
    <t>KYG2110A1114</t>
  </si>
  <si>
    <t>BC9S4J5</t>
  </si>
  <si>
    <t>354 HK Equity</t>
  </si>
  <si>
    <t>BROADRIDGE FINANCIAL</t>
  </si>
  <si>
    <t>11133T103</t>
  </si>
  <si>
    <t>US11133T1034</t>
  </si>
  <si>
    <t>B1VP7R6</t>
  </si>
  <si>
    <t>BR UN Equity</t>
  </si>
  <si>
    <t>MONOTARO CO</t>
  </si>
  <si>
    <t>JP3922950005</t>
  </si>
  <si>
    <t>B1GHR88</t>
  </si>
  <si>
    <t>3064 JT Equity</t>
  </si>
  <si>
    <t>ZHONGJIN GOLD A (HK-C)</t>
  </si>
  <si>
    <t>CNE000001FM8</t>
  </si>
  <si>
    <t>BP3R585</t>
  </si>
  <si>
    <t>600489 C1 Equity</t>
  </si>
  <si>
    <t>CHINA CSSC HLDG A (HK-C)</t>
  </si>
  <si>
    <t>CNE000000W05</t>
  </si>
  <si>
    <t>BP3R4N3</t>
  </si>
  <si>
    <t>600150 C1 Equity</t>
  </si>
  <si>
    <t>SINOMA INTL A (HK-C)</t>
  </si>
  <si>
    <t>CNE000001LS3</t>
  </si>
  <si>
    <t>BP3RBX2</t>
  </si>
  <si>
    <t>600970 C1 Equity</t>
  </si>
  <si>
    <t>SIEYUAN ELECTRIC A(HK-C)</t>
  </si>
  <si>
    <t>CNE000001KM8</t>
  </si>
  <si>
    <t>BD5C7M2</t>
  </si>
  <si>
    <t>002028 C2 Equity</t>
  </si>
  <si>
    <t>JIANGSU EASTERN A (HK-C)</t>
  </si>
  <si>
    <t>CNE0000012K6</t>
  </si>
  <si>
    <t>BD5LSB5</t>
  </si>
  <si>
    <t>000301 C2 Equity</t>
  </si>
  <si>
    <t>SH YUYUAN TOURI A (HK-C)</t>
  </si>
  <si>
    <t>CNE000000594</t>
  </si>
  <si>
    <t>BP3R8V9</t>
  </si>
  <si>
    <t>600655 C1 Equity</t>
  </si>
  <si>
    <t>HAITONG SECURITIES CO H</t>
  </si>
  <si>
    <t>CNE1000019K9</t>
  </si>
  <si>
    <t>B71SXC4</t>
  </si>
  <si>
    <t>6837 HK Equity</t>
  </si>
  <si>
    <t>HAITONG SEC A (HK-C)</t>
  </si>
  <si>
    <t>CNE000000CK1</t>
  </si>
  <si>
    <t>BP3R2S4</t>
  </si>
  <si>
    <t>600837 C1 Equity</t>
  </si>
  <si>
    <t>GUANGZHOU YUEXI A (HK-C)</t>
  </si>
  <si>
    <t>CNE0000013M0</t>
  </si>
  <si>
    <t>BD5C8L8</t>
  </si>
  <si>
    <t>000987 C2 Equity</t>
  </si>
  <si>
    <t>NEW HOPE LIUHE A (HK-C)</t>
  </si>
  <si>
    <t>CNE000000VB0</t>
  </si>
  <si>
    <t>BD5CNF7</t>
  </si>
  <si>
    <t>000876 C2 Equity</t>
  </si>
  <si>
    <t>HUALAN BIOLOGIC A (HK-C)</t>
  </si>
  <si>
    <t>CNE000001JN8</t>
  </si>
  <si>
    <t>BD5CL19</t>
  </si>
  <si>
    <t>002007 C2 Equity</t>
  </si>
  <si>
    <t>JCET GROUP CO A (HK-C)</t>
  </si>
  <si>
    <t>CNE000001F05</t>
  </si>
  <si>
    <t>BP3RCQ2</t>
  </si>
  <si>
    <t>600584 C1 Equity</t>
  </si>
  <si>
    <t>XIAMEN TUNGSTEN A (HK-C)</t>
  </si>
  <si>
    <t>CNE000001D15</t>
  </si>
  <si>
    <t>BP3R6F9</t>
  </si>
  <si>
    <t>600549 C1 Equity</t>
  </si>
  <si>
    <t>CHINA CITIC BANK H</t>
  </si>
  <si>
    <t>CNE1000001Q4</t>
  </si>
  <si>
    <t>B1W0JF2</t>
  </si>
  <si>
    <t>998 HK Equity</t>
  </si>
  <si>
    <t>BOUBYAN BANK</t>
  </si>
  <si>
    <t>KW0EQ0102065</t>
  </si>
  <si>
    <t>B15DYL9</t>
  </si>
  <si>
    <t>BOUBYAN KK Equity</t>
  </si>
  <si>
    <t>SAUDI RSCH AND MEDIA GRP</t>
  </si>
  <si>
    <t>SA000A0JK5M3</t>
  </si>
  <si>
    <t>B156TT1</t>
  </si>
  <si>
    <t>RESEARCH AB Equity</t>
  </si>
  <si>
    <t>ADVANCED PETROCHEMICALS</t>
  </si>
  <si>
    <t>SA000A0LE310</t>
  </si>
  <si>
    <t>B1P6WF8</t>
  </si>
  <si>
    <t>APPC AB Equity</t>
  </si>
  <si>
    <t>SAHARA INTL PETROCHEM</t>
  </si>
  <si>
    <t>SA000A0KFKK0</t>
  </si>
  <si>
    <t>B1C1NH5</t>
  </si>
  <si>
    <t>SIPCHEM AB Equity</t>
  </si>
  <si>
    <t>DISCOVER FINANCIAL</t>
  </si>
  <si>
    <t>US2547091080</t>
  </si>
  <si>
    <t>B1YLC43</t>
  </si>
  <si>
    <t>DFS UN Equity</t>
  </si>
  <si>
    <t>MONDI PLC (GB)</t>
  </si>
  <si>
    <t>GB00B1CRLC47</t>
  </si>
  <si>
    <t>B1CRLC4</t>
  </si>
  <si>
    <t>MNDI LN Equity</t>
  </si>
  <si>
    <t>TE CONNECTIVITY</t>
  </si>
  <si>
    <t>H84989104</t>
  </si>
  <si>
    <t>CH0102993182</t>
  </si>
  <si>
    <t>B62B7C3</t>
  </si>
  <si>
    <t>TEL UN Equity</t>
  </si>
  <si>
    <t>SK INNOVATION CO</t>
  </si>
  <si>
    <t>KR7096770003</t>
  </si>
  <si>
    <t>B232R05</t>
  </si>
  <si>
    <t>096770 KP Equity</t>
  </si>
  <si>
    <t>DLF</t>
  </si>
  <si>
    <t>INE271C01023</t>
  </si>
  <si>
    <t>B1YLCV0</t>
  </si>
  <si>
    <t>DLFU IS Equity</t>
  </si>
  <si>
    <t>SAUDI KAYAN PETROCHEM</t>
  </si>
  <si>
    <t>SA000A0MQCJ2</t>
  </si>
  <si>
    <t>B1Z8F66</t>
  </si>
  <si>
    <t>KAYAN AB Equity</t>
  </si>
  <si>
    <t>BANK NEW YORK MELLON</t>
  </si>
  <si>
    <t>US0640581007</t>
  </si>
  <si>
    <t>B1Z77F6</t>
  </si>
  <si>
    <t>BK UN Equity</t>
  </si>
  <si>
    <t>INSULET CORP</t>
  </si>
  <si>
    <t>45784P101</t>
  </si>
  <si>
    <t>US45784P1012</t>
  </si>
  <si>
    <t>B1XGNW4</t>
  </si>
  <si>
    <t>PODD UW Equity</t>
  </si>
  <si>
    <t>AECOM</t>
  </si>
  <si>
    <t>00766T100</t>
  </si>
  <si>
    <t>US00766T1007</t>
  </si>
  <si>
    <t>B1VZ431</t>
  </si>
  <si>
    <t>ACM UN Equity</t>
  </si>
  <si>
    <t>T-MOBILE US</t>
  </si>
  <si>
    <t>US8725901040</t>
  </si>
  <si>
    <t>B94Q9V0</t>
  </si>
  <si>
    <t>TMUS UW Equity</t>
  </si>
  <si>
    <t>COUNTRY GARDEN HLDGS</t>
  </si>
  <si>
    <t>KYG245241032</t>
  </si>
  <si>
    <t>B1VKYN6</t>
  </si>
  <si>
    <t>2007 HK Equity</t>
  </si>
  <si>
    <t>CHINA MERCH ENER A(HK-C)</t>
  </si>
  <si>
    <t>CNE000001PQ8</t>
  </si>
  <si>
    <t>BP3R8G4</t>
  </si>
  <si>
    <t>601872 C1 Equity</t>
  </si>
  <si>
    <t>GETLINK</t>
  </si>
  <si>
    <t>FR0010533075</t>
  </si>
  <si>
    <t>B292JQ9</t>
  </si>
  <si>
    <t>GET FP Equity</t>
  </si>
  <si>
    <t>JAZZ PHARMACEUTICALS</t>
  </si>
  <si>
    <t>G50871105</t>
  </si>
  <si>
    <t>IE00B4Q5ZN47</t>
  </si>
  <si>
    <t>B4Q5ZN4</t>
  </si>
  <si>
    <t>JAZZ UW Equity</t>
  </si>
  <si>
    <t>DELTA AIR LINES</t>
  </si>
  <si>
    <t>US2473617023</t>
  </si>
  <si>
    <t>B1W9D46</t>
  </si>
  <si>
    <t>DAL UN Equity</t>
  </si>
  <si>
    <t>CJ CORP</t>
  </si>
  <si>
    <t>KR7001040005</t>
  </si>
  <si>
    <t>001040 KP Equity</t>
  </si>
  <si>
    <t>BANK OF NINGBO A (HK-C)</t>
  </si>
  <si>
    <t>CNE1000005P7</t>
  </si>
  <si>
    <t>BD5CP06</t>
  </si>
  <si>
    <t>002142 C2 Equity</t>
  </si>
  <si>
    <t>ANGEL YEAST CO A (HK-C)</t>
  </si>
  <si>
    <t>CNE0000014G0</t>
  </si>
  <si>
    <t>BP3RH12</t>
  </si>
  <si>
    <t>600298 C1 Equity</t>
  </si>
  <si>
    <t>SHANXI XINGHUAC A (HK-C)</t>
  </si>
  <si>
    <t>CNE000000DH5</t>
  </si>
  <si>
    <t>BP3R820</t>
  </si>
  <si>
    <t>600809 C1 Equity</t>
  </si>
  <si>
    <t>BANK OF NANJING A (HK-C)</t>
  </si>
  <si>
    <t>CNE100000627</t>
  </si>
  <si>
    <t>BP3R529</t>
  </si>
  <si>
    <t>601009 C1 Equity</t>
  </si>
  <si>
    <t>INDUSTRIAL BANK A (HK-C)</t>
  </si>
  <si>
    <t>CNE000001QZ7</t>
  </si>
  <si>
    <t>BP3R295</t>
  </si>
  <si>
    <t>601166 C1 Equity</t>
  </si>
  <si>
    <t>WESTERN MINING A (HK-C)</t>
  </si>
  <si>
    <t>CNE100000619</t>
  </si>
  <si>
    <t>BP3R7X4</t>
  </si>
  <si>
    <t>601168 C1 Equity</t>
  </si>
  <si>
    <t>PINGDINGSHAN TI A (HK-C)</t>
  </si>
  <si>
    <t>CNE000001PH7</t>
  </si>
  <si>
    <t>BP3R9C7</t>
  </si>
  <si>
    <t>601666 C1 Equity</t>
  </si>
  <si>
    <t>LULULEMON ATHLETICA</t>
  </si>
  <si>
    <t>US5500211090</t>
  </si>
  <si>
    <t>B23FN39</t>
  </si>
  <si>
    <t>LULU UW Equity</t>
  </si>
  <si>
    <t>POSCO FUTURE M</t>
  </si>
  <si>
    <t>KR7003670007</t>
  </si>
  <si>
    <t>003670 KP Equity</t>
  </si>
  <si>
    <t>LIVZON PHARMA A (HK-C)</t>
  </si>
  <si>
    <t>CNE0000002Y8</t>
  </si>
  <si>
    <t>BD5CQ25</t>
  </si>
  <si>
    <t>000513 C2 Equity</t>
  </si>
  <si>
    <t>CMOC GROUP H</t>
  </si>
  <si>
    <t>CNE100000114</t>
  </si>
  <si>
    <t>B1VRCG6</t>
  </si>
  <si>
    <t>3993 HK Equity</t>
  </si>
  <si>
    <t>CMOC GROUP A (HK-C)</t>
  </si>
  <si>
    <t>CNE100001NR0</t>
  </si>
  <si>
    <t>BP3R574</t>
  </si>
  <si>
    <t>603993 C1 Equity</t>
  </si>
  <si>
    <t>SUNNY OPTICAL TECH</t>
  </si>
  <si>
    <t>KYG8586D1097</t>
  </si>
  <si>
    <t>B1YBT08</t>
  </si>
  <si>
    <t>2382 HK Equity</t>
  </si>
  <si>
    <t>ANTA SPORTS PRODUCTS</t>
  </si>
  <si>
    <t>G04011105</t>
  </si>
  <si>
    <t>KYG040111059</t>
  </si>
  <si>
    <t>B1YVKN8</t>
  </si>
  <si>
    <t>2020 HK Equity</t>
  </si>
  <si>
    <t>ANHUI GUJING DISTILLER B</t>
  </si>
  <si>
    <t>CNE000000K82</t>
  </si>
  <si>
    <t>200596 CS Equity</t>
  </si>
  <si>
    <t>XSHE</t>
  </si>
  <si>
    <t>ANHUI GUJING A (HK-C)</t>
  </si>
  <si>
    <t>CNE000000MD5</t>
  </si>
  <si>
    <t>BD5M1G4</t>
  </si>
  <si>
    <t>000596 C2 Equity</t>
  </si>
  <si>
    <t>SHANGHAI LINGANG A(HK-C)</t>
  </si>
  <si>
    <t>CNE000000C74</t>
  </si>
  <si>
    <t>BK947Q7</t>
  </si>
  <si>
    <t>600848 C1 Equity</t>
  </si>
  <si>
    <t>PRESS METAL ALUMINIUM</t>
  </si>
  <si>
    <t>MYL8869OO009</t>
  </si>
  <si>
    <t>BF0J5S4</t>
  </si>
  <si>
    <t>PMAH MK Equity</t>
  </si>
  <si>
    <t>HARGREAVES LANSDOWN</t>
  </si>
  <si>
    <t>GB00B1VZ0M25</t>
  </si>
  <si>
    <t>B1VZ0M2</t>
  </si>
  <si>
    <t>HL/ LN Equity</t>
  </si>
  <si>
    <t>NEMETSCHEK</t>
  </si>
  <si>
    <t>DE0006452907</t>
  </si>
  <si>
    <t>NEM GY Equity</t>
  </si>
  <si>
    <t>SMURFIT KAPPA GROUP</t>
  </si>
  <si>
    <t>IE00B1RR8406</t>
  </si>
  <si>
    <t>B1RR828</t>
  </si>
  <si>
    <t>SKG ID Equity</t>
  </si>
  <si>
    <t>PRYSMIAN</t>
  </si>
  <si>
    <t>IT0004176001</t>
  </si>
  <si>
    <t>B1W4V69</t>
  </si>
  <si>
    <t>PRY IM Equity</t>
  </si>
  <si>
    <t>DIASORIN</t>
  </si>
  <si>
    <t>IT0003492391</t>
  </si>
  <si>
    <t>B234WN9</t>
  </si>
  <si>
    <t>DIA IM Equity</t>
  </si>
  <si>
    <t>JBS ON</t>
  </si>
  <si>
    <t>BRJBSSACNOR8</t>
  </si>
  <si>
    <t>B1V74X7</t>
  </si>
  <si>
    <t>JBSS3 BS Equity</t>
  </si>
  <si>
    <t>ENERGISA UNIT</t>
  </si>
  <si>
    <t>BRENGICDAM16</t>
  </si>
  <si>
    <t>B56XQT8</t>
  </si>
  <si>
    <t>ENGI11 BS Equity</t>
  </si>
  <si>
    <t>GRG BANKING EQUI A(HK-C)</t>
  </si>
  <si>
    <t>CNE100000650</t>
  </si>
  <si>
    <t>BD5CLH5</t>
  </si>
  <si>
    <t>002152 C2 Equity</t>
  </si>
  <si>
    <t>EMIRATES NBD BANK</t>
  </si>
  <si>
    <t>AEE000801010</t>
  </si>
  <si>
    <t>B28PFX8</t>
  </si>
  <si>
    <t>EMIRATES DB Equity</t>
  </si>
  <si>
    <t>SIME DARBY</t>
  </si>
  <si>
    <t>MYL4197OO009</t>
  </si>
  <si>
    <t>B29TTR1</t>
  </si>
  <si>
    <t>SIME MK Equity</t>
  </si>
  <si>
    <t>CAIXABANK</t>
  </si>
  <si>
    <t>ES0140609019</t>
  </si>
  <si>
    <t>B283W97</t>
  </si>
  <si>
    <t>CABK SQ Equity</t>
  </si>
  <si>
    <t>INVESCO LTD</t>
  </si>
  <si>
    <t>G491BT108</t>
  </si>
  <si>
    <t>BMG491BT1088</t>
  </si>
  <si>
    <t>B28XP76</t>
  </si>
  <si>
    <t>IVZ UN Equity</t>
  </si>
  <si>
    <t>BRB3SAACNOR6</t>
  </si>
  <si>
    <t>BG36ZK1</t>
  </si>
  <si>
    <t>B3SA3 BS Equity</t>
  </si>
  <si>
    <t>CHINA RAILWAY GROUP H</t>
  </si>
  <si>
    <t>CNE1000007Z2</t>
  </si>
  <si>
    <t>B297KM7</t>
  </si>
  <si>
    <t>390 HK Equity</t>
  </si>
  <si>
    <t>CHINA RAIL GRP A (HK-C)</t>
  </si>
  <si>
    <t>CNE100000866</t>
  </si>
  <si>
    <t>BP3R3D6</t>
  </si>
  <si>
    <t>601390 C1 Equity</t>
  </si>
  <si>
    <t>MASIMO</t>
  </si>
  <si>
    <t>US5747951003</t>
  </si>
  <si>
    <t>B1YWR63</t>
  </si>
  <si>
    <t>MASI UW Equity</t>
  </si>
  <si>
    <t>MERCADOLIBRE</t>
  </si>
  <si>
    <t>58733R102</t>
  </si>
  <si>
    <t>US58733R1023</t>
  </si>
  <si>
    <t>B23X1H3</t>
  </si>
  <si>
    <t>MELI UW Equity</t>
  </si>
  <si>
    <t>ULTA BEAUTY</t>
  </si>
  <si>
    <t>90384S303</t>
  </si>
  <si>
    <t>US90384S3031</t>
  </si>
  <si>
    <t>B28TS42</t>
  </si>
  <si>
    <t>ULTA UW Equity</t>
  </si>
  <si>
    <t>VMWARE A</t>
  </si>
  <si>
    <t>US9285634021</t>
  </si>
  <si>
    <t>B23SN61</t>
  </si>
  <si>
    <t>VMW UN Equity</t>
  </si>
  <si>
    <t>GOLDWIND SCIENCE A(HK-C)</t>
  </si>
  <si>
    <t>CNE1000008S5</t>
  </si>
  <si>
    <t>BD5CQ58</t>
  </si>
  <si>
    <t>002202 C2 Equity</t>
  </si>
  <si>
    <t>BANK OF BEIJING A (HK-C)</t>
  </si>
  <si>
    <t>CNE100000734</t>
  </si>
  <si>
    <t>BP3R2W8</t>
  </si>
  <si>
    <t>601169 C1 Equity</t>
  </si>
  <si>
    <t>CHINA PACIFIC INS GRP H</t>
  </si>
  <si>
    <t>CNE1000009Q7</t>
  </si>
  <si>
    <t>B2Q5H56</t>
  </si>
  <si>
    <t>2601 HK Equity</t>
  </si>
  <si>
    <t>CHINA PACIFIC A (HK-C)</t>
  </si>
  <si>
    <t>CNE1000008M8</t>
  </si>
  <si>
    <t>BP3R2K6</t>
  </si>
  <si>
    <t>601601 C1 Equity</t>
  </si>
  <si>
    <t>ADANI PORTS AND SEZ</t>
  </si>
  <si>
    <t>INE742F01042</t>
  </si>
  <si>
    <t>B28XXH2</t>
  </si>
  <si>
    <t>ADSEZ IS Equity</t>
  </si>
  <si>
    <t>POWER GRID CORP OF INDIA</t>
  </si>
  <si>
    <t>INE752E01010</t>
  </si>
  <si>
    <t>B233HS6</t>
  </si>
  <si>
    <t>PWGR IS Equity</t>
  </si>
  <si>
    <t>PANOCEAN</t>
  </si>
  <si>
    <t>KR7028670008</t>
  </si>
  <si>
    <t>B24FX49</t>
  </si>
  <si>
    <t>028670 KP Equity</t>
  </si>
  <si>
    <t>BUREAU VERITAS SA</t>
  </si>
  <si>
    <t>FR0006174348</t>
  </si>
  <si>
    <t>B28DTJ6</t>
  </si>
  <si>
    <t>BVI FP Equity</t>
  </si>
  <si>
    <t>TOAST A</t>
  </si>
  <si>
    <t>US8887871080</t>
  </si>
  <si>
    <t>BP6D7B7</t>
  </si>
  <si>
    <t>TOST UN Equity</t>
  </si>
  <si>
    <t>ARABIAN INTERNET COMMU</t>
  </si>
  <si>
    <t>SA15CIBJGH12</t>
  </si>
  <si>
    <t>BMVH0Q9</t>
  </si>
  <si>
    <t>SOLUTION AB Equity</t>
  </si>
  <si>
    <t>ENDEAVOUR MINING (GB)</t>
  </si>
  <si>
    <t>GB00BL6K5J42</t>
  </si>
  <si>
    <t>BL6K5J4</t>
  </si>
  <si>
    <t>EDV LN Equity</t>
  </si>
  <si>
    <t>SK SQUARE CO</t>
  </si>
  <si>
    <t>KR7402340004</t>
  </si>
  <si>
    <t>BMG3GS6</t>
  </si>
  <si>
    <t>402340 KP Equity</t>
  </si>
  <si>
    <t>ACWA POWER COMPANY</t>
  </si>
  <si>
    <t>SA15CGS10H12</t>
  </si>
  <si>
    <t>BM8SKZ4</t>
  </si>
  <si>
    <t>ACWA AB Equity</t>
  </si>
  <si>
    <t>VOLVO CAR B</t>
  </si>
  <si>
    <t>SE0016844831</t>
  </si>
  <si>
    <t>BMXC0X9</t>
  </si>
  <si>
    <t>VOLCARB SS Equity</t>
  </si>
  <si>
    <t>KAKAOPAY CORP</t>
  </si>
  <si>
    <t>KR7377300009</t>
  </si>
  <si>
    <t>BP8ZCS3</t>
  </si>
  <si>
    <t>377300 KP Equity</t>
  </si>
  <si>
    <t xml:space="preserve">RIVIAN AUTOMOTIVE A </t>
  </si>
  <si>
    <t>76954A103</t>
  </si>
  <si>
    <t>US76954A1034</t>
  </si>
  <si>
    <t>BL98841</t>
  </si>
  <si>
    <t>RIVN UW Equity</t>
  </si>
  <si>
    <t>DAIMLER TRUCK HOLDING</t>
  </si>
  <si>
    <t>DE000DTR0CK8</t>
  </si>
  <si>
    <t>BP6VLQ4</t>
  </si>
  <si>
    <t>DTG GY Equity</t>
  </si>
  <si>
    <t>SAUDI TADAWUL GROUP HLDG</t>
  </si>
  <si>
    <t>SA15DHKGHBH4</t>
  </si>
  <si>
    <t>BMZQ749</t>
  </si>
  <si>
    <t>TADAWULG AB Equity</t>
  </si>
  <si>
    <t>MULTIPLY GROUP</t>
  </si>
  <si>
    <t>AEM001001019</t>
  </si>
  <si>
    <t>BP0PMS1</t>
  </si>
  <si>
    <t>MULTIPLY DH EQUITY</t>
  </si>
  <si>
    <t>HOYMILES POWER A (HK-C)</t>
  </si>
  <si>
    <t>CNE1000055R8</t>
  </si>
  <si>
    <t>BMF7P59</t>
  </si>
  <si>
    <t>688032 C1 Equity</t>
  </si>
  <si>
    <t>GRAB HOLDINGS A</t>
  </si>
  <si>
    <t>G4124C109</t>
  </si>
  <si>
    <t>KYG4124C1096</t>
  </si>
  <si>
    <t>BP6NH40</t>
  </si>
  <si>
    <t>GRAB UW Equity</t>
  </si>
  <si>
    <t>ASR MICROELEC A (HK-C)</t>
  </si>
  <si>
    <t>CNE100005RF7</t>
  </si>
  <si>
    <t>BNHPM46</t>
  </si>
  <si>
    <t>688220 C1 Equity</t>
  </si>
  <si>
    <t>CONSTELLATION ENERGY</t>
  </si>
  <si>
    <t>21037T109</t>
  </si>
  <si>
    <t>US21037T1097</t>
  </si>
  <si>
    <t>BMH4FS1</t>
  </si>
  <si>
    <t>CEG UW Equity</t>
  </si>
  <si>
    <t>JINKO SOLAR A (HK-C)</t>
  </si>
  <si>
    <t>CNE100005R96</t>
  </si>
  <si>
    <t>BNHPM68</t>
  </si>
  <si>
    <t>688223 C1 Equity</t>
  </si>
  <si>
    <t>LG ENERGY SOLUTION</t>
  </si>
  <si>
    <t>KR7373220003</t>
  </si>
  <si>
    <t>BNSP8W5</t>
  </si>
  <si>
    <t>373220 KP Equity</t>
  </si>
  <si>
    <t>ELM</t>
  </si>
  <si>
    <t>SA15GG53GHH3</t>
  </si>
  <si>
    <t>BNYDSH8</t>
  </si>
  <si>
    <t>ELM AB Equity</t>
  </si>
  <si>
    <t>POWERCHIP SEMICONDUCTOR</t>
  </si>
  <si>
    <t>TW0006770001</t>
  </si>
  <si>
    <t>BJBXT36</t>
  </si>
  <si>
    <t>6770 TT Equity</t>
  </si>
  <si>
    <t>ISOFTSTONE INFO A (HK-C)</t>
  </si>
  <si>
    <t>CNE1000058S0</t>
  </si>
  <si>
    <t>BLC7SL2</t>
  </si>
  <si>
    <t>301236 C2 Equity</t>
  </si>
  <si>
    <t>NAHDI MEDICAL COMPANY</t>
  </si>
  <si>
    <t>SA15HG521213</t>
  </si>
  <si>
    <t>BMZPZG4</t>
  </si>
  <si>
    <t>NAHDI AB Equity</t>
  </si>
  <si>
    <t>GOTO GOJEK TOKOPEDIA</t>
  </si>
  <si>
    <t>ID1000166903</t>
  </si>
  <si>
    <t>BQ3R601</t>
  </si>
  <si>
    <t>GOTO IJ Equity</t>
  </si>
  <si>
    <t>HALEON</t>
  </si>
  <si>
    <t>GB00BMX86B70</t>
  </si>
  <si>
    <t>BMX86B7</t>
  </si>
  <si>
    <t>HLN LN Equity</t>
  </si>
  <si>
    <t>PORSCHE VORZUG</t>
  </si>
  <si>
    <t>DE000PAG9113</t>
  </si>
  <si>
    <t>BJN59B8</t>
  </si>
  <si>
    <t>P911 GY Equity</t>
  </si>
  <si>
    <t>CHOW TAI FOOK (CN)</t>
  </si>
  <si>
    <t>KYG211461085</t>
  </si>
  <si>
    <t>B4R39F7</t>
  </si>
  <si>
    <t>1929 HK Equity</t>
  </si>
  <si>
    <t>PEPCO GROUP(PL)</t>
  </si>
  <si>
    <t>NL0015000AU7</t>
  </si>
  <si>
    <t>BMXNYN0</t>
  </si>
  <si>
    <t>PCO PW Equity</t>
  </si>
  <si>
    <t>FERGUSON(US)</t>
  </si>
  <si>
    <t>G3421J106</t>
  </si>
  <si>
    <t>JE00BJVNSS43</t>
  </si>
  <si>
    <t>BKB0C57</t>
  </si>
  <si>
    <t>FERG UN Equity</t>
  </si>
  <si>
    <t>ATLASSIAN (US)</t>
  </si>
  <si>
    <t>US0494681010</t>
  </si>
  <si>
    <t>BQ1PC76</t>
  </si>
  <si>
    <t>TEAM UW Equity</t>
  </si>
  <si>
    <t>BROOKFIELD ASSET MAN LTD</t>
  </si>
  <si>
    <t>CA1130041058</t>
  </si>
  <si>
    <t>BPCPYH2</t>
  </si>
  <si>
    <t>BAM CT Equity</t>
  </si>
  <si>
    <t>AMERICANA RESTAURANTS</t>
  </si>
  <si>
    <t>AEE01135A222</t>
  </si>
  <si>
    <t>BPCMH29</t>
  </si>
  <si>
    <t>AMR DH Equity</t>
  </si>
  <si>
    <t>GE HEALTHCARE TECH</t>
  </si>
  <si>
    <t>36266G107</t>
  </si>
  <si>
    <t>US36266G1076</t>
  </si>
  <si>
    <t>BL6JPG8</t>
  </si>
  <si>
    <t>GEHC UW Equity</t>
  </si>
  <si>
    <t>SAUDI ARAMCO BASE OIL CO</t>
  </si>
  <si>
    <t>SA15M1HH2NH5</t>
  </si>
  <si>
    <t>BMDKMB5</t>
  </si>
  <si>
    <t>LUBEREF AB Equity</t>
  </si>
  <si>
    <t>DUKHAN BANK</t>
  </si>
  <si>
    <t>QA000B982PM1</t>
  </si>
  <si>
    <t>BNGB5K2</t>
  </si>
  <si>
    <t>DUBK QD Equity</t>
  </si>
  <si>
    <t>KENVUE</t>
  </si>
  <si>
    <t>49177J102</t>
  </si>
  <si>
    <t>US49177J1025</t>
  </si>
  <si>
    <t>BQ84ZQ6</t>
  </si>
  <si>
    <t>KVUE UN Equity</t>
  </si>
  <si>
    <t>JIO FINANCIAL SERVICES</t>
  </si>
  <si>
    <t>INE758E01017</t>
  </si>
  <si>
    <t>BQPG2F3</t>
  </si>
  <si>
    <t>JIOFIN IS Equity</t>
  </si>
  <si>
    <t>MSCI</t>
  </si>
  <si>
    <t>55354G100</t>
  </si>
  <si>
    <t>US55354G1004</t>
  </si>
  <si>
    <t>B2972D2</t>
  </si>
  <si>
    <t>MSCI UN Equity</t>
  </si>
  <si>
    <t>PHILIP MORRIS INTL</t>
  </si>
  <si>
    <t>US7181721090</t>
  </si>
  <si>
    <t>B2PKRQ3</t>
  </si>
  <si>
    <t>PM UN Equity</t>
  </si>
  <si>
    <t>VISA A</t>
  </si>
  <si>
    <t>92826C839</t>
  </si>
  <si>
    <t>US92826C8394</t>
  </si>
  <si>
    <t>B2PZN04</t>
  </si>
  <si>
    <t>V UN Equity</t>
  </si>
  <si>
    <t>BAJAJ AUTO</t>
  </si>
  <si>
    <t>INE917I01010</t>
  </si>
  <si>
    <t>B2QKXW0</t>
  </si>
  <si>
    <t>BJAUT IS Equity</t>
  </si>
  <si>
    <t>BAJAJ FINSERV</t>
  </si>
  <si>
    <t>INE918I01026</t>
  </si>
  <si>
    <t>BMTWGK2</t>
  </si>
  <si>
    <t>BJFIN IS Equity</t>
  </si>
  <si>
    <t>ZOZO</t>
  </si>
  <si>
    <t>JP3399310006</t>
  </si>
  <si>
    <t>B292RC1</t>
  </si>
  <si>
    <t>3092 JT Equity</t>
  </si>
  <si>
    <t>TERNA ENERGY</t>
  </si>
  <si>
    <t>GRS496003005</t>
  </si>
  <si>
    <t>B28XVV2</t>
  </si>
  <si>
    <t>TENERGY GA Equity</t>
  </si>
  <si>
    <t>CHINA JINMAO HLDGS GROUP</t>
  </si>
  <si>
    <t>HK0817039453</t>
  </si>
  <si>
    <t>B23TGR6</t>
  </si>
  <si>
    <t>817 HK Equity</t>
  </si>
  <si>
    <t>FRANCO-NEVADA CORP</t>
  </si>
  <si>
    <t>CA3518581051</t>
  </si>
  <si>
    <t>B29NF31</t>
  </si>
  <si>
    <t>FNV CT Equity</t>
  </si>
  <si>
    <t>WSP GLOBAL</t>
  </si>
  <si>
    <t>92938W202</t>
  </si>
  <si>
    <t>CA92938W2022</t>
  </si>
  <si>
    <t>BHR3R21</t>
  </si>
  <si>
    <t>WSP CT Equity</t>
  </si>
  <si>
    <t>MINERAL RESOURCES</t>
  </si>
  <si>
    <t>AU000000MIN4</t>
  </si>
  <si>
    <t>B17ZL56</t>
  </si>
  <si>
    <t>MIN AT Equity</t>
  </si>
  <si>
    <t>GROWTHPOINT PROP LTD</t>
  </si>
  <si>
    <t>ZAE000179420</t>
  </si>
  <si>
    <t>BBGB5W0</t>
  </si>
  <si>
    <t>GRT SJ Equity</t>
  </si>
  <si>
    <t>RABIGH REFINING &amp; PETRO</t>
  </si>
  <si>
    <t>M8180Q103</t>
  </si>
  <si>
    <t>SA120GAH5617</t>
  </si>
  <si>
    <t>B2PF1B1</t>
  </si>
  <si>
    <t>PETROR AB Equity</t>
  </si>
  <si>
    <t>DAR AL ARKAN REAL ESTATE</t>
  </si>
  <si>
    <t>SA11U0S23612</t>
  </si>
  <si>
    <t>B2NC4X7</t>
  </si>
  <si>
    <t>ALARKAN AB Equity</t>
  </si>
  <si>
    <t>BYD ELECTRONIC INTL</t>
  </si>
  <si>
    <t>HK0285041858</t>
  </si>
  <si>
    <t>B29SHS5</t>
  </si>
  <si>
    <t>285 HK Equity</t>
  </si>
  <si>
    <t>DONGYUE</t>
  </si>
  <si>
    <t>KYG2816P1072</t>
  </si>
  <si>
    <t>B29MXW3</t>
  </si>
  <si>
    <t>189 HK Equity</t>
  </si>
  <si>
    <t>GCL TECHNOLOGY HOLDINGS</t>
  </si>
  <si>
    <t>KYG3774X1088</t>
  </si>
  <si>
    <t>B28XTR4</t>
  </si>
  <si>
    <t>3800 HK Equity</t>
  </si>
  <si>
    <t>KINGSOFT</t>
  </si>
  <si>
    <t>KYG5264Y1089</t>
  </si>
  <si>
    <t>B27WRM3</t>
  </si>
  <si>
    <t>3888 HK Equity</t>
  </si>
  <si>
    <t>BOSIDENG INTL HLDGS</t>
  </si>
  <si>
    <t>KYG126521064</t>
  </si>
  <si>
    <t>B24FZ32</t>
  </si>
  <si>
    <t>3998 HK Equity</t>
  </si>
  <si>
    <t>REA GROUP</t>
  </si>
  <si>
    <t>AU000000REA9</t>
  </si>
  <si>
    <t>REA AT Equity</t>
  </si>
  <si>
    <t>JARIR MARKETING CO</t>
  </si>
  <si>
    <t>M6185P112</t>
  </si>
  <si>
    <t>SA000A0BLA62</t>
  </si>
  <si>
    <t>B128FM5</t>
  </si>
  <si>
    <t>JARIR AB Equity</t>
  </si>
  <si>
    <t>TIS</t>
  </si>
  <si>
    <t>JP3104890003</t>
  </si>
  <si>
    <t>B2Q4CR0</t>
  </si>
  <si>
    <t>3626 JT Equity</t>
  </si>
  <si>
    <t>WANT WANT CHINA HLDGS</t>
  </si>
  <si>
    <t>KYG9431R1039</t>
  </si>
  <si>
    <t>B2Q14Z3</t>
  </si>
  <si>
    <t>151 HK Equity</t>
  </si>
  <si>
    <t>MOBILE TELECOM (SAUDI)</t>
  </si>
  <si>
    <t>SA121053DR18</t>
  </si>
  <si>
    <t>B2QG180</t>
  </si>
  <si>
    <t>ZAINKSA AB Equity</t>
  </si>
  <si>
    <t>TONGWEI CO A (HK-C)</t>
  </si>
  <si>
    <t>CNE000001GS3</t>
  </si>
  <si>
    <t>BP3RCK6</t>
  </si>
  <si>
    <t>600438 C1 Equity</t>
  </si>
  <si>
    <t>TENCENT HOLDINGS LI (CN)</t>
  </si>
  <si>
    <t>G87572163</t>
  </si>
  <si>
    <t>KYG875721634</t>
  </si>
  <si>
    <t>BMMV2K8</t>
  </si>
  <si>
    <t>700 HK Equity</t>
  </si>
  <si>
    <t>TINGYI HOLDING CORP (CN)</t>
  </si>
  <si>
    <t>G8878S103</t>
  </si>
  <si>
    <t>KYG8878S1030</t>
  </si>
  <si>
    <t>322 HK Equity</t>
  </si>
  <si>
    <t>FOSUN INTL(CN)</t>
  </si>
  <si>
    <t>HK0656038673</t>
  </si>
  <si>
    <t>B1Z7FX0</t>
  </si>
  <si>
    <t>656 HK Equity</t>
  </si>
  <si>
    <t>VINDA INTL HOLDINGS(CN)</t>
  </si>
  <si>
    <t>KYG9361V1086</t>
  </si>
  <si>
    <t>B1Z7648</t>
  </si>
  <si>
    <t>3331 HK Equity</t>
  </si>
  <si>
    <t>KNGBRD LAMNTS HLDG (CN)</t>
  </si>
  <si>
    <t>KYG5257K1076</t>
  </si>
  <si>
    <t>B1HHFV6</t>
  </si>
  <si>
    <t>1888 HK Equity</t>
  </si>
  <si>
    <t>KEURIG DR PEPPER</t>
  </si>
  <si>
    <t>49271V100</t>
  </si>
  <si>
    <t>US49271V1008</t>
  </si>
  <si>
    <t>BD3W133</t>
  </si>
  <si>
    <t>KDP UW Equity</t>
  </si>
  <si>
    <t>AXIATA GROUP</t>
  </si>
  <si>
    <t>MYL6888OO001</t>
  </si>
  <si>
    <t>B2QZGV5</t>
  </si>
  <si>
    <t>AXIATA MK Equity</t>
  </si>
  <si>
    <t>ALINMA BANK</t>
  </si>
  <si>
    <t>SA122050HV19</t>
  </si>
  <si>
    <t>B39NWT3</t>
  </si>
  <si>
    <t>ALINMA AB Equity</t>
  </si>
  <si>
    <t>EDP RENOVAVEIS</t>
  </si>
  <si>
    <t>ES0127797019</t>
  </si>
  <si>
    <t>B39GNW2</t>
  </si>
  <si>
    <t>EDPR PL Equity</t>
  </si>
  <si>
    <t>CYFROWY POLSAT SA</t>
  </si>
  <si>
    <t>PLCFRPT00013</t>
  </si>
  <si>
    <t>B2QRCM4</t>
  </si>
  <si>
    <t>CPS PW Equity</t>
  </si>
  <si>
    <t>XTEP INTL HOLDINGS</t>
  </si>
  <si>
    <t>KYG982771092</t>
  </si>
  <si>
    <t>B2RJYH8</t>
  </si>
  <si>
    <t>1368 HK Equity</t>
  </si>
  <si>
    <t>UNI-PRESIDENT CHINA HLDG</t>
  </si>
  <si>
    <t>G9222R106</t>
  </si>
  <si>
    <t>KYG9222R1065</t>
  </si>
  <si>
    <t>B29MKF5</t>
  </si>
  <si>
    <t>220 HK Equity</t>
  </si>
  <si>
    <t>JINDUICHENG MOL A (HK-C)</t>
  </si>
  <si>
    <t>CNE1000009Y1</t>
  </si>
  <si>
    <t>BP3R5L8</t>
  </si>
  <si>
    <t>601958 C1 Equity</t>
  </si>
  <si>
    <t>L&amp;F CO</t>
  </si>
  <si>
    <t>KR7066970005</t>
  </si>
  <si>
    <t>066970 KQ Equity</t>
  </si>
  <si>
    <t>BUPA ARABIA FOR COPR INS</t>
  </si>
  <si>
    <t>SA1210540914</t>
  </si>
  <si>
    <t>B2RLCR0</t>
  </si>
  <si>
    <t>BUPA AB Equity</t>
  </si>
  <si>
    <t>RAIA DROGASIL ON</t>
  </si>
  <si>
    <t>BRRADLACNOR0</t>
  </si>
  <si>
    <t>B7FQV64</t>
  </si>
  <si>
    <t>RADL3 BS Equity</t>
  </si>
  <si>
    <t>HYPERMARCAS ON</t>
  </si>
  <si>
    <t>BRHYPEACNOR0</t>
  </si>
  <si>
    <t>B2QY968</t>
  </si>
  <si>
    <t>HYPE3 BS Equity</t>
  </si>
  <si>
    <t>ORBIA ADVANCE CORP</t>
  </si>
  <si>
    <t>MX01OR010004</t>
  </si>
  <si>
    <t>BH3T8K8</t>
  </si>
  <si>
    <t>ORBIA* MF Equity</t>
  </si>
  <si>
    <t>WELCIA HOLDINGS CO</t>
  </si>
  <si>
    <t>JP3274280001</t>
  </si>
  <si>
    <t>B3CF1G6</t>
  </si>
  <si>
    <t>3141 JT Equity</t>
  </si>
  <si>
    <t>SAUDI ARABIAN MINING CO</t>
  </si>
  <si>
    <t>SA123GA0ITH7</t>
  </si>
  <si>
    <t>B3C8VY3</t>
  </si>
  <si>
    <t>MAADEN AB Equity</t>
  </si>
  <si>
    <t>GALP ENERGIA SGPS B</t>
  </si>
  <si>
    <t>PTGAL0AM0009</t>
  </si>
  <si>
    <t>B1FW751</t>
  </si>
  <si>
    <t>GALP PL Equity</t>
  </si>
  <si>
    <t>AMERICAN WATER WORKS CO</t>
  </si>
  <si>
    <t>US0304201033</t>
  </si>
  <si>
    <t>B2R3PV1</t>
  </si>
  <si>
    <t>AWK UN Equity</t>
  </si>
  <si>
    <t>GUOYUAN SEC CO A (HK-C)</t>
  </si>
  <si>
    <t>CNE000000QZ9</t>
  </si>
  <si>
    <t>BD5CNY6</t>
  </si>
  <si>
    <t>000728 C2 Equity</t>
  </si>
  <si>
    <t>SINOLINK SEC CO A (HK-C)</t>
  </si>
  <si>
    <t>CNE000000SV4</t>
  </si>
  <si>
    <t>BP3R4V1</t>
  </si>
  <si>
    <t>600109 C1 Equity</t>
  </si>
  <si>
    <t>INNER MONGOLIA D A(HK-C)</t>
  </si>
  <si>
    <t>CNE100000098</t>
  </si>
  <si>
    <t>BD5CG92</t>
  </si>
  <si>
    <t>002128 C2 Equity</t>
  </si>
  <si>
    <t>ZHEJIANG NHU CO A (HK-C)</t>
  </si>
  <si>
    <t>CNE000001J84</t>
  </si>
  <si>
    <t>BD5CH66</t>
  </si>
  <si>
    <t>002001 C2 Equity</t>
  </si>
  <si>
    <t>SHANDONG HUALU  A (HK-C)</t>
  </si>
  <si>
    <t>CNE000001BM7</t>
  </si>
  <si>
    <t>BP3RDC5</t>
  </si>
  <si>
    <t>600426 C1 Equity</t>
  </si>
  <si>
    <t>PERSOL HOLDINGS CO</t>
  </si>
  <si>
    <t>JP3547670004</t>
  </si>
  <si>
    <t>B3CY709</t>
  </si>
  <si>
    <t>2181 JT Equity</t>
  </si>
  <si>
    <t>TENARIS (IT)</t>
  </si>
  <si>
    <t>LU0156801721</t>
  </si>
  <si>
    <t>TEN IM Equity</t>
  </si>
  <si>
    <t>REINET INVESTMENTS</t>
  </si>
  <si>
    <t>LU0383812293</t>
  </si>
  <si>
    <t>BF52QF2</t>
  </si>
  <si>
    <t>RNI SJ Equity</t>
  </si>
  <si>
    <t>HOSHIZAKI CORP</t>
  </si>
  <si>
    <t>JP3845770001</t>
  </si>
  <si>
    <t>B3FF8W8</t>
  </si>
  <si>
    <t>6465 JT Equity</t>
  </si>
  <si>
    <t>CENOVUS ENERGY</t>
  </si>
  <si>
    <t>15135U109</t>
  </si>
  <si>
    <t>CA15135U1093</t>
  </si>
  <si>
    <t>B57FG04</t>
  </si>
  <si>
    <t>CVE CT Equity</t>
  </si>
  <si>
    <t>ADARO ENERGY INDONESIA</t>
  </si>
  <si>
    <t>ID1000111305</t>
  </si>
  <si>
    <t>B3BQFC4</t>
  </si>
  <si>
    <t>ADRO IJ Equity</t>
  </si>
  <si>
    <t>AKER BP</t>
  </si>
  <si>
    <t>NO0010345853</t>
  </si>
  <si>
    <t>B1L95G3</t>
  </si>
  <si>
    <t>AKRBP NO Equity</t>
  </si>
  <si>
    <t>ECLAT TEXTILE COMPANY</t>
  </si>
  <si>
    <t>TW0001476000</t>
  </si>
  <si>
    <t>1476 TT Equity</t>
  </si>
  <si>
    <t>CRRC CORP H</t>
  </si>
  <si>
    <t>CNE100000BG0</t>
  </si>
  <si>
    <t>B2R2ZC9</t>
  </si>
  <si>
    <t>1766 HK Equity</t>
  </si>
  <si>
    <t>CRRC CORP A (HK-C)</t>
  </si>
  <si>
    <t>CNE100000CP9</t>
  </si>
  <si>
    <t>BP3R358</t>
  </si>
  <si>
    <t>601766 C1 Equity</t>
  </si>
  <si>
    <t>HANGZHOU BINJIA A (HK-C)</t>
  </si>
  <si>
    <t>CNE100000BS5</t>
  </si>
  <si>
    <t>BD5CHG6</t>
  </si>
  <si>
    <t>002244 C2 Equity</t>
  </si>
  <si>
    <t>CHINA NATL MED A (HK-C)</t>
  </si>
  <si>
    <t>CNE000001D56</t>
  </si>
  <si>
    <t>BP3R9B6</t>
  </si>
  <si>
    <t>600511 C1 Equity</t>
  </si>
  <si>
    <t>CHINA JUSHI CO A (HK-C)</t>
  </si>
  <si>
    <t>CNE000000YM1</t>
  </si>
  <si>
    <t>BP3RDW5</t>
  </si>
  <si>
    <t>600176 C1 Equity</t>
  </si>
  <si>
    <t>ZHEJIANG SUPOR A (HK-C)</t>
  </si>
  <si>
    <t>CNE000001KS5</t>
  </si>
  <si>
    <t>BD5M227</t>
  </si>
  <si>
    <t>002032 C2 Equity</t>
  </si>
  <si>
    <t>BEIJING SHIJI A (HK-C)</t>
  </si>
  <si>
    <t>CNE100000668</t>
  </si>
  <si>
    <t>BD5CMX8</t>
  </si>
  <si>
    <t>002153 C2 Equity</t>
  </si>
  <si>
    <t>FANGDA CARBON A (HK-C)</t>
  </si>
  <si>
    <t>CNE000001CC6</t>
  </si>
  <si>
    <t>BP3R7V2</t>
  </si>
  <si>
    <t>600516 C1 Equity</t>
  </si>
  <si>
    <t>HUADONG MEDICINE A(HK-C)</t>
  </si>
  <si>
    <t>CNE0000011S1</t>
  </si>
  <si>
    <t>BD5CM94</t>
  </si>
  <si>
    <t>000963 C2 Equity</t>
  </si>
  <si>
    <t>AECC AVIATION A (HK-C)</t>
  </si>
  <si>
    <t>CNE000000JW1</t>
  </si>
  <si>
    <t>BP3R518</t>
  </si>
  <si>
    <t>600893 C1 Equity</t>
  </si>
  <si>
    <t>MEIJI HOLDINGS CO</t>
  </si>
  <si>
    <t>JP3918000005</t>
  </si>
  <si>
    <t>B60DQV3</t>
  </si>
  <si>
    <t>2269 JT Equity</t>
  </si>
  <si>
    <t>KOEI TECMO HOLDINGS CO</t>
  </si>
  <si>
    <t>JP3283460008</t>
  </si>
  <si>
    <t>B60DR09</t>
  </si>
  <si>
    <t>3635 JT Equity</t>
  </si>
  <si>
    <t>LG INNOTEK CO</t>
  </si>
  <si>
    <t>KR7011070000</t>
  </si>
  <si>
    <t>B39Z8G8</t>
  </si>
  <si>
    <t>011070 KP Equity</t>
  </si>
  <si>
    <t>CELLTRION</t>
  </si>
  <si>
    <t>KR7068270008</t>
  </si>
  <si>
    <t>B0C5YV1</t>
  </si>
  <si>
    <t>068270 KP Equity</t>
  </si>
  <si>
    <t>BEIJING ENTERPRISE WATER</t>
  </si>
  <si>
    <t>BMG0957L1090</t>
  </si>
  <si>
    <t>B01YCG0</t>
  </si>
  <si>
    <t>371 HK Equity</t>
  </si>
  <si>
    <t>DHC SOFTWARE CO A (HK-C)</t>
  </si>
  <si>
    <t>CNE000001NL4</t>
  </si>
  <si>
    <t>BD5CNL3</t>
  </si>
  <si>
    <t>002065 C2 Equity</t>
  </si>
  <si>
    <t>SHANGHAI RAAS A (HK-C)</t>
  </si>
  <si>
    <t>CNE100000C31</t>
  </si>
  <si>
    <t>BD5CPJ5</t>
  </si>
  <si>
    <t>002252 C2 Equity</t>
  </si>
  <si>
    <t>YUAN LONGPING A (HK-C)</t>
  </si>
  <si>
    <t>CNE000001360</t>
  </si>
  <si>
    <t>BD5CK34</t>
  </si>
  <si>
    <t>000998 C2 Equity</t>
  </si>
  <si>
    <t>LUXI CHEMICAL A (HK-C)</t>
  </si>
  <si>
    <t>CNE000000WN3</t>
  </si>
  <si>
    <t>BD5C7W2</t>
  </si>
  <si>
    <t>000830 C2 Equity</t>
  </si>
  <si>
    <t>SHANDONG SUN A (HK-C)</t>
  </si>
  <si>
    <t>CNE000001P52</t>
  </si>
  <si>
    <t>BD5CC94</t>
  </si>
  <si>
    <t>002078 C2 Equity</t>
  </si>
  <si>
    <t>INNER MONGOL YUA A(HK-C)</t>
  </si>
  <si>
    <t>CNE000000P20</t>
  </si>
  <si>
    <t>BD5LZB4</t>
  </si>
  <si>
    <t>000683 C2 Equity</t>
  </si>
  <si>
    <t>XINJIANG ZHONGTA A(HK-C)</t>
  </si>
  <si>
    <t>CNE000001PP0</t>
  </si>
  <si>
    <t>BD5CB97</t>
  </si>
  <si>
    <t>002092 C2 Equity</t>
  </si>
  <si>
    <t>SINOMA SCIENCE A (HK-C)</t>
  </si>
  <si>
    <t>CNE000001P78</t>
  </si>
  <si>
    <t>BD5LVM7</t>
  </si>
  <si>
    <t>002080 C2 Equity</t>
  </si>
  <si>
    <t>HUNDSUN TECH A (HK-C)</t>
  </si>
  <si>
    <t>CNE000001GD5</t>
  </si>
  <si>
    <t>BP3R6B5</t>
  </si>
  <si>
    <t>600570 C1 Equity</t>
  </si>
  <si>
    <t>TCL ZHONGHUAN A (HK-C)</t>
  </si>
  <si>
    <t>CNE1000000B8</t>
  </si>
  <si>
    <t>BD5CMT4</t>
  </si>
  <si>
    <t>002129 C2 Equity</t>
  </si>
  <si>
    <t>ZHEFU HOLDING A (HK-C)</t>
  </si>
  <si>
    <t>CNE100000CL8</t>
  </si>
  <si>
    <t>BD5CFS4</t>
  </si>
  <si>
    <t>002266 C2 Equity</t>
  </si>
  <si>
    <t>JIANGSU YANGNONG A(HK-C)</t>
  </si>
  <si>
    <t>CNE000001B66</t>
  </si>
  <si>
    <t>BP3RGP9</t>
  </si>
  <si>
    <t>600486 C1 Equity</t>
  </si>
  <si>
    <t>WUCHAN ZHONGDA A (HK-C)</t>
  </si>
  <si>
    <t>CNE000000KF4</t>
  </si>
  <si>
    <t>BP3RFD0</t>
  </si>
  <si>
    <t>600704 C1 Equity</t>
  </si>
  <si>
    <t>GOERTEK A (HK-C)</t>
  </si>
  <si>
    <t>CNE100000BP1</t>
  </si>
  <si>
    <t>BD5CNT1</t>
  </si>
  <si>
    <t>002241 C2 Equity</t>
  </si>
  <si>
    <t>GUANGDONG HEC A (HK-C)</t>
  </si>
  <si>
    <t>CNE000000BL1</t>
  </si>
  <si>
    <t>BP3R819</t>
  </si>
  <si>
    <t>600673 C1 Equity</t>
  </si>
  <si>
    <t>VODACOM GROUP</t>
  </si>
  <si>
    <t>ZAE000132577</t>
  </si>
  <si>
    <t>B65B4D0</t>
  </si>
  <si>
    <t>VOD SJ Equity</t>
  </si>
  <si>
    <t>KINGBOARD HOLDINGS (CN)</t>
  </si>
  <si>
    <t>G52562140</t>
  </si>
  <si>
    <t>KYG525621408</t>
  </si>
  <si>
    <t>148 HK Equity</t>
  </si>
  <si>
    <t>CHINA RARE EARTH A(HK-C)</t>
  </si>
  <si>
    <t>CNE000000WS2</t>
  </si>
  <si>
    <t>BFY8HG9</t>
  </si>
  <si>
    <t>000831 C2 Equity</t>
  </si>
  <si>
    <t>SANAN OPTOELEC A (HK-C)</t>
  </si>
  <si>
    <t>CNE000000KB3</t>
  </si>
  <si>
    <t>BP3R3R0</t>
  </si>
  <si>
    <t>600703 C1 Equity</t>
  </si>
  <si>
    <t>SOUTHWEST SEC A (HK-C)</t>
  </si>
  <si>
    <t>CNE0000016P6</t>
  </si>
  <si>
    <t>BP3R4S8</t>
  </si>
  <si>
    <t>600369 C1 Equity</t>
  </si>
  <si>
    <t>CHINA NAT'L A (HK-C)</t>
  </si>
  <si>
    <t>CNE000001BB0</t>
  </si>
  <si>
    <t>BP3R949</t>
  </si>
  <si>
    <t>600536 C1 Equity</t>
  </si>
  <si>
    <t>KEDA INDL GRP A (HK-C)</t>
  </si>
  <si>
    <t>CNE000001CP8</t>
  </si>
  <si>
    <t>BP3R8B9</t>
  </si>
  <si>
    <t>600499 C1 Equity</t>
  </si>
  <si>
    <t>JIANGSU ZHONG TE A(HK-C)</t>
  </si>
  <si>
    <t>CNE000001CW4</t>
  </si>
  <si>
    <t>BP3R9T4</t>
  </si>
  <si>
    <t>600522 C1 Equity</t>
  </si>
  <si>
    <t>SHUANGLIANG ECO A (HK-C)</t>
  </si>
  <si>
    <t>CNE000001DW2</t>
  </si>
  <si>
    <t>BP3RBQ5</t>
  </si>
  <si>
    <t>600481 C1 Equity</t>
  </si>
  <si>
    <t>SHANXI COAL INTL A(HK-C)</t>
  </si>
  <si>
    <t>CNE000001FH8</t>
  </si>
  <si>
    <t>BP3RC95</t>
  </si>
  <si>
    <t>600546 C1 Equity</t>
  </si>
  <si>
    <t>HENGDIAN GROUP  A (HK-C)</t>
  </si>
  <si>
    <t>CNE000001N70</t>
  </si>
  <si>
    <t>BD5C8D0</t>
  </si>
  <si>
    <t>002056 C2 Equity</t>
  </si>
  <si>
    <t>CHINA STATE CON A (HK-C)</t>
  </si>
  <si>
    <t>CNE100000F46</t>
  </si>
  <si>
    <t>BP3R2Q2</t>
  </si>
  <si>
    <t>601668 C1 Equity</t>
  </si>
  <si>
    <t>BBMG CORP A (HK-C)</t>
  </si>
  <si>
    <t>CNE1000010M4</t>
  </si>
  <si>
    <t>BP3R5N0</t>
  </si>
  <si>
    <t>601992 C1 Equity</t>
  </si>
  <si>
    <t>BROADCOM</t>
  </si>
  <si>
    <t>11135F101</t>
  </si>
  <si>
    <t>US11135F1012</t>
  </si>
  <si>
    <t>BDZ78H9</t>
  </si>
  <si>
    <t>AVGO UW Equity</t>
  </si>
  <si>
    <t>HUAIBEI MINING A (HK-C)</t>
  </si>
  <si>
    <t>CNE000001HH4</t>
  </si>
  <si>
    <t>BS7K376</t>
  </si>
  <si>
    <t>600985 C1 Equity</t>
  </si>
  <si>
    <t>IFLYTEK CO A (HK-C)</t>
  </si>
  <si>
    <t>CNE100000B81</t>
  </si>
  <si>
    <t>BD5CNN5</t>
  </si>
  <si>
    <t>002230 C2 Equity</t>
  </si>
  <si>
    <t>APELOA PHARMA A (HK-C)</t>
  </si>
  <si>
    <t>CNE000000Q45</t>
  </si>
  <si>
    <t>BD5LY17</t>
  </si>
  <si>
    <t>000739 C2 Equity</t>
  </si>
  <si>
    <t>BTG HOTELS GRP A (HK-C)</t>
  </si>
  <si>
    <t>CNE0000012Q3</t>
  </si>
  <si>
    <t>BP3RKH9</t>
  </si>
  <si>
    <t>600258 C1 Equity</t>
  </si>
  <si>
    <t>CHANGCHUN HIGH A (HK-C)</t>
  </si>
  <si>
    <t>CNE0000007J8</t>
  </si>
  <si>
    <t>BD5CDB3</t>
  </si>
  <si>
    <t>000661 C2 Equity</t>
  </si>
  <si>
    <t>NORTH IND GRP A (HK-C)</t>
  </si>
  <si>
    <t>CNE000000198</t>
  </si>
  <si>
    <t>BD5CDR9</t>
  </si>
  <si>
    <t>000519 C2 Equity</t>
  </si>
  <si>
    <t>CECEP SOLAR ENER A(HK-C)</t>
  </si>
  <si>
    <t>CNE0000000K1</t>
  </si>
  <si>
    <t>BD5LQM2</t>
  </si>
  <si>
    <t>000591 C2 Equity</t>
  </si>
  <si>
    <t>CNNC HUA YUAN A (HK-C)</t>
  </si>
  <si>
    <t>CNE1000005X1</t>
  </si>
  <si>
    <t>BD5LTP6</t>
  </si>
  <si>
    <t>002145 C2 Equity</t>
  </si>
  <si>
    <t>CHINA MEHECO A (HK-C)</t>
  </si>
  <si>
    <t>CNE000000Q29</t>
  </si>
  <si>
    <t>BP3R8X1</t>
  </si>
  <si>
    <t>600056 C1 Equity</t>
  </si>
  <si>
    <t>DAAN GENE CO A (HK-C)</t>
  </si>
  <si>
    <t>CNE000001KP1</t>
  </si>
  <si>
    <t>BD5CKW3</t>
  </si>
  <si>
    <t>002030 C2 Equity</t>
  </si>
  <si>
    <t>HENGLI PETROCHEM A(HK-C)</t>
  </si>
  <si>
    <t>CNE0000018V0</t>
  </si>
  <si>
    <t>BFB4HL5</t>
  </si>
  <si>
    <t>600346 C1 Equity</t>
  </si>
  <si>
    <t>YTO EXPRESS GRP A (HK-C)</t>
  </si>
  <si>
    <t>CNE0000012J8</t>
  </si>
  <si>
    <t>BYW5QJ1</t>
  </si>
  <si>
    <t>600233 C1 Equity</t>
  </si>
  <si>
    <t>CHENGXIN LITHIUM A(HK-C)</t>
  </si>
  <si>
    <t>CNE100000BN6</t>
  </si>
  <si>
    <t>BFCCQ55</t>
  </si>
  <si>
    <t>002240 C2 Equity</t>
  </si>
  <si>
    <t>YOUNGY CO A (HK-C)</t>
  </si>
  <si>
    <t>CNE1000008C9</t>
  </si>
  <si>
    <t>BD5CQT2</t>
  </si>
  <si>
    <t>002192 C2 Equity</t>
  </si>
  <si>
    <t>ASIA POTASH INTL A(HK-C)</t>
  </si>
  <si>
    <t>CNE000000XS0</t>
  </si>
  <si>
    <t>BD5LTW3</t>
  </si>
  <si>
    <t>000893 C2 Equity</t>
  </si>
  <si>
    <t>HAINAN AIRPORT A (HK-C)</t>
  </si>
  <si>
    <t>CNE000001C32</t>
  </si>
  <si>
    <t>BK4PYQ4</t>
  </si>
  <si>
    <t>600515 C1 Equity</t>
  </si>
  <si>
    <t>ENN NATURAL GAS A (HK-C)</t>
  </si>
  <si>
    <t>CNE000000DG7</t>
  </si>
  <si>
    <t>BYYFJJ0</t>
  </si>
  <si>
    <t>600803 C1 Equity</t>
  </si>
  <si>
    <t>HEBEI HENSHUI A (HK-C)</t>
  </si>
  <si>
    <t>CNE000001CX2</t>
  </si>
  <si>
    <t>BP3RLB0</t>
  </si>
  <si>
    <t>600559 C1 Equity</t>
  </si>
  <si>
    <t>FOCUS MEDIA A (HK-C)</t>
  </si>
  <si>
    <t>CNE000001KK2</t>
  </si>
  <si>
    <t>BD5CND5</t>
  </si>
  <si>
    <t>002027 C2 Equity</t>
  </si>
  <si>
    <t>HUAGONG TECH A (HK-C)</t>
  </si>
  <si>
    <t>CNE000001303</t>
  </si>
  <si>
    <t>BD5CCY9</t>
  </si>
  <si>
    <t>000988 C2 Equity</t>
  </si>
  <si>
    <t>HUBEI XINGFA A (HK-C)</t>
  </si>
  <si>
    <t>CNE000000ZC9</t>
  </si>
  <si>
    <t>BP3RHC3</t>
  </si>
  <si>
    <t>600141 C1 Equity</t>
  </si>
  <si>
    <t>INSPUR ELECTRS A (HK-C)</t>
  </si>
  <si>
    <t>CNE0000012M2</t>
  </si>
  <si>
    <t>BD5CLB9</t>
  </si>
  <si>
    <t>000977 C2 Equity</t>
  </si>
  <si>
    <t>GOTION HIGH TECH A(HK-C)</t>
  </si>
  <si>
    <t>CNE000001NY7</t>
  </si>
  <si>
    <t>BD5CJ71</t>
  </si>
  <si>
    <t>002074 C2 Equity</t>
  </si>
  <si>
    <t>HENGTONG OPTIC A (HK-C)</t>
  </si>
  <si>
    <t>CNE000001FQ9</t>
  </si>
  <si>
    <t>BP3RFS5</t>
  </si>
  <si>
    <t>600487 C1 Equity</t>
  </si>
  <si>
    <t>MEINIAN ONEHEALT A(HK-C)</t>
  </si>
  <si>
    <t>CNE000001LV7</t>
  </si>
  <si>
    <t>BD73L10</t>
  </si>
  <si>
    <t>002044 C2 Equity</t>
  </si>
  <si>
    <t>JIANGSU YUYUE A (HK-C)</t>
  </si>
  <si>
    <t>CNE1000009X3</t>
  </si>
  <si>
    <t>BD5CJM6</t>
  </si>
  <si>
    <t>002223 C2 Equity</t>
  </si>
  <si>
    <t>JIANGXI SPECIAL A (HK-C)</t>
  </si>
  <si>
    <t>CNE1000007F4</t>
  </si>
  <si>
    <t>BD5CC72</t>
  </si>
  <si>
    <t>002176 C2 Equity</t>
  </si>
  <si>
    <t>JIUGUI LIQUOR A (HK-C)</t>
  </si>
  <si>
    <t>CNE000000S92</t>
  </si>
  <si>
    <t>BD73KS0</t>
  </si>
  <si>
    <t>000799 C2 Equity</t>
  </si>
  <si>
    <t>WINGTECH TECH A (HK-C)</t>
  </si>
  <si>
    <t>CNE000000M72</t>
  </si>
  <si>
    <t>BK4PZC7</t>
  </si>
  <si>
    <t>600745 C1 Equity</t>
  </si>
  <si>
    <t>NINGBO JOYSON A (HK-C)</t>
  </si>
  <si>
    <t>CNE000000DJ1</t>
  </si>
  <si>
    <t>BYQDM82</t>
  </si>
  <si>
    <t>600699 C1 Equity</t>
  </si>
  <si>
    <t>AECC AERO ENGN A (HK-C)</t>
  </si>
  <si>
    <t>CNE000000RM5</t>
  </si>
  <si>
    <t>BD5CMK5</t>
  </si>
  <si>
    <t>000738 C2 Equity</t>
  </si>
  <si>
    <t>TONGFU MICROELEC A(HK-C)</t>
  </si>
  <si>
    <t>CNE1000006C3</t>
  </si>
  <si>
    <t>BD5M001</t>
  </si>
  <si>
    <t>002156 C2 Equity</t>
  </si>
  <si>
    <t>YUNDA HOLDING A (HK-C)</t>
  </si>
  <si>
    <t>CNE100000015</t>
  </si>
  <si>
    <t>BD6QV98</t>
  </si>
  <si>
    <t>002120 C2 Equity</t>
  </si>
  <si>
    <t>GREENLAND HLDGS A (HK-C)</t>
  </si>
  <si>
    <t>CNE000000388</t>
  </si>
  <si>
    <t>BZ3F5X4</t>
  </si>
  <si>
    <t>600606 C1 Equity</t>
  </si>
  <si>
    <t>SHANGHAI AIKO A (HK-C)</t>
  </si>
  <si>
    <t>CNE000000LN6</t>
  </si>
  <si>
    <t>BMXTYM7</t>
  </si>
  <si>
    <t>600732 C1 Equity</t>
  </si>
  <si>
    <t>SHANXI MEIJIN A (HK-C)</t>
  </si>
  <si>
    <t>CNE0000005J2</t>
  </si>
  <si>
    <t>BFCCPV4</t>
  </si>
  <si>
    <t>000723 C2 Equity</t>
  </si>
  <si>
    <t>SHENZHEN SED A (HK-C)</t>
  </si>
  <si>
    <t>CNE000000BK3</t>
  </si>
  <si>
    <t>BMTCVK7</t>
  </si>
  <si>
    <t>000032 C2 Equity</t>
  </si>
  <si>
    <t>SHENZHEN SUNLORD A(HK-C)</t>
  </si>
  <si>
    <t>CNE1000000M5</t>
  </si>
  <si>
    <t>BD5C841</t>
  </si>
  <si>
    <t>002138 C2 Equity</t>
  </si>
  <si>
    <t>SICHUAN NEW ENER A(HK-C)</t>
  </si>
  <si>
    <t>CNE0000014Z0</t>
  </si>
  <si>
    <t>BFY8G62</t>
  </si>
  <si>
    <t>000155 C2 Equity</t>
  </si>
  <si>
    <t>SICHUAN ROAD A (HK-C)</t>
  </si>
  <si>
    <t>CNE000001DQ4</t>
  </si>
  <si>
    <t>BP3RBG5</t>
  </si>
  <si>
    <t>600039 C1 Equity</t>
  </si>
  <si>
    <t>HAOHUA CHEMICAL A (HK-C)</t>
  </si>
  <si>
    <t>CNE0000016V4</t>
  </si>
  <si>
    <t>BP3RJS3</t>
  </si>
  <si>
    <t>600378 C1 Equity</t>
  </si>
  <si>
    <t>SDIC CAPITAL CO A (HK-C)</t>
  </si>
  <si>
    <t>CNE000000Q11</t>
  </si>
  <si>
    <t>BYYFJ78</t>
  </si>
  <si>
    <t>600061 C1 Equity</t>
  </si>
  <si>
    <t>WINTIME ENERGY A (HK-C)</t>
  </si>
  <si>
    <t>CNE000000WD4</t>
  </si>
  <si>
    <t>BP3R1P4</t>
  </si>
  <si>
    <t>600157 C1 Equity</t>
  </si>
  <si>
    <t>UNIGROUP GUOXIN A (HK-C)</t>
  </si>
  <si>
    <t>CNE000001M14</t>
  </si>
  <si>
    <t>BD5CL75</t>
  </si>
  <si>
    <t>002049 C2 Equity</t>
  </si>
  <si>
    <t>SHENGHE RES A (HK-C)</t>
  </si>
  <si>
    <t>CNE000001DZ5</t>
  </si>
  <si>
    <t>BFYQHK7</t>
  </si>
  <si>
    <t>600392 C1 Equity</t>
  </si>
  <si>
    <t>TIANMA MICROELE A (HK-C)</t>
  </si>
  <si>
    <t>CNE000000HT1</t>
  </si>
  <si>
    <t>BD5CKM3</t>
  </si>
  <si>
    <t>000050 C2 Equity</t>
  </si>
  <si>
    <t>TIANSHUI HUATIA A (HK-C)</t>
  </si>
  <si>
    <t>CNE100000825</t>
  </si>
  <si>
    <t>BD5C9M6</t>
  </si>
  <si>
    <t>002185 C2 Equity</t>
  </si>
  <si>
    <t>TIBET SUMMIT A (HK-C)</t>
  </si>
  <si>
    <t>CNE0000016D2</t>
  </si>
  <si>
    <t>BFB4HB5</t>
  </si>
  <si>
    <t>600338 C1 Equity</t>
  </si>
  <si>
    <t>TOPCHOICE MED A (HK-C)</t>
  </si>
  <si>
    <t>CNE000000MZ8</t>
  </si>
  <si>
    <t>BYYFJH8</t>
  </si>
  <si>
    <t>600763 C1 Equity</t>
  </si>
  <si>
    <t>SHEDE SPIRITS A (HK-C)</t>
  </si>
  <si>
    <t>CNE000000K90</t>
  </si>
  <si>
    <t>BP3RJY9</t>
  </si>
  <si>
    <t>600702 C1 Equity</t>
  </si>
  <si>
    <t>CETC CYBERSPACE A (HK-C)</t>
  </si>
  <si>
    <t>CNE100000CM6</t>
  </si>
  <si>
    <t>BD5CK89</t>
  </si>
  <si>
    <t>002268 C2 Equity</t>
  </si>
  <si>
    <t>HUMANWELL HEALTH A(HK-C)</t>
  </si>
  <si>
    <t>CNE000000QW6</t>
  </si>
  <si>
    <t>BP3R712</t>
  </si>
  <si>
    <t>600079 C1 Equity</t>
  </si>
  <si>
    <t>HONGFA TECH A (HK-C)</t>
  </si>
  <si>
    <t>CNE000000JK6</t>
  </si>
  <si>
    <t>BYQDM93</t>
  </si>
  <si>
    <t>600885 C1 Equity</t>
  </si>
  <si>
    <t>MEIHUA HLDGS GRP A(HK-C)</t>
  </si>
  <si>
    <t>CNE000000HP9</t>
  </si>
  <si>
    <t>BP3R6S2</t>
  </si>
  <si>
    <t>600873 C1 Equity</t>
  </si>
  <si>
    <t>XIAMEN FARATRONI A(HK-C)</t>
  </si>
  <si>
    <t>CNE000001D72</t>
  </si>
  <si>
    <t>BP3RDD6</t>
  </si>
  <si>
    <t>600563 C1 Equity</t>
  </si>
  <si>
    <t>ZANGGE MINING A (HK-C)</t>
  </si>
  <si>
    <t>CNE000000L08</t>
  </si>
  <si>
    <t>BQ3RQ45</t>
  </si>
  <si>
    <t>000408 C2 Equity</t>
  </si>
  <si>
    <t>ZHANGZHOU PIENTZ A(HK-C)</t>
  </si>
  <si>
    <t>CNE000001F21</t>
  </si>
  <si>
    <t>BP3R7Z6</t>
  </si>
  <si>
    <t>600436 C1 Equity</t>
  </si>
  <si>
    <t>ZHEJIANG DAHUA A (HK-C)</t>
  </si>
  <si>
    <t>CNE100000BJ4</t>
  </si>
  <si>
    <t>BD5CNJ1</t>
  </si>
  <si>
    <t>002236 C2 Equity</t>
  </si>
  <si>
    <t>HUAFON CHEMICAL A(HK-C)</t>
  </si>
  <si>
    <t>CNE000001NK6</t>
  </si>
  <si>
    <t>BD5M089</t>
  </si>
  <si>
    <t>002064 C2 Equity</t>
  </si>
  <si>
    <t>ZHEJIANG SANHUA A (HK-C)</t>
  </si>
  <si>
    <t>CNE000001M22</t>
  </si>
  <si>
    <t>BD5CDC4</t>
  </si>
  <si>
    <t>002050 C2 Equity</t>
  </si>
  <si>
    <t>NINESTAR A (HK-C)</t>
  </si>
  <si>
    <t>CNE1000007W9</t>
  </si>
  <si>
    <t>BD5M2G1</t>
  </si>
  <si>
    <t>002180 C2 Equity</t>
  </si>
  <si>
    <t>ADANI POWER</t>
  </si>
  <si>
    <t>INE814H01011</t>
  </si>
  <si>
    <t>B3WQH49</t>
  </si>
  <si>
    <t>ADANI IS Equity</t>
  </si>
  <si>
    <t>CHINA TRAD CHINESE MED</t>
  </si>
  <si>
    <t>HK0000056256</t>
  </si>
  <si>
    <t>570 HK Equity</t>
  </si>
  <si>
    <t>DASSAULT AVIATION</t>
  </si>
  <si>
    <t>FR0014004L86</t>
  </si>
  <si>
    <t>BMT9L19</t>
  </si>
  <si>
    <t>AM FP Equity</t>
  </si>
  <si>
    <t>EMEMORY TECHNOLOGY</t>
  </si>
  <si>
    <t>TW0003529004</t>
  </si>
  <si>
    <t>B2PXYH2</t>
  </si>
  <si>
    <t>3529 TT Equity</t>
  </si>
  <si>
    <t>METALLURGICAL A (HK-C)</t>
  </si>
  <si>
    <t>CNE100000FX6</t>
  </si>
  <si>
    <t>BP3R4K0</t>
  </si>
  <si>
    <t>601618 C1 Equity</t>
  </si>
  <si>
    <t>CELLTRION PHARM</t>
  </si>
  <si>
    <t>KR7068760008</t>
  </si>
  <si>
    <t>B0V3YP0</t>
  </si>
  <si>
    <t>068760 KQ Equity</t>
  </si>
  <si>
    <t>SINOPHARM GROUP CO H</t>
  </si>
  <si>
    <t>CNE100000FN7</t>
  </si>
  <si>
    <t>B3ZVDV0</t>
  </si>
  <si>
    <t>1099 HK Equity</t>
  </si>
  <si>
    <t>HENGYI PETROCHEM A(HK-C)</t>
  </si>
  <si>
    <t>CNE0000001J1</t>
  </si>
  <si>
    <t>BD5M1L9</t>
  </si>
  <si>
    <t>000703 C2 Equity</t>
  </si>
  <si>
    <t>HUBEI JUMPCAN A (HK-C)</t>
  </si>
  <si>
    <t>CNE0000018X6</t>
  </si>
  <si>
    <t>BS7K3N2</t>
  </si>
  <si>
    <t>600566 C1 Equity</t>
  </si>
  <si>
    <t>EVERBRIGHT SEC A (HK-C)</t>
  </si>
  <si>
    <t>CNE100000FD8</t>
  </si>
  <si>
    <t>BZ0D1Y4</t>
  </si>
  <si>
    <t>601788 C1 Equity</t>
  </si>
  <si>
    <t>BK SANTANDER BRASIL UNIT</t>
  </si>
  <si>
    <t>BRSANBCDAM13</t>
  </si>
  <si>
    <t>B4V5RY4</t>
  </si>
  <si>
    <t>SANB11 BS Equity</t>
  </si>
  <si>
    <t>ARCA CONTINENTAL</t>
  </si>
  <si>
    <t>MX01AC100006</t>
  </si>
  <si>
    <t>AC* MF Equity</t>
  </si>
  <si>
    <t>TECH MAHINDRA</t>
  </si>
  <si>
    <t>INE669C01036</t>
  </si>
  <si>
    <t>BWFGD63</t>
  </si>
  <si>
    <t>TECHM IS Equity</t>
  </si>
  <si>
    <t>RESTAURANT BRANDS INT</t>
  </si>
  <si>
    <t>76131D103</t>
  </si>
  <si>
    <t>CA76131D1033</t>
  </si>
  <si>
    <t>BTF8CF0</t>
  </si>
  <si>
    <t>QSR CT Equity</t>
  </si>
  <si>
    <t>VERISK ANALYTICS A</t>
  </si>
  <si>
    <t>92345Y106</t>
  </si>
  <si>
    <t>US92345Y1064</t>
  </si>
  <si>
    <t>B4P9W92</t>
  </si>
  <si>
    <t>VRSK UW Equity</t>
  </si>
  <si>
    <t>ENTAIN</t>
  </si>
  <si>
    <t>IM00B5VQMV65</t>
  </si>
  <si>
    <t>B5VQMV6</t>
  </si>
  <si>
    <t>ENT LN Equity</t>
  </si>
  <si>
    <t>BTS GROUP HOLDINGS</t>
  </si>
  <si>
    <t>TH0221B10Z05</t>
  </si>
  <si>
    <t>BDDW2W9</t>
  </si>
  <si>
    <t>BTS TB Equity</t>
  </si>
  <si>
    <t>REECE</t>
  </si>
  <si>
    <t>AU000000REH4</t>
  </si>
  <si>
    <t>REH AT Equity</t>
  </si>
  <si>
    <t>POLSKA GRUPA ENER</t>
  </si>
  <si>
    <t>PLPGER000010</t>
  </si>
  <si>
    <t>B544PW9</t>
  </si>
  <si>
    <t>PGE PW Equity</t>
  </si>
  <si>
    <t>HYATT HOTELS A</t>
  </si>
  <si>
    <t>US4485791028</t>
  </si>
  <si>
    <t>B5B82X4</t>
  </si>
  <si>
    <t>H UN Equity</t>
  </si>
  <si>
    <t>MAXIS BHD</t>
  </si>
  <si>
    <t>MYL6012OO008</t>
  </si>
  <si>
    <t>B5387L5</t>
  </si>
  <si>
    <t>MAXIS MK Equity</t>
  </si>
  <si>
    <t>CHINA MERCH SEC A (HK-C)</t>
  </si>
  <si>
    <t>CNE100000HK9</t>
  </si>
  <si>
    <t>BP3R303</t>
  </si>
  <si>
    <t>600999 C1 Equity</t>
  </si>
  <si>
    <t>LONGFOR GROUP HOLDINGS</t>
  </si>
  <si>
    <t>KYG5635P1090</t>
  </si>
  <si>
    <t>B56KLY9</t>
  </si>
  <si>
    <t>960 HK Equity</t>
  </si>
  <si>
    <t>SANDS CHINA</t>
  </si>
  <si>
    <t>KYG7800X1079</t>
  </si>
  <si>
    <t>B5B23W2</t>
  </si>
  <si>
    <t>1928 HK Equity</t>
  </si>
  <si>
    <t>CHINA LONGYUAN POWER H</t>
  </si>
  <si>
    <t>CNE100000HD4</t>
  </si>
  <si>
    <t>B4Q2TX3</t>
  </si>
  <si>
    <t>916 HK Equity</t>
  </si>
  <si>
    <t>ENDESA</t>
  </si>
  <si>
    <t>ES0130670112</t>
  </si>
  <si>
    <t>ELE SQ Equity</t>
  </si>
  <si>
    <t>LEAR CORP</t>
  </si>
  <si>
    <t>US5218652049</t>
  </si>
  <si>
    <t>B570P91</t>
  </si>
  <si>
    <t>LEA UN Equity</t>
  </si>
  <si>
    <t>DOLLAR GENERAL CORP</t>
  </si>
  <si>
    <t>US2566771059</t>
  </si>
  <si>
    <t>B5B1S13</t>
  </si>
  <si>
    <t>DG UN Equity</t>
  </si>
  <si>
    <t>CHINA TOURISM A (HK-C)</t>
  </si>
  <si>
    <t>CNE100000G29</t>
  </si>
  <si>
    <t>BP3R466</t>
  </si>
  <si>
    <t>601888 C1 Equity</t>
  </si>
  <si>
    <t>CHINA TOURISM GROUP H</t>
  </si>
  <si>
    <t>CNE100004YZ4</t>
  </si>
  <si>
    <t>BLB6P53</t>
  </si>
  <si>
    <t>1880 HK Equity</t>
  </si>
  <si>
    <t>JIANGSU YANGHE A (HK-C)</t>
  </si>
  <si>
    <t>CNE100000HB8</t>
  </si>
  <si>
    <t>BD5CPF1</t>
  </si>
  <si>
    <t>002304 C2 Equity</t>
  </si>
  <si>
    <t>HUATAI SECURITIES CO H</t>
  </si>
  <si>
    <t>CNE100001YQ9</t>
  </si>
  <si>
    <t>BWVFT00</t>
  </si>
  <si>
    <t>6886 HK Equity</t>
  </si>
  <si>
    <t>HUATAI SEC CO A (HK-C)</t>
  </si>
  <si>
    <t>CNE100000LQ8</t>
  </si>
  <si>
    <t>BP3R3B4</t>
  </si>
  <si>
    <t>601688 C1 Equity</t>
  </si>
  <si>
    <t>AL MOUWASAT MEDICAL SVCS</t>
  </si>
  <si>
    <t>M7065G107</t>
  </si>
  <si>
    <t>SA12C051UH11</t>
  </si>
  <si>
    <t>B403QG4</t>
  </si>
  <si>
    <t>MOUWASAT AB Equity</t>
  </si>
  <si>
    <t>KR7034730002</t>
  </si>
  <si>
    <t>B39Z8L3</t>
  </si>
  <si>
    <t>034730 KP Equity</t>
  </si>
  <si>
    <t>GF SECURITIES CO H</t>
  </si>
  <si>
    <t>CNE100001TQ9</t>
  </si>
  <si>
    <t>BW4NKK8</t>
  </si>
  <si>
    <t>1776 HK Equity</t>
  </si>
  <si>
    <t>GF SECURITIES A (HK-C)</t>
  </si>
  <si>
    <t>CNE0000008L2</t>
  </si>
  <si>
    <t>BD5CQ36</t>
  </si>
  <si>
    <t>000776 C2 Equity</t>
  </si>
  <si>
    <t>CHINA NATL CHEM A (HK-C)</t>
  </si>
  <si>
    <t>CNE100000KC0</t>
  </si>
  <si>
    <t>BP3R4J9</t>
  </si>
  <si>
    <t>601117 C1 Equity</t>
  </si>
  <si>
    <t>ZHEJIANG CHINT A (HK-C)</t>
  </si>
  <si>
    <t>CNE100000KD8</t>
  </si>
  <si>
    <t>BP3R5K7</t>
  </si>
  <si>
    <t>601877 C1 Equity</t>
  </si>
  <si>
    <t>SHENZHEN SALUBR A (HK-C)</t>
  </si>
  <si>
    <t>CNE100000FW8</t>
  </si>
  <si>
    <t>BD5CM05</t>
  </si>
  <si>
    <t>002294 C2 Equity</t>
  </si>
  <si>
    <t>FUJIAN SUNNER A (HK-C)</t>
  </si>
  <si>
    <t>CNE100000G78</t>
  </si>
  <si>
    <t>BD5CHS8</t>
  </si>
  <si>
    <t>002299 C2 Equity</t>
  </si>
  <si>
    <t>YANTAI JEREH OIL A(HK-C)</t>
  </si>
  <si>
    <t>CNE100000L55</t>
  </si>
  <si>
    <t>BD5CMC7</t>
  </si>
  <si>
    <t>002353 C2 Equity</t>
  </si>
  <si>
    <t>GUANGDONG HAID A (HK-C)</t>
  </si>
  <si>
    <t>CNE100000HP8</t>
  </si>
  <si>
    <t>BD5CJ60</t>
  </si>
  <si>
    <t>002311 C2 Equity</t>
  </si>
  <si>
    <t>SHENZHEN GREEN A (HK-C)</t>
  </si>
  <si>
    <t>CNE100000KT4</t>
  </si>
  <si>
    <t>BD5CFW8</t>
  </si>
  <si>
    <t>002340 C2 Equity</t>
  </si>
  <si>
    <t>S F HOLDING A (HK-C)</t>
  </si>
  <si>
    <t>CNE100000L63</t>
  </si>
  <si>
    <t>BD73M39</t>
  </si>
  <si>
    <t>002352 C2 Equity</t>
  </si>
  <si>
    <t>CHIFENG JILONG  A (HK-C)</t>
  </si>
  <si>
    <t>CNE000001H94</t>
  </si>
  <si>
    <t>BZ0D1S8</t>
  </si>
  <si>
    <t>600988 C1 Equity</t>
  </si>
  <si>
    <t>KOZA ALTIN ISLETMELERI</t>
  </si>
  <si>
    <t>TREKOAL00014</t>
  </si>
  <si>
    <t>B3LP189</t>
  </si>
  <si>
    <t>KOZAL TI Equity</t>
  </si>
  <si>
    <t>PAGE INDUSTRIES</t>
  </si>
  <si>
    <t>INE761H01022</t>
  </si>
  <si>
    <t>B1VJS64</t>
  </si>
  <si>
    <t>PAG IS Equity</t>
  </si>
  <si>
    <t>JUBILANT FOODWORKS</t>
  </si>
  <si>
    <t>INE797F01020</t>
  </si>
  <si>
    <t>BNVYT93</t>
  </si>
  <si>
    <t>JUBI IS Equity</t>
  </si>
  <si>
    <t>DOLLARAMA</t>
  </si>
  <si>
    <t>25675T107</t>
  </si>
  <si>
    <t>CA25675T1075</t>
  </si>
  <si>
    <t>B4TP9G2</t>
  </si>
  <si>
    <t>DOL CT Equity</t>
  </si>
  <si>
    <t>FORTINET</t>
  </si>
  <si>
    <t>US34959E1091</t>
  </si>
  <si>
    <t>B5B2106</t>
  </si>
  <si>
    <t>FTNT UW Equity</t>
  </si>
  <si>
    <t>GENERAC HOLDINGS</t>
  </si>
  <si>
    <t>US3687361044</t>
  </si>
  <si>
    <t>B6197Q2</t>
  </si>
  <si>
    <t>GNRC UN Equity</t>
  </si>
  <si>
    <t>SOMPO HOLDINGS</t>
  </si>
  <si>
    <t>JP3165000005</t>
  </si>
  <si>
    <t>B62G7K6</t>
  </si>
  <si>
    <t>8630 JT Equity</t>
  </si>
  <si>
    <t>ENEOS HOLDINGS</t>
  </si>
  <si>
    <t>JP3386450005</t>
  </si>
  <si>
    <t>B627LW9</t>
  </si>
  <si>
    <t>5020 JT Equity</t>
  </si>
  <si>
    <t>CHINA RESOURCES CEMENT</t>
  </si>
  <si>
    <t>KYG2113L1068</t>
  </si>
  <si>
    <t>B41XC98</t>
  </si>
  <si>
    <t>1313 HK Equity</t>
  </si>
  <si>
    <t>SANY HEAVY EQUIPMENT INT</t>
  </si>
  <si>
    <t>KYG781631059</t>
  </si>
  <si>
    <t>B56HH42</t>
  </si>
  <si>
    <t>631 HK Equity</t>
  </si>
  <si>
    <t>DAI ICHI LIFE HOLDINGS</t>
  </si>
  <si>
    <t>JP3476480003</t>
  </si>
  <si>
    <t>B601QS4</t>
  </si>
  <si>
    <t>8750 JT Equity</t>
  </si>
  <si>
    <t>INDORAMA VENTURES</t>
  </si>
  <si>
    <t>TH1027010004</t>
  </si>
  <si>
    <t>B5VSK29</t>
  </si>
  <si>
    <t>IVL TB Equity</t>
  </si>
  <si>
    <t>SENSATA TECH HLDG</t>
  </si>
  <si>
    <t>G8060N102</t>
  </si>
  <si>
    <t>GB00BFMBMT84</t>
  </si>
  <si>
    <t>BFMBMT8</t>
  </si>
  <si>
    <t>ST UN Equity</t>
  </si>
  <si>
    <t>SS&amp;C TECHNOLOGIES HLDGS</t>
  </si>
  <si>
    <t>78467J100</t>
  </si>
  <si>
    <t>US78467J1007</t>
  </si>
  <si>
    <t>B58YSC6</t>
  </si>
  <si>
    <t>SSNC UW Equity</t>
  </si>
  <si>
    <t>ASPEN TECHNOLOGY</t>
  </si>
  <si>
    <t>29109X106</t>
  </si>
  <si>
    <t>US29109X1063</t>
  </si>
  <si>
    <t>BP2V812</t>
  </si>
  <si>
    <t>AZPN UW Equity</t>
  </si>
  <si>
    <t>PEGATRON</t>
  </si>
  <si>
    <t>TW0004938006</t>
  </si>
  <si>
    <t>B4PLX17</t>
  </si>
  <si>
    <t>4938 TT Equity</t>
  </si>
  <si>
    <t>POWSZECHNY ZAKLAD UBEZP</t>
  </si>
  <si>
    <t>PLPZU0000011</t>
  </si>
  <si>
    <t>B63DG21</t>
  </si>
  <si>
    <t>PZU PW Equity</t>
  </si>
  <si>
    <t>SAMSUNG LIFE INSURANCE</t>
  </si>
  <si>
    <t>KR7032830002</t>
  </si>
  <si>
    <t>B12C0T9</t>
  </si>
  <si>
    <t>032830 KP Equity</t>
  </si>
  <si>
    <t>CBOE GLOBAL MARKETS</t>
  </si>
  <si>
    <t>12503M108</t>
  </si>
  <si>
    <t>US12503M1080</t>
  </si>
  <si>
    <t>B5834C5</t>
  </si>
  <si>
    <t>CBOE UF Equity</t>
  </si>
  <si>
    <t>BATS</t>
  </si>
  <si>
    <t>EDENRED</t>
  </si>
  <si>
    <t>FR0010908533</t>
  </si>
  <si>
    <t>B62G1B5</t>
  </si>
  <si>
    <t>EDEN FP Equity</t>
  </si>
  <si>
    <t>HANMI PHARM CO (NEW)</t>
  </si>
  <si>
    <t>KR7128940004</t>
  </si>
  <si>
    <t>B613DJ9</t>
  </si>
  <si>
    <t>128940 KP Equity</t>
  </si>
  <si>
    <t>SUZHOU DONGSHAN A (HK-C)</t>
  </si>
  <si>
    <t>CNE100000N79</t>
  </si>
  <si>
    <t>BD5CF28</t>
  </si>
  <si>
    <t>002384 C2 Equity</t>
  </si>
  <si>
    <t>NAVINFO CO A (HK-C)</t>
  </si>
  <si>
    <t>CNE100000P69</t>
  </si>
  <si>
    <t>BD5CKR8</t>
  </si>
  <si>
    <t>002405 C2 Equity</t>
  </si>
  <si>
    <t>BEIJING DABEINO A (HK-C)</t>
  </si>
  <si>
    <t>CNE100000N61</t>
  </si>
  <si>
    <t>BD5CMP0</t>
  </si>
  <si>
    <t>002385 C2 Equity</t>
  </si>
  <si>
    <t>AMADEUS IT GROUP A</t>
  </si>
  <si>
    <t>ES0109067019</t>
  </si>
  <si>
    <t>B3MSM28</t>
  </si>
  <si>
    <t>AMS SQ Equity</t>
  </si>
  <si>
    <t>HANGZHOU OXYGEN A (HK-C)</t>
  </si>
  <si>
    <t>CNE100000Q68</t>
  </si>
  <si>
    <t>BFY8GG2</t>
  </si>
  <si>
    <t>002430 C2 Equity</t>
  </si>
  <si>
    <t>SICHUAN KELUN A (HK-C)</t>
  </si>
  <si>
    <t>CNE100000PW7</t>
  </si>
  <si>
    <t>BD5CL08</t>
  </si>
  <si>
    <t>002422 C2 Equity</t>
  </si>
  <si>
    <t>AZRIELI GROUP</t>
  </si>
  <si>
    <t>IL0011194789</t>
  </si>
  <si>
    <t>B5MN1W0</t>
  </si>
  <si>
    <t>AZRG IT Equity</t>
  </si>
  <si>
    <t>AGRI BANK OF CHINA H</t>
  </si>
  <si>
    <t>CNE100000Q43</t>
  </si>
  <si>
    <t>B60LZR6</t>
  </si>
  <si>
    <t>1288 HK Equity</t>
  </si>
  <si>
    <t>AGRI BANK OF CN A (HK-C)</t>
  </si>
  <si>
    <t>CNE100000RJ0</t>
  </si>
  <si>
    <t>BP3R228</t>
  </si>
  <si>
    <t>601288 C1 Equity</t>
  </si>
  <si>
    <t>EBOS GROUP</t>
  </si>
  <si>
    <t>NZEBOE0001S6</t>
  </si>
  <si>
    <t>EBO NZ Equity</t>
  </si>
  <si>
    <t>SAGAX B</t>
  </si>
  <si>
    <t>SE0005127818</t>
  </si>
  <si>
    <t>B9M3PK4</t>
  </si>
  <si>
    <t>SAGAB SS Equity</t>
  </si>
  <si>
    <t>GUANGZHOU AUTO GROUP H</t>
  </si>
  <si>
    <t>CNE100000Q35</t>
  </si>
  <si>
    <t>B433995</t>
  </si>
  <si>
    <t>2238 HK Equity</t>
  </si>
  <si>
    <t>GUANGZHOU AUTO A (HK-C)</t>
  </si>
  <si>
    <t>CNE100001NQ2</t>
  </si>
  <si>
    <t>BP3R477</t>
  </si>
  <si>
    <t>601238 C1 Equity</t>
  </si>
  <si>
    <t>CHINA EVERBRIGHT BANK H</t>
  </si>
  <si>
    <t>CNE100001QW3</t>
  </si>
  <si>
    <t>B5NRRJ0</t>
  </si>
  <si>
    <t>6818 HK Equity</t>
  </si>
  <si>
    <t>CHINA EVERBRIGHT A(HK-C)</t>
  </si>
  <si>
    <t>CNE100000SL4</t>
  </si>
  <si>
    <t>BP3R2P1</t>
  </si>
  <si>
    <t>601818 C1 Equity</t>
  </si>
  <si>
    <t>FASTIGHETS AB BALDER B</t>
  </si>
  <si>
    <t>SE0017832488</t>
  </si>
  <si>
    <t>BPMRNZ9</t>
  </si>
  <si>
    <t>BALDB SS Equity</t>
  </si>
  <si>
    <t>TESLA</t>
  </si>
  <si>
    <t>88160R101</t>
  </si>
  <si>
    <t>US88160R1014</t>
  </si>
  <si>
    <t>B616C79</t>
  </si>
  <si>
    <t>TSLA UW Equity</t>
  </si>
  <si>
    <t>BERLI JUCKER</t>
  </si>
  <si>
    <t>TH0002010Z06</t>
  </si>
  <si>
    <t>BJC TB Equity</t>
  </si>
  <si>
    <t>BRENNTAG</t>
  </si>
  <si>
    <t>DE000A1DAHH0</t>
  </si>
  <si>
    <t>B4YVF56</t>
  </si>
  <si>
    <t>BNR GY Equity</t>
  </si>
  <si>
    <t>SASA POLYESTER SANAYI</t>
  </si>
  <si>
    <t>TRASASAW91E4</t>
  </si>
  <si>
    <t>B03MXD6</t>
  </si>
  <si>
    <t>SASA TI Equity</t>
  </si>
  <si>
    <t>OCADO GROUP</t>
  </si>
  <si>
    <t>GB00B3MBS747</t>
  </si>
  <si>
    <t>B3MBS74</t>
  </si>
  <si>
    <t>OCDO LN Equity</t>
  </si>
  <si>
    <t>CHRISTIAN HANSEN HOLDING</t>
  </si>
  <si>
    <t>DK0060227585</t>
  </si>
  <si>
    <t>B573M11</t>
  </si>
  <si>
    <t>CHR DC Equity</t>
  </si>
  <si>
    <t>ZHONGSHENG GROUP HLDGS</t>
  </si>
  <si>
    <t>KYG9894K1085</t>
  </si>
  <si>
    <t>B633D97</t>
  </si>
  <si>
    <t>881 HK Equity</t>
  </si>
  <si>
    <t>GODREJ PROPERTIES</t>
  </si>
  <si>
    <t>INE484J01027</t>
  </si>
  <si>
    <t>BGQL729</t>
  </si>
  <si>
    <t>GPL IS Equity</t>
  </si>
  <si>
    <t>SALMAR</t>
  </si>
  <si>
    <t>NO0010310956</t>
  </si>
  <si>
    <t>B1W5NW2</t>
  </si>
  <si>
    <t>SALM NO Equity</t>
  </si>
  <si>
    <t>DO FLUORIDE NEW A (HK-C)</t>
  </si>
  <si>
    <t>CNE100000P85</t>
  </si>
  <si>
    <t>BD5C8H4</t>
  </si>
  <si>
    <t>002407 C2 Equity</t>
  </si>
  <si>
    <t>JIANGSU YOKE A (HK-C)</t>
  </si>
  <si>
    <t>CNE100000PG0</t>
  </si>
  <si>
    <t>BFY8GF1</t>
  </si>
  <si>
    <t>002409 C2 Equity</t>
  </si>
  <si>
    <t>ZJ WEIXING NEW A (HK-C)</t>
  </si>
  <si>
    <t>CNE100000MK9</t>
  </si>
  <si>
    <t>BD5LYB7</t>
  </si>
  <si>
    <t>002372 C2 Equity</t>
  </si>
  <si>
    <t>TIANQI LITHIUM A (HK-C)</t>
  </si>
  <si>
    <t>CNE100000T32</t>
  </si>
  <si>
    <t>BD5CKH8</t>
  </si>
  <si>
    <t>002466 C2 Equity</t>
  </si>
  <si>
    <t>ZB QIXIANG TENG A (HK-C)</t>
  </si>
  <si>
    <t>CNE100000P93</t>
  </si>
  <si>
    <t>BD5LZV4</t>
  </si>
  <si>
    <t>002408 C2 Equity</t>
  </si>
  <si>
    <t>GANFENG LITHIUM A (HK-C)</t>
  </si>
  <si>
    <t>CNE100000SF6</t>
  </si>
  <si>
    <t>BD5CB19</t>
  </si>
  <si>
    <t>002460 C2 Equity</t>
  </si>
  <si>
    <t>GANFENG LITHIUM GROUP H</t>
  </si>
  <si>
    <t>CNE1000031W9</t>
  </si>
  <si>
    <t>BZ9NS11</t>
  </si>
  <si>
    <t>1772 HK Equity</t>
  </si>
  <si>
    <t>CHINA LESSO GROUP HLDGS</t>
  </si>
  <si>
    <t>KYG2157Q1029</t>
  </si>
  <si>
    <t>BCDBKF8</t>
  </si>
  <si>
    <t>2128 HK Equity</t>
  </si>
  <si>
    <t>GUANGZHOU HAIGE A (HK-C)</t>
  </si>
  <si>
    <t>CNE100000T24</t>
  </si>
  <si>
    <t>BD5CM72</t>
  </si>
  <si>
    <t>002465 C2 Equity</t>
  </si>
  <si>
    <t>WUHAN GUIDE INF A (HK-C)</t>
  </si>
  <si>
    <t>CNE100000RK8</t>
  </si>
  <si>
    <t>BD5CGD6</t>
  </si>
  <si>
    <t>002414 C2 Equity</t>
  </si>
  <si>
    <t>NAURA TECH GRP A (HK-C)</t>
  </si>
  <si>
    <t>CNE100000ML7</t>
  </si>
  <si>
    <t>BD5LYF1</t>
  </si>
  <si>
    <t>002371 C2 Equity</t>
  </si>
  <si>
    <t>WUS PRINTED A (HK-C)</t>
  </si>
  <si>
    <t>CNE100000SP5</t>
  </si>
  <si>
    <t>BD5C7Z5</t>
  </si>
  <si>
    <t>002463 C2 Equity</t>
  </si>
  <si>
    <t>CONSTELLATION SOFTWARE</t>
  </si>
  <si>
    <t>21037X100</t>
  </si>
  <si>
    <t>CA21037X1006</t>
  </si>
  <si>
    <t>B15C4L6</t>
  </si>
  <si>
    <t>CSU CT Equity</t>
  </si>
  <si>
    <t>PANDORA</t>
  </si>
  <si>
    <t>DK0060252690</t>
  </si>
  <si>
    <t>B44XTX8</t>
  </si>
  <si>
    <t>PNDORA DC Equity</t>
  </si>
  <si>
    <t>COCA COLA EUROPAC (US)</t>
  </si>
  <si>
    <t>G25839104</t>
  </si>
  <si>
    <t>GB00BDCPN049</t>
  </si>
  <si>
    <t>BYQQ3P5</t>
  </si>
  <si>
    <t>CCEP UW Equity</t>
  </si>
  <si>
    <t>CHOLAMANDALAM INV &amp; FIN</t>
  </si>
  <si>
    <t>INE121A01024</t>
  </si>
  <si>
    <t>BJ9K2H4</t>
  </si>
  <si>
    <t>CIFC IS Equity</t>
  </si>
  <si>
    <t>JA SOLAR TECH A (HK-C)</t>
  </si>
  <si>
    <t>CNE100000SD1</t>
  </si>
  <si>
    <t>BMVB500</t>
  </si>
  <si>
    <t>002459 C2 Equity</t>
  </si>
  <si>
    <t>LYONDELLBASELL INDS A</t>
  </si>
  <si>
    <t>N53745100</t>
  </si>
  <si>
    <t>NL0009434992</t>
  </si>
  <si>
    <t>B3SPXZ3</t>
  </si>
  <si>
    <t>LYB UN Equity</t>
  </si>
  <si>
    <t>GENERAL MOTORS</t>
  </si>
  <si>
    <t>37045V100</t>
  </si>
  <si>
    <t>US37045V1008</t>
  </si>
  <si>
    <t>B665KZ5</t>
  </si>
  <si>
    <t>GM UN Equity</t>
  </si>
  <si>
    <t>AIA GROUP</t>
  </si>
  <si>
    <t>HK0000069689</t>
  </si>
  <si>
    <t>B4TX8S1</t>
  </si>
  <si>
    <t>1299 HK Equity</t>
  </si>
  <si>
    <t>COAL INDIA</t>
  </si>
  <si>
    <t>INE522F01014</t>
  </si>
  <si>
    <t>B4Z9XF5</t>
  </si>
  <si>
    <t>COAL IS Equity</t>
  </si>
  <si>
    <t>SCENTRE GROUP</t>
  </si>
  <si>
    <t>AU000000SCG8</t>
  </si>
  <si>
    <t>BLZH0Z7</t>
  </si>
  <si>
    <t>SCG AT Equity</t>
  </si>
  <si>
    <t>BOOZ ALLEN HAMILTON A</t>
  </si>
  <si>
    <t>US0995021062</t>
  </si>
  <si>
    <t>B5367T7</t>
  </si>
  <si>
    <t>BAH UN Equity</t>
  </si>
  <si>
    <t>LPL FINANCIAL HOLDINGS</t>
  </si>
  <si>
    <t>50212V100</t>
  </si>
  <si>
    <t>US50212V1008</t>
  </si>
  <si>
    <t>B75JX34</t>
  </si>
  <si>
    <t>LPLA UW Equity</t>
  </si>
  <si>
    <t>AURIZON HOLDINGS</t>
  </si>
  <si>
    <t>AU000000AZJ1</t>
  </si>
  <si>
    <t>B87CVM3</t>
  </si>
  <si>
    <t>AZJ AT Equity</t>
  </si>
  <si>
    <t>PETRONAS CHEMICALS GROUP</t>
  </si>
  <si>
    <t>MYL5183OO008</t>
  </si>
  <si>
    <t>B5KQGT3</t>
  </si>
  <si>
    <t>PCHEM MK Equity</t>
  </si>
  <si>
    <t>GJENSIDIGE FORSIKRING</t>
  </si>
  <si>
    <t>NO0010582521</t>
  </si>
  <si>
    <t>B4PH0C5</t>
  </si>
  <si>
    <t>GJF NO Equity</t>
  </si>
  <si>
    <t>CNH INDUSTRIAL</t>
  </si>
  <si>
    <t>NL0010545661</t>
  </si>
  <si>
    <t>BDSV2V0</t>
  </si>
  <si>
    <t>CNHI IM Equity</t>
  </si>
  <si>
    <t>OTSUKA HOLDINGS CO</t>
  </si>
  <si>
    <t>JP3188220002</t>
  </si>
  <si>
    <t>B5LTM93</t>
  </si>
  <si>
    <t>4578 JT Equity</t>
  </si>
  <si>
    <t>INDOFOOD CBP SUKSES</t>
  </si>
  <si>
    <t>ID1000116700</t>
  </si>
  <si>
    <t>B4LD3M8</t>
  </si>
  <si>
    <t>ICBP IJ Equity</t>
  </si>
  <si>
    <t>SITC INTL HOLDINGS</t>
  </si>
  <si>
    <t>KYG8187G1055</t>
  </si>
  <si>
    <t>B61X7R5</t>
  </si>
  <si>
    <t>1308 HK Equity</t>
  </si>
  <si>
    <t>RONGSHENG PETRO A (HK-C)</t>
  </si>
  <si>
    <t>CNE100000W60</t>
  </si>
  <si>
    <t>BD5CL20</t>
  </si>
  <si>
    <t>002493 C2 Equity</t>
  </si>
  <si>
    <t>LUXSHARE PREC A (HK-C)</t>
  </si>
  <si>
    <t>CNE100000TP3</t>
  </si>
  <si>
    <t>BD5CN80</t>
  </si>
  <si>
    <t>002475 C2 Equity</t>
  </si>
  <si>
    <t>INDUSTRIAL SEC A (HK-C)</t>
  </si>
  <si>
    <t>CNE100000V95</t>
  </si>
  <si>
    <t>BP3R5B8</t>
  </si>
  <si>
    <t>601377 C1 Equity</t>
  </si>
  <si>
    <t>JOINTOWN PHARMA A (HK-C)</t>
  </si>
  <si>
    <t>CNE100000W45</t>
  </si>
  <si>
    <t>BP3R541</t>
  </si>
  <si>
    <t>600998 C1 Equity</t>
  </si>
  <si>
    <t>SHANXI SEC CO A (HK-C)</t>
  </si>
  <si>
    <t>CNE100000WJ0</t>
  </si>
  <si>
    <t>BD5CNC4</t>
  </si>
  <si>
    <t>002500 C2 Equity</t>
  </si>
  <si>
    <t>PRIO ON</t>
  </si>
  <si>
    <t>BRPRIOACNOR1</t>
  </si>
  <si>
    <t>BYY0144</t>
  </si>
  <si>
    <t>PRIO3 BS Equity</t>
  </si>
  <si>
    <t>CHONGQING RURAL A (HK-C)</t>
  </si>
  <si>
    <t>CNE100003NZ9</t>
  </si>
  <si>
    <t>BJLWMG7</t>
  </si>
  <si>
    <t>601077 C1 Equity</t>
  </si>
  <si>
    <t>YONGHUI SUPERST A (HK-C)</t>
  </si>
  <si>
    <t>CNE100000XX9</t>
  </si>
  <si>
    <t>BP3R5Q3</t>
  </si>
  <si>
    <t>601933 C1 Equity</t>
  </si>
  <si>
    <t>BALKRISHNA INDUSTRIES</t>
  </si>
  <si>
    <t>INE787D01026</t>
  </si>
  <si>
    <t>BIL IS Equity</t>
  </si>
  <si>
    <t>NESTLE INDIA</t>
  </si>
  <si>
    <t>INE239A01016</t>
  </si>
  <si>
    <t>NEST IS Equity</t>
  </si>
  <si>
    <t>KINDER MORGAN P</t>
  </si>
  <si>
    <t>49456B101</t>
  </si>
  <si>
    <t>US49456B1017</t>
  </si>
  <si>
    <t>B3NQ4P8</t>
  </si>
  <si>
    <t>KMI UN Equity</t>
  </si>
  <si>
    <t>P</t>
  </si>
  <si>
    <t>OUTSURANCE GROUP</t>
  </si>
  <si>
    <t>ZAE000314084</t>
  </si>
  <si>
    <t>BN6QSM0</t>
  </si>
  <si>
    <t>OUT SJ Equity</t>
  </si>
  <si>
    <t>CHINA MEDICAL SYSTEM</t>
  </si>
  <si>
    <t>KYG211081248</t>
  </si>
  <si>
    <t>B6WY993</t>
  </si>
  <si>
    <t>867 HK Equity</t>
  </si>
  <si>
    <t>SHENZHEN KSTAR A (HK-C)</t>
  </si>
  <si>
    <t>CNE100000XC3</t>
  </si>
  <si>
    <t>BD5LVN8</t>
  </si>
  <si>
    <t>002518 C2 Equity</t>
  </si>
  <si>
    <t>SICHUAN YAHUA A (HK-C)</t>
  </si>
  <si>
    <t>CNE100000WF8</t>
  </si>
  <si>
    <t>BD5LSZ9</t>
  </si>
  <si>
    <t>002497 C2 Equity</t>
  </si>
  <si>
    <t>DAJIN HEAVY IND A (HK-C)</t>
  </si>
  <si>
    <t>CNE100000VV7</t>
  </si>
  <si>
    <t>BQ3RQ89</t>
  </si>
  <si>
    <t>002487 C2 Equity</t>
  </si>
  <si>
    <t>TITAN WIND ENER A (HK-C)</t>
  </si>
  <si>
    <t>CNE100000YH0</t>
  </si>
  <si>
    <t>BD5LXS7</t>
  </si>
  <si>
    <t>002531 C2 Equity</t>
  </si>
  <si>
    <t>TIANSHAN ALUM A (HK-C)</t>
  </si>
  <si>
    <t>CNE100000YJ6</t>
  </si>
  <si>
    <t>BMQBT81</t>
  </si>
  <si>
    <t>002532 C2 Equity</t>
  </si>
  <si>
    <t>HANGZHOU ROBAM A (HK-C)</t>
  </si>
  <si>
    <t>CNE100000WY9</t>
  </si>
  <si>
    <t>BD5CGX6</t>
  </si>
  <si>
    <t>002508 C2 Equity</t>
  </si>
  <si>
    <t>CHONGQING FULIN A (HK-C)</t>
  </si>
  <si>
    <t>CNE100000WX1</t>
  </si>
  <si>
    <t>BFCCQ99</t>
  </si>
  <si>
    <t>002507 C2 Equity</t>
  </si>
  <si>
    <t>CD PROJEKT</t>
  </si>
  <si>
    <t>PLOPTTC00011</t>
  </si>
  <si>
    <t>CDR PW Equity</t>
  </si>
  <si>
    <t>TARGA RESOURCES CORP</t>
  </si>
  <si>
    <t>87612G101</t>
  </si>
  <si>
    <t>US87612G1013</t>
  </si>
  <si>
    <t>B55PZY3</t>
  </si>
  <si>
    <t>TRGP UN Equity</t>
  </si>
  <si>
    <t>FLEETCOR TECHNOLOGIES</t>
  </si>
  <si>
    <t>US3390411052</t>
  </si>
  <si>
    <t>B4R28B3</t>
  </si>
  <si>
    <t>FLT UN Equity</t>
  </si>
  <si>
    <t>HCA HOLDINGS</t>
  </si>
  <si>
    <t>40412C101</t>
  </si>
  <si>
    <t>US40412C1018</t>
  </si>
  <si>
    <t>B4MGBG6</t>
  </si>
  <si>
    <t>HCA UN Equity</t>
  </si>
  <si>
    <t>MERITZ FINANCIAL HOLDING</t>
  </si>
  <si>
    <t>KR7138040001</t>
  </si>
  <si>
    <t>B4WRJD2</t>
  </si>
  <si>
    <t>138040 KP Equity</t>
  </si>
  <si>
    <t>NORTHERN STAR RESOURCES</t>
  </si>
  <si>
    <t>AU000000NST8</t>
  </si>
  <si>
    <t>NST AT Equity</t>
  </si>
  <si>
    <t>TOURMALINE OIL CORP</t>
  </si>
  <si>
    <t>89156V106</t>
  </si>
  <si>
    <t>CA89156V1067</t>
  </si>
  <si>
    <t>B3QJ0H8</t>
  </si>
  <si>
    <t>TOU CT Equity</t>
  </si>
  <si>
    <t>HUNTINGTON INGALLS IND</t>
  </si>
  <si>
    <t>US4464131063</t>
  </si>
  <si>
    <t>B40SSC9</t>
  </si>
  <si>
    <t>HII UN Equity</t>
  </si>
  <si>
    <t>INNER MONGOL JUN A(HK-C)</t>
  </si>
  <si>
    <t>CNE1000010F8</t>
  </si>
  <si>
    <t>BP3R7B2</t>
  </si>
  <si>
    <t>601216 C1 Equity</t>
  </si>
  <si>
    <t>ANHUI HONGLU A (HK-C)</t>
  </si>
  <si>
    <t>CNE100000Z75</t>
  </si>
  <si>
    <t>BMTCVM9</t>
  </si>
  <si>
    <t>002541 C2 Equity</t>
  </si>
  <si>
    <t>CHANGZHOU XINGYU A(HK-C)</t>
  </si>
  <si>
    <t>CNE1000011H2</t>
  </si>
  <si>
    <t>BS7K3D2</t>
  </si>
  <si>
    <t>601799 C1 Equity</t>
  </si>
  <si>
    <t>WIN SEMICONDUCTORS</t>
  </si>
  <si>
    <t>TW0003105003</t>
  </si>
  <si>
    <t>B56LHP5</t>
  </si>
  <si>
    <t>3105 TT Equity</t>
  </si>
  <si>
    <t>TREASURY WINE ESTATES</t>
  </si>
  <si>
    <t>AU000000TWE9</t>
  </si>
  <si>
    <t>B61JC67</t>
  </si>
  <si>
    <t>TWE AT Equity</t>
  </si>
  <si>
    <t>AIRTAC INTERNATIONAL</t>
  </si>
  <si>
    <t>KYG014081064</t>
  </si>
  <si>
    <t>B52J816</t>
  </si>
  <si>
    <t>1590 TT Equity</t>
  </si>
  <si>
    <t>PHOENIX GROUP HOLDINGS</t>
  </si>
  <si>
    <t>GB00BGXQNP29</t>
  </si>
  <si>
    <t>BGXQNP2</t>
  </si>
  <si>
    <t>PHNX LN Equity</t>
  </si>
  <si>
    <t>GLENCORE</t>
  </si>
  <si>
    <t>JE00B4T3BW64</t>
  </si>
  <si>
    <t>B4T3BW6</t>
  </si>
  <si>
    <t>GLEN LN Equity</t>
  </si>
  <si>
    <t>BAIDU (HK)</t>
  </si>
  <si>
    <t>KYG070341048</t>
  </si>
  <si>
    <t>B0J2D41</t>
  </si>
  <si>
    <t>9888 HK Equity</t>
  </si>
  <si>
    <t>TRIP COM GROUP</t>
  </si>
  <si>
    <t>KYG9066F1019</t>
  </si>
  <si>
    <t>BNYK8H9</t>
  </si>
  <si>
    <t>9961 HK Equity</t>
  </si>
  <si>
    <t>DAQO NEW ENERGY CORP ADR</t>
  </si>
  <si>
    <t>23703Q203</t>
  </si>
  <si>
    <t>US23703Q2030</t>
  </si>
  <si>
    <t>B953PM3</t>
  </si>
  <si>
    <t>DQ UN Equity</t>
  </si>
  <si>
    <t>NETEASE</t>
  </si>
  <si>
    <t>KYG6427A1022</t>
  </si>
  <si>
    <t>BM93SF4</t>
  </si>
  <si>
    <t>9999 HK Equity</t>
  </si>
  <si>
    <t>NEW ORIENTAL EDUCATION</t>
  </si>
  <si>
    <t>KYG6470A1168</t>
  </si>
  <si>
    <t>BN4MKV3</t>
  </si>
  <si>
    <t>9901 HK Equity</t>
  </si>
  <si>
    <t>TAL EDUCATION GROUP ADR</t>
  </si>
  <si>
    <t>US8740801043</t>
  </si>
  <si>
    <t>B4MGD82</t>
  </si>
  <si>
    <t>TAL UN Equity</t>
  </si>
  <si>
    <t>MARATHON PETROLEUM</t>
  </si>
  <si>
    <t>56585A102</t>
  </si>
  <si>
    <t>US56585A1025</t>
  </si>
  <si>
    <t>B3K3L40</t>
  </si>
  <si>
    <t>MPC UN Equity</t>
  </si>
  <si>
    <t>GIANT NETWORK A (HK-C)</t>
  </si>
  <si>
    <t>CNE1000010R3</t>
  </si>
  <si>
    <t>BD6QVW1</t>
  </si>
  <si>
    <t>002558 C2 Equity</t>
  </si>
  <si>
    <t>37 INTERACTIVE A (HK-C)</t>
  </si>
  <si>
    <t>CNE1000010N2</t>
  </si>
  <si>
    <t>BD5CMH2</t>
  </si>
  <si>
    <t>002555 C2 Equity</t>
  </si>
  <si>
    <t>SHANGHAI BAIRUN A (HK-C)</t>
  </si>
  <si>
    <t>CNE1000011K6</t>
  </si>
  <si>
    <t>BD5CLV9</t>
  </si>
  <si>
    <t>002568 C2 Equity</t>
  </si>
  <si>
    <t>CHINA HONGQIAO GROUP</t>
  </si>
  <si>
    <t>KYG211501005</t>
  </si>
  <si>
    <t>B44ZV94</t>
  </si>
  <si>
    <t>1378 HK Equity</t>
  </si>
  <si>
    <t>FAR EAST HORIZON</t>
  </si>
  <si>
    <t>HK0000077468</t>
  </si>
  <si>
    <t>B63DLB5</t>
  </si>
  <si>
    <t>3360 HK Equity</t>
  </si>
  <si>
    <t>TONGKUN GROUP  A (HK-C)</t>
  </si>
  <si>
    <t>CNE1000012X7</t>
  </si>
  <si>
    <t>BP3RGF9</t>
  </si>
  <si>
    <t>601233 C1 Equity</t>
  </si>
  <si>
    <t>MAPLETREE PAN ASIA COMM</t>
  </si>
  <si>
    <t>SG2D18969584</t>
  </si>
  <si>
    <t>B5143W8</t>
  </si>
  <si>
    <t>MPACT SP Equity</t>
  </si>
  <si>
    <t>APOLLO GLOBAL MGMT A</t>
  </si>
  <si>
    <t>03769M106</t>
  </si>
  <si>
    <t>US03769M1062</t>
  </si>
  <si>
    <t>BN44JF6</t>
  </si>
  <si>
    <t>APO UN Equity</t>
  </si>
  <si>
    <t>TMX GROUP (NEW)</t>
  </si>
  <si>
    <t>87262K105</t>
  </si>
  <si>
    <t>CA87262K1057</t>
  </si>
  <si>
    <t>B8KH5G7</t>
  </si>
  <si>
    <t>X CT Equity</t>
  </si>
  <si>
    <t>KOREA AEROSPACE IND</t>
  </si>
  <si>
    <t>KR7047810007</t>
  </si>
  <si>
    <t>B3N3363</t>
  </si>
  <si>
    <t>047810 KP Equity</t>
  </si>
  <si>
    <t>F&amp;F (NEW)</t>
  </si>
  <si>
    <t>KR7383220001</t>
  </si>
  <si>
    <t>BP2NF51</t>
  </si>
  <si>
    <t>383220 KP Equity</t>
  </si>
  <si>
    <t>SAILUN GROUP CO A (HK-C)</t>
  </si>
  <si>
    <t>CNE1000015F7</t>
  </si>
  <si>
    <t>BP3RFY1</t>
  </si>
  <si>
    <t>601058 C1 Equity</t>
  </si>
  <si>
    <t>MUTHOOT FINANCE</t>
  </si>
  <si>
    <t>INE414G01012</t>
  </si>
  <si>
    <t>B40MFF3</t>
  </si>
  <si>
    <t>MUTH IS Equity</t>
  </si>
  <si>
    <t>MAGAZINE LUIZA ON</t>
  </si>
  <si>
    <t>BRMGLUACNOR2</t>
  </si>
  <si>
    <t>B4975P9</t>
  </si>
  <si>
    <t>MGLU3 BS Equity</t>
  </si>
  <si>
    <t>FORTUNE BRANDS INNOV</t>
  </si>
  <si>
    <t>34964C106</t>
  </si>
  <si>
    <t>US34964C1062</t>
  </si>
  <si>
    <t>B3MC7D6</t>
  </si>
  <si>
    <t>FBIN UN Equity</t>
  </si>
  <si>
    <t>PI INDUSTRIES</t>
  </si>
  <si>
    <t>INE603J01030</t>
  </si>
  <si>
    <t>B992PT3</t>
  </si>
  <si>
    <t>PI IS Equity</t>
  </si>
  <si>
    <t>CHAILEASE HOLDING</t>
  </si>
  <si>
    <t>KYG202881093</t>
  </si>
  <si>
    <t>B58J1S8</t>
  </si>
  <si>
    <t>5871 TT Equity</t>
  </si>
  <si>
    <t>FOUNDER SEC A (HK-C)</t>
  </si>
  <si>
    <t>CNE1000015Y8</t>
  </si>
  <si>
    <t>BP3R411</t>
  </si>
  <si>
    <t>601901 C1 Equity</t>
  </si>
  <si>
    <t>SHIJIAZHUANG YIL A(HK-C)</t>
  </si>
  <si>
    <t>CNE1000015S0</t>
  </si>
  <si>
    <t>BD5CHJ9</t>
  </si>
  <si>
    <t>002603 C2 Equity</t>
  </si>
  <si>
    <t>LB GROUP CO A (HK-C)</t>
  </si>
  <si>
    <t>CNE1000015M3</t>
  </si>
  <si>
    <t>BD5LS71</t>
  </si>
  <si>
    <t>002601 C2 Equity</t>
  </si>
  <si>
    <t>ZHUZHOU KIBING A (HK-C)</t>
  </si>
  <si>
    <t>CNE100001666</t>
  </si>
  <si>
    <t>BP3RFL8</t>
  </si>
  <si>
    <t>601636 C1 Equity</t>
  </si>
  <si>
    <t>LINGYI ITECH A (HK-C)</t>
  </si>
  <si>
    <t>CNE1000015L5</t>
  </si>
  <si>
    <t>BD5LQY4</t>
  </si>
  <si>
    <t>002600 C2 Equity</t>
  </si>
  <si>
    <t>ZHEJIANG CENTURY A(HK-C)</t>
  </si>
  <si>
    <t>CNE1000015R2</t>
  </si>
  <si>
    <t>BD5CG58</t>
  </si>
  <si>
    <t>002602 C2 Equity</t>
  </si>
  <si>
    <t>OFFCN EDUCATION A (HK-C)</t>
  </si>
  <si>
    <t>CNE100001641</t>
  </si>
  <si>
    <t>BHQPRN9</t>
  </si>
  <si>
    <t>002607 C2 Equity</t>
  </si>
  <si>
    <t>LOTTE ENERGY MATERIALS</t>
  </si>
  <si>
    <t>KR7020150009</t>
  </si>
  <si>
    <t>B45LHQ0</t>
  </si>
  <si>
    <t>020150 KP Equity</t>
  </si>
  <si>
    <t>ZILLOW GROUP C</t>
  </si>
  <si>
    <t>98954M200</t>
  </si>
  <si>
    <t>US98954M2008</t>
  </si>
  <si>
    <t>BYXJF62</t>
  </si>
  <si>
    <t>Z UW Equity</t>
  </si>
  <si>
    <t>HORIZON THERAPEUTICS PLC</t>
  </si>
  <si>
    <t>G46188101</t>
  </si>
  <si>
    <t>IE00BQPVQZ61</t>
  </si>
  <si>
    <t>BQPVQZ6</t>
  </si>
  <si>
    <t>HZNP UW Equity</t>
  </si>
  <si>
    <t>POWER CONSTR A (HK-C)</t>
  </si>
  <si>
    <t>CNE1000017G1</t>
  </si>
  <si>
    <t>BP3R4M2</t>
  </si>
  <si>
    <t>601669 C1 Equity</t>
  </si>
  <si>
    <t>PTT GLOBAL CHEMICAL</t>
  </si>
  <si>
    <t>TH1074010006</t>
  </si>
  <si>
    <t>B67QFW9</t>
  </si>
  <si>
    <t>PTTGC TB Equity</t>
  </si>
  <si>
    <t>XYLEM</t>
  </si>
  <si>
    <t>98419M100</t>
  </si>
  <si>
    <t>US98419M1009</t>
  </si>
  <si>
    <t>B3P2CN8</t>
  </si>
  <si>
    <t>XYL UN Equity</t>
  </si>
  <si>
    <t>FIBRA UNO ADMINISTRACION</t>
  </si>
  <si>
    <t>MXCFFU000001</t>
  </si>
  <si>
    <t>B671GT8</t>
  </si>
  <si>
    <t>FUNO11 MF Equity</t>
  </si>
  <si>
    <t>NEXON CO</t>
  </si>
  <si>
    <t>JP3758190007</t>
  </si>
  <si>
    <t>B63QM77</t>
  </si>
  <si>
    <t>3659 JT Equity</t>
  </si>
  <si>
    <t>NEW CHINA LIFE INS H</t>
  </si>
  <si>
    <t>CNE100001922</t>
  </si>
  <si>
    <t>B5730Z1</t>
  </si>
  <si>
    <t>1336 HK Equity</t>
  </si>
  <si>
    <t>NEW CHINA LIFE A (HK-C)</t>
  </si>
  <si>
    <t>CNE1000019Y0</t>
  </si>
  <si>
    <t>BP3R3F8</t>
  </si>
  <si>
    <t>601336 C1 Equity</t>
  </si>
  <si>
    <t>HKT TRUST AND HKT</t>
  </si>
  <si>
    <t>HK0000093390</t>
  </si>
  <si>
    <t>B4TXDZ3</t>
  </si>
  <si>
    <t>6823 HK Equity</t>
  </si>
  <si>
    <t>SWIRE PROPERTIES</t>
  </si>
  <si>
    <t>HK0000063609</t>
  </si>
  <si>
    <t>B67C2G0</t>
  </si>
  <si>
    <t>1972 HK Equity</t>
  </si>
  <si>
    <t>JIANGSU HENGLI A (HK-C)</t>
  </si>
  <si>
    <t>CNE1000019R4</t>
  </si>
  <si>
    <t>BP3RFJ6</t>
  </si>
  <si>
    <t>601100 C1 Equity</t>
  </si>
  <si>
    <t>PERFECT WORLD A (HK-C)</t>
  </si>
  <si>
    <t>CNE1000018W6</t>
  </si>
  <si>
    <t>BD5M1C0</t>
  </si>
  <si>
    <t>002624 C2 Equity</t>
  </si>
  <si>
    <t>KUANG-CHI TECH A (HK-C)</t>
  </si>
  <si>
    <t>CNE1000018P0</t>
  </si>
  <si>
    <t>BD5CBF3</t>
  </si>
  <si>
    <t>002625 C2 Equity</t>
  </si>
  <si>
    <t>SOOCHOW SEC A (HK-C)</t>
  </si>
  <si>
    <t>CNE1000019P8</t>
  </si>
  <si>
    <t>BP3R6Z9</t>
  </si>
  <si>
    <t>601555 C1 Equity</t>
  </si>
  <si>
    <t>APTIV PLC</t>
  </si>
  <si>
    <t>G6095L109</t>
  </si>
  <si>
    <t>JE00B783TY65</t>
  </si>
  <si>
    <t>B783TY6</t>
  </si>
  <si>
    <t>APTV UN Equity</t>
  </si>
  <si>
    <t>PARADE TECHNOLOGIES</t>
  </si>
  <si>
    <t>KYG6892A1085</t>
  </si>
  <si>
    <t>B6RV676</t>
  </si>
  <si>
    <t>4966 TT Equity</t>
  </si>
  <si>
    <t>SATELLITE CHEM CO (HK-C)</t>
  </si>
  <si>
    <t>CNE100001B07</t>
  </si>
  <si>
    <t>BFCCQG6</t>
  </si>
  <si>
    <t>002648 C2 Equity</t>
  </si>
  <si>
    <t>ELEMENT FLEET MANAGEMENT</t>
  </si>
  <si>
    <t>CA2861812014</t>
  </si>
  <si>
    <t>B7FNMQ2</t>
  </si>
  <si>
    <t>EFN CT Equity</t>
  </si>
  <si>
    <t>360 SECURITY  A (HK-C)</t>
  </si>
  <si>
    <t>CNE100002RZ2</t>
  </si>
  <si>
    <t>BDF57C1</t>
  </si>
  <si>
    <t>601360 C1 Equity</t>
  </si>
  <si>
    <t>UNIVERSAL SCIEN A (HK-C)</t>
  </si>
  <si>
    <t>CNE100001BZ8</t>
  </si>
  <si>
    <t>BP3R4F5</t>
  </si>
  <si>
    <t>601231 C1 Equity</t>
  </si>
  <si>
    <t>VICINITY CENTRES</t>
  </si>
  <si>
    <t>AU000000VCX7</t>
  </si>
  <si>
    <t>BY7QXS7</t>
  </si>
  <si>
    <t>VCX AT Equity</t>
  </si>
  <si>
    <t>EPAM SYSTEMS</t>
  </si>
  <si>
    <t>29414B104</t>
  </si>
  <si>
    <t>US29414B1044</t>
  </si>
  <si>
    <t>B44Z3T8</t>
  </si>
  <si>
    <t>EPAM UN Equity</t>
  </si>
  <si>
    <t>ZHEN DING TECHNOLOGY</t>
  </si>
  <si>
    <t>KYG989221000</t>
  </si>
  <si>
    <t>B734XQ4</t>
  </si>
  <si>
    <t>4958 TT Equity</t>
  </si>
  <si>
    <t>PHILLIPS 66</t>
  </si>
  <si>
    <t>US7185461040</t>
  </si>
  <si>
    <t>B78C4Y8</t>
  </si>
  <si>
    <t>PSX UN Equity</t>
  </si>
  <si>
    <t>ENPHASE ENERGY</t>
  </si>
  <si>
    <t>29355A107</t>
  </si>
  <si>
    <t>US29355A1079</t>
  </si>
  <si>
    <t>B65SQW4</t>
  </si>
  <si>
    <t>ENPH UQ Equity</t>
  </si>
  <si>
    <t>XNMS</t>
  </si>
  <si>
    <t>WESTERN SEC CO A (HK-C)</t>
  </si>
  <si>
    <t>CNE100001D96</t>
  </si>
  <si>
    <t>BD5CP73</t>
  </si>
  <si>
    <t>002673 C2 Equity</t>
  </si>
  <si>
    <t>META PLATFORMS A</t>
  </si>
  <si>
    <t>30303M102</t>
  </si>
  <si>
    <t>US30303M1027</t>
  </si>
  <si>
    <t>B7TL820</t>
  </si>
  <si>
    <t>META UW Equity</t>
  </si>
  <si>
    <t>LONGI GREEN ENER A(HK-C)</t>
  </si>
  <si>
    <t>CNE100001FR6</t>
  </si>
  <si>
    <t>BRTL411</t>
  </si>
  <si>
    <t>601012 C1 Equity</t>
  </si>
  <si>
    <t>SPLUNK</t>
  </si>
  <si>
    <t>US8486371045</t>
  </si>
  <si>
    <t>B424494</t>
  </si>
  <si>
    <t>SPLK UW Equity</t>
  </si>
  <si>
    <t>IHH HEALTHCARE</t>
  </si>
  <si>
    <t>MYL5225OO007</t>
  </si>
  <si>
    <t>B83X6P8</t>
  </si>
  <si>
    <t>IHH MK Equity</t>
  </si>
  <si>
    <t>HEALTHCARE REALTY T(NEW)</t>
  </si>
  <si>
    <t>42226K105</t>
  </si>
  <si>
    <t>US42226K1051</t>
  </si>
  <si>
    <t>BPQWHP8</t>
  </si>
  <si>
    <t>HR UN Equity</t>
  </si>
  <si>
    <t>SERVICENOW</t>
  </si>
  <si>
    <t>81762P102</t>
  </si>
  <si>
    <t>US81762P1021</t>
  </si>
  <si>
    <t>B80NXX8</t>
  </si>
  <si>
    <t>NOW UN Equity</t>
  </si>
  <si>
    <t>JAPAN AIRLINES CO</t>
  </si>
  <si>
    <t>JP3705200008</t>
  </si>
  <si>
    <t>B8BRV46</t>
  </si>
  <si>
    <t>9201 JT Equity</t>
  </si>
  <si>
    <t>PALO ALTO NETWORKS</t>
  </si>
  <si>
    <t>US6974351057</t>
  </si>
  <si>
    <t>B87ZMX0</t>
  </si>
  <si>
    <t>PANW UW Equity</t>
  </si>
  <si>
    <t>KRAFT HEINZ CO</t>
  </si>
  <si>
    <t>US5007541064</t>
  </si>
  <si>
    <t>BYRY499</t>
  </si>
  <si>
    <t>KHC UW Equity</t>
  </si>
  <si>
    <t>WP CAREY</t>
  </si>
  <si>
    <t>92936U109</t>
  </si>
  <si>
    <t>US92936U1097</t>
  </si>
  <si>
    <t>B826YT8</t>
  </si>
  <si>
    <t>WPC UN Equity</t>
  </si>
  <si>
    <t>AVIC IND FIN A (HK-C)</t>
  </si>
  <si>
    <t>CNE000000KC1</t>
  </si>
  <si>
    <t>BP3R4C2</t>
  </si>
  <si>
    <t>600705 C1 Equity</t>
  </si>
  <si>
    <t>SICHUAN HEBANG A (HK-C)</t>
  </si>
  <si>
    <t>CNE100001JM9</t>
  </si>
  <si>
    <t>BP3RF41</t>
  </si>
  <si>
    <t>603077 C1 Equity</t>
  </si>
  <si>
    <t>TELEFONICA DEUTSCHLAND</t>
  </si>
  <si>
    <t>DE000A1J5RX9</t>
  </si>
  <si>
    <t>B7VG6L8</t>
  </si>
  <si>
    <t>O2D GY Equity</t>
  </si>
  <si>
    <t>VIPSHOP HOLDINGS ADR</t>
  </si>
  <si>
    <t>92763W103</t>
  </si>
  <si>
    <t>US92763W1036</t>
  </si>
  <si>
    <t>B3N0H17</t>
  </si>
  <si>
    <t>VIPS UN Equity</t>
  </si>
  <si>
    <t>PEOPLE'S INSURANCE CO H</t>
  </si>
  <si>
    <t>CNE100001MK7</t>
  </si>
  <si>
    <t>B8RZJZ1</t>
  </si>
  <si>
    <t>1339 HK Equity</t>
  </si>
  <si>
    <t>PEOPLE'S INS A (HK-C)</t>
  </si>
  <si>
    <t>CNE100003F27</t>
  </si>
  <si>
    <t>BDFS9G8</t>
  </si>
  <si>
    <t>601319 C1 Equity</t>
  </si>
  <si>
    <t>ABBVIE</t>
  </si>
  <si>
    <t>00287Y109</t>
  </si>
  <si>
    <t>US00287Y1091</t>
  </si>
  <si>
    <t>B92SR70</t>
  </si>
  <si>
    <t>ABBV UN Equity</t>
  </si>
  <si>
    <t>TALANX</t>
  </si>
  <si>
    <t>DE000TLX1005</t>
  </si>
  <si>
    <t>B8F0TD6</t>
  </si>
  <si>
    <t>TLX GY Equity</t>
  </si>
  <si>
    <t>IVANHOE MINES A</t>
  </si>
  <si>
    <t>46579R104</t>
  </si>
  <si>
    <t>CA46579R1047</t>
  </si>
  <si>
    <t>BD73C40</t>
  </si>
  <si>
    <t>IVN CT Equity</t>
  </si>
  <si>
    <t>WORKDAY A</t>
  </si>
  <si>
    <t>98138H101</t>
  </si>
  <si>
    <t>US98138H1014</t>
  </si>
  <si>
    <t>B8K6ZD1</t>
  </si>
  <si>
    <t>WDAY UW Equity</t>
  </si>
  <si>
    <t>DIAMONDBACK ENERGY</t>
  </si>
  <si>
    <t>25278X109</t>
  </si>
  <si>
    <t>US25278X1090</t>
  </si>
  <si>
    <t>B7Y8YR3</t>
  </si>
  <si>
    <t>FANG UW Equity</t>
  </si>
  <si>
    <t>SHANGHAI FUDAN MICROEL H</t>
  </si>
  <si>
    <t>CNE100000510</t>
  </si>
  <si>
    <t>1385 HK Equity</t>
  </si>
  <si>
    <t>SHANGHAI FUD MIC A(HK-C)</t>
  </si>
  <si>
    <t>CNE100004PL2</t>
  </si>
  <si>
    <t>BP7MLC2</t>
  </si>
  <si>
    <t>688385 C1 Equity</t>
  </si>
  <si>
    <t>SIBANYE STILLWATER</t>
  </si>
  <si>
    <t>ZAE000259701</t>
  </si>
  <si>
    <t>BL0L913</t>
  </si>
  <si>
    <t>SSW SJ Equity</t>
  </si>
  <si>
    <t>GLP J REIT</t>
  </si>
  <si>
    <t>JP3047510007</t>
  </si>
  <si>
    <t>B8RBZV7</t>
  </si>
  <si>
    <t>3281 JT Equity</t>
  </si>
  <si>
    <t>DALLAH HEALTHCARE HLDG</t>
  </si>
  <si>
    <t>SA135G51UI10</t>
  </si>
  <si>
    <t>B95TKH1</t>
  </si>
  <si>
    <t>DALLAH AB Equity</t>
  </si>
  <si>
    <t>ZOETIS A</t>
  </si>
  <si>
    <t>98978V103</t>
  </si>
  <si>
    <t>US98978V1035</t>
  </si>
  <si>
    <t>B95WG16</t>
  </si>
  <si>
    <t>ZTS UN Equity</t>
  </si>
  <si>
    <t>ENERGY ABSOLUTE</t>
  </si>
  <si>
    <t>TH3545010003</t>
  </si>
  <si>
    <t>B9L4K70</t>
  </si>
  <si>
    <t>EA TB Equity</t>
  </si>
  <si>
    <t>LEG IMMOBILIEN</t>
  </si>
  <si>
    <t>DE000LEG1110</t>
  </si>
  <si>
    <t>B9G6L89</t>
  </si>
  <si>
    <t>LEG GY Equity</t>
  </si>
  <si>
    <t>SANTANDER BANK POLSKA</t>
  </si>
  <si>
    <t>PLBZ00000044</t>
  </si>
  <si>
    <t>SPL PW Equity</t>
  </si>
  <si>
    <t>COCA-COLA HBC CDI</t>
  </si>
  <si>
    <t>CH0198251305</t>
  </si>
  <si>
    <t>B9895B7</t>
  </si>
  <si>
    <t>CCH LN Equity</t>
  </si>
  <si>
    <t>NIPPON PROLOGIS REIT</t>
  </si>
  <si>
    <t>JP3047550003</t>
  </si>
  <si>
    <t>B98BC67</t>
  </si>
  <si>
    <t>3283 JT Equity</t>
  </si>
  <si>
    <t>BB SEGURIDADE PART ON</t>
  </si>
  <si>
    <t>BRBBSEACNOR5</t>
  </si>
  <si>
    <t>B9N3SQ0</t>
  </si>
  <si>
    <t>BBSE3 BS Equity</t>
  </si>
  <si>
    <t>IQVIA HOLDINGS</t>
  </si>
  <si>
    <t>46266C105</t>
  </si>
  <si>
    <t>US46266C1053</t>
  </si>
  <si>
    <t>BDR73G1</t>
  </si>
  <si>
    <t>IQV UN Equity</t>
  </si>
  <si>
    <t>EVONIK INDUSTRIES</t>
  </si>
  <si>
    <t>DE000EVNK013</t>
  </si>
  <si>
    <t>B5ZQ9D3</t>
  </si>
  <si>
    <t>EVK GY Equity</t>
  </si>
  <si>
    <t>MERCURY NZ</t>
  </si>
  <si>
    <t>NZMRPE0001S2</t>
  </si>
  <si>
    <t>B8W6K56</t>
  </si>
  <si>
    <t>MCY NZ Equity</t>
  </si>
  <si>
    <t>DCC (GB)</t>
  </si>
  <si>
    <t>IE0002424939</t>
  </si>
  <si>
    <t>DCC LN Equity</t>
  </si>
  <si>
    <t>PEGASUS HAVA TASIMACILIG</t>
  </si>
  <si>
    <t>TREPEGS00016</t>
  </si>
  <si>
    <t>B9J4ZK0</t>
  </si>
  <si>
    <t>PGSUS TI Equity</t>
  </si>
  <si>
    <t>SUNTORY BEVERAGE &amp; FOOD</t>
  </si>
  <si>
    <t>JP3336560002</t>
  </si>
  <si>
    <t>BBD7Q84</t>
  </si>
  <si>
    <t>2587 JT Equity</t>
  </si>
  <si>
    <t>NEWS CORP A</t>
  </si>
  <si>
    <t>65249B109</t>
  </si>
  <si>
    <t>US65249B1098</t>
  </si>
  <si>
    <t>BBGVT40</t>
  </si>
  <si>
    <t>NWSA UW Equity</t>
  </si>
  <si>
    <t>CHINA GALAXY SEC H</t>
  </si>
  <si>
    <t>CNE100001NT6</t>
  </si>
  <si>
    <t>B92NYF2</t>
  </si>
  <si>
    <t>6881 HK Equity</t>
  </si>
  <si>
    <t>CHINA GALAXY SEC A(HK-C)</t>
  </si>
  <si>
    <t>CNE100002FG7</t>
  </si>
  <si>
    <t>BYWPH65</t>
  </si>
  <si>
    <t>601881 C1 Equity</t>
  </si>
  <si>
    <t>BRP INC SV</t>
  </si>
  <si>
    <t>05577W200</t>
  </si>
  <si>
    <t>CA05577W2004</t>
  </si>
  <si>
    <t>B9B3FG1</t>
  </si>
  <si>
    <t>DOO CT Equity</t>
  </si>
  <si>
    <t>OCI NV</t>
  </si>
  <si>
    <t>NL0010558797</t>
  </si>
  <si>
    <t>BD4TZK8</t>
  </si>
  <si>
    <t>OCI NA Equity</t>
  </si>
  <si>
    <t>JOYY INC ADR</t>
  </si>
  <si>
    <t>46591M109</t>
  </si>
  <si>
    <t>US46591M1099</t>
  </si>
  <si>
    <t>BL3N3C5</t>
  </si>
  <si>
    <t>YY UW Equity</t>
  </si>
  <si>
    <t>CDW CORP</t>
  </si>
  <si>
    <t>12514G108</t>
  </si>
  <si>
    <t>US12514G1085</t>
  </si>
  <si>
    <t>BBM5MD6</t>
  </si>
  <si>
    <t>CDW UW Equity</t>
  </si>
  <si>
    <t>VONOVIA</t>
  </si>
  <si>
    <t>DE000A1ML7J1</t>
  </si>
  <si>
    <t>BBJPFY1</t>
  </si>
  <si>
    <t>VNA GY Equity</t>
  </si>
  <si>
    <t>AMERICAN HOMES 4 RENT A</t>
  </si>
  <si>
    <t>02665T306</t>
  </si>
  <si>
    <t>US02665T3068</t>
  </si>
  <si>
    <t>BCF5RR9</t>
  </si>
  <si>
    <t>AMH UN Equity</t>
  </si>
  <si>
    <t>AAC TECHNOLOGIES (CN)</t>
  </si>
  <si>
    <t>KYG2953R1149</t>
  </si>
  <si>
    <t>B85LKS1</t>
  </si>
  <si>
    <t>2018 HK Equity</t>
  </si>
  <si>
    <t>GAMING &amp; LEISURE PPTYS</t>
  </si>
  <si>
    <t>36467J108</t>
  </si>
  <si>
    <t>US36467J1088</t>
  </si>
  <si>
    <t>BFPK4S5</t>
  </si>
  <si>
    <t>GLPI UW Equity</t>
  </si>
  <si>
    <t>H WORLD GROUP ADR</t>
  </si>
  <si>
    <t>44332N106</t>
  </si>
  <si>
    <t>US44332N1063</t>
  </si>
  <si>
    <t>BFMFKK7</t>
  </si>
  <si>
    <t>HTHT UW Equity</t>
  </si>
  <si>
    <t>IIDA GROUP HOLDINGS CO</t>
  </si>
  <si>
    <t>JP3131090007</t>
  </si>
  <si>
    <t>BFDTBS3</t>
  </si>
  <si>
    <t>3291 JT Equity</t>
  </si>
  <si>
    <t>MERIDIAN ENERGY</t>
  </si>
  <si>
    <t>NZMELE0002S7</t>
  </si>
  <si>
    <t>BWFD052</t>
  </si>
  <si>
    <t>MEL NZ Equity</t>
  </si>
  <si>
    <t>AMBEV ON (NEW)</t>
  </si>
  <si>
    <t>BRABEVACNOR1</t>
  </si>
  <si>
    <t>BG7ZWY7</t>
  </si>
  <si>
    <t>ABEV3 BS Equity</t>
  </si>
  <si>
    <t>OPEN HOUSE GROUP CO</t>
  </si>
  <si>
    <t>JP3173540000</t>
  </si>
  <si>
    <t>BD3D170</t>
  </si>
  <si>
    <t>3288 JT Equity</t>
  </si>
  <si>
    <t>BURLINGTON STORES</t>
  </si>
  <si>
    <t>US1220171060</t>
  </si>
  <si>
    <t>BF311Y5</t>
  </si>
  <si>
    <t>BURL UN Equity</t>
  </si>
  <si>
    <t>VEEVA SYSTEMS A</t>
  </si>
  <si>
    <t>US9224751084</t>
  </si>
  <si>
    <t>BFH3N85</t>
  </si>
  <si>
    <t>VEEV UN Equity</t>
  </si>
  <si>
    <t>ALLEGION</t>
  </si>
  <si>
    <t>G0176J109</t>
  </si>
  <si>
    <t>IE00BFRT3W74</t>
  </si>
  <si>
    <t>BFRT3W7</t>
  </si>
  <si>
    <t>ALLE UN Equity</t>
  </si>
  <si>
    <t>ARAMARK</t>
  </si>
  <si>
    <t>03852U106</t>
  </si>
  <si>
    <t>US03852U1060</t>
  </si>
  <si>
    <t>BH3XG17</t>
  </si>
  <si>
    <t>ARMK UN Equity</t>
  </si>
  <si>
    <t>HILTON WORLDWIDE HLDGS</t>
  </si>
  <si>
    <t>43300A203</t>
  </si>
  <si>
    <t>US43300A2033</t>
  </si>
  <si>
    <t>BYVMW06</t>
  </si>
  <si>
    <t>HLT UN Equity</t>
  </si>
  <si>
    <t>CHINA CINDA ASSET MGMT H</t>
  </si>
  <si>
    <t>CNE100001QS1</t>
  </si>
  <si>
    <t>BGY6SV2</t>
  </si>
  <si>
    <t>1359 HK Equity</t>
  </si>
  <si>
    <t>ZHEJIANG ZHENENG A(HK-C)</t>
  </si>
  <si>
    <t>CNE100001SP3</t>
  </si>
  <si>
    <t>BS7K3K9</t>
  </si>
  <si>
    <t>600023 C1 Equity</t>
  </si>
  <si>
    <t>INARI AMERTRON</t>
  </si>
  <si>
    <t>MYQ0166OO007</t>
  </si>
  <si>
    <t>B54JP79</t>
  </si>
  <si>
    <t>INRI MK Equity</t>
  </si>
  <si>
    <t>WIX.COM</t>
  </si>
  <si>
    <t>M98068105</t>
  </si>
  <si>
    <t>IL0011301780</t>
  </si>
  <si>
    <t>BFZCHN7</t>
  </si>
  <si>
    <t>WIX UW Equity</t>
  </si>
  <si>
    <t>SUMBER ALFARIA TRIJAYA</t>
  </si>
  <si>
    <t>ID1000128705</t>
  </si>
  <si>
    <t>BCDBLJ9</t>
  </si>
  <si>
    <t>AMRT IJ Equity</t>
  </si>
  <si>
    <t>SARANA MENARA NUSANTARA</t>
  </si>
  <si>
    <t>ID1000128804</t>
  </si>
  <si>
    <t>BCDBLX3</t>
  </si>
  <si>
    <t>TOWR IJ Equity</t>
  </si>
  <si>
    <t>CHINA CONCH VENTURE</t>
  </si>
  <si>
    <t>KYG2116J1085</t>
  </si>
  <si>
    <t>BH7HM06</t>
  </si>
  <si>
    <t>586 HK Equity</t>
  </si>
  <si>
    <t>CHINA MEIDONG AUTO HLDG</t>
  </si>
  <si>
    <t>KYG211921021</t>
  </si>
  <si>
    <t>BH0VXF7</t>
  </si>
  <si>
    <t>1268 HK Equity</t>
  </si>
  <si>
    <t>MONCLER SPA</t>
  </si>
  <si>
    <t>IT0004965148</t>
  </si>
  <si>
    <t>BGLP232</t>
  </si>
  <si>
    <t>MONC IM Equity</t>
  </si>
  <si>
    <t>AERCAP HOLDINGS NV</t>
  </si>
  <si>
    <t>N00985106</t>
  </si>
  <si>
    <t>NL0000687663</t>
  </si>
  <si>
    <t>B1HHKD3</t>
  </si>
  <si>
    <t>AER UN Equity</t>
  </si>
  <si>
    <t>SHAANXI COAL IND A(HK-C)</t>
  </si>
  <si>
    <t>CNE100001T64</t>
  </si>
  <si>
    <t>BS7K5P8</t>
  </si>
  <si>
    <t>601225 C1 Equity</t>
  </si>
  <si>
    <t>FOSHAN HAITIAN A (HK-C)</t>
  </si>
  <si>
    <t>CNE100001SL2</t>
  </si>
  <si>
    <t>BTFRHX0</t>
  </si>
  <si>
    <t>603288 C1 Equity</t>
  </si>
  <si>
    <t>SILERGY CORP</t>
  </si>
  <si>
    <t>KYG8190F1028</t>
  </si>
  <si>
    <t>BH4DMW9</t>
  </si>
  <si>
    <t>6415 TT Equity</t>
  </si>
  <si>
    <t>GUANGZHOU TINCI A (HK-C)</t>
  </si>
  <si>
    <t>CNE100001RG4</t>
  </si>
  <si>
    <t>BD5LR63</t>
  </si>
  <si>
    <t>002709 C2 Equity</t>
  </si>
  <si>
    <t>MUYUAN FOODSTUFF A(HK-C)</t>
  </si>
  <si>
    <t>CNE100001RQ3</t>
  </si>
  <si>
    <t>BD5CJX7</t>
  </si>
  <si>
    <t>002714 C2 Equity</t>
  </si>
  <si>
    <t>MESAIEED PETROCHEMICAL</t>
  </si>
  <si>
    <t>QA000VSUG130</t>
  </si>
  <si>
    <t>BK4Z0B1</t>
  </si>
  <si>
    <t>MPHC QD Equity</t>
  </si>
  <si>
    <t>AUTOHOME ADR</t>
  </si>
  <si>
    <t>05278C107</t>
  </si>
  <si>
    <t>US05278C1071</t>
  </si>
  <si>
    <t>BH5QGR0</t>
  </si>
  <si>
    <t>ATHM UN Equity</t>
  </si>
  <si>
    <t>ALLY FINANCIAL</t>
  </si>
  <si>
    <t>02005N100</t>
  </si>
  <si>
    <t>US02005N1000</t>
  </si>
  <si>
    <t>B72XK05</t>
  </si>
  <si>
    <t>ALLY UN Equity</t>
  </si>
  <si>
    <t>PAYLOCITY HOLDING CORP</t>
  </si>
  <si>
    <t>70438V106</t>
  </si>
  <si>
    <t>US70438V1061</t>
  </si>
  <si>
    <t>BKM4N88</t>
  </si>
  <si>
    <t>PCTY UW Equity</t>
  </si>
  <si>
    <t>VOLTRONIC POWER TECH</t>
  </si>
  <si>
    <t>TW0006409006</t>
  </si>
  <si>
    <t>B96HCH8</t>
  </si>
  <si>
    <t>6409 TT Equity</t>
  </si>
  <si>
    <t>WEIBO CORP ADR</t>
  </si>
  <si>
    <t>US9485961018</t>
  </si>
  <si>
    <t>BLLJ4H7</t>
  </si>
  <si>
    <t>WB UW Equity</t>
  </si>
  <si>
    <t>PAYCOM SOFTWARE</t>
  </si>
  <si>
    <t>70432V102</t>
  </si>
  <si>
    <t>US70432V1026</t>
  </si>
  <si>
    <t>BL95MY0</t>
  </si>
  <si>
    <t>PAYC UN Equity</t>
  </si>
  <si>
    <t>JD.COM (HK)</t>
  </si>
  <si>
    <t>KYG8208B1014</t>
  </si>
  <si>
    <t>BKPQZT6</t>
  </si>
  <si>
    <t>9618 HK Equity</t>
  </si>
  <si>
    <t>NN GROUP</t>
  </si>
  <si>
    <t>NL0010773842</t>
  </si>
  <si>
    <t>BNG8PQ9</t>
  </si>
  <si>
    <t>NN NA Equity</t>
  </si>
  <si>
    <t>JIANGSU KINGS A (HK-C)</t>
  </si>
  <si>
    <t>CNE100001TH8</t>
  </si>
  <si>
    <t>BTFRHZ2</t>
  </si>
  <si>
    <t>603369 C1 Equity</t>
  </si>
  <si>
    <t>SRISAWAD CORP</t>
  </si>
  <si>
    <t>TH5456010Y00</t>
  </si>
  <si>
    <t>BF0F5R1</t>
  </si>
  <si>
    <t>SAWAD TB Equity</t>
  </si>
  <si>
    <t>BGF RETAIL (NEW)</t>
  </si>
  <si>
    <t>KR7282330000</t>
  </si>
  <si>
    <t>BD95QN1</t>
  </si>
  <si>
    <t>282330 KP Equity</t>
  </si>
  <si>
    <t>EURONEXT</t>
  </si>
  <si>
    <t>NL0006294274</t>
  </si>
  <si>
    <t>BNBNSG0</t>
  </si>
  <si>
    <t>ENX FP Equity</t>
  </si>
  <si>
    <t>ARISTA NETWORKS</t>
  </si>
  <si>
    <t>US0404131064</t>
  </si>
  <si>
    <t>BN33VM5</t>
  </si>
  <si>
    <t>ANET UN Equity</t>
  </si>
  <si>
    <t>SYNCHRONY FINANCIAL</t>
  </si>
  <si>
    <t>87165B103</t>
  </si>
  <si>
    <t>US87165B1035</t>
  </si>
  <si>
    <t>BP96PS6</t>
  </si>
  <si>
    <t>SYF UN Equity</t>
  </si>
  <si>
    <t>BEIJER REF B</t>
  </si>
  <si>
    <t>SE0015949748</t>
  </si>
  <si>
    <t>BP2NJ48</t>
  </si>
  <si>
    <t>BEIJB SS Equity</t>
  </si>
  <si>
    <t>WORLDLINE</t>
  </si>
  <si>
    <t>FR0011981968</t>
  </si>
  <si>
    <t>BNFWR44</t>
  </si>
  <si>
    <t>WLN FP Equity</t>
  </si>
  <si>
    <t>IMCD GROUP</t>
  </si>
  <si>
    <t>NL0010801007</t>
  </si>
  <si>
    <t>BNCBD46</t>
  </si>
  <si>
    <t>IMCD NA Equity</t>
  </si>
  <si>
    <t>HANGZHOU FIRST A (HK-C)</t>
  </si>
  <si>
    <t>CNE100001VX1</t>
  </si>
  <si>
    <t>BYYFJR8</t>
  </si>
  <si>
    <t>603806 C1 Equity</t>
  </si>
  <si>
    <t>CITIZENS FINANCIAL GROUP</t>
  </si>
  <si>
    <t>US1746101054</t>
  </si>
  <si>
    <t>BQRX1X3</t>
  </si>
  <si>
    <t>CFG UN Equity</t>
  </si>
  <si>
    <t>ALIBABA GRP HLDG (HK)</t>
  </si>
  <si>
    <t>KYG017191142</t>
  </si>
  <si>
    <t>BK6YZP5</t>
  </si>
  <si>
    <t>9988 HK Equity</t>
  </si>
  <si>
    <t>AIB GROUP</t>
  </si>
  <si>
    <t>IE00BF0L3536</t>
  </si>
  <si>
    <t>BF0L353</t>
  </si>
  <si>
    <t>AIBG ID Equity</t>
  </si>
  <si>
    <t>ARGEN X</t>
  </si>
  <si>
    <t>NL0010832176</t>
  </si>
  <si>
    <t>BNHKYX4</t>
  </si>
  <si>
    <t>ARGX BB Equity</t>
  </si>
  <si>
    <t>FINECOBANK</t>
  </si>
  <si>
    <t>IT0000072170</t>
  </si>
  <si>
    <t>BNGN9Z1</t>
  </si>
  <si>
    <t>FBK IM Equity</t>
  </si>
  <si>
    <t>CATALENT</t>
  </si>
  <si>
    <t>US1488061029</t>
  </si>
  <si>
    <t>BP96PQ4</t>
  </si>
  <si>
    <t>CTLT UN Equity</t>
  </si>
  <si>
    <t>CAESARS ENT INC</t>
  </si>
  <si>
    <t>12769G100</t>
  </si>
  <si>
    <t>US12769G1004</t>
  </si>
  <si>
    <t>BMWWGB0</t>
  </si>
  <si>
    <t>CZR UW Equity</t>
  </si>
  <si>
    <t>XINYI SOLAR HLDGS (CN)</t>
  </si>
  <si>
    <t>KYG9829N1025</t>
  </si>
  <si>
    <t>BGQYNN1</t>
  </si>
  <si>
    <t>968 HK Equity</t>
  </si>
  <si>
    <t>YES BANK</t>
  </si>
  <si>
    <t>INE528G01035</t>
  </si>
  <si>
    <t>BL6CR27</t>
  </si>
  <si>
    <t>YES IS Equity</t>
  </si>
  <si>
    <t>ZALANDO</t>
  </si>
  <si>
    <t>DE000ZAL1111</t>
  </si>
  <si>
    <t>BQV0SV7</t>
  </si>
  <si>
    <t>ZAL GY Equity</t>
  </si>
  <si>
    <t>WH GROUP</t>
  </si>
  <si>
    <t>KYG960071028</t>
  </si>
  <si>
    <t>BLLHKZ1</t>
  </si>
  <si>
    <t>288 HK Equity</t>
  </si>
  <si>
    <t>RECRUIT HOLDINGS CO</t>
  </si>
  <si>
    <t>JP3970300004</t>
  </si>
  <si>
    <t>BQRRZ00</t>
  </si>
  <si>
    <t>6098 JT Equity</t>
  </si>
  <si>
    <t>KEYSIGHT TECHNOLOGIES</t>
  </si>
  <si>
    <t>49338L103</t>
  </si>
  <si>
    <t>US49338L1035</t>
  </si>
  <si>
    <t>BQZJ0Q9</t>
  </si>
  <si>
    <t>KEYS UN Equity</t>
  </si>
  <si>
    <t>LIBERTY BROADBAND C</t>
  </si>
  <si>
    <t>US5303073051</t>
  </si>
  <si>
    <t>BRTLC06</t>
  </si>
  <si>
    <t>LBRDK UW Equity</t>
  </si>
  <si>
    <t>SAMSUNG SDS CO</t>
  </si>
  <si>
    <t>KR7018260000</t>
  </si>
  <si>
    <t>BRS2KY0</t>
  </si>
  <si>
    <t>018260 KP Equity</t>
  </si>
  <si>
    <t>SAUDI NATIONAL BANK</t>
  </si>
  <si>
    <t>SA13L050IE10</t>
  </si>
  <si>
    <t>BSHYYN1</t>
  </si>
  <si>
    <t>SNB AB Equity</t>
  </si>
  <si>
    <t>MEDIBANK PRIVATE</t>
  </si>
  <si>
    <t>AU000000MPL3</t>
  </si>
  <si>
    <t>BRTNNQ5</t>
  </si>
  <si>
    <t>MPL AT Equity</t>
  </si>
  <si>
    <t>NINGBO ORIENT A (HK-C)</t>
  </si>
  <si>
    <t>CNE100001T23</t>
  </si>
  <si>
    <t>BKM3FP6</t>
  </si>
  <si>
    <t>603606 C1 Equity</t>
  </si>
  <si>
    <t>HLB</t>
  </si>
  <si>
    <t>KR7028300002</t>
  </si>
  <si>
    <t>028300 KQ Equity</t>
  </si>
  <si>
    <t>CECEP WIND-PWR A (HK-C)</t>
  </si>
  <si>
    <t>CNE100001T15</t>
  </si>
  <si>
    <t>BZ0D1V1</t>
  </si>
  <si>
    <t>601016 C1 Equity</t>
  </si>
  <si>
    <t>ZHEJIANG JIUZHOU A(HK-C)</t>
  </si>
  <si>
    <t>CNE100001W36</t>
  </si>
  <si>
    <t>BMQBVL8</t>
  </si>
  <si>
    <t>603456 C1 Equity</t>
  </si>
  <si>
    <t>HUBSPOT</t>
  </si>
  <si>
    <t>US4435731009</t>
  </si>
  <si>
    <t>BR4T3B3</t>
  </si>
  <si>
    <t>HUBS UN Equity</t>
  </si>
  <si>
    <t>SAMSUNG C&amp;T CORPORATION</t>
  </si>
  <si>
    <t>KR7028260008</t>
  </si>
  <si>
    <t>BSXN8K7</t>
  </si>
  <si>
    <t>028260 KP Equity</t>
  </si>
  <si>
    <t>SHENWAN HONGY A (HK-C)</t>
  </si>
  <si>
    <t>CNE100002FD4</t>
  </si>
  <si>
    <t>BD5CPV7</t>
  </si>
  <si>
    <t>000166 C2 Equity</t>
  </si>
  <si>
    <t>CGN POWER CO H</t>
  </si>
  <si>
    <t>CNE100001T80</t>
  </si>
  <si>
    <t>BSBMM04</t>
  </si>
  <si>
    <t>1816 HK Equity</t>
  </si>
  <si>
    <t>GUOSEN SEC CO A (HK-C)</t>
  </si>
  <si>
    <t>CNE100001WS9</t>
  </si>
  <si>
    <t>BD5CPR3</t>
  </si>
  <si>
    <t>002736 C2 Equity</t>
  </si>
  <si>
    <t>MOMO.COM</t>
  </si>
  <si>
    <t>TW0008454000</t>
  </si>
  <si>
    <t>BJYP111</t>
  </si>
  <si>
    <t>8454 TT Equity</t>
  </si>
  <si>
    <t>CARABAO GROUP</t>
  </si>
  <si>
    <t>TH6066010005</t>
  </si>
  <si>
    <t>BSM67X3</t>
  </si>
  <si>
    <t>CBG TB Equity</t>
  </si>
  <si>
    <t>MUANGTHAI CAPITAL PUBLIC</t>
  </si>
  <si>
    <t>TH6068010Y02</t>
  </si>
  <si>
    <t>BFXP653</t>
  </si>
  <si>
    <t>MTC TB Equity</t>
  </si>
  <si>
    <t>JIANGSU PACIFIC A (HK-C)</t>
  </si>
  <si>
    <t>CNE100001VC5</t>
  </si>
  <si>
    <t>BMC2K96</t>
  </si>
  <si>
    <t>603688 C1 Equity</t>
  </si>
  <si>
    <t>QORVO</t>
  </si>
  <si>
    <t>74736K101</t>
  </si>
  <si>
    <t>US74736K1016</t>
  </si>
  <si>
    <t>BR9YYP4</t>
  </si>
  <si>
    <t>QRVO UW Equity</t>
  </si>
  <si>
    <t>LIFCO B</t>
  </si>
  <si>
    <t>SE0015949201</t>
  </si>
  <si>
    <t>BL6K7K9</t>
  </si>
  <si>
    <t>LIFCOB SS Equity</t>
  </si>
  <si>
    <t>WANDA FILM HLDG A (HK-C)</t>
  </si>
  <si>
    <t>CNE100001WW1</t>
  </si>
  <si>
    <t>BD5CPH3</t>
  </si>
  <si>
    <t>002739 C2 Equity</t>
  </si>
  <si>
    <t>SINOMINE RESOURCE A HK-C</t>
  </si>
  <si>
    <t>CNE100001WV3</t>
  </si>
  <si>
    <t>BNR4M32</t>
  </si>
  <si>
    <t>002738 C2 Equity</t>
  </si>
  <si>
    <t>CYBERARK SOFTWARE (USD)</t>
  </si>
  <si>
    <t>M2682V108</t>
  </si>
  <si>
    <t>IL0011334468</t>
  </si>
  <si>
    <t>BQT3XY6</t>
  </si>
  <si>
    <t>CYBR UW Equity</t>
  </si>
  <si>
    <t>AENA</t>
  </si>
  <si>
    <t>ES0105046009</t>
  </si>
  <si>
    <t>BVRZ8L1</t>
  </si>
  <si>
    <t>AENA SQ Equity</t>
  </si>
  <si>
    <t>DONGXING SEC CO A (HK-C)</t>
  </si>
  <si>
    <t>CNE100002177</t>
  </si>
  <si>
    <t>BYQDMD7</t>
  </si>
  <si>
    <t>601198 C1 Equity</t>
  </si>
  <si>
    <t>SPRING AIRLINES A (HK-C)</t>
  </si>
  <si>
    <t>CNE100001V45</t>
  </si>
  <si>
    <t>BZ0D1W2</t>
  </si>
  <si>
    <t>601021 C1 Equity</t>
  </si>
  <si>
    <t>ZHEJIANG HUAYOU A (HK-C)</t>
  </si>
  <si>
    <t>CNE100001VW3</t>
  </si>
  <si>
    <t>BFF5BV2</t>
  </si>
  <si>
    <t>603799 C1 Equity</t>
  </si>
  <si>
    <t>SHANGHAI M&amp;G A (HK-C)</t>
  </si>
  <si>
    <t>CNE100001V60</t>
  </si>
  <si>
    <t>BZ0D285</t>
  </si>
  <si>
    <t>603899 C1 Equity</t>
  </si>
  <si>
    <t>ORIENT SEC CO A (HK-C)</t>
  </si>
  <si>
    <t>CNE100001ZV6</t>
  </si>
  <si>
    <t>BZ0D003</t>
  </si>
  <si>
    <t>600958 C1 Equity</t>
  </si>
  <si>
    <t>YIFENG PHARMACY A (HK-C)</t>
  </si>
  <si>
    <t>CNE100001TS5</t>
  </si>
  <si>
    <t>BYYFJV2</t>
  </si>
  <si>
    <t>603939 C1 Equity</t>
  </si>
  <si>
    <t>C&amp;D INTERNATIONAL INV</t>
  </si>
  <si>
    <t>KYG3165D1097</t>
  </si>
  <si>
    <t>BZBY9R5</t>
  </si>
  <si>
    <t>1908 HK Equity</t>
  </si>
  <si>
    <t>RUMO ON</t>
  </si>
  <si>
    <t>BRRAILACNOR9</t>
  </si>
  <si>
    <t>BYXZ2W5</t>
  </si>
  <si>
    <t>RAIL3 BS Equity</t>
  </si>
  <si>
    <t>SOUTH 32 (AU)</t>
  </si>
  <si>
    <t>AU000000S320</t>
  </si>
  <si>
    <t>BWSW5D9</t>
  </si>
  <si>
    <t>S32 AT Equity</t>
  </si>
  <si>
    <t>GODADDY A</t>
  </si>
  <si>
    <t>US3802371076</t>
  </si>
  <si>
    <t>BWFRFC6</t>
  </si>
  <si>
    <t>GDDY UN Equity</t>
  </si>
  <si>
    <t>SOLAREDGE TECHNOLOGIES</t>
  </si>
  <si>
    <t>83417M104</t>
  </si>
  <si>
    <t>US83417M1045</t>
  </si>
  <si>
    <t>BWC52Q6</t>
  </si>
  <si>
    <t>SEDG UW Equity</t>
  </si>
  <si>
    <t>CK ASSET HOLDINGS</t>
  </si>
  <si>
    <t>KYG2177B1014</t>
  </si>
  <si>
    <t>BYZQ077</t>
  </si>
  <si>
    <t>1113 HK Equity</t>
  </si>
  <si>
    <t>NINGBO TUOPU A (HK-C)</t>
  </si>
  <si>
    <t>CNE1000023J3</t>
  </si>
  <si>
    <t>BYQDMF9</t>
  </si>
  <si>
    <t>601689 C1 Equity</t>
  </si>
  <si>
    <t>ZHEJIANG DINGLI A (HK-C)</t>
  </si>
  <si>
    <t>CNE1000023M7</t>
  </si>
  <si>
    <t>BYZW440</t>
  </si>
  <si>
    <t>603338 C1 Equity</t>
  </si>
  <si>
    <t>EVOLUTION</t>
  </si>
  <si>
    <t>SE0012673267</t>
  </si>
  <si>
    <t>BJXSCH4</t>
  </si>
  <si>
    <t>EVO SS Equity</t>
  </si>
  <si>
    <t>AUTO TRADER GROUP</t>
  </si>
  <si>
    <t>GB00BVYVFW23</t>
  </si>
  <si>
    <t>BVYVFW2</t>
  </si>
  <si>
    <t>AUTO LN Equity</t>
  </si>
  <si>
    <t>ETSY</t>
  </si>
  <si>
    <t>29786A106</t>
  </si>
  <si>
    <t>US29786A1060</t>
  </si>
  <si>
    <t>BWTN5N1</t>
  </si>
  <si>
    <t>ETSY UW Equity</t>
  </si>
  <si>
    <t>FIRSTSERVICE CORP(NEW)</t>
  </si>
  <si>
    <t>CA33767E2024</t>
  </si>
  <si>
    <t>BJMKSJ5</t>
  </si>
  <si>
    <t>FSV CT Equity</t>
  </si>
  <si>
    <t>CHINA NATL NUCL A (HK-C)</t>
  </si>
  <si>
    <t>CNE1000022N7</t>
  </si>
  <si>
    <t>BYQDNJ0</t>
  </si>
  <si>
    <t>601985 C1 Equity</t>
  </si>
  <si>
    <t>NISOURCE (NEW)</t>
  </si>
  <si>
    <t>65473P105</t>
  </si>
  <si>
    <t>US65473P1057</t>
  </si>
  <si>
    <t>NI UN Equity</t>
  </si>
  <si>
    <t>GUOTAI JUNAN SE A (HK-C)</t>
  </si>
  <si>
    <t>CNE1000022F3</t>
  </si>
  <si>
    <t>BYQDMZ9</t>
  </si>
  <si>
    <t>601211 C1 Equity</t>
  </si>
  <si>
    <t>GLOBAL POWER SYNERGY</t>
  </si>
  <si>
    <t>TH6488010005</t>
  </si>
  <si>
    <t>BWX43R0</t>
  </si>
  <si>
    <t>GPSC TB Equity</t>
  </si>
  <si>
    <t>YONGXING SPECIAL A(HK-C)</t>
  </si>
  <si>
    <t>CNE100001XB3</t>
  </si>
  <si>
    <t>BMVB2H6</t>
  </si>
  <si>
    <t>002756 C2 Equity</t>
  </si>
  <si>
    <t>JUNEYAO AIRLINES A(HK-C)</t>
  </si>
  <si>
    <t>CNE100001ZY0</t>
  </si>
  <si>
    <t>BYQDMP9</t>
  </si>
  <si>
    <t>603885 C1 Equity</t>
  </si>
  <si>
    <t>ANHUI YINGJIA A (HK-C)</t>
  </si>
  <si>
    <t>CNE1000022H9</t>
  </si>
  <si>
    <t>BYV1VH3</t>
  </si>
  <si>
    <t>603198 C1 Equity</t>
  </si>
  <si>
    <t>ZHEJIANG WEIMIN A (HK-C)</t>
  </si>
  <si>
    <t>CNE1000023N5</t>
  </si>
  <si>
    <t>BYZW4G2</t>
  </si>
  <si>
    <t>603568 C1 Equity</t>
  </si>
  <si>
    <t>CELLNEX TELECOM</t>
  </si>
  <si>
    <t>ES0105066007</t>
  </si>
  <si>
    <t>BX90C05</t>
  </si>
  <si>
    <t>CLNX SQ Equity</t>
  </si>
  <si>
    <t>SHOPIFY A</t>
  </si>
  <si>
    <t>82509L107</t>
  </si>
  <si>
    <t>CA82509L1076</t>
  </si>
  <si>
    <t>BX865C7</t>
  </si>
  <si>
    <t>SHOP CT Equity</t>
  </si>
  <si>
    <t>BLACK KNIGHT</t>
  </si>
  <si>
    <t>09215C105</t>
  </si>
  <si>
    <t>US09215C1053</t>
  </si>
  <si>
    <t>BDG75V1</t>
  </si>
  <si>
    <t>BKI UN Equity</t>
  </si>
  <si>
    <t>WESTROCK COMPANY</t>
  </si>
  <si>
    <t>96145D105</t>
  </si>
  <si>
    <t>US96145D1054</t>
  </si>
  <si>
    <t>BYR0914</t>
  </si>
  <si>
    <t>WRK UN Equity</t>
  </si>
  <si>
    <t>PAYPAL HOLDINGS</t>
  </si>
  <si>
    <t>70450Y103</t>
  </si>
  <si>
    <t>US70450Y1038</t>
  </si>
  <si>
    <t>BYW36M8</t>
  </si>
  <si>
    <t>PYPL UW Equity</t>
  </si>
  <si>
    <t>3SBIO</t>
  </si>
  <si>
    <t>KYG8875G1029</t>
  </si>
  <si>
    <t>BY9D3L9</t>
  </si>
  <si>
    <t>1530 HK Equity</t>
  </si>
  <si>
    <t>ANHUI KOUZI A (HK-C)</t>
  </si>
  <si>
    <t>CNE1000022S6</t>
  </si>
  <si>
    <t>BYQDNL2</t>
  </si>
  <si>
    <t>603589 C1 Equity</t>
  </si>
  <si>
    <t>NEPI ROCKCASTLE</t>
  </si>
  <si>
    <t>NL0015000RT3</t>
  </si>
  <si>
    <t>BLF9GQ6</t>
  </si>
  <si>
    <t>NRP SJ Equity</t>
  </si>
  <si>
    <t>MERDEKA COPPER GOLD</t>
  </si>
  <si>
    <t>ID1000134406</t>
  </si>
  <si>
    <t>BZ0W5W7</t>
  </si>
  <si>
    <t>MDKA IJ Equity</t>
  </si>
  <si>
    <t>TRANSUNION</t>
  </si>
  <si>
    <t>89400J107</t>
  </si>
  <si>
    <t>US89400J1079</t>
  </si>
  <si>
    <t>BYMWL86</t>
  </si>
  <si>
    <t>TRU UN Equity</t>
  </si>
  <si>
    <t>CHINA RAIL SIGNA A(HK-C)</t>
  </si>
  <si>
    <t>CNE100003MP2</t>
  </si>
  <si>
    <t>BK71F88</t>
  </si>
  <si>
    <t>688009 C1 Equity</t>
  </si>
  <si>
    <t>PILBARA MINERALS</t>
  </si>
  <si>
    <t>AU000000PLS0</t>
  </si>
  <si>
    <t>B2368L5</t>
  </si>
  <si>
    <t>PLS AT Equity</t>
  </si>
  <si>
    <t>GUOLIAN SEC A (HK-C)</t>
  </si>
  <si>
    <t>CNE1000041D8</t>
  </si>
  <si>
    <t>BMCZBW5</t>
  </si>
  <si>
    <t>601456 C1 Equity</t>
  </si>
  <si>
    <t>NOMURA REAL EST MF (NEW)</t>
  </si>
  <si>
    <t>JP3048110005</t>
  </si>
  <si>
    <t>BYSJJF4</t>
  </si>
  <si>
    <t>3462 JT Equity</t>
  </si>
  <si>
    <t>INFRASTRUTTURE WIRELESS</t>
  </si>
  <si>
    <t>IT0005090300</t>
  </si>
  <si>
    <t>BZ0P4R4</t>
  </si>
  <si>
    <t>INW IM Equity</t>
  </si>
  <si>
    <t>HUA HONG SC (CN)</t>
  </si>
  <si>
    <t>HK0000218211</t>
  </si>
  <si>
    <t>BRB3857</t>
  </si>
  <si>
    <t>1347 HK Equity</t>
  </si>
  <si>
    <t>COVESTRO</t>
  </si>
  <si>
    <t>DE0006062144</t>
  </si>
  <si>
    <t>BYTBWY9</t>
  </si>
  <si>
    <t>1COV GY Equity</t>
  </si>
  <si>
    <t>HEWLETT PACKARD ENT CO</t>
  </si>
  <si>
    <t>42824C109</t>
  </si>
  <si>
    <t>US42824C1099</t>
  </si>
  <si>
    <t>BYVYWS0</t>
  </si>
  <si>
    <t>HPE UN Equity</t>
  </si>
  <si>
    <t>TEXAS PACIFIC LAND</t>
  </si>
  <si>
    <t>88262P102</t>
  </si>
  <si>
    <t>US88262P1021</t>
  </si>
  <si>
    <t>BM99VY2</t>
  </si>
  <si>
    <t>TPL UN Equity</t>
  </si>
  <si>
    <t>JAPAN POST HOLDINGS CO</t>
  </si>
  <si>
    <t>JP3752900005</t>
  </si>
  <si>
    <t>BYT8143</t>
  </si>
  <si>
    <t>6178 JT Equity</t>
  </si>
  <si>
    <t>JAPAN POST BANK CO</t>
  </si>
  <si>
    <t>JP3946750001</t>
  </si>
  <si>
    <t>BYT8165</t>
  </si>
  <si>
    <t>7182 JT Equity</t>
  </si>
  <si>
    <t>JAPAN POST INSURANCE CO</t>
  </si>
  <si>
    <t>JP3233250004</t>
  </si>
  <si>
    <t>BYT8154</t>
  </si>
  <si>
    <t>7181 JT Equity</t>
  </si>
  <si>
    <t>FERRARI (IT)</t>
  </si>
  <si>
    <t>NL0011585146</t>
  </si>
  <si>
    <t>BD6G507</t>
  </si>
  <si>
    <t>RACE IM Equity</t>
  </si>
  <si>
    <t>POSTE ITALIANE</t>
  </si>
  <si>
    <t>IT0003796171</t>
  </si>
  <si>
    <t>BYYN701</t>
  </si>
  <si>
    <t>PST IM Equity</t>
  </si>
  <si>
    <t>CHINA INTL CPTL CORP H</t>
  </si>
  <si>
    <t>CNE100002359</t>
  </si>
  <si>
    <t>BZ169C6</t>
  </si>
  <si>
    <t>3908 HK Equity</t>
  </si>
  <si>
    <t>CHINA INTL CPTL A (HK-C)</t>
  </si>
  <si>
    <t>CNE1000048J0</t>
  </si>
  <si>
    <t>BMYPCF3</t>
  </si>
  <si>
    <t>601995 C1 Equity</t>
  </si>
  <si>
    <t>INTERGLOBE AVIATION</t>
  </si>
  <si>
    <t>INE646L01027</t>
  </si>
  <si>
    <t>BYYZ7D0</t>
  </si>
  <si>
    <t>INDIGO IS Equity</t>
  </si>
  <si>
    <t>AMUNDI</t>
  </si>
  <si>
    <t>FR0004125920</t>
  </si>
  <si>
    <t>BYZR014</t>
  </si>
  <si>
    <t>AMUN FP Equity</t>
  </si>
  <si>
    <t>ABN AMRO BANK</t>
  </si>
  <si>
    <t>NL0011540547</t>
  </si>
  <si>
    <t>BYQP136</t>
  </si>
  <si>
    <t>ABN NA Equity</t>
  </si>
  <si>
    <t>CHINA ENER ENGR A (HK-C)</t>
  </si>
  <si>
    <t>CNE100004QL0</t>
  </si>
  <si>
    <t>BP2DDJ1</t>
  </si>
  <si>
    <t>601868 C1 Equity</t>
  </si>
  <si>
    <t>OPERADORA DE SITES MX A1</t>
  </si>
  <si>
    <t>MX01SI0C0002</t>
  </si>
  <si>
    <t>BJLD2Y8</t>
  </si>
  <si>
    <t>SITES1 MF Equity</t>
  </si>
  <si>
    <t>BANGKOK EXPRESSWAY &amp; MET</t>
  </si>
  <si>
    <t>TH6999010007</t>
  </si>
  <si>
    <t>BYV76L0</t>
  </si>
  <si>
    <t>BEM TB Equity</t>
  </si>
  <si>
    <t>NIEN MADE ENTERPRISE CO</t>
  </si>
  <si>
    <t>TW0008464009</t>
  </si>
  <si>
    <t>BSZLN15</t>
  </si>
  <si>
    <t>8464 TT Equity</t>
  </si>
  <si>
    <t>IDP EDUCATION</t>
  </si>
  <si>
    <t>AU000000IEL5</t>
  </si>
  <si>
    <t>BDB6DD1</t>
  </si>
  <si>
    <t>IEL AT Equity</t>
  </si>
  <si>
    <t>SCOUT24</t>
  </si>
  <si>
    <t>DE000A12DM80</t>
  </si>
  <si>
    <t>BYT9340</t>
  </si>
  <si>
    <t>G24 GY Equity</t>
  </si>
  <si>
    <t>HYDRO ONE</t>
  </si>
  <si>
    <t>CA4488112083</t>
  </si>
  <si>
    <t>BYYXJY9</t>
  </si>
  <si>
    <t>H CT Equity</t>
  </si>
  <si>
    <t>NOVOCURE</t>
  </si>
  <si>
    <t>G6674U108</t>
  </si>
  <si>
    <t>JE00BYSS4X48</t>
  </si>
  <si>
    <t>BYSS4X4</t>
  </si>
  <si>
    <t>NVCR UW Equity</t>
  </si>
  <si>
    <t>BLOCK</t>
  </si>
  <si>
    <t>US8522341036</t>
  </si>
  <si>
    <t>BYNZGK1</t>
  </si>
  <si>
    <t>SQ UN Equity</t>
  </si>
  <si>
    <t>MATCH GROUP(NEW)</t>
  </si>
  <si>
    <t>57667L107</t>
  </si>
  <si>
    <t>US57667L1070</t>
  </si>
  <si>
    <t>BK80XH9</t>
  </si>
  <si>
    <t>MTCH UW Equity</t>
  </si>
  <si>
    <t>CHARTER COMM A (NEW)</t>
  </si>
  <si>
    <t>16119P108</t>
  </si>
  <si>
    <t>US16119P1084</t>
  </si>
  <si>
    <t>BZ6VT82</t>
  </si>
  <si>
    <t>CHTR UW Equity</t>
  </si>
  <si>
    <t>TOLY BREAD A (HK-C)</t>
  </si>
  <si>
    <t>CNE100002524</t>
  </si>
  <si>
    <t>BYYFJT0</t>
  </si>
  <si>
    <t>603866 C1 Equity</t>
  </si>
  <si>
    <t>FUTURE LAND HLD A (HK-C)</t>
  </si>
  <si>
    <t>CNE100002BF8</t>
  </si>
  <si>
    <t>BZ3F6M0</t>
  </si>
  <si>
    <t>601155 C1 Equity</t>
  </si>
  <si>
    <t>FLAT GLASS GROUP H</t>
  </si>
  <si>
    <t>CNE100002375</t>
  </si>
  <si>
    <t>BYQ9774</t>
  </si>
  <si>
    <t>6865 HK Equity</t>
  </si>
  <si>
    <t>FLAT GLASS GROUP A(HK-C)</t>
  </si>
  <si>
    <t>CNE100003HV0</t>
  </si>
  <si>
    <t>BJLMPM4</t>
  </si>
  <si>
    <t>601865 C1 Equity</t>
  </si>
  <si>
    <t>GENSCRIPT BIOTECH</t>
  </si>
  <si>
    <t>KYG3825B1059</t>
  </si>
  <si>
    <t>BD9Q2J2</t>
  </si>
  <si>
    <t>1548 HK Equity</t>
  </si>
  <si>
    <t>CHINA OVERSEAS PPTY HLDG</t>
  </si>
  <si>
    <t>KYG2118M1096</t>
  </si>
  <si>
    <t>BYYMZN7</t>
  </si>
  <si>
    <t>2669 HK Equity</t>
  </si>
  <si>
    <t>ENEVA</t>
  </si>
  <si>
    <t>BRENEVACNOR8</t>
  </si>
  <si>
    <t>BFWHKM5</t>
  </si>
  <si>
    <t>ENEV3 BS Equity</t>
  </si>
  <si>
    <t>CG POWER &amp; INDUSTRIAL</t>
  </si>
  <si>
    <t>INE067A01029</t>
  </si>
  <si>
    <t>B1B90H9</t>
  </si>
  <si>
    <t>CGPOWER IS Equity</t>
  </si>
  <si>
    <t>CONCORDIA FINANCIAL GRP</t>
  </si>
  <si>
    <t>JP3305990008</t>
  </si>
  <si>
    <t>BD97JW7</t>
  </si>
  <si>
    <t>7186 JT Equity</t>
  </si>
  <si>
    <t>ENEL CHILE</t>
  </si>
  <si>
    <t>CL0002266774</t>
  </si>
  <si>
    <t>BYMLZD6</t>
  </si>
  <si>
    <t>ENELCHIL CC Equity</t>
  </si>
  <si>
    <t>GLOBALWAFERS</t>
  </si>
  <si>
    <t>TW0006488000</t>
  </si>
  <si>
    <t>BS7JP33</t>
  </si>
  <si>
    <t>6488 TT Equity</t>
  </si>
  <si>
    <t>CHINA ZHESHANG A (HK-C)</t>
  </si>
  <si>
    <t>CNE100003PS9</t>
  </si>
  <si>
    <t>BK96BF0</t>
  </si>
  <si>
    <t>601916 C1 Equity</t>
  </si>
  <si>
    <t>LIBERTY FORMULA ONE C</t>
  </si>
  <si>
    <t>US5312297550</t>
  </si>
  <si>
    <t>BPLYVN5</t>
  </si>
  <si>
    <t>FWONK UW Equity</t>
  </si>
  <si>
    <t>BID CORPORATION</t>
  </si>
  <si>
    <t>ZAE000216537</t>
  </si>
  <si>
    <t>BZBFKT7</t>
  </si>
  <si>
    <t>BID SJ Equity</t>
  </si>
  <si>
    <t>WISETECH GLOBAL</t>
  </si>
  <si>
    <t>AU000000WTC3</t>
  </si>
  <si>
    <t>BZ8GX83</t>
  </si>
  <si>
    <t>WTC AT Equity</t>
  </si>
  <si>
    <t>GUANGDONG KINLO A (HK-C)</t>
  </si>
  <si>
    <t>CNE100002649</t>
  </si>
  <si>
    <t>BD73MS4</t>
  </si>
  <si>
    <t>002791 C2 Equity</t>
  </si>
  <si>
    <t>VAT GROUP</t>
  </si>
  <si>
    <t>CH0311864901</t>
  </si>
  <si>
    <t>BYZWMR9</t>
  </si>
  <si>
    <t>VACN SE Equity</t>
  </si>
  <si>
    <t>BOC AVIATION</t>
  </si>
  <si>
    <t>SG9999015267</t>
  </si>
  <si>
    <t>BYZJV17</t>
  </si>
  <si>
    <t>2588 HK Equity</t>
  </si>
  <si>
    <t>ORSTED</t>
  </si>
  <si>
    <t>DK0060094928</t>
  </si>
  <si>
    <t>BYT16L4</t>
  </si>
  <si>
    <t>ORSTED DC Equity</t>
  </si>
  <si>
    <t>FORTIVE</t>
  </si>
  <si>
    <t>34959J108</t>
  </si>
  <si>
    <t>US34959J1088</t>
  </si>
  <si>
    <t>BYT3MK1</t>
  </si>
  <si>
    <t>FTV UN Equity</t>
  </si>
  <si>
    <t>FIRST CAPITAL A (HK-C)</t>
  </si>
  <si>
    <t>CNE1000027G0</t>
  </si>
  <si>
    <t>BD73MV7</t>
  </si>
  <si>
    <t>002797 C2 Equity</t>
  </si>
  <si>
    <t>YADEA GROUP HOLDINGS</t>
  </si>
  <si>
    <t>KYG9830F1063</t>
  </si>
  <si>
    <t>BZ04KX9</t>
  </si>
  <si>
    <t>1585 HK Equity</t>
  </si>
  <si>
    <t>MONETA MONEY BANK</t>
  </si>
  <si>
    <t>CZ0008040318</t>
  </si>
  <si>
    <t>BD3CQ16</t>
  </si>
  <si>
    <t>MONET CK Equity</t>
  </si>
  <si>
    <t>DELL TECHNOLOGIES C</t>
  </si>
  <si>
    <t>24703L202</t>
  </si>
  <si>
    <t>US24703L2025</t>
  </si>
  <si>
    <t>BHKD3S6</t>
  </si>
  <si>
    <t>DELL UN Equity</t>
  </si>
  <si>
    <t>SHANDONG LINGLO A (HK-C)</t>
  </si>
  <si>
    <t>CNE100002GM3</t>
  </si>
  <si>
    <t>BYW5N12</t>
  </si>
  <si>
    <t>601966 C1 Equity</t>
  </si>
  <si>
    <t>SERES GROUP CO A (HK-C)</t>
  </si>
  <si>
    <t>CNE1000028B9</t>
  </si>
  <si>
    <t>BYV1VC8</t>
  </si>
  <si>
    <t>601127 C1 Equity</t>
  </si>
  <si>
    <t>JOHNSON CONTROLS (NEW)</t>
  </si>
  <si>
    <t>G51502105</t>
  </si>
  <si>
    <t>IE00BY7QL619</t>
  </si>
  <si>
    <t>BY7QL61</t>
  </si>
  <si>
    <t>JCI UN Equity</t>
  </si>
  <si>
    <t>BANK OF JIANGSU A (HK-C)</t>
  </si>
  <si>
    <t>CNE100002G76</t>
  </si>
  <si>
    <t>BYW5MY8</t>
  </si>
  <si>
    <t>600919 C1 Equity</t>
  </si>
  <si>
    <t>SKSHU PAINT A (HK-C)</t>
  </si>
  <si>
    <t>CNE1000027D7</t>
  </si>
  <si>
    <t>BYV1VL7</t>
  </si>
  <si>
    <t>603737 C1 Equity</t>
  </si>
  <si>
    <t>GREENTOWN SERVICE GROUP</t>
  </si>
  <si>
    <t>KYG410121084</t>
  </si>
  <si>
    <t>BD20C13</t>
  </si>
  <si>
    <t>2869 HK Equity</t>
  </si>
  <si>
    <t>YIHAI INTL HLDG</t>
  </si>
  <si>
    <t>KYG984191075</t>
  </si>
  <si>
    <t>BD9GZX7</t>
  </si>
  <si>
    <t>1579 HK Equity</t>
  </si>
  <si>
    <t>PHARMAESSENTIA</t>
  </si>
  <si>
    <t>TW0006446008</t>
  </si>
  <si>
    <t>BJTCKZ4</t>
  </si>
  <si>
    <t>6446 TT Equity</t>
  </si>
  <si>
    <t>LTIMINDTREE</t>
  </si>
  <si>
    <t>INE214T01019</t>
  </si>
  <si>
    <t>BD6F8V6</t>
  </si>
  <si>
    <t>LTIM IS Equity</t>
  </si>
  <si>
    <t>TWILIO A</t>
  </si>
  <si>
    <t>90138F102</t>
  </si>
  <si>
    <t>US90138F1021</t>
  </si>
  <si>
    <t>BD6P5Q0</t>
  </si>
  <si>
    <t>TWLO UN Equity</t>
  </si>
  <si>
    <t>POSTAL SAVINGS BANK H</t>
  </si>
  <si>
    <t>CNE1000029W3</t>
  </si>
  <si>
    <t>BD8GL18</t>
  </si>
  <si>
    <t>1658 HK Equity</t>
  </si>
  <si>
    <t>POSTAL SAVINGS A (HK-C)</t>
  </si>
  <si>
    <t>CNE100003PZ4</t>
  </si>
  <si>
    <t>BL61XF9</t>
  </si>
  <si>
    <t>601658 C1 Equity</t>
  </si>
  <si>
    <t xml:space="preserve">GIGA DEVICE SC A (HK-C) </t>
  </si>
  <si>
    <t>CNE1000030S9</t>
  </si>
  <si>
    <t>BHWLWF8</t>
  </si>
  <si>
    <t>603986 C1 Equity</t>
  </si>
  <si>
    <t>ICICI PRUDENTIAL LIFE</t>
  </si>
  <si>
    <t>INE726G01019</t>
  </si>
  <si>
    <t>BYXL8H0</t>
  </si>
  <si>
    <t>IPRU IS Equity</t>
  </si>
  <si>
    <t>LAMB WESTON HOLDINGS</t>
  </si>
  <si>
    <t>US5132721045</t>
  </si>
  <si>
    <t>BDQZFJ3</t>
  </si>
  <si>
    <t>LW UN Equity</t>
  </si>
  <si>
    <t>CHINA RUYI HOLDINGS (CN)</t>
  </si>
  <si>
    <t>BMG4404N1149</t>
  </si>
  <si>
    <t>BMDMJ87</t>
  </si>
  <si>
    <t>136 HK Equity</t>
  </si>
  <si>
    <t>YUM CHINA HOLDINGS</t>
  </si>
  <si>
    <t>98850P109</t>
  </si>
  <si>
    <t>US98850P1093</t>
  </si>
  <si>
    <t>BYW4289</t>
  </si>
  <si>
    <t>YUMC UN Equity</t>
  </si>
  <si>
    <t>JASON FURNITURE A (HK-C)</t>
  </si>
  <si>
    <t>CNE100002GF7</t>
  </si>
  <si>
    <t>BYW5R09</t>
  </si>
  <si>
    <t>603816 C1 Equity</t>
  </si>
  <si>
    <t>ALCOA (NEW)</t>
  </si>
  <si>
    <t>US0138721065</t>
  </si>
  <si>
    <t>BYNF418</t>
  </si>
  <si>
    <t>AA UN Equity</t>
  </si>
  <si>
    <t>ZTO EXPRESS ADR A</t>
  </si>
  <si>
    <t>98980A105</t>
  </si>
  <si>
    <t>US98980A1051</t>
  </si>
  <si>
    <t>BYYDFN0</t>
  </si>
  <si>
    <t>ZTO UN Equity</t>
  </si>
  <si>
    <t>CHINA RESOURCES PHARMA</t>
  </si>
  <si>
    <t>HK0000311099</t>
  </si>
  <si>
    <t>BYNGG26</t>
  </si>
  <si>
    <t>3320 HK Equity</t>
  </si>
  <si>
    <t>BANK OF HANGZHOU A(HK-C)</t>
  </si>
  <si>
    <t>CNE100002GQ4</t>
  </si>
  <si>
    <t>BYW5MZ9</t>
  </si>
  <si>
    <t>600926 C1 Equity</t>
  </si>
  <si>
    <t>BANK OF SHANGHAI A(HK-C)</t>
  </si>
  <si>
    <t>CNE100002FM5</t>
  </si>
  <si>
    <t>BD8P9J9</t>
  </si>
  <si>
    <t>601229 C1 Equity</t>
  </si>
  <si>
    <t>SAMSUNG BIOLOGICS</t>
  </si>
  <si>
    <t>KR7207940008</t>
  </si>
  <si>
    <t>BYNJCV6</t>
  </si>
  <si>
    <t>207940 KP Equity</t>
  </si>
  <si>
    <t>DOOSAN BOBCAT</t>
  </si>
  <si>
    <t>KR7241560002</t>
  </si>
  <si>
    <t>BYX9GP8</t>
  </si>
  <si>
    <t>241560 KP Equity</t>
  </si>
  <si>
    <t>SHANDONG BUCHAN A (HK-C)</t>
  </si>
  <si>
    <t>CNE100002FV6</t>
  </si>
  <si>
    <t>BYW5NC3</t>
  </si>
  <si>
    <t>603858 C1 Equity</t>
  </si>
  <si>
    <t>AUTOBIO DIAGNOS A (HK-C)</t>
  </si>
  <si>
    <t>CNE100002GC4</t>
  </si>
  <si>
    <t>BYW5N89</t>
  </si>
  <si>
    <t>603658 C1 Equity</t>
  </si>
  <si>
    <t>BAYCURRENT CONSULTING</t>
  </si>
  <si>
    <t>JP3835250006</t>
  </si>
  <si>
    <t>BYP20B9</t>
  </si>
  <si>
    <t>6532 JT Equity</t>
  </si>
  <si>
    <t>YUNNAN ENER NEW A (HK-C)</t>
  </si>
  <si>
    <t>CNE100002BR3</t>
  </si>
  <si>
    <t>BFCCR30</t>
  </si>
  <si>
    <t>002812 C2 Equity</t>
  </si>
  <si>
    <t>JUST EAT TAKEAWAY.COM</t>
  </si>
  <si>
    <t>NL0012015705</t>
  </si>
  <si>
    <t>BYQ7HZ6</t>
  </si>
  <si>
    <t>TKWY NA Equity</t>
  </si>
  <si>
    <t>TRADE DESK A</t>
  </si>
  <si>
    <t>88339J105</t>
  </si>
  <si>
    <t>US88339J1051</t>
  </si>
  <si>
    <t>BD8FDD1</t>
  </si>
  <si>
    <t>TTD UQ Equity</t>
  </si>
  <si>
    <t>SHENZHEN YUTO A (HK-C)</t>
  </si>
  <si>
    <t>CNE100002H00</t>
  </si>
  <si>
    <t>BD6QWS4</t>
  </si>
  <si>
    <t>002831 C2 Equity</t>
  </si>
  <si>
    <t>VARUN BEVERAGES</t>
  </si>
  <si>
    <t>INE200M01021</t>
  </si>
  <si>
    <t>BQLPLZ7</t>
  </si>
  <si>
    <t>VBL IS Equity</t>
  </si>
  <si>
    <t>ASYMCHEM LAB A (HK-C)</t>
  </si>
  <si>
    <t>CNE100002BZ6</t>
  </si>
  <si>
    <t>BD6V5C4</t>
  </si>
  <si>
    <t>002821 C2 Equity</t>
  </si>
  <si>
    <t xml:space="preserve">EMBRACER GROUP B </t>
  </si>
  <si>
    <t>SE0016828511</t>
  </si>
  <si>
    <t>BMDTR73</t>
  </si>
  <si>
    <t>EMBRACB SS Equity</t>
  </si>
  <si>
    <t>GDS HOLDINGS A (HK)</t>
  </si>
  <si>
    <t>KYG3902L1095</t>
  </si>
  <si>
    <t>BMG40P4</t>
  </si>
  <si>
    <t>9698 HK Equity</t>
  </si>
  <si>
    <t>CSC FINANCIAL A (HK-C)</t>
  </si>
  <si>
    <t>CNE1000031T5</t>
  </si>
  <si>
    <t>BDZRFN4</t>
  </si>
  <si>
    <t>601066 C1 Equity</t>
  </si>
  <si>
    <t>RIYUE HEAVY A (HK-C)</t>
  </si>
  <si>
    <t>CNE100003J15</t>
  </si>
  <si>
    <t>BMTCX56</t>
  </si>
  <si>
    <t>603218 C1 Equity</t>
  </si>
  <si>
    <t>TAIWAN HIGH SPEED RAIL</t>
  </si>
  <si>
    <t>TW0002633005</t>
  </si>
  <si>
    <t>B04BGQ6</t>
  </si>
  <si>
    <t>2633 TT Equity</t>
  </si>
  <si>
    <t>INVITATION HOMES</t>
  </si>
  <si>
    <t>46187W107</t>
  </si>
  <si>
    <t>US46187W1071</t>
  </si>
  <si>
    <t>BD81GW9</t>
  </si>
  <si>
    <t>INVH UN Equity</t>
  </si>
  <si>
    <t>SNAP A</t>
  </si>
  <si>
    <t>83304A106</t>
  </si>
  <si>
    <t>US83304A1060</t>
  </si>
  <si>
    <t>BD8DJ71</t>
  </si>
  <si>
    <t>SNAP UN Equity</t>
  </si>
  <si>
    <t>G BITS NETWORK A (HK-C)</t>
  </si>
  <si>
    <t>CNE100002GK7</t>
  </si>
  <si>
    <t>BYZQW37</t>
  </si>
  <si>
    <t>603444 C1 Equity</t>
  </si>
  <si>
    <t>GUANGZHOU SHIYU A (HK-C)</t>
  </si>
  <si>
    <t>CNE100002K47</t>
  </si>
  <si>
    <t>BFCCR41</t>
  </si>
  <si>
    <t>002841 C2 Equity</t>
  </si>
  <si>
    <t>HD HYUNDAI</t>
  </si>
  <si>
    <t>KR7267250009</t>
  </si>
  <si>
    <t>BD4HFT1</t>
  </si>
  <si>
    <t>267250 KP Equity</t>
  </si>
  <si>
    <t>NUTRIEN</t>
  </si>
  <si>
    <t>67077M108</t>
  </si>
  <si>
    <t>CA67077M1086</t>
  </si>
  <si>
    <t>BDRJLN0</t>
  </si>
  <si>
    <t>NTR CT Equity</t>
  </si>
  <si>
    <t>OPPEIN HOME GRP A (HK-C)</t>
  </si>
  <si>
    <t>CNE100002RB3</t>
  </si>
  <si>
    <t>BFF1YZ5</t>
  </si>
  <si>
    <t>603833 C1 Equity</t>
  </si>
  <si>
    <t>ANJOY FOODS GRP A (HK-C)</t>
  </si>
  <si>
    <t>CNE100002YQ7</t>
  </si>
  <si>
    <t>BMXWM11</t>
  </si>
  <si>
    <t>603345 C1 Equity</t>
  </si>
  <si>
    <t>SHENZHEN KEDALI A (HK-C)</t>
  </si>
  <si>
    <t>CNE100002JW6</t>
  </si>
  <si>
    <t>BFCCQM2</t>
  </si>
  <si>
    <t>002850 C2 Equity</t>
  </si>
  <si>
    <t>JUEWEI FOOD A (HK-C)</t>
  </si>
  <si>
    <t>CNE100002RT5</t>
  </si>
  <si>
    <t>BFF1YN3</t>
  </si>
  <si>
    <t>603517 C1 Equity</t>
  </si>
  <si>
    <t>AVENUE SUPERMARTS</t>
  </si>
  <si>
    <t>INE192R01011</t>
  </si>
  <si>
    <t>BYW1G33</t>
  </si>
  <si>
    <t>DMART IS Equity</t>
  </si>
  <si>
    <t>BANCO BTG PACTUAL</t>
  </si>
  <si>
    <t>BRBPACUNT006</t>
  </si>
  <si>
    <t>BZBZVC7</t>
  </si>
  <si>
    <t>BPAC11 BS Equity</t>
  </si>
  <si>
    <t>NETMARBLE CORP</t>
  </si>
  <si>
    <t>KR7251270005</t>
  </si>
  <si>
    <t>BF2S426</t>
  </si>
  <si>
    <t>251270 KP Equity</t>
  </si>
  <si>
    <t>INGERSOLL-RAND</t>
  </si>
  <si>
    <t>45687V106</t>
  </si>
  <si>
    <t>US45687V1061</t>
  </si>
  <si>
    <t>BL5GZ82</t>
  </si>
  <si>
    <t>IR UN Equity</t>
  </si>
  <si>
    <t>DINO POLSKA</t>
  </si>
  <si>
    <t>PLDINPL00011</t>
  </si>
  <si>
    <t>BD0YVN2</t>
  </si>
  <si>
    <t>DNP PW Equity</t>
  </si>
  <si>
    <t>OKTA</t>
  </si>
  <si>
    <t>US6792951054</t>
  </si>
  <si>
    <t>BDFZSP1</t>
  </si>
  <si>
    <t>OKTA UW Equity</t>
  </si>
  <si>
    <t>SCA B</t>
  </si>
  <si>
    <t>SE0000112724</t>
  </si>
  <si>
    <t>B1VVGZ5</t>
  </si>
  <si>
    <t>SCAB SS Equity</t>
  </si>
  <si>
    <t>WUXI BIOLOGICS</t>
  </si>
  <si>
    <t>KYG970081173</t>
  </si>
  <si>
    <t>BL6B9P1</t>
  </si>
  <si>
    <t>2269 HK Equity</t>
  </si>
  <si>
    <t>ZHESHANG SEC A (HK-C)</t>
  </si>
  <si>
    <t>CNE100002R65</t>
  </si>
  <si>
    <t>BFB4KN8</t>
  </si>
  <si>
    <t>601878 C1 Equity</t>
  </si>
  <si>
    <t>WILL SC A (HK-C)</t>
  </si>
  <si>
    <t>CNE100002XM8</t>
  </si>
  <si>
    <t>BK947V2</t>
  </si>
  <si>
    <t>603501 C1 Equity</t>
  </si>
  <si>
    <t>VISTRA ENERGY</t>
  </si>
  <si>
    <t>92840M102</t>
  </si>
  <si>
    <t>US92840M1027</t>
  </si>
  <si>
    <t>BZ8VJQ8</t>
  </si>
  <si>
    <t>VST UN Equity</t>
  </si>
  <si>
    <t>ATACADAO</t>
  </si>
  <si>
    <t>BRCRFBACNOR2</t>
  </si>
  <si>
    <t>BF7LBH4</t>
  </si>
  <si>
    <t>CRFB3 BS Equity</t>
  </si>
  <si>
    <t>CELLTRION HEALTHCARE</t>
  </si>
  <si>
    <t>KR7091990002</t>
  </si>
  <si>
    <t>BYZ6DH8</t>
  </si>
  <si>
    <t>091990 KQ Equity</t>
  </si>
  <si>
    <t>TUBE INVESTMENT (NEW)</t>
  </si>
  <si>
    <t>INE974X01010</t>
  </si>
  <si>
    <t>BD3R8D7</t>
  </si>
  <si>
    <t>TIINDIA IS Equity</t>
  </si>
  <si>
    <t>DELIVERY HERO</t>
  </si>
  <si>
    <t>DE000A2E4K43</t>
  </si>
  <si>
    <t>BZCNB42</t>
  </si>
  <si>
    <t>DHER GY Equity</t>
  </si>
  <si>
    <t>BANCO DEL BAJIO O</t>
  </si>
  <si>
    <t>MX41BB000000</t>
  </si>
  <si>
    <t>BYSX0F3</t>
  </si>
  <si>
    <t>BBAJIOO MF Equity</t>
  </si>
  <si>
    <t>AU SMALL FINANCE BANK</t>
  </si>
  <si>
    <t>INE949L01017</t>
  </si>
  <si>
    <t>BF1YBK2</t>
  </si>
  <si>
    <t>AUBANK IS Equity</t>
  </si>
  <si>
    <t>NANJING KING A (HK-C)</t>
  </si>
  <si>
    <t>CNE100002WP3</t>
  </si>
  <si>
    <t>BF2DZL7</t>
  </si>
  <si>
    <t>603707 C1 Equity</t>
  </si>
  <si>
    <t>DASHENLIN PHARMA A(HK-C)</t>
  </si>
  <si>
    <t>CNE100002RG2</t>
  </si>
  <si>
    <t>BFB4S78</t>
  </si>
  <si>
    <t>603233 C1 Equity</t>
  </si>
  <si>
    <t>PEPKOR HOLDINGS</t>
  </si>
  <si>
    <t>ZAE000259479</t>
  </si>
  <si>
    <t>BFXG366</t>
  </si>
  <si>
    <t>PPH SJ Equity</t>
  </si>
  <si>
    <t>JOINN LABS CHINA A(HK-C)</t>
  </si>
  <si>
    <t>CNE100002W27</t>
  </si>
  <si>
    <t>BK94819</t>
  </si>
  <si>
    <t>603127 C1 Equity</t>
  </si>
  <si>
    <t>ICICI LOMBARD GENL INS</t>
  </si>
  <si>
    <t>INE765G01017</t>
  </si>
  <si>
    <t>BYXH7P9</t>
  </si>
  <si>
    <t>ICICIGI IS Equity</t>
  </si>
  <si>
    <t>ZHONGAN ONLINE P&amp;C H</t>
  </si>
  <si>
    <t>CNE100002QY7</t>
  </si>
  <si>
    <t>BYZQ099</t>
  </si>
  <si>
    <t>6060 HK Equity</t>
  </si>
  <si>
    <t>SBI LIFE INSURANCE CO</t>
  </si>
  <si>
    <t>INE123W01016</t>
  </si>
  <si>
    <t>BZ60N32</t>
  </si>
  <si>
    <t>SBILIFE IS Equity</t>
  </si>
  <si>
    <t>GUANGZHOU KING A (HK-C)</t>
  </si>
  <si>
    <t>CNE100002VW1</t>
  </si>
  <si>
    <t>BFYX689</t>
  </si>
  <si>
    <t>603882 C1 Equity</t>
  </si>
  <si>
    <t>ROKU A</t>
  </si>
  <si>
    <t>77543R102</t>
  </si>
  <si>
    <t>US77543R1023</t>
  </si>
  <si>
    <t>BZ1LFG7</t>
  </si>
  <si>
    <t>ROKU UW Equity</t>
  </si>
  <si>
    <t>BGRIMM POWER</t>
  </si>
  <si>
    <t>TH7545010004</t>
  </si>
  <si>
    <t>BF0NJD9</t>
  </si>
  <si>
    <t>BGRIM TB Equity</t>
  </si>
  <si>
    <t>CAITONG SEC A (HK-C)</t>
  </si>
  <si>
    <t>CNE100002V44</t>
  </si>
  <si>
    <t>BFY9KS5</t>
  </si>
  <si>
    <t>601108 C1 Equity</t>
  </si>
  <si>
    <t>SEA A ADR</t>
  </si>
  <si>
    <t>81141R100</t>
  </si>
  <si>
    <t>US81141R1005</t>
  </si>
  <si>
    <t>BYWD7L4</t>
  </si>
  <si>
    <t>SE UN Equity</t>
  </si>
  <si>
    <t>HOSHINE SILICON A (HK-C)</t>
  </si>
  <si>
    <t>CNE100002V10</t>
  </si>
  <si>
    <t>BFYQH85</t>
  </si>
  <si>
    <t>603260 C1 Equity</t>
  </si>
  <si>
    <t>CHINA LITERATURE</t>
  </si>
  <si>
    <t>KYG2121R1039</t>
  </si>
  <si>
    <t>BYP71J9</t>
  </si>
  <si>
    <t>772 HK Equity</t>
  </si>
  <si>
    <t>WHARF REAL ESTATE INV</t>
  </si>
  <si>
    <t>KYG9593A1040</t>
  </si>
  <si>
    <t>BF0GWS4</t>
  </si>
  <si>
    <t>1997 HK Equity</t>
  </si>
  <si>
    <t>HDFC LIFE INSURANCE CO</t>
  </si>
  <si>
    <t>INE795G01014</t>
  </si>
  <si>
    <t>BF0TRG6</t>
  </si>
  <si>
    <t>HDFCLIFE IS Equity</t>
  </si>
  <si>
    <t>SIME DARBY PLANTATION</t>
  </si>
  <si>
    <t>MYL5285OO001</t>
  </si>
  <si>
    <t>BF6RHY2</t>
  </si>
  <si>
    <t>SDPL MK Equity</t>
  </si>
  <si>
    <t>PEARLABYSS</t>
  </si>
  <si>
    <t>KR7263750002</t>
  </si>
  <si>
    <t>BYX56S9</t>
  </si>
  <si>
    <t>263750 KQ Equity</t>
  </si>
  <si>
    <t>ZAI LAB</t>
  </si>
  <si>
    <t>KYG9887T1168</t>
  </si>
  <si>
    <t>BP8L269</t>
  </si>
  <si>
    <t>9688 HK Equity</t>
  </si>
  <si>
    <t>MONGODB A</t>
  </si>
  <si>
    <t>60937P106</t>
  </si>
  <si>
    <t>US60937P1066</t>
  </si>
  <si>
    <t>BF2FJ99</t>
  </si>
  <si>
    <t>MDB UQ Equity</t>
  </si>
  <si>
    <t>GULF ENERGY DEVELOPMENT</t>
  </si>
  <si>
    <t>TH8319010Z06</t>
  </si>
  <si>
    <t>BLR5MP3</t>
  </si>
  <si>
    <t>GULF TB Equity</t>
  </si>
  <si>
    <t>VIBRA ENERGIA ON</t>
  </si>
  <si>
    <t>P1904D109</t>
  </si>
  <si>
    <t>BRVBBRACNOR1</t>
  </si>
  <si>
    <t>BPBLV81</t>
  </si>
  <si>
    <t>VBBR3 BS Equity</t>
  </si>
  <si>
    <t>SG HOLDINGS CO</t>
  </si>
  <si>
    <t>JP3162770006</t>
  </si>
  <si>
    <t>BFFY885</t>
  </si>
  <si>
    <t>9143 JT Equity</t>
  </si>
  <si>
    <t>SHANGHAI PUTAIL A (HK-C)</t>
  </si>
  <si>
    <t>CNE100002TX3</t>
  </si>
  <si>
    <t>BF2DZJ5</t>
  </si>
  <si>
    <t>603659 C1 Equity</t>
  </si>
  <si>
    <t>HELLOFRESH</t>
  </si>
  <si>
    <t>DE000A161408</t>
  </si>
  <si>
    <t>BYWH8S0</t>
  </si>
  <si>
    <t>HFG GY Equity</t>
  </si>
  <si>
    <t>ABU DHABI NATL OIL CO</t>
  </si>
  <si>
    <t>AEA006101017</t>
  </si>
  <si>
    <t>BYVGM64</t>
  </si>
  <si>
    <t>ADNOCDIS DH Equity</t>
  </si>
  <si>
    <t>HUIZHOU DESAY SV A(HK-C)</t>
  </si>
  <si>
    <t>CNE1000033C7</t>
  </si>
  <si>
    <t>BFY8GX9</t>
  </si>
  <si>
    <t>002920 C2 Equity</t>
  </si>
  <si>
    <t>SHENNAN CIRCUITS A(HK-C)</t>
  </si>
  <si>
    <t>CNE100003373</t>
  </si>
  <si>
    <t>BFY8GV7</t>
  </si>
  <si>
    <t>002916 C2 Equity</t>
  </si>
  <si>
    <t>VICI PROPERTIES</t>
  </si>
  <si>
    <t>US9256521090</t>
  </si>
  <si>
    <t>BYWH073</t>
  </si>
  <si>
    <t>VICI UN Equity</t>
  </si>
  <si>
    <t>BANK OF CHENGDU A (HK-C)</t>
  </si>
  <si>
    <t>CNE100002SN6</t>
  </si>
  <si>
    <t>BFYQHF2</t>
  </si>
  <si>
    <t>601838 C1 Equity</t>
  </si>
  <si>
    <t>HUAXI SECURITIES A(HK-C)</t>
  </si>
  <si>
    <t>CNE1000033J2</t>
  </si>
  <si>
    <t>BHQPRV7</t>
  </si>
  <si>
    <t>002926 C2 Equity</t>
  </si>
  <si>
    <t>HEBEI YANGYUAN A (HK-C)</t>
  </si>
  <si>
    <t>CNE100002ST3</t>
  </si>
  <si>
    <t>BHWLWH0</t>
  </si>
  <si>
    <t>603156 C1 Equity</t>
  </si>
  <si>
    <t>SIEMENS HEALTHINEERS</t>
  </si>
  <si>
    <t>DE000SHL1006</t>
  </si>
  <si>
    <t>BD594Y4</t>
  </si>
  <si>
    <t>SHL GY Equity</t>
  </si>
  <si>
    <t>DROPBOX A</t>
  </si>
  <si>
    <t>26210C104</t>
  </si>
  <si>
    <t>US26210C1045</t>
  </si>
  <si>
    <t>BG0T321</t>
  </si>
  <si>
    <t>DBX UW Equity</t>
  </si>
  <si>
    <t>TIANJIN 712 COMM A(HK-C)</t>
  </si>
  <si>
    <t>CNE1000030X9</t>
  </si>
  <si>
    <t>BK947M3</t>
  </si>
  <si>
    <t>603712 C1 Equity</t>
  </si>
  <si>
    <t>BANDHAN BANK</t>
  </si>
  <si>
    <t>INE545U01014</t>
  </si>
  <si>
    <t>BG1SV45</t>
  </si>
  <si>
    <t>BANDHAN IS Equity</t>
  </si>
  <si>
    <t>HINDUSTAN AERONAUTICS</t>
  </si>
  <si>
    <t>INE066F01012</t>
  </si>
  <si>
    <t>BFLVFD4</t>
  </si>
  <si>
    <t>HNAL IS Equity</t>
  </si>
  <si>
    <t>BILIBILI (HK)</t>
  </si>
  <si>
    <t>KYG1098A1013</t>
  </si>
  <si>
    <t>BLF8533</t>
  </si>
  <si>
    <t>9626 HK Equity</t>
  </si>
  <si>
    <t>ASE TECHNOLOGY HOLDING</t>
  </si>
  <si>
    <t>TW0003711008</t>
  </si>
  <si>
    <t>BFXZDY1</t>
  </si>
  <si>
    <t>3711 TT Equity</t>
  </si>
  <si>
    <t>IQIYI ADR A</t>
  </si>
  <si>
    <t>46267X108</t>
  </si>
  <si>
    <t>US46267X1081</t>
  </si>
  <si>
    <t>BYWT1W1</t>
  </si>
  <si>
    <t>IQ UW Equity</t>
  </si>
  <si>
    <t>ZSCALER</t>
  </si>
  <si>
    <t>98980G102</t>
  </si>
  <si>
    <t>US98980G1022</t>
  </si>
  <si>
    <t>BZ00V34</t>
  </si>
  <si>
    <t>ZS UW Equity</t>
  </si>
  <si>
    <t>HAPVIDA PARTICIPACOES ON</t>
  </si>
  <si>
    <t>BRHAPVACNOR4</t>
  </si>
  <si>
    <t>BF4J7N9</t>
  </si>
  <si>
    <t>HAPV3 BS Equity</t>
  </si>
  <si>
    <t>PING AN HEALTHCARE &amp; TEC</t>
  </si>
  <si>
    <t>KYG711391022</t>
  </si>
  <si>
    <t>BDRYVB3</t>
  </si>
  <si>
    <t>1833 HK Equity</t>
  </si>
  <si>
    <t>WUXI APPTEC CO H</t>
  </si>
  <si>
    <t>CNE100003F19</t>
  </si>
  <si>
    <t>BGHH0L6</t>
  </si>
  <si>
    <t>2359 HK Equity</t>
  </si>
  <si>
    <t>WUXI APPTEC A (HK-C)</t>
  </si>
  <si>
    <t>CNE1000031K4</t>
  </si>
  <si>
    <t>BHWLWV4</t>
  </si>
  <si>
    <t>603259 C1 Equity</t>
  </si>
  <si>
    <t>EQUITABLE HOLDINGS</t>
  </si>
  <si>
    <t>US29452E1010</t>
  </si>
  <si>
    <t>BKRMR96</t>
  </si>
  <si>
    <t>EQH UN Equity</t>
  </si>
  <si>
    <t>COSMO ADVANCED MATRLS</t>
  </si>
  <si>
    <t>KR7005070008</t>
  </si>
  <si>
    <t>005070 KP Equity</t>
  </si>
  <si>
    <t>BETHEL AUTO A (HK-C)</t>
  </si>
  <si>
    <t>CNE1000030Y7</t>
  </si>
  <si>
    <t>BFYX623</t>
  </si>
  <si>
    <t>603596 C1 Equity</t>
  </si>
  <si>
    <t>EPIROC A</t>
  </si>
  <si>
    <t>SE0015658109</t>
  </si>
  <si>
    <t>BMD58R8</t>
  </si>
  <si>
    <t>EPIA SS Equity</t>
  </si>
  <si>
    <t>EPIROC B</t>
  </si>
  <si>
    <t>SE0015658117</t>
  </si>
  <si>
    <t>BMD58W3</t>
  </si>
  <si>
    <t>EPIB SS Equity</t>
  </si>
  <si>
    <t>CERIDIAN HCM HOLDING</t>
  </si>
  <si>
    <t>15677J108</t>
  </si>
  <si>
    <t>US15677J1088</t>
  </si>
  <si>
    <t>BFX1V56</t>
  </si>
  <si>
    <t>CDAY UN Equity</t>
  </si>
  <si>
    <t>DOCUSIGN</t>
  </si>
  <si>
    <t>US2561631068</t>
  </si>
  <si>
    <t>BFYT7B7</t>
  </si>
  <si>
    <t>DOCU UW Equity</t>
  </si>
  <si>
    <t>FOXCONN INDL A (HK-C)</t>
  </si>
  <si>
    <t>CNE1000031P3</t>
  </si>
  <si>
    <t>BG20N99</t>
  </si>
  <si>
    <t>601138 C1 Equity</t>
  </si>
  <si>
    <t>NANJING SEC A (HK-C)</t>
  </si>
  <si>
    <t>CNE1000031R9</t>
  </si>
  <si>
    <t>BHWLWS1</t>
  </si>
  <si>
    <t>601990 C1 Equity</t>
  </si>
  <si>
    <t>ADYEN NV</t>
  </si>
  <si>
    <t>NL0012969182</t>
  </si>
  <si>
    <t>BZ1HM42</t>
  </si>
  <si>
    <t>ADYEN NA Equity</t>
  </si>
  <si>
    <t>ECOVACS ROBOTIC A (HK-C)</t>
  </si>
  <si>
    <t>CNE1000031N8</t>
  </si>
  <si>
    <t>BDFWW61</t>
  </si>
  <si>
    <t>603486 C1 Equity</t>
  </si>
  <si>
    <t>XIAOMI CORP B</t>
  </si>
  <si>
    <t>KYG9830T1067</t>
  </si>
  <si>
    <t>BG0ZMJ9</t>
  </si>
  <si>
    <t>1810 HK Equity</t>
  </si>
  <si>
    <t>COUNTRY GARDEN SVCS</t>
  </si>
  <si>
    <t>KYG2453A1085</t>
  </si>
  <si>
    <t>BDQZP48</t>
  </si>
  <si>
    <t>6098 HK Equity</t>
  </si>
  <si>
    <t>ADANI GREEN ENERGY</t>
  </si>
  <si>
    <t>INE364U01010</t>
  </si>
  <si>
    <t>BD6H7M6</t>
  </si>
  <si>
    <t>ADANIGR IS Equity</t>
  </si>
  <si>
    <t>PDD HOLDINGS A ADR</t>
  </si>
  <si>
    <t>US7223041028</t>
  </si>
  <si>
    <t>BYVW0F7</t>
  </si>
  <si>
    <t>PDD UW Equity</t>
  </si>
  <si>
    <t>CHINA TOWER CORP H</t>
  </si>
  <si>
    <t>CNE100003688</t>
  </si>
  <si>
    <t>BFZ2PK0</t>
  </si>
  <si>
    <t>788 HK Equity</t>
  </si>
  <si>
    <t>NIO A ADR</t>
  </si>
  <si>
    <t>62914V106</t>
  </si>
  <si>
    <t>US62914V1061</t>
  </si>
  <si>
    <t>BFZX9H8</t>
  </si>
  <si>
    <t>NIO UN Equity</t>
  </si>
  <si>
    <t>AVARY HOLDING A (HK-C)</t>
  </si>
  <si>
    <t>CNE100003GF5</t>
  </si>
  <si>
    <t>BKDQ800</t>
  </si>
  <si>
    <t>002938 C2 Equity</t>
  </si>
  <si>
    <t>BANK OF CHANGSHA A(HK-C)</t>
  </si>
  <si>
    <t>CNE100003F50</t>
  </si>
  <si>
    <t>BK94875</t>
  </si>
  <si>
    <t>601577 C1 Equity</t>
  </si>
  <si>
    <t>HAIDILAO INTL HOLDING</t>
  </si>
  <si>
    <t>KYG4290A1013</t>
  </si>
  <si>
    <t>BGN9715</t>
  </si>
  <si>
    <t>6862 HK Equity</t>
  </si>
  <si>
    <t>MEITUAN B</t>
  </si>
  <si>
    <t>KYG596691041</t>
  </si>
  <si>
    <t>BGJW376</t>
  </si>
  <si>
    <t>3690 HK Equity</t>
  </si>
  <si>
    <t>KKR &amp; CO A</t>
  </si>
  <si>
    <t>48251W104</t>
  </si>
  <si>
    <t>US48251W1045</t>
  </si>
  <si>
    <t>BG1FRR1</t>
  </si>
  <si>
    <t>KKR UN Equity</t>
  </si>
  <si>
    <t>ARES MANAGEMENT CORP</t>
  </si>
  <si>
    <t>03990B101</t>
  </si>
  <si>
    <t>US03990B1017</t>
  </si>
  <si>
    <t>BF14BT1</t>
  </si>
  <si>
    <t>ARES UN Equity</t>
  </si>
  <si>
    <t>KNORR-BREMSE</t>
  </si>
  <si>
    <t>DE000KBX1006</t>
  </si>
  <si>
    <t>BD2P9X9</t>
  </si>
  <si>
    <t>KBX GY Equity</t>
  </si>
  <si>
    <t>OSOTSPA</t>
  </si>
  <si>
    <t>TH8752010000</t>
  </si>
  <si>
    <t>BGR9QP8</t>
  </si>
  <si>
    <t>OSP TB Equity</t>
  </si>
  <si>
    <t>ORIENT OVERSEAS (CN)</t>
  </si>
  <si>
    <t>BMG677491539</t>
  </si>
  <si>
    <t>316 HK Equity</t>
  </si>
  <si>
    <t>SHANGHAI COMM &amp; SAV BANK</t>
  </si>
  <si>
    <t>TW0005876007</t>
  </si>
  <si>
    <t>B7LV1N0</t>
  </si>
  <si>
    <t>5876 TT Equity</t>
  </si>
  <si>
    <t>CHINA GREAT SEC A (HK-C)</t>
  </si>
  <si>
    <t>CNE100003GD0</t>
  </si>
  <si>
    <t>BKDQ811</t>
  </si>
  <si>
    <t>002939 C2 Equity</t>
  </si>
  <si>
    <t>INNOVENT BIOLOGICS</t>
  </si>
  <si>
    <t>KYG4818G1010</t>
  </si>
  <si>
    <t>BGR6KX5</t>
  </si>
  <si>
    <t>1801 HK Equity</t>
  </si>
  <si>
    <t>COLES</t>
  </si>
  <si>
    <t>AU0000030678</t>
  </si>
  <si>
    <t>BYWR0T5</t>
  </si>
  <si>
    <t>COL AT Equity</t>
  </si>
  <si>
    <t>WALVAX BIOTECH A (HK-C)</t>
  </si>
  <si>
    <t>CNE100000WN2</t>
  </si>
  <si>
    <t>BD5CG36</t>
  </si>
  <si>
    <t>300142 C2 Equity</t>
  </si>
  <si>
    <t>BY-HEALTH CO A (HK-C)</t>
  </si>
  <si>
    <t>CNE100000Y84</t>
  </si>
  <si>
    <t>BD5CKV2</t>
  </si>
  <si>
    <t>300146 C2 Equity</t>
  </si>
  <si>
    <t>SHENZHEN CAPCHEM A(HK-C)</t>
  </si>
  <si>
    <t>CNE100000K15</t>
  </si>
  <si>
    <t>BD5LRQ3</t>
  </si>
  <si>
    <t>300037 C2 Equity</t>
  </si>
  <si>
    <t>CHONGQING ZHIFEI A(HK-C)</t>
  </si>
  <si>
    <t>CNE100000V20</t>
  </si>
  <si>
    <t>BD5CJY8</t>
  </si>
  <si>
    <t>300122 C2 Equity</t>
  </si>
  <si>
    <t>RISEN ENERGY A (HK-C)</t>
  </si>
  <si>
    <t>CNE100000T73</t>
  </si>
  <si>
    <t>BD5LW24</t>
  </si>
  <si>
    <t>300118 C2 Equity</t>
  </si>
  <si>
    <t>SHENZHEN SC NEW A (HK-C)</t>
  </si>
  <si>
    <t>CNE100003G91</t>
  </si>
  <si>
    <t>BKDQ8D3</t>
  </si>
  <si>
    <t>300724 C2 Equity</t>
  </si>
  <si>
    <t>HANGZHOU TIGER A (HK-C)</t>
  </si>
  <si>
    <t>CNE100001KV8</t>
  </si>
  <si>
    <t>BD5CCK5</t>
  </si>
  <si>
    <t>300347 C2 Equity</t>
  </si>
  <si>
    <t>HANGZHOU TIGERMED H</t>
  </si>
  <si>
    <t>CNE1000040M1</t>
  </si>
  <si>
    <t>BMZC7F8</t>
  </si>
  <si>
    <t>3347 HK Equity</t>
  </si>
  <si>
    <t>PORTON PHARMA A (HK-C)</t>
  </si>
  <si>
    <t>CNE100001S57</t>
  </si>
  <si>
    <t>BD5LZ92</t>
  </si>
  <si>
    <t>300363 C2 Equity</t>
  </si>
  <si>
    <t>SG MICRO A (HK-C)</t>
  </si>
  <si>
    <t>CNE100002NT4</t>
  </si>
  <si>
    <t>BHQPSR0</t>
  </si>
  <si>
    <t>300661 C2 Equity</t>
  </si>
  <si>
    <t>YEALINK NETWORK A (HK-C)</t>
  </si>
  <si>
    <t>CNE100002PC5</t>
  </si>
  <si>
    <t>BFCCR07</t>
  </si>
  <si>
    <t>300628 C2 Equity</t>
  </si>
  <si>
    <t>HANGZHOU CHANG A (HK-C)</t>
  </si>
  <si>
    <t>CNE100002Q09</t>
  </si>
  <si>
    <t>BMTCW71</t>
  </si>
  <si>
    <t>300604 C2 Equity</t>
  </si>
  <si>
    <t>INGENIC SC A (HK-C)</t>
  </si>
  <si>
    <t>CNE100001377</t>
  </si>
  <si>
    <t>BD760S9</t>
  </si>
  <si>
    <t>300223 C2 Equity</t>
  </si>
  <si>
    <t>GUANGZHOU GREAT A (HK-C)</t>
  </si>
  <si>
    <t>CNE100001Z17</t>
  </si>
  <si>
    <t>BD76131</t>
  </si>
  <si>
    <t>300438 C2 Equity</t>
  </si>
  <si>
    <t>BGI GENOMICS A (HK-C)</t>
  </si>
  <si>
    <t>CNE100003449</t>
  </si>
  <si>
    <t>BFY8H58</t>
  </si>
  <si>
    <t>300676 C2 Equity</t>
  </si>
  <si>
    <t>OVCTEK CHINA A (HK-C)</t>
  </si>
  <si>
    <t>CNE100002MR0</t>
  </si>
  <si>
    <t>BHQPSJ2</t>
  </si>
  <si>
    <t>300595 C2 Equity</t>
  </si>
  <si>
    <t>WEIHAI GUANGWEI A (HK-C)</t>
  </si>
  <si>
    <t>CNE1000034T9</t>
  </si>
  <si>
    <t>BFY8H81</t>
  </si>
  <si>
    <t>300699 C2 Equity</t>
  </si>
  <si>
    <t>CONTEMPORARY AMP A(HK-C)</t>
  </si>
  <si>
    <t>CNE100003662</t>
  </si>
  <si>
    <t>BHQPSY7</t>
  </si>
  <si>
    <t>300750 C2 Equity</t>
  </si>
  <si>
    <t>SHENZHEN INOVANC A(HK-C)</t>
  </si>
  <si>
    <t>CNE100000V46</t>
  </si>
  <si>
    <t>BD5CMN8</t>
  </si>
  <si>
    <t>300124 C2 Equity</t>
  </si>
  <si>
    <t>HITHINK ROYAL A (HK-C)</t>
  </si>
  <si>
    <t>CNE100000JG3</t>
  </si>
  <si>
    <t>BD5CN46</t>
  </si>
  <si>
    <t>300033 C2 Equity</t>
  </si>
  <si>
    <t>WENS FOODSTUFF A (HK-C)</t>
  </si>
  <si>
    <t>CNE100002508</t>
  </si>
  <si>
    <t>BD5CPT5</t>
  </si>
  <si>
    <t>300498 C2 Equity</t>
  </si>
  <si>
    <t>ZHONGJI INNO A(HK-C)</t>
  </si>
  <si>
    <t>CNE100001CY9</t>
  </si>
  <si>
    <t>BFFJRM7</t>
  </si>
  <si>
    <t>300308 C2 Equity</t>
  </si>
  <si>
    <t>YANGZHOU YANGJIE A(HK-C)</t>
  </si>
  <si>
    <t>CNE100001R90</t>
  </si>
  <si>
    <t>BD5LTF6</t>
  </si>
  <si>
    <t>300373 C2 Equity</t>
  </si>
  <si>
    <t>SIG GROUP</t>
  </si>
  <si>
    <t>CH0435377954</t>
  </si>
  <si>
    <t>BD5GN60</t>
  </si>
  <si>
    <t>SIGN SE Equity</t>
  </si>
  <si>
    <t>SONGCHENG PERF A (HK-C)</t>
  </si>
  <si>
    <t>CNE100000XG4</t>
  </si>
  <si>
    <t>BD5CMV6</t>
  </si>
  <si>
    <t>300144 C2 Equity</t>
  </si>
  <si>
    <t>SANGFOR TECH A(HK-C)</t>
  </si>
  <si>
    <t>CNE1000033T1</t>
  </si>
  <si>
    <t>BHQPS70</t>
  </si>
  <si>
    <t>300454 C2 Equity</t>
  </si>
  <si>
    <t>ZHEJIANG WOLWO A (HK-C)</t>
  </si>
  <si>
    <t>CNE100001R58</t>
  </si>
  <si>
    <t>BFY8GY0</t>
  </si>
  <si>
    <t>300357 C2 Equity</t>
  </si>
  <si>
    <t>SUNGROW POWER A (HK-C)</t>
  </si>
  <si>
    <t>CNE1000018M7</t>
  </si>
  <si>
    <t>BD5CGB4</t>
  </si>
  <si>
    <t>300274 C2 Equity</t>
  </si>
  <si>
    <t>SUNRESIN NEW A (HK-C)</t>
  </si>
  <si>
    <t>CNE100002136</t>
  </si>
  <si>
    <t>BHQPSB4</t>
  </si>
  <si>
    <t>300487 C2 Equity</t>
  </si>
  <si>
    <t>CHAOZHOU THREE A (HK-C)</t>
  </si>
  <si>
    <t>CNE100001Y42</t>
  </si>
  <si>
    <t>BD5CLT7</t>
  </si>
  <si>
    <t>300408 C2 Equity</t>
  </si>
  <si>
    <t>JAFRON BIOMED A (HK-C)</t>
  </si>
  <si>
    <t>CNE100002995</t>
  </si>
  <si>
    <t>BFY8H03</t>
  </si>
  <si>
    <t>300529 C2 Equity</t>
  </si>
  <si>
    <t>SUNWODA ELECTRS A (HK-C)</t>
  </si>
  <si>
    <t>CNE100001260</t>
  </si>
  <si>
    <t>BD5CCV6</t>
  </si>
  <si>
    <t>300207 C2 Equity</t>
  </si>
  <si>
    <t>BETTA PHARMA A (HK-C)</t>
  </si>
  <si>
    <t>CNE100002DD9</t>
  </si>
  <si>
    <t>BD6QWL7</t>
  </si>
  <si>
    <t>300558 C2 Equity</t>
  </si>
  <si>
    <t>BEIJING E-HUALU A (HK-C)</t>
  </si>
  <si>
    <t>CNE1000012M0</t>
  </si>
  <si>
    <t>BD5CD79</t>
  </si>
  <si>
    <t>300212 C2 Equity</t>
  </si>
  <si>
    <t>HUBEI FEILIHUA A (HK-C)</t>
  </si>
  <si>
    <t>CNE100001XR9</t>
  </si>
  <si>
    <t>BMTCW04</t>
  </si>
  <si>
    <t>300395 C2 Equity</t>
  </si>
  <si>
    <t>SHENZHEN KANGTAI A(HK-C)</t>
  </si>
  <si>
    <t>CNE100002Q33</t>
  </si>
  <si>
    <t>BFY8HT2</t>
  </si>
  <si>
    <t>300601 C2 Equity</t>
  </si>
  <si>
    <t>THUNDER SOFTW A (HK-C)</t>
  </si>
  <si>
    <t>CNE1000021D0</t>
  </si>
  <si>
    <t>BD5CG03</t>
  </si>
  <si>
    <t>300496 C2 Equity</t>
  </si>
  <si>
    <t>ZHEJIANG JINGSH A (HK-C)</t>
  </si>
  <si>
    <t>CNE100001DJ8</t>
  </si>
  <si>
    <t>BD5M1Y2</t>
  </si>
  <si>
    <t>300316 C2 Equity</t>
  </si>
  <si>
    <t>LENS TECHNOLOGY A (HK-C)</t>
  </si>
  <si>
    <t>CNE100001YW7</t>
  </si>
  <si>
    <t>BD5CP17</t>
  </si>
  <si>
    <t>300433 C2 Equity</t>
  </si>
  <si>
    <t>SHENZHEN SENIOR A(HK-C)</t>
  </si>
  <si>
    <t>CNE100002DP3</t>
  </si>
  <si>
    <t>BHQPSF8</t>
  </si>
  <si>
    <t>300568 C2 Equity</t>
  </si>
  <si>
    <t>CANMAX TECH A (HK-C)</t>
  </si>
  <si>
    <t>CNE100001XM0</t>
  </si>
  <si>
    <t>BMQBTG9</t>
  </si>
  <si>
    <t>300390 C2 Equity</t>
  </si>
  <si>
    <t>MANGO EXCELLENT A (HK-C)</t>
  </si>
  <si>
    <t>CNE100001Y83</t>
  </si>
  <si>
    <t>BD5CDT1</t>
  </si>
  <si>
    <t>300413 C2 Equity</t>
  </si>
  <si>
    <t>LEPU MEDICAL A (HK-C)</t>
  </si>
  <si>
    <t>CNE100000H44</t>
  </si>
  <si>
    <t>BD5CM16</t>
  </si>
  <si>
    <t>300003 C2 Equity</t>
  </si>
  <si>
    <t>EVE ENERGY A (HK-C)</t>
  </si>
  <si>
    <t>CNE100000GS4</t>
  </si>
  <si>
    <t>BD5C7G6</t>
  </si>
  <si>
    <t>300014 C2 Equity</t>
  </si>
  <si>
    <t>EAST MONEY INFO A (HK-C)</t>
  </si>
  <si>
    <t>CNE100000MD4</t>
  </si>
  <si>
    <t>BD5CPC8</t>
  </si>
  <si>
    <t>300059 C2 Equity</t>
  </si>
  <si>
    <t>AIER EYE HOSP A(HK-C)</t>
  </si>
  <si>
    <t>CNE100000GR6</t>
  </si>
  <si>
    <t>BD5CLQ4</t>
  </si>
  <si>
    <t>300015 C2 Equity</t>
  </si>
  <si>
    <t>BEIJING EASPRING A(HK-C)</t>
  </si>
  <si>
    <t>CNE100000NN1</t>
  </si>
  <si>
    <t>BD760M3</t>
  </si>
  <si>
    <t>300073 C2 Equity</t>
  </si>
  <si>
    <t>SHENZHEN MINDRAY A(HK-C)</t>
  </si>
  <si>
    <t>CNE100003G67</t>
  </si>
  <si>
    <t>BHQK864</t>
  </si>
  <si>
    <t>300760 C2 Equity</t>
  </si>
  <si>
    <t>TONGCHENG TRAVEL HLDGS</t>
  </si>
  <si>
    <t>KYG8918W1069</t>
  </si>
  <si>
    <t>BGM5R25</t>
  </si>
  <si>
    <t>780 HK Equity</t>
  </si>
  <si>
    <t>MODERNA</t>
  </si>
  <si>
    <t>60770K107</t>
  </si>
  <si>
    <t>US60770K1079</t>
  </si>
  <si>
    <t>BGSXTS3</t>
  </si>
  <si>
    <t>MRNA UW Equity</t>
  </si>
  <si>
    <t>KUNLUN TECH CO A (HK-C)</t>
  </si>
  <si>
    <t>CNE100001YF2</t>
  </si>
  <si>
    <t>BD5CN13</t>
  </si>
  <si>
    <t>300418 C2 Equity</t>
  </si>
  <si>
    <t>BEIJING ENLIGHT A (HK-C)</t>
  </si>
  <si>
    <t>CNE100001617</t>
  </si>
  <si>
    <t>BD5CN79</t>
  </si>
  <si>
    <t>300251 C2 Equity</t>
  </si>
  <si>
    <t>TENCENT MUSIC ENT A ADR</t>
  </si>
  <si>
    <t>88034P109</t>
  </si>
  <si>
    <t>US88034P1093</t>
  </si>
  <si>
    <t>BFZYWR2</t>
  </si>
  <si>
    <t>TME UN Equity</t>
  </si>
  <si>
    <t>QIFU TECHNOLOGY A ADR</t>
  </si>
  <si>
    <t>88557W101</t>
  </si>
  <si>
    <t>US88557W1018</t>
  </si>
  <si>
    <t>BFMV9Y2</t>
  </si>
  <si>
    <t>QFIN UW Equity</t>
  </si>
  <si>
    <t>SOFTBANK CORP</t>
  </si>
  <si>
    <t>JP3732000009</t>
  </si>
  <si>
    <t>BF5M0K5</t>
  </si>
  <si>
    <t>9434 JT Equity</t>
  </si>
  <si>
    <t>SUZHOU MAXWELL A (HK-C)</t>
  </si>
  <si>
    <t>CNE100003FS0</t>
  </si>
  <si>
    <t>BL61W96</t>
  </si>
  <si>
    <t>300751 C2 Equity</t>
  </si>
  <si>
    <t>SHANGHAI JUNSHI A (HK-C)</t>
  </si>
  <si>
    <t>CNE1000041Z1</t>
  </si>
  <si>
    <t>BLCD7F7</t>
  </si>
  <si>
    <t>688180 C1 Equity</t>
  </si>
  <si>
    <t>HOYUAN GREEN A (HK-C)</t>
  </si>
  <si>
    <t>CNE100003JF9</t>
  </si>
  <si>
    <t>BK94808</t>
  </si>
  <si>
    <t>603185 C1 Equity</t>
  </si>
  <si>
    <t>MULTICHOICE GROUP</t>
  </si>
  <si>
    <t>ZAE000265971</t>
  </si>
  <si>
    <t>BHZSKR4</t>
  </si>
  <si>
    <t>MCG SJ Equity</t>
  </si>
  <si>
    <t>ADEVINTA</t>
  </si>
  <si>
    <t>NO0010844038</t>
  </si>
  <si>
    <t>BJ0DP40</t>
  </si>
  <si>
    <t>ADE NO Equity</t>
  </si>
  <si>
    <t>ALCON</t>
  </si>
  <si>
    <t>CH0432492467</t>
  </si>
  <si>
    <t>BJT1GR5</t>
  </si>
  <si>
    <t>ALC SE Equity</t>
  </si>
  <si>
    <t>MING YANG SMART A (HK-C)</t>
  </si>
  <si>
    <t>CNE100003HQ0</t>
  </si>
  <si>
    <t>BK94864</t>
  </si>
  <si>
    <t>601615 C1 Equity</t>
  </si>
  <si>
    <t>PHARMARON BEIJING H</t>
  </si>
  <si>
    <t>CNE100003PG4</t>
  </si>
  <si>
    <t>BK72QD3</t>
  </si>
  <si>
    <t>3759 HK Equity</t>
  </si>
  <si>
    <t>PHARMARON A (HK-C)</t>
  </si>
  <si>
    <t>CNE100003JW4</t>
  </si>
  <si>
    <t>BK4XYC4</t>
  </si>
  <si>
    <t>300759 C2 Equity</t>
  </si>
  <si>
    <t>DOW</t>
  </si>
  <si>
    <t>US2605571031</t>
  </si>
  <si>
    <t>BHXCF84</t>
  </si>
  <si>
    <t>DOW UN Equity</t>
  </si>
  <si>
    <t>NEW FOX A</t>
  </si>
  <si>
    <t>35137L105</t>
  </si>
  <si>
    <t>US35137L1052</t>
  </si>
  <si>
    <t>BJJMGL2</t>
  </si>
  <si>
    <t>FOXA UW Equity</t>
  </si>
  <si>
    <t>NEW FOX B</t>
  </si>
  <si>
    <t>35137L204</t>
  </si>
  <si>
    <t>US35137L2043</t>
  </si>
  <si>
    <t>BJJMGY5</t>
  </si>
  <si>
    <t>FOX UW Equity</t>
  </si>
  <si>
    <t>ZOOM VIDEO COMM A</t>
  </si>
  <si>
    <t>98980L101</t>
  </si>
  <si>
    <t>US98980L1017</t>
  </si>
  <si>
    <t>BGSP7M9</t>
  </si>
  <si>
    <t>ZM UW Equity</t>
  </si>
  <si>
    <t>NEXI</t>
  </si>
  <si>
    <t>IT0005366767</t>
  </si>
  <si>
    <t>BJ1F880</t>
  </si>
  <si>
    <t>NEXI IM Equity</t>
  </si>
  <si>
    <t>PINTEREST A</t>
  </si>
  <si>
    <t>72352L106</t>
  </si>
  <si>
    <t>US72352L1061</t>
  </si>
  <si>
    <t>BJ2Z0H2</t>
  </si>
  <si>
    <t>PINS UN Equity</t>
  </si>
  <si>
    <t>UBER TECHNOLOGIES</t>
  </si>
  <si>
    <t>90353T100</t>
  </si>
  <si>
    <t>US90353T1007</t>
  </si>
  <si>
    <t>BK6N347</t>
  </si>
  <si>
    <t>UBER UN Equity</t>
  </si>
  <si>
    <t>CORTEVA</t>
  </si>
  <si>
    <t>22052L104</t>
  </si>
  <si>
    <t>US22052L1044</t>
  </si>
  <si>
    <t>BK73B42</t>
  </si>
  <si>
    <t>CTVA UN Equity</t>
  </si>
  <si>
    <t>NINGXIA BAOFENG A HK-C</t>
  </si>
  <si>
    <t>CNE100003LF5</t>
  </si>
  <si>
    <t>BK4XS99</t>
  </si>
  <si>
    <t>600989 C1 Equity</t>
  </si>
  <si>
    <t>AVANTOR</t>
  </si>
  <si>
    <t>05352A100</t>
  </si>
  <si>
    <t>US05352A1007</t>
  </si>
  <si>
    <t>BJLT387</t>
  </si>
  <si>
    <t>AVTR UN Equity</t>
  </si>
  <si>
    <t>ECOPROBM</t>
  </si>
  <si>
    <t>KR7247540008</t>
  </si>
  <si>
    <t>BJ321P7</t>
  </si>
  <si>
    <t>247540 KQ Equity</t>
  </si>
  <si>
    <t>GINLONG TECH A (HK-C)</t>
  </si>
  <si>
    <t>CNE100003JZ7</t>
  </si>
  <si>
    <t>BMQBTQ9</t>
  </si>
  <si>
    <t>300763 C2 Equity</t>
  </si>
  <si>
    <t>EAST BUY HOLDING</t>
  </si>
  <si>
    <t>KYG5313A1013</t>
  </si>
  <si>
    <t>BDFZ4G4</t>
  </si>
  <si>
    <t>1797 HK Equity</t>
  </si>
  <si>
    <t>SHENZHEN DYNANO A (HK-C)</t>
  </si>
  <si>
    <t>CNE100003K95</t>
  </si>
  <si>
    <t>BK71726</t>
  </si>
  <si>
    <t>300769 C2 Equity</t>
  </si>
  <si>
    <t>FUTU HOLDINGS A ADR</t>
  </si>
  <si>
    <t>36118L106</t>
  </si>
  <si>
    <t>US36118L1061</t>
  </si>
  <si>
    <t>BGK4T39</t>
  </si>
  <si>
    <t>FUTU UQ Equity</t>
  </si>
  <si>
    <t>TRADEWEB MARKETS A</t>
  </si>
  <si>
    <t>US8926721064</t>
  </si>
  <si>
    <t>BJXMVK2</t>
  </si>
  <si>
    <t>TW UW Equity</t>
  </si>
  <si>
    <t>CHEWY A</t>
  </si>
  <si>
    <t>16679L109</t>
  </si>
  <si>
    <t>US16679L1098</t>
  </si>
  <si>
    <t>BJLFHW7</t>
  </si>
  <si>
    <t>CHWY UN Equity</t>
  </si>
  <si>
    <t>CROWDSTRIKE HLDGS A</t>
  </si>
  <si>
    <t>22788C105</t>
  </si>
  <si>
    <t>US22788C1053</t>
  </si>
  <si>
    <t>BJJP138</t>
  </si>
  <si>
    <t>CRWD UW Equity</t>
  </si>
  <si>
    <t>HANSOH PHARMACEUTICAL</t>
  </si>
  <si>
    <t>KYG549581067</t>
  </si>
  <si>
    <t>BJYKB72</t>
  </si>
  <si>
    <t>3692 HK Equity</t>
  </si>
  <si>
    <t>PROSUS N</t>
  </si>
  <si>
    <t>NL0013654783</t>
  </si>
  <si>
    <t>BJDS7L3</t>
  </si>
  <si>
    <t>PRX NA Equity</t>
  </si>
  <si>
    <t>MAXSCEND A (HK-C)</t>
  </si>
  <si>
    <t>CNE100003QK4</t>
  </si>
  <si>
    <t>BK4XS11</t>
  </si>
  <si>
    <t>300782 C2 Equity</t>
  </si>
  <si>
    <t>CLARIVATE</t>
  </si>
  <si>
    <t>G21810109</t>
  </si>
  <si>
    <t>JE00BJJN4441</t>
  </si>
  <si>
    <t>BJJN444</t>
  </si>
  <si>
    <t>CLVT UN Equity</t>
  </si>
  <si>
    <t>BANK OF SUZHOU A (HK-C)</t>
  </si>
  <si>
    <t>CNE100003LQ2</t>
  </si>
  <si>
    <t>BK71760</t>
  </si>
  <si>
    <t>002966 C2 Equity</t>
  </si>
  <si>
    <t>BEIJING UNITED A (HK-C)</t>
  </si>
  <si>
    <t>CNE100003M28</t>
  </si>
  <si>
    <t>BK71CY3</t>
  </si>
  <si>
    <t>603613 C1 Equity</t>
  </si>
  <si>
    <t>AMLOGIC SHANGHAI A(HK-C)</t>
  </si>
  <si>
    <t>CNE100003LZ3</t>
  </si>
  <si>
    <t>BK71BW4</t>
  </si>
  <si>
    <t>688099 C1 Equity</t>
  </si>
  <si>
    <t>DYNATRACE</t>
  </si>
  <si>
    <t>US2681501092</t>
  </si>
  <si>
    <t>BJV2RD9</t>
  </si>
  <si>
    <t>DT UN Equity</t>
  </si>
  <si>
    <t>DATADOG A</t>
  </si>
  <si>
    <t>23804L103</t>
  </si>
  <si>
    <t>US23804L1035</t>
  </si>
  <si>
    <t>BKT9Y49</t>
  </si>
  <si>
    <t>DDOG UW Equity</t>
  </si>
  <si>
    <t>EQT AB</t>
  </si>
  <si>
    <t>SE0012853455</t>
  </si>
  <si>
    <t>BJ7W9K4</t>
  </si>
  <si>
    <t>EQT SS Equity</t>
  </si>
  <si>
    <t>RAYTRON TECH A (HK-C)</t>
  </si>
  <si>
    <t>CNE100003MX6</t>
  </si>
  <si>
    <t>BK71FH7</t>
  </si>
  <si>
    <t>688002 C1 Equity</t>
  </si>
  <si>
    <t>MONTAGE TECH A (HK-C)</t>
  </si>
  <si>
    <t>CNE100003MN7</t>
  </si>
  <si>
    <t>BK71F77</t>
  </si>
  <si>
    <t>688008 C1 Equity</t>
  </si>
  <si>
    <t>NINGBO RONBAY A (HK-C)</t>
  </si>
  <si>
    <t>CNE100003MS6</t>
  </si>
  <si>
    <t>BK71FC2</t>
  </si>
  <si>
    <t>688005 C1 Equity</t>
  </si>
  <si>
    <t>ADV MICRO-FABRIC A(HK-C)</t>
  </si>
  <si>
    <t>CNE100003MM9</t>
  </si>
  <si>
    <t>BK71F66</t>
  </si>
  <si>
    <t>688012 C1 Equity</t>
  </si>
  <si>
    <t>WESTERN SUPERCON A(HK-C)</t>
  </si>
  <si>
    <t>CNE100003MF3</t>
  </si>
  <si>
    <t>BK71F00</t>
  </si>
  <si>
    <t>688122 C1 Equity</t>
  </si>
  <si>
    <t>SHANGHAI FRIEND A (HK-C)</t>
  </si>
  <si>
    <t>CNE100003LY6</t>
  </si>
  <si>
    <t>BK71BV3</t>
  </si>
  <si>
    <t>688188 C1 Equity</t>
  </si>
  <si>
    <t>BUDWEISER BREWING CO</t>
  </si>
  <si>
    <t>KYG1674K1013</t>
  </si>
  <si>
    <t>BKDXJH5</t>
  </si>
  <si>
    <t>1876 HK Equity</t>
  </si>
  <si>
    <t>M&amp;G</t>
  </si>
  <si>
    <t>GB00BKFB1C65</t>
  </si>
  <si>
    <t>BKFB1C6</t>
  </si>
  <si>
    <t>MNG LN Equity</t>
  </si>
  <si>
    <t>BLACKSTONE GROUP</t>
  </si>
  <si>
    <t>09260D107</t>
  </si>
  <si>
    <t>US09260D1072</t>
  </si>
  <si>
    <t>BKF2SL7</t>
  </si>
  <si>
    <t>BX UN Equity</t>
  </si>
  <si>
    <t>TOPSPORTS INTERNATIONAL</t>
  </si>
  <si>
    <t>KYG8924B1041</t>
  </si>
  <si>
    <t>BJRFW26</t>
  </si>
  <si>
    <t>6110 HK Equity</t>
  </si>
  <si>
    <t>ASSET WORLD CORP</t>
  </si>
  <si>
    <t>TH9436010002</t>
  </si>
  <si>
    <t>BK21TV4</t>
  </si>
  <si>
    <t>AWC TB Equity</t>
  </si>
  <si>
    <t>SHENZHEN TRANSSI A(HK-C)</t>
  </si>
  <si>
    <t>CNE100003P74</t>
  </si>
  <si>
    <t>BNR4NP1</t>
  </si>
  <si>
    <t>688036 C1 Equity</t>
  </si>
  <si>
    <t>OSSUR</t>
  </si>
  <si>
    <t>IS0000000040</t>
  </si>
  <si>
    <t>B3ZMYK9</t>
  </si>
  <si>
    <t>OSSR DC Equity</t>
  </si>
  <si>
    <t>ARAB BANK</t>
  </si>
  <si>
    <t>JO1302311013</t>
  </si>
  <si>
    <t>B074509</t>
  </si>
  <si>
    <t>ARBK JR Equity</t>
  </si>
  <si>
    <t>JOD</t>
  </si>
  <si>
    <t>XAMM</t>
  </si>
  <si>
    <t>ENGRO CORPORATION</t>
  </si>
  <si>
    <t>PK0012101017</t>
  </si>
  <si>
    <t>ENGRO PK Equity</t>
  </si>
  <si>
    <t>PKR</t>
  </si>
  <si>
    <t>XKAR</t>
  </si>
  <si>
    <t>IGNITIS GRUPE</t>
  </si>
  <si>
    <t>LT0000115768</t>
  </si>
  <si>
    <t>BN0W277</t>
  </si>
  <si>
    <t>IGN1L LH Equity</t>
  </si>
  <si>
    <t>XLIT</t>
  </si>
  <si>
    <t>JOHN KEELLS HOLDINGS</t>
  </si>
  <si>
    <t>Y4459Q103</t>
  </si>
  <si>
    <t>LK0092N00003</t>
  </si>
  <si>
    <t>JKH SL Equity</t>
  </si>
  <si>
    <t>LKR</t>
  </si>
  <si>
    <t>XCOL</t>
  </si>
  <si>
    <t>ROBI AXIATA</t>
  </si>
  <si>
    <t>BD0003ROBI07</t>
  </si>
  <si>
    <t>BMH72X4</t>
  </si>
  <si>
    <t>ROBI BD Equity</t>
  </si>
  <si>
    <t>BDT</t>
  </si>
  <si>
    <t>XDHA</t>
  </si>
  <si>
    <t>JORDAN ISLAMIC BANK</t>
  </si>
  <si>
    <t>JO1100111011</t>
  </si>
  <si>
    <t>JOIB JR Equity</t>
  </si>
  <si>
    <t>SOUTHEAST ASIA COMM</t>
  </si>
  <si>
    <t>VN000000SSB6</t>
  </si>
  <si>
    <t>BMXLWV8</t>
  </si>
  <si>
    <t>SSB VM Equity</t>
  </si>
  <si>
    <t>VND</t>
  </si>
  <si>
    <t>XSTC</t>
  </si>
  <si>
    <t>SILDARVINNSLAN</t>
  </si>
  <si>
    <t>IS0000000479</t>
  </si>
  <si>
    <t>SVN IR Equity</t>
  </si>
  <si>
    <t>ISK</t>
  </si>
  <si>
    <t>XICE</t>
  </si>
  <si>
    <t>ISLANDSBANKI</t>
  </si>
  <si>
    <t>IS0000028538</t>
  </si>
  <si>
    <t>BMCR2B7</t>
  </si>
  <si>
    <t>ISB IR Equity</t>
  </si>
  <si>
    <t>ATTIJARIWAFA BANK</t>
  </si>
  <si>
    <t>MA0000012445</t>
  </si>
  <si>
    <t>BMX3JT1</t>
  </si>
  <si>
    <t>ATW MC Equity</t>
  </si>
  <si>
    <t>MAD</t>
  </si>
  <si>
    <t>XCAS</t>
  </si>
  <si>
    <t>BANK OF AFRICA</t>
  </si>
  <si>
    <t>MA0000012437</t>
  </si>
  <si>
    <t>BMDY455</t>
  </si>
  <si>
    <t>BOA MC Equity</t>
  </si>
  <si>
    <t>CIMENTS DU MAROC</t>
  </si>
  <si>
    <t>MA0000010506</t>
  </si>
  <si>
    <t>CMA MC Equity</t>
  </si>
  <si>
    <t>LAFARGEHOLCIM MAROC</t>
  </si>
  <si>
    <t>MA0000012320</t>
  </si>
  <si>
    <t>BYV5TX7</t>
  </si>
  <si>
    <t>LHM MC Equity</t>
  </si>
  <si>
    <t>MANAGEM</t>
  </si>
  <si>
    <t>MA0000011058</t>
  </si>
  <si>
    <t>MNG MC Equity</t>
  </si>
  <si>
    <t>WAFA ASSURANCE</t>
  </si>
  <si>
    <t>MA0000010928</t>
  </si>
  <si>
    <t>WAA MC Equity</t>
  </si>
  <si>
    <t>BK CENTRALE POPULAIRE</t>
  </si>
  <si>
    <t>MA0000011884</t>
  </si>
  <si>
    <t>B01J1K2</t>
  </si>
  <si>
    <t>BCP MC Equity</t>
  </si>
  <si>
    <t>OIL &amp; GAS DEVELOPMENT</t>
  </si>
  <si>
    <t>PK0080201012</t>
  </si>
  <si>
    <t>OGDC PK Equity</t>
  </si>
  <si>
    <t>MAROC TELECOM</t>
  </si>
  <si>
    <t>MA0000011488</t>
  </si>
  <si>
    <t>B04SJM4</t>
  </si>
  <si>
    <t>IAM MC Equity</t>
  </si>
  <si>
    <t>OMAN TELECOM CO</t>
  </si>
  <si>
    <t>OM0000003026</t>
  </si>
  <si>
    <t>B0MSYM1</t>
  </si>
  <si>
    <t>OTEL OM Equity</t>
  </si>
  <si>
    <t>OMR</t>
  </si>
  <si>
    <t>XMUS</t>
  </si>
  <si>
    <t>BAHRAIN TELECOM CO</t>
  </si>
  <si>
    <t>M15749100</t>
  </si>
  <si>
    <t>BH0060713458</t>
  </si>
  <si>
    <t>BEYON BI Equity</t>
  </si>
  <si>
    <t>BHD</t>
  </si>
  <si>
    <t>XBAH</t>
  </si>
  <si>
    <t>BBK</t>
  </si>
  <si>
    <t>M1626A105</t>
  </si>
  <si>
    <t>BH0004659916</t>
  </si>
  <si>
    <t>BBK BI Equity</t>
  </si>
  <si>
    <t>NATIONAL BANK OF OMAN</t>
  </si>
  <si>
    <t>M7137C100</t>
  </si>
  <si>
    <t>OM0000001483</t>
  </si>
  <si>
    <t>NBOB OM Equity</t>
  </si>
  <si>
    <t>BANK DHOFAR</t>
  </si>
  <si>
    <t>OM0000002549</t>
  </si>
  <si>
    <t>B126CQ2</t>
  </si>
  <si>
    <t>BKDB OM Equity</t>
  </si>
  <si>
    <t>BANK MUSCAT</t>
  </si>
  <si>
    <t>OM0000002796</t>
  </si>
  <si>
    <t>B11WYH6</t>
  </si>
  <si>
    <t>BKMB OM Equity</t>
  </si>
  <si>
    <t>EAST AFRICAN BREWERIES</t>
  </si>
  <si>
    <t>KE0000000216</t>
  </si>
  <si>
    <t>B04NN72</t>
  </si>
  <si>
    <t>EABL KN Equity</t>
  </si>
  <si>
    <t>KES</t>
  </si>
  <si>
    <t>XNAI</t>
  </si>
  <si>
    <t>TELIA LIETUVA AB</t>
  </si>
  <si>
    <t>LT0000123911</t>
  </si>
  <si>
    <t>TEL1L LH Equity</t>
  </si>
  <si>
    <t>MCB GROUP</t>
  </si>
  <si>
    <t>MU0424N00005</t>
  </si>
  <si>
    <t>BKY7G97</t>
  </si>
  <si>
    <t>MCBG MP Equity</t>
  </si>
  <si>
    <t>MUR</t>
  </si>
  <si>
    <t>XMAU</t>
  </si>
  <si>
    <t>ZENITH BANK</t>
  </si>
  <si>
    <t>NGZENITHBNK9</t>
  </si>
  <si>
    <t>B01CKG0</t>
  </si>
  <si>
    <t>ZENITHBA NL Equity</t>
  </si>
  <si>
    <t>NGN</t>
  </si>
  <si>
    <t>XNSA</t>
  </si>
  <si>
    <t>OMV PETROM</t>
  </si>
  <si>
    <t>ROSNPPACNOR9</t>
  </si>
  <si>
    <t>SNP RE Equity</t>
  </si>
  <si>
    <t>RON</t>
  </si>
  <si>
    <t>XBSE</t>
  </si>
  <si>
    <t>BRD GROUPE SOCIETE GEN</t>
  </si>
  <si>
    <t>ROBRDBACNOR2</t>
  </si>
  <si>
    <t>B07GYB9</t>
  </si>
  <si>
    <t>BRD RE Equity</t>
  </si>
  <si>
    <t>KRKA</t>
  </si>
  <si>
    <t>SI0031102120</t>
  </si>
  <si>
    <t>KRKG SV Equity</t>
  </si>
  <si>
    <t>XLJU</t>
  </si>
  <si>
    <t>HALYK SAVINGS BANK GDR</t>
  </si>
  <si>
    <t>46627J302</t>
  </si>
  <si>
    <t>US46627J3023</t>
  </si>
  <si>
    <t>B1KDG41</t>
  </si>
  <si>
    <t>HSBK LI Equity</t>
  </si>
  <si>
    <t>BANCA TRANSILVANIA</t>
  </si>
  <si>
    <t>ROTLVAACNOR1</t>
  </si>
  <si>
    <t>TLV RE Equity</t>
  </si>
  <si>
    <t>DANGOTE CEMENT</t>
  </si>
  <si>
    <t>NGDANGCEM008</t>
  </si>
  <si>
    <t>B4TFNR1</t>
  </si>
  <si>
    <t>DANGCEM NL Equity</t>
  </si>
  <si>
    <t>GUARANTY TRUST HLDG CO</t>
  </si>
  <si>
    <t>NGGTCO000002</t>
  </si>
  <si>
    <t>BLR9K51</t>
  </si>
  <si>
    <t>GTCO NL Equity</t>
  </si>
  <si>
    <t>VIETNAM DAIRY PRODUCT</t>
  </si>
  <si>
    <t>VN000000VNM8</t>
  </si>
  <si>
    <t>B16GLK5</t>
  </si>
  <si>
    <t>VNM VM Equity</t>
  </si>
  <si>
    <t>SAIGON THUONG TIN COMM</t>
  </si>
  <si>
    <t>VN000000STB4</t>
  </si>
  <si>
    <t>B19HJ45</t>
  </si>
  <si>
    <t>STB VM Equity</t>
  </si>
  <si>
    <t>ZAGREBACKA BANKA</t>
  </si>
  <si>
    <t>HRZABARA0009</t>
  </si>
  <si>
    <t>ZABA ZA Equity</t>
  </si>
  <si>
    <t>XZAG</t>
  </si>
  <si>
    <t>SOHAR INTERNATIONAL BANK</t>
  </si>
  <si>
    <t>OM0000003398</t>
  </si>
  <si>
    <t>B1TRHD0</t>
  </si>
  <si>
    <t>BKSB OM Equity</t>
  </si>
  <si>
    <t>HRVATSKI TELEKOM</t>
  </si>
  <si>
    <t>HRHT00RA0005</t>
  </si>
  <si>
    <t>B288FC6</t>
  </si>
  <si>
    <t>HT ZA Equity</t>
  </si>
  <si>
    <t>STATE BANK OF MAURITIUS</t>
  </si>
  <si>
    <t>MU0443N00005</t>
  </si>
  <si>
    <t>BRGC0B9</t>
  </si>
  <si>
    <t>SBMH MP Equity</t>
  </si>
  <si>
    <t>NIGERIAN BREWERIES</t>
  </si>
  <si>
    <t>NGNB00000005</t>
  </si>
  <si>
    <t>NB NL Equity</t>
  </si>
  <si>
    <t>VINGROUP JSC</t>
  </si>
  <si>
    <t>VN000000VIC9</t>
  </si>
  <si>
    <t>B27Y417</t>
  </si>
  <si>
    <t>VIC VM Equity</t>
  </si>
  <si>
    <t>ENEFIT GREEN</t>
  </si>
  <si>
    <t>EE3100137985</t>
  </si>
  <si>
    <t>BLPPDP2</t>
  </si>
  <si>
    <t>EGR1T ET Equity</t>
  </si>
  <si>
    <t>XTAL</t>
  </si>
  <si>
    <t>ALVOTECH</t>
  </si>
  <si>
    <t>LU2458332611</t>
  </si>
  <si>
    <t>BP2S471</t>
  </si>
  <si>
    <t>ALVO IR Equity</t>
  </si>
  <si>
    <t>ORANGE COTE DIVOIRE</t>
  </si>
  <si>
    <t>CI0000005864</t>
  </si>
  <si>
    <t>BQ2HTN6</t>
  </si>
  <si>
    <t>ORAC BC Equity</t>
  </si>
  <si>
    <t>XOF</t>
  </si>
  <si>
    <t>XBRV</t>
  </si>
  <si>
    <t>HIDROELECTRICA</t>
  </si>
  <si>
    <t>RO4Q0Z5RO1B6</t>
  </si>
  <si>
    <t>BLBM8D0</t>
  </si>
  <si>
    <t>H2O RE Equity</t>
  </si>
  <si>
    <t>HOA PHAT GROUP JSC</t>
  </si>
  <si>
    <t>VN000000HPG4</t>
  </si>
  <si>
    <t>B29CC15</t>
  </si>
  <si>
    <t>HPG VM Equity</t>
  </si>
  <si>
    <t>EQUITY GROUP HOLDINGS</t>
  </si>
  <si>
    <t>KE0000000554</t>
  </si>
  <si>
    <t>B0WCDV5</t>
  </si>
  <si>
    <t>EQTY KN Equity</t>
  </si>
  <si>
    <t>SAFARICOM</t>
  </si>
  <si>
    <t>KE1000001402</t>
  </si>
  <si>
    <t>B2QN3J6</t>
  </si>
  <si>
    <t>SAFCOM KN Equity</t>
  </si>
  <si>
    <t>JORDAN PHOSPHATE MINES</t>
  </si>
  <si>
    <t>JO4101811019</t>
  </si>
  <si>
    <t>JOPH JR Equity</t>
  </si>
  <si>
    <t>STANBIC IBTC HOLDINGS</t>
  </si>
  <si>
    <t>NGSTANBIC003</t>
  </si>
  <si>
    <t>B8TNMK9</t>
  </si>
  <si>
    <t>STANBIC NL Equity</t>
  </si>
  <si>
    <t>BANQUE INT ARABE DE TUNS</t>
  </si>
  <si>
    <t>TN0001800457</t>
  </si>
  <si>
    <t>BIAT TU Equity</t>
  </si>
  <si>
    <t>TND</t>
  </si>
  <si>
    <t>XTUN</t>
  </si>
  <si>
    <t>NESTLE FOODS NIGERIA</t>
  </si>
  <si>
    <t>NGNESTLE0006</t>
  </si>
  <si>
    <t>NESTLE NL Equity</t>
  </si>
  <si>
    <t>VIETCOMBANK</t>
  </si>
  <si>
    <t>VN000000VCB4</t>
  </si>
  <si>
    <t>B622TR5</t>
  </si>
  <si>
    <t>VCB VM Equity</t>
  </si>
  <si>
    <t>BAO VIET HOLDINGS</t>
  </si>
  <si>
    <t>VN000000BVH3</t>
  </si>
  <si>
    <t>B61NT57</t>
  </si>
  <si>
    <t>BVH VM Equity</t>
  </si>
  <si>
    <t>VIETINBANK</t>
  </si>
  <si>
    <t>VN000000CTG7</t>
  </si>
  <si>
    <t>B3PL622</t>
  </si>
  <si>
    <t>CTG VM Equity</t>
  </si>
  <si>
    <t>SOC FRIGORIFIQUE ET BRAS</t>
  </si>
  <si>
    <t>TN0001100254</t>
  </si>
  <si>
    <t>SFBT TU Equity</t>
  </si>
  <si>
    <t>SAIGON HANOI COMMERCIAL</t>
  </si>
  <si>
    <t>VN000000SHB9</t>
  </si>
  <si>
    <t>B3V86Y9</t>
  </si>
  <si>
    <t>SHB VM Equity</t>
  </si>
  <si>
    <t>SSI SECURITIES CORP</t>
  </si>
  <si>
    <t>VN000000SSI1</t>
  </si>
  <si>
    <t>B1LB8G0</t>
  </si>
  <si>
    <t>SSI VM Equity</t>
  </si>
  <si>
    <t>SQUARE PHARMACEUTICALS</t>
  </si>
  <si>
    <t>BD0473SQPH00</t>
  </si>
  <si>
    <t>SQUARE BD Equity</t>
  </si>
  <si>
    <t>MASAN GROUP CORP</t>
  </si>
  <si>
    <t>VN000000MSN4</t>
  </si>
  <si>
    <t>B59R0P1</t>
  </si>
  <si>
    <t>MSN VM Equity</t>
  </si>
  <si>
    <t>GRAMEENPHONE</t>
  </si>
  <si>
    <t>BD0001GP0004</t>
  </si>
  <si>
    <t>B453FG2</t>
  </si>
  <si>
    <t>GRAM BD Equity</t>
  </si>
  <si>
    <t>VIETNAM EXPORT IMPORT CO</t>
  </si>
  <si>
    <t>VN000000EIB7</t>
  </si>
  <si>
    <t>B58P9L5</t>
  </si>
  <si>
    <t>EIB VM Equity</t>
  </si>
  <si>
    <t>BANGLADESH EXPORT IMPORT</t>
  </si>
  <si>
    <t>BD0613BXLTD6</t>
  </si>
  <si>
    <t>BEXIMC BD Equity</t>
  </si>
  <si>
    <t>BRITISH AMERICAN BANGLA</t>
  </si>
  <si>
    <t>BD0259BATBC9</t>
  </si>
  <si>
    <t>BATBC BD Equity</t>
  </si>
  <si>
    <t>RENATA</t>
  </si>
  <si>
    <t>BD0457RENAT6</t>
  </si>
  <si>
    <t>RENATA BD Equity</t>
  </si>
  <si>
    <t>BUA CEMENT</t>
  </si>
  <si>
    <t>NGBUACEMENT3</t>
  </si>
  <si>
    <t>BKDTG72</t>
  </si>
  <si>
    <t>BUACEMEN NL Equity</t>
  </si>
  <si>
    <t>NIS AD NOVI SAD</t>
  </si>
  <si>
    <t>RSNISHE79420</t>
  </si>
  <si>
    <t>B51JZ61</t>
  </si>
  <si>
    <t>NIIS SG Equity</t>
  </si>
  <si>
    <t>RSD</t>
  </si>
  <si>
    <t>XBEL</t>
  </si>
  <si>
    <t>ALUMINIUM BAHRAIN</t>
  </si>
  <si>
    <t>BH0006000044</t>
  </si>
  <si>
    <t>B4MWYQ5</t>
  </si>
  <si>
    <t>ALBH BI Equity</t>
  </si>
  <si>
    <t>EXPOLANKA HOLDINGS</t>
  </si>
  <si>
    <t>LK0381N00000</t>
  </si>
  <si>
    <t>B62DDG5</t>
  </si>
  <si>
    <t>EXPO SL Equity</t>
  </si>
  <si>
    <t>PETROVIETNAM GAS JSC</t>
  </si>
  <si>
    <t>VN000000GAS3</t>
  </si>
  <si>
    <t>B83C9P6</t>
  </si>
  <si>
    <t>GAS VM Equity</t>
  </si>
  <si>
    <t>LOLC HOLDINGS</t>
  </si>
  <si>
    <t>LK0113N00007</t>
  </si>
  <si>
    <t>LOLC SL Equity</t>
  </si>
  <si>
    <t>SONATEL</t>
  </si>
  <si>
    <t>SN0000000019</t>
  </si>
  <si>
    <t>SNTS BC Equity</t>
  </si>
  <si>
    <t>S.N.G.N. ROMGAZ</t>
  </si>
  <si>
    <t>ROSNGNACNOR3</t>
  </si>
  <si>
    <t>BFTD6K6</t>
  </si>
  <si>
    <t>SNG RE Equity</t>
  </si>
  <si>
    <t>SOCIETATEA NATL NUCLEAR</t>
  </si>
  <si>
    <t>ROSNNEACNOR8</t>
  </si>
  <si>
    <t>BCZRRM0</t>
  </si>
  <si>
    <t>SNN RE Equity</t>
  </si>
  <si>
    <t>TAQA MOROCCO</t>
  </si>
  <si>
    <t>MA0000012205</t>
  </si>
  <si>
    <t>BH893R5</t>
  </si>
  <si>
    <t>TQM MC Equity</t>
  </si>
  <si>
    <t>BANK FOR INV &amp; DEV VIETN</t>
  </si>
  <si>
    <t>VN000000BID9</t>
  </si>
  <si>
    <t>BJ4WY68</t>
  </si>
  <si>
    <t>BID VM Equity</t>
  </si>
  <si>
    <t>COSUMAR</t>
  </si>
  <si>
    <t>MA0000012247</t>
  </si>
  <si>
    <t>BV8Q556</t>
  </si>
  <si>
    <t>CSR MC Equity</t>
  </si>
  <si>
    <t>SEPLAT ENERGY</t>
  </si>
  <si>
    <t>NGSEPLAT0008</t>
  </si>
  <si>
    <t>BDFMDB3</t>
  </si>
  <si>
    <t>SEPLAT NL Equity</t>
  </si>
  <si>
    <t>UNITED PWR GENRN &amp; DIST</t>
  </si>
  <si>
    <t>BD0318UPGDC4</t>
  </si>
  <si>
    <t>BVTTN16</t>
  </si>
  <si>
    <t>UPGO BD Equity</t>
  </si>
  <si>
    <t>TOTALENERGIES MKT MAROC</t>
  </si>
  <si>
    <t>MA0000012262</t>
  </si>
  <si>
    <t>BYL76C1</t>
  </si>
  <si>
    <t>TMA MC Equity</t>
  </si>
  <si>
    <t>LHV GROUP</t>
  </si>
  <si>
    <t>EE3100102203</t>
  </si>
  <si>
    <t>BMWPMX3</t>
  </si>
  <si>
    <t>LHV1T ET Equity</t>
  </si>
  <si>
    <t>SODEP MARSA MAROC</t>
  </si>
  <si>
    <t>MA0000012312</t>
  </si>
  <si>
    <t>BD0R2Y9</t>
  </si>
  <si>
    <t>MSA MC Equity</t>
  </si>
  <si>
    <t>SAIGON BEER ALCOHOL BEV</t>
  </si>
  <si>
    <t>VN000000SAB4</t>
  </si>
  <si>
    <t>BDSFBV5</t>
  </si>
  <si>
    <t>SAB VM Equity</t>
  </si>
  <si>
    <t>NO VA LAND INV GROUP</t>
  </si>
  <si>
    <t>VN000000NVL0</t>
  </si>
  <si>
    <t>BYZCMP7</t>
  </si>
  <si>
    <t>NVL VM Equity</t>
  </si>
  <si>
    <t>VIETJET AVIATION JSC</t>
  </si>
  <si>
    <t>VN000000VJC7</t>
  </si>
  <si>
    <t>BYP2451</t>
  </si>
  <si>
    <t>VJC VM Equity</t>
  </si>
  <si>
    <t>MAREL</t>
  </si>
  <si>
    <t>IS0000000388</t>
  </si>
  <si>
    <t>MAREL IR Equity</t>
  </si>
  <si>
    <t>BRIM</t>
  </si>
  <si>
    <t>IS0000000297</t>
  </si>
  <si>
    <t>BRIM IR Equity</t>
  </si>
  <si>
    <t>VIET NAM NATL PETRO GRP</t>
  </si>
  <si>
    <t>VN000000PLX1</t>
  </si>
  <si>
    <t>BYQH5X0</t>
  </si>
  <si>
    <t>PLX VM Equity</t>
  </si>
  <si>
    <t>VINCOM RETAIL JSC</t>
  </si>
  <si>
    <t>VN000000VRE6</t>
  </si>
  <si>
    <t>BZ0WW59</t>
  </si>
  <si>
    <t>VRE VM Equity</t>
  </si>
  <si>
    <t>VINHOMES JSC</t>
  </si>
  <si>
    <t>VN000000VHM0</t>
  </si>
  <si>
    <t>BFZBXH0</t>
  </si>
  <si>
    <t>VHM VM Equity</t>
  </si>
  <si>
    <t>ARION BANKI</t>
  </si>
  <si>
    <t>IS0000028157</t>
  </si>
  <si>
    <t>BG43JW1</t>
  </si>
  <si>
    <t>ARION IR Equity</t>
  </si>
  <si>
    <t>KASPI.KZ GDR</t>
  </si>
  <si>
    <t>US48581R2058</t>
  </si>
  <si>
    <t>BMXZ8G7</t>
  </si>
  <si>
    <t>KSPI LI Equity</t>
  </si>
  <si>
    <t>NOVA LJUBLJANSKA BANKA</t>
  </si>
  <si>
    <t>SI0021117344</t>
  </si>
  <si>
    <t>BGRPD00</t>
  </si>
  <si>
    <t>NLBR SV Equity</t>
  </si>
  <si>
    <t>KAZATOMPROM GDR</t>
  </si>
  <si>
    <t>US63253R2013</t>
  </si>
  <si>
    <t>BGXQL36</t>
  </si>
  <si>
    <t>KAP LI Equity</t>
  </si>
  <si>
    <t>PETROVIETNAM POWER</t>
  </si>
  <si>
    <t>VN000000POW7</t>
  </si>
  <si>
    <t>BFX2T66</t>
  </si>
  <si>
    <t>POW VM Equity</t>
  </si>
  <si>
    <t>MTN NIGERIA COMMU</t>
  </si>
  <si>
    <t>NGMTNN000002</t>
  </si>
  <si>
    <t>BFYWJB0</t>
  </si>
  <si>
    <t>MTNN NL Equity</t>
  </si>
  <si>
    <t>iso2</t>
  </si>
  <si>
    <t>weight_msciacwi_raw</t>
  </si>
  <si>
    <t>weight_msciacwi</t>
  </si>
  <si>
    <t>weight_mscifm_raw</t>
  </si>
  <si>
    <t>weight_mscifm</t>
  </si>
  <si>
    <t>weight_msciworld</t>
  </si>
  <si>
    <t>weight_msciworld_raw</t>
  </si>
  <si>
    <t>Dividend Yield assumed</t>
  </si>
  <si>
    <t>2013-2022 mean</t>
  </si>
  <si>
    <t>Average 2012-2021</t>
  </si>
  <si>
    <t>Average 2013-2022</t>
  </si>
  <si>
    <t>in real terms</t>
  </si>
  <si>
    <t>index_size</t>
  </si>
  <si>
    <t>div_yield</t>
  </si>
  <si>
    <t>msciacwi</t>
  </si>
  <si>
    <t>msciem</t>
  </si>
  <si>
    <t>mscifm</t>
  </si>
  <si>
    <t>portfolio</t>
  </si>
  <si>
    <t>div_yield_usdbn</t>
  </si>
  <si>
    <t>msciworld</t>
  </si>
  <si>
    <t>inflation_rate_cpi</t>
  </si>
  <si>
    <t>risk_free_rate</t>
  </si>
  <si>
    <t>erp</t>
  </si>
  <si>
    <t>base_year</t>
  </si>
  <si>
    <t>Economy</t>
  </si>
  <si>
    <t>Region</t>
  </si>
  <si>
    <t>Income group</t>
  </si>
  <si>
    <t>Lending category</t>
  </si>
  <si>
    <t>IBRD</t>
  </si>
  <si>
    <t>Côte d’Ivoire</t>
  </si>
  <si>
    <t>Blend</t>
  </si>
  <si>
    <t>São Tomé and Príncipe</t>
  </si>
  <si>
    <t>Taiwan, China</t>
  </si>
  <si>
    <t>East Asia &amp; Pacific (IDA &amp; IBRD)</t>
  </si>
  <si>
    <t>Europe &amp; Central Asia (IDA &amp; IBRD)</t>
  </si>
  <si>
    <t>Latin America &amp; Caribbean (IDA &amp; IBRD)</t>
  </si>
  <si>
    <t>Middle East &amp; North Africa (IDA &amp; IBRD)</t>
  </si>
  <si>
    <t>Sub-Saharan Africa (IDA &amp; IBRD)</t>
  </si>
  <si>
    <t>WB_country_group</t>
  </si>
  <si>
    <t>wb_country_group</t>
  </si>
  <si>
    <t>wb_country_group_raw</t>
  </si>
  <si>
    <t>weight_msciacwi_northamerica</t>
  </si>
  <si>
    <t>weight_msciacwi_europecentrasia</t>
  </si>
  <si>
    <t>weight_msciacwi_eastasiapac</t>
  </si>
  <si>
    <t>weight_msciacwi_latam</t>
  </si>
  <si>
    <t>weight_msciacwi_southasia</t>
  </si>
  <si>
    <t>weight_msciacwi_subsahara</t>
  </si>
  <si>
    <t>weight_msciacwi_middleeastmagreb</t>
  </si>
  <si>
    <t>NOTE: closing weights in the MSCI Data are calculated as market cap in index divided by total market cap. Market cap in index (col. U) is pretty much identical to free float-adjusted market cap (col. V)</t>
  </si>
  <si>
    <t>Singapore share</t>
  </si>
  <si>
    <t>Last updated: 15 May 2024</t>
  </si>
  <si>
    <t>impute with highest value (i.e., Sudan). Note: this imputation is irrelevant as the country does not feature in our analysis</t>
  </si>
  <si>
    <t xml:space="preserve">No </t>
  </si>
  <si>
    <t>Name</t>
  </si>
  <si>
    <t>Description</t>
  </si>
  <si>
    <t>Core Inputs</t>
  </si>
  <si>
    <t>Portfolio</t>
  </si>
  <si>
    <t>Index size</t>
  </si>
  <si>
    <t>Sets the inflation rate, risk-free rate, equity risk premium (erp) and the base year of the time horizon under consideration for PV calculations</t>
  </si>
  <si>
    <t>Calculates country weights in the different indices under consideration using MSCI raw data</t>
  </si>
  <si>
    <t>Calculates the total market cap of the different indices under consideration using MSCI raw data</t>
  </si>
  <si>
    <t xml:space="preserve">NOTE: as of May 2024, we currently do not use dividend yields anywhere in the paper </t>
  </si>
  <si>
    <t>NOTE: As of May 2024, the shares of countries in World Bank market cap data is not used anywhere in the paper</t>
  </si>
  <si>
    <t>Source: World Bank World Development Indicators database</t>
  </si>
  <si>
    <t>added by Paul Waidelich</t>
  </si>
  <si>
    <t>T.Bill</t>
  </si>
  <si>
    <t>T.Bond</t>
  </si>
  <si>
    <t>2012-2021 mean</t>
  </si>
  <si>
    <t>columns added by Paul Waidelich on 30 September 2023</t>
  </si>
  <si>
    <t>List of regions:</t>
  </si>
  <si>
    <t>Primary reason for deviation: Singapore not in META and hence not in this workbook</t>
  </si>
  <si>
    <t>Retrieved by:</t>
  </si>
  <si>
    <t>Paul Waidelich</t>
  </si>
  <si>
    <t>= columns by Paul Waidelich</t>
  </si>
  <si>
    <t>This workbook calculates the country weights in the different MSCI indices and the overall market cap of indices. It also specifies the default user inputs to calculate dividend present values (sourced in the respective R script)</t>
  </si>
  <si>
    <t>Brunei</t>
  </si>
  <si>
    <t>Iran</t>
  </si>
  <si>
    <t>Korea, D.P.R.</t>
  </si>
  <si>
    <t>Syria</t>
  </si>
  <si>
    <t>Yemen, Republic</t>
  </si>
  <si>
    <t>Abu Dhabi</t>
  </si>
  <si>
    <t>Middle East</t>
  </si>
  <si>
    <t>Eastern Europe &amp; Russia</t>
  </si>
  <si>
    <t>Andorra (Principality of)</t>
  </si>
  <si>
    <t>Western Europe</t>
  </si>
  <si>
    <t>Central and South America</t>
  </si>
  <si>
    <t>Caribbean</t>
  </si>
  <si>
    <t>Australia &amp; New Zealand</t>
  </si>
  <si>
    <t>Asia</t>
  </si>
  <si>
    <t>Cape Verde</t>
  </si>
  <si>
    <t>Congo (Democratic Republic of)</t>
  </si>
  <si>
    <t>Congo (Republic of)</t>
  </si>
  <si>
    <t>Guernsey (States of)</t>
  </si>
  <si>
    <t>Jersey (States of)</t>
  </si>
  <si>
    <t>Korea</t>
  </si>
  <si>
    <t>Laos</t>
  </si>
  <si>
    <t>Macedonia</t>
  </si>
  <si>
    <t>Ras Al Khaimah (Emirate of)</t>
  </si>
  <si>
    <t>Russia</t>
  </si>
  <si>
    <t>Sharjah</t>
  </si>
  <si>
    <t>St. Maarten</t>
  </si>
  <si>
    <t>St. Vincent &amp; the Grenadines</t>
  </si>
  <si>
    <t>Swaziland</t>
  </si>
  <si>
    <t>Taiwan</t>
  </si>
  <si>
    <t>Venezuela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</si>
</sst>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4" formatCode="_(&quot;$&quot;* #,##0.00_);_(&quot;$&quot;* \(#,##0.00\);_(&quot;$&quot;* &quot;-&quot;??_);_(@_)"/>
    <numFmt numFmtId="43" formatCode="_(* #,##0.00_);_(* \(#,##0.00\);_(* &quot;-&quot;??_);_(@_)"/>
    <numFmt numFmtId="164" formatCode="0.00000%"/>
    <numFmt numFmtId="165" formatCode="[$-409]d\-mmm\-yy;@"/>
    <numFmt numFmtId="166" formatCode="0.0"/>
    <numFmt numFmtId="167" formatCode="#,##0_);\(#,##0\);#,##0_);@_)"/>
    <numFmt numFmtId="168" formatCode="dd\-mmm\-yyyy"/>
    <numFmt numFmtId="169" formatCode="#0"/>
    <numFmt numFmtId="170" formatCode="#0000000"/>
    <numFmt numFmtId="171" formatCode="#,##0.0000"/>
    <numFmt numFmtId="172" formatCode="#,##0.00000"/>
    <numFmt numFmtId="173" formatCode="#,##0.000000000000000"/>
    <numFmt numFmtId="174" formatCode="#,##0.0000000000000"/>
    <numFmt numFmtId="175" formatCode="#,##0.000000000"/>
    <numFmt numFmtId="176" formatCode="0.000"/>
    <numFmt numFmtId="177" formatCode="#,##0.0000_);\(#,##0.0000\)"/>
    <numFmt numFmtId="178" formatCode="0.0000000%"/>
    <numFmt numFmtId="179" formatCode="0.000000%"/>
    <numFmt numFmtId="180" formatCode="0.000000"/>
  </numFmts>
  <fonts count="42">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9"/>
      <name val="Geneva"/>
      <family val="2"/>
      <charset val="1"/>
    </font>
    <font>
      <b/>
      <sz val="12"/>
      <name val="Times"/>
      <family val="1"/>
    </font>
    <font>
      <sz val="12"/>
      <name val="Times"/>
      <family val="1"/>
    </font>
    <font>
      <i/>
      <sz val="9"/>
      <name val="Geneva"/>
      <family val="2"/>
      <charset val="1"/>
    </font>
    <font>
      <b/>
      <i/>
      <sz val="12"/>
      <name val="Times"/>
      <family val="1"/>
    </font>
    <font>
      <b/>
      <i/>
      <sz val="9"/>
      <name val="Geneva"/>
      <family val="2"/>
      <charset val="1"/>
    </font>
    <font>
      <i/>
      <sz val="12"/>
      <name val="Times"/>
      <family val="1"/>
    </font>
    <font>
      <sz val="12"/>
      <name val="Calibri"/>
      <family val="2"/>
      <scheme val="minor"/>
    </font>
    <font>
      <sz val="12"/>
      <color theme="1"/>
      <name val="Calibri"/>
      <family val="2"/>
      <scheme val="minor"/>
    </font>
    <font>
      <sz val="12"/>
      <name val="Calibri"/>
      <family val="2"/>
    </font>
    <font>
      <sz val="10"/>
      <name val="Geneva"/>
      <family val="2"/>
      <charset val="1"/>
    </font>
    <font>
      <b/>
      <sz val="12"/>
      <color rgb="FF000000"/>
      <name val="Calibri"/>
      <family val="2"/>
    </font>
    <font>
      <i/>
      <sz val="12"/>
      <color rgb="FF000000"/>
      <name val="Calibri"/>
      <family val="2"/>
    </font>
    <font>
      <sz val="12"/>
      <color rgb="FF000000"/>
      <name val="Calibri"/>
      <family val="2"/>
    </font>
    <font>
      <u/>
      <sz val="10"/>
      <color indexed="12"/>
      <name val="Geneva"/>
      <family val="2"/>
      <charset val="1"/>
    </font>
    <font>
      <i/>
      <sz val="10"/>
      <name val="Calibri"/>
      <family val="2"/>
      <scheme val="minor"/>
    </font>
    <font>
      <i/>
      <sz val="10"/>
      <name val="Times"/>
      <family val="1"/>
    </font>
    <font>
      <sz val="10"/>
      <name val="Calibri"/>
      <family val="2"/>
      <scheme val="minor"/>
    </font>
    <font>
      <sz val="10"/>
      <name val="Times"/>
      <family val="1"/>
    </font>
    <font>
      <b/>
      <sz val="10"/>
      <name val="Calibri"/>
      <family val="2"/>
      <scheme val="minor"/>
    </font>
    <font>
      <i/>
      <sz val="10"/>
      <name val="Geneva"/>
      <family val="2"/>
      <charset val="1"/>
    </font>
    <font>
      <u/>
      <sz val="11"/>
      <color theme="10"/>
      <name val="Calibri"/>
      <family val="2"/>
      <scheme val="minor"/>
    </font>
    <font>
      <i/>
      <sz val="11"/>
      <color theme="1"/>
      <name val="Calibri"/>
      <family val="2"/>
      <scheme val="minor"/>
    </font>
    <font>
      <i/>
      <u/>
      <sz val="11"/>
      <color theme="10"/>
      <name val="Calibri"/>
      <family val="2"/>
      <scheme val="minor"/>
    </font>
    <font>
      <i/>
      <sz val="9"/>
      <name val="Geneva"/>
    </font>
    <font>
      <sz val="7"/>
      <color rgb="FF404040"/>
      <name val="MetaWebPro"/>
    </font>
    <font>
      <sz val="11"/>
      <color rgb="FF000000"/>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i/>
      <sz val="10"/>
      <name val="Geneva"/>
    </font>
    <font>
      <b/>
      <sz val="10"/>
      <name val="Geneva"/>
    </font>
    <font>
      <b/>
      <i/>
      <sz val="11"/>
      <color theme="1"/>
      <name val="Calibri"/>
      <family val="2"/>
      <scheme val="minor"/>
    </font>
    <font>
      <i/>
      <sz val="11"/>
      <color rgb="FF000000"/>
      <name val="Calibri"/>
      <family val="2"/>
      <scheme val="minor"/>
    </font>
    <font>
      <b/>
      <sz val="9"/>
      <name val="Geneva"/>
      <family val="2"/>
      <charset val="1"/>
    </font>
    <font>
      <sz val="12"/>
      <name val="Times"/>
    </font>
    <font>
      <b/>
      <i/>
      <sz val="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indexed="13"/>
        <bgColor indexed="64"/>
      </patternFill>
    </fill>
    <fill>
      <patternFill patternType="solid">
        <fgColor theme="0"/>
        <bgColor indexed="64"/>
      </patternFill>
    </fill>
    <fill>
      <patternFill patternType="solid">
        <fgColor theme="0" tint="-0.249977111117893"/>
        <bgColor indexed="64"/>
      </patternFill>
    </fill>
    <fill>
      <patternFill patternType="solid">
        <fgColor theme="2"/>
        <bgColor indexed="64"/>
      </patternFill>
    </fill>
    <fill>
      <patternFill patternType="solid">
        <fgColor theme="6" tint="0.79998168889431442"/>
        <bgColor indexed="64"/>
      </patternFill>
    </fill>
    <fill>
      <patternFill patternType="solid">
        <fgColor rgb="FFFFFFFF"/>
        <bgColor indexed="64"/>
      </patternFill>
    </fill>
    <fill>
      <patternFill patternType="solid">
        <fgColor rgb="FFCEE0EA"/>
        <bgColor indexed="64"/>
      </patternFill>
    </fill>
    <fill>
      <patternFill patternType="solid">
        <fgColor theme="0" tint="-0.14999847407452621"/>
        <bgColor theme="0" tint="-0.14999847407452621"/>
      </patternFill>
    </fill>
  </fills>
  <borders count="20">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rgb="FF000000"/>
      </right>
      <top style="medium">
        <color indexed="64"/>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right style="medium">
        <color rgb="FF000000"/>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top/>
      <bottom/>
      <diagonal/>
    </border>
    <border>
      <left style="thin">
        <color indexed="64"/>
      </left>
      <right/>
      <top style="thin">
        <color indexed="64"/>
      </top>
      <bottom style="thin">
        <color theme="1"/>
      </bottom>
      <diagonal/>
    </border>
    <border>
      <left/>
      <right/>
      <top style="thin">
        <color theme="1"/>
      </top>
      <bottom/>
      <diagonal/>
    </border>
    <border>
      <left style="thin">
        <color indexed="64"/>
      </left>
      <right/>
      <top/>
      <bottom style="thin">
        <color theme="1"/>
      </bottom>
      <diagonal/>
    </border>
  </borders>
  <cellStyleXfs count="10">
    <xf numFmtId="0" fontId="0" fillId="0" borderId="0"/>
    <xf numFmtId="9" fontId="2" fillId="0" borderId="0" applyFont="0" applyFill="0" applyBorder="0" applyAlignment="0" applyProtection="0"/>
    <xf numFmtId="0" fontId="4" fillId="0" borderId="0"/>
    <xf numFmtId="9" fontId="4" fillId="0" borderId="0" applyFont="0" applyFill="0" applyBorder="0" applyAlignment="0" applyProtection="0"/>
    <xf numFmtId="0" fontId="14" fillId="0" borderId="0"/>
    <xf numFmtId="0" fontId="18" fillId="0" borderId="0" applyNumberFormat="0" applyFill="0" applyBorder="0" applyAlignment="0" applyProtection="0">
      <alignment vertical="top"/>
      <protection locked="0"/>
    </xf>
    <xf numFmtId="9" fontId="14" fillId="0" borderId="0" applyFont="0" applyFill="0" applyBorder="0" applyAlignment="0" applyProtection="0"/>
    <xf numFmtId="0" fontId="25" fillId="0" borderId="0" applyNumberFormat="0" applyFill="0" applyBorder="0" applyAlignment="0" applyProtection="0"/>
    <xf numFmtId="0" fontId="30" fillId="0" borderId="0"/>
    <xf numFmtId="0" fontId="34" fillId="0" borderId="0"/>
  </cellStyleXfs>
  <cellXfs count="219">
    <xf numFmtId="0" fontId="0" fillId="0" borderId="0" xfId="0"/>
    <xf numFmtId="49" fontId="0" fillId="0" borderId="0" xfId="0" applyNumberFormat="1"/>
    <xf numFmtId="0" fontId="0" fillId="2" borderId="0" xfId="0" applyFill="1"/>
    <xf numFmtId="0" fontId="1" fillId="0" borderId="0" xfId="0" applyFont="1"/>
    <xf numFmtId="49" fontId="1" fillId="0" borderId="0" xfId="0" applyNumberFormat="1" applyFont="1"/>
    <xf numFmtId="10" fontId="0" fillId="0" borderId="0" xfId="0" applyNumberFormat="1"/>
    <xf numFmtId="0" fontId="0" fillId="0" borderId="1" xfId="0" applyBorder="1"/>
    <xf numFmtId="49" fontId="0" fillId="0" borderId="1" xfId="0" applyNumberFormat="1" applyBorder="1"/>
    <xf numFmtId="0" fontId="5" fillId="0" borderId="0" xfId="2" applyFont="1" applyAlignment="1">
      <alignment horizontal="left"/>
    </xf>
    <xf numFmtId="0" fontId="5" fillId="0" borderId="0" xfId="2" applyFont="1" applyAlignment="1">
      <alignment horizontal="centerContinuous"/>
    </xf>
    <xf numFmtId="0" fontId="4" fillId="0" borderId="0" xfId="2"/>
    <xf numFmtId="0" fontId="6" fillId="0" borderId="0" xfId="2" applyFont="1" applyAlignment="1">
      <alignment horizontal="left"/>
    </xf>
    <xf numFmtId="165" fontId="6" fillId="2" borderId="2" xfId="2" applyNumberFormat="1" applyFont="1" applyFill="1" applyBorder="1" applyAlignment="1">
      <alignment horizontal="center"/>
    </xf>
    <xf numFmtId="0" fontId="5" fillId="0" borderId="0" xfId="2" applyFont="1" applyAlignment="1">
      <alignment horizontal="center"/>
    </xf>
    <xf numFmtId="0" fontId="4" fillId="0" borderId="0" xfId="2" applyAlignment="1">
      <alignment horizontal="left"/>
    </xf>
    <xf numFmtId="10" fontId="4" fillId="3" borderId="2" xfId="2" applyNumberFormat="1" applyFill="1" applyBorder="1" applyAlignment="1">
      <alignment horizontal="center"/>
    </xf>
    <xf numFmtId="0" fontId="7" fillId="0" borderId="0" xfId="2" applyFont="1"/>
    <xf numFmtId="0" fontId="4" fillId="3" borderId="2" xfId="2" applyFill="1" applyBorder="1" applyAlignment="1">
      <alignment horizontal="center"/>
    </xf>
    <xf numFmtId="0" fontId="4" fillId="4" borderId="0" xfId="2" applyFill="1" applyAlignment="1">
      <alignment horizontal="center"/>
    </xf>
    <xf numFmtId="2" fontId="4" fillId="3" borderId="2" xfId="2" applyNumberFormat="1" applyFill="1" applyBorder="1" applyAlignment="1">
      <alignment horizontal="center"/>
    </xf>
    <xf numFmtId="0" fontId="7" fillId="4" borderId="0" xfId="2" applyFont="1" applyFill="1" applyAlignment="1">
      <alignment horizontal="left"/>
    </xf>
    <xf numFmtId="0" fontId="9" fillId="0" borderId="0" xfId="2" applyFont="1"/>
    <xf numFmtId="0" fontId="7" fillId="0" borderId="2" xfId="2" applyFont="1" applyBorder="1" applyAlignment="1">
      <alignment horizontal="center"/>
    </xf>
    <xf numFmtId="0" fontId="4" fillId="0" borderId="2" xfId="2" applyBorder="1" applyAlignment="1">
      <alignment horizontal="center"/>
    </xf>
    <xf numFmtId="1" fontId="4" fillId="0" borderId="2" xfId="2" applyNumberFormat="1" applyBorder="1" applyAlignment="1">
      <alignment horizontal="center" vertical="center"/>
    </xf>
    <xf numFmtId="0" fontId="4" fillId="0" borderId="2" xfId="2" applyBorder="1" applyAlignment="1">
      <alignment horizontal="center" vertical="center"/>
    </xf>
    <xf numFmtId="10" fontId="6" fillId="0" borderId="5" xfId="2" applyNumberFormat="1" applyFont="1" applyBorder="1" applyAlignment="1">
      <alignment horizontal="center"/>
    </xf>
    <xf numFmtId="10" fontId="6" fillId="0" borderId="6" xfId="2" applyNumberFormat="1" applyFont="1" applyBorder="1" applyAlignment="1">
      <alignment horizontal="center"/>
    </xf>
    <xf numFmtId="0" fontId="4" fillId="6" borderId="0" xfId="2" applyFill="1"/>
    <xf numFmtId="10" fontId="6" fillId="0" borderId="0" xfId="2" applyNumberFormat="1" applyFont="1" applyAlignment="1">
      <alignment horizontal="center"/>
    </xf>
    <xf numFmtId="0" fontId="7" fillId="0" borderId="0" xfId="2" applyFont="1" applyAlignment="1">
      <alignment horizontal="center"/>
    </xf>
    <xf numFmtId="10" fontId="10" fillId="0" borderId="0" xfId="2" applyNumberFormat="1" applyFont="1" applyAlignment="1">
      <alignment horizontal="center"/>
    </xf>
    <xf numFmtId="10" fontId="11" fillId="0" borderId="2" xfId="3" applyNumberFormat="1" applyFont="1" applyBorder="1" applyAlignment="1">
      <alignment horizontal="center"/>
    </xf>
    <xf numFmtId="0" fontId="13" fillId="0" borderId="0" xfId="2" applyFont="1" applyAlignment="1">
      <alignment horizontal="left"/>
    </xf>
    <xf numFmtId="166" fontId="13" fillId="0" borderId="3" xfId="2" applyNumberFormat="1" applyFont="1" applyBorder="1" applyAlignment="1">
      <alignment horizontal="left"/>
    </xf>
    <xf numFmtId="10" fontId="6" fillId="0" borderId="3" xfId="2" applyNumberFormat="1" applyFont="1" applyBorder="1" applyAlignment="1">
      <alignment horizontal="center"/>
    </xf>
    <xf numFmtId="10" fontId="6" fillId="0" borderId="0" xfId="3" applyNumberFormat="1" applyFont="1" applyBorder="1"/>
    <xf numFmtId="1" fontId="4" fillId="0" borderId="2" xfId="2" applyNumberFormat="1" applyBorder="1" applyAlignment="1">
      <alignment horizontal="center"/>
    </xf>
    <xf numFmtId="0" fontId="15" fillId="5" borderId="7" xfId="4" applyFont="1" applyFill="1" applyBorder="1"/>
    <xf numFmtId="0" fontId="17" fillId="0" borderId="0" xfId="4" applyFont="1"/>
    <xf numFmtId="10" fontId="14" fillId="0" borderId="0" xfId="4" applyNumberFormat="1" applyAlignment="1">
      <alignment horizontal="center"/>
    </xf>
    <xf numFmtId="0" fontId="15" fillId="5" borderId="11" xfId="4" applyFont="1" applyFill="1" applyBorder="1"/>
    <xf numFmtId="0" fontId="20" fillId="0" borderId="0" xfId="4" applyFont="1"/>
    <xf numFmtId="10" fontId="22" fillId="0" borderId="0" xfId="4" applyNumberFormat="1" applyFont="1" applyAlignment="1">
      <alignment horizontal="center"/>
    </xf>
    <xf numFmtId="0" fontId="22" fillId="0" borderId="0" xfId="4" applyFont="1" applyAlignment="1">
      <alignment horizontal="center"/>
    </xf>
    <xf numFmtId="0" fontId="22" fillId="0" borderId="0" xfId="4" applyFont="1"/>
    <xf numFmtId="2" fontId="21" fillId="0" borderId="5" xfId="4" applyNumberFormat="1" applyFont="1" applyBorder="1" applyAlignment="1">
      <alignment horizontal="center"/>
    </xf>
    <xf numFmtId="10" fontId="24" fillId="0" borderId="0" xfId="4" applyNumberFormat="1" applyFont="1" applyAlignment="1">
      <alignment horizontal="left"/>
    </xf>
    <xf numFmtId="10" fontId="24" fillId="0" borderId="0" xfId="4" applyNumberFormat="1" applyFont="1" applyAlignment="1">
      <alignment horizontal="center"/>
    </xf>
    <xf numFmtId="0" fontId="14" fillId="0" borderId="0" xfId="4"/>
    <xf numFmtId="0" fontId="24" fillId="0" borderId="2" xfId="4" applyFont="1" applyBorder="1" applyAlignment="1">
      <alignment horizontal="center"/>
    </xf>
    <xf numFmtId="0" fontId="24" fillId="0" borderId="2" xfId="4" applyFont="1" applyBorder="1"/>
    <xf numFmtId="10" fontId="14" fillId="0" borderId="0" xfId="4" applyNumberFormat="1"/>
    <xf numFmtId="0" fontId="14" fillId="0" borderId="2" xfId="4" applyBorder="1" applyAlignment="1">
      <alignment horizontal="center"/>
    </xf>
    <xf numFmtId="10" fontId="14" fillId="0" borderId="2" xfId="4" applyNumberFormat="1" applyBorder="1" applyAlignment="1">
      <alignment horizontal="center"/>
    </xf>
    <xf numFmtId="0" fontId="26" fillId="0" borderId="0" xfId="0" applyFont="1"/>
    <xf numFmtId="0" fontId="27" fillId="0" borderId="0" xfId="7" applyFont="1"/>
    <xf numFmtId="15" fontId="26" fillId="0" borderId="0" xfId="0" applyNumberFormat="1" applyFont="1"/>
    <xf numFmtId="167" fontId="0" fillId="0" borderId="0" xfId="0" applyNumberFormat="1"/>
    <xf numFmtId="0" fontId="4" fillId="7" borderId="0" xfId="2" applyFill="1"/>
    <xf numFmtId="0" fontId="5" fillId="7" borderId="0" xfId="2" applyFont="1" applyFill="1" applyAlignment="1">
      <alignment horizontal="centerContinuous"/>
    </xf>
    <xf numFmtId="0" fontId="5" fillId="7" borderId="0" xfId="2" applyFont="1" applyFill="1" applyAlignment="1">
      <alignment horizontal="center"/>
    </xf>
    <xf numFmtId="0" fontId="9" fillId="7" borderId="0" xfId="2" applyFont="1" applyFill="1"/>
    <xf numFmtId="0" fontId="7" fillId="7" borderId="0" xfId="2" applyFont="1" applyFill="1" applyAlignment="1">
      <alignment horizontal="center"/>
    </xf>
    <xf numFmtId="0" fontId="28" fillId="7" borderId="0" xfId="2" applyFont="1" applyFill="1"/>
    <xf numFmtId="10" fontId="4" fillId="7" borderId="0" xfId="2" applyNumberFormat="1" applyFill="1"/>
    <xf numFmtId="10" fontId="26" fillId="0" borderId="0" xfId="0" applyNumberFormat="1" applyFont="1"/>
    <xf numFmtId="10" fontId="0" fillId="7" borderId="0" xfId="0" applyNumberFormat="1" applyFill="1"/>
    <xf numFmtId="0" fontId="29" fillId="8" borderId="0" xfId="0" applyFont="1" applyFill="1" applyAlignment="1">
      <alignment horizontal="left" vertical="center" indent="1"/>
    </xf>
    <xf numFmtId="0" fontId="29" fillId="9" borderId="0" xfId="0" applyFont="1" applyFill="1" applyAlignment="1">
      <alignment horizontal="left" vertical="center" indent="1"/>
    </xf>
    <xf numFmtId="168" fontId="0" fillId="0" borderId="0" xfId="0" applyNumberFormat="1"/>
    <xf numFmtId="169" fontId="0" fillId="0" borderId="0" xfId="0" applyNumberFormat="1"/>
    <xf numFmtId="170" fontId="0" fillId="0" borderId="0" xfId="0" applyNumberFormat="1"/>
    <xf numFmtId="171" fontId="0" fillId="0" borderId="0" xfId="0" applyNumberFormat="1"/>
    <xf numFmtId="172" fontId="0" fillId="0" borderId="0" xfId="0" applyNumberFormat="1"/>
    <xf numFmtId="173" fontId="0" fillId="0" borderId="0" xfId="0" applyNumberFormat="1"/>
    <xf numFmtId="174" fontId="0" fillId="0" borderId="0" xfId="0" applyNumberFormat="1"/>
    <xf numFmtId="175" fontId="0" fillId="0" borderId="0" xfId="0" applyNumberFormat="1"/>
    <xf numFmtId="43" fontId="0" fillId="0" borderId="0" xfId="0" applyNumberFormat="1"/>
    <xf numFmtId="176" fontId="0" fillId="0" borderId="0" xfId="0" applyNumberFormat="1"/>
    <xf numFmtId="44" fontId="0" fillId="0" borderId="0" xfId="0" applyNumberFormat="1"/>
    <xf numFmtId="177" fontId="0" fillId="0" borderId="0" xfId="0" applyNumberFormat="1"/>
    <xf numFmtId="0" fontId="31" fillId="0" borderId="0" xfId="8" applyFont="1"/>
    <xf numFmtId="0" fontId="30" fillId="0" borderId="0" xfId="8"/>
    <xf numFmtId="0" fontId="32" fillId="0" borderId="0" xfId="8" applyFont="1" applyAlignment="1">
      <alignment horizontal="left" vertical="top"/>
    </xf>
    <xf numFmtId="0" fontId="32" fillId="0" borderId="0" xfId="8" applyFont="1"/>
    <xf numFmtId="0" fontId="33" fillId="0" borderId="0" xfId="8" applyFont="1"/>
    <xf numFmtId="0" fontId="32" fillId="0" borderId="0" xfId="9" applyFont="1"/>
    <xf numFmtId="49" fontId="0" fillId="2" borderId="0" xfId="0" applyNumberFormat="1" applyFill="1"/>
    <xf numFmtId="0" fontId="1" fillId="0" borderId="0" xfId="0" quotePrefix="1" applyFont="1"/>
    <xf numFmtId="0" fontId="28" fillId="0" borderId="0" xfId="2" applyFont="1" applyAlignment="1">
      <alignment horizontal="left"/>
    </xf>
    <xf numFmtId="0" fontId="35" fillId="7" borderId="0" xfId="4" applyFont="1" applyFill="1"/>
    <xf numFmtId="0" fontId="14" fillId="7" borderId="0" xfId="4" applyFill="1"/>
    <xf numFmtId="10" fontId="14" fillId="7" borderId="0" xfId="4" applyNumberFormat="1" applyFill="1"/>
    <xf numFmtId="179" fontId="14" fillId="7" borderId="0" xfId="4" applyNumberFormat="1" applyFill="1"/>
    <xf numFmtId="178" fontId="14" fillId="7" borderId="0" xfId="4" applyNumberFormat="1" applyFill="1"/>
    <xf numFmtId="0" fontId="36" fillId="7" borderId="0" xfId="4" applyFont="1" applyFill="1"/>
    <xf numFmtId="0" fontId="26" fillId="7" borderId="0" xfId="0" applyFont="1" applyFill="1"/>
    <xf numFmtId="0" fontId="0" fillId="7" borderId="0" xfId="0" applyFill="1"/>
    <xf numFmtId="0" fontId="1" fillId="7" borderId="0" xfId="0" applyFont="1" applyFill="1"/>
    <xf numFmtId="179" fontId="0" fillId="7" borderId="0" xfId="0" applyNumberFormat="1" applyFill="1"/>
    <xf numFmtId="176" fontId="26" fillId="0" borderId="0" xfId="0" applyNumberFormat="1" applyFont="1"/>
    <xf numFmtId="180" fontId="26" fillId="0" borderId="0" xfId="0" applyNumberFormat="1" applyFont="1"/>
    <xf numFmtId="0" fontId="37" fillId="0" borderId="1" xfId="0" applyFont="1" applyBorder="1"/>
    <xf numFmtId="0" fontId="26" fillId="0" borderId="1" xfId="0" applyFont="1" applyBorder="1"/>
    <xf numFmtId="0" fontId="0" fillId="7" borderId="1" xfId="0" applyFill="1" applyBorder="1"/>
    <xf numFmtId="0" fontId="3" fillId="7" borderId="0" xfId="0" applyFont="1" applyFill="1"/>
    <xf numFmtId="164" fontId="3" fillId="7" borderId="0" xfId="1" applyNumberFormat="1" applyFont="1" applyFill="1"/>
    <xf numFmtId="0" fontId="31" fillId="7" borderId="0" xfId="8" applyFont="1" applyFill="1" applyAlignment="1">
      <alignment horizontal="right"/>
    </xf>
    <xf numFmtId="0" fontId="38" fillId="7" borderId="0" xfId="8" applyFont="1" applyFill="1"/>
    <xf numFmtId="0" fontId="1" fillId="0" borderId="2" xfId="0" applyFont="1" applyBorder="1"/>
    <xf numFmtId="0" fontId="0" fillId="0" borderId="2" xfId="0" applyBorder="1"/>
    <xf numFmtId="10" fontId="40" fillId="5" borderId="2" xfId="2" applyNumberFormat="1" applyFont="1" applyFill="1" applyBorder="1" applyAlignment="1">
      <alignment horizontal="center"/>
    </xf>
    <xf numFmtId="10" fontId="40" fillId="5" borderId="4" xfId="2" applyNumberFormat="1" applyFont="1" applyFill="1" applyBorder="1" applyAlignment="1">
      <alignment horizontal="center"/>
    </xf>
    <xf numFmtId="10" fontId="40" fillId="5" borderId="5" xfId="2" applyNumberFormat="1" applyFont="1" applyFill="1" applyBorder="1" applyAlignment="1">
      <alignment horizontal="center"/>
    </xf>
    <xf numFmtId="10" fontId="40" fillId="5" borderId="6" xfId="2" applyNumberFormat="1" applyFont="1" applyFill="1" applyBorder="1" applyAlignment="1">
      <alignment horizontal="center"/>
    </xf>
    <xf numFmtId="0" fontId="8" fillId="0" borderId="6" xfId="2" applyFont="1" applyBorder="1" applyAlignment="1">
      <alignment horizontal="left"/>
    </xf>
    <xf numFmtId="0" fontId="39" fillId="0" borderId="6" xfId="2" applyFont="1" applyBorder="1" applyAlignment="1">
      <alignment horizontal="left"/>
    </xf>
    <xf numFmtId="0" fontId="5" fillId="0" borderId="6" xfId="2" applyFont="1" applyBorder="1" applyAlignment="1">
      <alignment horizontal="center"/>
    </xf>
    <xf numFmtId="0" fontId="8" fillId="0" borderId="6" xfId="2" applyFont="1" applyBorder="1" applyAlignment="1">
      <alignment horizontal="center"/>
    </xf>
    <xf numFmtId="0" fontId="8" fillId="0" borderId="6" xfId="2" applyFont="1" applyBorder="1" applyAlignment="1">
      <alignment horizontal="center" wrapText="1"/>
    </xf>
    <xf numFmtId="0" fontId="8" fillId="0" borderId="5" xfId="2" applyFont="1" applyBorder="1" applyAlignment="1">
      <alignment horizontal="center"/>
    </xf>
    <xf numFmtId="0" fontId="6" fillId="10" borderId="6" xfId="2" applyFont="1" applyFill="1" applyBorder="1" applyAlignment="1">
      <alignment horizontal="left"/>
    </xf>
    <xf numFmtId="0" fontId="4" fillId="10" borderId="6" xfId="2" applyFill="1" applyBorder="1" applyAlignment="1">
      <alignment horizontal="left"/>
    </xf>
    <xf numFmtId="0" fontId="6" fillId="10" borderId="6" xfId="2" applyFont="1" applyFill="1" applyBorder="1" applyAlignment="1">
      <alignment horizontal="center"/>
    </xf>
    <xf numFmtId="10" fontId="6" fillId="10" borderId="6" xfId="3" applyNumberFormat="1" applyFont="1" applyFill="1" applyBorder="1" applyAlignment="1">
      <alignment horizontal="center"/>
    </xf>
    <xf numFmtId="10" fontId="6" fillId="10" borderId="6" xfId="2" applyNumberFormat="1" applyFont="1" applyFill="1" applyBorder="1" applyAlignment="1">
      <alignment horizontal="center"/>
    </xf>
    <xf numFmtId="10" fontId="6" fillId="10" borderId="5" xfId="2" applyNumberFormat="1" applyFont="1" applyFill="1" applyBorder="1" applyAlignment="1">
      <alignment horizontal="center"/>
    </xf>
    <xf numFmtId="0" fontId="6" fillId="0" borderId="6" xfId="2" applyFont="1" applyBorder="1" applyAlignment="1">
      <alignment horizontal="left"/>
    </xf>
    <xf numFmtId="0" fontId="4" fillId="0" borderId="6" xfId="2" applyBorder="1" applyAlignment="1">
      <alignment horizontal="left"/>
    </xf>
    <xf numFmtId="0" fontId="6" fillId="0" borderId="6" xfId="2" applyFont="1" applyBorder="1" applyAlignment="1">
      <alignment horizontal="center"/>
    </xf>
    <xf numFmtId="10" fontId="6" fillId="0" borderId="6" xfId="3" applyNumberFormat="1" applyFont="1" applyBorder="1" applyAlignment="1">
      <alignment horizontal="center"/>
    </xf>
    <xf numFmtId="0" fontId="40" fillId="0" borderId="6" xfId="2" applyFont="1" applyBorder="1" applyAlignment="1">
      <alignment horizontal="left"/>
    </xf>
    <xf numFmtId="0" fontId="40" fillId="0" borderId="6" xfId="2" applyFont="1" applyBorder="1" applyAlignment="1">
      <alignment horizontal="center"/>
    </xf>
    <xf numFmtId="10" fontId="40" fillId="0" borderId="6" xfId="1" applyNumberFormat="1" applyFont="1" applyBorder="1" applyAlignment="1">
      <alignment horizontal="center"/>
    </xf>
    <xf numFmtId="10" fontId="40" fillId="0" borderId="6" xfId="2" applyNumberFormat="1" applyFont="1" applyBorder="1" applyAlignment="1">
      <alignment horizontal="center"/>
    </xf>
    <xf numFmtId="10" fontId="40" fillId="0" borderId="5" xfId="2" applyNumberFormat="1" applyFont="1" applyBorder="1" applyAlignment="1">
      <alignment horizontal="center"/>
    </xf>
    <xf numFmtId="0" fontId="40" fillId="5" borderId="6" xfId="2" applyFont="1" applyFill="1" applyBorder="1" applyAlignment="1">
      <alignment horizontal="left"/>
    </xf>
    <xf numFmtId="0" fontId="4" fillId="5" borderId="6" xfId="2" applyFill="1" applyBorder="1" applyAlignment="1">
      <alignment horizontal="left"/>
    </xf>
    <xf numFmtId="0" fontId="40" fillId="5" borderId="6" xfId="2" applyFont="1" applyFill="1" applyBorder="1" applyAlignment="1">
      <alignment horizontal="center"/>
    </xf>
    <xf numFmtId="10" fontId="40" fillId="5" borderId="6" xfId="1" applyNumberFormat="1" applyFont="1" applyFill="1" applyBorder="1" applyAlignment="1">
      <alignment horizontal="center"/>
    </xf>
    <xf numFmtId="0" fontId="40" fillId="5" borderId="4" xfId="2" applyFont="1" applyFill="1" applyBorder="1" applyAlignment="1">
      <alignment horizontal="left"/>
    </xf>
    <xf numFmtId="0" fontId="4" fillId="5" borderId="4" xfId="2" applyFill="1" applyBorder="1" applyAlignment="1">
      <alignment horizontal="left"/>
    </xf>
    <xf numFmtId="0" fontId="40" fillId="5" borderId="4" xfId="2" applyFont="1" applyFill="1" applyBorder="1" applyAlignment="1">
      <alignment horizontal="center"/>
    </xf>
    <xf numFmtId="10" fontId="40" fillId="5" borderId="4" xfId="1" applyNumberFormat="1" applyFont="1" applyFill="1" applyBorder="1" applyAlignment="1">
      <alignment horizontal="center"/>
    </xf>
    <xf numFmtId="0" fontId="9" fillId="0" borderId="18" xfId="2" applyFont="1" applyBorder="1" applyAlignment="1">
      <alignment horizontal="left"/>
    </xf>
    <xf numFmtId="0" fontId="9" fillId="0" borderId="18" xfId="2" applyFont="1" applyBorder="1" applyAlignment="1">
      <alignment horizontal="center"/>
    </xf>
    <xf numFmtId="0" fontId="11" fillId="10" borderId="6" xfId="2" applyFont="1" applyFill="1" applyBorder="1"/>
    <xf numFmtId="0" fontId="11" fillId="10" borderId="6" xfId="2" applyFont="1" applyFill="1" applyBorder="1" applyAlignment="1">
      <alignment horizontal="center"/>
    </xf>
    <xf numFmtId="10" fontId="12" fillId="10" borderId="6" xfId="3" applyNumberFormat="1" applyFont="1" applyFill="1" applyBorder="1" applyAlignment="1">
      <alignment horizontal="center"/>
    </xf>
    <xf numFmtId="10" fontId="11" fillId="10" borderId="6" xfId="3" applyNumberFormat="1" applyFont="1" applyFill="1" applyBorder="1" applyAlignment="1">
      <alignment horizontal="center"/>
    </xf>
    <xf numFmtId="10" fontId="11" fillId="10" borderId="5" xfId="3" applyNumberFormat="1" applyFont="1" applyFill="1" applyBorder="1" applyAlignment="1">
      <alignment horizontal="center"/>
    </xf>
    <xf numFmtId="0" fontId="11" fillId="0" borderId="6" xfId="2" applyFont="1" applyBorder="1"/>
    <xf numFmtId="0" fontId="11" fillId="0" borderId="6" xfId="2" applyFont="1" applyBorder="1" applyAlignment="1">
      <alignment horizontal="center"/>
    </xf>
    <xf numFmtId="10" fontId="12" fillId="0" borderId="6" xfId="3" applyNumberFormat="1" applyFont="1" applyBorder="1" applyAlignment="1">
      <alignment horizontal="center"/>
    </xf>
    <xf numFmtId="10" fontId="11" fillId="0" borderId="6" xfId="3" applyNumberFormat="1" applyFont="1" applyBorder="1" applyAlignment="1">
      <alignment horizontal="center"/>
    </xf>
    <xf numFmtId="10" fontId="11" fillId="0" borderId="5" xfId="3" applyNumberFormat="1" applyFont="1" applyBorder="1" applyAlignment="1">
      <alignment horizontal="center"/>
    </xf>
    <xf numFmtId="0" fontId="11" fillId="0" borderId="4" xfId="2" applyFont="1" applyBorder="1"/>
    <xf numFmtId="0" fontId="11" fillId="0" borderId="4" xfId="2" applyFont="1" applyBorder="1" applyAlignment="1">
      <alignment horizontal="center"/>
    </xf>
    <xf numFmtId="10" fontId="12" fillId="0" borderId="4" xfId="3" applyNumberFormat="1" applyFont="1" applyBorder="1" applyAlignment="1">
      <alignment horizontal="center"/>
    </xf>
    <xf numFmtId="10" fontId="11" fillId="0" borderId="4" xfId="3" applyNumberFormat="1" applyFont="1" applyBorder="1" applyAlignment="1">
      <alignment horizontal="center"/>
    </xf>
    <xf numFmtId="0" fontId="41" fillId="0" borderId="6" xfId="4" applyFont="1" applyBorder="1" applyAlignment="1">
      <alignment horizontal="center" vertical="center"/>
    </xf>
    <xf numFmtId="10" fontId="41" fillId="0" borderId="6" xfId="6" applyNumberFormat="1" applyFont="1" applyBorder="1" applyAlignment="1">
      <alignment horizontal="center" vertical="center"/>
    </xf>
    <xf numFmtId="10" fontId="41" fillId="0" borderId="6" xfId="4" applyNumberFormat="1" applyFont="1" applyBorder="1" applyAlignment="1">
      <alignment horizontal="center" vertical="center"/>
    </xf>
    <xf numFmtId="10" fontId="41" fillId="0" borderId="6" xfId="4" applyNumberFormat="1" applyFont="1" applyBorder="1" applyAlignment="1">
      <alignment horizontal="center" vertical="center" wrapText="1"/>
    </xf>
    <xf numFmtId="0" fontId="41" fillId="0" borderId="5" xfId="4" applyFont="1" applyBorder="1" applyAlignment="1">
      <alignment vertical="center"/>
    </xf>
    <xf numFmtId="0" fontId="21" fillId="10" borderId="6" xfId="4" applyFont="1" applyFill="1" applyBorder="1" applyAlignment="1">
      <alignment horizontal="center" vertical="center"/>
    </xf>
    <xf numFmtId="10" fontId="21" fillId="10" borderId="6" xfId="4" applyNumberFormat="1" applyFont="1" applyFill="1" applyBorder="1" applyAlignment="1">
      <alignment horizontal="center" vertical="center"/>
    </xf>
    <xf numFmtId="2" fontId="21" fillId="10" borderId="6" xfId="4" applyNumberFormat="1" applyFont="1" applyFill="1" applyBorder="1" applyAlignment="1">
      <alignment horizontal="center" vertical="center"/>
    </xf>
    <xf numFmtId="10" fontId="21" fillId="10" borderId="6" xfId="6" applyNumberFormat="1" applyFont="1" applyFill="1" applyBorder="1" applyAlignment="1">
      <alignment horizontal="center" vertical="center"/>
    </xf>
    <xf numFmtId="10" fontId="21" fillId="10" borderId="5" xfId="4" applyNumberFormat="1" applyFont="1" applyFill="1" applyBorder="1" applyAlignment="1">
      <alignment horizontal="center" vertical="center"/>
    </xf>
    <xf numFmtId="0" fontId="21" fillId="0" borderId="6" xfId="4" applyFont="1" applyBorder="1" applyAlignment="1">
      <alignment horizontal="center" vertical="center"/>
    </xf>
    <xf numFmtId="10" fontId="21" fillId="0" borderId="6" xfId="4" applyNumberFormat="1" applyFont="1" applyBorder="1" applyAlignment="1">
      <alignment horizontal="center" vertical="center"/>
    </xf>
    <xf numFmtId="2" fontId="21" fillId="0" borderId="6" xfId="4" applyNumberFormat="1" applyFont="1" applyBorder="1" applyAlignment="1">
      <alignment horizontal="center" vertical="center"/>
    </xf>
    <xf numFmtId="10" fontId="21" fillId="0" borderId="6" xfId="6" applyNumberFormat="1" applyFont="1" applyBorder="1" applyAlignment="1">
      <alignment horizontal="center" vertical="center"/>
    </xf>
    <xf numFmtId="2" fontId="21" fillId="0" borderId="5" xfId="4" applyNumberFormat="1" applyFont="1" applyBorder="1" applyAlignment="1">
      <alignment horizontal="center" vertical="center"/>
    </xf>
    <xf numFmtId="2" fontId="21" fillId="10" borderId="5" xfId="4" applyNumberFormat="1" applyFont="1" applyFill="1" applyBorder="1" applyAlignment="1">
      <alignment horizontal="center" vertical="center"/>
    </xf>
    <xf numFmtId="2" fontId="21" fillId="0" borderId="6" xfId="4" applyNumberFormat="1" applyFont="1" applyBorder="1" applyAlignment="1">
      <alignment horizontal="center"/>
    </xf>
    <xf numFmtId="2" fontId="21" fillId="10" borderId="6" xfId="4" applyNumberFormat="1" applyFont="1" applyFill="1" applyBorder="1" applyAlignment="1">
      <alignment horizontal="center"/>
    </xf>
    <xf numFmtId="1" fontId="21" fillId="0" borderId="6" xfId="4" applyNumberFormat="1" applyFont="1" applyBorder="1" applyAlignment="1">
      <alignment horizontal="center" vertical="center"/>
    </xf>
    <xf numFmtId="1" fontId="21" fillId="10" borderId="6" xfId="4" applyNumberFormat="1" applyFont="1" applyFill="1" applyBorder="1" applyAlignment="1">
      <alignment horizontal="center" vertical="center"/>
    </xf>
    <xf numFmtId="1" fontId="21" fillId="0" borderId="6" xfId="4" applyNumberFormat="1" applyFont="1" applyBorder="1" applyAlignment="1">
      <alignment horizontal="center"/>
    </xf>
    <xf numFmtId="2" fontId="23" fillId="0" borderId="6" xfId="4" applyNumberFormat="1" applyFont="1" applyBorder="1" applyAlignment="1">
      <alignment horizontal="center"/>
    </xf>
    <xf numFmtId="10" fontId="21" fillId="0" borderId="6" xfId="4" applyNumberFormat="1" applyFont="1" applyBorder="1" applyAlignment="1">
      <alignment horizontal="center"/>
    </xf>
    <xf numFmtId="1" fontId="21" fillId="10" borderId="6" xfId="4" applyNumberFormat="1" applyFont="1" applyFill="1" applyBorder="1" applyAlignment="1">
      <alignment horizontal="center"/>
    </xf>
    <xf numFmtId="10" fontId="21" fillId="10" borderId="6" xfId="4" applyNumberFormat="1" applyFont="1" applyFill="1" applyBorder="1" applyAlignment="1">
      <alignment horizontal="center"/>
    </xf>
    <xf numFmtId="2" fontId="21" fillId="10" borderId="5" xfId="4" applyNumberFormat="1" applyFont="1" applyFill="1" applyBorder="1" applyAlignment="1">
      <alignment horizontal="center"/>
    </xf>
    <xf numFmtId="10" fontId="21" fillId="0" borderId="6" xfId="6" applyNumberFormat="1" applyFont="1" applyBorder="1" applyAlignment="1">
      <alignment horizontal="center"/>
    </xf>
    <xf numFmtId="1" fontId="21" fillId="0" borderId="1" xfId="4" applyNumberFormat="1" applyFont="1" applyBorder="1" applyAlignment="1">
      <alignment horizontal="center"/>
    </xf>
    <xf numFmtId="2" fontId="21" fillId="0" borderId="1" xfId="4" applyNumberFormat="1" applyFont="1" applyBorder="1" applyAlignment="1">
      <alignment horizontal="center"/>
    </xf>
    <xf numFmtId="10" fontId="21" fillId="0" borderId="1" xfId="4" applyNumberFormat="1" applyFont="1" applyBorder="1" applyAlignment="1">
      <alignment horizontal="center"/>
    </xf>
    <xf numFmtId="2" fontId="21" fillId="10" borderId="16" xfId="4" applyNumberFormat="1" applyFont="1" applyFill="1" applyBorder="1" applyAlignment="1">
      <alignment horizontal="center"/>
    </xf>
    <xf numFmtId="2" fontId="21" fillId="0" borderId="16" xfId="4" applyNumberFormat="1" applyFont="1" applyBorder="1" applyAlignment="1">
      <alignment horizontal="center"/>
    </xf>
    <xf numFmtId="2" fontId="19" fillId="0" borderId="6" xfId="4" applyNumberFormat="1" applyFont="1" applyBorder="1" applyAlignment="1">
      <alignment horizontal="center"/>
    </xf>
    <xf numFmtId="1" fontId="21" fillId="10" borderId="17" xfId="4" applyNumberFormat="1" applyFont="1" applyFill="1" applyBorder="1" applyAlignment="1">
      <alignment horizontal="center"/>
    </xf>
    <xf numFmtId="10" fontId="21" fillId="10" borderId="17" xfId="4" applyNumberFormat="1" applyFont="1" applyFill="1" applyBorder="1" applyAlignment="1">
      <alignment horizontal="center"/>
    </xf>
    <xf numFmtId="10" fontId="21" fillId="10" borderId="4" xfId="4" applyNumberFormat="1" applyFont="1" applyFill="1" applyBorder="1" applyAlignment="1">
      <alignment horizontal="center" vertical="center"/>
    </xf>
    <xf numFmtId="2" fontId="21" fillId="10" borderId="17" xfId="4" applyNumberFormat="1" applyFont="1" applyFill="1" applyBorder="1" applyAlignment="1">
      <alignment horizontal="center"/>
    </xf>
    <xf numFmtId="2" fontId="21" fillId="10" borderId="19" xfId="4" applyNumberFormat="1" applyFont="1" applyFill="1" applyBorder="1" applyAlignment="1">
      <alignment horizontal="center"/>
    </xf>
    <xf numFmtId="10" fontId="21" fillId="10" borderId="4" xfId="4" applyNumberFormat="1" applyFont="1" applyFill="1" applyBorder="1" applyAlignment="1">
      <alignment horizontal="center"/>
    </xf>
    <xf numFmtId="2" fontId="21" fillId="10" borderId="2" xfId="4" applyNumberFormat="1" applyFont="1" applyFill="1" applyBorder="1" applyAlignment="1">
      <alignment horizontal="center"/>
    </xf>
    <xf numFmtId="0" fontId="5" fillId="0" borderId="0" xfId="2" applyFont="1" applyAlignment="1">
      <alignment horizontal="center"/>
    </xf>
    <xf numFmtId="0" fontId="18" fillId="5" borderId="4" xfId="5" applyFill="1" applyBorder="1" applyAlignment="1" applyProtection="1"/>
    <xf numFmtId="0" fontId="18" fillId="5" borderId="12" xfId="5" applyFill="1" applyBorder="1" applyAlignment="1" applyProtection="1"/>
    <xf numFmtId="0" fontId="18" fillId="5" borderId="13" xfId="5" applyFill="1" applyBorder="1" applyAlignment="1" applyProtection="1"/>
    <xf numFmtId="15" fontId="16" fillId="5" borderId="8" xfId="4" applyNumberFormat="1" applyFont="1" applyFill="1" applyBorder="1" applyAlignment="1">
      <alignment horizontal="left"/>
    </xf>
    <xf numFmtId="15" fontId="16" fillId="5" borderId="9" xfId="4" applyNumberFormat="1" applyFont="1" applyFill="1" applyBorder="1" applyAlignment="1">
      <alignment horizontal="left"/>
    </xf>
    <xf numFmtId="15" fontId="16" fillId="5" borderId="10" xfId="4" applyNumberFormat="1" applyFont="1" applyFill="1" applyBorder="1" applyAlignment="1">
      <alignment horizontal="left"/>
    </xf>
    <xf numFmtId="0" fontId="18" fillId="5" borderId="4" xfId="5" applyFill="1" applyBorder="1" applyAlignment="1" applyProtection="1">
      <alignment horizontal="left"/>
    </xf>
    <xf numFmtId="0" fontId="18" fillId="5" borderId="12" xfId="5" applyFill="1" applyBorder="1" applyAlignment="1" applyProtection="1">
      <alignment horizontal="left"/>
    </xf>
    <xf numFmtId="0" fontId="18" fillId="5" borderId="13" xfId="5" applyFill="1" applyBorder="1" applyAlignment="1" applyProtection="1">
      <alignment horizontal="left"/>
    </xf>
    <xf numFmtId="0" fontId="13" fillId="5" borderId="4" xfId="4" applyFont="1" applyFill="1" applyBorder="1" applyAlignment="1">
      <alignment horizontal="left"/>
    </xf>
    <xf numFmtId="0" fontId="13" fillId="5" borderId="12" xfId="4" applyFont="1" applyFill="1" applyBorder="1" applyAlignment="1">
      <alignment horizontal="left"/>
    </xf>
    <xf numFmtId="0" fontId="13" fillId="5" borderId="14" xfId="4" applyFont="1" applyFill="1" applyBorder="1" applyAlignment="1">
      <alignment horizontal="left"/>
    </xf>
    <xf numFmtId="0" fontId="13" fillId="5" borderId="15" xfId="4" applyFont="1" applyFill="1" applyBorder="1" applyAlignment="1">
      <alignment horizontal="left"/>
    </xf>
    <xf numFmtId="0" fontId="13" fillId="5" borderId="13" xfId="4" applyFont="1" applyFill="1" applyBorder="1" applyAlignment="1">
      <alignment horizontal="left"/>
    </xf>
    <xf numFmtId="15" fontId="18" fillId="5" borderId="4" xfId="5" applyNumberFormat="1" applyFill="1" applyBorder="1" applyAlignment="1" applyProtection="1">
      <alignment horizontal="left"/>
    </xf>
    <xf numFmtId="15" fontId="18" fillId="5" borderId="12" xfId="5" applyNumberFormat="1" applyFill="1" applyBorder="1" applyAlignment="1" applyProtection="1">
      <alignment horizontal="left"/>
    </xf>
    <xf numFmtId="15" fontId="18" fillId="5" borderId="13" xfId="5" applyNumberFormat="1" applyFill="1" applyBorder="1" applyAlignment="1" applyProtection="1">
      <alignment horizontal="left"/>
    </xf>
  </cellXfs>
  <cellStyles count="10">
    <cellStyle name="Hyperlink" xfId="7" builtinId="8"/>
    <cellStyle name="Hyperlink 2" xfId="5" xr:uid="{00E54BFC-52D5-4393-9D8E-25DE0B3F56D6}"/>
    <cellStyle name="Normal" xfId="0" builtinId="0"/>
    <cellStyle name="Normal 2" xfId="2" xr:uid="{3D2DD506-AAAF-43AE-87BD-7E6508E93956}"/>
    <cellStyle name="Normal 3" xfId="4" xr:uid="{C767E85C-4348-45DC-9745-C8CBABE42B02}"/>
    <cellStyle name="Normal 4" xfId="8" xr:uid="{5846C7BD-42FE-473D-8C70-B813A6E6F31C}"/>
    <cellStyle name="Normal_cty99" xfId="9" xr:uid="{AB2F584C-3244-4D22-BFD2-44D92ABCE9CA}"/>
    <cellStyle name="Percent" xfId="1" builtinId="5"/>
    <cellStyle name="Percent 2" xfId="3" xr:uid="{DC49BD93-BDDB-44C7-B123-71C49EEAC905}"/>
    <cellStyle name="Percent 3" xfId="6" xr:uid="{8F27FF56-E657-4D29-968B-FE6CB3887F84}"/>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390525</xdr:colOff>
      <xdr:row>31</xdr:row>
      <xdr:rowOff>161925</xdr:rowOff>
    </xdr:to>
    <xdr:pic>
      <xdr:nvPicPr>
        <xdr:cNvPr id="2" name="Picture 1">
          <a:extLst>
            <a:ext uri="{FF2B5EF4-FFF2-40B4-BE49-F238E27FC236}">
              <a16:creationId xmlns:a16="http://schemas.microsoft.com/office/drawing/2014/main" id="{725D8901-57E0-4B16-B1FC-F35632EB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315325" cy="5870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ata.apps.fao.org/catalog/dataset/iso-3-code-list-global-region-country"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hyperlink" Target="http://www.stern.nyu.edu/~adamodar/New_Home_Page/data.html" TargetMode="External"/><Relationship Id="rId2" Type="http://schemas.openxmlformats.org/officeDocument/2006/relationships/hyperlink" Target="http://www.damodaran.com/" TargetMode="External"/><Relationship Id="rId1" Type="http://schemas.openxmlformats.org/officeDocument/2006/relationships/hyperlink" Target="mailto:adamodar@stern.nyu.edu?subject=Data%20on%20website" TargetMode="External"/><Relationship Id="rId4"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27A90-E320-415D-8A7E-42BCC2C40DDA}">
  <sheetPr>
    <tabColor rgb="FFFFFF00"/>
  </sheetPr>
  <dimension ref="A1:C8"/>
  <sheetViews>
    <sheetView workbookViewId="0">
      <selection activeCell="C1" sqref="C1"/>
    </sheetView>
  </sheetViews>
  <sheetFormatPr defaultRowHeight="14.5"/>
  <cols>
    <col min="2" max="2" width="18.08984375" bestFit="1" customWidth="1"/>
    <col min="3" max="3" width="122.36328125" customWidth="1"/>
  </cols>
  <sheetData>
    <row r="1" spans="1:3">
      <c r="A1" s="55" t="s">
        <v>12976</v>
      </c>
    </row>
    <row r="3" spans="1:3">
      <c r="A3" s="55" t="s">
        <v>12952</v>
      </c>
    </row>
    <row r="5" spans="1:3">
      <c r="A5" s="110" t="s">
        <v>12954</v>
      </c>
      <c r="B5" s="110" t="s">
        <v>12955</v>
      </c>
      <c r="C5" s="110" t="s">
        <v>12956</v>
      </c>
    </row>
    <row r="6" spans="1:3">
      <c r="A6" s="111">
        <v>1</v>
      </c>
      <c r="B6" s="111" t="s">
        <v>12957</v>
      </c>
      <c r="C6" s="111" t="s">
        <v>12960</v>
      </c>
    </row>
    <row r="7" spans="1:3">
      <c r="A7" s="111">
        <v>2</v>
      </c>
      <c r="B7" s="111" t="s">
        <v>12958</v>
      </c>
      <c r="C7" s="111" t="s">
        <v>12961</v>
      </c>
    </row>
    <row r="8" spans="1:3">
      <c r="A8" s="111">
        <v>3</v>
      </c>
      <c r="B8" s="111" t="s">
        <v>12959</v>
      </c>
      <c r="C8" s="111" t="s">
        <v>12962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07396-E9CF-46DF-B624-6AF8E9AD7A61}">
  <sheetPr>
    <tabColor theme="4" tint="0.79998168889431442"/>
  </sheetPr>
  <dimension ref="A1:AG123"/>
  <sheetViews>
    <sheetView workbookViewId="0"/>
  </sheetViews>
  <sheetFormatPr defaultRowHeight="14.5"/>
  <cols>
    <col min="1" max="2" width="11.36328125" style="70" bestFit="1" customWidth="1"/>
    <col min="3" max="3" width="16" style="71" bestFit="1" customWidth="1"/>
    <col min="4" max="4" width="26.90625" style="1" bestFit="1" customWidth="1"/>
    <col min="5" max="5" width="19" style="71" bestFit="1" customWidth="1"/>
    <col min="6" max="6" width="10.81640625" style="1" bestFit="1" customWidth="1"/>
    <col min="7" max="7" width="15.36328125" style="1" bestFit="1" customWidth="1"/>
    <col min="8" max="8" width="10.1796875" style="72" bestFit="1" customWidth="1"/>
    <col min="9" max="9" width="19" style="1" bestFit="1" customWidth="1"/>
    <col min="10" max="11" width="6.54296875" style="73" bestFit="1" customWidth="1"/>
    <col min="12" max="12" width="27.453125" style="73" bestFit="1" customWidth="1"/>
    <col min="13" max="13" width="6.54296875" style="1" bestFit="1" customWidth="1"/>
    <col min="14" max="14" width="9.1796875" style="1" bestFit="1" customWidth="1"/>
    <col min="15" max="15" width="21.08984375" style="1" bestFit="1" customWidth="1"/>
    <col min="16" max="16" width="23.08984375" style="1" bestFit="1" customWidth="1"/>
    <col min="17" max="17" width="26.08984375" style="73" bestFit="1" customWidth="1"/>
    <col min="18" max="18" width="13.08984375" style="74" bestFit="1" customWidth="1"/>
    <col min="19" max="19" width="10.08984375" style="1" bestFit="1" customWidth="1"/>
    <col min="20" max="20" width="22.36328125" style="75" bestFit="1" customWidth="1"/>
    <col min="21" max="21" width="26.36328125" style="76" bestFit="1" customWidth="1"/>
    <col min="22" max="22" width="40.36328125" style="77" bestFit="1" customWidth="1"/>
    <col min="23" max="23" width="34.453125" style="77" bestFit="1" customWidth="1"/>
    <col min="24" max="24" width="15.6328125" style="76" bestFit="1" customWidth="1"/>
    <col min="25" max="25" width="14.6328125" style="71" bestFit="1" customWidth="1"/>
    <col min="26" max="26" width="12.6328125" style="71" bestFit="1" customWidth="1"/>
    <col min="27" max="27" width="14.81640625" style="71" bestFit="1" customWidth="1"/>
    <col min="28" max="28" width="15.08984375" style="71" bestFit="1" customWidth="1"/>
    <col min="29" max="29" width="23.54296875" style="73" bestFit="1" customWidth="1"/>
    <col min="30" max="30" width="25.90625" style="73" bestFit="1" customWidth="1"/>
    <col min="31" max="31" width="32.453125" style="1" bestFit="1" customWidth="1"/>
    <col min="32" max="32" width="11.6328125" style="1" bestFit="1" customWidth="1"/>
    <col min="33" max="33" width="10.81640625" style="1" bestFit="1" customWidth="1"/>
  </cols>
  <sheetData>
    <row r="1" spans="1:33">
      <c r="A1" s="70" t="s">
        <v>1411</v>
      </c>
      <c r="B1" s="70" t="s">
        <v>1412</v>
      </c>
      <c r="C1" s="71" t="s">
        <v>1413</v>
      </c>
      <c r="D1" s="1" t="s">
        <v>1414</v>
      </c>
      <c r="E1" s="71" t="s">
        <v>1415</v>
      </c>
      <c r="F1" s="1" t="s">
        <v>1416</v>
      </c>
      <c r="G1" s="1" t="s">
        <v>1417</v>
      </c>
      <c r="H1" s="72" t="s">
        <v>1418</v>
      </c>
      <c r="I1" s="1" t="s">
        <v>1419</v>
      </c>
      <c r="J1" s="73" t="s">
        <v>1420</v>
      </c>
      <c r="K1" s="73" t="s">
        <v>1421</v>
      </c>
      <c r="L1" s="73" t="s">
        <v>1422</v>
      </c>
      <c r="M1" s="1" t="s">
        <v>1423</v>
      </c>
      <c r="N1" s="1" t="s">
        <v>1424</v>
      </c>
      <c r="O1" s="1" t="s">
        <v>1425</v>
      </c>
      <c r="P1" s="1" t="s">
        <v>1426</v>
      </c>
      <c r="Q1" s="73" t="s">
        <v>1427</v>
      </c>
      <c r="R1" s="74" t="s">
        <v>1428</v>
      </c>
      <c r="S1" s="1" t="s">
        <v>1429</v>
      </c>
      <c r="T1" s="75" t="s">
        <v>1430</v>
      </c>
      <c r="U1" s="76" t="s">
        <v>1431</v>
      </c>
      <c r="V1" s="77" t="s">
        <v>1432</v>
      </c>
      <c r="W1" s="77" t="s">
        <v>1433</v>
      </c>
      <c r="X1" s="76" t="s">
        <v>1434</v>
      </c>
      <c r="Y1" s="71" t="s">
        <v>1435</v>
      </c>
      <c r="Z1" s="71" t="s">
        <v>1436</v>
      </c>
      <c r="AA1" s="71" t="s">
        <v>1437</v>
      </c>
      <c r="AB1" s="71" t="s">
        <v>1438</v>
      </c>
      <c r="AC1" s="73" t="s">
        <v>1439</v>
      </c>
      <c r="AD1" s="73" t="s">
        <v>1440</v>
      </c>
      <c r="AE1" s="1" t="s">
        <v>1441</v>
      </c>
      <c r="AF1" s="1" t="s">
        <v>1442</v>
      </c>
      <c r="AG1" s="1" t="s">
        <v>1443</v>
      </c>
    </row>
    <row r="2" spans="1:33">
      <c r="A2" s="70">
        <v>45169</v>
      </c>
      <c r="B2" s="70">
        <v>45169</v>
      </c>
      <c r="C2" s="71">
        <v>700023</v>
      </c>
      <c r="D2" s="1" t="s">
        <v>12494</v>
      </c>
      <c r="E2" s="71">
        <v>1394501</v>
      </c>
      <c r="G2" s="1" t="s">
        <v>12495</v>
      </c>
      <c r="H2" s="72" t="s">
        <v>12496</v>
      </c>
      <c r="I2" s="1" t="s">
        <v>12497</v>
      </c>
      <c r="J2" s="73">
        <v>0.5</v>
      </c>
      <c r="K2" s="73">
        <v>0.5</v>
      </c>
      <c r="L2" s="73">
        <v>0.5</v>
      </c>
      <c r="M2" s="1">
        <v>1</v>
      </c>
      <c r="N2" s="1" t="s">
        <v>1095</v>
      </c>
      <c r="O2" s="1" t="s">
        <v>1447</v>
      </c>
      <c r="P2" s="1">
        <v>35101010</v>
      </c>
      <c r="Q2" s="73">
        <v>421000000</v>
      </c>
      <c r="R2" s="74">
        <v>30.8</v>
      </c>
      <c r="S2" s="1" t="s">
        <v>1787</v>
      </c>
      <c r="T2" s="75">
        <v>6.8669500000000001</v>
      </c>
      <c r="U2" s="76">
        <v>944145508.55911303</v>
      </c>
      <c r="V2" s="77">
        <v>944145508.55911303</v>
      </c>
      <c r="W2" s="77">
        <v>1888291017.1182301</v>
      </c>
      <c r="X2" s="76">
        <v>0.62173638846540003</v>
      </c>
      <c r="Y2" s="71">
        <v>0</v>
      </c>
      <c r="Z2" s="71">
        <v>1</v>
      </c>
      <c r="AA2" s="71">
        <v>0</v>
      </c>
      <c r="AB2" s="71">
        <v>0</v>
      </c>
      <c r="AE2" s="1" t="s">
        <v>1788</v>
      </c>
      <c r="AF2" s="1" t="s">
        <v>1450</v>
      </c>
      <c r="AG2" s="1" t="s">
        <v>1451</v>
      </c>
    </row>
    <row r="3" spans="1:33">
      <c r="A3" s="70">
        <v>45169</v>
      </c>
      <c r="B3" s="70">
        <v>45169</v>
      </c>
      <c r="C3" s="71">
        <v>700023</v>
      </c>
      <c r="D3" s="1" t="s">
        <v>12498</v>
      </c>
      <c r="E3" s="71">
        <v>1517401</v>
      </c>
      <c r="G3" s="1" t="s">
        <v>12499</v>
      </c>
      <c r="H3" s="72" t="s">
        <v>12500</v>
      </c>
      <c r="I3" s="1" t="s">
        <v>12501</v>
      </c>
      <c r="J3" s="73">
        <v>0.15</v>
      </c>
      <c r="K3" s="73">
        <v>0.15</v>
      </c>
      <c r="L3" s="73">
        <v>0.15</v>
      </c>
      <c r="M3" s="1">
        <v>1</v>
      </c>
      <c r="N3" s="1" t="s">
        <v>1118</v>
      </c>
      <c r="O3" s="1" t="s">
        <v>1484</v>
      </c>
      <c r="P3" s="1">
        <v>40101010</v>
      </c>
      <c r="Q3" s="73">
        <v>640800000</v>
      </c>
      <c r="R3" s="74">
        <v>4.32</v>
      </c>
      <c r="S3" s="1" t="s">
        <v>12502</v>
      </c>
      <c r="T3" s="75">
        <v>0.70825000000000005</v>
      </c>
      <c r="U3" s="76">
        <v>586287892.69325805</v>
      </c>
      <c r="V3" s="77">
        <v>586287892.69325805</v>
      </c>
      <c r="W3" s="77">
        <v>3908585951.2883902</v>
      </c>
      <c r="X3" s="76">
        <v>0.38608086751420001</v>
      </c>
      <c r="Y3" s="71">
        <v>1</v>
      </c>
      <c r="Z3" s="71">
        <v>0</v>
      </c>
      <c r="AA3" s="71">
        <v>0</v>
      </c>
      <c r="AB3" s="71">
        <v>0</v>
      </c>
      <c r="AE3" s="1" t="s">
        <v>12503</v>
      </c>
      <c r="AF3" s="1" t="s">
        <v>1450</v>
      </c>
      <c r="AG3" s="1" t="s">
        <v>1451</v>
      </c>
    </row>
    <row r="4" spans="1:33">
      <c r="A4" s="70">
        <v>45169</v>
      </c>
      <c r="B4" s="70">
        <v>45169</v>
      </c>
      <c r="C4" s="71">
        <v>700023</v>
      </c>
      <c r="D4" s="1" t="s">
        <v>3722</v>
      </c>
      <c r="E4" s="71">
        <v>1533702</v>
      </c>
      <c r="F4" s="1" t="s">
        <v>3723</v>
      </c>
      <c r="G4" s="1" t="s">
        <v>3724</v>
      </c>
      <c r="H4" s="72" t="s">
        <v>3725</v>
      </c>
      <c r="I4" s="1" t="s">
        <v>3726</v>
      </c>
      <c r="J4" s="73">
        <v>0.5</v>
      </c>
      <c r="K4" s="73">
        <v>0.49</v>
      </c>
      <c r="L4" s="73">
        <v>0.49</v>
      </c>
      <c r="M4" s="1">
        <v>1</v>
      </c>
      <c r="N4" s="1" t="s">
        <v>1239</v>
      </c>
      <c r="O4" s="1" t="s">
        <v>1467</v>
      </c>
      <c r="P4" s="1">
        <v>20105010</v>
      </c>
      <c r="Q4" s="73">
        <v>619148362</v>
      </c>
      <c r="R4" s="74">
        <v>616</v>
      </c>
      <c r="S4" s="1" t="s">
        <v>3727</v>
      </c>
      <c r="T4" s="75">
        <v>56.62</v>
      </c>
      <c r="U4" s="76">
        <v>3300666576.93536</v>
      </c>
      <c r="V4" s="77">
        <v>3300666576.93536</v>
      </c>
      <c r="W4" s="77">
        <v>6736054238.64359</v>
      </c>
      <c r="X4" s="76">
        <v>2.1735468722445002</v>
      </c>
      <c r="Y4" s="71">
        <v>1</v>
      </c>
      <c r="Z4" s="71">
        <v>0</v>
      </c>
      <c r="AA4" s="71">
        <v>0</v>
      </c>
      <c r="AB4" s="71">
        <v>0</v>
      </c>
      <c r="AC4" s="73">
        <v>1</v>
      </c>
      <c r="AD4" s="73">
        <v>0</v>
      </c>
      <c r="AE4" s="1" t="s">
        <v>3728</v>
      </c>
      <c r="AF4" s="1" t="s">
        <v>1450</v>
      </c>
      <c r="AG4" s="1" t="s">
        <v>1451</v>
      </c>
    </row>
    <row r="5" spans="1:33">
      <c r="A5" s="70">
        <v>45169</v>
      </c>
      <c r="B5" s="70">
        <v>45169</v>
      </c>
      <c r="C5" s="71">
        <v>700023</v>
      </c>
      <c r="D5" s="1" t="s">
        <v>3729</v>
      </c>
      <c r="E5" s="71">
        <v>1534801</v>
      </c>
      <c r="F5" s="1">
        <v>718252109</v>
      </c>
      <c r="G5" s="1" t="s">
        <v>3730</v>
      </c>
      <c r="H5" s="72" t="s">
        <v>3731</v>
      </c>
      <c r="I5" s="1" t="s">
        <v>3732</v>
      </c>
      <c r="J5" s="73">
        <v>0.35</v>
      </c>
      <c r="K5" s="73">
        <v>0.35</v>
      </c>
      <c r="L5" s="73">
        <v>0.35</v>
      </c>
      <c r="M5" s="1">
        <v>1</v>
      </c>
      <c r="N5" s="1" t="s">
        <v>1239</v>
      </c>
      <c r="O5" s="1" t="s">
        <v>1692</v>
      </c>
      <c r="P5" s="1">
        <v>50102010</v>
      </c>
      <c r="Q5" s="73">
        <v>216055775</v>
      </c>
      <c r="R5" s="74">
        <v>1150</v>
      </c>
      <c r="S5" s="1" t="s">
        <v>3727</v>
      </c>
      <c r="T5" s="75">
        <v>56.62</v>
      </c>
      <c r="U5" s="76">
        <v>1535896316.4517801</v>
      </c>
      <c r="V5" s="77">
        <v>1535896316.4517801</v>
      </c>
      <c r="W5" s="77">
        <v>4388275189.8622398</v>
      </c>
      <c r="X5" s="76">
        <v>1.0114146815202001</v>
      </c>
      <c r="Y5" s="71">
        <v>0</v>
      </c>
      <c r="Z5" s="71">
        <v>1</v>
      </c>
      <c r="AA5" s="71">
        <v>0</v>
      </c>
      <c r="AB5" s="71">
        <v>0</v>
      </c>
      <c r="AC5" s="73">
        <v>1</v>
      </c>
      <c r="AD5" s="73">
        <v>0</v>
      </c>
      <c r="AE5" s="1" t="s">
        <v>3728</v>
      </c>
      <c r="AF5" s="1" t="s">
        <v>1450</v>
      </c>
      <c r="AG5" s="1" t="s">
        <v>1451</v>
      </c>
    </row>
    <row r="6" spans="1:33">
      <c r="A6" s="70">
        <v>45169</v>
      </c>
      <c r="B6" s="70">
        <v>45169</v>
      </c>
      <c r="C6" s="71">
        <v>700023</v>
      </c>
      <c r="D6" s="1" t="s">
        <v>3870</v>
      </c>
      <c r="E6" s="71">
        <v>1568801</v>
      </c>
      <c r="F6" s="1" t="s">
        <v>3871</v>
      </c>
      <c r="G6" s="1" t="s">
        <v>3872</v>
      </c>
      <c r="H6" s="72">
        <v>6055112</v>
      </c>
      <c r="I6" s="1" t="s">
        <v>3873</v>
      </c>
      <c r="J6" s="73">
        <v>0.45</v>
      </c>
      <c r="K6" s="73">
        <v>0.45</v>
      </c>
      <c r="L6" s="73">
        <v>0.45</v>
      </c>
      <c r="M6" s="1">
        <v>1</v>
      </c>
      <c r="N6" s="1" t="s">
        <v>1239</v>
      </c>
      <c r="O6" s="1" t="s">
        <v>1564</v>
      </c>
      <c r="P6" s="1">
        <v>60201010</v>
      </c>
      <c r="Q6" s="73">
        <v>14994511431</v>
      </c>
      <c r="R6" s="74">
        <v>27.15</v>
      </c>
      <c r="S6" s="1" t="s">
        <v>3727</v>
      </c>
      <c r="T6" s="75">
        <v>56.62</v>
      </c>
      <c r="U6" s="76">
        <v>3235525316.28828</v>
      </c>
      <c r="V6" s="77">
        <v>3235525316.28828</v>
      </c>
      <c r="W6" s="77">
        <v>7190056258.4183998</v>
      </c>
      <c r="X6" s="76">
        <v>2.1306502087878001</v>
      </c>
      <c r="Y6" s="71">
        <v>1</v>
      </c>
      <c r="Z6" s="71">
        <v>0</v>
      </c>
      <c r="AA6" s="71">
        <v>0</v>
      </c>
      <c r="AB6" s="71">
        <v>0</v>
      </c>
      <c r="AC6" s="73">
        <v>0</v>
      </c>
      <c r="AD6" s="73">
        <v>1</v>
      </c>
      <c r="AE6" s="1" t="s">
        <v>3728</v>
      </c>
      <c r="AF6" s="1" t="s">
        <v>1450</v>
      </c>
      <c r="AG6" s="1" t="s">
        <v>1451</v>
      </c>
    </row>
    <row r="7" spans="1:33">
      <c r="A7" s="70">
        <v>45169</v>
      </c>
      <c r="B7" s="70">
        <v>45169</v>
      </c>
      <c r="C7" s="71">
        <v>700023</v>
      </c>
      <c r="D7" s="1" t="s">
        <v>3874</v>
      </c>
      <c r="E7" s="71">
        <v>1569601</v>
      </c>
      <c r="F7" s="1" t="s">
        <v>3875</v>
      </c>
      <c r="G7" s="1" t="s">
        <v>3876</v>
      </c>
      <c r="H7" s="72">
        <v>6514442</v>
      </c>
      <c r="I7" s="1" t="s">
        <v>3877</v>
      </c>
      <c r="J7" s="73">
        <v>0.45</v>
      </c>
      <c r="K7" s="73">
        <v>0.4</v>
      </c>
      <c r="L7" s="73">
        <v>0.4</v>
      </c>
      <c r="M7" s="1">
        <v>1</v>
      </c>
      <c r="N7" s="1" t="s">
        <v>1239</v>
      </c>
      <c r="O7" s="1" t="s">
        <v>1484</v>
      </c>
      <c r="P7" s="1">
        <v>40101010</v>
      </c>
      <c r="Q7" s="73">
        <v>4497415555</v>
      </c>
      <c r="R7" s="74">
        <v>55.2</v>
      </c>
      <c r="S7" s="1" t="s">
        <v>3727</v>
      </c>
      <c r="T7" s="75">
        <v>56.62</v>
      </c>
      <c r="U7" s="76">
        <v>1753849089.62204</v>
      </c>
      <c r="V7" s="77">
        <v>1753849089.62204</v>
      </c>
      <c r="W7" s="77">
        <v>4384622724.0551004</v>
      </c>
      <c r="X7" s="76">
        <v>1.1549404080300001</v>
      </c>
      <c r="Y7" s="71">
        <v>0</v>
      </c>
      <c r="Z7" s="71">
        <v>1</v>
      </c>
      <c r="AA7" s="71">
        <v>0</v>
      </c>
      <c r="AB7" s="71">
        <v>0</v>
      </c>
      <c r="AC7" s="73">
        <v>1</v>
      </c>
      <c r="AD7" s="73">
        <v>0</v>
      </c>
      <c r="AE7" s="1" t="s">
        <v>3728</v>
      </c>
      <c r="AF7" s="1" t="s">
        <v>1450</v>
      </c>
      <c r="AG7" s="1" t="s">
        <v>1451</v>
      </c>
    </row>
    <row r="8" spans="1:33">
      <c r="A8" s="70">
        <v>45169</v>
      </c>
      <c r="B8" s="70">
        <v>45169</v>
      </c>
      <c r="C8" s="71">
        <v>700023</v>
      </c>
      <c r="D8" s="1" t="s">
        <v>3895</v>
      </c>
      <c r="E8" s="71">
        <v>1577302</v>
      </c>
      <c r="G8" s="1" t="s">
        <v>3896</v>
      </c>
      <c r="H8" s="72" t="s">
        <v>3897</v>
      </c>
      <c r="I8" s="1" t="s">
        <v>3898</v>
      </c>
      <c r="J8" s="73">
        <v>0.25</v>
      </c>
      <c r="K8" s="73">
        <v>0.25</v>
      </c>
      <c r="L8" s="73">
        <v>0.25</v>
      </c>
      <c r="M8" s="1">
        <v>1</v>
      </c>
      <c r="N8" s="1" t="s">
        <v>1239</v>
      </c>
      <c r="O8" s="1" t="s">
        <v>1548</v>
      </c>
      <c r="P8" s="1">
        <v>55101010</v>
      </c>
      <c r="Q8" s="73">
        <v>1127098705</v>
      </c>
      <c r="R8" s="74">
        <v>343.6</v>
      </c>
      <c r="S8" s="1" t="s">
        <v>3727</v>
      </c>
      <c r="T8" s="75">
        <v>56.62</v>
      </c>
      <c r="U8" s="76">
        <v>1709957237.0098901</v>
      </c>
      <c r="V8" s="77">
        <v>1709957237.0098901</v>
      </c>
      <c r="W8" s="77">
        <v>6839828948.0395603</v>
      </c>
      <c r="X8" s="76">
        <v>1.1260368527213001</v>
      </c>
      <c r="Y8" s="71">
        <v>0</v>
      </c>
      <c r="Z8" s="71">
        <v>1</v>
      </c>
      <c r="AA8" s="71">
        <v>0</v>
      </c>
      <c r="AB8" s="71">
        <v>0</v>
      </c>
      <c r="AC8" s="73">
        <v>1</v>
      </c>
      <c r="AD8" s="73">
        <v>0</v>
      </c>
      <c r="AE8" s="1" t="s">
        <v>3728</v>
      </c>
      <c r="AF8" s="1" t="s">
        <v>1450</v>
      </c>
      <c r="AG8" s="1" t="s">
        <v>1619</v>
      </c>
    </row>
    <row r="9" spans="1:33">
      <c r="A9" s="70">
        <v>45169</v>
      </c>
      <c r="B9" s="70">
        <v>45169</v>
      </c>
      <c r="C9" s="71">
        <v>700023</v>
      </c>
      <c r="D9" s="1" t="s">
        <v>3937</v>
      </c>
      <c r="E9" s="71">
        <v>1594501</v>
      </c>
      <c r="G9" s="1" t="s">
        <v>3938</v>
      </c>
      <c r="H9" s="72" t="s">
        <v>3939</v>
      </c>
      <c r="I9" s="1" t="s">
        <v>3940</v>
      </c>
      <c r="J9" s="73">
        <v>0.5</v>
      </c>
      <c r="K9" s="73">
        <v>0.5</v>
      </c>
      <c r="L9" s="73">
        <v>0.5</v>
      </c>
      <c r="M9" s="1">
        <v>1</v>
      </c>
      <c r="N9" s="1" t="s">
        <v>982</v>
      </c>
      <c r="O9" s="1" t="s">
        <v>1484</v>
      </c>
      <c r="P9" s="1">
        <v>40101010</v>
      </c>
      <c r="Q9" s="73">
        <v>509704584</v>
      </c>
      <c r="R9" s="74">
        <v>29100</v>
      </c>
      <c r="S9" s="1" t="s">
        <v>3941</v>
      </c>
      <c r="T9" s="75">
        <v>4095.5</v>
      </c>
      <c r="U9" s="76">
        <v>1810817164.4976201</v>
      </c>
      <c r="V9" s="77">
        <v>1810817164.4976201</v>
      </c>
      <c r="W9" s="77">
        <v>6624376293.3951902</v>
      </c>
      <c r="X9" s="76">
        <v>1.1924548852053001</v>
      </c>
      <c r="Y9" s="71">
        <v>1</v>
      </c>
      <c r="Z9" s="71">
        <v>0</v>
      </c>
      <c r="AA9" s="71">
        <v>0</v>
      </c>
      <c r="AB9" s="71">
        <v>0</v>
      </c>
      <c r="AC9" s="73">
        <v>0</v>
      </c>
      <c r="AD9" s="73">
        <v>1</v>
      </c>
      <c r="AE9" s="1" t="s">
        <v>3942</v>
      </c>
      <c r="AF9" s="1" t="s">
        <v>1450</v>
      </c>
      <c r="AG9" s="1" t="s">
        <v>1451</v>
      </c>
    </row>
    <row r="10" spans="1:33">
      <c r="A10" s="70">
        <v>45169</v>
      </c>
      <c r="B10" s="70">
        <v>45169</v>
      </c>
      <c r="C10" s="71">
        <v>700023</v>
      </c>
      <c r="D10" s="1" t="s">
        <v>3943</v>
      </c>
      <c r="E10" s="71">
        <v>1594502</v>
      </c>
      <c r="G10" s="1" t="s">
        <v>3944</v>
      </c>
      <c r="H10" s="72" t="s">
        <v>3945</v>
      </c>
      <c r="I10" s="1" t="s">
        <v>3946</v>
      </c>
      <c r="J10" s="73">
        <v>1</v>
      </c>
      <c r="K10" s="73">
        <v>1</v>
      </c>
      <c r="L10" s="73">
        <v>1</v>
      </c>
      <c r="M10" s="1">
        <v>1</v>
      </c>
      <c r="N10" s="1" t="s">
        <v>982</v>
      </c>
      <c r="O10" s="1" t="s">
        <v>1484</v>
      </c>
      <c r="P10" s="1">
        <v>40101010</v>
      </c>
      <c r="Q10" s="73">
        <v>452122416</v>
      </c>
      <c r="R10" s="74">
        <v>27200</v>
      </c>
      <c r="S10" s="1" t="s">
        <v>3941</v>
      </c>
      <c r="T10" s="75">
        <v>4095.5</v>
      </c>
      <c r="U10" s="76">
        <v>3002741964.39995</v>
      </c>
      <c r="V10" s="77">
        <v>3002741964.39995</v>
      </c>
      <c r="W10" s="77">
        <v>6624376293.3951902</v>
      </c>
      <c r="X10" s="76">
        <v>1.9773582858947001</v>
      </c>
      <c r="Y10" s="71">
        <v>1</v>
      </c>
      <c r="Z10" s="71">
        <v>0</v>
      </c>
      <c r="AA10" s="71">
        <v>0</v>
      </c>
      <c r="AB10" s="71">
        <v>0</v>
      </c>
      <c r="AC10" s="73">
        <v>1</v>
      </c>
      <c r="AD10" s="73">
        <v>0</v>
      </c>
      <c r="AE10" s="1" t="s">
        <v>3942</v>
      </c>
      <c r="AF10" s="1" t="s">
        <v>3598</v>
      </c>
      <c r="AG10" s="1" t="s">
        <v>1451</v>
      </c>
    </row>
    <row r="11" spans="1:33">
      <c r="A11" s="70">
        <v>45169</v>
      </c>
      <c r="B11" s="70">
        <v>45169</v>
      </c>
      <c r="C11" s="71">
        <v>700023</v>
      </c>
      <c r="D11" s="1" t="s">
        <v>12504</v>
      </c>
      <c r="E11" s="71">
        <v>1601601</v>
      </c>
      <c r="G11" s="1" t="s">
        <v>12505</v>
      </c>
      <c r="H11" s="72">
        <v>6317867</v>
      </c>
      <c r="I11" s="1" t="s">
        <v>12506</v>
      </c>
      <c r="J11" s="73">
        <v>0.55000000000000004</v>
      </c>
      <c r="K11" s="73">
        <v>0.55000000000000004</v>
      </c>
      <c r="L11" s="73">
        <v>0.55000000000000004</v>
      </c>
      <c r="M11" s="1">
        <v>1</v>
      </c>
      <c r="N11" s="1" t="s">
        <v>1223</v>
      </c>
      <c r="O11" s="1" t="s">
        <v>1462</v>
      </c>
      <c r="P11" s="1">
        <v>15101030</v>
      </c>
      <c r="Q11" s="73">
        <v>576163231</v>
      </c>
      <c r="R11" s="74">
        <v>246.15</v>
      </c>
      <c r="S11" s="1" t="s">
        <v>12507</v>
      </c>
      <c r="T11" s="75">
        <v>305.55</v>
      </c>
      <c r="U11" s="76">
        <v>255285284.30979401</v>
      </c>
      <c r="V11" s="77">
        <v>255285284.30979401</v>
      </c>
      <c r="W11" s="77">
        <v>464155062.38144302</v>
      </c>
      <c r="X11" s="76">
        <v>0.16810984033320001</v>
      </c>
      <c r="Y11" s="71">
        <v>0</v>
      </c>
      <c r="Z11" s="71">
        <v>1</v>
      </c>
      <c r="AA11" s="71">
        <v>0</v>
      </c>
      <c r="AB11" s="71">
        <v>0</v>
      </c>
      <c r="AC11" s="73">
        <v>1</v>
      </c>
      <c r="AD11" s="73">
        <v>0</v>
      </c>
      <c r="AE11" s="1" t="s">
        <v>12508</v>
      </c>
      <c r="AF11" s="1" t="s">
        <v>1450</v>
      </c>
      <c r="AG11" s="1" t="s">
        <v>1451</v>
      </c>
    </row>
    <row r="12" spans="1:33">
      <c r="A12" s="70">
        <v>45169</v>
      </c>
      <c r="B12" s="70">
        <v>45169</v>
      </c>
      <c r="C12" s="71">
        <v>700023</v>
      </c>
      <c r="D12" s="1" t="s">
        <v>3953</v>
      </c>
      <c r="E12" s="71">
        <v>1608001</v>
      </c>
      <c r="F12" s="1" t="s">
        <v>3954</v>
      </c>
      <c r="G12" s="1" t="s">
        <v>3955</v>
      </c>
      <c r="H12" s="72">
        <v>6455819</v>
      </c>
      <c r="I12" s="1" t="s">
        <v>3956</v>
      </c>
      <c r="J12" s="73">
        <v>0.5</v>
      </c>
      <c r="K12" s="73">
        <v>0.5</v>
      </c>
      <c r="L12" s="73">
        <v>0.5</v>
      </c>
      <c r="M12" s="1">
        <v>1</v>
      </c>
      <c r="N12" s="1" t="s">
        <v>1239</v>
      </c>
      <c r="O12" s="1" t="s">
        <v>1467</v>
      </c>
      <c r="P12" s="1">
        <v>20305030</v>
      </c>
      <c r="Q12" s="73">
        <v>2032202018</v>
      </c>
      <c r="R12" s="74">
        <v>207.2</v>
      </c>
      <c r="S12" s="1" t="s">
        <v>3727</v>
      </c>
      <c r="T12" s="75">
        <v>56.62</v>
      </c>
      <c r="U12" s="76">
        <v>3718405670.5192499</v>
      </c>
      <c r="V12" s="77">
        <v>3718405670.5192499</v>
      </c>
      <c r="W12" s="77">
        <v>7436811341.0384998</v>
      </c>
      <c r="X12" s="76">
        <v>2.4486353972770001</v>
      </c>
      <c r="Y12" s="71">
        <v>1</v>
      </c>
      <c r="Z12" s="71">
        <v>0</v>
      </c>
      <c r="AA12" s="71">
        <v>0</v>
      </c>
      <c r="AB12" s="71">
        <v>0</v>
      </c>
      <c r="AC12" s="73">
        <v>0</v>
      </c>
      <c r="AD12" s="73">
        <v>1</v>
      </c>
      <c r="AE12" s="1" t="s">
        <v>3728</v>
      </c>
      <c r="AF12" s="1" t="s">
        <v>1450</v>
      </c>
      <c r="AG12" s="1" t="s">
        <v>1451</v>
      </c>
    </row>
    <row r="13" spans="1:33">
      <c r="A13" s="70">
        <v>45169</v>
      </c>
      <c r="B13" s="70">
        <v>45169</v>
      </c>
      <c r="C13" s="71">
        <v>700023</v>
      </c>
      <c r="D13" s="1" t="s">
        <v>4036</v>
      </c>
      <c r="E13" s="71">
        <v>1628901</v>
      </c>
      <c r="F13" s="1" t="s">
        <v>4037</v>
      </c>
      <c r="G13" s="1" t="s">
        <v>4038</v>
      </c>
      <c r="H13" s="72">
        <v>6466457</v>
      </c>
      <c r="I13" s="1" t="s">
        <v>4039</v>
      </c>
      <c r="J13" s="73">
        <v>0.35</v>
      </c>
      <c r="K13" s="73">
        <v>0.35</v>
      </c>
      <c r="L13" s="73">
        <v>0.35</v>
      </c>
      <c r="M13" s="1">
        <v>1</v>
      </c>
      <c r="N13" s="1" t="s">
        <v>1239</v>
      </c>
      <c r="O13" s="1" t="s">
        <v>1467</v>
      </c>
      <c r="P13" s="1">
        <v>20105010</v>
      </c>
      <c r="Q13" s="73">
        <v>7520983740</v>
      </c>
      <c r="R13" s="74">
        <v>36.549999999999997</v>
      </c>
      <c r="S13" s="1" t="s">
        <v>3727</v>
      </c>
      <c r="T13" s="75">
        <v>56.62</v>
      </c>
      <c r="U13" s="76">
        <v>1699261471.1047299</v>
      </c>
      <c r="V13" s="77">
        <v>1699261471.1047299</v>
      </c>
      <c r="W13" s="77">
        <v>4855032774.5849504</v>
      </c>
      <c r="X13" s="76">
        <v>1.118993503147</v>
      </c>
      <c r="Y13" s="71">
        <v>0</v>
      </c>
      <c r="Z13" s="71">
        <v>1</v>
      </c>
      <c r="AA13" s="71">
        <v>0</v>
      </c>
      <c r="AB13" s="71">
        <v>0</v>
      </c>
      <c r="AC13" s="73">
        <v>1</v>
      </c>
      <c r="AD13" s="73">
        <v>0</v>
      </c>
      <c r="AE13" s="1" t="s">
        <v>3728</v>
      </c>
      <c r="AF13" s="1" t="s">
        <v>1450</v>
      </c>
      <c r="AG13" s="1" t="s">
        <v>1451</v>
      </c>
    </row>
    <row r="14" spans="1:33">
      <c r="A14" s="70">
        <v>45169</v>
      </c>
      <c r="B14" s="70">
        <v>45169</v>
      </c>
      <c r="C14" s="71">
        <v>700023</v>
      </c>
      <c r="D14" s="1" t="s">
        <v>12509</v>
      </c>
      <c r="E14" s="71">
        <v>1629801</v>
      </c>
      <c r="G14" s="1" t="s">
        <v>12510</v>
      </c>
      <c r="H14" s="72" t="s">
        <v>12511</v>
      </c>
      <c r="I14" s="1" t="s">
        <v>12512</v>
      </c>
      <c r="J14" s="73">
        <v>0.3</v>
      </c>
      <c r="K14" s="73">
        <v>0.3</v>
      </c>
      <c r="L14" s="73">
        <v>0.3</v>
      </c>
      <c r="M14" s="1">
        <v>1</v>
      </c>
      <c r="N14" s="1" t="s">
        <v>1150</v>
      </c>
      <c r="O14" s="1" t="s">
        <v>1548</v>
      </c>
      <c r="P14" s="1">
        <v>55101010</v>
      </c>
      <c r="Q14" s="73">
        <v>72388960</v>
      </c>
      <c r="R14" s="74">
        <v>20.2</v>
      </c>
      <c r="S14" s="1" t="s">
        <v>1456</v>
      </c>
      <c r="T14" s="75">
        <v>0.92136177270005104</v>
      </c>
      <c r="U14" s="76">
        <v>476118187.88015997</v>
      </c>
      <c r="V14" s="77">
        <v>476118187.88015997</v>
      </c>
      <c r="W14" s="77">
        <v>1587060626.2672</v>
      </c>
      <c r="X14" s="76">
        <v>0.31353218326170001</v>
      </c>
      <c r="Y14" s="71">
        <v>0</v>
      </c>
      <c r="Z14" s="71">
        <v>1</v>
      </c>
      <c r="AA14" s="71">
        <v>0</v>
      </c>
      <c r="AB14" s="71">
        <v>0</v>
      </c>
      <c r="AE14" s="1" t="s">
        <v>12513</v>
      </c>
      <c r="AF14" s="1" t="s">
        <v>1450</v>
      </c>
      <c r="AG14" s="1" t="s">
        <v>1451</v>
      </c>
    </row>
    <row r="15" spans="1:33">
      <c r="A15" s="70">
        <v>45169</v>
      </c>
      <c r="B15" s="70">
        <v>45169</v>
      </c>
      <c r="C15" s="71">
        <v>700023</v>
      </c>
      <c r="D15" s="1" t="s">
        <v>12514</v>
      </c>
      <c r="E15" s="71">
        <v>1630901</v>
      </c>
      <c r="F15" s="1" t="s">
        <v>12515</v>
      </c>
      <c r="G15" s="1" t="s">
        <v>12516</v>
      </c>
      <c r="H15" s="72">
        <v>6475538</v>
      </c>
      <c r="I15" s="1" t="s">
        <v>12517</v>
      </c>
      <c r="J15" s="73">
        <v>0.55000000000000004</v>
      </c>
      <c r="K15" s="73">
        <v>0.55000000000000004</v>
      </c>
      <c r="L15" s="73">
        <v>0.55000000000000004</v>
      </c>
      <c r="M15" s="1">
        <v>1</v>
      </c>
      <c r="N15" s="1" t="s">
        <v>1312</v>
      </c>
      <c r="O15" s="1" t="s">
        <v>1467</v>
      </c>
      <c r="P15" s="1">
        <v>20105010</v>
      </c>
      <c r="Q15" s="73">
        <v>1319776451</v>
      </c>
      <c r="R15" s="74">
        <v>178.75</v>
      </c>
      <c r="S15" s="1" t="s">
        <v>12518</v>
      </c>
      <c r="T15" s="75">
        <v>319</v>
      </c>
      <c r="U15" s="76">
        <v>406741449.33836198</v>
      </c>
      <c r="V15" s="77">
        <v>406741449.33836198</v>
      </c>
      <c r="W15" s="77">
        <v>739529907.88793099</v>
      </c>
      <c r="X15" s="76">
        <v>0.26784638327280003</v>
      </c>
      <c r="Y15" s="71">
        <v>0</v>
      </c>
      <c r="Z15" s="71">
        <v>1</v>
      </c>
      <c r="AA15" s="71">
        <v>0</v>
      </c>
      <c r="AB15" s="71">
        <v>0</v>
      </c>
      <c r="AE15" s="1" t="s">
        <v>12519</v>
      </c>
      <c r="AF15" s="1" t="s">
        <v>1450</v>
      </c>
      <c r="AG15" s="1" t="s">
        <v>1451</v>
      </c>
    </row>
    <row r="16" spans="1:33">
      <c r="A16" s="70">
        <v>45169</v>
      </c>
      <c r="B16" s="70">
        <v>45169</v>
      </c>
      <c r="C16" s="71">
        <v>700023</v>
      </c>
      <c r="D16" s="1" t="s">
        <v>4058</v>
      </c>
      <c r="E16" s="71">
        <v>1641606</v>
      </c>
      <c r="F16" s="1">
        <v>204448104</v>
      </c>
      <c r="G16" s="1" t="s">
        <v>4059</v>
      </c>
      <c r="H16" s="72">
        <v>2210476</v>
      </c>
      <c r="I16" s="1" t="s">
        <v>4060</v>
      </c>
      <c r="J16" s="73">
        <v>0.85</v>
      </c>
      <c r="K16" s="73">
        <v>0.85</v>
      </c>
      <c r="L16" s="73">
        <v>0.85</v>
      </c>
      <c r="M16" s="1">
        <v>1</v>
      </c>
      <c r="N16" s="1" t="s">
        <v>1236</v>
      </c>
      <c r="O16" s="1" t="s">
        <v>1462</v>
      </c>
      <c r="P16" s="1">
        <v>15104030</v>
      </c>
      <c r="Q16" s="73">
        <v>253715190</v>
      </c>
      <c r="R16" s="74">
        <v>8.5399999999999991</v>
      </c>
      <c r="S16" s="1" t="s">
        <v>1448</v>
      </c>
      <c r="T16" s="75">
        <v>1</v>
      </c>
      <c r="U16" s="76">
        <v>1841718564.21</v>
      </c>
      <c r="V16" s="77">
        <v>1841718564.21</v>
      </c>
      <c r="W16" s="77">
        <v>2167830039.4059701</v>
      </c>
      <c r="X16" s="76">
        <v>1.2128039992788</v>
      </c>
      <c r="Y16" s="71">
        <v>0</v>
      </c>
      <c r="Z16" s="71">
        <v>1</v>
      </c>
      <c r="AA16" s="71">
        <v>0</v>
      </c>
      <c r="AB16" s="71">
        <v>0</v>
      </c>
      <c r="AC16" s="73">
        <v>1</v>
      </c>
      <c r="AD16" s="73">
        <v>0</v>
      </c>
      <c r="AE16" s="1" t="s">
        <v>1449</v>
      </c>
      <c r="AF16" s="1" t="s">
        <v>1450</v>
      </c>
      <c r="AG16" s="1" t="s">
        <v>1451</v>
      </c>
    </row>
    <row r="17" spans="1:33">
      <c r="A17" s="70">
        <v>45169</v>
      </c>
      <c r="B17" s="70">
        <v>45169</v>
      </c>
      <c r="C17" s="71">
        <v>700023</v>
      </c>
      <c r="D17" s="1" t="s">
        <v>4061</v>
      </c>
      <c r="E17" s="71">
        <v>1642104</v>
      </c>
      <c r="F17" s="1" t="s">
        <v>4062</v>
      </c>
      <c r="G17" s="1" t="s">
        <v>4063</v>
      </c>
      <c r="H17" s="72">
        <v>2823777</v>
      </c>
      <c r="I17" s="1" t="s">
        <v>4064</v>
      </c>
      <c r="J17" s="73">
        <v>0.11</v>
      </c>
      <c r="K17" s="73">
        <v>0.11</v>
      </c>
      <c r="L17" s="73">
        <v>0.11</v>
      </c>
      <c r="M17" s="1">
        <v>1</v>
      </c>
      <c r="N17" s="1" t="s">
        <v>1236</v>
      </c>
      <c r="O17" s="1" t="s">
        <v>1462</v>
      </c>
      <c r="P17" s="1">
        <v>15104025</v>
      </c>
      <c r="Q17" s="73">
        <v>773101669</v>
      </c>
      <c r="R17" s="74">
        <v>80.66</v>
      </c>
      <c r="S17" s="1" t="s">
        <v>1448</v>
      </c>
      <c r="T17" s="75">
        <v>1</v>
      </c>
      <c r="U17" s="76">
        <v>6859421868.3694</v>
      </c>
      <c r="V17" s="77">
        <v>6859421868.3694</v>
      </c>
      <c r="W17" s="77">
        <v>62358380621.540001</v>
      </c>
      <c r="X17" s="76">
        <v>4.5170496928055996</v>
      </c>
      <c r="Y17" s="71">
        <v>1</v>
      </c>
      <c r="Z17" s="71">
        <v>0</v>
      </c>
      <c r="AA17" s="71">
        <v>0</v>
      </c>
      <c r="AB17" s="71">
        <v>0</v>
      </c>
      <c r="AC17" s="73">
        <v>0.35</v>
      </c>
      <c r="AD17" s="73">
        <v>0.65</v>
      </c>
      <c r="AE17" s="1" t="s">
        <v>1449</v>
      </c>
      <c r="AF17" s="1" t="s">
        <v>1450</v>
      </c>
      <c r="AG17" s="1" t="s">
        <v>1451</v>
      </c>
    </row>
    <row r="18" spans="1:33">
      <c r="A18" s="70">
        <v>45169</v>
      </c>
      <c r="B18" s="70">
        <v>45169</v>
      </c>
      <c r="C18" s="71">
        <v>700023</v>
      </c>
      <c r="D18" s="1" t="s">
        <v>4240</v>
      </c>
      <c r="E18" s="71">
        <v>1699201</v>
      </c>
      <c r="F18" s="1" t="s">
        <v>4241</v>
      </c>
      <c r="G18" s="1" t="s">
        <v>4242</v>
      </c>
      <c r="H18" s="72">
        <v>6919519</v>
      </c>
      <c r="I18" s="1" t="s">
        <v>4243</v>
      </c>
      <c r="J18" s="73">
        <v>0.45</v>
      </c>
      <c r="K18" s="73">
        <v>0.4</v>
      </c>
      <c r="L18" s="73">
        <v>0.4</v>
      </c>
      <c r="M18" s="1">
        <v>1</v>
      </c>
      <c r="N18" s="1" t="s">
        <v>1239</v>
      </c>
      <c r="O18" s="1" t="s">
        <v>1499</v>
      </c>
      <c r="P18" s="1">
        <v>30202030</v>
      </c>
      <c r="Q18" s="73">
        <v>2178507618</v>
      </c>
      <c r="R18" s="74">
        <v>111.7</v>
      </c>
      <c r="S18" s="1" t="s">
        <v>3727</v>
      </c>
      <c r="T18" s="75">
        <v>56.62</v>
      </c>
      <c r="U18" s="76">
        <v>1719104916.50018</v>
      </c>
      <c r="V18" s="77">
        <v>1719104916.50018</v>
      </c>
      <c r="W18" s="77">
        <v>4297762291.2504396</v>
      </c>
      <c r="X18" s="76">
        <v>1.1320607602203001</v>
      </c>
      <c r="Y18" s="71">
        <v>0</v>
      </c>
      <c r="Z18" s="71">
        <v>1</v>
      </c>
      <c r="AA18" s="71">
        <v>0</v>
      </c>
      <c r="AB18" s="71">
        <v>0</v>
      </c>
      <c r="AC18" s="73">
        <v>0</v>
      </c>
      <c r="AD18" s="73">
        <v>1</v>
      </c>
      <c r="AE18" s="1" t="s">
        <v>3728</v>
      </c>
      <c r="AF18" s="1" t="s">
        <v>1450</v>
      </c>
      <c r="AG18" s="1" t="s">
        <v>1451</v>
      </c>
    </row>
    <row r="19" spans="1:33">
      <c r="A19" s="70">
        <v>45169</v>
      </c>
      <c r="B19" s="70">
        <v>45169</v>
      </c>
      <c r="C19" s="71">
        <v>700023</v>
      </c>
      <c r="D19" s="1" t="s">
        <v>4275</v>
      </c>
      <c r="E19" s="71">
        <v>1712101</v>
      </c>
      <c r="F19" s="1" t="s">
        <v>4276</v>
      </c>
      <c r="G19" s="1" t="s">
        <v>4277</v>
      </c>
      <c r="H19" s="72">
        <v>6818843</v>
      </c>
      <c r="I19" s="1" t="s">
        <v>4278</v>
      </c>
      <c r="J19" s="73">
        <v>0.35</v>
      </c>
      <c r="K19" s="73">
        <v>0.35</v>
      </c>
      <c r="L19" s="73">
        <v>0.35</v>
      </c>
      <c r="M19" s="1">
        <v>1</v>
      </c>
      <c r="N19" s="1" t="s">
        <v>1239</v>
      </c>
      <c r="O19" s="1" t="s">
        <v>1564</v>
      </c>
      <c r="P19" s="1">
        <v>60201020</v>
      </c>
      <c r="Q19" s="73">
        <v>28879231694</v>
      </c>
      <c r="R19" s="74">
        <v>29.2</v>
      </c>
      <c r="S19" s="1" t="s">
        <v>3727</v>
      </c>
      <c r="T19" s="75">
        <v>56.62</v>
      </c>
      <c r="U19" s="76">
        <v>5212747225.58601</v>
      </c>
      <c r="V19" s="77">
        <v>5212747225.58601</v>
      </c>
      <c r="W19" s="77">
        <v>14893563501.674299</v>
      </c>
      <c r="X19" s="76">
        <v>3.4326855390808002</v>
      </c>
      <c r="Y19" s="71">
        <v>1</v>
      </c>
      <c r="Z19" s="71">
        <v>0</v>
      </c>
      <c r="AA19" s="71">
        <v>0</v>
      </c>
      <c r="AB19" s="71">
        <v>0</v>
      </c>
      <c r="AC19" s="73">
        <v>0</v>
      </c>
      <c r="AD19" s="73">
        <v>1</v>
      </c>
      <c r="AE19" s="1" t="s">
        <v>3728</v>
      </c>
      <c r="AF19" s="1" t="s">
        <v>1450</v>
      </c>
      <c r="AG19" s="1" t="s">
        <v>1451</v>
      </c>
    </row>
    <row r="20" spans="1:33">
      <c r="A20" s="70">
        <v>45169</v>
      </c>
      <c r="B20" s="70">
        <v>45169</v>
      </c>
      <c r="C20" s="71">
        <v>700023</v>
      </c>
      <c r="D20" s="1" t="s">
        <v>4380</v>
      </c>
      <c r="E20" s="71">
        <v>1750101</v>
      </c>
      <c r="F20" s="1" t="s">
        <v>4381</v>
      </c>
      <c r="G20" s="1" t="s">
        <v>4382</v>
      </c>
      <c r="H20" s="72">
        <v>6074968</v>
      </c>
      <c r="I20" s="1" t="s">
        <v>4383</v>
      </c>
      <c r="J20" s="73">
        <v>0.4</v>
      </c>
      <c r="K20" s="73">
        <v>0.4</v>
      </c>
      <c r="L20" s="73">
        <v>0.4</v>
      </c>
      <c r="M20" s="1">
        <v>1</v>
      </c>
      <c r="N20" s="1" t="s">
        <v>1239</v>
      </c>
      <c r="O20" s="1" t="s">
        <v>1484</v>
      </c>
      <c r="P20" s="1">
        <v>40101010</v>
      </c>
      <c r="Q20" s="73">
        <v>4937429681</v>
      </c>
      <c r="R20" s="74">
        <v>110</v>
      </c>
      <c r="S20" s="1" t="s">
        <v>3727</v>
      </c>
      <c r="T20" s="75">
        <v>56.62</v>
      </c>
      <c r="U20" s="76">
        <v>3836928752.4549599</v>
      </c>
      <c r="V20" s="77">
        <v>3836928752.4549599</v>
      </c>
      <c r="W20" s="77">
        <v>9592321881.1374092</v>
      </c>
      <c r="X20" s="76">
        <v>2.5266849269781999</v>
      </c>
      <c r="Y20" s="71">
        <v>1</v>
      </c>
      <c r="Z20" s="71">
        <v>0</v>
      </c>
      <c r="AA20" s="71">
        <v>0</v>
      </c>
      <c r="AB20" s="71">
        <v>0</v>
      </c>
      <c r="AC20" s="73">
        <v>1</v>
      </c>
      <c r="AD20" s="73">
        <v>0</v>
      </c>
      <c r="AE20" s="1" t="s">
        <v>3728</v>
      </c>
      <c r="AF20" s="1" t="s">
        <v>1450</v>
      </c>
      <c r="AG20" s="1" t="s">
        <v>1451</v>
      </c>
    </row>
    <row r="21" spans="1:33">
      <c r="A21" s="70">
        <v>45169</v>
      </c>
      <c r="B21" s="70">
        <v>45169</v>
      </c>
      <c r="C21" s="71">
        <v>700023</v>
      </c>
      <c r="D21" s="1" t="s">
        <v>12520</v>
      </c>
      <c r="E21" s="71">
        <v>1824101</v>
      </c>
      <c r="G21" s="1" t="s">
        <v>12521</v>
      </c>
      <c r="H21" s="72" t="s">
        <v>12522</v>
      </c>
      <c r="I21" s="1" t="s">
        <v>12523</v>
      </c>
      <c r="J21" s="73">
        <v>0.1</v>
      </c>
      <c r="K21" s="73">
        <v>0.1</v>
      </c>
      <c r="L21" s="73">
        <v>0.1</v>
      </c>
      <c r="M21" s="1">
        <v>1</v>
      </c>
      <c r="N21" s="1" t="s">
        <v>919</v>
      </c>
      <c r="O21" s="1" t="s">
        <v>1692</v>
      </c>
      <c r="P21" s="1">
        <v>50102010</v>
      </c>
      <c r="Q21" s="73">
        <v>5237933335</v>
      </c>
      <c r="R21" s="74">
        <v>30</v>
      </c>
      <c r="S21" s="1" t="s">
        <v>12524</v>
      </c>
      <c r="T21" s="75">
        <v>109.25</v>
      </c>
      <c r="U21" s="76">
        <v>143833409.65675101</v>
      </c>
      <c r="V21" s="77">
        <v>143833409.65675101</v>
      </c>
      <c r="W21" s="77">
        <v>1438334096.5675099</v>
      </c>
      <c r="X21" s="76">
        <v>9.4716824737300004E-2</v>
      </c>
      <c r="Y21" s="71">
        <v>0</v>
      </c>
      <c r="Z21" s="71">
        <v>1</v>
      </c>
      <c r="AA21" s="71">
        <v>0</v>
      </c>
      <c r="AB21" s="71">
        <v>0</v>
      </c>
      <c r="AE21" s="1" t="s">
        <v>12525</v>
      </c>
      <c r="AF21" s="1" t="s">
        <v>1450</v>
      </c>
      <c r="AG21" s="1" t="s">
        <v>1451</v>
      </c>
    </row>
    <row r="22" spans="1:33">
      <c r="A22" s="70">
        <v>45169</v>
      </c>
      <c r="B22" s="70">
        <v>45169</v>
      </c>
      <c r="C22" s="71">
        <v>700023</v>
      </c>
      <c r="D22" s="1" t="s">
        <v>4506</v>
      </c>
      <c r="E22" s="71">
        <v>1848802</v>
      </c>
      <c r="F22" s="1" t="s">
        <v>4507</v>
      </c>
      <c r="G22" s="1" t="s">
        <v>4508</v>
      </c>
      <c r="H22" s="72">
        <v>2232878</v>
      </c>
      <c r="I22" s="1" t="s">
        <v>4509</v>
      </c>
      <c r="J22" s="73">
        <v>0.85</v>
      </c>
      <c r="K22" s="73">
        <v>0.85</v>
      </c>
      <c r="L22" s="73">
        <v>0.85</v>
      </c>
      <c r="M22" s="1">
        <v>1</v>
      </c>
      <c r="N22" s="1" t="s">
        <v>1236</v>
      </c>
      <c r="O22" s="1" t="s">
        <v>1484</v>
      </c>
      <c r="P22" s="1">
        <v>40101010</v>
      </c>
      <c r="Q22" s="73">
        <v>79533000</v>
      </c>
      <c r="R22" s="74">
        <v>141.43</v>
      </c>
      <c r="S22" s="1" t="s">
        <v>1448</v>
      </c>
      <c r="T22" s="75">
        <v>1</v>
      </c>
      <c r="U22" s="76">
        <v>9561099361.5</v>
      </c>
      <c r="V22" s="77">
        <v>9561099361.5</v>
      </c>
      <c r="W22" s="77">
        <v>11248352190</v>
      </c>
      <c r="X22" s="76">
        <v>6.2961517402652003</v>
      </c>
      <c r="Y22" s="71">
        <v>1</v>
      </c>
      <c r="Z22" s="71">
        <v>0</v>
      </c>
      <c r="AA22" s="71">
        <v>0</v>
      </c>
      <c r="AB22" s="71">
        <v>0</v>
      </c>
      <c r="AC22" s="73">
        <v>0.5</v>
      </c>
      <c r="AD22" s="73">
        <v>0.5</v>
      </c>
      <c r="AE22" s="1" t="s">
        <v>1449</v>
      </c>
      <c r="AF22" s="1" t="s">
        <v>1450</v>
      </c>
      <c r="AG22" s="1" t="s">
        <v>1451</v>
      </c>
    </row>
    <row r="23" spans="1:33">
      <c r="A23" s="70">
        <v>45169</v>
      </c>
      <c r="B23" s="70">
        <v>45169</v>
      </c>
      <c r="C23" s="71">
        <v>700023</v>
      </c>
      <c r="D23" s="1" t="s">
        <v>12526</v>
      </c>
      <c r="E23" s="71">
        <v>1869201</v>
      </c>
      <c r="G23" s="1" t="s">
        <v>12527</v>
      </c>
      <c r="H23" s="72">
        <v>6466327</v>
      </c>
      <c r="I23" s="1" t="s">
        <v>12528</v>
      </c>
      <c r="J23" s="73">
        <v>0.25</v>
      </c>
      <c r="K23" s="73">
        <v>0.25</v>
      </c>
      <c r="L23" s="73">
        <v>0.25</v>
      </c>
      <c r="M23" s="1">
        <v>1</v>
      </c>
      <c r="N23" s="1" t="s">
        <v>1118</v>
      </c>
      <c r="O23" s="1" t="s">
        <v>1484</v>
      </c>
      <c r="P23" s="1">
        <v>40101010</v>
      </c>
      <c r="Q23" s="73">
        <v>200000000</v>
      </c>
      <c r="R23" s="74">
        <v>4.01</v>
      </c>
      <c r="S23" s="1" t="s">
        <v>12502</v>
      </c>
      <c r="T23" s="75">
        <v>0.70825000000000005</v>
      </c>
      <c r="U23" s="76">
        <v>283092128.485704</v>
      </c>
      <c r="V23" s="77">
        <v>283092128.485704</v>
      </c>
      <c r="W23" s="77">
        <v>1132368513.9428201</v>
      </c>
      <c r="X23" s="76">
        <v>0.1864211352722</v>
      </c>
      <c r="Y23" s="71">
        <v>0</v>
      </c>
      <c r="Z23" s="71">
        <v>1</v>
      </c>
      <c r="AA23" s="71">
        <v>0</v>
      </c>
      <c r="AB23" s="71">
        <v>0</v>
      </c>
      <c r="AE23" s="1" t="s">
        <v>12503</v>
      </c>
      <c r="AF23" s="1" t="s">
        <v>1450</v>
      </c>
      <c r="AG23" s="1" t="s">
        <v>1451</v>
      </c>
    </row>
    <row r="24" spans="1:33">
      <c r="A24" s="70">
        <v>45169</v>
      </c>
      <c r="B24" s="70">
        <v>45169</v>
      </c>
      <c r="C24" s="71">
        <v>700023</v>
      </c>
      <c r="D24" s="1" t="s">
        <v>4639</v>
      </c>
      <c r="E24" s="71">
        <v>1910001</v>
      </c>
      <c r="F24" s="1" t="s">
        <v>4640</v>
      </c>
      <c r="G24" s="1" t="s">
        <v>4641</v>
      </c>
      <c r="H24" s="72">
        <v>6068411</v>
      </c>
      <c r="I24" s="1" t="s">
        <v>4642</v>
      </c>
      <c r="J24" s="73">
        <v>0.3</v>
      </c>
      <c r="K24" s="73">
        <v>0.3</v>
      </c>
      <c r="L24" s="73">
        <v>0.3</v>
      </c>
      <c r="M24" s="1">
        <v>1</v>
      </c>
      <c r="N24" s="1" t="s">
        <v>1239</v>
      </c>
      <c r="O24" s="1" t="s">
        <v>1467</v>
      </c>
      <c r="P24" s="1">
        <v>20105010</v>
      </c>
      <c r="Q24" s="73">
        <v>5630225457</v>
      </c>
      <c r="R24" s="74">
        <v>47</v>
      </c>
      <c r="S24" s="1" t="s">
        <v>3727</v>
      </c>
      <c r="T24" s="75">
        <v>56.62</v>
      </c>
      <c r="U24" s="76">
        <v>1402087229.6661999</v>
      </c>
      <c r="V24" s="77">
        <v>1402087229.6661999</v>
      </c>
      <c r="W24" s="77">
        <v>4673624098.8873196</v>
      </c>
      <c r="X24" s="76">
        <v>0.92329904933460005</v>
      </c>
      <c r="Y24" s="71">
        <v>0</v>
      </c>
      <c r="Z24" s="71">
        <v>1</v>
      </c>
      <c r="AA24" s="71">
        <v>0</v>
      </c>
      <c r="AB24" s="71">
        <v>0</v>
      </c>
      <c r="AC24" s="73">
        <v>1</v>
      </c>
      <c r="AD24" s="73">
        <v>0</v>
      </c>
      <c r="AE24" s="1" t="s">
        <v>3728</v>
      </c>
      <c r="AF24" s="1" t="s">
        <v>1450</v>
      </c>
      <c r="AG24" s="1" t="s">
        <v>1451</v>
      </c>
    </row>
    <row r="25" spans="1:33">
      <c r="A25" s="70">
        <v>45169</v>
      </c>
      <c r="B25" s="70">
        <v>45169</v>
      </c>
      <c r="C25" s="71">
        <v>700023</v>
      </c>
      <c r="D25" s="1" t="s">
        <v>4643</v>
      </c>
      <c r="E25" s="71">
        <v>1910701</v>
      </c>
      <c r="F25" s="1" t="s">
        <v>4644</v>
      </c>
      <c r="G25" s="1" t="s">
        <v>4645</v>
      </c>
      <c r="H25" s="72">
        <v>6474494</v>
      </c>
      <c r="I25" s="1" t="s">
        <v>4646</v>
      </c>
      <c r="J25" s="73">
        <v>0.4</v>
      </c>
      <c r="K25" s="73">
        <v>0.4</v>
      </c>
      <c r="L25" s="73">
        <v>0.4</v>
      </c>
      <c r="M25" s="1">
        <v>1</v>
      </c>
      <c r="N25" s="1" t="s">
        <v>1239</v>
      </c>
      <c r="O25" s="1" t="s">
        <v>1455</v>
      </c>
      <c r="P25" s="1">
        <v>25301040</v>
      </c>
      <c r="Q25" s="73">
        <v>1119112798</v>
      </c>
      <c r="R25" s="74">
        <v>237</v>
      </c>
      <c r="S25" s="1" t="s">
        <v>3727</v>
      </c>
      <c r="T25" s="75">
        <v>56.62</v>
      </c>
      <c r="U25" s="76">
        <v>1873752971.5718801</v>
      </c>
      <c r="V25" s="77">
        <v>1873752971.5718801</v>
      </c>
      <c r="W25" s="77">
        <v>4684382428.9297104</v>
      </c>
      <c r="X25" s="76">
        <v>1.2338992187755</v>
      </c>
      <c r="Y25" s="71">
        <v>0</v>
      </c>
      <c r="Z25" s="71">
        <v>1</v>
      </c>
      <c r="AA25" s="71">
        <v>0</v>
      </c>
      <c r="AB25" s="71">
        <v>0</v>
      </c>
      <c r="AC25" s="73">
        <v>0</v>
      </c>
      <c r="AD25" s="73">
        <v>1</v>
      </c>
      <c r="AE25" s="1" t="s">
        <v>3728</v>
      </c>
      <c r="AF25" s="1" t="s">
        <v>1450</v>
      </c>
      <c r="AG25" s="1" t="s">
        <v>1451</v>
      </c>
    </row>
    <row r="26" spans="1:33">
      <c r="A26" s="70">
        <v>45169</v>
      </c>
      <c r="B26" s="70">
        <v>45169</v>
      </c>
      <c r="C26" s="71">
        <v>700023</v>
      </c>
      <c r="D26" s="1" t="s">
        <v>12529</v>
      </c>
      <c r="E26" s="71">
        <v>2009801</v>
      </c>
      <c r="G26" s="1" t="s">
        <v>12530</v>
      </c>
      <c r="H26" s="72" t="s">
        <v>12531</v>
      </c>
      <c r="I26" s="1" t="s">
        <v>12532</v>
      </c>
      <c r="J26" s="73">
        <v>0.7</v>
      </c>
      <c r="K26" s="73">
        <v>0.05</v>
      </c>
      <c r="L26" s="73">
        <v>0.05</v>
      </c>
      <c r="M26" s="1">
        <v>1</v>
      </c>
      <c r="N26" s="1" t="s">
        <v>1385</v>
      </c>
      <c r="O26" s="1" t="s">
        <v>1484</v>
      </c>
      <c r="P26" s="1">
        <v>40101010</v>
      </c>
      <c r="Q26" s="73">
        <v>2453697382</v>
      </c>
      <c r="R26" s="74">
        <v>28100</v>
      </c>
      <c r="S26" s="1" t="s">
        <v>12533</v>
      </c>
      <c r="T26" s="75">
        <v>24085</v>
      </c>
      <c r="U26" s="76">
        <v>143136592.14075199</v>
      </c>
      <c r="V26" s="77">
        <v>143136592.14075199</v>
      </c>
      <c r="W26" s="77">
        <v>2862731842.8150301</v>
      </c>
      <c r="X26" s="76">
        <v>9.4257958172799999E-2</v>
      </c>
      <c r="Y26" s="71">
        <v>0</v>
      </c>
      <c r="Z26" s="71">
        <v>1</v>
      </c>
      <c r="AA26" s="71">
        <v>0</v>
      </c>
      <c r="AB26" s="71">
        <v>0</v>
      </c>
      <c r="AE26" s="1" t="s">
        <v>12534</v>
      </c>
      <c r="AF26" s="1" t="s">
        <v>1450</v>
      </c>
      <c r="AG26" s="1" t="s">
        <v>1451</v>
      </c>
    </row>
    <row r="27" spans="1:33">
      <c r="A27" s="70">
        <v>45169</v>
      </c>
      <c r="B27" s="70">
        <v>45169</v>
      </c>
      <c r="C27" s="71">
        <v>700023</v>
      </c>
      <c r="D27" s="1" t="s">
        <v>12535</v>
      </c>
      <c r="E27" s="71">
        <v>2013301</v>
      </c>
      <c r="G27" s="1" t="s">
        <v>12536</v>
      </c>
      <c r="H27" s="72">
        <v>4908423</v>
      </c>
      <c r="I27" s="1" t="s">
        <v>12537</v>
      </c>
      <c r="J27" s="73">
        <v>0.35</v>
      </c>
      <c r="K27" s="73">
        <v>0.25</v>
      </c>
      <c r="L27" s="73">
        <v>0.25</v>
      </c>
      <c r="M27" s="1">
        <v>1</v>
      </c>
      <c r="N27" s="1" t="s">
        <v>1095</v>
      </c>
      <c r="O27" s="1" t="s">
        <v>1499</v>
      </c>
      <c r="P27" s="1">
        <v>30202030</v>
      </c>
      <c r="Q27" s="73">
        <v>1845939749</v>
      </c>
      <c r="R27" s="74">
        <v>112.5</v>
      </c>
      <c r="S27" s="1" t="s">
        <v>12538</v>
      </c>
      <c r="T27" s="75">
        <v>130.93</v>
      </c>
      <c r="U27" s="76">
        <v>396525284.04968297</v>
      </c>
      <c r="V27" s="77">
        <v>396525284.04968297</v>
      </c>
      <c r="W27" s="77">
        <v>1586101136.19873</v>
      </c>
      <c r="X27" s="76">
        <v>0.26111885912220001</v>
      </c>
      <c r="Y27" s="71">
        <v>0</v>
      </c>
      <c r="Z27" s="71">
        <v>1</v>
      </c>
      <c r="AA27" s="71">
        <v>0</v>
      </c>
      <c r="AB27" s="71">
        <v>0</v>
      </c>
      <c r="AE27" s="1" t="s">
        <v>12539</v>
      </c>
      <c r="AF27" s="1" t="s">
        <v>1450</v>
      </c>
      <c r="AG27" s="1" t="s">
        <v>1451</v>
      </c>
    </row>
    <row r="28" spans="1:33">
      <c r="A28" s="70">
        <v>45169</v>
      </c>
      <c r="B28" s="70">
        <v>45169</v>
      </c>
      <c r="C28" s="71">
        <v>700023</v>
      </c>
      <c r="D28" s="1" t="s">
        <v>12540</v>
      </c>
      <c r="E28" s="71">
        <v>2020401</v>
      </c>
      <c r="G28" s="1" t="s">
        <v>12541</v>
      </c>
      <c r="H28" s="72" t="s">
        <v>12542</v>
      </c>
      <c r="I28" s="1" t="s">
        <v>12543</v>
      </c>
      <c r="J28" s="73">
        <v>0.6</v>
      </c>
      <c r="K28" s="73">
        <v>0.6</v>
      </c>
      <c r="L28" s="73">
        <v>0.6</v>
      </c>
      <c r="M28" s="1">
        <v>1</v>
      </c>
      <c r="N28" s="1" t="s">
        <v>1095</v>
      </c>
      <c r="O28" s="1" t="s">
        <v>1484</v>
      </c>
      <c r="P28" s="1">
        <v>40101010</v>
      </c>
      <c r="Q28" s="73">
        <v>2000000000</v>
      </c>
      <c r="R28" s="74">
        <v>117.5</v>
      </c>
      <c r="S28" s="1" t="s">
        <v>12538</v>
      </c>
      <c r="T28" s="75">
        <v>130.93</v>
      </c>
      <c r="U28" s="76">
        <v>1076911326.6631</v>
      </c>
      <c r="V28" s="77">
        <v>1076911326.6631</v>
      </c>
      <c r="W28" s="77">
        <v>1794852211.10517</v>
      </c>
      <c r="X28" s="76">
        <v>0.70916500991340004</v>
      </c>
      <c r="Y28" s="71">
        <v>0</v>
      </c>
      <c r="Z28" s="71">
        <v>1</v>
      </c>
      <c r="AA28" s="71">
        <v>0</v>
      </c>
      <c r="AB28" s="71">
        <v>0</v>
      </c>
      <c r="AE28" s="1" t="s">
        <v>12539</v>
      </c>
      <c r="AF28" s="1" t="s">
        <v>1450</v>
      </c>
      <c r="AG28" s="1" t="s">
        <v>1451</v>
      </c>
    </row>
    <row r="29" spans="1:33">
      <c r="A29" s="70">
        <v>45169</v>
      </c>
      <c r="B29" s="70">
        <v>45169</v>
      </c>
      <c r="C29" s="71">
        <v>700023</v>
      </c>
      <c r="D29" s="1" t="s">
        <v>12544</v>
      </c>
      <c r="E29" s="71">
        <v>2236601</v>
      </c>
      <c r="G29" s="1" t="s">
        <v>12545</v>
      </c>
      <c r="H29" s="72" t="s">
        <v>12546</v>
      </c>
      <c r="I29" s="1" t="s">
        <v>12547</v>
      </c>
      <c r="J29" s="73">
        <v>0.2</v>
      </c>
      <c r="K29" s="73">
        <v>0.2</v>
      </c>
      <c r="L29" s="73">
        <v>0.2</v>
      </c>
      <c r="M29" s="1">
        <v>1</v>
      </c>
      <c r="N29" s="1" t="s">
        <v>1189</v>
      </c>
      <c r="O29" s="1" t="s">
        <v>1484</v>
      </c>
      <c r="P29" s="1">
        <v>40101010</v>
      </c>
      <c r="Q29" s="73">
        <v>215140839</v>
      </c>
      <c r="R29" s="74">
        <v>457.9</v>
      </c>
      <c r="S29" s="1" t="s">
        <v>12548</v>
      </c>
      <c r="T29" s="75">
        <v>10.157400000000001</v>
      </c>
      <c r="U29" s="76">
        <v>1939728477.32884</v>
      </c>
      <c r="V29" s="77">
        <v>1939728477.32884</v>
      </c>
      <c r="W29" s="77">
        <v>9698642386.6442204</v>
      </c>
      <c r="X29" s="76">
        <v>1.2773452472792</v>
      </c>
      <c r="Y29" s="71">
        <v>1</v>
      </c>
      <c r="Z29" s="71">
        <v>0</v>
      </c>
      <c r="AA29" s="71">
        <v>0</v>
      </c>
      <c r="AB29" s="71">
        <v>0</v>
      </c>
      <c r="AE29" s="1" t="s">
        <v>12549</v>
      </c>
      <c r="AF29" s="1" t="s">
        <v>1450</v>
      </c>
      <c r="AG29" s="1" t="s">
        <v>1451</v>
      </c>
    </row>
    <row r="30" spans="1:33">
      <c r="A30" s="70">
        <v>45169</v>
      </c>
      <c r="B30" s="70">
        <v>45169</v>
      </c>
      <c r="C30" s="71">
        <v>700023</v>
      </c>
      <c r="D30" s="1" t="s">
        <v>12550</v>
      </c>
      <c r="E30" s="71">
        <v>2236701</v>
      </c>
      <c r="G30" s="1" t="s">
        <v>12551</v>
      </c>
      <c r="H30" s="72" t="s">
        <v>12552</v>
      </c>
      <c r="I30" s="1" t="s">
        <v>12553</v>
      </c>
      <c r="J30" s="73">
        <v>0.2</v>
      </c>
      <c r="K30" s="73">
        <v>0.2</v>
      </c>
      <c r="L30" s="73">
        <v>0.2</v>
      </c>
      <c r="M30" s="1">
        <v>1</v>
      </c>
      <c r="N30" s="1" t="s">
        <v>1189</v>
      </c>
      <c r="O30" s="1" t="s">
        <v>1484</v>
      </c>
      <c r="P30" s="1">
        <v>40101010</v>
      </c>
      <c r="Q30" s="73">
        <v>208769827</v>
      </c>
      <c r="R30" s="74">
        <v>178.6</v>
      </c>
      <c r="S30" s="1" t="s">
        <v>12548</v>
      </c>
      <c r="T30" s="75">
        <v>10.157400000000001</v>
      </c>
      <c r="U30" s="76">
        <v>734169986.45716405</v>
      </c>
      <c r="V30" s="77">
        <v>734169986.45716405</v>
      </c>
      <c r="W30" s="77">
        <v>3670849932.28582</v>
      </c>
      <c r="X30" s="76">
        <v>0.48346382179609998</v>
      </c>
      <c r="Y30" s="71">
        <v>0</v>
      </c>
      <c r="Z30" s="71">
        <v>1</v>
      </c>
      <c r="AA30" s="71">
        <v>0</v>
      </c>
      <c r="AB30" s="71">
        <v>0</v>
      </c>
      <c r="AE30" s="1" t="s">
        <v>12549</v>
      </c>
      <c r="AF30" s="1" t="s">
        <v>1450</v>
      </c>
      <c r="AG30" s="1" t="s">
        <v>1451</v>
      </c>
    </row>
    <row r="31" spans="1:33">
      <c r="A31" s="70">
        <v>45169</v>
      </c>
      <c r="B31" s="70">
        <v>45169</v>
      </c>
      <c r="C31" s="71">
        <v>700023</v>
      </c>
      <c r="D31" s="1" t="s">
        <v>12554</v>
      </c>
      <c r="E31" s="71">
        <v>2237401</v>
      </c>
      <c r="G31" s="1" t="s">
        <v>12555</v>
      </c>
      <c r="H31" s="72">
        <v>6192989</v>
      </c>
      <c r="I31" s="1" t="s">
        <v>12556</v>
      </c>
      <c r="J31" s="73">
        <v>0.25</v>
      </c>
      <c r="K31" s="73">
        <v>0.25</v>
      </c>
      <c r="L31" s="73">
        <v>0.25</v>
      </c>
      <c r="M31" s="1">
        <v>1</v>
      </c>
      <c r="N31" s="1" t="s">
        <v>1189</v>
      </c>
      <c r="O31" s="1" t="s">
        <v>1462</v>
      </c>
      <c r="P31" s="1">
        <v>15102010</v>
      </c>
      <c r="Q31" s="73">
        <v>14436004</v>
      </c>
      <c r="R31" s="74">
        <v>1460</v>
      </c>
      <c r="S31" s="1" t="s">
        <v>12548</v>
      </c>
      <c r="T31" s="75">
        <v>10.157400000000001</v>
      </c>
      <c r="U31" s="76">
        <v>518749036.17067403</v>
      </c>
      <c r="V31" s="77">
        <v>518749036.17067403</v>
      </c>
      <c r="W31" s="77">
        <v>2074996144.6826899</v>
      </c>
      <c r="X31" s="76">
        <v>0.34160534509230001</v>
      </c>
      <c r="Y31" s="71">
        <v>0</v>
      </c>
      <c r="Z31" s="71">
        <v>1</v>
      </c>
      <c r="AA31" s="71">
        <v>0</v>
      </c>
      <c r="AB31" s="71">
        <v>0</v>
      </c>
      <c r="AE31" s="1" t="s">
        <v>12549</v>
      </c>
      <c r="AF31" s="1" t="s">
        <v>1450</v>
      </c>
      <c r="AG31" s="1" t="s">
        <v>1451</v>
      </c>
    </row>
    <row r="32" spans="1:33">
      <c r="A32" s="70">
        <v>45169</v>
      </c>
      <c r="B32" s="70">
        <v>45169</v>
      </c>
      <c r="C32" s="71">
        <v>700023</v>
      </c>
      <c r="D32" s="1" t="s">
        <v>4907</v>
      </c>
      <c r="E32" s="71">
        <v>2240701</v>
      </c>
      <c r="G32" s="1" t="s">
        <v>4908</v>
      </c>
      <c r="H32" s="72">
        <v>6243898</v>
      </c>
      <c r="I32" s="1" t="s">
        <v>4909</v>
      </c>
      <c r="J32" s="73">
        <v>0.85</v>
      </c>
      <c r="K32" s="73">
        <v>0.85</v>
      </c>
      <c r="L32" s="73">
        <v>0.85</v>
      </c>
      <c r="M32" s="1">
        <v>1</v>
      </c>
      <c r="N32" s="1" t="s">
        <v>1019</v>
      </c>
      <c r="O32" s="1" t="s">
        <v>1484</v>
      </c>
      <c r="P32" s="1">
        <v>40101010</v>
      </c>
      <c r="Q32" s="73">
        <v>2982513360</v>
      </c>
      <c r="R32" s="74">
        <v>57</v>
      </c>
      <c r="S32" s="1" t="s">
        <v>4910</v>
      </c>
      <c r="T32" s="75">
        <v>30.9</v>
      </c>
      <c r="U32" s="76">
        <v>4676465122.7184496</v>
      </c>
      <c r="V32" s="77">
        <v>4676465122.7184496</v>
      </c>
      <c r="W32" s="77">
        <v>5501723673.7864103</v>
      </c>
      <c r="X32" s="76">
        <v>3.0795343618387001</v>
      </c>
      <c r="Y32" s="71">
        <v>0</v>
      </c>
      <c r="Z32" s="71">
        <v>1</v>
      </c>
      <c r="AA32" s="71">
        <v>0</v>
      </c>
      <c r="AB32" s="71">
        <v>0</v>
      </c>
      <c r="AC32" s="73">
        <v>0.35</v>
      </c>
      <c r="AD32" s="73">
        <v>0.65</v>
      </c>
      <c r="AE32" s="1" t="s">
        <v>4911</v>
      </c>
      <c r="AF32" s="1" t="s">
        <v>1450</v>
      </c>
      <c r="AG32" s="1" t="s">
        <v>1451</v>
      </c>
    </row>
    <row r="33" spans="1:33">
      <c r="A33" s="70">
        <v>45169</v>
      </c>
      <c r="B33" s="70">
        <v>45169</v>
      </c>
      <c r="C33" s="71">
        <v>700023</v>
      </c>
      <c r="D33" s="1" t="s">
        <v>4912</v>
      </c>
      <c r="E33" s="71">
        <v>2240801</v>
      </c>
      <c r="G33" s="1" t="s">
        <v>4913</v>
      </c>
      <c r="H33" s="72">
        <v>6298177</v>
      </c>
      <c r="I33" s="1" t="s">
        <v>4914</v>
      </c>
      <c r="J33" s="73">
        <v>0.45</v>
      </c>
      <c r="K33" s="73">
        <v>0.45</v>
      </c>
      <c r="L33" s="73">
        <v>0.45</v>
      </c>
      <c r="M33" s="1">
        <v>1</v>
      </c>
      <c r="N33" s="1" t="s">
        <v>1019</v>
      </c>
      <c r="O33" s="1" t="s">
        <v>1499</v>
      </c>
      <c r="P33" s="1">
        <v>30203010</v>
      </c>
      <c r="Q33" s="73">
        <v>2300000000</v>
      </c>
      <c r="R33" s="74">
        <v>20.3</v>
      </c>
      <c r="S33" s="1" t="s">
        <v>4910</v>
      </c>
      <c r="T33" s="75">
        <v>30.9</v>
      </c>
      <c r="U33" s="76">
        <v>679951456.31068003</v>
      </c>
      <c r="V33" s="77">
        <v>679951456.31068003</v>
      </c>
      <c r="W33" s="77">
        <v>1511003236.24595</v>
      </c>
      <c r="X33" s="76">
        <v>0.44775996808329999</v>
      </c>
      <c r="Y33" s="71">
        <v>0</v>
      </c>
      <c r="Z33" s="71">
        <v>1</v>
      </c>
      <c r="AA33" s="71">
        <v>0</v>
      </c>
      <c r="AB33" s="71">
        <v>0</v>
      </c>
      <c r="AC33" s="73">
        <v>1</v>
      </c>
      <c r="AD33" s="73">
        <v>0</v>
      </c>
      <c r="AE33" s="1" t="s">
        <v>4911</v>
      </c>
      <c r="AF33" s="1" t="s">
        <v>1450</v>
      </c>
      <c r="AG33" s="1" t="s">
        <v>1451</v>
      </c>
    </row>
    <row r="34" spans="1:33">
      <c r="A34" s="70">
        <v>45169</v>
      </c>
      <c r="B34" s="70">
        <v>45169</v>
      </c>
      <c r="C34" s="71">
        <v>700023</v>
      </c>
      <c r="D34" s="1" t="s">
        <v>12557</v>
      </c>
      <c r="E34" s="71">
        <v>2246701</v>
      </c>
      <c r="G34" s="1" t="s">
        <v>12558</v>
      </c>
      <c r="H34" s="72" t="s">
        <v>12559</v>
      </c>
      <c r="I34" s="1" t="s">
        <v>12560</v>
      </c>
      <c r="J34" s="73">
        <v>0.3</v>
      </c>
      <c r="K34" s="73">
        <v>0.3</v>
      </c>
      <c r="L34" s="73">
        <v>0.3</v>
      </c>
      <c r="M34" s="1">
        <v>1</v>
      </c>
      <c r="N34" s="1" t="s">
        <v>1189</v>
      </c>
      <c r="O34" s="1" t="s">
        <v>1462</v>
      </c>
      <c r="P34" s="1">
        <v>15102010</v>
      </c>
      <c r="Q34" s="73">
        <v>23431240</v>
      </c>
      <c r="R34" s="74">
        <v>1750</v>
      </c>
      <c r="S34" s="1" t="s">
        <v>12548</v>
      </c>
      <c r="T34" s="75">
        <v>10.157400000000001</v>
      </c>
      <c r="U34" s="76">
        <v>1211077736.4286101</v>
      </c>
      <c r="V34" s="77">
        <v>1211077736.4286101</v>
      </c>
      <c r="W34" s="77">
        <v>4036925788.0953798</v>
      </c>
      <c r="X34" s="76">
        <v>0.79751594555289995</v>
      </c>
      <c r="Y34" s="71">
        <v>0</v>
      </c>
      <c r="Z34" s="71">
        <v>1</v>
      </c>
      <c r="AA34" s="71">
        <v>0</v>
      </c>
      <c r="AB34" s="71">
        <v>0</v>
      </c>
      <c r="AE34" s="1" t="s">
        <v>12549</v>
      </c>
      <c r="AF34" s="1" t="s">
        <v>1450</v>
      </c>
      <c r="AG34" s="1" t="s">
        <v>1451</v>
      </c>
    </row>
    <row r="35" spans="1:33">
      <c r="A35" s="70">
        <v>45169</v>
      </c>
      <c r="B35" s="70">
        <v>45169</v>
      </c>
      <c r="C35" s="71">
        <v>700023</v>
      </c>
      <c r="D35" s="1" t="s">
        <v>12561</v>
      </c>
      <c r="E35" s="71">
        <v>2375201</v>
      </c>
      <c r="G35" s="1" t="s">
        <v>12562</v>
      </c>
      <c r="H35" s="72">
        <v>6287454</v>
      </c>
      <c r="I35" s="1" t="s">
        <v>12563</v>
      </c>
      <c r="J35" s="73">
        <v>0.1</v>
      </c>
      <c r="K35" s="73">
        <v>0.1</v>
      </c>
      <c r="L35" s="73">
        <v>0.1</v>
      </c>
      <c r="M35" s="1">
        <v>1</v>
      </c>
      <c r="N35" s="1" t="s">
        <v>1189</v>
      </c>
      <c r="O35" s="1" t="s">
        <v>1462</v>
      </c>
      <c r="P35" s="1">
        <v>15104020</v>
      </c>
      <c r="Q35" s="73">
        <v>9991308</v>
      </c>
      <c r="R35" s="74">
        <v>1820</v>
      </c>
      <c r="S35" s="1" t="s">
        <v>12548</v>
      </c>
      <c r="T35" s="75">
        <v>10.157400000000001</v>
      </c>
      <c r="U35" s="76">
        <v>179023968.33835399</v>
      </c>
      <c r="V35" s="77">
        <v>179023968.33835399</v>
      </c>
      <c r="W35" s="77">
        <v>1790239683.3835399</v>
      </c>
      <c r="X35" s="76">
        <v>0.1178904252728</v>
      </c>
      <c r="Y35" s="71">
        <v>0</v>
      </c>
      <c r="Z35" s="71">
        <v>1</v>
      </c>
      <c r="AA35" s="71">
        <v>0</v>
      </c>
      <c r="AB35" s="71">
        <v>0</v>
      </c>
      <c r="AE35" s="1" t="s">
        <v>12549</v>
      </c>
      <c r="AF35" s="1" t="s">
        <v>1450</v>
      </c>
      <c r="AG35" s="1" t="s">
        <v>1451</v>
      </c>
    </row>
    <row r="36" spans="1:33">
      <c r="A36" s="70">
        <v>45169</v>
      </c>
      <c r="B36" s="70">
        <v>45169</v>
      </c>
      <c r="C36" s="71">
        <v>700023</v>
      </c>
      <c r="D36" s="1" t="s">
        <v>12564</v>
      </c>
      <c r="E36" s="71">
        <v>2379801</v>
      </c>
      <c r="G36" s="1" t="s">
        <v>12565</v>
      </c>
      <c r="H36" s="72">
        <v>6123473</v>
      </c>
      <c r="I36" s="1" t="s">
        <v>12566</v>
      </c>
      <c r="J36" s="73">
        <v>0.25</v>
      </c>
      <c r="K36" s="73">
        <v>0.25</v>
      </c>
      <c r="L36" s="73">
        <v>0.25</v>
      </c>
      <c r="M36" s="1">
        <v>1</v>
      </c>
      <c r="N36" s="1" t="s">
        <v>1189</v>
      </c>
      <c r="O36" s="1" t="s">
        <v>1484</v>
      </c>
      <c r="P36" s="1">
        <v>40301030</v>
      </c>
      <c r="Q36" s="73">
        <v>3500000</v>
      </c>
      <c r="R36" s="74">
        <v>4150</v>
      </c>
      <c r="S36" s="1" t="s">
        <v>12548</v>
      </c>
      <c r="T36" s="75">
        <v>10.157400000000001</v>
      </c>
      <c r="U36" s="76">
        <v>357497981.76698798</v>
      </c>
      <c r="V36" s="77">
        <v>357497981.76698798</v>
      </c>
      <c r="W36" s="77">
        <v>1429991927.06795</v>
      </c>
      <c r="X36" s="76">
        <v>0.23541869558510001</v>
      </c>
      <c r="Y36" s="71">
        <v>0</v>
      </c>
      <c r="Z36" s="71">
        <v>1</v>
      </c>
      <c r="AA36" s="71">
        <v>0</v>
      </c>
      <c r="AB36" s="71">
        <v>0</v>
      </c>
      <c r="AE36" s="1" t="s">
        <v>12549</v>
      </c>
      <c r="AF36" s="1" t="s">
        <v>1450</v>
      </c>
      <c r="AG36" s="1" t="s">
        <v>1451</v>
      </c>
    </row>
    <row r="37" spans="1:33">
      <c r="A37" s="70">
        <v>45169</v>
      </c>
      <c r="B37" s="70">
        <v>45169</v>
      </c>
      <c r="C37" s="71">
        <v>700023</v>
      </c>
      <c r="D37" s="1" t="s">
        <v>6018</v>
      </c>
      <c r="E37" s="71">
        <v>2518502</v>
      </c>
      <c r="F37" s="1" t="s">
        <v>6019</v>
      </c>
      <c r="G37" s="1" t="s">
        <v>6020</v>
      </c>
      <c r="H37" s="72">
        <v>2205706</v>
      </c>
      <c r="I37" s="1" t="s">
        <v>6021</v>
      </c>
      <c r="J37" s="73">
        <v>0.4</v>
      </c>
      <c r="K37" s="73">
        <v>0.4</v>
      </c>
      <c r="L37" s="73">
        <v>0.4</v>
      </c>
      <c r="M37" s="1">
        <v>1</v>
      </c>
      <c r="N37" s="1" t="s">
        <v>982</v>
      </c>
      <c r="O37" s="1" t="s">
        <v>1548</v>
      </c>
      <c r="P37" s="1">
        <v>55101010</v>
      </c>
      <c r="Q37" s="73">
        <v>1107677894</v>
      </c>
      <c r="R37" s="74">
        <v>14980</v>
      </c>
      <c r="S37" s="1" t="s">
        <v>3941</v>
      </c>
      <c r="T37" s="75">
        <v>4095.5</v>
      </c>
      <c r="U37" s="76">
        <v>1620609434.9525101</v>
      </c>
      <c r="V37" s="77">
        <v>1620609434.9525101</v>
      </c>
      <c r="W37" s="77">
        <v>4051523587.3812699</v>
      </c>
      <c r="X37" s="76">
        <v>1.0671997568870999</v>
      </c>
      <c r="Y37" s="71">
        <v>0</v>
      </c>
      <c r="Z37" s="71">
        <v>1</v>
      </c>
      <c r="AA37" s="71">
        <v>0</v>
      </c>
      <c r="AB37" s="71">
        <v>0</v>
      </c>
      <c r="AC37" s="73">
        <v>0</v>
      </c>
      <c r="AD37" s="73">
        <v>1</v>
      </c>
      <c r="AE37" s="1" t="s">
        <v>3942</v>
      </c>
      <c r="AF37" s="1" t="s">
        <v>1450</v>
      </c>
      <c r="AG37" s="1" t="s">
        <v>1451</v>
      </c>
    </row>
    <row r="38" spans="1:33">
      <c r="A38" s="70">
        <v>45169</v>
      </c>
      <c r="B38" s="70">
        <v>45169</v>
      </c>
      <c r="C38" s="71">
        <v>700023</v>
      </c>
      <c r="D38" s="1" t="s">
        <v>6482</v>
      </c>
      <c r="E38" s="71">
        <v>2728501</v>
      </c>
      <c r="F38" s="1" t="s">
        <v>6483</v>
      </c>
      <c r="G38" s="1" t="s">
        <v>6484</v>
      </c>
      <c r="H38" s="72" t="s">
        <v>6485</v>
      </c>
      <c r="I38" s="1" t="s">
        <v>6486</v>
      </c>
      <c r="J38" s="73">
        <v>0.45</v>
      </c>
      <c r="K38" s="73">
        <v>0.45</v>
      </c>
      <c r="L38" s="73">
        <v>0.45</v>
      </c>
      <c r="M38" s="1">
        <v>1</v>
      </c>
      <c r="N38" s="1" t="s">
        <v>1239</v>
      </c>
      <c r="O38" s="1" t="s">
        <v>1484</v>
      </c>
      <c r="P38" s="1">
        <v>40101010</v>
      </c>
      <c r="Q38" s="73">
        <v>5264457392</v>
      </c>
      <c r="R38" s="74">
        <v>139.30000000000001</v>
      </c>
      <c r="S38" s="1" t="s">
        <v>3727</v>
      </c>
      <c r="T38" s="75">
        <v>56.62</v>
      </c>
      <c r="U38" s="76">
        <v>5828373571.4856901</v>
      </c>
      <c r="V38" s="77">
        <v>5828373571.4856901</v>
      </c>
      <c r="W38" s="77">
        <v>12951941269.968201</v>
      </c>
      <c r="X38" s="76">
        <v>3.8380862929625001</v>
      </c>
      <c r="Y38" s="71">
        <v>1</v>
      </c>
      <c r="Z38" s="71">
        <v>0</v>
      </c>
      <c r="AA38" s="71">
        <v>0</v>
      </c>
      <c r="AB38" s="71">
        <v>0</v>
      </c>
      <c r="AC38" s="73">
        <v>1</v>
      </c>
      <c r="AD38" s="73">
        <v>0</v>
      </c>
      <c r="AE38" s="1" t="s">
        <v>3728</v>
      </c>
      <c r="AF38" s="1" t="s">
        <v>1450</v>
      </c>
      <c r="AG38" s="1" t="s">
        <v>1451</v>
      </c>
    </row>
    <row r="39" spans="1:33">
      <c r="A39" s="70">
        <v>45169</v>
      </c>
      <c r="B39" s="70">
        <v>45169</v>
      </c>
      <c r="C39" s="71">
        <v>700023</v>
      </c>
      <c r="D39" s="1" t="s">
        <v>12567</v>
      </c>
      <c r="E39" s="71">
        <v>2936501</v>
      </c>
      <c r="G39" s="1" t="s">
        <v>12568</v>
      </c>
      <c r="H39" s="72" t="s">
        <v>12569</v>
      </c>
      <c r="I39" s="1" t="s">
        <v>12570</v>
      </c>
      <c r="J39" s="73">
        <v>0.12</v>
      </c>
      <c r="K39" s="73">
        <v>0.12</v>
      </c>
      <c r="L39" s="73">
        <v>0.12</v>
      </c>
      <c r="M39" s="1">
        <v>1</v>
      </c>
      <c r="N39" s="1" t="s">
        <v>1189</v>
      </c>
      <c r="O39" s="1" t="s">
        <v>1484</v>
      </c>
      <c r="P39" s="1">
        <v>40101010</v>
      </c>
      <c r="Q39" s="73">
        <v>203312473</v>
      </c>
      <c r="R39" s="74">
        <v>264.5</v>
      </c>
      <c r="S39" s="1" t="s">
        <v>12548</v>
      </c>
      <c r="T39" s="75">
        <v>10.157400000000001</v>
      </c>
      <c r="U39" s="76">
        <v>635313947.76419199</v>
      </c>
      <c r="V39" s="77">
        <v>635313947.76419199</v>
      </c>
      <c r="W39" s="77">
        <v>5294282898.0349302</v>
      </c>
      <c r="X39" s="76">
        <v>0.41836538525450001</v>
      </c>
      <c r="Y39" s="71">
        <v>1</v>
      </c>
      <c r="Z39" s="71">
        <v>0</v>
      </c>
      <c r="AA39" s="71">
        <v>0</v>
      </c>
      <c r="AB39" s="71">
        <v>0</v>
      </c>
      <c r="AE39" s="1" t="s">
        <v>12549</v>
      </c>
      <c r="AF39" s="1" t="s">
        <v>1450</v>
      </c>
      <c r="AG39" s="1" t="s">
        <v>1451</v>
      </c>
    </row>
    <row r="40" spans="1:33">
      <c r="A40" s="70">
        <v>45169</v>
      </c>
      <c r="B40" s="70">
        <v>45169</v>
      </c>
      <c r="C40" s="71">
        <v>700023</v>
      </c>
      <c r="D40" s="1" t="s">
        <v>12571</v>
      </c>
      <c r="E40" s="71">
        <v>2993201</v>
      </c>
      <c r="G40" s="1" t="s">
        <v>12572</v>
      </c>
      <c r="H40" s="72">
        <v>6732716</v>
      </c>
      <c r="I40" s="1" t="s">
        <v>12573</v>
      </c>
      <c r="J40" s="73">
        <v>0.13</v>
      </c>
      <c r="K40" s="73">
        <v>0.13</v>
      </c>
      <c r="L40" s="73">
        <v>0.13</v>
      </c>
      <c r="M40" s="1">
        <v>1</v>
      </c>
      <c r="N40" s="1" t="s">
        <v>1223</v>
      </c>
      <c r="O40" s="1" t="s">
        <v>1541</v>
      </c>
      <c r="P40" s="1">
        <v>10102020</v>
      </c>
      <c r="Q40" s="73">
        <v>4300928400</v>
      </c>
      <c r="R40" s="74">
        <v>92.95</v>
      </c>
      <c r="S40" s="1" t="s">
        <v>12507</v>
      </c>
      <c r="T40" s="75">
        <v>305.55</v>
      </c>
      <c r="U40" s="76">
        <v>170087607.00834599</v>
      </c>
      <c r="V40" s="77">
        <v>170087607.00834599</v>
      </c>
      <c r="W40" s="77">
        <v>1308366207.7565</v>
      </c>
      <c r="X40" s="76">
        <v>0.1120056744913</v>
      </c>
      <c r="Y40" s="71">
        <v>0</v>
      </c>
      <c r="Z40" s="71">
        <v>1</v>
      </c>
      <c r="AA40" s="71">
        <v>0</v>
      </c>
      <c r="AB40" s="71">
        <v>0</v>
      </c>
      <c r="AC40" s="73">
        <v>1</v>
      </c>
      <c r="AD40" s="73">
        <v>0</v>
      </c>
      <c r="AE40" s="1" t="s">
        <v>12508</v>
      </c>
      <c r="AF40" s="1" t="s">
        <v>1450</v>
      </c>
      <c r="AG40" s="1" t="s">
        <v>1451</v>
      </c>
    </row>
    <row r="41" spans="1:33">
      <c r="A41" s="70">
        <v>45169</v>
      </c>
      <c r="B41" s="70">
        <v>45169</v>
      </c>
      <c r="C41" s="71">
        <v>700023</v>
      </c>
      <c r="D41" s="1" t="s">
        <v>12574</v>
      </c>
      <c r="E41" s="71">
        <v>3029301</v>
      </c>
      <c r="G41" s="1" t="s">
        <v>12575</v>
      </c>
      <c r="H41" s="72" t="s">
        <v>12576</v>
      </c>
      <c r="I41" s="1" t="s">
        <v>12577</v>
      </c>
      <c r="J41" s="73">
        <v>0.2</v>
      </c>
      <c r="K41" s="73">
        <v>0.2</v>
      </c>
      <c r="L41" s="73">
        <v>0.2</v>
      </c>
      <c r="M41" s="1">
        <v>1</v>
      </c>
      <c r="N41" s="1" t="s">
        <v>1189</v>
      </c>
      <c r="O41" s="1" t="s">
        <v>1692</v>
      </c>
      <c r="P41" s="1">
        <v>50101020</v>
      </c>
      <c r="Q41" s="73">
        <v>879095340</v>
      </c>
      <c r="R41" s="74">
        <v>106</v>
      </c>
      <c r="S41" s="1" t="s">
        <v>12548</v>
      </c>
      <c r="T41" s="75">
        <v>10.157400000000001</v>
      </c>
      <c r="U41" s="76">
        <v>1834802332.09286</v>
      </c>
      <c r="V41" s="77">
        <v>1834802332.09286</v>
      </c>
      <c r="W41" s="77">
        <v>9174011660.4642906</v>
      </c>
      <c r="X41" s="76">
        <v>1.2082495390401</v>
      </c>
      <c r="Y41" s="71">
        <v>1</v>
      </c>
      <c r="Z41" s="71">
        <v>0</v>
      </c>
      <c r="AA41" s="71">
        <v>0</v>
      </c>
      <c r="AB41" s="71">
        <v>0</v>
      </c>
      <c r="AE41" s="1" t="s">
        <v>12549</v>
      </c>
      <c r="AF41" s="1" t="s">
        <v>1450</v>
      </c>
      <c r="AG41" s="1" t="s">
        <v>1451</v>
      </c>
    </row>
    <row r="42" spans="1:33">
      <c r="A42" s="70">
        <v>45169</v>
      </c>
      <c r="B42" s="70">
        <v>45169</v>
      </c>
      <c r="C42" s="71">
        <v>700023</v>
      </c>
      <c r="D42" s="1" t="s">
        <v>7569</v>
      </c>
      <c r="E42" s="71">
        <v>3055901</v>
      </c>
      <c r="F42" s="1" t="s">
        <v>7570</v>
      </c>
      <c r="G42" s="1" t="s">
        <v>7571</v>
      </c>
      <c r="H42" s="72" t="s">
        <v>7572</v>
      </c>
      <c r="I42" s="1" t="s">
        <v>7573</v>
      </c>
      <c r="J42" s="73">
        <v>0.45</v>
      </c>
      <c r="K42" s="73">
        <v>0.2</v>
      </c>
      <c r="L42" s="73">
        <v>0.2</v>
      </c>
      <c r="M42" s="1">
        <v>1</v>
      </c>
      <c r="N42" s="1" t="s">
        <v>1239</v>
      </c>
      <c r="O42" s="1" t="s">
        <v>1467</v>
      </c>
      <c r="P42" s="1">
        <v>20105010</v>
      </c>
      <c r="Q42" s="73">
        <v>1222023358</v>
      </c>
      <c r="R42" s="74">
        <v>833</v>
      </c>
      <c r="S42" s="1" t="s">
        <v>3727</v>
      </c>
      <c r="T42" s="75">
        <v>56.62</v>
      </c>
      <c r="U42" s="76">
        <v>3595709845.3337998</v>
      </c>
      <c r="V42" s="77">
        <v>3595709845.3337998</v>
      </c>
      <c r="W42" s="77">
        <v>17978549226.668999</v>
      </c>
      <c r="X42" s="76">
        <v>2.3678380429083998</v>
      </c>
      <c r="Y42" s="71">
        <v>1</v>
      </c>
      <c r="Z42" s="71">
        <v>0</v>
      </c>
      <c r="AA42" s="71">
        <v>0</v>
      </c>
      <c r="AB42" s="71">
        <v>0</v>
      </c>
      <c r="AC42" s="73">
        <v>0</v>
      </c>
      <c r="AD42" s="73">
        <v>1</v>
      </c>
      <c r="AE42" s="1" t="s">
        <v>3728</v>
      </c>
      <c r="AF42" s="1" t="s">
        <v>1450</v>
      </c>
      <c r="AG42" s="1" t="s">
        <v>1451</v>
      </c>
    </row>
    <row r="43" spans="1:33">
      <c r="A43" s="70">
        <v>45169</v>
      </c>
      <c r="B43" s="70">
        <v>45169</v>
      </c>
      <c r="C43" s="71">
        <v>700023</v>
      </c>
      <c r="D43" s="1" t="s">
        <v>7577</v>
      </c>
      <c r="E43" s="71">
        <v>3057101</v>
      </c>
      <c r="G43" s="1" t="s">
        <v>7578</v>
      </c>
      <c r="H43" s="72">
        <v>6139470</v>
      </c>
      <c r="I43" s="1" t="s">
        <v>7579</v>
      </c>
      <c r="J43" s="73">
        <v>0.65</v>
      </c>
      <c r="K43" s="73">
        <v>0.65</v>
      </c>
      <c r="L43" s="73">
        <v>0.65</v>
      </c>
      <c r="M43" s="1">
        <v>1</v>
      </c>
      <c r="N43" s="1" t="s">
        <v>1019</v>
      </c>
      <c r="O43" s="1" t="s">
        <v>1484</v>
      </c>
      <c r="P43" s="1">
        <v>40203020</v>
      </c>
      <c r="Q43" s="73">
        <v>1459606008</v>
      </c>
      <c r="R43" s="74">
        <v>15.94</v>
      </c>
      <c r="S43" s="1" t="s">
        <v>4910</v>
      </c>
      <c r="T43" s="75">
        <v>30.9</v>
      </c>
      <c r="U43" s="76">
        <v>489416758.86368901</v>
      </c>
      <c r="V43" s="77">
        <v>489416758.86368901</v>
      </c>
      <c r="W43" s="77">
        <v>752948859.79029095</v>
      </c>
      <c r="X43" s="76">
        <v>0.32228952566300001</v>
      </c>
      <c r="Y43" s="71">
        <v>0</v>
      </c>
      <c r="Z43" s="71">
        <v>1</v>
      </c>
      <c r="AA43" s="71">
        <v>0</v>
      </c>
      <c r="AB43" s="71">
        <v>0</v>
      </c>
      <c r="AC43" s="73">
        <v>1</v>
      </c>
      <c r="AD43" s="73">
        <v>0</v>
      </c>
      <c r="AE43" s="1" t="s">
        <v>4911</v>
      </c>
      <c r="AF43" s="1" t="s">
        <v>1450</v>
      </c>
      <c r="AG43" s="1" t="s">
        <v>1451</v>
      </c>
    </row>
    <row r="44" spans="1:33">
      <c r="A44" s="70">
        <v>45169</v>
      </c>
      <c r="B44" s="70">
        <v>45169</v>
      </c>
      <c r="C44" s="71">
        <v>700023</v>
      </c>
      <c r="D44" s="1" t="s">
        <v>12578</v>
      </c>
      <c r="E44" s="71">
        <v>3309601</v>
      </c>
      <c r="G44" s="1" t="s">
        <v>12579</v>
      </c>
      <c r="H44" s="72" t="s">
        <v>12580</v>
      </c>
      <c r="I44" s="1" t="s">
        <v>12581</v>
      </c>
      <c r="J44" s="73">
        <v>0.4</v>
      </c>
      <c r="K44" s="73">
        <v>0.4</v>
      </c>
      <c r="L44" s="73">
        <v>0.4</v>
      </c>
      <c r="M44" s="1">
        <v>1</v>
      </c>
      <c r="N44" s="1" t="s">
        <v>1221</v>
      </c>
      <c r="O44" s="1" t="s">
        <v>1692</v>
      </c>
      <c r="P44" s="1">
        <v>50101020</v>
      </c>
      <c r="Q44" s="73">
        <v>750000000</v>
      </c>
      <c r="R44" s="74">
        <v>1.03</v>
      </c>
      <c r="S44" s="1" t="s">
        <v>12582</v>
      </c>
      <c r="T44" s="75">
        <v>0.38500000000000001</v>
      </c>
      <c r="U44" s="76">
        <v>802597402.59740305</v>
      </c>
      <c r="V44" s="77">
        <v>802597402.59740305</v>
      </c>
      <c r="W44" s="77">
        <v>2006493506.49351</v>
      </c>
      <c r="X44" s="76">
        <v>0.52852447632160005</v>
      </c>
      <c r="Y44" s="71">
        <v>0</v>
      </c>
      <c r="Z44" s="71">
        <v>1</v>
      </c>
      <c r="AA44" s="71">
        <v>0</v>
      </c>
      <c r="AB44" s="71">
        <v>0</v>
      </c>
      <c r="AE44" s="1" t="s">
        <v>12583</v>
      </c>
      <c r="AF44" s="1" t="s">
        <v>1450</v>
      </c>
      <c r="AG44" s="1" t="s">
        <v>1451</v>
      </c>
    </row>
    <row r="45" spans="1:33">
      <c r="A45" s="70">
        <v>45169</v>
      </c>
      <c r="B45" s="70">
        <v>45169</v>
      </c>
      <c r="C45" s="71">
        <v>700023</v>
      </c>
      <c r="D45" s="1" t="s">
        <v>12584</v>
      </c>
      <c r="E45" s="71">
        <v>3310801</v>
      </c>
      <c r="F45" s="1" t="s">
        <v>12585</v>
      </c>
      <c r="G45" s="1" t="s">
        <v>12586</v>
      </c>
      <c r="H45" s="72">
        <v>6071345</v>
      </c>
      <c r="I45" s="1" t="s">
        <v>12587</v>
      </c>
      <c r="J45" s="73">
        <v>0.25</v>
      </c>
      <c r="K45" s="73">
        <v>0.25</v>
      </c>
      <c r="L45" s="73">
        <v>0.25</v>
      </c>
      <c r="M45" s="1">
        <v>1</v>
      </c>
      <c r="N45" s="1" t="s">
        <v>917</v>
      </c>
      <c r="O45" s="1" t="s">
        <v>1692</v>
      </c>
      <c r="P45" s="1">
        <v>50101020</v>
      </c>
      <c r="Q45" s="73">
        <v>1663200000</v>
      </c>
      <c r="R45" s="74">
        <v>0.497</v>
      </c>
      <c r="S45" s="1" t="s">
        <v>12588</v>
      </c>
      <c r="T45" s="75">
        <v>0.377</v>
      </c>
      <c r="U45" s="76">
        <v>548150132.62599504</v>
      </c>
      <c r="V45" s="77">
        <v>548150132.62599504</v>
      </c>
      <c r="W45" s="77">
        <v>2192600530.5039802</v>
      </c>
      <c r="X45" s="76">
        <v>0.36096648313860002</v>
      </c>
      <c r="Y45" s="71">
        <v>0</v>
      </c>
      <c r="Z45" s="71">
        <v>1</v>
      </c>
      <c r="AA45" s="71">
        <v>0</v>
      </c>
      <c r="AB45" s="71">
        <v>0</v>
      </c>
      <c r="AE45" s="1" t="s">
        <v>12589</v>
      </c>
      <c r="AF45" s="1" t="s">
        <v>1450</v>
      </c>
      <c r="AG45" s="1" t="s">
        <v>1451</v>
      </c>
    </row>
    <row r="46" spans="1:33">
      <c r="A46" s="70">
        <v>45169</v>
      </c>
      <c r="B46" s="70">
        <v>45169</v>
      </c>
      <c r="C46" s="71">
        <v>700023</v>
      </c>
      <c r="D46" s="1" t="s">
        <v>12590</v>
      </c>
      <c r="E46" s="71">
        <v>3314801</v>
      </c>
      <c r="F46" s="1" t="s">
        <v>12591</v>
      </c>
      <c r="G46" s="1" t="s">
        <v>12592</v>
      </c>
      <c r="H46" s="72">
        <v>6073341</v>
      </c>
      <c r="I46" s="1" t="s">
        <v>12593</v>
      </c>
      <c r="J46" s="73">
        <v>0.25</v>
      </c>
      <c r="K46" s="73">
        <v>0.25</v>
      </c>
      <c r="L46" s="73">
        <v>0.25</v>
      </c>
      <c r="M46" s="1">
        <v>1</v>
      </c>
      <c r="N46" s="1" t="s">
        <v>917</v>
      </c>
      <c r="O46" s="1" t="s">
        <v>1484</v>
      </c>
      <c r="P46" s="1">
        <v>40101010</v>
      </c>
      <c r="Q46" s="73">
        <v>1730086010</v>
      </c>
      <c r="R46" s="74">
        <v>0.50600000000000001</v>
      </c>
      <c r="S46" s="1" t="s">
        <v>12588</v>
      </c>
      <c r="T46" s="75">
        <v>0.377</v>
      </c>
      <c r="U46" s="76">
        <v>580519576.29973495</v>
      </c>
      <c r="V46" s="77">
        <v>580519576.29973495</v>
      </c>
      <c r="W46" s="77">
        <v>2322078305.1989398</v>
      </c>
      <c r="X46" s="76">
        <v>0.38228232992700001</v>
      </c>
      <c r="Y46" s="71">
        <v>0</v>
      </c>
      <c r="Z46" s="71">
        <v>1</v>
      </c>
      <c r="AA46" s="71">
        <v>0</v>
      </c>
      <c r="AB46" s="71">
        <v>0</v>
      </c>
      <c r="AE46" s="1" t="s">
        <v>12589</v>
      </c>
      <c r="AF46" s="1" t="s">
        <v>1450</v>
      </c>
      <c r="AG46" s="1" t="s">
        <v>1451</v>
      </c>
    </row>
    <row r="47" spans="1:33">
      <c r="A47" s="70">
        <v>45169</v>
      </c>
      <c r="B47" s="70">
        <v>45169</v>
      </c>
      <c r="C47" s="71">
        <v>700023</v>
      </c>
      <c r="D47" s="1" t="s">
        <v>12594</v>
      </c>
      <c r="E47" s="71">
        <v>3316601</v>
      </c>
      <c r="F47" s="1" t="s">
        <v>12595</v>
      </c>
      <c r="G47" s="1" t="s">
        <v>12596</v>
      </c>
      <c r="H47" s="72">
        <v>6636283</v>
      </c>
      <c r="I47" s="1" t="s">
        <v>12597</v>
      </c>
      <c r="J47" s="73">
        <v>0.25</v>
      </c>
      <c r="K47" s="73">
        <v>0.25</v>
      </c>
      <c r="L47" s="73">
        <v>0.25</v>
      </c>
      <c r="M47" s="1">
        <v>1</v>
      </c>
      <c r="N47" s="1" t="s">
        <v>1221</v>
      </c>
      <c r="O47" s="1" t="s">
        <v>1484</v>
      </c>
      <c r="P47" s="1">
        <v>40101010</v>
      </c>
      <c r="Q47" s="73">
        <v>1625946356</v>
      </c>
      <c r="R47" s="74">
        <v>0.29599999999999999</v>
      </c>
      <c r="S47" s="1" t="s">
        <v>12582</v>
      </c>
      <c r="T47" s="75">
        <v>0.38500000000000001</v>
      </c>
      <c r="U47" s="76">
        <v>312519559.33506501</v>
      </c>
      <c r="V47" s="77">
        <v>312519559.33506501</v>
      </c>
      <c r="W47" s="77">
        <v>1250078237.34026</v>
      </c>
      <c r="X47" s="76">
        <v>0.20579961497919999</v>
      </c>
      <c r="Y47" s="71">
        <v>0</v>
      </c>
      <c r="Z47" s="71">
        <v>1</v>
      </c>
      <c r="AA47" s="71">
        <v>0</v>
      </c>
      <c r="AB47" s="71">
        <v>0</v>
      </c>
      <c r="AE47" s="1" t="s">
        <v>12583</v>
      </c>
      <c r="AF47" s="1" t="s">
        <v>1450</v>
      </c>
      <c r="AG47" s="1" t="s">
        <v>1451</v>
      </c>
    </row>
    <row r="48" spans="1:33">
      <c r="A48" s="70">
        <v>45169</v>
      </c>
      <c r="B48" s="70">
        <v>45169</v>
      </c>
      <c r="C48" s="71">
        <v>700023</v>
      </c>
      <c r="D48" s="1" t="s">
        <v>12598</v>
      </c>
      <c r="E48" s="71">
        <v>3363701</v>
      </c>
      <c r="G48" s="1" t="s">
        <v>12599</v>
      </c>
      <c r="H48" s="72" t="s">
        <v>12600</v>
      </c>
      <c r="I48" s="1" t="s">
        <v>12601</v>
      </c>
      <c r="J48" s="73">
        <v>0.12</v>
      </c>
      <c r="K48" s="73">
        <v>0.12</v>
      </c>
      <c r="L48" s="73">
        <v>0.12</v>
      </c>
      <c r="M48" s="1">
        <v>1</v>
      </c>
      <c r="N48" s="1" t="s">
        <v>1221</v>
      </c>
      <c r="O48" s="1" t="s">
        <v>1484</v>
      </c>
      <c r="P48" s="1">
        <v>40101010</v>
      </c>
      <c r="Q48" s="73">
        <v>2996351436</v>
      </c>
      <c r="R48" s="74">
        <v>0.17499999999999999</v>
      </c>
      <c r="S48" s="1" t="s">
        <v>12582</v>
      </c>
      <c r="T48" s="75">
        <v>0.38500000000000001</v>
      </c>
      <c r="U48" s="76">
        <v>163437351.05454499</v>
      </c>
      <c r="V48" s="77">
        <v>163437351.05454499</v>
      </c>
      <c r="W48" s="77">
        <v>1361977925.45455</v>
      </c>
      <c r="X48" s="76">
        <v>0.1076263642244</v>
      </c>
      <c r="Y48" s="71">
        <v>0</v>
      </c>
      <c r="Z48" s="71">
        <v>1</v>
      </c>
      <c r="AA48" s="71">
        <v>0</v>
      </c>
      <c r="AB48" s="71">
        <v>0</v>
      </c>
      <c r="AE48" s="1" t="s">
        <v>12583</v>
      </c>
      <c r="AF48" s="1" t="s">
        <v>1450</v>
      </c>
      <c r="AG48" s="1" t="s">
        <v>1451</v>
      </c>
    </row>
    <row r="49" spans="1:33">
      <c r="A49" s="70">
        <v>45169</v>
      </c>
      <c r="B49" s="70">
        <v>45169</v>
      </c>
      <c r="C49" s="71">
        <v>700023</v>
      </c>
      <c r="D49" s="1" t="s">
        <v>12602</v>
      </c>
      <c r="E49" s="71">
        <v>3684101</v>
      </c>
      <c r="G49" s="1" t="s">
        <v>12603</v>
      </c>
      <c r="H49" s="72" t="s">
        <v>12604</v>
      </c>
      <c r="I49" s="1" t="s">
        <v>12605</v>
      </c>
      <c r="J49" s="73">
        <v>0.25</v>
      </c>
      <c r="K49" s="73">
        <v>0.25</v>
      </c>
      <c r="L49" s="73">
        <v>0.25</v>
      </c>
      <c r="M49" s="1">
        <v>1</v>
      </c>
      <c r="N49" s="1" t="s">
        <v>1221</v>
      </c>
      <c r="O49" s="1" t="s">
        <v>1484</v>
      </c>
      <c r="P49" s="1">
        <v>40101010</v>
      </c>
      <c r="Q49" s="73">
        <v>7506397070</v>
      </c>
      <c r="R49" s="74">
        <v>0.28499999999999998</v>
      </c>
      <c r="S49" s="1" t="s">
        <v>12582</v>
      </c>
      <c r="T49" s="75">
        <v>0.38500000000000001</v>
      </c>
      <c r="U49" s="76">
        <v>1389170886.3311701</v>
      </c>
      <c r="V49" s="77">
        <v>1389170886.3311701</v>
      </c>
      <c r="W49" s="77">
        <v>5556683545.3246698</v>
      </c>
      <c r="X49" s="76">
        <v>0.91479341054850005</v>
      </c>
      <c r="Y49" s="71">
        <v>1</v>
      </c>
      <c r="Z49" s="71">
        <v>0</v>
      </c>
      <c r="AA49" s="71">
        <v>0</v>
      </c>
      <c r="AB49" s="71">
        <v>0</v>
      </c>
      <c r="AE49" s="1" t="s">
        <v>12583</v>
      </c>
      <c r="AF49" s="1" t="s">
        <v>1450</v>
      </c>
      <c r="AG49" s="1" t="s">
        <v>1451</v>
      </c>
    </row>
    <row r="50" spans="1:33">
      <c r="A50" s="70">
        <v>45169</v>
      </c>
      <c r="B50" s="70">
        <v>45169</v>
      </c>
      <c r="C50" s="71">
        <v>700023</v>
      </c>
      <c r="D50" s="1" t="s">
        <v>12606</v>
      </c>
      <c r="E50" s="71">
        <v>3808301</v>
      </c>
      <c r="G50" s="1" t="s">
        <v>12607</v>
      </c>
      <c r="H50" s="72" t="s">
        <v>12608</v>
      </c>
      <c r="I50" s="1" t="s">
        <v>12609</v>
      </c>
      <c r="J50" s="73">
        <v>0.5</v>
      </c>
      <c r="K50" s="73">
        <v>0.5</v>
      </c>
      <c r="L50" s="73">
        <v>0.5</v>
      </c>
      <c r="M50" s="1">
        <v>1</v>
      </c>
      <c r="N50" s="1" t="s">
        <v>1122</v>
      </c>
      <c r="O50" s="1" t="s">
        <v>1499</v>
      </c>
      <c r="P50" s="1">
        <v>30201010</v>
      </c>
      <c r="Q50" s="73">
        <v>790774356</v>
      </c>
      <c r="R50" s="74">
        <v>135.25</v>
      </c>
      <c r="S50" s="1" t="s">
        <v>12610</v>
      </c>
      <c r="T50" s="75">
        <v>145.5</v>
      </c>
      <c r="U50" s="76">
        <v>367533442.09278399</v>
      </c>
      <c r="V50" s="77">
        <v>367533442.09278399</v>
      </c>
      <c r="W50" s="77">
        <v>735066884.18556702</v>
      </c>
      <c r="X50" s="76">
        <v>0.24202722234599999</v>
      </c>
      <c r="Y50" s="71">
        <v>0</v>
      </c>
      <c r="Z50" s="71">
        <v>1</v>
      </c>
      <c r="AA50" s="71">
        <v>0</v>
      </c>
      <c r="AB50" s="71">
        <v>0</v>
      </c>
      <c r="AE50" s="1" t="s">
        <v>12611</v>
      </c>
      <c r="AF50" s="1" t="s">
        <v>1450</v>
      </c>
      <c r="AG50" s="1" t="s">
        <v>1451</v>
      </c>
    </row>
    <row r="51" spans="1:33">
      <c r="A51" s="70">
        <v>45169</v>
      </c>
      <c r="B51" s="70">
        <v>45169</v>
      </c>
      <c r="C51" s="71">
        <v>700023</v>
      </c>
      <c r="D51" s="1" t="s">
        <v>12612</v>
      </c>
      <c r="E51" s="71">
        <v>3808801</v>
      </c>
      <c r="G51" s="1" t="s">
        <v>12613</v>
      </c>
      <c r="H51" s="72">
        <v>5984110</v>
      </c>
      <c r="I51" s="1" t="s">
        <v>12614</v>
      </c>
      <c r="J51" s="73">
        <v>0.12</v>
      </c>
      <c r="K51" s="73">
        <v>0.12</v>
      </c>
      <c r="L51" s="73">
        <v>0.12</v>
      </c>
      <c r="M51" s="1">
        <v>1</v>
      </c>
      <c r="N51" s="1" t="s">
        <v>1150</v>
      </c>
      <c r="O51" s="1" t="s">
        <v>1692</v>
      </c>
      <c r="P51" s="1">
        <v>50101020</v>
      </c>
      <c r="Q51" s="73">
        <v>582613138</v>
      </c>
      <c r="R51" s="74">
        <v>1.73</v>
      </c>
      <c r="S51" s="1" t="s">
        <v>1456</v>
      </c>
      <c r="T51" s="75">
        <v>0.92136177270005104</v>
      </c>
      <c r="U51" s="76">
        <v>131273611.55255499</v>
      </c>
      <c r="V51" s="77">
        <v>131273611.55255499</v>
      </c>
      <c r="W51" s="77">
        <v>1093946762.9379599</v>
      </c>
      <c r="X51" s="76">
        <v>8.6445977243500005E-2</v>
      </c>
      <c r="Y51" s="71">
        <v>0</v>
      </c>
      <c r="Z51" s="71">
        <v>1</v>
      </c>
      <c r="AA51" s="71">
        <v>0</v>
      </c>
      <c r="AB51" s="71">
        <v>0</v>
      </c>
      <c r="AE51" s="1" t="s">
        <v>12513</v>
      </c>
      <c r="AF51" s="1" t="s">
        <v>1450</v>
      </c>
      <c r="AG51" s="1" t="s">
        <v>1451</v>
      </c>
    </row>
    <row r="52" spans="1:33">
      <c r="A52" s="70">
        <v>45169</v>
      </c>
      <c r="B52" s="70">
        <v>45169</v>
      </c>
      <c r="C52" s="71">
        <v>700023</v>
      </c>
      <c r="D52" s="1" t="s">
        <v>12615</v>
      </c>
      <c r="E52" s="71">
        <v>3808901</v>
      </c>
      <c r="G52" s="1" t="s">
        <v>12616</v>
      </c>
      <c r="H52" s="72" t="s">
        <v>12617</v>
      </c>
      <c r="I52" s="1" t="s">
        <v>12618</v>
      </c>
      <c r="J52" s="73">
        <v>0.9</v>
      </c>
      <c r="K52" s="73">
        <v>0.9</v>
      </c>
      <c r="L52" s="73">
        <v>0.9</v>
      </c>
      <c r="M52" s="1">
        <v>1</v>
      </c>
      <c r="N52" s="1" t="s">
        <v>1173</v>
      </c>
      <c r="O52" s="1" t="s">
        <v>1484</v>
      </c>
      <c r="P52" s="1">
        <v>40101010</v>
      </c>
      <c r="Q52" s="73">
        <v>246450990</v>
      </c>
      <c r="R52" s="74">
        <v>324</v>
      </c>
      <c r="S52" s="1" t="s">
        <v>12619</v>
      </c>
      <c r="T52" s="75">
        <v>45.265000000000001</v>
      </c>
      <c r="U52" s="76">
        <v>1587652903.65625</v>
      </c>
      <c r="V52" s="77">
        <v>1587652903.65625</v>
      </c>
      <c r="W52" s="77">
        <v>1764058781.84027</v>
      </c>
      <c r="X52" s="76">
        <v>1.0454973025951999</v>
      </c>
      <c r="Y52" s="71">
        <v>0</v>
      </c>
      <c r="Z52" s="71">
        <v>1</v>
      </c>
      <c r="AA52" s="71">
        <v>0</v>
      </c>
      <c r="AB52" s="71">
        <v>0</v>
      </c>
      <c r="AE52" s="1" t="s">
        <v>12620</v>
      </c>
      <c r="AF52" s="1" t="s">
        <v>1450</v>
      </c>
      <c r="AG52" s="1" t="s">
        <v>1451</v>
      </c>
    </row>
    <row r="53" spans="1:33">
      <c r="A53" s="70">
        <v>45169</v>
      </c>
      <c r="B53" s="70">
        <v>45169</v>
      </c>
      <c r="C53" s="71">
        <v>700023</v>
      </c>
      <c r="D53" s="1" t="s">
        <v>12621</v>
      </c>
      <c r="E53" s="71">
        <v>3809101</v>
      </c>
      <c r="G53" s="1" t="s">
        <v>12622</v>
      </c>
      <c r="H53" s="72" t="s">
        <v>12623</v>
      </c>
      <c r="I53" s="1" t="s">
        <v>12624</v>
      </c>
      <c r="J53" s="73">
        <v>0.9</v>
      </c>
      <c r="K53" s="73">
        <v>0.32</v>
      </c>
      <c r="L53" s="73">
        <v>0.32</v>
      </c>
      <c r="M53" s="1">
        <v>1</v>
      </c>
      <c r="N53" s="1" t="s">
        <v>1210</v>
      </c>
      <c r="O53" s="1" t="s">
        <v>1484</v>
      </c>
      <c r="P53" s="1">
        <v>40101010</v>
      </c>
      <c r="Q53" s="73">
        <v>31396493786</v>
      </c>
      <c r="R53" s="74">
        <v>32.9</v>
      </c>
      <c r="S53" s="1" t="s">
        <v>12625</v>
      </c>
      <c r="T53" s="75">
        <v>774.5</v>
      </c>
      <c r="U53" s="76">
        <v>426781519.14655602</v>
      </c>
      <c r="V53" s="77">
        <v>426781519.14655602</v>
      </c>
      <c r="W53" s="77">
        <v>1333692247.3329899</v>
      </c>
      <c r="X53" s="76">
        <v>0.28104312097290002</v>
      </c>
      <c r="Y53" s="71">
        <v>0</v>
      </c>
      <c r="Z53" s="71">
        <v>1</v>
      </c>
      <c r="AA53" s="71">
        <v>0</v>
      </c>
      <c r="AB53" s="71">
        <v>0</v>
      </c>
      <c r="AE53" s="1" t="s">
        <v>12626</v>
      </c>
      <c r="AF53" s="1" t="s">
        <v>1450</v>
      </c>
      <c r="AG53" s="1" t="s">
        <v>1451</v>
      </c>
    </row>
    <row r="54" spans="1:33">
      <c r="A54" s="70">
        <v>45169</v>
      </c>
      <c r="B54" s="70">
        <v>45169</v>
      </c>
      <c r="C54" s="71">
        <v>700023</v>
      </c>
      <c r="D54" s="1" t="s">
        <v>12627</v>
      </c>
      <c r="E54" s="71">
        <v>3809401</v>
      </c>
      <c r="G54" s="1" t="s">
        <v>12628</v>
      </c>
      <c r="H54" s="72">
        <v>7180411</v>
      </c>
      <c r="I54" s="1" t="s">
        <v>12629</v>
      </c>
      <c r="J54" s="73">
        <v>0.3</v>
      </c>
      <c r="K54" s="73">
        <v>0.3</v>
      </c>
      <c r="L54" s="73">
        <v>0.3</v>
      </c>
      <c r="M54" s="1">
        <v>1</v>
      </c>
      <c r="N54" s="1" t="s">
        <v>1251</v>
      </c>
      <c r="O54" s="1" t="s">
        <v>1541</v>
      </c>
      <c r="P54" s="1">
        <v>10102010</v>
      </c>
      <c r="Q54" s="73">
        <v>62311667058</v>
      </c>
      <c r="R54" s="74">
        <v>0.53200000000000003</v>
      </c>
      <c r="S54" s="1" t="s">
        <v>12630</v>
      </c>
      <c r="T54" s="75">
        <v>4.5517000000000003</v>
      </c>
      <c r="U54" s="76">
        <v>2184885221.4462299</v>
      </c>
      <c r="V54" s="77">
        <v>2184885221.4462299</v>
      </c>
      <c r="W54" s="77">
        <v>7282950738.1541004</v>
      </c>
      <c r="X54" s="76">
        <v>1.4387852661255001</v>
      </c>
      <c r="Y54" s="71">
        <v>1</v>
      </c>
      <c r="Z54" s="71">
        <v>0</v>
      </c>
      <c r="AA54" s="71">
        <v>0</v>
      </c>
      <c r="AB54" s="71">
        <v>0</v>
      </c>
      <c r="AE54" s="1" t="s">
        <v>12631</v>
      </c>
      <c r="AF54" s="1" t="s">
        <v>1450</v>
      </c>
      <c r="AG54" s="1" t="s">
        <v>1451</v>
      </c>
    </row>
    <row r="55" spans="1:33">
      <c r="A55" s="70">
        <v>45169</v>
      </c>
      <c r="B55" s="70">
        <v>45169</v>
      </c>
      <c r="C55" s="71">
        <v>700023</v>
      </c>
      <c r="D55" s="1" t="s">
        <v>12632</v>
      </c>
      <c r="E55" s="71">
        <v>3809501</v>
      </c>
      <c r="G55" s="1" t="s">
        <v>12633</v>
      </c>
      <c r="H55" s="72" t="s">
        <v>12634</v>
      </c>
      <c r="I55" s="1" t="s">
        <v>12635</v>
      </c>
      <c r="J55" s="73">
        <v>0.35</v>
      </c>
      <c r="K55" s="73">
        <v>0.35</v>
      </c>
      <c r="L55" s="73">
        <v>0.35</v>
      </c>
      <c r="M55" s="1">
        <v>1</v>
      </c>
      <c r="N55" s="1" t="s">
        <v>1251</v>
      </c>
      <c r="O55" s="1" t="s">
        <v>1484</v>
      </c>
      <c r="P55" s="1">
        <v>40101010</v>
      </c>
      <c r="Q55" s="73">
        <v>696901518</v>
      </c>
      <c r="R55" s="74">
        <v>14.68</v>
      </c>
      <c r="S55" s="1" t="s">
        <v>12630</v>
      </c>
      <c r="T55" s="75">
        <v>4.5517000000000003</v>
      </c>
      <c r="U55" s="76">
        <v>786668717.06922698</v>
      </c>
      <c r="V55" s="77">
        <v>786668717.06922698</v>
      </c>
      <c r="W55" s="77">
        <v>2247624905.9120798</v>
      </c>
      <c r="X55" s="76">
        <v>0.51803515733049998</v>
      </c>
      <c r="Y55" s="71">
        <v>0</v>
      </c>
      <c r="Z55" s="71">
        <v>1</v>
      </c>
      <c r="AA55" s="71">
        <v>0</v>
      </c>
      <c r="AB55" s="71">
        <v>0</v>
      </c>
      <c r="AE55" s="1" t="s">
        <v>12631</v>
      </c>
      <c r="AF55" s="1" t="s">
        <v>1450</v>
      </c>
      <c r="AG55" s="1" t="s">
        <v>1451</v>
      </c>
    </row>
    <row r="56" spans="1:33">
      <c r="A56" s="70">
        <v>45169</v>
      </c>
      <c r="B56" s="70">
        <v>45169</v>
      </c>
      <c r="C56" s="71">
        <v>700023</v>
      </c>
      <c r="D56" s="1" t="s">
        <v>12636</v>
      </c>
      <c r="E56" s="71">
        <v>3809601</v>
      </c>
      <c r="G56" s="1" t="s">
        <v>12637</v>
      </c>
      <c r="H56" s="72">
        <v>5157235</v>
      </c>
      <c r="I56" s="1" t="s">
        <v>12638</v>
      </c>
      <c r="J56" s="73">
        <v>0.7</v>
      </c>
      <c r="K56" s="73">
        <v>0.7</v>
      </c>
      <c r="L56" s="73">
        <v>0.7</v>
      </c>
      <c r="M56" s="1">
        <v>1</v>
      </c>
      <c r="N56" s="1" t="s">
        <v>1299</v>
      </c>
      <c r="O56" s="1" t="s">
        <v>1447</v>
      </c>
      <c r="P56" s="1">
        <v>35202010</v>
      </c>
      <c r="Q56" s="73">
        <v>32793448</v>
      </c>
      <c r="R56" s="74">
        <v>104.5</v>
      </c>
      <c r="S56" s="1" t="s">
        <v>1456</v>
      </c>
      <c r="T56" s="75">
        <v>0.92136177270005104</v>
      </c>
      <c r="U56" s="76">
        <v>2603581776.7544198</v>
      </c>
      <c r="V56" s="77">
        <v>2603581776.7544198</v>
      </c>
      <c r="W56" s="77">
        <v>3719402538.2206001</v>
      </c>
      <c r="X56" s="76">
        <v>1.7145042965084001</v>
      </c>
      <c r="Y56" s="71">
        <v>1</v>
      </c>
      <c r="Z56" s="71">
        <v>0</v>
      </c>
      <c r="AA56" s="71">
        <v>0</v>
      </c>
      <c r="AB56" s="71">
        <v>0</v>
      </c>
      <c r="AE56" s="1" t="s">
        <v>12639</v>
      </c>
      <c r="AF56" s="1" t="s">
        <v>1450</v>
      </c>
      <c r="AG56" s="1" t="s">
        <v>1451</v>
      </c>
    </row>
    <row r="57" spans="1:33">
      <c r="A57" s="70">
        <v>45169</v>
      </c>
      <c r="B57" s="70">
        <v>45169</v>
      </c>
      <c r="C57" s="71">
        <v>700023</v>
      </c>
      <c r="D57" s="1" t="s">
        <v>12640</v>
      </c>
      <c r="E57" s="71">
        <v>3810702</v>
      </c>
      <c r="F57" s="1" t="s">
        <v>12641</v>
      </c>
      <c r="G57" s="1" t="s">
        <v>12642</v>
      </c>
      <c r="H57" s="72" t="s">
        <v>12643</v>
      </c>
      <c r="I57" s="1" t="s">
        <v>12644</v>
      </c>
      <c r="J57" s="73">
        <v>0.25</v>
      </c>
      <c r="K57" s="73">
        <v>0.25</v>
      </c>
      <c r="L57" s="73">
        <v>0.25</v>
      </c>
      <c r="M57" s="1">
        <v>1</v>
      </c>
      <c r="N57" s="1" t="s">
        <v>1120</v>
      </c>
      <c r="O57" s="1" t="s">
        <v>1484</v>
      </c>
      <c r="P57" s="1">
        <v>40101010</v>
      </c>
      <c r="Q57" s="73">
        <v>336188620</v>
      </c>
      <c r="R57" s="74">
        <v>15</v>
      </c>
      <c r="S57" s="1" t="s">
        <v>1448</v>
      </c>
      <c r="T57" s="75">
        <v>1</v>
      </c>
      <c r="U57" s="76">
        <v>1260707325</v>
      </c>
      <c r="V57" s="77">
        <v>1260707325</v>
      </c>
      <c r="W57" s="77">
        <v>5042829300</v>
      </c>
      <c r="X57" s="76">
        <v>0.8301979006961</v>
      </c>
      <c r="Y57" s="71">
        <v>0</v>
      </c>
      <c r="Z57" s="71">
        <v>1</v>
      </c>
      <c r="AA57" s="71">
        <v>0</v>
      </c>
      <c r="AB57" s="71">
        <v>0</v>
      </c>
      <c r="AE57" s="1" t="s">
        <v>1670</v>
      </c>
      <c r="AF57" s="1" t="s">
        <v>1450</v>
      </c>
      <c r="AG57" s="1" t="s">
        <v>1451</v>
      </c>
    </row>
    <row r="58" spans="1:33">
      <c r="A58" s="70">
        <v>45169</v>
      </c>
      <c r="B58" s="70">
        <v>45169</v>
      </c>
      <c r="C58" s="71">
        <v>700023</v>
      </c>
      <c r="D58" s="1" t="s">
        <v>12645</v>
      </c>
      <c r="E58" s="71">
        <v>3811201</v>
      </c>
      <c r="G58" s="1" t="s">
        <v>12646</v>
      </c>
      <c r="H58" s="72">
        <v>5393307</v>
      </c>
      <c r="I58" s="1" t="s">
        <v>12647</v>
      </c>
      <c r="J58" s="73">
        <v>0.8</v>
      </c>
      <c r="K58" s="73">
        <v>0.8</v>
      </c>
      <c r="L58" s="73">
        <v>0.8</v>
      </c>
      <c r="M58" s="1">
        <v>1</v>
      </c>
      <c r="N58" s="1" t="s">
        <v>1251</v>
      </c>
      <c r="O58" s="1" t="s">
        <v>1484</v>
      </c>
      <c r="P58" s="1">
        <v>40101010</v>
      </c>
      <c r="Q58" s="73">
        <v>798658225</v>
      </c>
      <c r="R58" s="74">
        <v>21</v>
      </c>
      <c r="S58" s="1" t="s">
        <v>12630</v>
      </c>
      <c r="T58" s="75">
        <v>4.5517000000000003</v>
      </c>
      <c r="U58" s="76">
        <v>2947790535.4043498</v>
      </c>
      <c r="V58" s="77">
        <v>2947790535.4043498</v>
      </c>
      <c r="W58" s="77">
        <v>3684738169.2554402</v>
      </c>
      <c r="X58" s="76">
        <v>1.9411718054263001</v>
      </c>
      <c r="Y58" s="71">
        <v>0</v>
      </c>
      <c r="Z58" s="71">
        <v>1</v>
      </c>
      <c r="AA58" s="71">
        <v>0</v>
      </c>
      <c r="AB58" s="71">
        <v>0</v>
      </c>
      <c r="AE58" s="1" t="s">
        <v>12631</v>
      </c>
      <c r="AF58" s="1" t="s">
        <v>1450</v>
      </c>
      <c r="AG58" s="1" t="s">
        <v>1451</v>
      </c>
    </row>
    <row r="59" spans="1:33">
      <c r="A59" s="70">
        <v>45169</v>
      </c>
      <c r="B59" s="70">
        <v>45169</v>
      </c>
      <c r="C59" s="71">
        <v>700023</v>
      </c>
      <c r="D59" s="1" t="s">
        <v>12648</v>
      </c>
      <c r="E59" s="71">
        <v>3812901</v>
      </c>
      <c r="G59" s="1" t="s">
        <v>12649</v>
      </c>
      <c r="H59" s="72" t="s">
        <v>12650</v>
      </c>
      <c r="I59" s="1" t="s">
        <v>12651</v>
      </c>
      <c r="J59" s="73">
        <v>0.15</v>
      </c>
      <c r="K59" s="73">
        <v>0.09</v>
      </c>
      <c r="L59" s="73">
        <v>0.09</v>
      </c>
      <c r="M59" s="1">
        <v>1</v>
      </c>
      <c r="N59" s="1" t="s">
        <v>1210</v>
      </c>
      <c r="O59" s="1" t="s">
        <v>1462</v>
      </c>
      <c r="P59" s="1">
        <v>15102010</v>
      </c>
      <c r="Q59" s="73">
        <v>17040507404</v>
      </c>
      <c r="R59" s="74">
        <v>360</v>
      </c>
      <c r="S59" s="1" t="s">
        <v>12625</v>
      </c>
      <c r="T59" s="75">
        <v>774.5</v>
      </c>
      <c r="U59" s="76">
        <v>712863059.896191</v>
      </c>
      <c r="V59" s="77">
        <v>712863059.896191</v>
      </c>
      <c r="W59" s="77">
        <v>7920700665.5132303</v>
      </c>
      <c r="X59" s="76">
        <v>0.46943283668919999</v>
      </c>
      <c r="Y59" s="71">
        <v>1</v>
      </c>
      <c r="Z59" s="71">
        <v>0</v>
      </c>
      <c r="AA59" s="71">
        <v>0</v>
      </c>
      <c r="AB59" s="71">
        <v>0</v>
      </c>
      <c r="AE59" s="1" t="s">
        <v>12626</v>
      </c>
      <c r="AF59" s="1" t="s">
        <v>1450</v>
      </c>
      <c r="AG59" s="1" t="s">
        <v>1451</v>
      </c>
    </row>
    <row r="60" spans="1:33">
      <c r="A60" s="70">
        <v>45169</v>
      </c>
      <c r="B60" s="70">
        <v>45169</v>
      </c>
      <c r="C60" s="71">
        <v>700023</v>
      </c>
      <c r="D60" s="1" t="s">
        <v>12652</v>
      </c>
      <c r="E60" s="71">
        <v>3814301</v>
      </c>
      <c r="G60" s="1" t="s">
        <v>12653</v>
      </c>
      <c r="H60" s="72" t="s">
        <v>12654</v>
      </c>
      <c r="I60" s="1" t="s">
        <v>12655</v>
      </c>
      <c r="J60" s="73">
        <v>1</v>
      </c>
      <c r="K60" s="73">
        <v>0.32</v>
      </c>
      <c r="L60" s="73">
        <v>0.32</v>
      </c>
      <c r="M60" s="1">
        <v>1</v>
      </c>
      <c r="N60" s="1" t="s">
        <v>1210</v>
      </c>
      <c r="O60" s="1" t="s">
        <v>1484</v>
      </c>
      <c r="P60" s="1">
        <v>40101010</v>
      </c>
      <c r="Q60" s="73">
        <v>29431179224</v>
      </c>
      <c r="R60" s="74">
        <v>36.700000000000003</v>
      </c>
      <c r="S60" s="1" t="s">
        <v>12625</v>
      </c>
      <c r="T60" s="75">
        <v>774.5</v>
      </c>
      <c r="U60" s="76">
        <v>446274717.63286799</v>
      </c>
      <c r="V60" s="77">
        <v>446274717.63286799</v>
      </c>
      <c r="W60" s="77">
        <v>1394608492.60271</v>
      </c>
      <c r="X60" s="76">
        <v>0.29387973430910003</v>
      </c>
      <c r="Y60" s="71">
        <v>0</v>
      </c>
      <c r="Z60" s="71">
        <v>1</v>
      </c>
      <c r="AA60" s="71">
        <v>0</v>
      </c>
      <c r="AB60" s="71">
        <v>0</v>
      </c>
      <c r="AE60" s="1" t="s">
        <v>12626</v>
      </c>
      <c r="AF60" s="1" t="s">
        <v>1450</v>
      </c>
      <c r="AG60" s="1" t="s">
        <v>1451</v>
      </c>
    </row>
    <row r="61" spans="1:33">
      <c r="A61" s="70">
        <v>45169</v>
      </c>
      <c r="B61" s="70">
        <v>45169</v>
      </c>
      <c r="C61" s="71">
        <v>700023</v>
      </c>
      <c r="D61" s="1" t="s">
        <v>12656</v>
      </c>
      <c r="E61" s="71">
        <v>3815101</v>
      </c>
      <c r="G61" s="1" t="s">
        <v>12657</v>
      </c>
      <c r="H61" s="72" t="s">
        <v>12658</v>
      </c>
      <c r="I61" s="1" t="s">
        <v>12659</v>
      </c>
      <c r="J61" s="73">
        <v>0.35</v>
      </c>
      <c r="K61" s="73">
        <v>0.35</v>
      </c>
      <c r="L61" s="73">
        <v>0.35</v>
      </c>
      <c r="M61" s="1">
        <v>1</v>
      </c>
      <c r="N61" s="1" t="s">
        <v>1385</v>
      </c>
      <c r="O61" s="1" t="s">
        <v>1499</v>
      </c>
      <c r="P61" s="1">
        <v>30202030</v>
      </c>
      <c r="Q61" s="73">
        <v>2089955445</v>
      </c>
      <c r="R61" s="74">
        <v>77800</v>
      </c>
      <c r="S61" s="1" t="s">
        <v>12533</v>
      </c>
      <c r="T61" s="75">
        <v>24085</v>
      </c>
      <c r="U61" s="76">
        <v>2362860152.2669702</v>
      </c>
      <c r="V61" s="77">
        <v>2362860152.2669702</v>
      </c>
      <c r="W61" s="77">
        <v>6751029006.4770603</v>
      </c>
      <c r="X61" s="76">
        <v>1.5559848817809001</v>
      </c>
      <c r="Y61" s="71">
        <v>1</v>
      </c>
      <c r="Z61" s="71">
        <v>0</v>
      </c>
      <c r="AA61" s="71">
        <v>0</v>
      </c>
      <c r="AB61" s="71">
        <v>0</v>
      </c>
      <c r="AE61" s="1" t="s">
        <v>12534</v>
      </c>
      <c r="AF61" s="1" t="s">
        <v>1450</v>
      </c>
      <c r="AG61" s="1" t="s">
        <v>1451</v>
      </c>
    </row>
    <row r="62" spans="1:33">
      <c r="A62" s="70">
        <v>45169</v>
      </c>
      <c r="B62" s="70">
        <v>45169</v>
      </c>
      <c r="C62" s="71">
        <v>700023</v>
      </c>
      <c r="D62" s="1" t="s">
        <v>12660</v>
      </c>
      <c r="E62" s="71">
        <v>3815201</v>
      </c>
      <c r="G62" s="1" t="s">
        <v>12661</v>
      </c>
      <c r="H62" s="72" t="s">
        <v>12662</v>
      </c>
      <c r="I62" s="1" t="s">
        <v>12663</v>
      </c>
      <c r="J62" s="73">
        <v>1</v>
      </c>
      <c r="K62" s="73">
        <v>0.15</v>
      </c>
      <c r="L62" s="73">
        <v>0.15</v>
      </c>
      <c r="M62" s="1">
        <v>1</v>
      </c>
      <c r="N62" s="1" t="s">
        <v>1385</v>
      </c>
      <c r="O62" s="1" t="s">
        <v>1484</v>
      </c>
      <c r="P62" s="1">
        <v>40101010</v>
      </c>
      <c r="Q62" s="73">
        <v>1885215716</v>
      </c>
      <c r="R62" s="74">
        <v>32650</v>
      </c>
      <c r="S62" s="1" t="s">
        <v>12533</v>
      </c>
      <c r="T62" s="75">
        <v>24085</v>
      </c>
      <c r="U62" s="76">
        <v>383344154.83122301</v>
      </c>
      <c r="V62" s="77">
        <v>383344154.83122301</v>
      </c>
      <c r="W62" s="77">
        <v>2555627698.8748202</v>
      </c>
      <c r="X62" s="76">
        <v>0.25243885418450002</v>
      </c>
      <c r="Y62" s="71">
        <v>0</v>
      </c>
      <c r="Z62" s="71">
        <v>1</v>
      </c>
      <c r="AA62" s="71">
        <v>0</v>
      </c>
      <c r="AB62" s="71">
        <v>0</v>
      </c>
      <c r="AE62" s="1" t="s">
        <v>12534</v>
      </c>
      <c r="AF62" s="1" t="s">
        <v>1450</v>
      </c>
      <c r="AG62" s="1" t="s">
        <v>1451</v>
      </c>
    </row>
    <row r="63" spans="1:33">
      <c r="A63" s="70">
        <v>45169</v>
      </c>
      <c r="B63" s="70">
        <v>45169</v>
      </c>
      <c r="C63" s="71">
        <v>700023</v>
      </c>
      <c r="D63" s="1" t="s">
        <v>12664</v>
      </c>
      <c r="E63" s="71">
        <v>3816301</v>
      </c>
      <c r="G63" s="1" t="s">
        <v>12665</v>
      </c>
      <c r="H63" s="72">
        <v>5019885</v>
      </c>
      <c r="I63" s="1" t="s">
        <v>12666</v>
      </c>
      <c r="J63" s="73">
        <v>0.04</v>
      </c>
      <c r="K63" s="73">
        <v>0.04</v>
      </c>
      <c r="L63" s="73">
        <v>0.04</v>
      </c>
      <c r="M63" s="1">
        <v>1</v>
      </c>
      <c r="N63" s="1" t="s">
        <v>998</v>
      </c>
      <c r="O63" s="1" t="s">
        <v>1484</v>
      </c>
      <c r="P63" s="1">
        <v>40101010</v>
      </c>
      <c r="Q63" s="73">
        <v>320241955</v>
      </c>
      <c r="R63" s="74">
        <v>12.75</v>
      </c>
      <c r="S63" s="1" t="s">
        <v>1456</v>
      </c>
      <c r="T63" s="75">
        <v>0.92136177270005104</v>
      </c>
      <c r="U63" s="76">
        <v>177263048.98821801</v>
      </c>
      <c r="V63" s="77">
        <v>177263048.98821801</v>
      </c>
      <c r="W63" s="77">
        <v>4431576224.7054396</v>
      </c>
      <c r="X63" s="76">
        <v>0.1167308289741</v>
      </c>
      <c r="Y63" s="71">
        <v>1</v>
      </c>
      <c r="Z63" s="71">
        <v>0</v>
      </c>
      <c r="AA63" s="71">
        <v>0</v>
      </c>
      <c r="AB63" s="71">
        <v>0</v>
      </c>
      <c r="AE63" s="1" t="s">
        <v>12667</v>
      </c>
      <c r="AF63" s="1" t="s">
        <v>1450</v>
      </c>
      <c r="AG63" s="1" t="s">
        <v>1451</v>
      </c>
    </row>
    <row r="64" spans="1:33">
      <c r="A64" s="70">
        <v>45169</v>
      </c>
      <c r="B64" s="70">
        <v>45169</v>
      </c>
      <c r="C64" s="71">
        <v>700023</v>
      </c>
      <c r="D64" s="1" t="s">
        <v>12668</v>
      </c>
      <c r="E64" s="71">
        <v>3818201</v>
      </c>
      <c r="G64" s="1" t="s">
        <v>12669</v>
      </c>
      <c r="H64" s="72" t="s">
        <v>12670</v>
      </c>
      <c r="I64" s="1" t="s">
        <v>12671</v>
      </c>
      <c r="J64" s="73">
        <v>0.4</v>
      </c>
      <c r="K64" s="73">
        <v>0.4</v>
      </c>
      <c r="L64" s="73">
        <v>0.4</v>
      </c>
      <c r="M64" s="1">
        <v>1</v>
      </c>
      <c r="N64" s="1" t="s">
        <v>1221</v>
      </c>
      <c r="O64" s="1" t="s">
        <v>1484</v>
      </c>
      <c r="P64" s="1">
        <v>40101010</v>
      </c>
      <c r="Q64" s="73">
        <v>7524521156</v>
      </c>
      <c r="R64" s="74">
        <v>0.107</v>
      </c>
      <c r="S64" s="1" t="s">
        <v>12582</v>
      </c>
      <c r="T64" s="75">
        <v>0.38500000000000001</v>
      </c>
      <c r="U64" s="76">
        <v>836492222.01766205</v>
      </c>
      <c r="V64" s="77">
        <v>836492222.01766205</v>
      </c>
      <c r="W64" s="77">
        <v>2091230555.0441599</v>
      </c>
      <c r="X64" s="76">
        <v>0.5508448098116</v>
      </c>
      <c r="Y64" s="71">
        <v>0</v>
      </c>
      <c r="Z64" s="71">
        <v>1</v>
      </c>
      <c r="AA64" s="71">
        <v>0</v>
      </c>
      <c r="AB64" s="71">
        <v>0</v>
      </c>
      <c r="AE64" s="1" t="s">
        <v>12583</v>
      </c>
      <c r="AF64" s="1" t="s">
        <v>1450</v>
      </c>
      <c r="AG64" s="1" t="s">
        <v>1451</v>
      </c>
    </row>
    <row r="65" spans="1:33">
      <c r="A65" s="70">
        <v>45169</v>
      </c>
      <c r="B65" s="70">
        <v>45169</v>
      </c>
      <c r="C65" s="71">
        <v>700023</v>
      </c>
      <c r="D65" s="1" t="s">
        <v>12672</v>
      </c>
      <c r="E65" s="71">
        <v>3823101</v>
      </c>
      <c r="G65" s="1" t="s">
        <v>12673</v>
      </c>
      <c r="H65" s="72" t="s">
        <v>12674</v>
      </c>
      <c r="I65" s="1" t="s">
        <v>12675</v>
      </c>
      <c r="J65" s="73">
        <v>0.5</v>
      </c>
      <c r="K65" s="73">
        <v>0.5</v>
      </c>
      <c r="L65" s="73">
        <v>0.5</v>
      </c>
      <c r="M65" s="1">
        <v>1</v>
      </c>
      <c r="N65" s="1" t="s">
        <v>998</v>
      </c>
      <c r="O65" s="1" t="s">
        <v>1692</v>
      </c>
      <c r="P65" s="1">
        <v>50101020</v>
      </c>
      <c r="Q65" s="73">
        <v>78775842</v>
      </c>
      <c r="R65" s="74">
        <v>26.2</v>
      </c>
      <c r="S65" s="1" t="s">
        <v>1456</v>
      </c>
      <c r="T65" s="75">
        <v>0.92136177270005104</v>
      </c>
      <c r="U65" s="76">
        <v>1120041617.5025699</v>
      </c>
      <c r="V65" s="77">
        <v>1120041617.5025699</v>
      </c>
      <c r="W65" s="77">
        <v>2240083235.0051398</v>
      </c>
      <c r="X65" s="76">
        <v>0.73756706342839995</v>
      </c>
      <c r="Y65" s="71">
        <v>0</v>
      </c>
      <c r="Z65" s="71">
        <v>1</v>
      </c>
      <c r="AA65" s="71">
        <v>0</v>
      </c>
      <c r="AB65" s="71">
        <v>0</v>
      </c>
      <c r="AE65" s="1" t="s">
        <v>12667</v>
      </c>
      <c r="AF65" s="1" t="s">
        <v>1450</v>
      </c>
      <c r="AG65" s="1" t="s">
        <v>1451</v>
      </c>
    </row>
    <row r="66" spans="1:33">
      <c r="A66" s="70">
        <v>45169</v>
      </c>
      <c r="B66" s="70">
        <v>45169</v>
      </c>
      <c r="C66" s="71">
        <v>700023</v>
      </c>
      <c r="D66" s="1" t="s">
        <v>12676</v>
      </c>
      <c r="E66" s="71">
        <v>3823501</v>
      </c>
      <c r="G66" s="1" t="s">
        <v>12677</v>
      </c>
      <c r="H66" s="72" t="s">
        <v>12678</v>
      </c>
      <c r="I66" s="1" t="s">
        <v>12679</v>
      </c>
      <c r="J66" s="73">
        <v>0.65</v>
      </c>
      <c r="K66" s="73">
        <v>0.65</v>
      </c>
      <c r="L66" s="73">
        <v>0.65</v>
      </c>
      <c r="M66" s="1">
        <v>1</v>
      </c>
      <c r="N66" s="1" t="s">
        <v>1173</v>
      </c>
      <c r="O66" s="1" t="s">
        <v>1484</v>
      </c>
      <c r="P66" s="1">
        <v>40101010</v>
      </c>
      <c r="Q66" s="73">
        <v>3037402230</v>
      </c>
      <c r="R66" s="74">
        <v>4.5</v>
      </c>
      <c r="S66" s="1" t="s">
        <v>12619</v>
      </c>
      <c r="T66" s="75">
        <v>45.265000000000001</v>
      </c>
      <c r="U66" s="76">
        <v>196275301.50778699</v>
      </c>
      <c r="V66" s="77">
        <v>196275301.50778699</v>
      </c>
      <c r="W66" s="77">
        <v>301962002.319673</v>
      </c>
      <c r="X66" s="76">
        <v>0.12925073095</v>
      </c>
      <c r="Y66" s="71">
        <v>0</v>
      </c>
      <c r="Z66" s="71">
        <v>1</v>
      </c>
      <c r="AA66" s="71">
        <v>0</v>
      </c>
      <c r="AB66" s="71">
        <v>0</v>
      </c>
      <c r="AE66" s="1" t="s">
        <v>12620</v>
      </c>
      <c r="AF66" s="1" t="s">
        <v>1450</v>
      </c>
      <c r="AG66" s="1" t="s">
        <v>1451</v>
      </c>
    </row>
    <row r="67" spans="1:33">
      <c r="A67" s="70">
        <v>45169</v>
      </c>
      <c r="B67" s="70">
        <v>45169</v>
      </c>
      <c r="C67" s="71">
        <v>700023</v>
      </c>
      <c r="D67" s="1" t="s">
        <v>12680</v>
      </c>
      <c r="E67" s="71">
        <v>3823701</v>
      </c>
      <c r="G67" s="1" t="s">
        <v>12681</v>
      </c>
      <c r="H67" s="72">
        <v>6637286</v>
      </c>
      <c r="I67" s="1" t="s">
        <v>12682</v>
      </c>
      <c r="J67" s="73">
        <v>0.5</v>
      </c>
      <c r="K67" s="73">
        <v>0.32</v>
      </c>
      <c r="L67" s="73">
        <v>0.32</v>
      </c>
      <c r="M67" s="1">
        <v>1</v>
      </c>
      <c r="N67" s="1" t="s">
        <v>1210</v>
      </c>
      <c r="O67" s="1" t="s">
        <v>1499</v>
      </c>
      <c r="P67" s="1">
        <v>30201010</v>
      </c>
      <c r="Q67" s="73">
        <v>9996127564</v>
      </c>
      <c r="R67" s="74">
        <v>39</v>
      </c>
      <c r="S67" s="1" t="s">
        <v>12625</v>
      </c>
      <c r="T67" s="75">
        <v>774.5</v>
      </c>
      <c r="U67" s="76">
        <v>161073817.94541001</v>
      </c>
      <c r="V67" s="77">
        <v>161073817.94541001</v>
      </c>
      <c r="W67" s="77">
        <v>503355681.07940602</v>
      </c>
      <c r="X67" s="76">
        <v>0.1060699361887</v>
      </c>
      <c r="Y67" s="71">
        <v>0</v>
      </c>
      <c r="Z67" s="71">
        <v>1</v>
      </c>
      <c r="AA67" s="71">
        <v>0</v>
      </c>
      <c r="AB67" s="71">
        <v>0</v>
      </c>
      <c r="AE67" s="1" t="s">
        <v>12626</v>
      </c>
      <c r="AF67" s="1" t="s">
        <v>1450</v>
      </c>
      <c r="AG67" s="1" t="s">
        <v>1451</v>
      </c>
    </row>
    <row r="68" spans="1:33">
      <c r="A68" s="70">
        <v>45169</v>
      </c>
      <c r="B68" s="70">
        <v>45169</v>
      </c>
      <c r="C68" s="71">
        <v>700023</v>
      </c>
      <c r="D68" s="1" t="s">
        <v>12683</v>
      </c>
      <c r="E68" s="71">
        <v>3826401</v>
      </c>
      <c r="G68" s="1" t="s">
        <v>12684</v>
      </c>
      <c r="H68" s="72" t="s">
        <v>12685</v>
      </c>
      <c r="I68" s="1" t="s">
        <v>12686</v>
      </c>
      <c r="J68" s="73">
        <v>0.35</v>
      </c>
      <c r="K68" s="73">
        <v>0.35</v>
      </c>
      <c r="L68" s="73">
        <v>0.35</v>
      </c>
      <c r="M68" s="1">
        <v>1</v>
      </c>
      <c r="N68" s="1" t="s">
        <v>1385</v>
      </c>
      <c r="O68" s="1" t="s">
        <v>1564</v>
      </c>
      <c r="P68" s="1">
        <v>60201010</v>
      </c>
      <c r="Q68" s="73">
        <v>3813935561</v>
      </c>
      <c r="R68" s="74">
        <v>62100</v>
      </c>
      <c r="S68" s="1" t="s">
        <v>12533</v>
      </c>
      <c r="T68" s="75">
        <v>24085</v>
      </c>
      <c r="U68" s="76">
        <v>3441805664.0371599</v>
      </c>
      <c r="V68" s="77">
        <v>3441805664.0371599</v>
      </c>
      <c r="W68" s="77">
        <v>9833730468.6776009</v>
      </c>
      <c r="X68" s="76">
        <v>2.2664894382901002</v>
      </c>
      <c r="Y68" s="71">
        <v>1</v>
      </c>
      <c r="Z68" s="71">
        <v>0</v>
      </c>
      <c r="AA68" s="71">
        <v>0</v>
      </c>
      <c r="AB68" s="71">
        <v>0</v>
      </c>
      <c r="AE68" s="1" t="s">
        <v>12534</v>
      </c>
      <c r="AF68" s="1" t="s">
        <v>1450</v>
      </c>
      <c r="AG68" s="1" t="s">
        <v>1451</v>
      </c>
    </row>
    <row r="69" spans="1:33">
      <c r="A69" s="70">
        <v>45169</v>
      </c>
      <c r="B69" s="70">
        <v>45169</v>
      </c>
      <c r="C69" s="71">
        <v>700023</v>
      </c>
      <c r="D69" s="1" t="s">
        <v>12687</v>
      </c>
      <c r="E69" s="71">
        <v>4750701</v>
      </c>
      <c r="G69" s="1" t="s">
        <v>12688</v>
      </c>
      <c r="H69" s="72" t="s">
        <v>12689</v>
      </c>
      <c r="I69" s="1" t="s">
        <v>12690</v>
      </c>
      <c r="J69" s="73">
        <v>0.25</v>
      </c>
      <c r="K69" s="73">
        <v>0.25</v>
      </c>
      <c r="L69" s="73">
        <v>0.25</v>
      </c>
      <c r="M69" s="1">
        <v>1</v>
      </c>
      <c r="N69" s="1" t="s">
        <v>1026</v>
      </c>
      <c r="O69" s="1" t="s">
        <v>1548</v>
      </c>
      <c r="P69" s="1">
        <v>55105020</v>
      </c>
      <c r="Q69" s="73">
        <v>264276232</v>
      </c>
      <c r="R69" s="74">
        <v>3.9</v>
      </c>
      <c r="S69" s="1" t="s">
        <v>1456</v>
      </c>
      <c r="T69" s="75">
        <v>0.92136177270005104</v>
      </c>
      <c r="U69" s="76">
        <v>279661403.19116998</v>
      </c>
      <c r="V69" s="77">
        <v>279661403.19116998</v>
      </c>
      <c r="W69" s="77">
        <v>1118645612.7646799</v>
      </c>
      <c r="X69" s="76">
        <v>0.18416194245170001</v>
      </c>
      <c r="Y69" s="71">
        <v>0</v>
      </c>
      <c r="Z69" s="71">
        <v>1</v>
      </c>
      <c r="AA69" s="71">
        <v>0</v>
      </c>
      <c r="AB69" s="71">
        <v>0</v>
      </c>
      <c r="AE69" s="1" t="s">
        <v>12691</v>
      </c>
      <c r="AF69" s="1" t="s">
        <v>1450</v>
      </c>
      <c r="AG69" s="1" t="s">
        <v>1451</v>
      </c>
    </row>
    <row r="70" spans="1:33">
      <c r="A70" s="70">
        <v>45169</v>
      </c>
      <c r="B70" s="70">
        <v>45169</v>
      </c>
      <c r="C70" s="71">
        <v>700023</v>
      </c>
      <c r="D70" s="1" t="s">
        <v>12692</v>
      </c>
      <c r="E70" s="71">
        <v>5388801</v>
      </c>
      <c r="G70" s="1" t="s">
        <v>12693</v>
      </c>
      <c r="H70" s="72" t="s">
        <v>12694</v>
      </c>
      <c r="I70" s="1" t="s">
        <v>12695</v>
      </c>
      <c r="J70" s="73">
        <v>0.12</v>
      </c>
      <c r="K70" s="73">
        <v>0.12</v>
      </c>
      <c r="L70" s="73">
        <v>0.12</v>
      </c>
      <c r="M70" s="1">
        <v>1</v>
      </c>
      <c r="N70" s="1" t="s">
        <v>1095</v>
      </c>
      <c r="O70" s="1" t="s">
        <v>1447</v>
      </c>
      <c r="P70" s="1">
        <v>35201010</v>
      </c>
      <c r="Q70" s="73">
        <v>289727462</v>
      </c>
      <c r="R70" s="74">
        <v>1315</v>
      </c>
      <c r="S70" s="1" t="s">
        <v>12538</v>
      </c>
      <c r="T70" s="75">
        <v>130.93</v>
      </c>
      <c r="U70" s="76">
        <v>349186538.635912</v>
      </c>
      <c r="V70" s="77">
        <v>349186538.635912</v>
      </c>
      <c r="W70" s="77">
        <v>2909887821.96594</v>
      </c>
      <c r="X70" s="76">
        <v>0.22994546440579999</v>
      </c>
      <c r="Y70" s="71">
        <v>0</v>
      </c>
      <c r="Z70" s="71">
        <v>1</v>
      </c>
      <c r="AA70" s="71">
        <v>0</v>
      </c>
      <c r="AB70" s="71">
        <v>0</v>
      </c>
      <c r="AE70" s="1" t="s">
        <v>12539</v>
      </c>
      <c r="AF70" s="1" t="s">
        <v>1450</v>
      </c>
      <c r="AG70" s="1" t="s">
        <v>1451</v>
      </c>
    </row>
    <row r="71" spans="1:33">
      <c r="A71" s="70">
        <v>45169</v>
      </c>
      <c r="B71" s="70">
        <v>45169</v>
      </c>
      <c r="C71" s="71">
        <v>700023</v>
      </c>
      <c r="D71" s="1" t="s">
        <v>12696</v>
      </c>
      <c r="E71" s="71">
        <v>5467601</v>
      </c>
      <c r="G71" s="1" t="s">
        <v>12697</v>
      </c>
      <c r="H71" s="72" t="s">
        <v>12698</v>
      </c>
      <c r="I71" s="1" t="s">
        <v>12699</v>
      </c>
      <c r="J71" s="73">
        <v>0.09</v>
      </c>
      <c r="K71" s="73">
        <v>0.09</v>
      </c>
      <c r="L71" s="73">
        <v>0.09</v>
      </c>
      <c r="M71" s="1">
        <v>1</v>
      </c>
      <c r="N71" s="1" t="s">
        <v>1007</v>
      </c>
      <c r="O71" s="1" t="s">
        <v>1692</v>
      </c>
      <c r="P71" s="1">
        <v>50102010</v>
      </c>
      <c r="Q71" s="73">
        <v>150655350</v>
      </c>
      <c r="R71" s="74">
        <v>10750</v>
      </c>
      <c r="S71" s="1" t="s">
        <v>12700</v>
      </c>
      <c r="T71" s="75">
        <v>604.37369999999999</v>
      </c>
      <c r="U71" s="76">
        <v>241173716.071695</v>
      </c>
      <c r="V71" s="77">
        <v>241173716.071695</v>
      </c>
      <c r="W71" s="77">
        <v>2679707956.35217</v>
      </c>
      <c r="X71" s="76">
        <v>0.15881712497049999</v>
      </c>
      <c r="Y71" s="71">
        <v>0</v>
      </c>
      <c r="Z71" s="71">
        <v>1</v>
      </c>
      <c r="AA71" s="71">
        <v>0</v>
      </c>
      <c r="AB71" s="71">
        <v>0</v>
      </c>
      <c r="AE71" s="1" t="s">
        <v>12701</v>
      </c>
      <c r="AF71" s="1" t="s">
        <v>1450</v>
      </c>
      <c r="AG71" s="1" t="s">
        <v>1451</v>
      </c>
    </row>
    <row r="72" spans="1:33">
      <c r="A72" s="70">
        <v>45169</v>
      </c>
      <c r="B72" s="70">
        <v>45169</v>
      </c>
      <c r="C72" s="71">
        <v>700023</v>
      </c>
      <c r="D72" s="1" t="s">
        <v>12702</v>
      </c>
      <c r="E72" s="71">
        <v>5609401</v>
      </c>
      <c r="G72" s="1" t="s">
        <v>12703</v>
      </c>
      <c r="H72" s="72" t="s">
        <v>12704</v>
      </c>
      <c r="I72" s="1" t="s">
        <v>12705</v>
      </c>
      <c r="J72" s="73">
        <v>0.13</v>
      </c>
      <c r="K72" s="73">
        <v>0.13</v>
      </c>
      <c r="L72" s="73">
        <v>0.13</v>
      </c>
      <c r="M72" s="1">
        <v>1</v>
      </c>
      <c r="N72" s="1" t="s">
        <v>1251</v>
      </c>
      <c r="O72" s="1" t="s">
        <v>1548</v>
      </c>
      <c r="P72" s="1">
        <v>55105020</v>
      </c>
      <c r="Q72" s="73">
        <v>449802567</v>
      </c>
      <c r="R72" s="74">
        <v>113</v>
      </c>
      <c r="S72" s="1" t="s">
        <v>12630</v>
      </c>
      <c r="T72" s="75">
        <v>4.5517000000000003</v>
      </c>
      <c r="U72" s="76">
        <v>1451677331.37729</v>
      </c>
      <c r="V72" s="77">
        <v>1451677331.37729</v>
      </c>
      <c r="W72" s="77">
        <v>11166748702.902201</v>
      </c>
      <c r="X72" s="76">
        <v>0.95595500168720005</v>
      </c>
      <c r="Y72" s="71">
        <v>1</v>
      </c>
      <c r="Z72" s="71">
        <v>0</v>
      </c>
      <c r="AA72" s="71">
        <v>0</v>
      </c>
      <c r="AB72" s="71">
        <v>0</v>
      </c>
      <c r="AE72" s="1" t="s">
        <v>12631</v>
      </c>
      <c r="AF72" s="1" t="s">
        <v>1450</v>
      </c>
      <c r="AG72" s="1" t="s">
        <v>1451</v>
      </c>
    </row>
    <row r="73" spans="1:33">
      <c r="A73" s="70">
        <v>45169</v>
      </c>
      <c r="B73" s="70">
        <v>45169</v>
      </c>
      <c r="C73" s="71">
        <v>700023</v>
      </c>
      <c r="D73" s="1" t="s">
        <v>12706</v>
      </c>
      <c r="E73" s="71">
        <v>6078201</v>
      </c>
      <c r="G73" s="1" t="s">
        <v>12707</v>
      </c>
      <c r="H73" s="72" t="s">
        <v>12708</v>
      </c>
      <c r="I73" s="1" t="s">
        <v>12709</v>
      </c>
      <c r="J73" s="73">
        <v>0.55000000000000004</v>
      </c>
      <c r="K73" s="73">
        <v>0.49</v>
      </c>
      <c r="L73" s="73">
        <v>0.49</v>
      </c>
      <c r="M73" s="1">
        <v>1</v>
      </c>
      <c r="N73" s="1" t="s">
        <v>1385</v>
      </c>
      <c r="O73" s="1" t="s">
        <v>1462</v>
      </c>
      <c r="P73" s="1">
        <v>15104050</v>
      </c>
      <c r="Q73" s="73">
        <v>5814785700</v>
      </c>
      <c r="R73" s="74">
        <v>27600</v>
      </c>
      <c r="S73" s="1" t="s">
        <v>12533</v>
      </c>
      <c r="T73" s="75">
        <v>24085</v>
      </c>
      <c r="U73" s="76">
        <v>3265067959.5931101</v>
      </c>
      <c r="V73" s="77">
        <v>3265067959.5931101</v>
      </c>
      <c r="W73" s="77">
        <v>6663403999.16961</v>
      </c>
      <c r="X73" s="76">
        <v>2.1501045579189002</v>
      </c>
      <c r="Y73" s="71">
        <v>1</v>
      </c>
      <c r="Z73" s="71">
        <v>0</v>
      </c>
      <c r="AA73" s="71">
        <v>0</v>
      </c>
      <c r="AB73" s="71">
        <v>0</v>
      </c>
      <c r="AE73" s="1" t="s">
        <v>12534</v>
      </c>
      <c r="AF73" s="1" t="s">
        <v>1450</v>
      </c>
      <c r="AG73" s="1" t="s">
        <v>1451</v>
      </c>
    </row>
    <row r="74" spans="1:33">
      <c r="A74" s="70">
        <v>45169</v>
      </c>
      <c r="B74" s="70">
        <v>45169</v>
      </c>
      <c r="C74" s="71">
        <v>700023</v>
      </c>
      <c r="D74" s="1" t="s">
        <v>12710</v>
      </c>
      <c r="E74" s="71">
        <v>6086501</v>
      </c>
      <c r="G74" s="1" t="s">
        <v>12711</v>
      </c>
      <c r="H74" s="72" t="s">
        <v>12712</v>
      </c>
      <c r="I74" s="1" t="s">
        <v>12713</v>
      </c>
      <c r="J74" s="73">
        <v>0.75</v>
      </c>
      <c r="K74" s="73">
        <v>0.75</v>
      </c>
      <c r="L74" s="73">
        <v>0.75</v>
      </c>
      <c r="M74" s="1">
        <v>1</v>
      </c>
      <c r="N74" s="1" t="s">
        <v>1122</v>
      </c>
      <c r="O74" s="1" t="s">
        <v>1484</v>
      </c>
      <c r="P74" s="1">
        <v>40101010</v>
      </c>
      <c r="Q74" s="73">
        <v>3773674802</v>
      </c>
      <c r="R74" s="74">
        <v>38.85</v>
      </c>
      <c r="S74" s="1" t="s">
        <v>12610</v>
      </c>
      <c r="T74" s="75">
        <v>145.5</v>
      </c>
      <c r="U74" s="76">
        <v>755707556.99845397</v>
      </c>
      <c r="V74" s="77">
        <v>755707556.99845397</v>
      </c>
      <c r="W74" s="77">
        <v>1007610075.9979399</v>
      </c>
      <c r="X74" s="76">
        <v>0.49764669001209999</v>
      </c>
      <c r="Y74" s="71">
        <v>0</v>
      </c>
      <c r="Z74" s="71">
        <v>1</v>
      </c>
      <c r="AA74" s="71">
        <v>0</v>
      </c>
      <c r="AB74" s="71">
        <v>0</v>
      </c>
      <c r="AE74" s="1" t="s">
        <v>12611</v>
      </c>
      <c r="AF74" s="1" t="s">
        <v>1450</v>
      </c>
      <c r="AG74" s="1" t="s">
        <v>1451</v>
      </c>
    </row>
    <row r="75" spans="1:33">
      <c r="A75" s="70">
        <v>45169</v>
      </c>
      <c r="B75" s="70">
        <v>45169</v>
      </c>
      <c r="C75" s="71">
        <v>700023</v>
      </c>
      <c r="D75" s="1" t="s">
        <v>12714</v>
      </c>
      <c r="E75" s="71">
        <v>6086601</v>
      </c>
      <c r="G75" s="1" t="s">
        <v>12715</v>
      </c>
      <c r="H75" s="72" t="s">
        <v>12716</v>
      </c>
      <c r="I75" s="1" t="s">
        <v>12717</v>
      </c>
      <c r="J75" s="73">
        <v>0.3</v>
      </c>
      <c r="K75" s="73">
        <v>0.3</v>
      </c>
      <c r="L75" s="73">
        <v>0.3</v>
      </c>
      <c r="M75" s="1">
        <v>1</v>
      </c>
      <c r="N75" s="1" t="s">
        <v>1122</v>
      </c>
      <c r="O75" s="1" t="s">
        <v>1692</v>
      </c>
      <c r="P75" s="1">
        <v>50102010</v>
      </c>
      <c r="Q75" s="73">
        <v>40065428000</v>
      </c>
      <c r="R75" s="74">
        <v>15.4</v>
      </c>
      <c r="S75" s="1" t="s">
        <v>12610</v>
      </c>
      <c r="T75" s="75">
        <v>145.5</v>
      </c>
      <c r="U75" s="76">
        <v>1272180600.41237</v>
      </c>
      <c r="V75" s="77">
        <v>1272180600.41237</v>
      </c>
      <c r="W75" s="77">
        <v>4240602001.3745699</v>
      </c>
      <c r="X75" s="76">
        <v>0.83775325392720001</v>
      </c>
      <c r="Y75" s="71">
        <v>1</v>
      </c>
      <c r="Z75" s="71">
        <v>0</v>
      </c>
      <c r="AA75" s="71">
        <v>0</v>
      </c>
      <c r="AB75" s="71">
        <v>0</v>
      </c>
      <c r="AE75" s="1" t="s">
        <v>12611</v>
      </c>
      <c r="AF75" s="1" t="s">
        <v>1450</v>
      </c>
      <c r="AG75" s="1" t="s">
        <v>1451</v>
      </c>
    </row>
    <row r="76" spans="1:33">
      <c r="A76" s="70">
        <v>45169</v>
      </c>
      <c r="B76" s="70">
        <v>45169</v>
      </c>
      <c r="C76" s="71">
        <v>700023</v>
      </c>
      <c r="D76" s="1" t="s">
        <v>12718</v>
      </c>
      <c r="E76" s="71">
        <v>6106501</v>
      </c>
      <c r="G76" s="1" t="s">
        <v>12719</v>
      </c>
      <c r="H76" s="72">
        <v>6477255</v>
      </c>
      <c r="I76" s="1" t="s">
        <v>12720</v>
      </c>
      <c r="J76" s="73">
        <v>0.11</v>
      </c>
      <c r="K76" s="73">
        <v>0.11</v>
      </c>
      <c r="L76" s="73">
        <v>0.11</v>
      </c>
      <c r="M76" s="1">
        <v>1</v>
      </c>
      <c r="N76" s="1" t="s">
        <v>1118</v>
      </c>
      <c r="O76" s="1" t="s">
        <v>1462</v>
      </c>
      <c r="P76" s="1">
        <v>15101030</v>
      </c>
      <c r="Q76" s="73">
        <v>247500000</v>
      </c>
      <c r="R76" s="74">
        <v>11.07</v>
      </c>
      <c r="S76" s="1" t="s">
        <v>12502</v>
      </c>
      <c r="T76" s="75">
        <v>0.70825000000000005</v>
      </c>
      <c r="U76" s="76">
        <v>425528768.09036398</v>
      </c>
      <c r="V76" s="77">
        <v>425528768.09036398</v>
      </c>
      <c r="W76" s="77">
        <v>3868443346.2760301</v>
      </c>
      <c r="X76" s="76">
        <v>0.28021816241480002</v>
      </c>
      <c r="Y76" s="71">
        <v>1</v>
      </c>
      <c r="Z76" s="71">
        <v>0</v>
      </c>
      <c r="AA76" s="71">
        <v>0</v>
      </c>
      <c r="AB76" s="71">
        <v>0</v>
      </c>
      <c r="AE76" s="1" t="s">
        <v>12503</v>
      </c>
      <c r="AF76" s="1" t="s">
        <v>1450</v>
      </c>
      <c r="AG76" s="1" t="s">
        <v>1451</v>
      </c>
    </row>
    <row r="77" spans="1:33">
      <c r="A77" s="70">
        <v>45169</v>
      </c>
      <c r="B77" s="70">
        <v>45169</v>
      </c>
      <c r="C77" s="71">
        <v>700023</v>
      </c>
      <c r="D77" s="1" t="s">
        <v>12721</v>
      </c>
      <c r="E77" s="71">
        <v>6188401</v>
      </c>
      <c r="G77" s="1" t="s">
        <v>12722</v>
      </c>
      <c r="H77" s="72" t="s">
        <v>12723</v>
      </c>
      <c r="I77" s="1" t="s">
        <v>12724</v>
      </c>
      <c r="J77" s="73">
        <v>0.4</v>
      </c>
      <c r="K77" s="73">
        <v>0.25</v>
      </c>
      <c r="L77" s="73">
        <v>0.25</v>
      </c>
      <c r="M77" s="1">
        <v>1</v>
      </c>
      <c r="N77" s="1" t="s">
        <v>1210</v>
      </c>
      <c r="O77" s="1" t="s">
        <v>1484</v>
      </c>
      <c r="P77" s="1">
        <v>40201020</v>
      </c>
      <c r="Q77" s="73">
        <v>12219027284</v>
      </c>
      <c r="R77" s="74">
        <v>65</v>
      </c>
      <c r="S77" s="1" t="s">
        <v>12625</v>
      </c>
      <c r="T77" s="75">
        <v>774.5</v>
      </c>
      <c r="U77" s="76">
        <v>256370811.31697899</v>
      </c>
      <c r="V77" s="77">
        <v>256370811.31697899</v>
      </c>
      <c r="W77" s="77">
        <v>1025483245.26791</v>
      </c>
      <c r="X77" s="76">
        <v>0.1688246789199</v>
      </c>
      <c r="Y77" s="71">
        <v>0</v>
      </c>
      <c r="Z77" s="71">
        <v>1</v>
      </c>
      <c r="AA77" s="71">
        <v>0</v>
      </c>
      <c r="AB77" s="71">
        <v>0</v>
      </c>
      <c r="AE77" s="1" t="s">
        <v>12626</v>
      </c>
      <c r="AF77" s="1" t="s">
        <v>1450</v>
      </c>
      <c r="AG77" s="1" t="s">
        <v>1451</v>
      </c>
    </row>
    <row r="78" spans="1:33">
      <c r="A78" s="70">
        <v>45169</v>
      </c>
      <c r="B78" s="70">
        <v>45169</v>
      </c>
      <c r="C78" s="71">
        <v>700023</v>
      </c>
      <c r="D78" s="1" t="s">
        <v>12725</v>
      </c>
      <c r="E78" s="71">
        <v>6189801</v>
      </c>
      <c r="G78" s="1" t="s">
        <v>12726</v>
      </c>
      <c r="H78" s="72">
        <v>6077235</v>
      </c>
      <c r="I78" s="1" t="s">
        <v>12727</v>
      </c>
      <c r="J78" s="73">
        <v>0.35</v>
      </c>
      <c r="K78" s="73">
        <v>0.35</v>
      </c>
      <c r="L78" s="73">
        <v>0.35</v>
      </c>
      <c r="M78" s="1">
        <v>1</v>
      </c>
      <c r="N78" s="1" t="s">
        <v>1349</v>
      </c>
      <c r="O78" s="1" t="s">
        <v>1484</v>
      </c>
      <c r="P78" s="1">
        <v>40101010</v>
      </c>
      <c r="Q78" s="73">
        <v>35700000</v>
      </c>
      <c r="R78" s="74">
        <v>92.75</v>
      </c>
      <c r="S78" s="1" t="s">
        <v>12728</v>
      </c>
      <c r="T78" s="75">
        <v>3.1154999999999999</v>
      </c>
      <c r="U78" s="76">
        <v>371982426.57679302</v>
      </c>
      <c r="V78" s="77">
        <v>371982426.57679302</v>
      </c>
      <c r="W78" s="77">
        <v>1062806933.07655</v>
      </c>
      <c r="X78" s="76">
        <v>0.2449569567147</v>
      </c>
      <c r="Y78" s="71">
        <v>0</v>
      </c>
      <c r="Z78" s="71">
        <v>1</v>
      </c>
      <c r="AA78" s="71">
        <v>0</v>
      </c>
      <c r="AB78" s="71">
        <v>0</v>
      </c>
      <c r="AE78" s="1" t="s">
        <v>12729</v>
      </c>
      <c r="AF78" s="1" t="s">
        <v>1450</v>
      </c>
      <c r="AG78" s="1" t="s">
        <v>1451</v>
      </c>
    </row>
    <row r="79" spans="1:33">
      <c r="A79" s="70">
        <v>45169</v>
      </c>
      <c r="B79" s="70">
        <v>45169</v>
      </c>
      <c r="C79" s="71">
        <v>700023</v>
      </c>
      <c r="D79" s="1" t="s">
        <v>12730</v>
      </c>
      <c r="E79" s="71">
        <v>6195401</v>
      </c>
      <c r="G79" s="1" t="s">
        <v>12731</v>
      </c>
      <c r="H79" s="72">
        <v>6627759</v>
      </c>
      <c r="I79" s="1" t="s">
        <v>12732</v>
      </c>
      <c r="J79" s="73">
        <v>0.35</v>
      </c>
      <c r="K79" s="73">
        <v>0.22</v>
      </c>
      <c r="L79" s="73">
        <v>0.22</v>
      </c>
      <c r="M79" s="1">
        <v>1</v>
      </c>
      <c r="N79" s="1" t="s">
        <v>1210</v>
      </c>
      <c r="O79" s="1" t="s">
        <v>1499</v>
      </c>
      <c r="P79" s="1">
        <v>30202030</v>
      </c>
      <c r="Q79" s="73">
        <v>792656400</v>
      </c>
      <c r="R79" s="74">
        <v>1100</v>
      </c>
      <c r="S79" s="1" t="s">
        <v>12625</v>
      </c>
      <c r="T79" s="75">
        <v>774.5</v>
      </c>
      <c r="U79" s="76">
        <v>247673142.41446099</v>
      </c>
      <c r="V79" s="77">
        <v>247673142.41446099</v>
      </c>
      <c r="W79" s="77">
        <v>1125787010.9748199</v>
      </c>
      <c r="X79" s="76">
        <v>0.1630971112913</v>
      </c>
      <c r="Y79" s="71">
        <v>1</v>
      </c>
      <c r="Z79" s="71">
        <v>0</v>
      </c>
      <c r="AA79" s="71">
        <v>0</v>
      </c>
      <c r="AB79" s="71">
        <v>0</v>
      </c>
      <c r="AE79" s="1" t="s">
        <v>12626</v>
      </c>
      <c r="AF79" s="1" t="s">
        <v>1450</v>
      </c>
      <c r="AG79" s="1" t="s">
        <v>1451</v>
      </c>
    </row>
    <row r="80" spans="1:33">
      <c r="A80" s="70">
        <v>45169</v>
      </c>
      <c r="B80" s="70">
        <v>45169</v>
      </c>
      <c r="C80" s="71">
        <v>700023</v>
      </c>
      <c r="D80" s="1" t="s">
        <v>12733</v>
      </c>
      <c r="E80" s="71">
        <v>6200301</v>
      </c>
      <c r="G80" s="1" t="s">
        <v>12734</v>
      </c>
      <c r="H80" s="72" t="s">
        <v>12735</v>
      </c>
      <c r="I80" s="1" t="s">
        <v>12736</v>
      </c>
      <c r="J80" s="73">
        <v>0.1</v>
      </c>
      <c r="K80" s="73">
        <v>0.1</v>
      </c>
      <c r="L80" s="73">
        <v>0.1</v>
      </c>
      <c r="M80" s="1">
        <v>1</v>
      </c>
      <c r="N80" s="1" t="s">
        <v>1385</v>
      </c>
      <c r="O80" s="1" t="s">
        <v>1484</v>
      </c>
      <c r="P80" s="1">
        <v>40101010</v>
      </c>
      <c r="Q80" s="73">
        <v>5589102070</v>
      </c>
      <c r="R80" s="74">
        <v>89100</v>
      </c>
      <c r="S80" s="1" t="s">
        <v>12533</v>
      </c>
      <c r="T80" s="75">
        <v>24085</v>
      </c>
      <c r="U80" s="76">
        <v>2067631282.6946199</v>
      </c>
      <c r="V80" s="77">
        <v>2067631282.6946199</v>
      </c>
      <c r="W80" s="77">
        <v>20676312826.946201</v>
      </c>
      <c r="X80" s="76">
        <v>1.3615714894863999</v>
      </c>
      <c r="Y80" s="71">
        <v>1</v>
      </c>
      <c r="Z80" s="71">
        <v>0</v>
      </c>
      <c r="AA80" s="71">
        <v>0</v>
      </c>
      <c r="AB80" s="71">
        <v>0</v>
      </c>
      <c r="AE80" s="1" t="s">
        <v>12534</v>
      </c>
      <c r="AF80" s="1" t="s">
        <v>1450</v>
      </c>
      <c r="AG80" s="1" t="s">
        <v>1451</v>
      </c>
    </row>
    <row r="81" spans="1:33">
      <c r="A81" s="70">
        <v>45169</v>
      </c>
      <c r="B81" s="70">
        <v>45169</v>
      </c>
      <c r="C81" s="71">
        <v>700023</v>
      </c>
      <c r="D81" s="1" t="s">
        <v>12737</v>
      </c>
      <c r="E81" s="71">
        <v>6200401</v>
      </c>
      <c r="G81" s="1" t="s">
        <v>12738</v>
      </c>
      <c r="H81" s="72" t="s">
        <v>12739</v>
      </c>
      <c r="I81" s="1" t="s">
        <v>12740</v>
      </c>
      <c r="J81" s="73">
        <v>0.1</v>
      </c>
      <c r="K81" s="73">
        <v>0.1</v>
      </c>
      <c r="L81" s="73">
        <v>0.1</v>
      </c>
      <c r="M81" s="1">
        <v>1</v>
      </c>
      <c r="N81" s="1" t="s">
        <v>1385</v>
      </c>
      <c r="O81" s="1" t="s">
        <v>1484</v>
      </c>
      <c r="P81" s="1">
        <v>40301020</v>
      </c>
      <c r="Q81" s="73">
        <v>742322764</v>
      </c>
      <c r="R81" s="74">
        <v>45200</v>
      </c>
      <c r="S81" s="1" t="s">
        <v>12533</v>
      </c>
      <c r="T81" s="75">
        <v>24085</v>
      </c>
      <c r="U81" s="76">
        <v>139310728.390284</v>
      </c>
      <c r="V81" s="77">
        <v>139310728.390284</v>
      </c>
      <c r="W81" s="77">
        <v>1393107283.9028399</v>
      </c>
      <c r="X81" s="76">
        <v>9.1738559743899994E-2</v>
      </c>
      <c r="Y81" s="71">
        <v>0</v>
      </c>
      <c r="Z81" s="71">
        <v>1</v>
      </c>
      <c r="AA81" s="71">
        <v>0</v>
      </c>
      <c r="AB81" s="71">
        <v>0</v>
      </c>
      <c r="AE81" s="1" t="s">
        <v>12534</v>
      </c>
      <c r="AF81" s="1" t="s">
        <v>1450</v>
      </c>
      <c r="AG81" s="1" t="s">
        <v>1451</v>
      </c>
    </row>
    <row r="82" spans="1:33">
      <c r="A82" s="70">
        <v>45169</v>
      </c>
      <c r="B82" s="70">
        <v>45169</v>
      </c>
      <c r="C82" s="71">
        <v>700023</v>
      </c>
      <c r="D82" s="1" t="s">
        <v>12741</v>
      </c>
      <c r="E82" s="71">
        <v>6200801</v>
      </c>
      <c r="G82" s="1" t="s">
        <v>12742</v>
      </c>
      <c r="H82" s="72" t="s">
        <v>12743</v>
      </c>
      <c r="I82" s="1" t="s">
        <v>12744</v>
      </c>
      <c r="J82" s="73">
        <v>0.15</v>
      </c>
      <c r="K82" s="73">
        <v>0.04</v>
      </c>
      <c r="L82" s="73">
        <v>0.04</v>
      </c>
      <c r="M82" s="1">
        <v>1</v>
      </c>
      <c r="N82" s="1" t="s">
        <v>1385</v>
      </c>
      <c r="O82" s="1" t="s">
        <v>1484</v>
      </c>
      <c r="P82" s="1">
        <v>40101010</v>
      </c>
      <c r="Q82" s="73">
        <v>4805750609</v>
      </c>
      <c r="R82" s="74">
        <v>32450</v>
      </c>
      <c r="S82" s="1" t="s">
        <v>12533</v>
      </c>
      <c r="T82" s="75">
        <v>24085</v>
      </c>
      <c r="U82" s="76">
        <v>258993742.59838101</v>
      </c>
      <c r="V82" s="77">
        <v>258993742.59838101</v>
      </c>
      <c r="W82" s="77">
        <v>6474843564.9595203</v>
      </c>
      <c r="X82" s="76">
        <v>0.1705519252048</v>
      </c>
      <c r="Y82" s="71">
        <v>1</v>
      </c>
      <c r="Z82" s="71">
        <v>0</v>
      </c>
      <c r="AA82" s="71">
        <v>0</v>
      </c>
      <c r="AB82" s="71">
        <v>0</v>
      </c>
      <c r="AE82" s="1" t="s">
        <v>12534</v>
      </c>
      <c r="AF82" s="1" t="s">
        <v>1450</v>
      </c>
      <c r="AG82" s="1" t="s">
        <v>1451</v>
      </c>
    </row>
    <row r="83" spans="1:33">
      <c r="A83" s="70">
        <v>45169</v>
      </c>
      <c r="B83" s="70">
        <v>45169</v>
      </c>
      <c r="C83" s="71">
        <v>700023</v>
      </c>
      <c r="D83" s="1" t="s">
        <v>12745</v>
      </c>
      <c r="E83" s="71">
        <v>6346901</v>
      </c>
      <c r="G83" s="1" t="s">
        <v>12746</v>
      </c>
      <c r="H83" s="72">
        <v>6130031</v>
      </c>
      <c r="I83" s="1" t="s">
        <v>12747</v>
      </c>
      <c r="J83" s="73">
        <v>0.25</v>
      </c>
      <c r="K83" s="73">
        <v>0.25</v>
      </c>
      <c r="L83" s="73">
        <v>0.25</v>
      </c>
      <c r="M83" s="1">
        <v>1</v>
      </c>
      <c r="N83" s="1" t="s">
        <v>1349</v>
      </c>
      <c r="O83" s="1" t="s">
        <v>1499</v>
      </c>
      <c r="P83" s="1">
        <v>30201030</v>
      </c>
      <c r="Q83" s="73">
        <v>247500000</v>
      </c>
      <c r="R83" s="74">
        <v>13.8</v>
      </c>
      <c r="S83" s="1" t="s">
        <v>12728</v>
      </c>
      <c r="T83" s="75">
        <v>3.1154999999999999</v>
      </c>
      <c r="U83" s="76">
        <v>274073182.47472298</v>
      </c>
      <c r="V83" s="77">
        <v>274073182.47472298</v>
      </c>
      <c r="W83" s="77">
        <v>1096292729.89889</v>
      </c>
      <c r="X83" s="76">
        <v>0.18048200102879999</v>
      </c>
      <c r="Y83" s="71">
        <v>0</v>
      </c>
      <c r="Z83" s="71">
        <v>1</v>
      </c>
      <c r="AA83" s="71">
        <v>0</v>
      </c>
      <c r="AB83" s="71">
        <v>0</v>
      </c>
      <c r="AE83" s="1" t="s">
        <v>12729</v>
      </c>
      <c r="AF83" s="1" t="s">
        <v>1450</v>
      </c>
      <c r="AG83" s="1" t="s">
        <v>1451</v>
      </c>
    </row>
    <row r="84" spans="1:33">
      <c r="A84" s="70">
        <v>45169</v>
      </c>
      <c r="B84" s="70">
        <v>45169</v>
      </c>
      <c r="C84" s="71">
        <v>700023</v>
      </c>
      <c r="D84" s="1" t="s">
        <v>12748</v>
      </c>
      <c r="E84" s="71">
        <v>6348301</v>
      </c>
      <c r="G84" s="1" t="s">
        <v>12749</v>
      </c>
      <c r="H84" s="72" t="s">
        <v>12750</v>
      </c>
      <c r="I84" s="1" t="s">
        <v>12751</v>
      </c>
      <c r="J84" s="73">
        <v>0.85</v>
      </c>
      <c r="K84" s="73">
        <v>0.3</v>
      </c>
      <c r="L84" s="73">
        <v>0.3</v>
      </c>
      <c r="M84" s="1">
        <v>1</v>
      </c>
      <c r="N84" s="1" t="s">
        <v>1385</v>
      </c>
      <c r="O84" s="1" t="s">
        <v>1484</v>
      </c>
      <c r="P84" s="1">
        <v>40101010</v>
      </c>
      <c r="Q84" s="73">
        <v>3618926672</v>
      </c>
      <c r="R84" s="74">
        <v>12450</v>
      </c>
      <c r="S84" s="1" t="s">
        <v>12533</v>
      </c>
      <c r="T84" s="75">
        <v>24085</v>
      </c>
      <c r="U84" s="76">
        <v>561207852.18683803</v>
      </c>
      <c r="V84" s="77">
        <v>561207852.18683803</v>
      </c>
      <c r="W84" s="77">
        <v>1870692840.6227901</v>
      </c>
      <c r="X84" s="76">
        <v>0.3695652206508</v>
      </c>
      <c r="Y84" s="71">
        <v>0</v>
      </c>
      <c r="Z84" s="71">
        <v>1</v>
      </c>
      <c r="AA84" s="71">
        <v>0</v>
      </c>
      <c r="AB84" s="71">
        <v>0</v>
      </c>
      <c r="AE84" s="1" t="s">
        <v>12534</v>
      </c>
      <c r="AF84" s="1" t="s">
        <v>1450</v>
      </c>
      <c r="AG84" s="1" t="s">
        <v>1451</v>
      </c>
    </row>
    <row r="85" spans="1:33">
      <c r="A85" s="70">
        <v>45169</v>
      </c>
      <c r="B85" s="70">
        <v>45169</v>
      </c>
      <c r="C85" s="71">
        <v>700023</v>
      </c>
      <c r="D85" s="1" t="s">
        <v>12752</v>
      </c>
      <c r="E85" s="71">
        <v>6348401</v>
      </c>
      <c r="G85" s="1" t="s">
        <v>12753</v>
      </c>
      <c r="H85" s="72" t="s">
        <v>12754</v>
      </c>
      <c r="I85" s="1" t="s">
        <v>12755</v>
      </c>
      <c r="J85" s="73">
        <v>0.7</v>
      </c>
      <c r="K85" s="73">
        <v>0.7</v>
      </c>
      <c r="L85" s="73">
        <v>0.7</v>
      </c>
      <c r="M85" s="1">
        <v>1</v>
      </c>
      <c r="N85" s="1" t="s">
        <v>1385</v>
      </c>
      <c r="O85" s="1" t="s">
        <v>1484</v>
      </c>
      <c r="P85" s="1">
        <v>40203020</v>
      </c>
      <c r="Q85" s="73">
        <v>1499138669</v>
      </c>
      <c r="R85" s="74">
        <v>33400</v>
      </c>
      <c r="S85" s="1" t="s">
        <v>12533</v>
      </c>
      <c r="T85" s="75">
        <v>24085</v>
      </c>
      <c r="U85" s="76">
        <v>1455256885.24891</v>
      </c>
      <c r="V85" s="77">
        <v>1455256885.24891</v>
      </c>
      <c r="W85" s="77">
        <v>2078938407.49844</v>
      </c>
      <c r="X85" s="76">
        <v>0.95831220073790002</v>
      </c>
      <c r="Y85" s="71">
        <v>0</v>
      </c>
      <c r="Z85" s="71">
        <v>1</v>
      </c>
      <c r="AA85" s="71">
        <v>0</v>
      </c>
      <c r="AB85" s="71">
        <v>0</v>
      </c>
      <c r="AE85" s="1" t="s">
        <v>12534</v>
      </c>
      <c r="AF85" s="1" t="s">
        <v>1450</v>
      </c>
      <c r="AG85" s="1" t="s">
        <v>1451</v>
      </c>
    </row>
    <row r="86" spans="1:33">
      <c r="A86" s="70">
        <v>45169</v>
      </c>
      <c r="B86" s="70">
        <v>45169</v>
      </c>
      <c r="C86" s="71">
        <v>700023</v>
      </c>
      <c r="D86" s="1" t="s">
        <v>12756</v>
      </c>
      <c r="E86" s="71">
        <v>6352201</v>
      </c>
      <c r="G86" s="1" t="s">
        <v>12757</v>
      </c>
      <c r="H86" s="72">
        <v>6833802</v>
      </c>
      <c r="I86" s="1" t="s">
        <v>12758</v>
      </c>
      <c r="J86" s="73">
        <v>0.7</v>
      </c>
      <c r="K86" s="73">
        <v>0.7</v>
      </c>
      <c r="L86" s="73">
        <v>0.7</v>
      </c>
      <c r="M86" s="1">
        <v>1</v>
      </c>
      <c r="N86" s="1" t="s">
        <v>919</v>
      </c>
      <c r="O86" s="1" t="s">
        <v>1447</v>
      </c>
      <c r="P86" s="1">
        <v>35202010</v>
      </c>
      <c r="Q86" s="73">
        <v>886451047</v>
      </c>
      <c r="R86" s="74">
        <v>211.1</v>
      </c>
      <c r="S86" s="1" t="s">
        <v>12524</v>
      </c>
      <c r="T86" s="75">
        <v>109.25</v>
      </c>
      <c r="U86" s="76">
        <v>1199001109.5211899</v>
      </c>
      <c r="V86" s="77">
        <v>1199001109.5211899</v>
      </c>
      <c r="W86" s="77">
        <v>1712858727.8874099</v>
      </c>
      <c r="X86" s="76">
        <v>0.78956327477260002</v>
      </c>
      <c r="Y86" s="71">
        <v>0</v>
      </c>
      <c r="Z86" s="71">
        <v>1</v>
      </c>
      <c r="AA86" s="71">
        <v>0</v>
      </c>
      <c r="AB86" s="71">
        <v>0</v>
      </c>
      <c r="AE86" s="1" t="s">
        <v>12525</v>
      </c>
      <c r="AF86" s="1" t="s">
        <v>1450</v>
      </c>
      <c r="AG86" s="1" t="s">
        <v>1451</v>
      </c>
    </row>
    <row r="87" spans="1:33">
      <c r="A87" s="70">
        <v>45169</v>
      </c>
      <c r="B87" s="70">
        <v>45169</v>
      </c>
      <c r="C87" s="71">
        <v>700023</v>
      </c>
      <c r="D87" s="1" t="s">
        <v>12759</v>
      </c>
      <c r="E87" s="71">
        <v>6354801</v>
      </c>
      <c r="G87" s="1" t="s">
        <v>12760</v>
      </c>
      <c r="H87" s="72" t="s">
        <v>12761</v>
      </c>
      <c r="I87" s="1" t="s">
        <v>12762</v>
      </c>
      <c r="J87" s="73">
        <v>0.4</v>
      </c>
      <c r="K87" s="73">
        <v>0.4</v>
      </c>
      <c r="L87" s="73">
        <v>0.4</v>
      </c>
      <c r="M87" s="1">
        <v>1</v>
      </c>
      <c r="N87" s="1" t="s">
        <v>1385</v>
      </c>
      <c r="O87" s="1" t="s">
        <v>1499</v>
      </c>
      <c r="P87" s="1">
        <v>30202030</v>
      </c>
      <c r="Q87" s="73">
        <v>1423724783</v>
      </c>
      <c r="R87" s="74">
        <v>81500</v>
      </c>
      <c r="S87" s="1" t="s">
        <v>12533</v>
      </c>
      <c r="T87" s="75">
        <v>24085</v>
      </c>
      <c r="U87" s="76">
        <v>1927067798.4554701</v>
      </c>
      <c r="V87" s="77">
        <v>1927067798.4554701</v>
      </c>
      <c r="W87" s="77">
        <v>4817669496.1386805</v>
      </c>
      <c r="X87" s="76">
        <v>1.2690079680284001</v>
      </c>
      <c r="Y87" s="71">
        <v>1</v>
      </c>
      <c r="Z87" s="71">
        <v>0</v>
      </c>
      <c r="AA87" s="71">
        <v>0</v>
      </c>
      <c r="AB87" s="71">
        <v>0</v>
      </c>
      <c r="AE87" s="1" t="s">
        <v>12534</v>
      </c>
      <c r="AF87" s="1" t="s">
        <v>1450</v>
      </c>
      <c r="AG87" s="1" t="s">
        <v>1451</v>
      </c>
    </row>
    <row r="88" spans="1:33">
      <c r="A88" s="70">
        <v>45169</v>
      </c>
      <c r="B88" s="70">
        <v>45169</v>
      </c>
      <c r="C88" s="71">
        <v>700023</v>
      </c>
      <c r="D88" s="1" t="s">
        <v>12763</v>
      </c>
      <c r="E88" s="71">
        <v>6355701</v>
      </c>
      <c r="G88" s="1" t="s">
        <v>12764</v>
      </c>
      <c r="H88" s="72" t="s">
        <v>12765</v>
      </c>
      <c r="I88" s="1" t="s">
        <v>12766</v>
      </c>
      <c r="J88" s="73">
        <v>0.08</v>
      </c>
      <c r="K88" s="73">
        <v>0.08</v>
      </c>
      <c r="L88" s="73">
        <v>0.08</v>
      </c>
      <c r="M88" s="1">
        <v>1</v>
      </c>
      <c r="N88" s="1" t="s">
        <v>919</v>
      </c>
      <c r="O88" s="1" t="s">
        <v>1692</v>
      </c>
      <c r="P88" s="1">
        <v>50102010</v>
      </c>
      <c r="Q88" s="73">
        <v>1350299997</v>
      </c>
      <c r="R88" s="74">
        <v>286.60000000000002</v>
      </c>
      <c r="S88" s="1" t="s">
        <v>12524</v>
      </c>
      <c r="T88" s="75">
        <v>109.25</v>
      </c>
      <c r="U88" s="76">
        <v>283383783.35209203</v>
      </c>
      <c r="V88" s="77">
        <v>283383783.35209203</v>
      </c>
      <c r="W88" s="77">
        <v>3542297291.9011402</v>
      </c>
      <c r="X88" s="76">
        <v>0.18661319512060001</v>
      </c>
      <c r="Y88" s="71">
        <v>1</v>
      </c>
      <c r="Z88" s="71">
        <v>0</v>
      </c>
      <c r="AA88" s="71">
        <v>0</v>
      </c>
      <c r="AB88" s="71">
        <v>0</v>
      </c>
      <c r="AE88" s="1" t="s">
        <v>12525</v>
      </c>
      <c r="AF88" s="1" t="s">
        <v>1450</v>
      </c>
      <c r="AG88" s="1" t="s">
        <v>1451</v>
      </c>
    </row>
    <row r="89" spans="1:33">
      <c r="A89" s="70">
        <v>45169</v>
      </c>
      <c r="B89" s="70">
        <v>45169</v>
      </c>
      <c r="C89" s="71">
        <v>700023</v>
      </c>
      <c r="D89" s="1" t="s">
        <v>12767</v>
      </c>
      <c r="E89" s="71">
        <v>6358201</v>
      </c>
      <c r="G89" s="1" t="s">
        <v>12768</v>
      </c>
      <c r="H89" s="72" t="s">
        <v>12769</v>
      </c>
      <c r="I89" s="1" t="s">
        <v>12770</v>
      </c>
      <c r="J89" s="73">
        <v>1</v>
      </c>
      <c r="K89" s="73">
        <v>0.3</v>
      </c>
      <c r="L89" s="73">
        <v>0.3</v>
      </c>
      <c r="M89" s="1">
        <v>1</v>
      </c>
      <c r="N89" s="1" t="s">
        <v>1385</v>
      </c>
      <c r="O89" s="1" t="s">
        <v>1484</v>
      </c>
      <c r="P89" s="1">
        <v>40101010</v>
      </c>
      <c r="Q89" s="73">
        <v>1481404859</v>
      </c>
      <c r="R89" s="74">
        <v>26000</v>
      </c>
      <c r="S89" s="1" t="s">
        <v>12533</v>
      </c>
      <c r="T89" s="75">
        <v>24085</v>
      </c>
      <c r="U89" s="76">
        <v>479757438.24787199</v>
      </c>
      <c r="V89" s="77">
        <v>479757438.24787199</v>
      </c>
      <c r="W89" s="77">
        <v>1599191460.8262401</v>
      </c>
      <c r="X89" s="76">
        <v>0.31592869350280001</v>
      </c>
      <c r="Y89" s="71">
        <v>0</v>
      </c>
      <c r="Z89" s="71">
        <v>1</v>
      </c>
      <c r="AA89" s="71">
        <v>0</v>
      </c>
      <c r="AB89" s="71">
        <v>0</v>
      </c>
      <c r="AE89" s="1" t="s">
        <v>12534</v>
      </c>
      <c r="AF89" s="1" t="s">
        <v>1450</v>
      </c>
      <c r="AG89" s="1" t="s">
        <v>1451</v>
      </c>
    </row>
    <row r="90" spans="1:33">
      <c r="A90" s="70">
        <v>45169</v>
      </c>
      <c r="B90" s="70">
        <v>45169</v>
      </c>
      <c r="C90" s="71">
        <v>700023</v>
      </c>
      <c r="D90" s="1" t="s">
        <v>12771</v>
      </c>
      <c r="E90" s="71">
        <v>6413701</v>
      </c>
      <c r="G90" s="1" t="s">
        <v>12772</v>
      </c>
      <c r="H90" s="72">
        <v>6097987</v>
      </c>
      <c r="I90" s="1" t="s">
        <v>12773</v>
      </c>
      <c r="J90" s="73">
        <v>0.7</v>
      </c>
      <c r="K90" s="73">
        <v>0.7</v>
      </c>
      <c r="L90" s="73">
        <v>0.7</v>
      </c>
      <c r="M90" s="1">
        <v>1</v>
      </c>
      <c r="N90" s="1" t="s">
        <v>919</v>
      </c>
      <c r="O90" s="1" t="s">
        <v>1467</v>
      </c>
      <c r="P90" s="1">
        <v>20105010</v>
      </c>
      <c r="Q90" s="73">
        <v>876318885</v>
      </c>
      <c r="R90" s="74">
        <v>115.6</v>
      </c>
      <c r="S90" s="1" t="s">
        <v>12524</v>
      </c>
      <c r="T90" s="75">
        <v>109.25</v>
      </c>
      <c r="U90" s="76">
        <v>649077566.81189895</v>
      </c>
      <c r="V90" s="77">
        <v>649077566.81189895</v>
      </c>
      <c r="W90" s="77">
        <v>927253666.87414205</v>
      </c>
      <c r="X90" s="76">
        <v>0.42742896996820001</v>
      </c>
      <c r="Y90" s="71">
        <v>0</v>
      </c>
      <c r="Z90" s="71">
        <v>1</v>
      </c>
      <c r="AA90" s="71">
        <v>0</v>
      </c>
      <c r="AB90" s="71">
        <v>0</v>
      </c>
      <c r="AE90" s="1" t="s">
        <v>12525</v>
      </c>
      <c r="AF90" s="1" t="s">
        <v>1450</v>
      </c>
      <c r="AG90" s="1" t="s">
        <v>1451</v>
      </c>
    </row>
    <row r="91" spans="1:33">
      <c r="A91" s="70">
        <v>45169</v>
      </c>
      <c r="B91" s="70">
        <v>45169</v>
      </c>
      <c r="C91" s="71">
        <v>700023</v>
      </c>
      <c r="D91" s="1" t="s">
        <v>12774</v>
      </c>
      <c r="E91" s="71">
        <v>6413801</v>
      </c>
      <c r="G91" s="1" t="s">
        <v>12775</v>
      </c>
      <c r="H91" s="72">
        <v>6077859</v>
      </c>
      <c r="I91" s="1" t="s">
        <v>12776</v>
      </c>
      <c r="J91" s="73">
        <v>0.2</v>
      </c>
      <c r="K91" s="73">
        <v>0.2</v>
      </c>
      <c r="L91" s="73">
        <v>0.2</v>
      </c>
      <c r="M91" s="1">
        <v>1</v>
      </c>
      <c r="N91" s="1" t="s">
        <v>919</v>
      </c>
      <c r="O91" s="1" t="s">
        <v>1499</v>
      </c>
      <c r="P91" s="1">
        <v>30203010</v>
      </c>
      <c r="Q91" s="73">
        <v>540000000</v>
      </c>
      <c r="R91" s="74">
        <v>518.70000000000005</v>
      </c>
      <c r="S91" s="1" t="s">
        <v>12524</v>
      </c>
      <c r="T91" s="75">
        <v>109.25</v>
      </c>
      <c r="U91" s="76">
        <v>512765217.39130402</v>
      </c>
      <c r="V91" s="77">
        <v>512765217.39130402</v>
      </c>
      <c r="W91" s="77">
        <v>2563826086.9565201</v>
      </c>
      <c r="X91" s="76">
        <v>0.33766489540170003</v>
      </c>
      <c r="Y91" s="71">
        <v>0</v>
      </c>
      <c r="Z91" s="71">
        <v>1</v>
      </c>
      <c r="AA91" s="71">
        <v>0</v>
      </c>
      <c r="AB91" s="71">
        <v>0</v>
      </c>
      <c r="AE91" s="1" t="s">
        <v>12525</v>
      </c>
      <c r="AF91" s="1" t="s">
        <v>1450</v>
      </c>
      <c r="AG91" s="1" t="s">
        <v>1451</v>
      </c>
    </row>
    <row r="92" spans="1:33">
      <c r="A92" s="70">
        <v>45169</v>
      </c>
      <c r="B92" s="70">
        <v>45169</v>
      </c>
      <c r="C92" s="71">
        <v>700023</v>
      </c>
      <c r="D92" s="1" t="s">
        <v>12777</v>
      </c>
      <c r="E92" s="71">
        <v>6495901</v>
      </c>
      <c r="G92" s="1" t="s">
        <v>12778</v>
      </c>
      <c r="H92" s="72">
        <v>6732103</v>
      </c>
      <c r="I92" s="1" t="s">
        <v>12779</v>
      </c>
      <c r="J92" s="73">
        <v>0.25</v>
      </c>
      <c r="K92" s="73">
        <v>0.25</v>
      </c>
      <c r="L92" s="73">
        <v>0.25</v>
      </c>
      <c r="M92" s="1">
        <v>1</v>
      </c>
      <c r="N92" s="1" t="s">
        <v>919</v>
      </c>
      <c r="O92" s="1" t="s">
        <v>1447</v>
      </c>
      <c r="P92" s="1">
        <v>35202010</v>
      </c>
      <c r="Q92" s="73">
        <v>114696497</v>
      </c>
      <c r="R92" s="74">
        <v>1217.9000000000001</v>
      </c>
      <c r="S92" s="1" t="s">
        <v>12524</v>
      </c>
      <c r="T92" s="75">
        <v>109.25</v>
      </c>
      <c r="U92" s="76">
        <v>319654150.33478302</v>
      </c>
      <c r="V92" s="77">
        <v>319654150.33478302</v>
      </c>
      <c r="W92" s="77">
        <v>1278616601.3391299</v>
      </c>
      <c r="X92" s="76">
        <v>0.21049786837459999</v>
      </c>
      <c r="Y92" s="71">
        <v>0</v>
      </c>
      <c r="Z92" s="71">
        <v>1</v>
      </c>
      <c r="AA92" s="71">
        <v>0</v>
      </c>
      <c r="AB92" s="71">
        <v>0</v>
      </c>
      <c r="AE92" s="1" t="s">
        <v>12525</v>
      </c>
      <c r="AF92" s="1" t="s">
        <v>1450</v>
      </c>
      <c r="AG92" s="1" t="s">
        <v>1451</v>
      </c>
    </row>
    <row r="93" spans="1:33">
      <c r="A93" s="70">
        <v>45169</v>
      </c>
      <c r="B93" s="70">
        <v>45169</v>
      </c>
      <c r="C93" s="71">
        <v>700023</v>
      </c>
      <c r="D93" s="1" t="s">
        <v>12780</v>
      </c>
      <c r="E93" s="71">
        <v>6502601</v>
      </c>
      <c r="G93" s="1" t="s">
        <v>12781</v>
      </c>
      <c r="H93" s="72" t="s">
        <v>12782</v>
      </c>
      <c r="I93" s="1" t="s">
        <v>12783</v>
      </c>
      <c r="J93" s="73">
        <v>0.04</v>
      </c>
      <c r="K93" s="73">
        <v>0.03</v>
      </c>
      <c r="L93" s="73">
        <v>0.03</v>
      </c>
      <c r="M93" s="1">
        <v>1</v>
      </c>
      <c r="N93" s="1" t="s">
        <v>1210</v>
      </c>
      <c r="O93" s="1" t="s">
        <v>1462</v>
      </c>
      <c r="P93" s="1">
        <v>15102010</v>
      </c>
      <c r="Q93" s="73">
        <v>33864354060</v>
      </c>
      <c r="R93" s="74">
        <v>96.15</v>
      </c>
      <c r="S93" s="1" t="s">
        <v>12625</v>
      </c>
      <c r="T93" s="75">
        <v>774.5</v>
      </c>
      <c r="U93" s="76">
        <v>126122310.246701</v>
      </c>
      <c r="V93" s="77">
        <v>126122310.246701</v>
      </c>
      <c r="W93" s="77">
        <v>4204077008.2233701</v>
      </c>
      <c r="X93" s="76">
        <v>8.3053754921099995E-2</v>
      </c>
      <c r="Y93" s="71">
        <v>1</v>
      </c>
      <c r="Z93" s="71">
        <v>0</v>
      </c>
      <c r="AA93" s="71">
        <v>0</v>
      </c>
      <c r="AB93" s="71">
        <v>0</v>
      </c>
      <c r="AE93" s="1" t="s">
        <v>12626</v>
      </c>
      <c r="AF93" s="1" t="s">
        <v>1450</v>
      </c>
      <c r="AG93" s="1" t="s">
        <v>1451</v>
      </c>
    </row>
    <row r="94" spans="1:33">
      <c r="A94" s="70">
        <v>45169</v>
      </c>
      <c r="B94" s="70">
        <v>45169</v>
      </c>
      <c r="C94" s="71">
        <v>700023</v>
      </c>
      <c r="D94" s="1" t="s">
        <v>12784</v>
      </c>
      <c r="E94" s="71">
        <v>6676601</v>
      </c>
      <c r="G94" s="1" t="s">
        <v>12785</v>
      </c>
      <c r="H94" s="72" t="s">
        <v>12786</v>
      </c>
      <c r="I94" s="1" t="s">
        <v>12787</v>
      </c>
      <c r="J94" s="73">
        <v>0.14000000000000001</v>
      </c>
      <c r="K94" s="73">
        <v>0.14000000000000001</v>
      </c>
      <c r="L94" s="73">
        <v>0.14000000000000001</v>
      </c>
      <c r="M94" s="1">
        <v>1</v>
      </c>
      <c r="N94" s="1" t="s">
        <v>1287</v>
      </c>
      <c r="O94" s="1" t="s">
        <v>1541</v>
      </c>
      <c r="P94" s="1">
        <v>10102010</v>
      </c>
      <c r="Q94" s="73">
        <v>163060400</v>
      </c>
      <c r="R94" s="74">
        <v>717</v>
      </c>
      <c r="S94" s="1" t="s">
        <v>12788</v>
      </c>
      <c r="T94" s="75">
        <v>107.99</v>
      </c>
      <c r="U94" s="76">
        <v>151569617.11269599</v>
      </c>
      <c r="V94" s="77">
        <v>151569617.11269599</v>
      </c>
      <c r="W94" s="77">
        <v>1082640122.2335401</v>
      </c>
      <c r="X94" s="76">
        <v>9.9811253128299998E-2</v>
      </c>
      <c r="Y94" s="71">
        <v>0</v>
      </c>
      <c r="Z94" s="71">
        <v>1</v>
      </c>
      <c r="AA94" s="71">
        <v>0</v>
      </c>
      <c r="AB94" s="71">
        <v>0</v>
      </c>
      <c r="AE94" s="1" t="s">
        <v>12789</v>
      </c>
      <c r="AF94" s="1" t="s">
        <v>1450</v>
      </c>
      <c r="AG94" s="1" t="s">
        <v>1451</v>
      </c>
    </row>
    <row r="95" spans="1:33">
      <c r="A95" s="70">
        <v>45169</v>
      </c>
      <c r="B95" s="70">
        <v>45169</v>
      </c>
      <c r="C95" s="71">
        <v>700023</v>
      </c>
      <c r="D95" s="1" t="s">
        <v>12790</v>
      </c>
      <c r="E95" s="71">
        <v>6763501</v>
      </c>
      <c r="G95" s="1" t="s">
        <v>12791</v>
      </c>
      <c r="H95" s="72" t="s">
        <v>12792</v>
      </c>
      <c r="I95" s="1" t="s">
        <v>12793</v>
      </c>
      <c r="J95" s="73">
        <v>0.1</v>
      </c>
      <c r="K95" s="73">
        <v>0.1</v>
      </c>
      <c r="L95" s="73">
        <v>0.1</v>
      </c>
      <c r="M95" s="1">
        <v>1</v>
      </c>
      <c r="N95" s="1" t="s">
        <v>917</v>
      </c>
      <c r="O95" s="1" t="s">
        <v>1462</v>
      </c>
      <c r="P95" s="1">
        <v>15104010</v>
      </c>
      <c r="Q95" s="73">
        <v>1420000000</v>
      </c>
      <c r="R95" s="74">
        <v>1.1200000000000001</v>
      </c>
      <c r="S95" s="1" t="s">
        <v>12588</v>
      </c>
      <c r="T95" s="75">
        <v>0.377</v>
      </c>
      <c r="U95" s="76">
        <v>421856763.92572999</v>
      </c>
      <c r="V95" s="77">
        <v>421856763.92572999</v>
      </c>
      <c r="W95" s="77">
        <v>4218567639.2572999</v>
      </c>
      <c r="X95" s="76">
        <v>0.2778000832236</v>
      </c>
      <c r="Y95" s="71">
        <v>1</v>
      </c>
      <c r="Z95" s="71">
        <v>0</v>
      </c>
      <c r="AA95" s="71">
        <v>0</v>
      </c>
      <c r="AB95" s="71">
        <v>0</v>
      </c>
      <c r="AE95" s="1" t="s">
        <v>12589</v>
      </c>
      <c r="AF95" s="1" t="s">
        <v>1450</v>
      </c>
      <c r="AG95" s="1" t="s">
        <v>1451</v>
      </c>
    </row>
    <row r="96" spans="1:33">
      <c r="A96" s="70">
        <v>45169</v>
      </c>
      <c r="B96" s="70">
        <v>45169</v>
      </c>
      <c r="C96" s="71">
        <v>700023</v>
      </c>
      <c r="D96" s="1" t="s">
        <v>12794</v>
      </c>
      <c r="E96" s="71">
        <v>6907001</v>
      </c>
      <c r="G96" s="1" t="s">
        <v>12795</v>
      </c>
      <c r="H96" s="72" t="s">
        <v>12796</v>
      </c>
      <c r="I96" s="1" t="s">
        <v>12797</v>
      </c>
      <c r="J96" s="73">
        <v>0.14000000000000001</v>
      </c>
      <c r="K96" s="73">
        <v>0.14000000000000001</v>
      </c>
      <c r="L96" s="73">
        <v>0.14000000000000001</v>
      </c>
      <c r="M96" s="1">
        <v>1</v>
      </c>
      <c r="N96" s="1" t="s">
        <v>1312</v>
      </c>
      <c r="O96" s="1" t="s">
        <v>1467</v>
      </c>
      <c r="P96" s="1">
        <v>20301010</v>
      </c>
      <c r="Q96" s="73">
        <v>1954915000</v>
      </c>
      <c r="R96" s="74">
        <v>138</v>
      </c>
      <c r="S96" s="1" t="s">
        <v>12518</v>
      </c>
      <c r="T96" s="75">
        <v>319</v>
      </c>
      <c r="U96" s="76">
        <v>118397986.833856</v>
      </c>
      <c r="V96" s="77">
        <v>118397986.833856</v>
      </c>
      <c r="W96" s="77">
        <v>845699905.95611298</v>
      </c>
      <c r="X96" s="76">
        <v>7.7967152380999993E-2</v>
      </c>
      <c r="Y96" s="71">
        <v>0</v>
      </c>
      <c r="Z96" s="71">
        <v>1</v>
      </c>
      <c r="AA96" s="71">
        <v>0</v>
      </c>
      <c r="AB96" s="71">
        <v>0</v>
      </c>
      <c r="AE96" s="1" t="s">
        <v>12519</v>
      </c>
      <c r="AF96" s="1" t="s">
        <v>1450</v>
      </c>
      <c r="AG96" s="1" t="s">
        <v>1451</v>
      </c>
    </row>
    <row r="97" spans="1:33">
      <c r="A97" s="70">
        <v>45169</v>
      </c>
      <c r="B97" s="70">
        <v>45169</v>
      </c>
      <c r="C97" s="71">
        <v>700023</v>
      </c>
      <c r="D97" s="1" t="s">
        <v>12798</v>
      </c>
      <c r="E97" s="71">
        <v>7040001</v>
      </c>
      <c r="G97" s="1" t="s">
        <v>12799</v>
      </c>
      <c r="H97" s="72" t="s">
        <v>12800</v>
      </c>
      <c r="I97" s="1" t="s">
        <v>12801</v>
      </c>
      <c r="J97" s="73">
        <v>0.03</v>
      </c>
      <c r="K97" s="73">
        <v>0.03</v>
      </c>
      <c r="L97" s="73">
        <v>0.03</v>
      </c>
      <c r="M97" s="1">
        <v>1</v>
      </c>
      <c r="N97" s="1" t="s">
        <v>1385</v>
      </c>
      <c r="O97" s="1" t="s">
        <v>1548</v>
      </c>
      <c r="P97" s="1">
        <v>55102010</v>
      </c>
      <c r="Q97" s="73">
        <v>1913950000</v>
      </c>
      <c r="R97" s="74">
        <v>98600</v>
      </c>
      <c r="S97" s="1" t="s">
        <v>12533</v>
      </c>
      <c r="T97" s="75">
        <v>24085</v>
      </c>
      <c r="U97" s="76">
        <v>235061826.86319301</v>
      </c>
      <c r="V97" s="77">
        <v>235061826.86319301</v>
      </c>
      <c r="W97" s="77">
        <v>7835394228.7730999</v>
      </c>
      <c r="X97" s="76">
        <v>0.15479233865450001</v>
      </c>
      <c r="Y97" s="71">
        <v>1</v>
      </c>
      <c r="Z97" s="71">
        <v>0</v>
      </c>
      <c r="AA97" s="71">
        <v>0</v>
      </c>
      <c r="AB97" s="71">
        <v>0</v>
      </c>
      <c r="AE97" s="1" t="s">
        <v>12534</v>
      </c>
      <c r="AF97" s="1" t="s">
        <v>1450</v>
      </c>
      <c r="AG97" s="1" t="s">
        <v>1451</v>
      </c>
    </row>
    <row r="98" spans="1:33">
      <c r="A98" s="70">
        <v>45169</v>
      </c>
      <c r="B98" s="70">
        <v>45169</v>
      </c>
      <c r="C98" s="71">
        <v>700023</v>
      </c>
      <c r="D98" s="1" t="s">
        <v>12802</v>
      </c>
      <c r="E98" s="71">
        <v>7047301</v>
      </c>
      <c r="G98" s="1" t="s">
        <v>12803</v>
      </c>
      <c r="H98" s="72">
        <v>6505350</v>
      </c>
      <c r="I98" s="1" t="s">
        <v>12804</v>
      </c>
      <c r="J98" s="73">
        <v>0.13</v>
      </c>
      <c r="K98" s="73">
        <v>0.13</v>
      </c>
      <c r="L98" s="73">
        <v>0.13</v>
      </c>
      <c r="M98" s="1">
        <v>1</v>
      </c>
      <c r="N98" s="1" t="s">
        <v>1312</v>
      </c>
      <c r="O98" s="1" t="s">
        <v>1484</v>
      </c>
      <c r="P98" s="1">
        <v>40202010</v>
      </c>
      <c r="Q98" s="73">
        <v>475200000</v>
      </c>
      <c r="R98" s="74">
        <v>425</v>
      </c>
      <c r="S98" s="1" t="s">
        <v>12518</v>
      </c>
      <c r="T98" s="75">
        <v>319</v>
      </c>
      <c r="U98" s="76">
        <v>82303448.275861993</v>
      </c>
      <c r="V98" s="77">
        <v>82303448.275861993</v>
      </c>
      <c r="W98" s="77">
        <v>633103448.27586198</v>
      </c>
      <c r="X98" s="76">
        <v>5.4198265230700003E-2</v>
      </c>
      <c r="Y98" s="71">
        <v>0</v>
      </c>
      <c r="Z98" s="71">
        <v>1</v>
      </c>
      <c r="AA98" s="71">
        <v>0</v>
      </c>
      <c r="AB98" s="71">
        <v>0</v>
      </c>
      <c r="AE98" s="1" t="s">
        <v>12519</v>
      </c>
      <c r="AF98" s="1" t="s">
        <v>1450</v>
      </c>
      <c r="AG98" s="1" t="s">
        <v>1451</v>
      </c>
    </row>
    <row r="99" spans="1:33">
      <c r="A99" s="70">
        <v>45169</v>
      </c>
      <c r="B99" s="70">
        <v>45169</v>
      </c>
      <c r="C99" s="71">
        <v>700023</v>
      </c>
      <c r="D99" s="1" t="s">
        <v>12805</v>
      </c>
      <c r="E99" s="71">
        <v>7199301</v>
      </c>
      <c r="G99" s="1" t="s">
        <v>12806</v>
      </c>
      <c r="H99" s="72">
        <v>6143653</v>
      </c>
      <c r="I99" s="1" t="s">
        <v>12807</v>
      </c>
      <c r="J99" s="73">
        <v>0.25</v>
      </c>
      <c r="K99" s="73">
        <v>0.25</v>
      </c>
      <c r="L99" s="73">
        <v>0.25</v>
      </c>
      <c r="M99" s="1">
        <v>1</v>
      </c>
      <c r="N99" s="1" t="s">
        <v>1285</v>
      </c>
      <c r="O99" s="1" t="s">
        <v>1692</v>
      </c>
      <c r="P99" s="1">
        <v>50101020</v>
      </c>
      <c r="Q99" s="73">
        <v>100000000</v>
      </c>
      <c r="R99" s="74">
        <v>16350</v>
      </c>
      <c r="S99" s="1" t="s">
        <v>12700</v>
      </c>
      <c r="T99" s="75">
        <v>604.37369999999999</v>
      </c>
      <c r="U99" s="76">
        <v>676319965.61068106</v>
      </c>
      <c r="V99" s="77">
        <v>676319965.61068106</v>
      </c>
      <c r="W99" s="77">
        <v>2705279862.4427199</v>
      </c>
      <c r="X99" s="76">
        <v>0.44536856771959998</v>
      </c>
      <c r="Y99" s="71">
        <v>0</v>
      </c>
      <c r="Z99" s="71">
        <v>1</v>
      </c>
      <c r="AA99" s="71">
        <v>0</v>
      </c>
      <c r="AB99" s="71">
        <v>0</v>
      </c>
      <c r="AE99" s="1" t="s">
        <v>12701</v>
      </c>
      <c r="AF99" s="1" t="s">
        <v>1450</v>
      </c>
      <c r="AG99" s="1" t="s">
        <v>1451</v>
      </c>
    </row>
    <row r="100" spans="1:33">
      <c r="A100" s="70">
        <v>45169</v>
      </c>
      <c r="B100" s="70">
        <v>45169</v>
      </c>
      <c r="C100" s="71">
        <v>700023</v>
      </c>
      <c r="D100" s="1" t="s">
        <v>12808</v>
      </c>
      <c r="E100" s="71">
        <v>7331401</v>
      </c>
      <c r="G100" s="1" t="s">
        <v>12809</v>
      </c>
      <c r="H100" s="72" t="s">
        <v>12810</v>
      </c>
      <c r="I100" s="1" t="s">
        <v>12811</v>
      </c>
      <c r="J100" s="73">
        <v>0.3</v>
      </c>
      <c r="K100" s="73">
        <v>0.3</v>
      </c>
      <c r="L100" s="73">
        <v>0.3</v>
      </c>
      <c r="M100" s="1">
        <v>1</v>
      </c>
      <c r="N100" s="1" t="s">
        <v>1251</v>
      </c>
      <c r="O100" s="1" t="s">
        <v>1541</v>
      </c>
      <c r="P100" s="1">
        <v>10102020</v>
      </c>
      <c r="Q100" s="73">
        <v>385422400</v>
      </c>
      <c r="R100" s="74">
        <v>40.5</v>
      </c>
      <c r="S100" s="1" t="s">
        <v>12630</v>
      </c>
      <c r="T100" s="75">
        <v>4.5517000000000003</v>
      </c>
      <c r="U100" s="76">
        <v>1028820475.86616</v>
      </c>
      <c r="V100" s="77">
        <v>1028820475.86616</v>
      </c>
      <c r="W100" s="77">
        <v>3429401586.22053</v>
      </c>
      <c r="X100" s="76">
        <v>0.67749634060170005</v>
      </c>
      <c r="Y100" s="71">
        <v>0</v>
      </c>
      <c r="Z100" s="71">
        <v>1</v>
      </c>
      <c r="AA100" s="71">
        <v>0</v>
      </c>
      <c r="AB100" s="71">
        <v>0</v>
      </c>
      <c r="AE100" s="1" t="s">
        <v>12631</v>
      </c>
      <c r="AF100" s="1" t="s">
        <v>1450</v>
      </c>
      <c r="AG100" s="1" t="s">
        <v>1451</v>
      </c>
    </row>
    <row r="101" spans="1:33">
      <c r="A101" s="70">
        <v>45169</v>
      </c>
      <c r="B101" s="70">
        <v>45169</v>
      </c>
      <c r="C101" s="71">
        <v>700023</v>
      </c>
      <c r="D101" s="1" t="s">
        <v>12812</v>
      </c>
      <c r="E101" s="71">
        <v>7341601</v>
      </c>
      <c r="G101" s="1" t="s">
        <v>12813</v>
      </c>
      <c r="H101" s="72" t="s">
        <v>12814</v>
      </c>
      <c r="I101" s="1" t="s">
        <v>12815</v>
      </c>
      <c r="J101" s="73">
        <v>0.2</v>
      </c>
      <c r="K101" s="73">
        <v>0.2</v>
      </c>
      <c r="L101" s="73">
        <v>0.2</v>
      </c>
      <c r="M101" s="1">
        <v>1</v>
      </c>
      <c r="N101" s="1" t="s">
        <v>1251</v>
      </c>
      <c r="O101" s="1" t="s">
        <v>1548</v>
      </c>
      <c r="P101" s="1">
        <v>55101010</v>
      </c>
      <c r="Q101" s="73">
        <v>301643894</v>
      </c>
      <c r="R101" s="74">
        <v>47.05</v>
      </c>
      <c r="S101" s="1" t="s">
        <v>12630</v>
      </c>
      <c r="T101" s="75">
        <v>4.5517000000000003</v>
      </c>
      <c r="U101" s="76">
        <v>623606354.228091</v>
      </c>
      <c r="V101" s="77">
        <v>623606354.228091</v>
      </c>
      <c r="W101" s="77">
        <v>3118031771.14045</v>
      </c>
      <c r="X101" s="76">
        <v>0.41065572942630002</v>
      </c>
      <c r="Y101" s="71">
        <v>0</v>
      </c>
      <c r="Z101" s="71">
        <v>1</v>
      </c>
      <c r="AA101" s="71">
        <v>0</v>
      </c>
      <c r="AB101" s="71">
        <v>0</v>
      </c>
      <c r="AE101" s="1" t="s">
        <v>12631</v>
      </c>
      <c r="AF101" s="1" t="s">
        <v>1450</v>
      </c>
      <c r="AG101" s="1" t="s">
        <v>1451</v>
      </c>
    </row>
    <row r="102" spans="1:33">
      <c r="A102" s="70">
        <v>45169</v>
      </c>
      <c r="B102" s="70">
        <v>45169</v>
      </c>
      <c r="C102" s="71">
        <v>700023</v>
      </c>
      <c r="D102" s="1" t="s">
        <v>12816</v>
      </c>
      <c r="E102" s="71">
        <v>7395401</v>
      </c>
      <c r="G102" s="1" t="s">
        <v>12817</v>
      </c>
      <c r="H102" s="72" t="s">
        <v>12818</v>
      </c>
      <c r="I102" s="1" t="s">
        <v>12819</v>
      </c>
      <c r="J102" s="73">
        <v>0.09</v>
      </c>
      <c r="K102" s="73">
        <v>0.09</v>
      </c>
      <c r="L102" s="73">
        <v>0.09</v>
      </c>
      <c r="M102" s="1">
        <v>1</v>
      </c>
      <c r="N102" s="1" t="s">
        <v>1189</v>
      </c>
      <c r="O102" s="1" t="s">
        <v>1548</v>
      </c>
      <c r="P102" s="1">
        <v>55105010</v>
      </c>
      <c r="Q102" s="73">
        <v>23588542</v>
      </c>
      <c r="R102" s="74">
        <v>1120</v>
      </c>
      <c r="S102" s="1" t="s">
        <v>12548</v>
      </c>
      <c r="T102" s="75">
        <v>10.157400000000001</v>
      </c>
      <c r="U102" s="76">
        <v>234087958.887117</v>
      </c>
      <c r="V102" s="77">
        <v>234087958.887117</v>
      </c>
      <c r="W102" s="77">
        <v>2600977320.9679599</v>
      </c>
      <c r="X102" s="76">
        <v>0.15415102949949999</v>
      </c>
      <c r="Y102" s="71">
        <v>0</v>
      </c>
      <c r="Z102" s="71">
        <v>1</v>
      </c>
      <c r="AA102" s="71">
        <v>0</v>
      </c>
      <c r="AB102" s="71">
        <v>0</v>
      </c>
      <c r="AE102" s="1" t="s">
        <v>12549</v>
      </c>
      <c r="AF102" s="1" t="s">
        <v>1450</v>
      </c>
      <c r="AG102" s="1" t="s">
        <v>1451</v>
      </c>
    </row>
    <row r="103" spans="1:33">
      <c r="A103" s="70">
        <v>45169</v>
      </c>
      <c r="B103" s="70">
        <v>45169</v>
      </c>
      <c r="C103" s="71">
        <v>700023</v>
      </c>
      <c r="D103" s="1" t="s">
        <v>12820</v>
      </c>
      <c r="E103" s="71">
        <v>7423501</v>
      </c>
      <c r="G103" s="1" t="s">
        <v>12821</v>
      </c>
      <c r="H103" s="72" t="s">
        <v>12822</v>
      </c>
      <c r="I103" s="1" t="s">
        <v>12823</v>
      </c>
      <c r="J103" s="73">
        <v>0.04</v>
      </c>
      <c r="K103" s="73">
        <v>0.04</v>
      </c>
      <c r="L103" s="73">
        <v>0.04</v>
      </c>
      <c r="M103" s="1">
        <v>1</v>
      </c>
      <c r="N103" s="1" t="s">
        <v>1385</v>
      </c>
      <c r="O103" s="1" t="s">
        <v>1484</v>
      </c>
      <c r="P103" s="1">
        <v>40101010</v>
      </c>
      <c r="Q103" s="73">
        <v>5058523816</v>
      </c>
      <c r="R103" s="74">
        <v>46950</v>
      </c>
      <c r="S103" s="1" t="s">
        <v>12533</v>
      </c>
      <c r="T103" s="75">
        <v>24085</v>
      </c>
      <c r="U103" s="76">
        <v>394432540.022753</v>
      </c>
      <c r="V103" s="77">
        <v>394432540.022753</v>
      </c>
      <c r="W103" s="77">
        <v>9860813500.568821</v>
      </c>
      <c r="X103" s="76">
        <v>0.2597407504498</v>
      </c>
      <c r="Y103" s="71">
        <v>1</v>
      </c>
      <c r="Z103" s="71">
        <v>0</v>
      </c>
      <c r="AA103" s="71">
        <v>0</v>
      </c>
      <c r="AB103" s="71">
        <v>0</v>
      </c>
      <c r="AE103" s="1" t="s">
        <v>12534</v>
      </c>
      <c r="AF103" s="1" t="s">
        <v>1450</v>
      </c>
      <c r="AG103" s="1" t="s">
        <v>1451</v>
      </c>
    </row>
    <row r="104" spans="1:33">
      <c r="A104" s="70">
        <v>45169</v>
      </c>
      <c r="B104" s="70">
        <v>45169</v>
      </c>
      <c r="C104" s="71">
        <v>700023</v>
      </c>
      <c r="D104" s="1" t="s">
        <v>12824</v>
      </c>
      <c r="E104" s="71">
        <v>7459001</v>
      </c>
      <c r="G104" s="1" t="s">
        <v>12825</v>
      </c>
      <c r="H104" s="72" t="s">
        <v>12826</v>
      </c>
      <c r="I104" s="1" t="s">
        <v>12827</v>
      </c>
      <c r="J104" s="73">
        <v>0.3</v>
      </c>
      <c r="K104" s="73">
        <v>0.3</v>
      </c>
      <c r="L104" s="73">
        <v>0.3</v>
      </c>
      <c r="M104" s="1">
        <v>1</v>
      </c>
      <c r="N104" s="1" t="s">
        <v>1189</v>
      </c>
      <c r="O104" s="1" t="s">
        <v>1499</v>
      </c>
      <c r="P104" s="1">
        <v>30202030</v>
      </c>
      <c r="Q104" s="73">
        <v>94487144</v>
      </c>
      <c r="R104" s="74">
        <v>202</v>
      </c>
      <c r="S104" s="1" t="s">
        <v>12548</v>
      </c>
      <c r="T104" s="75">
        <v>10.157400000000001</v>
      </c>
      <c r="U104" s="76">
        <v>563719153.16911805</v>
      </c>
      <c r="V104" s="77">
        <v>563719153.16911805</v>
      </c>
      <c r="W104" s="77">
        <v>1879063843.8970599</v>
      </c>
      <c r="X104" s="76">
        <v>0.37121895642449998</v>
      </c>
      <c r="Y104" s="71">
        <v>0</v>
      </c>
      <c r="Z104" s="71">
        <v>1</v>
      </c>
      <c r="AA104" s="71">
        <v>0</v>
      </c>
      <c r="AB104" s="71">
        <v>0</v>
      </c>
      <c r="AE104" s="1" t="s">
        <v>12549</v>
      </c>
      <c r="AF104" s="1" t="s">
        <v>1450</v>
      </c>
      <c r="AG104" s="1" t="s">
        <v>1451</v>
      </c>
    </row>
    <row r="105" spans="1:33">
      <c r="A105" s="70">
        <v>45169</v>
      </c>
      <c r="B105" s="70">
        <v>45169</v>
      </c>
      <c r="C105" s="71">
        <v>700023</v>
      </c>
      <c r="D105" s="1" t="s">
        <v>12828</v>
      </c>
      <c r="E105" s="71">
        <v>7481401</v>
      </c>
      <c r="G105" s="1" t="s">
        <v>12829</v>
      </c>
      <c r="H105" s="72" t="s">
        <v>12830</v>
      </c>
      <c r="I105" s="1" t="s">
        <v>12831</v>
      </c>
      <c r="J105" s="73">
        <v>0.45</v>
      </c>
      <c r="K105" s="73">
        <v>0.28000000000000003</v>
      </c>
      <c r="L105" s="73">
        <v>0.28000000000000003</v>
      </c>
      <c r="M105" s="1">
        <v>1</v>
      </c>
      <c r="N105" s="1" t="s">
        <v>1210</v>
      </c>
      <c r="O105" s="1" t="s">
        <v>1541</v>
      </c>
      <c r="P105" s="1">
        <v>10102020</v>
      </c>
      <c r="Q105" s="73">
        <v>588444561</v>
      </c>
      <c r="R105" s="74">
        <v>1837</v>
      </c>
      <c r="S105" s="1" t="s">
        <v>12625</v>
      </c>
      <c r="T105" s="75">
        <v>774.5</v>
      </c>
      <c r="U105" s="76">
        <v>390797087.66424799</v>
      </c>
      <c r="V105" s="77">
        <v>390797087.66424799</v>
      </c>
      <c r="W105" s="77">
        <v>1395703884.5151701</v>
      </c>
      <c r="X105" s="76">
        <v>0.25734674126450002</v>
      </c>
      <c r="Y105" s="71">
        <v>0</v>
      </c>
      <c r="Z105" s="71">
        <v>1</v>
      </c>
      <c r="AA105" s="71">
        <v>0</v>
      </c>
      <c r="AB105" s="71">
        <v>0</v>
      </c>
      <c r="AE105" s="1" t="s">
        <v>12626</v>
      </c>
      <c r="AF105" s="1" t="s">
        <v>1450</v>
      </c>
      <c r="AG105" s="1" t="s">
        <v>1451</v>
      </c>
    </row>
    <row r="106" spans="1:33">
      <c r="A106" s="70">
        <v>45169</v>
      </c>
      <c r="B106" s="70">
        <v>45169</v>
      </c>
      <c r="C106" s="71">
        <v>700023</v>
      </c>
      <c r="D106" s="1" t="s">
        <v>12832</v>
      </c>
      <c r="E106" s="71">
        <v>7912901</v>
      </c>
      <c r="G106" s="1" t="s">
        <v>12833</v>
      </c>
      <c r="H106" s="72" t="s">
        <v>12834</v>
      </c>
      <c r="I106" s="1" t="s">
        <v>12835</v>
      </c>
      <c r="J106" s="73">
        <v>0.08</v>
      </c>
      <c r="K106" s="73">
        <v>0.08</v>
      </c>
      <c r="L106" s="73">
        <v>0.08</v>
      </c>
      <c r="M106" s="1">
        <v>1</v>
      </c>
      <c r="N106" s="1" t="s">
        <v>919</v>
      </c>
      <c r="O106" s="1" t="s">
        <v>1548</v>
      </c>
      <c r="P106" s="1">
        <v>55105010</v>
      </c>
      <c r="Q106" s="73">
        <v>579695272</v>
      </c>
      <c r="R106" s="74">
        <v>233.7</v>
      </c>
      <c r="S106" s="1" t="s">
        <v>12524</v>
      </c>
      <c r="T106" s="75">
        <v>109.25</v>
      </c>
      <c r="U106" s="76">
        <v>99203503.938783005</v>
      </c>
      <c r="V106" s="77">
        <v>99203503.938783005</v>
      </c>
      <c r="W106" s="77">
        <v>1240043799.2347801</v>
      </c>
      <c r="X106" s="76">
        <v>6.5327248504500002E-2</v>
      </c>
      <c r="Y106" s="71">
        <v>0</v>
      </c>
      <c r="Z106" s="71">
        <v>1</v>
      </c>
      <c r="AA106" s="71">
        <v>0</v>
      </c>
      <c r="AB106" s="71">
        <v>0</v>
      </c>
      <c r="AE106" s="1" t="s">
        <v>12525</v>
      </c>
      <c r="AF106" s="1" t="s">
        <v>1450</v>
      </c>
      <c r="AG106" s="1" t="s">
        <v>1451</v>
      </c>
    </row>
    <row r="107" spans="1:33">
      <c r="A107" s="70">
        <v>45169</v>
      </c>
      <c r="B107" s="70">
        <v>45169</v>
      </c>
      <c r="C107" s="71">
        <v>700023</v>
      </c>
      <c r="D107" s="1" t="s">
        <v>12836</v>
      </c>
      <c r="E107" s="71">
        <v>7961601</v>
      </c>
      <c r="G107" s="1" t="s">
        <v>12837</v>
      </c>
      <c r="H107" s="72" t="s">
        <v>12838</v>
      </c>
      <c r="I107" s="1" t="s">
        <v>12839</v>
      </c>
      <c r="J107" s="73">
        <v>0.15</v>
      </c>
      <c r="K107" s="73">
        <v>0.15</v>
      </c>
      <c r="L107" s="73">
        <v>0.15</v>
      </c>
      <c r="M107" s="1">
        <v>1</v>
      </c>
      <c r="N107" s="1" t="s">
        <v>1189</v>
      </c>
      <c r="O107" s="1" t="s">
        <v>1455</v>
      </c>
      <c r="P107" s="1">
        <v>25504050</v>
      </c>
      <c r="Q107" s="73">
        <v>8960000</v>
      </c>
      <c r="R107" s="74">
        <v>1200</v>
      </c>
      <c r="S107" s="1" t="s">
        <v>12548</v>
      </c>
      <c r="T107" s="75">
        <v>10.157400000000001</v>
      </c>
      <c r="U107" s="76">
        <v>158780790.35973799</v>
      </c>
      <c r="V107" s="77">
        <v>158780790.35973799</v>
      </c>
      <c r="W107" s="77">
        <v>1058538602.39825</v>
      </c>
      <c r="X107" s="76">
        <v>0.10455993727769999</v>
      </c>
      <c r="Y107" s="71">
        <v>0</v>
      </c>
      <c r="Z107" s="71">
        <v>1</v>
      </c>
      <c r="AA107" s="71">
        <v>0</v>
      </c>
      <c r="AB107" s="71">
        <v>0</v>
      </c>
      <c r="AE107" s="1" t="s">
        <v>12549</v>
      </c>
      <c r="AF107" s="1" t="s">
        <v>1450</v>
      </c>
      <c r="AG107" s="1" t="s">
        <v>1451</v>
      </c>
    </row>
    <row r="108" spans="1:33">
      <c r="A108" s="70">
        <v>45169</v>
      </c>
      <c r="B108" s="70">
        <v>45169</v>
      </c>
      <c r="C108" s="71">
        <v>700023</v>
      </c>
      <c r="D108" s="1" t="s">
        <v>12840</v>
      </c>
      <c r="E108" s="71">
        <v>9046001</v>
      </c>
      <c r="G108" s="1" t="s">
        <v>12841</v>
      </c>
      <c r="H108" s="72" t="s">
        <v>12842</v>
      </c>
      <c r="I108" s="1" t="s">
        <v>12843</v>
      </c>
      <c r="J108" s="73">
        <v>0.35</v>
      </c>
      <c r="K108" s="73">
        <v>0.35</v>
      </c>
      <c r="L108" s="73">
        <v>0.35</v>
      </c>
      <c r="M108" s="1">
        <v>1</v>
      </c>
      <c r="N108" s="1" t="s">
        <v>1026</v>
      </c>
      <c r="O108" s="1" t="s">
        <v>1484</v>
      </c>
      <c r="P108" s="1">
        <v>40101010</v>
      </c>
      <c r="Q108" s="73">
        <v>315424530</v>
      </c>
      <c r="R108" s="74">
        <v>3.51</v>
      </c>
      <c r="S108" s="1" t="s">
        <v>1456</v>
      </c>
      <c r="T108" s="75">
        <v>0.92136177270005104</v>
      </c>
      <c r="U108" s="76">
        <v>420572077.751212</v>
      </c>
      <c r="V108" s="77">
        <v>420572077.751212</v>
      </c>
      <c r="W108" s="77">
        <v>1201634507.86061</v>
      </c>
      <c r="X108" s="76">
        <v>0.27695409482959998</v>
      </c>
      <c r="Y108" s="71">
        <v>0</v>
      </c>
      <c r="Z108" s="71">
        <v>1</v>
      </c>
      <c r="AA108" s="71">
        <v>0</v>
      </c>
      <c r="AB108" s="71">
        <v>0</v>
      </c>
      <c r="AE108" s="1" t="s">
        <v>12691</v>
      </c>
      <c r="AF108" s="1" t="s">
        <v>1450</v>
      </c>
      <c r="AG108" s="1" t="s">
        <v>1451</v>
      </c>
    </row>
    <row r="109" spans="1:33">
      <c r="A109" s="70">
        <v>45169</v>
      </c>
      <c r="B109" s="70">
        <v>45169</v>
      </c>
      <c r="C109" s="71">
        <v>700023</v>
      </c>
      <c r="D109" s="1" t="s">
        <v>12844</v>
      </c>
      <c r="E109" s="71">
        <v>9094001</v>
      </c>
      <c r="G109" s="1" t="s">
        <v>12845</v>
      </c>
      <c r="H109" s="72" t="s">
        <v>12846</v>
      </c>
      <c r="I109" s="1" t="s">
        <v>12847</v>
      </c>
      <c r="J109" s="73">
        <v>0.3</v>
      </c>
      <c r="K109" s="73">
        <v>0.3</v>
      </c>
      <c r="L109" s="73">
        <v>0.3</v>
      </c>
      <c r="M109" s="1">
        <v>1</v>
      </c>
      <c r="N109" s="1" t="s">
        <v>1189</v>
      </c>
      <c r="O109" s="1" t="s">
        <v>1467</v>
      </c>
      <c r="P109" s="1">
        <v>20305030</v>
      </c>
      <c r="Q109" s="73">
        <v>73395600</v>
      </c>
      <c r="R109" s="74">
        <v>264.89999999999998</v>
      </c>
      <c r="S109" s="1" t="s">
        <v>12548</v>
      </c>
      <c r="T109" s="75">
        <v>10.157400000000001</v>
      </c>
      <c r="U109" s="76">
        <v>574236353.003721</v>
      </c>
      <c r="V109" s="77">
        <v>574236353.003721</v>
      </c>
      <c r="W109" s="77">
        <v>1914121176.67907</v>
      </c>
      <c r="X109" s="76">
        <v>0.37814471710719999</v>
      </c>
      <c r="Y109" s="71">
        <v>0</v>
      </c>
      <c r="Z109" s="71">
        <v>1</v>
      </c>
      <c r="AA109" s="71">
        <v>0</v>
      </c>
      <c r="AB109" s="71">
        <v>0</v>
      </c>
      <c r="AE109" s="1" t="s">
        <v>12549</v>
      </c>
      <c r="AF109" s="1" t="s">
        <v>1450</v>
      </c>
      <c r="AG109" s="1" t="s">
        <v>1451</v>
      </c>
    </row>
    <row r="110" spans="1:33">
      <c r="A110" s="70">
        <v>45169</v>
      </c>
      <c r="B110" s="70">
        <v>45169</v>
      </c>
      <c r="C110" s="71">
        <v>700023</v>
      </c>
      <c r="D110" s="1" t="s">
        <v>12848</v>
      </c>
      <c r="E110" s="71">
        <v>9215001</v>
      </c>
      <c r="G110" s="1" t="s">
        <v>12849</v>
      </c>
      <c r="H110" s="72" t="s">
        <v>12850</v>
      </c>
      <c r="I110" s="1" t="s">
        <v>12851</v>
      </c>
      <c r="J110" s="73">
        <v>0.1</v>
      </c>
      <c r="K110" s="73">
        <v>0.1</v>
      </c>
      <c r="L110" s="73">
        <v>0.1</v>
      </c>
      <c r="M110" s="1">
        <v>1</v>
      </c>
      <c r="N110" s="1" t="s">
        <v>1385</v>
      </c>
      <c r="O110" s="1" t="s">
        <v>1499</v>
      </c>
      <c r="P110" s="1">
        <v>30201010</v>
      </c>
      <c r="Q110" s="73">
        <v>641281186</v>
      </c>
      <c r="R110" s="74">
        <v>158000</v>
      </c>
      <c r="S110" s="1" t="s">
        <v>12533</v>
      </c>
      <c r="T110" s="75">
        <v>24085</v>
      </c>
      <c r="U110" s="76">
        <v>420686848.19597298</v>
      </c>
      <c r="V110" s="77">
        <v>420686848.19597298</v>
      </c>
      <c r="W110" s="77">
        <v>4206868481.9597301</v>
      </c>
      <c r="X110" s="76">
        <v>0.27702967318190003</v>
      </c>
      <c r="Y110" s="71">
        <v>1</v>
      </c>
      <c r="Z110" s="71">
        <v>0</v>
      </c>
      <c r="AA110" s="71">
        <v>0</v>
      </c>
      <c r="AB110" s="71">
        <v>0</v>
      </c>
      <c r="AE110" s="1" t="s">
        <v>12534</v>
      </c>
      <c r="AF110" s="1" t="s">
        <v>1450</v>
      </c>
      <c r="AG110" s="1" t="s">
        <v>1451</v>
      </c>
    </row>
    <row r="111" spans="1:33">
      <c r="A111" s="70">
        <v>45169</v>
      </c>
      <c r="B111" s="70">
        <v>45169</v>
      </c>
      <c r="C111" s="71">
        <v>700023</v>
      </c>
      <c r="D111" s="1" t="s">
        <v>12852</v>
      </c>
      <c r="E111" s="71">
        <v>9215401</v>
      </c>
      <c r="G111" s="1" t="s">
        <v>12853</v>
      </c>
      <c r="H111" s="72" t="s">
        <v>12854</v>
      </c>
      <c r="I111" s="1" t="s">
        <v>12855</v>
      </c>
      <c r="J111" s="73">
        <v>0.45</v>
      </c>
      <c r="K111" s="73">
        <v>0.45</v>
      </c>
      <c r="L111" s="73">
        <v>0.45</v>
      </c>
      <c r="M111" s="1">
        <v>1</v>
      </c>
      <c r="N111" s="1" t="s">
        <v>1385</v>
      </c>
      <c r="O111" s="1" t="s">
        <v>1564</v>
      </c>
      <c r="P111" s="1">
        <v>60201030</v>
      </c>
      <c r="Q111" s="73">
        <v>1950104538</v>
      </c>
      <c r="R111" s="74">
        <v>20450</v>
      </c>
      <c r="S111" s="1" t="s">
        <v>12533</v>
      </c>
      <c r="T111" s="75">
        <v>24085</v>
      </c>
      <c r="U111" s="76">
        <v>745104297.73489702</v>
      </c>
      <c r="V111" s="77">
        <v>745104297.73489702</v>
      </c>
      <c r="W111" s="77">
        <v>1655787328.2997701</v>
      </c>
      <c r="X111" s="76">
        <v>0.49066425768499999</v>
      </c>
      <c r="Y111" s="71">
        <v>0</v>
      </c>
      <c r="Z111" s="71">
        <v>1</v>
      </c>
      <c r="AA111" s="71">
        <v>0</v>
      </c>
      <c r="AB111" s="71">
        <v>0</v>
      </c>
      <c r="AE111" s="1" t="s">
        <v>12534</v>
      </c>
      <c r="AF111" s="1" t="s">
        <v>1450</v>
      </c>
      <c r="AG111" s="1" t="s">
        <v>1451</v>
      </c>
    </row>
    <row r="112" spans="1:33">
      <c r="A112" s="70">
        <v>45169</v>
      </c>
      <c r="B112" s="70">
        <v>45169</v>
      </c>
      <c r="C112" s="71">
        <v>700023</v>
      </c>
      <c r="D112" s="1" t="s">
        <v>12856</v>
      </c>
      <c r="E112" s="71">
        <v>9263401</v>
      </c>
      <c r="G112" s="1" t="s">
        <v>12857</v>
      </c>
      <c r="H112" s="72" t="s">
        <v>12858</v>
      </c>
      <c r="I112" s="1" t="s">
        <v>12859</v>
      </c>
      <c r="J112" s="73">
        <v>0.5</v>
      </c>
      <c r="K112" s="73">
        <v>0.3</v>
      </c>
      <c r="L112" s="73">
        <v>0.3</v>
      </c>
      <c r="M112" s="1">
        <v>1</v>
      </c>
      <c r="N112" s="1" t="s">
        <v>1385</v>
      </c>
      <c r="O112" s="1" t="s">
        <v>1467</v>
      </c>
      <c r="P112" s="1">
        <v>20302010</v>
      </c>
      <c r="Q112" s="73">
        <v>541611334</v>
      </c>
      <c r="R112" s="74">
        <v>98000</v>
      </c>
      <c r="S112" s="1" t="s">
        <v>12533</v>
      </c>
      <c r="T112" s="75">
        <v>24085</v>
      </c>
      <c r="U112" s="76">
        <v>661132373.65995395</v>
      </c>
      <c r="V112" s="77">
        <v>661132373.65995395</v>
      </c>
      <c r="W112" s="77">
        <v>2203774578.8665099</v>
      </c>
      <c r="X112" s="76">
        <v>0.43536727185649998</v>
      </c>
      <c r="Y112" s="71">
        <v>0</v>
      </c>
      <c r="Z112" s="71">
        <v>1</v>
      </c>
      <c r="AA112" s="71">
        <v>0</v>
      </c>
      <c r="AB112" s="71">
        <v>0</v>
      </c>
      <c r="AE112" s="1" t="s">
        <v>12534</v>
      </c>
      <c r="AF112" s="1" t="s">
        <v>1450</v>
      </c>
      <c r="AG112" s="1" t="s">
        <v>1451</v>
      </c>
    </row>
    <row r="113" spans="1:33">
      <c r="A113" s="70">
        <v>45169</v>
      </c>
      <c r="B113" s="70">
        <v>45169</v>
      </c>
      <c r="C113" s="71">
        <v>700023</v>
      </c>
      <c r="D113" s="1" t="s">
        <v>12860</v>
      </c>
      <c r="E113" s="71">
        <v>9287401</v>
      </c>
      <c r="G113" s="1" t="s">
        <v>12861</v>
      </c>
      <c r="H113" s="72">
        <v>4907958</v>
      </c>
      <c r="I113" s="1" t="s">
        <v>12862</v>
      </c>
      <c r="J113" s="73">
        <v>0.75</v>
      </c>
      <c r="K113" s="73">
        <v>0.75</v>
      </c>
      <c r="L113" s="73">
        <v>0.75</v>
      </c>
      <c r="M113" s="1">
        <v>1</v>
      </c>
      <c r="N113" s="1" t="s">
        <v>1095</v>
      </c>
      <c r="O113" s="1" t="s">
        <v>1467</v>
      </c>
      <c r="P113" s="1">
        <v>20106020</v>
      </c>
      <c r="Q113" s="73">
        <v>771007916</v>
      </c>
      <c r="R113" s="74">
        <v>480</v>
      </c>
      <c r="S113" s="1" t="s">
        <v>12538</v>
      </c>
      <c r="T113" s="75">
        <v>130.93</v>
      </c>
      <c r="U113" s="76">
        <v>2119933168.56335</v>
      </c>
      <c r="V113" s="77">
        <v>2119933168.56335</v>
      </c>
      <c r="W113" s="77">
        <v>2826577558.0844698</v>
      </c>
      <c r="X113" s="76">
        <v>1.3960131993024001</v>
      </c>
      <c r="Y113" s="71">
        <v>0</v>
      </c>
      <c r="Z113" s="71">
        <v>1</v>
      </c>
      <c r="AA113" s="71">
        <v>0</v>
      </c>
      <c r="AB113" s="71">
        <v>0</v>
      </c>
      <c r="AE113" s="1" t="s">
        <v>12539</v>
      </c>
      <c r="AF113" s="1" t="s">
        <v>1450</v>
      </c>
      <c r="AG113" s="1" t="s">
        <v>1451</v>
      </c>
    </row>
    <row r="114" spans="1:33">
      <c r="A114" s="70">
        <v>45169</v>
      </c>
      <c r="B114" s="70">
        <v>45169</v>
      </c>
      <c r="C114" s="71">
        <v>700023</v>
      </c>
      <c r="D114" s="1" t="s">
        <v>12863</v>
      </c>
      <c r="E114" s="71">
        <v>9287501</v>
      </c>
      <c r="G114" s="1" t="s">
        <v>12864</v>
      </c>
      <c r="H114" s="72">
        <v>4749127</v>
      </c>
      <c r="I114" s="1" t="s">
        <v>12865</v>
      </c>
      <c r="J114" s="73">
        <v>0.5</v>
      </c>
      <c r="K114" s="73">
        <v>0.25</v>
      </c>
      <c r="L114" s="73">
        <v>0.25</v>
      </c>
      <c r="M114" s="1">
        <v>1</v>
      </c>
      <c r="N114" s="1" t="s">
        <v>1095</v>
      </c>
      <c r="O114" s="1" t="s">
        <v>1499</v>
      </c>
      <c r="P114" s="1">
        <v>30202030</v>
      </c>
      <c r="Q114" s="73">
        <v>1955979606</v>
      </c>
      <c r="R114" s="74">
        <v>79.2</v>
      </c>
      <c r="S114" s="1" t="s">
        <v>12538</v>
      </c>
      <c r="T114" s="75">
        <v>130.93</v>
      </c>
      <c r="U114" s="76">
        <v>295794670.42541802</v>
      </c>
      <c r="V114" s="77">
        <v>295794670.42541802</v>
      </c>
      <c r="W114" s="77">
        <v>1183178681.7016699</v>
      </c>
      <c r="X114" s="76">
        <v>0.19478598208690001</v>
      </c>
      <c r="Y114" s="71">
        <v>0</v>
      </c>
      <c r="Z114" s="71">
        <v>1</v>
      </c>
      <c r="AA114" s="71">
        <v>0</v>
      </c>
      <c r="AB114" s="71">
        <v>0</v>
      </c>
      <c r="AE114" s="1" t="s">
        <v>12539</v>
      </c>
      <c r="AF114" s="1" t="s">
        <v>1450</v>
      </c>
      <c r="AG114" s="1" t="s">
        <v>1451</v>
      </c>
    </row>
    <row r="115" spans="1:33">
      <c r="A115" s="70">
        <v>45169</v>
      </c>
      <c r="B115" s="70">
        <v>45169</v>
      </c>
      <c r="C115" s="71">
        <v>700023</v>
      </c>
      <c r="D115" s="1" t="s">
        <v>12866</v>
      </c>
      <c r="E115" s="71">
        <v>9292901</v>
      </c>
      <c r="G115" s="1" t="s">
        <v>12867</v>
      </c>
      <c r="H115" s="72" t="s">
        <v>12868</v>
      </c>
      <c r="I115" s="1" t="s">
        <v>12869</v>
      </c>
      <c r="J115" s="73">
        <v>0.09</v>
      </c>
      <c r="K115" s="73">
        <v>0.05</v>
      </c>
      <c r="L115" s="73">
        <v>0.05</v>
      </c>
      <c r="M115" s="1">
        <v>1</v>
      </c>
      <c r="N115" s="1" t="s">
        <v>1385</v>
      </c>
      <c r="O115" s="1" t="s">
        <v>1541</v>
      </c>
      <c r="P115" s="1">
        <v>10102040</v>
      </c>
      <c r="Q115" s="73">
        <v>1293878081</v>
      </c>
      <c r="R115" s="74">
        <v>38550</v>
      </c>
      <c r="S115" s="1" t="s">
        <v>12533</v>
      </c>
      <c r="T115" s="75">
        <v>24085</v>
      </c>
      <c r="U115" s="76">
        <v>103547851.406581</v>
      </c>
      <c r="V115" s="77">
        <v>103547851.406581</v>
      </c>
      <c r="W115" s="77">
        <v>2070957028.1316199</v>
      </c>
      <c r="X115" s="76">
        <v>6.8188077561399996E-2</v>
      </c>
      <c r="Y115" s="71">
        <v>0</v>
      </c>
      <c r="Z115" s="71">
        <v>1</v>
      </c>
      <c r="AA115" s="71">
        <v>0</v>
      </c>
      <c r="AB115" s="71">
        <v>0</v>
      </c>
      <c r="AE115" s="1" t="s">
        <v>12534</v>
      </c>
      <c r="AF115" s="1" t="s">
        <v>1450</v>
      </c>
      <c r="AG115" s="1" t="s">
        <v>1451</v>
      </c>
    </row>
    <row r="116" spans="1:33">
      <c r="A116" s="70">
        <v>45169</v>
      </c>
      <c r="B116" s="70">
        <v>45169</v>
      </c>
      <c r="C116" s="71">
        <v>700023</v>
      </c>
      <c r="D116" s="1" t="s">
        <v>12870</v>
      </c>
      <c r="E116" s="71">
        <v>9430301</v>
      </c>
      <c r="G116" s="1" t="s">
        <v>12871</v>
      </c>
      <c r="H116" s="72" t="s">
        <v>12872</v>
      </c>
      <c r="I116" s="1" t="s">
        <v>12873</v>
      </c>
      <c r="J116" s="73">
        <v>0.4</v>
      </c>
      <c r="K116" s="73">
        <v>0.4</v>
      </c>
      <c r="L116" s="73">
        <v>0.4</v>
      </c>
      <c r="M116" s="1">
        <v>1</v>
      </c>
      <c r="N116" s="1" t="s">
        <v>1385</v>
      </c>
      <c r="O116" s="1" t="s">
        <v>1564</v>
      </c>
      <c r="P116" s="1">
        <v>60201020</v>
      </c>
      <c r="Q116" s="73">
        <v>2328818410</v>
      </c>
      <c r="R116" s="74">
        <v>30300</v>
      </c>
      <c r="S116" s="1" t="s">
        <v>12533</v>
      </c>
      <c r="T116" s="75">
        <v>24085</v>
      </c>
      <c r="U116" s="76">
        <v>1171902807.93855</v>
      </c>
      <c r="V116" s="77">
        <v>1171902807.93855</v>
      </c>
      <c r="W116" s="77">
        <v>2929757019.8463802</v>
      </c>
      <c r="X116" s="76">
        <v>0.77171856756720003</v>
      </c>
      <c r="Y116" s="71">
        <v>0</v>
      </c>
      <c r="Z116" s="71">
        <v>1</v>
      </c>
      <c r="AA116" s="71">
        <v>0</v>
      </c>
      <c r="AB116" s="71">
        <v>0</v>
      </c>
      <c r="AE116" s="1" t="s">
        <v>12534</v>
      </c>
      <c r="AF116" s="1" t="s">
        <v>1450</v>
      </c>
      <c r="AG116" s="1" t="s">
        <v>1451</v>
      </c>
    </row>
    <row r="117" spans="1:33">
      <c r="A117" s="70">
        <v>45169</v>
      </c>
      <c r="B117" s="70">
        <v>45169</v>
      </c>
      <c r="C117" s="71">
        <v>700023</v>
      </c>
      <c r="D117" s="1" t="s">
        <v>12874</v>
      </c>
      <c r="E117" s="71">
        <v>9580401</v>
      </c>
      <c r="G117" s="1" t="s">
        <v>12875</v>
      </c>
      <c r="H117" s="72" t="s">
        <v>12876</v>
      </c>
      <c r="I117" s="1" t="s">
        <v>12877</v>
      </c>
      <c r="J117" s="73">
        <v>0.25</v>
      </c>
      <c r="K117" s="73">
        <v>0.25</v>
      </c>
      <c r="L117" s="73">
        <v>0.25</v>
      </c>
      <c r="M117" s="1">
        <v>1</v>
      </c>
      <c r="N117" s="1" t="s">
        <v>1385</v>
      </c>
      <c r="O117" s="1" t="s">
        <v>1564</v>
      </c>
      <c r="P117" s="1">
        <v>60201030</v>
      </c>
      <c r="Q117" s="73">
        <v>4354368093</v>
      </c>
      <c r="R117" s="74">
        <v>54700</v>
      </c>
      <c r="S117" s="1" t="s">
        <v>12533</v>
      </c>
      <c r="T117" s="75">
        <v>24085</v>
      </c>
      <c r="U117" s="76">
        <v>2472326496.6483302</v>
      </c>
      <c r="V117" s="77">
        <v>2472326496.6483302</v>
      </c>
      <c r="W117" s="77">
        <v>9889305986.5933208</v>
      </c>
      <c r="X117" s="76">
        <v>1.6280703908441001</v>
      </c>
      <c r="Y117" s="71">
        <v>1</v>
      </c>
      <c r="Z117" s="71">
        <v>0</v>
      </c>
      <c r="AA117" s="71">
        <v>0</v>
      </c>
      <c r="AB117" s="71">
        <v>0</v>
      </c>
      <c r="AE117" s="1" t="s">
        <v>12534</v>
      </c>
      <c r="AF117" s="1" t="s">
        <v>1450</v>
      </c>
      <c r="AG117" s="1" t="s">
        <v>1451</v>
      </c>
    </row>
    <row r="118" spans="1:33">
      <c r="A118" s="70">
        <v>45169</v>
      </c>
      <c r="B118" s="70">
        <v>45169</v>
      </c>
      <c r="C118" s="71">
        <v>700023</v>
      </c>
      <c r="D118" s="1" t="s">
        <v>12878</v>
      </c>
      <c r="E118" s="71">
        <v>9630501</v>
      </c>
      <c r="G118" s="1" t="s">
        <v>12879</v>
      </c>
      <c r="H118" s="72" t="s">
        <v>12880</v>
      </c>
      <c r="I118" s="1" t="s">
        <v>12881</v>
      </c>
      <c r="J118" s="73">
        <v>0.85</v>
      </c>
      <c r="K118" s="73">
        <v>0.85</v>
      </c>
      <c r="L118" s="73">
        <v>0.85</v>
      </c>
      <c r="M118" s="1">
        <v>1</v>
      </c>
      <c r="N118" s="1" t="s">
        <v>1095</v>
      </c>
      <c r="O118" s="1" t="s">
        <v>1484</v>
      </c>
      <c r="P118" s="1">
        <v>40101010</v>
      </c>
      <c r="Q118" s="73">
        <v>1510000000</v>
      </c>
      <c r="R118" s="74">
        <v>141</v>
      </c>
      <c r="S118" s="1" t="s">
        <v>12538</v>
      </c>
      <c r="T118" s="75">
        <v>130.93</v>
      </c>
      <c r="U118" s="76">
        <v>1382215687.77209</v>
      </c>
      <c r="V118" s="77">
        <v>1382215687.77209</v>
      </c>
      <c r="W118" s="77">
        <v>1626136103.2612801</v>
      </c>
      <c r="X118" s="76">
        <v>0.91021329022389996</v>
      </c>
      <c r="Y118" s="71">
        <v>0</v>
      </c>
      <c r="Z118" s="71">
        <v>1</v>
      </c>
      <c r="AA118" s="71">
        <v>0</v>
      </c>
      <c r="AB118" s="71">
        <v>0</v>
      </c>
      <c r="AE118" s="1" t="s">
        <v>12539</v>
      </c>
      <c r="AF118" s="1" t="s">
        <v>1450</v>
      </c>
      <c r="AG118" s="1" t="s">
        <v>1451</v>
      </c>
    </row>
    <row r="119" spans="1:33">
      <c r="A119" s="70">
        <v>45169</v>
      </c>
      <c r="B119" s="70">
        <v>45169</v>
      </c>
      <c r="C119" s="71">
        <v>700023</v>
      </c>
      <c r="D119" s="1" t="s">
        <v>12882</v>
      </c>
      <c r="E119" s="71">
        <v>9654002</v>
      </c>
      <c r="G119" s="1" t="s">
        <v>12883</v>
      </c>
      <c r="H119" s="72" t="s">
        <v>12884</v>
      </c>
      <c r="I119" s="1" t="s">
        <v>12885</v>
      </c>
      <c r="J119" s="73">
        <v>0.2</v>
      </c>
      <c r="K119" s="73">
        <v>0.2</v>
      </c>
      <c r="L119" s="73">
        <v>0.2</v>
      </c>
      <c r="M119" s="1">
        <v>1</v>
      </c>
      <c r="N119" s="1" t="s">
        <v>1120</v>
      </c>
      <c r="O119" s="1" t="s">
        <v>1484</v>
      </c>
      <c r="P119" s="1">
        <v>40202010</v>
      </c>
      <c r="Q119" s="73">
        <v>190309970</v>
      </c>
      <c r="R119" s="74">
        <v>101.8</v>
      </c>
      <c r="S119" s="1" t="s">
        <v>1448</v>
      </c>
      <c r="T119" s="75">
        <v>1</v>
      </c>
      <c r="U119" s="76">
        <v>3874710989.1999998</v>
      </c>
      <c r="V119" s="77">
        <v>3874710989.1999998</v>
      </c>
      <c r="W119" s="77">
        <v>19373554946</v>
      </c>
      <c r="X119" s="76">
        <v>2.5515651930061001</v>
      </c>
      <c r="Y119" s="71">
        <v>1</v>
      </c>
      <c r="Z119" s="71">
        <v>0</v>
      </c>
      <c r="AA119" s="71">
        <v>0</v>
      </c>
      <c r="AB119" s="71">
        <v>0</v>
      </c>
      <c r="AE119" s="1" t="s">
        <v>1670</v>
      </c>
      <c r="AF119" s="1" t="s">
        <v>1450</v>
      </c>
      <c r="AG119" s="1" t="s">
        <v>1451</v>
      </c>
    </row>
    <row r="120" spans="1:33">
      <c r="A120" s="70">
        <v>45169</v>
      </c>
      <c r="B120" s="70">
        <v>45169</v>
      </c>
      <c r="C120" s="71">
        <v>700023</v>
      </c>
      <c r="D120" s="1" t="s">
        <v>12886</v>
      </c>
      <c r="E120" s="71">
        <v>9708201</v>
      </c>
      <c r="G120" s="1" t="s">
        <v>12887</v>
      </c>
      <c r="H120" s="72" t="s">
        <v>12888</v>
      </c>
      <c r="I120" s="1" t="s">
        <v>12889</v>
      </c>
      <c r="J120" s="73">
        <v>0.7</v>
      </c>
      <c r="K120" s="73">
        <v>0.7</v>
      </c>
      <c r="L120" s="73">
        <v>0.7</v>
      </c>
      <c r="M120" s="1">
        <v>1</v>
      </c>
      <c r="N120" s="1" t="s">
        <v>1299</v>
      </c>
      <c r="O120" s="1" t="s">
        <v>1484</v>
      </c>
      <c r="P120" s="1">
        <v>40101010</v>
      </c>
      <c r="Q120" s="73">
        <v>20000000</v>
      </c>
      <c r="R120" s="74">
        <v>78</v>
      </c>
      <c r="S120" s="1" t="s">
        <v>1456</v>
      </c>
      <c r="T120" s="75">
        <v>0.92136177270005104</v>
      </c>
      <c r="U120" s="76">
        <v>1185202200</v>
      </c>
      <c r="V120" s="77">
        <v>1185202200</v>
      </c>
      <c r="W120" s="77">
        <v>1693146000</v>
      </c>
      <c r="X120" s="76">
        <v>0.78047645066259996</v>
      </c>
      <c r="Y120" s="71">
        <v>0</v>
      </c>
      <c r="Z120" s="71">
        <v>1</v>
      </c>
      <c r="AA120" s="71">
        <v>0</v>
      </c>
      <c r="AB120" s="71">
        <v>0</v>
      </c>
      <c r="AE120" s="1" t="s">
        <v>12639</v>
      </c>
      <c r="AF120" s="1" t="s">
        <v>1450</v>
      </c>
      <c r="AG120" s="1" t="s">
        <v>1451</v>
      </c>
    </row>
    <row r="121" spans="1:33">
      <c r="A121" s="70">
        <v>45169</v>
      </c>
      <c r="B121" s="70">
        <v>45169</v>
      </c>
      <c r="C121" s="71">
        <v>700023</v>
      </c>
      <c r="D121" s="1" t="s">
        <v>12890</v>
      </c>
      <c r="E121" s="71">
        <v>9708301</v>
      </c>
      <c r="G121" s="1" t="s">
        <v>12891</v>
      </c>
      <c r="H121" s="72" t="s">
        <v>12892</v>
      </c>
      <c r="I121" s="1" t="s">
        <v>12893</v>
      </c>
      <c r="J121" s="73">
        <v>0.25</v>
      </c>
      <c r="K121" s="73">
        <v>0.25</v>
      </c>
      <c r="L121" s="73">
        <v>0.25</v>
      </c>
      <c r="M121" s="1">
        <v>1</v>
      </c>
      <c r="N121" s="1" t="s">
        <v>1120</v>
      </c>
      <c r="O121" s="1" t="s">
        <v>1541</v>
      </c>
      <c r="P121" s="1">
        <v>10102050</v>
      </c>
      <c r="Q121" s="73">
        <v>259356608</v>
      </c>
      <c r="R121" s="74">
        <v>30.9</v>
      </c>
      <c r="S121" s="1" t="s">
        <v>1448</v>
      </c>
      <c r="T121" s="75">
        <v>1</v>
      </c>
      <c r="U121" s="76">
        <v>2003529796.8</v>
      </c>
      <c r="V121" s="77">
        <v>2003529796.8</v>
      </c>
      <c r="W121" s="77">
        <v>8014119187.1999998</v>
      </c>
      <c r="X121" s="76">
        <v>1.3193595359537</v>
      </c>
      <c r="Y121" s="71">
        <v>1</v>
      </c>
      <c r="Z121" s="71">
        <v>0</v>
      </c>
      <c r="AA121" s="71">
        <v>0</v>
      </c>
      <c r="AB121" s="71">
        <v>0</v>
      </c>
      <c r="AE121" s="1" t="s">
        <v>1670</v>
      </c>
      <c r="AF121" s="1" t="s">
        <v>1450</v>
      </c>
      <c r="AG121" s="1" t="s">
        <v>1451</v>
      </c>
    </row>
    <row r="122" spans="1:33">
      <c r="A122" s="70">
        <v>45169</v>
      </c>
      <c r="B122" s="70">
        <v>45169</v>
      </c>
      <c r="C122" s="71">
        <v>700023</v>
      </c>
      <c r="D122" s="1" t="s">
        <v>12894</v>
      </c>
      <c r="E122" s="71">
        <v>9821601</v>
      </c>
      <c r="G122" s="1" t="s">
        <v>12895</v>
      </c>
      <c r="H122" s="72" t="s">
        <v>12896</v>
      </c>
      <c r="I122" s="1" t="s">
        <v>12897</v>
      </c>
      <c r="J122" s="73">
        <v>0.25</v>
      </c>
      <c r="K122" s="73">
        <v>0.25</v>
      </c>
      <c r="L122" s="73">
        <v>0.25</v>
      </c>
      <c r="M122" s="1">
        <v>1</v>
      </c>
      <c r="N122" s="1" t="s">
        <v>1385</v>
      </c>
      <c r="O122" s="1" t="s">
        <v>1548</v>
      </c>
      <c r="P122" s="1">
        <v>55105010</v>
      </c>
      <c r="Q122" s="73">
        <v>2341871600</v>
      </c>
      <c r="R122" s="74">
        <v>12800</v>
      </c>
      <c r="S122" s="1" t="s">
        <v>12533</v>
      </c>
      <c r="T122" s="75">
        <v>24085</v>
      </c>
      <c r="U122" s="76">
        <v>311147565.704795</v>
      </c>
      <c r="V122" s="77">
        <v>311147565.704795</v>
      </c>
      <c r="W122" s="77">
        <v>1244590262.81918</v>
      </c>
      <c r="X122" s="76">
        <v>0.20489613309320001</v>
      </c>
      <c r="Y122" s="71">
        <v>0</v>
      </c>
      <c r="Z122" s="71">
        <v>1</v>
      </c>
      <c r="AA122" s="71">
        <v>0</v>
      </c>
      <c r="AB122" s="71">
        <v>0</v>
      </c>
      <c r="AE122" s="1" t="s">
        <v>12534</v>
      </c>
      <c r="AF122" s="1" t="s">
        <v>1450</v>
      </c>
      <c r="AG122" s="1" t="s">
        <v>1451</v>
      </c>
    </row>
    <row r="123" spans="1:33">
      <c r="A123" s="70">
        <v>45169</v>
      </c>
      <c r="B123" s="70">
        <v>45169</v>
      </c>
      <c r="C123" s="71">
        <v>700023</v>
      </c>
      <c r="D123" s="1" t="s">
        <v>12898</v>
      </c>
      <c r="E123" s="71">
        <v>9848801</v>
      </c>
      <c r="G123" s="1" t="s">
        <v>12899</v>
      </c>
      <c r="H123" s="72" t="s">
        <v>12900</v>
      </c>
      <c r="I123" s="1" t="s">
        <v>12901</v>
      </c>
      <c r="J123" s="73">
        <v>0.12</v>
      </c>
      <c r="K123" s="73">
        <v>0.08</v>
      </c>
      <c r="L123" s="73">
        <v>0.08</v>
      </c>
      <c r="M123" s="1">
        <v>1</v>
      </c>
      <c r="N123" s="1" t="s">
        <v>1210</v>
      </c>
      <c r="O123" s="1" t="s">
        <v>1692</v>
      </c>
      <c r="P123" s="1">
        <v>50102010</v>
      </c>
      <c r="Q123" s="73">
        <v>20354513050</v>
      </c>
      <c r="R123" s="74">
        <v>274.5</v>
      </c>
      <c r="S123" s="1" t="s">
        <v>12625</v>
      </c>
      <c r="T123" s="75">
        <v>774.5</v>
      </c>
      <c r="U123" s="76">
        <v>577127316.433828</v>
      </c>
      <c r="V123" s="77">
        <v>577127316.433828</v>
      </c>
      <c r="W123" s="77">
        <v>7214091455.4228497</v>
      </c>
      <c r="X123" s="76">
        <v>0.38004846726640001</v>
      </c>
      <c r="Y123" s="71">
        <v>1</v>
      </c>
      <c r="Z123" s="71">
        <v>0</v>
      </c>
      <c r="AA123" s="71">
        <v>0</v>
      </c>
      <c r="AB123" s="71">
        <v>0</v>
      </c>
      <c r="AE123" s="1" t="s">
        <v>12626</v>
      </c>
      <c r="AF123" s="1" t="s">
        <v>1450</v>
      </c>
      <c r="AG123" s="1" t="s">
        <v>1451</v>
      </c>
    </row>
  </sheetData>
  <autoFilter ref="A1:AG123" xr:uid="{8F3E2F1C-F68E-4147-A740-3AEB6161AB8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sheetPr>
  <dimension ref="A1"/>
  <sheetViews>
    <sheetView workbookViewId="0"/>
  </sheetViews>
  <sheetFormatPr defaultRowHeight="14.5"/>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FC9EB-9C11-4FB8-B84B-46E7B54942CA}">
  <sheetPr>
    <tabColor theme="9" tint="0.79998168889431442"/>
  </sheetPr>
  <dimension ref="A1:E253"/>
  <sheetViews>
    <sheetView topLeftCell="A211" workbookViewId="0">
      <selection activeCell="B253" sqref="B253"/>
    </sheetView>
  </sheetViews>
  <sheetFormatPr defaultRowHeight="14.5"/>
  <sheetData>
    <row r="1" spans="1:5">
      <c r="A1" s="68" t="s">
        <v>427</v>
      </c>
      <c r="B1" s="68" t="s">
        <v>885</v>
      </c>
      <c r="C1" s="68" t="s">
        <v>886</v>
      </c>
      <c r="D1" s="68" t="s">
        <v>322</v>
      </c>
      <c r="E1" s="68">
        <v>4</v>
      </c>
    </row>
    <row r="2" spans="1:5">
      <c r="A2" s="69" t="s">
        <v>377</v>
      </c>
      <c r="B2" s="69" t="s">
        <v>887</v>
      </c>
      <c r="C2" s="69" t="s">
        <v>888</v>
      </c>
      <c r="D2" s="69" t="s">
        <v>146</v>
      </c>
      <c r="E2" s="69">
        <v>8</v>
      </c>
    </row>
    <row r="3" spans="1:5">
      <c r="A3" s="68" t="s">
        <v>173</v>
      </c>
      <c r="B3" s="68" t="s">
        <v>889</v>
      </c>
      <c r="C3" s="68" t="s">
        <v>890</v>
      </c>
      <c r="D3" s="68" t="s">
        <v>314</v>
      </c>
      <c r="E3" s="68">
        <v>12</v>
      </c>
    </row>
    <row r="4" spans="1:5">
      <c r="A4" s="69" t="s">
        <v>99</v>
      </c>
      <c r="B4" s="69" t="s">
        <v>891</v>
      </c>
      <c r="C4" s="69" t="s">
        <v>892</v>
      </c>
      <c r="D4" s="69" t="s">
        <v>253</v>
      </c>
      <c r="E4" s="69">
        <v>16</v>
      </c>
    </row>
    <row r="5" spans="1:5">
      <c r="A5" s="68" t="s">
        <v>381</v>
      </c>
      <c r="B5" s="68" t="s">
        <v>893</v>
      </c>
      <c r="C5" s="68" t="s">
        <v>894</v>
      </c>
      <c r="D5" s="68" t="s">
        <v>108</v>
      </c>
      <c r="E5" s="68">
        <v>20</v>
      </c>
    </row>
    <row r="6" spans="1:5">
      <c r="A6" s="69" t="s">
        <v>47</v>
      </c>
      <c r="B6" s="69" t="s">
        <v>895</v>
      </c>
      <c r="C6" s="69" t="s">
        <v>896</v>
      </c>
      <c r="D6" s="69" t="s">
        <v>349</v>
      </c>
      <c r="E6" s="69">
        <v>24</v>
      </c>
    </row>
    <row r="7" spans="1:5">
      <c r="A7" s="68" t="s">
        <v>741</v>
      </c>
      <c r="B7" s="68" t="s">
        <v>741</v>
      </c>
      <c r="C7" s="68" t="s">
        <v>897</v>
      </c>
      <c r="D7" s="68" t="s">
        <v>740</v>
      </c>
      <c r="E7" s="68">
        <v>660</v>
      </c>
    </row>
    <row r="8" spans="1:5">
      <c r="A8" s="69" t="s">
        <v>745</v>
      </c>
      <c r="B8" s="69" t="s">
        <v>898</v>
      </c>
      <c r="C8" s="69" t="s">
        <v>899</v>
      </c>
      <c r="D8" s="69" t="s">
        <v>744</v>
      </c>
      <c r="E8" s="69">
        <v>10</v>
      </c>
    </row>
    <row r="9" spans="1:5">
      <c r="A9" s="68" t="s">
        <v>197</v>
      </c>
      <c r="B9" s="68" t="s">
        <v>900</v>
      </c>
      <c r="C9" s="68" t="s">
        <v>901</v>
      </c>
      <c r="D9" s="68" t="s">
        <v>191</v>
      </c>
      <c r="E9" s="68">
        <v>28</v>
      </c>
    </row>
    <row r="10" spans="1:5">
      <c r="A10" s="69" t="s">
        <v>201</v>
      </c>
      <c r="B10" s="69" t="s">
        <v>902</v>
      </c>
      <c r="C10" s="69" t="s">
        <v>903</v>
      </c>
      <c r="D10" s="69" t="s">
        <v>174</v>
      </c>
      <c r="E10" s="69">
        <v>32</v>
      </c>
    </row>
    <row r="11" spans="1:5">
      <c r="A11" s="68" t="s">
        <v>215</v>
      </c>
      <c r="B11" s="68" t="s">
        <v>904</v>
      </c>
      <c r="C11" s="68" t="s">
        <v>905</v>
      </c>
      <c r="D11" s="68" t="s">
        <v>131</v>
      </c>
      <c r="E11" s="68">
        <v>51</v>
      </c>
    </row>
    <row r="12" spans="1:5">
      <c r="A12" s="69" t="s">
        <v>521</v>
      </c>
      <c r="B12" s="69" t="s">
        <v>521</v>
      </c>
      <c r="C12" s="69" t="s">
        <v>906</v>
      </c>
      <c r="D12" s="69" t="s">
        <v>74</v>
      </c>
      <c r="E12" s="69">
        <v>533</v>
      </c>
    </row>
    <row r="13" spans="1:5">
      <c r="A13" s="68" t="s">
        <v>450</v>
      </c>
      <c r="B13" s="68" t="s">
        <v>907</v>
      </c>
      <c r="C13" s="68" t="s">
        <v>908</v>
      </c>
      <c r="D13" s="68" t="s">
        <v>463</v>
      </c>
      <c r="E13" s="68">
        <v>36</v>
      </c>
    </row>
    <row r="14" spans="1:5">
      <c r="A14" s="69" t="s">
        <v>257</v>
      </c>
      <c r="B14" s="69" t="s">
        <v>909</v>
      </c>
      <c r="C14" s="69" t="s">
        <v>910</v>
      </c>
      <c r="D14" s="69" t="s">
        <v>320</v>
      </c>
      <c r="E14" s="69">
        <v>40</v>
      </c>
    </row>
    <row r="15" spans="1:5">
      <c r="A15" s="68" t="s">
        <v>476</v>
      </c>
      <c r="B15" s="68" t="s">
        <v>911</v>
      </c>
      <c r="C15" s="68" t="s">
        <v>912</v>
      </c>
      <c r="D15" s="68" t="s">
        <v>185</v>
      </c>
      <c r="E15" s="68">
        <v>31</v>
      </c>
    </row>
    <row r="16" spans="1:5">
      <c r="A16" s="69" t="s">
        <v>913</v>
      </c>
      <c r="B16" s="69" t="s">
        <v>914</v>
      </c>
      <c r="C16" s="69" t="s">
        <v>915</v>
      </c>
      <c r="D16" s="69" t="s">
        <v>317</v>
      </c>
      <c r="E16" s="69">
        <v>44</v>
      </c>
    </row>
    <row r="17" spans="1:5">
      <c r="A17" s="68" t="s">
        <v>479</v>
      </c>
      <c r="B17" s="68" t="s">
        <v>916</v>
      </c>
      <c r="C17" s="68" t="s">
        <v>917</v>
      </c>
      <c r="D17" s="68" t="s">
        <v>228</v>
      </c>
      <c r="E17" s="68">
        <v>48</v>
      </c>
    </row>
    <row r="18" spans="1:5">
      <c r="A18" s="69" t="s">
        <v>415</v>
      </c>
      <c r="B18" s="69" t="s">
        <v>918</v>
      </c>
      <c r="C18" s="69" t="s">
        <v>919</v>
      </c>
      <c r="D18" s="69" t="s">
        <v>252</v>
      </c>
      <c r="E18" s="69">
        <v>50</v>
      </c>
    </row>
    <row r="19" spans="1:5">
      <c r="A19" s="68" t="s">
        <v>214</v>
      </c>
      <c r="B19" s="68" t="s">
        <v>920</v>
      </c>
      <c r="C19" s="68" t="s">
        <v>921</v>
      </c>
      <c r="D19" s="68" t="s">
        <v>52</v>
      </c>
      <c r="E19" s="68">
        <v>52</v>
      </c>
    </row>
    <row r="20" spans="1:5">
      <c r="A20" s="69" t="s">
        <v>481</v>
      </c>
      <c r="B20" s="69" t="s">
        <v>922</v>
      </c>
      <c r="C20" s="69" t="s">
        <v>923</v>
      </c>
      <c r="D20" s="69" t="s">
        <v>499</v>
      </c>
      <c r="E20" s="69">
        <v>112</v>
      </c>
    </row>
    <row r="21" spans="1:5">
      <c r="A21" s="68" t="s">
        <v>490</v>
      </c>
      <c r="B21" s="68" t="s">
        <v>924</v>
      </c>
      <c r="C21" s="68" t="s">
        <v>925</v>
      </c>
      <c r="D21" s="68" t="s">
        <v>487</v>
      </c>
      <c r="E21" s="68">
        <v>56</v>
      </c>
    </row>
    <row r="22" spans="1:5">
      <c r="A22" s="69" t="s">
        <v>504</v>
      </c>
      <c r="B22" s="69" t="s">
        <v>926</v>
      </c>
      <c r="C22" s="69" t="s">
        <v>927</v>
      </c>
      <c r="D22" s="69" t="s">
        <v>403</v>
      </c>
      <c r="E22" s="69">
        <v>84</v>
      </c>
    </row>
    <row r="23" spans="1:5">
      <c r="A23" s="68" t="s">
        <v>245</v>
      </c>
      <c r="B23" s="68" t="s">
        <v>928</v>
      </c>
      <c r="C23" s="68" t="s">
        <v>929</v>
      </c>
      <c r="D23" s="68" t="s">
        <v>436</v>
      </c>
      <c r="E23" s="68">
        <v>204</v>
      </c>
    </row>
    <row r="24" spans="1:5">
      <c r="A24" s="69" t="s">
        <v>106</v>
      </c>
      <c r="B24" s="69" t="s">
        <v>930</v>
      </c>
      <c r="C24" s="69" t="s">
        <v>931</v>
      </c>
      <c r="D24" s="69" t="s">
        <v>425</v>
      </c>
      <c r="E24" s="69">
        <v>60</v>
      </c>
    </row>
    <row r="25" spans="1:5">
      <c r="A25" s="68" t="s">
        <v>80</v>
      </c>
      <c r="B25" s="68" t="s">
        <v>932</v>
      </c>
      <c r="C25" s="68" t="s">
        <v>933</v>
      </c>
      <c r="D25" s="68" t="s">
        <v>209</v>
      </c>
      <c r="E25" s="68">
        <v>64</v>
      </c>
    </row>
    <row r="26" spans="1:5">
      <c r="A26" s="69" t="s">
        <v>814</v>
      </c>
      <c r="B26" s="69" t="s">
        <v>934</v>
      </c>
      <c r="C26" s="69" t="s">
        <v>935</v>
      </c>
      <c r="D26" s="69" t="s">
        <v>104</v>
      </c>
      <c r="E26" s="69">
        <v>68</v>
      </c>
    </row>
    <row r="27" spans="1:5">
      <c r="A27" s="68" t="s">
        <v>863</v>
      </c>
      <c r="B27" s="68" t="s">
        <v>936</v>
      </c>
      <c r="C27" s="68" t="s">
        <v>937</v>
      </c>
      <c r="D27" s="68" t="s">
        <v>862</v>
      </c>
      <c r="E27" s="68">
        <v>535</v>
      </c>
    </row>
    <row r="28" spans="1:5">
      <c r="A28" s="69" t="s">
        <v>382</v>
      </c>
      <c r="B28" s="69" t="s">
        <v>938</v>
      </c>
      <c r="C28" s="69" t="s">
        <v>939</v>
      </c>
      <c r="D28" s="69" t="s">
        <v>516</v>
      </c>
      <c r="E28" s="69">
        <v>70</v>
      </c>
    </row>
    <row r="29" spans="1:5">
      <c r="A29" s="68" t="s">
        <v>86</v>
      </c>
      <c r="B29" s="68" t="s">
        <v>940</v>
      </c>
      <c r="C29" s="68" t="s">
        <v>941</v>
      </c>
      <c r="D29" s="68" t="s">
        <v>368</v>
      </c>
      <c r="E29" s="68">
        <v>72</v>
      </c>
    </row>
    <row r="30" spans="1:5">
      <c r="A30" s="69" t="s">
        <v>817</v>
      </c>
      <c r="B30" s="69" t="s">
        <v>942</v>
      </c>
      <c r="C30" s="69" t="s">
        <v>943</v>
      </c>
      <c r="D30" s="69" t="s">
        <v>816</v>
      </c>
      <c r="E30" s="69">
        <v>74</v>
      </c>
    </row>
    <row r="31" spans="1:5">
      <c r="A31" s="68" t="s">
        <v>480</v>
      </c>
      <c r="B31" s="68" t="s">
        <v>944</v>
      </c>
      <c r="C31" s="68" t="s">
        <v>945</v>
      </c>
      <c r="D31" s="68" t="s">
        <v>187</v>
      </c>
      <c r="E31" s="68">
        <v>76</v>
      </c>
    </row>
    <row r="32" spans="1:5">
      <c r="A32" s="69" t="s">
        <v>946</v>
      </c>
      <c r="B32" s="69" t="s">
        <v>947</v>
      </c>
      <c r="C32" s="69" t="s">
        <v>948</v>
      </c>
      <c r="D32" s="69" t="s">
        <v>830</v>
      </c>
      <c r="E32" s="69">
        <v>86</v>
      </c>
    </row>
    <row r="33" spans="1:5">
      <c r="A33" s="68" t="s">
        <v>221</v>
      </c>
      <c r="B33" s="68" t="s">
        <v>949</v>
      </c>
      <c r="C33" s="68" t="s">
        <v>950</v>
      </c>
      <c r="D33" s="68" t="s">
        <v>184</v>
      </c>
      <c r="E33" s="68">
        <v>96</v>
      </c>
    </row>
    <row r="34" spans="1:5">
      <c r="A34" s="69" t="s">
        <v>89</v>
      </c>
      <c r="B34" s="69" t="s">
        <v>951</v>
      </c>
      <c r="C34" s="69" t="s">
        <v>952</v>
      </c>
      <c r="D34" s="69" t="s">
        <v>334</v>
      </c>
      <c r="E34" s="69">
        <v>100</v>
      </c>
    </row>
    <row r="35" spans="1:5">
      <c r="A35" s="68" t="s">
        <v>285</v>
      </c>
      <c r="B35" s="68" t="s">
        <v>953</v>
      </c>
      <c r="C35" s="68" t="s">
        <v>954</v>
      </c>
      <c r="D35" s="68" t="s">
        <v>339</v>
      </c>
      <c r="E35" s="68">
        <v>854</v>
      </c>
    </row>
    <row r="36" spans="1:5">
      <c r="A36" s="69" t="s">
        <v>545</v>
      </c>
      <c r="B36" s="69" t="s">
        <v>955</v>
      </c>
      <c r="C36" s="69" t="s">
        <v>956</v>
      </c>
      <c r="D36" s="69" t="s">
        <v>208</v>
      </c>
      <c r="E36" s="69">
        <v>108</v>
      </c>
    </row>
    <row r="37" spans="1:5">
      <c r="A37" s="68" t="s">
        <v>223</v>
      </c>
      <c r="B37" s="68" t="s">
        <v>223</v>
      </c>
      <c r="C37" s="68" t="s">
        <v>957</v>
      </c>
      <c r="D37" s="68" t="s">
        <v>37</v>
      </c>
      <c r="E37" s="68">
        <v>132</v>
      </c>
    </row>
    <row r="38" spans="1:5">
      <c r="A38" s="69" t="s">
        <v>264</v>
      </c>
      <c r="B38" s="69" t="s">
        <v>958</v>
      </c>
      <c r="C38" s="69" t="s">
        <v>959</v>
      </c>
      <c r="D38" s="69" t="s">
        <v>421</v>
      </c>
      <c r="E38" s="69">
        <v>116</v>
      </c>
    </row>
    <row r="39" spans="1:5">
      <c r="A39" s="68" t="s">
        <v>97</v>
      </c>
      <c r="B39" s="68" t="s">
        <v>960</v>
      </c>
      <c r="C39" s="68" t="s">
        <v>961</v>
      </c>
      <c r="D39" s="68" t="s">
        <v>230</v>
      </c>
      <c r="E39" s="68">
        <v>120</v>
      </c>
    </row>
    <row r="40" spans="1:5">
      <c r="A40" s="69" t="s">
        <v>413</v>
      </c>
      <c r="B40" s="69" t="s">
        <v>962</v>
      </c>
      <c r="C40" s="69" t="s">
        <v>963</v>
      </c>
      <c r="D40" s="69" t="s">
        <v>135</v>
      </c>
      <c r="E40" s="69">
        <v>124</v>
      </c>
    </row>
    <row r="41" spans="1:5">
      <c r="A41" s="68" t="s">
        <v>964</v>
      </c>
      <c r="B41" s="68" t="s">
        <v>965</v>
      </c>
      <c r="C41" s="68" t="s">
        <v>966</v>
      </c>
      <c r="D41" s="68" t="s">
        <v>125</v>
      </c>
      <c r="E41" s="68">
        <v>136</v>
      </c>
    </row>
    <row r="42" spans="1:5">
      <c r="A42" s="69" t="s">
        <v>967</v>
      </c>
      <c r="B42" s="69" t="s">
        <v>968</v>
      </c>
      <c r="C42" s="69" t="s">
        <v>969</v>
      </c>
      <c r="D42" s="69" t="s">
        <v>237</v>
      </c>
      <c r="E42" s="69">
        <v>140</v>
      </c>
    </row>
    <row r="43" spans="1:5">
      <c r="A43" s="68" t="s">
        <v>20</v>
      </c>
      <c r="B43" s="68" t="s">
        <v>970</v>
      </c>
      <c r="C43" s="68" t="s">
        <v>971</v>
      </c>
      <c r="D43" s="68" t="s">
        <v>340</v>
      </c>
      <c r="E43" s="68">
        <v>148</v>
      </c>
    </row>
    <row r="44" spans="1:5">
      <c r="A44" s="69" t="s">
        <v>556</v>
      </c>
      <c r="B44" s="69" t="s">
        <v>972</v>
      </c>
      <c r="C44" s="69" t="s">
        <v>973</v>
      </c>
      <c r="D44" s="69" t="s">
        <v>243</v>
      </c>
      <c r="E44" s="69">
        <v>152</v>
      </c>
    </row>
    <row r="45" spans="1:5">
      <c r="A45" s="68" t="s">
        <v>366</v>
      </c>
      <c r="B45" s="68" t="s">
        <v>974</v>
      </c>
      <c r="C45" s="68" t="s">
        <v>975</v>
      </c>
      <c r="D45" s="68" t="s">
        <v>183</v>
      </c>
      <c r="E45" s="68">
        <v>156</v>
      </c>
    </row>
    <row r="46" spans="1:5">
      <c r="A46" s="69" t="s">
        <v>756</v>
      </c>
      <c r="B46" s="69" t="s">
        <v>976</v>
      </c>
      <c r="C46" s="69" t="s">
        <v>977</v>
      </c>
      <c r="D46" s="69" t="s">
        <v>755</v>
      </c>
      <c r="E46" s="69">
        <v>162</v>
      </c>
    </row>
    <row r="47" spans="1:5">
      <c r="A47" s="68" t="s">
        <v>978</v>
      </c>
      <c r="B47" s="68" t="s">
        <v>979</v>
      </c>
      <c r="C47" s="68" t="s">
        <v>980</v>
      </c>
      <c r="D47" s="68" t="s">
        <v>818</v>
      </c>
      <c r="E47" s="68">
        <v>166</v>
      </c>
    </row>
    <row r="48" spans="1:5">
      <c r="A48" s="69" t="s">
        <v>445</v>
      </c>
      <c r="B48" s="69" t="s">
        <v>981</v>
      </c>
      <c r="C48" s="69" t="s">
        <v>982</v>
      </c>
      <c r="D48" s="69" t="s">
        <v>304</v>
      </c>
      <c r="E48" s="69">
        <v>170</v>
      </c>
    </row>
    <row r="49" spans="1:5">
      <c r="A49" s="68" t="s">
        <v>983</v>
      </c>
      <c r="B49" s="68" t="s">
        <v>984</v>
      </c>
      <c r="C49" s="68" t="s">
        <v>985</v>
      </c>
      <c r="D49" s="68" t="s">
        <v>154</v>
      </c>
      <c r="E49" s="68">
        <v>174</v>
      </c>
    </row>
    <row r="50" spans="1:5">
      <c r="A50" s="69" t="s">
        <v>986</v>
      </c>
      <c r="B50" s="69" t="s">
        <v>987</v>
      </c>
      <c r="C50" s="69" t="s">
        <v>988</v>
      </c>
      <c r="D50" s="69" t="s">
        <v>411</v>
      </c>
      <c r="E50" s="69">
        <v>180</v>
      </c>
    </row>
    <row r="51" spans="1:5">
      <c r="A51" s="68" t="s">
        <v>989</v>
      </c>
      <c r="B51" s="68" t="s">
        <v>990</v>
      </c>
      <c r="C51" s="68" t="s">
        <v>991</v>
      </c>
      <c r="D51" s="68" t="s">
        <v>546</v>
      </c>
      <c r="E51" s="68">
        <v>178</v>
      </c>
    </row>
    <row r="52" spans="1:5">
      <c r="A52" s="69" t="s">
        <v>992</v>
      </c>
      <c r="B52" s="69" t="s">
        <v>993</v>
      </c>
      <c r="C52" s="69" t="s">
        <v>994</v>
      </c>
      <c r="D52" s="69" t="s">
        <v>753</v>
      </c>
      <c r="E52" s="69">
        <v>184</v>
      </c>
    </row>
    <row r="53" spans="1:5">
      <c r="A53" s="68" t="s">
        <v>332</v>
      </c>
      <c r="B53" s="68" t="s">
        <v>995</v>
      </c>
      <c r="C53" s="68" t="s">
        <v>996</v>
      </c>
      <c r="D53" s="68" t="s">
        <v>64</v>
      </c>
      <c r="E53" s="68">
        <v>188</v>
      </c>
    </row>
    <row r="54" spans="1:5">
      <c r="A54" s="69" t="s">
        <v>549</v>
      </c>
      <c r="B54" s="69" t="s">
        <v>997</v>
      </c>
      <c r="C54" s="69" t="s">
        <v>998</v>
      </c>
      <c r="D54" s="69" t="s">
        <v>5</v>
      </c>
      <c r="E54" s="69">
        <v>191</v>
      </c>
    </row>
    <row r="55" spans="1:5">
      <c r="A55" s="68" t="s">
        <v>162</v>
      </c>
      <c r="B55" s="68" t="s">
        <v>162</v>
      </c>
      <c r="C55" s="68" t="s">
        <v>999</v>
      </c>
      <c r="D55" s="68" t="s">
        <v>395</v>
      </c>
      <c r="E55" s="68">
        <v>192</v>
      </c>
    </row>
    <row r="56" spans="1:5">
      <c r="A56" s="69" t="s">
        <v>1000</v>
      </c>
      <c r="B56" s="69" t="s">
        <v>1000</v>
      </c>
      <c r="C56" s="69" t="s">
        <v>1001</v>
      </c>
      <c r="D56" s="69" t="s">
        <v>279</v>
      </c>
      <c r="E56" s="69">
        <v>531</v>
      </c>
    </row>
    <row r="57" spans="1:5">
      <c r="A57" s="68" t="s">
        <v>203</v>
      </c>
      <c r="B57" s="68" t="s">
        <v>1002</v>
      </c>
      <c r="C57" s="68" t="s">
        <v>1003</v>
      </c>
      <c r="D57" s="68" t="s">
        <v>510</v>
      </c>
      <c r="E57" s="68">
        <v>196</v>
      </c>
    </row>
    <row r="58" spans="1:5">
      <c r="A58" s="69" t="s">
        <v>821</v>
      </c>
      <c r="B58" s="69" t="s">
        <v>1004</v>
      </c>
      <c r="C58" s="69" t="s">
        <v>1005</v>
      </c>
      <c r="D58" s="69" t="s">
        <v>365</v>
      </c>
      <c r="E58" s="69">
        <v>203</v>
      </c>
    </row>
    <row r="59" spans="1:5">
      <c r="A59" s="68" t="s">
        <v>575</v>
      </c>
      <c r="B59" s="68" t="s">
        <v>1006</v>
      </c>
      <c r="C59" s="68" t="s">
        <v>1007</v>
      </c>
      <c r="D59" s="68" t="s">
        <v>204</v>
      </c>
      <c r="E59" s="68">
        <v>384</v>
      </c>
    </row>
    <row r="60" spans="1:5">
      <c r="A60" s="69" t="s">
        <v>374</v>
      </c>
      <c r="B60" s="69" t="s">
        <v>1008</v>
      </c>
      <c r="C60" s="69" t="s">
        <v>1009</v>
      </c>
      <c r="D60" s="69" t="s">
        <v>289</v>
      </c>
      <c r="E60" s="69">
        <v>208</v>
      </c>
    </row>
    <row r="61" spans="1:5">
      <c r="A61" s="68" t="s">
        <v>217</v>
      </c>
      <c r="B61" s="68" t="s">
        <v>217</v>
      </c>
      <c r="C61" s="68" t="s">
        <v>1010</v>
      </c>
      <c r="D61" s="68" t="s">
        <v>312</v>
      </c>
      <c r="E61" s="68">
        <v>262</v>
      </c>
    </row>
    <row r="62" spans="1:5">
      <c r="A62" s="69" t="s">
        <v>117</v>
      </c>
      <c r="B62" s="69" t="s">
        <v>1011</v>
      </c>
      <c r="C62" s="69" t="s">
        <v>1012</v>
      </c>
      <c r="D62" s="69" t="s">
        <v>541</v>
      </c>
      <c r="E62" s="69">
        <v>212</v>
      </c>
    </row>
    <row r="63" spans="1:5">
      <c r="A63" s="68" t="s">
        <v>1013</v>
      </c>
      <c r="B63" s="68" t="s">
        <v>1014</v>
      </c>
      <c r="C63" s="68" t="s">
        <v>1015</v>
      </c>
      <c r="D63" s="68" t="s">
        <v>126</v>
      </c>
      <c r="E63" s="68">
        <v>214</v>
      </c>
    </row>
    <row r="64" spans="1:5">
      <c r="A64" s="69" t="s">
        <v>41</v>
      </c>
      <c r="B64" s="69" t="s">
        <v>1016</v>
      </c>
      <c r="C64" s="69" t="s">
        <v>1017</v>
      </c>
      <c r="D64" s="69" t="s">
        <v>3</v>
      </c>
      <c r="E64" s="69">
        <v>218</v>
      </c>
    </row>
    <row r="65" spans="1:5">
      <c r="A65" s="68" t="s">
        <v>567</v>
      </c>
      <c r="B65" s="68" t="s">
        <v>1018</v>
      </c>
      <c r="C65" s="68" t="s">
        <v>1019</v>
      </c>
      <c r="D65" s="68" t="s">
        <v>509</v>
      </c>
      <c r="E65" s="68">
        <v>818</v>
      </c>
    </row>
    <row r="66" spans="1:5">
      <c r="A66" s="69" t="s">
        <v>329</v>
      </c>
      <c r="B66" s="69" t="s">
        <v>329</v>
      </c>
      <c r="C66" s="69" t="s">
        <v>1020</v>
      </c>
      <c r="D66" s="69" t="s">
        <v>525</v>
      </c>
      <c r="E66" s="69">
        <v>222</v>
      </c>
    </row>
    <row r="67" spans="1:5">
      <c r="A67" s="68" t="s">
        <v>75</v>
      </c>
      <c r="B67" s="68" t="s">
        <v>1021</v>
      </c>
      <c r="C67" s="68" t="s">
        <v>1022</v>
      </c>
      <c r="D67" s="68" t="s">
        <v>24</v>
      </c>
      <c r="E67" s="68">
        <v>226</v>
      </c>
    </row>
    <row r="68" spans="1:5">
      <c r="A68" s="69" t="s">
        <v>255</v>
      </c>
      <c r="B68" s="69" t="s">
        <v>1023</v>
      </c>
      <c r="C68" s="69" t="s">
        <v>1024</v>
      </c>
      <c r="D68" s="69" t="s">
        <v>226</v>
      </c>
      <c r="E68" s="69">
        <v>232</v>
      </c>
    </row>
    <row r="69" spans="1:5">
      <c r="A69" s="68" t="s">
        <v>168</v>
      </c>
      <c r="B69" s="68" t="s">
        <v>1025</v>
      </c>
      <c r="C69" s="68" t="s">
        <v>1026</v>
      </c>
      <c r="D69" s="68" t="s">
        <v>50</v>
      </c>
      <c r="E69" s="68">
        <v>233</v>
      </c>
    </row>
    <row r="70" spans="1:5">
      <c r="A70" s="69" t="s">
        <v>337</v>
      </c>
      <c r="B70" s="69" t="s">
        <v>1027</v>
      </c>
      <c r="C70" s="69" t="s">
        <v>1028</v>
      </c>
      <c r="D70" s="69" t="s">
        <v>278</v>
      </c>
      <c r="E70" s="69">
        <v>748</v>
      </c>
    </row>
    <row r="71" spans="1:5">
      <c r="A71" s="68" t="s">
        <v>45</v>
      </c>
      <c r="B71" s="68" t="s">
        <v>1029</v>
      </c>
      <c r="C71" s="68" t="s">
        <v>1030</v>
      </c>
      <c r="D71" s="68" t="s">
        <v>398</v>
      </c>
      <c r="E71" s="68">
        <v>231</v>
      </c>
    </row>
    <row r="72" spans="1:5">
      <c r="A72" s="69" t="s">
        <v>1031</v>
      </c>
      <c r="B72" s="69" t="s">
        <v>1032</v>
      </c>
      <c r="C72" s="69" t="s">
        <v>1033</v>
      </c>
      <c r="D72" s="69" t="s">
        <v>823</v>
      </c>
      <c r="E72" s="69">
        <v>238</v>
      </c>
    </row>
    <row r="73" spans="1:5">
      <c r="A73" s="68" t="s">
        <v>1034</v>
      </c>
      <c r="B73" s="68" t="s">
        <v>1035</v>
      </c>
      <c r="C73" s="68" t="s">
        <v>1036</v>
      </c>
      <c r="D73" s="68" t="s">
        <v>390</v>
      </c>
      <c r="E73" s="68">
        <v>234</v>
      </c>
    </row>
    <row r="74" spans="1:5">
      <c r="A74" s="69" t="s">
        <v>111</v>
      </c>
      <c r="B74" s="69" t="s">
        <v>1037</v>
      </c>
      <c r="C74" s="69" t="s">
        <v>1038</v>
      </c>
      <c r="D74" s="69" t="s">
        <v>469</v>
      </c>
      <c r="E74" s="69">
        <v>242</v>
      </c>
    </row>
    <row r="75" spans="1:5">
      <c r="A75" s="68" t="s">
        <v>149</v>
      </c>
      <c r="B75" s="68" t="s">
        <v>1039</v>
      </c>
      <c r="C75" s="68" t="s">
        <v>1040</v>
      </c>
      <c r="D75" s="68" t="s">
        <v>459</v>
      </c>
      <c r="E75" s="68">
        <v>246</v>
      </c>
    </row>
    <row r="76" spans="1:5">
      <c r="A76" s="69" t="s">
        <v>420</v>
      </c>
      <c r="B76" s="69" t="s">
        <v>1041</v>
      </c>
      <c r="C76" s="69" t="s">
        <v>1042</v>
      </c>
      <c r="D76" s="69" t="s">
        <v>520</v>
      </c>
      <c r="E76" s="69">
        <v>250</v>
      </c>
    </row>
    <row r="77" spans="1:5">
      <c r="A77" s="68" t="s">
        <v>827</v>
      </c>
      <c r="B77" s="68" t="s">
        <v>1043</v>
      </c>
      <c r="C77" s="68" t="s">
        <v>1044</v>
      </c>
      <c r="D77" s="68" t="s">
        <v>725</v>
      </c>
      <c r="E77" s="68">
        <v>254</v>
      </c>
    </row>
    <row r="78" spans="1:5">
      <c r="A78" s="69" t="s">
        <v>177</v>
      </c>
      <c r="B78" s="69" t="s">
        <v>1045</v>
      </c>
      <c r="C78" s="69" t="s">
        <v>1046</v>
      </c>
      <c r="D78" s="69" t="s">
        <v>124</v>
      </c>
      <c r="E78" s="69">
        <v>258</v>
      </c>
    </row>
    <row r="79" spans="1:5">
      <c r="A79" s="68" t="s">
        <v>1047</v>
      </c>
      <c r="B79" s="68" t="s">
        <v>1048</v>
      </c>
      <c r="C79" s="68" t="s">
        <v>1049</v>
      </c>
      <c r="D79" s="68" t="s">
        <v>746</v>
      </c>
      <c r="E79" s="68">
        <v>260</v>
      </c>
    </row>
    <row r="80" spans="1:5">
      <c r="A80" s="69" t="s">
        <v>363</v>
      </c>
      <c r="B80" s="69" t="s">
        <v>1050</v>
      </c>
      <c r="C80" s="69" t="s">
        <v>1051</v>
      </c>
      <c r="D80" s="69" t="s">
        <v>346</v>
      </c>
      <c r="E80" s="69">
        <v>266</v>
      </c>
    </row>
    <row r="81" spans="1:5">
      <c r="A81" s="68" t="s">
        <v>1052</v>
      </c>
      <c r="B81" s="68" t="s">
        <v>1053</v>
      </c>
      <c r="C81" s="68" t="s">
        <v>1054</v>
      </c>
      <c r="D81" s="68" t="s">
        <v>542</v>
      </c>
      <c r="E81" s="68">
        <v>270</v>
      </c>
    </row>
    <row r="82" spans="1:5">
      <c r="A82" s="69" t="s">
        <v>220</v>
      </c>
      <c r="B82" s="69" t="s">
        <v>1055</v>
      </c>
      <c r="C82" s="69" t="s">
        <v>1056</v>
      </c>
      <c r="D82" s="69" t="s">
        <v>234</v>
      </c>
      <c r="E82" s="69">
        <v>268</v>
      </c>
    </row>
    <row r="83" spans="1:5">
      <c r="A83" s="68" t="s">
        <v>7</v>
      </c>
      <c r="B83" s="68" t="s">
        <v>1057</v>
      </c>
      <c r="C83" s="68" t="s">
        <v>1058</v>
      </c>
      <c r="D83" s="68" t="s">
        <v>57</v>
      </c>
      <c r="E83" s="68">
        <v>276</v>
      </c>
    </row>
    <row r="84" spans="1:5">
      <c r="A84" s="69" t="s">
        <v>299</v>
      </c>
      <c r="B84" s="69" t="s">
        <v>1059</v>
      </c>
      <c r="C84" s="69" t="s">
        <v>1060</v>
      </c>
      <c r="D84" s="69" t="s">
        <v>311</v>
      </c>
      <c r="E84" s="69">
        <v>288</v>
      </c>
    </row>
    <row r="85" spans="1:5">
      <c r="A85" s="68" t="s">
        <v>140</v>
      </c>
      <c r="B85" s="68" t="s">
        <v>140</v>
      </c>
      <c r="C85" s="68" t="s">
        <v>1061</v>
      </c>
      <c r="D85" s="68" t="s">
        <v>284</v>
      </c>
      <c r="E85" s="68">
        <v>292</v>
      </c>
    </row>
    <row r="86" spans="1:5">
      <c r="A86" s="69" t="s">
        <v>391</v>
      </c>
      <c r="B86" s="69" t="s">
        <v>1062</v>
      </c>
      <c r="C86" s="69" t="s">
        <v>1063</v>
      </c>
      <c r="D86" s="69" t="s">
        <v>448</v>
      </c>
      <c r="E86" s="69">
        <v>300</v>
      </c>
    </row>
    <row r="87" spans="1:5">
      <c r="A87" s="68" t="s">
        <v>62</v>
      </c>
      <c r="B87" s="68" t="s">
        <v>1064</v>
      </c>
      <c r="C87" s="68" t="s">
        <v>1065</v>
      </c>
      <c r="D87" s="68" t="s">
        <v>190</v>
      </c>
      <c r="E87" s="68">
        <v>304</v>
      </c>
    </row>
    <row r="88" spans="1:5">
      <c r="A88" s="69" t="s">
        <v>206</v>
      </c>
      <c r="B88" s="69" t="s">
        <v>1066</v>
      </c>
      <c r="C88" s="69" t="s">
        <v>1067</v>
      </c>
      <c r="D88" s="69" t="s">
        <v>306</v>
      </c>
      <c r="E88" s="69">
        <v>308</v>
      </c>
    </row>
    <row r="89" spans="1:5">
      <c r="A89" s="68" t="s">
        <v>826</v>
      </c>
      <c r="B89" s="68" t="s">
        <v>1068</v>
      </c>
      <c r="C89" s="68" t="s">
        <v>1069</v>
      </c>
      <c r="D89" s="68" t="s">
        <v>724</v>
      </c>
      <c r="E89" s="68">
        <v>312</v>
      </c>
    </row>
    <row r="90" spans="1:5">
      <c r="A90" s="69" t="s">
        <v>491</v>
      </c>
      <c r="B90" s="69" t="s">
        <v>491</v>
      </c>
      <c r="C90" s="69" t="s">
        <v>1070</v>
      </c>
      <c r="D90" s="69" t="s">
        <v>194</v>
      </c>
      <c r="E90" s="69">
        <v>316</v>
      </c>
    </row>
    <row r="91" spans="1:5">
      <c r="A91" s="68" t="s">
        <v>107</v>
      </c>
      <c r="B91" s="68" t="s">
        <v>1071</v>
      </c>
      <c r="C91" s="68" t="s">
        <v>1072</v>
      </c>
      <c r="D91" s="68" t="s">
        <v>305</v>
      </c>
      <c r="E91" s="68">
        <v>320</v>
      </c>
    </row>
    <row r="92" spans="1:5">
      <c r="A92" s="69" t="s">
        <v>734</v>
      </c>
      <c r="B92" s="69" t="s">
        <v>1073</v>
      </c>
      <c r="C92" s="69" t="s">
        <v>1074</v>
      </c>
      <c r="D92" s="69" t="s">
        <v>733</v>
      </c>
      <c r="E92" s="69">
        <v>831</v>
      </c>
    </row>
    <row r="93" spans="1:5">
      <c r="A93" s="68" t="s">
        <v>269</v>
      </c>
      <c r="B93" s="68" t="s">
        <v>1075</v>
      </c>
      <c r="C93" s="68" t="s">
        <v>1076</v>
      </c>
      <c r="D93" s="68" t="s">
        <v>67</v>
      </c>
      <c r="E93" s="68">
        <v>324</v>
      </c>
    </row>
    <row r="94" spans="1:5">
      <c r="A94" s="69" t="s">
        <v>100</v>
      </c>
      <c r="B94" s="69" t="s">
        <v>1077</v>
      </c>
      <c r="C94" s="69" t="s">
        <v>1078</v>
      </c>
      <c r="D94" s="69" t="s">
        <v>93</v>
      </c>
      <c r="E94" s="69">
        <v>624</v>
      </c>
    </row>
    <row r="95" spans="1:5">
      <c r="A95" s="68" t="s">
        <v>169</v>
      </c>
      <c r="B95" s="68" t="s">
        <v>1079</v>
      </c>
      <c r="C95" s="68" t="s">
        <v>1080</v>
      </c>
      <c r="D95" s="68" t="s">
        <v>345</v>
      </c>
      <c r="E95" s="68">
        <v>328</v>
      </c>
    </row>
    <row r="96" spans="1:5">
      <c r="A96" s="69" t="s">
        <v>246</v>
      </c>
      <c r="B96" s="69" t="s">
        <v>1081</v>
      </c>
      <c r="C96" s="69" t="s">
        <v>1082</v>
      </c>
      <c r="D96" s="69" t="s">
        <v>31</v>
      </c>
      <c r="E96" s="69">
        <v>332</v>
      </c>
    </row>
    <row r="97" spans="1:5">
      <c r="A97" s="68" t="s">
        <v>1083</v>
      </c>
      <c r="B97" s="68" t="s">
        <v>1084</v>
      </c>
      <c r="C97" s="68" t="s">
        <v>1085</v>
      </c>
      <c r="D97" s="68" t="s">
        <v>828</v>
      </c>
      <c r="E97" s="68">
        <v>334</v>
      </c>
    </row>
    <row r="98" spans="1:5">
      <c r="A98" s="69" t="s">
        <v>1086</v>
      </c>
      <c r="B98" s="69" t="s">
        <v>1087</v>
      </c>
      <c r="C98" s="69" t="s">
        <v>1088</v>
      </c>
      <c r="D98" s="69" t="s">
        <v>769</v>
      </c>
      <c r="E98" s="69">
        <v>336</v>
      </c>
    </row>
    <row r="99" spans="1:5">
      <c r="A99" s="68" t="s">
        <v>331</v>
      </c>
      <c r="B99" s="68" t="s">
        <v>1089</v>
      </c>
      <c r="C99" s="68" t="s">
        <v>1090</v>
      </c>
      <c r="D99" s="68" t="s">
        <v>4</v>
      </c>
      <c r="E99" s="68">
        <v>340</v>
      </c>
    </row>
    <row r="100" spans="1:5">
      <c r="A100" s="69" t="s">
        <v>568</v>
      </c>
      <c r="B100" s="69" t="s">
        <v>568</v>
      </c>
      <c r="C100" s="69" t="s">
        <v>1091</v>
      </c>
      <c r="D100" s="69" t="s">
        <v>239</v>
      </c>
      <c r="E100" s="69">
        <v>344</v>
      </c>
    </row>
    <row r="101" spans="1:5">
      <c r="A101" s="68" t="s">
        <v>515</v>
      </c>
      <c r="B101" s="68" t="s">
        <v>1092</v>
      </c>
      <c r="C101" s="68" t="s">
        <v>1093</v>
      </c>
      <c r="D101" s="68" t="s">
        <v>249</v>
      </c>
      <c r="E101" s="68">
        <v>348</v>
      </c>
    </row>
    <row r="102" spans="1:5">
      <c r="A102" s="69" t="s">
        <v>79</v>
      </c>
      <c r="B102" s="69" t="s">
        <v>1094</v>
      </c>
      <c r="C102" s="69" t="s">
        <v>1095</v>
      </c>
      <c r="D102" s="69" t="s">
        <v>482</v>
      </c>
      <c r="E102" s="69">
        <v>352</v>
      </c>
    </row>
    <row r="103" spans="1:5">
      <c r="A103" s="68" t="s">
        <v>528</v>
      </c>
      <c r="B103" s="68" t="s">
        <v>1096</v>
      </c>
      <c r="C103" s="68" t="s">
        <v>1097</v>
      </c>
      <c r="D103" s="68" t="s">
        <v>195</v>
      </c>
      <c r="E103" s="68">
        <v>356</v>
      </c>
    </row>
    <row r="104" spans="1:5">
      <c r="A104" s="69" t="s">
        <v>295</v>
      </c>
      <c r="B104" s="69" t="s">
        <v>1098</v>
      </c>
      <c r="C104" s="69" t="s">
        <v>1099</v>
      </c>
      <c r="D104" s="69" t="s">
        <v>430</v>
      </c>
      <c r="E104" s="69">
        <v>360</v>
      </c>
    </row>
    <row r="105" spans="1:5">
      <c r="A105" s="68" t="s">
        <v>569</v>
      </c>
      <c r="B105" s="68" t="s">
        <v>1100</v>
      </c>
      <c r="C105" s="68" t="s">
        <v>1101</v>
      </c>
      <c r="D105" s="68" t="s">
        <v>84</v>
      </c>
      <c r="E105" s="68">
        <v>364</v>
      </c>
    </row>
    <row r="106" spans="1:5">
      <c r="A106" s="69" t="s">
        <v>163</v>
      </c>
      <c r="B106" s="69" t="s">
        <v>1102</v>
      </c>
      <c r="C106" s="69" t="s">
        <v>1103</v>
      </c>
      <c r="D106" s="69" t="s">
        <v>465</v>
      </c>
      <c r="E106" s="69">
        <v>368</v>
      </c>
    </row>
    <row r="107" spans="1:5">
      <c r="A107" s="68" t="s">
        <v>182</v>
      </c>
      <c r="B107" s="68" t="s">
        <v>1104</v>
      </c>
      <c r="C107" s="68" t="s">
        <v>1105</v>
      </c>
      <c r="D107" s="68" t="s">
        <v>376</v>
      </c>
      <c r="E107" s="68">
        <v>372</v>
      </c>
    </row>
    <row r="108" spans="1:5">
      <c r="A108" s="69" t="s">
        <v>352</v>
      </c>
      <c r="B108" s="69" t="s">
        <v>1106</v>
      </c>
      <c r="C108" s="69" t="s">
        <v>1107</v>
      </c>
      <c r="D108" s="69" t="s">
        <v>494</v>
      </c>
      <c r="E108" s="69">
        <v>833</v>
      </c>
    </row>
    <row r="109" spans="1:5">
      <c r="A109" s="68" t="s">
        <v>192</v>
      </c>
      <c r="B109" s="68" t="s">
        <v>1108</v>
      </c>
      <c r="C109" s="68" t="s">
        <v>1109</v>
      </c>
      <c r="D109" s="68" t="s">
        <v>453</v>
      </c>
      <c r="E109" s="68">
        <v>376</v>
      </c>
    </row>
    <row r="110" spans="1:5">
      <c r="A110" s="69" t="s">
        <v>471</v>
      </c>
      <c r="B110" s="69" t="s">
        <v>1110</v>
      </c>
      <c r="C110" s="69" t="s">
        <v>1111</v>
      </c>
      <c r="D110" s="69" t="s">
        <v>333</v>
      </c>
      <c r="E110" s="69">
        <v>380</v>
      </c>
    </row>
    <row r="111" spans="1:5">
      <c r="A111" s="68" t="s">
        <v>375</v>
      </c>
      <c r="B111" s="68" t="s">
        <v>1112</v>
      </c>
      <c r="C111" s="68" t="s">
        <v>1113</v>
      </c>
      <c r="D111" s="68" t="s">
        <v>400</v>
      </c>
      <c r="E111" s="68">
        <v>388</v>
      </c>
    </row>
    <row r="112" spans="1:5">
      <c r="A112" s="69" t="s">
        <v>212</v>
      </c>
      <c r="B112" s="69" t="s">
        <v>1114</v>
      </c>
      <c r="C112" s="69" t="s">
        <v>1115</v>
      </c>
      <c r="D112" s="69" t="s">
        <v>30</v>
      </c>
      <c r="E112" s="69">
        <v>392</v>
      </c>
    </row>
    <row r="113" spans="1:5">
      <c r="A113" s="68" t="s">
        <v>737</v>
      </c>
      <c r="B113" s="68" t="s">
        <v>737</v>
      </c>
      <c r="C113" s="68" t="s">
        <v>1116</v>
      </c>
      <c r="D113" s="68" t="s">
        <v>736</v>
      </c>
      <c r="E113" s="68">
        <v>832</v>
      </c>
    </row>
    <row r="114" spans="1:5">
      <c r="A114" s="69" t="s">
        <v>501</v>
      </c>
      <c r="B114" s="69" t="s">
        <v>1117</v>
      </c>
      <c r="C114" s="69" t="s">
        <v>1118</v>
      </c>
      <c r="D114" s="69" t="s">
        <v>383</v>
      </c>
      <c r="E114" s="69">
        <v>400</v>
      </c>
    </row>
    <row r="115" spans="1:5">
      <c r="A115" s="68" t="s">
        <v>517</v>
      </c>
      <c r="B115" s="68" t="s">
        <v>1119</v>
      </c>
      <c r="C115" s="68" t="s">
        <v>1120</v>
      </c>
      <c r="D115" s="68" t="s">
        <v>1</v>
      </c>
      <c r="E115" s="68">
        <v>398</v>
      </c>
    </row>
    <row r="116" spans="1:5">
      <c r="A116" s="69" t="s">
        <v>292</v>
      </c>
      <c r="B116" s="69" t="s">
        <v>1121</v>
      </c>
      <c r="C116" s="69" t="s">
        <v>1122</v>
      </c>
      <c r="D116" s="69" t="s">
        <v>127</v>
      </c>
      <c r="E116" s="69">
        <v>404</v>
      </c>
    </row>
    <row r="117" spans="1:5">
      <c r="A117" s="68" t="s">
        <v>29</v>
      </c>
      <c r="B117" s="68" t="s">
        <v>29</v>
      </c>
      <c r="C117" s="68" t="s">
        <v>1123</v>
      </c>
      <c r="D117" s="68" t="s">
        <v>59</v>
      </c>
      <c r="E117" s="68">
        <v>296</v>
      </c>
    </row>
    <row r="118" spans="1:5">
      <c r="A118" s="69" t="s">
        <v>1124</v>
      </c>
      <c r="B118" s="69" t="s">
        <v>1125</v>
      </c>
      <c r="C118" s="69" t="s">
        <v>1126</v>
      </c>
      <c r="D118" s="69" t="s">
        <v>410</v>
      </c>
      <c r="E118" s="69">
        <v>408</v>
      </c>
    </row>
    <row r="119" spans="1:5">
      <c r="A119" s="68" t="s">
        <v>1127</v>
      </c>
      <c r="B119" s="68" t="s">
        <v>1128</v>
      </c>
      <c r="C119" s="68" t="s">
        <v>1129</v>
      </c>
      <c r="D119" s="68" t="s">
        <v>357</v>
      </c>
      <c r="E119" s="68">
        <v>410</v>
      </c>
    </row>
    <row r="120" spans="1:5">
      <c r="A120" s="69" t="s">
        <v>121</v>
      </c>
      <c r="B120" s="69" t="s">
        <v>1130</v>
      </c>
      <c r="C120" s="69" t="s">
        <v>1131</v>
      </c>
      <c r="D120" s="69" t="s">
        <v>232</v>
      </c>
      <c r="E120" s="69">
        <v>414</v>
      </c>
    </row>
    <row r="121" spans="1:5">
      <c r="A121" s="68" t="s">
        <v>758</v>
      </c>
      <c r="B121" s="68" t="s">
        <v>1132</v>
      </c>
      <c r="C121" s="68" t="s">
        <v>1133</v>
      </c>
      <c r="D121" s="68" t="s">
        <v>290</v>
      </c>
      <c r="E121" s="68">
        <v>417</v>
      </c>
    </row>
    <row r="122" spans="1:5">
      <c r="A122" s="69" t="s">
        <v>1134</v>
      </c>
      <c r="B122" s="69" t="s">
        <v>1135</v>
      </c>
      <c r="C122" s="69" t="s">
        <v>1136</v>
      </c>
      <c r="D122" s="69" t="s">
        <v>275</v>
      </c>
      <c r="E122" s="69">
        <v>418</v>
      </c>
    </row>
    <row r="123" spans="1:5">
      <c r="A123" s="68" t="s">
        <v>139</v>
      </c>
      <c r="B123" s="68" t="s">
        <v>1137</v>
      </c>
      <c r="C123" s="68" t="s">
        <v>1138</v>
      </c>
      <c r="D123" s="68" t="s">
        <v>129</v>
      </c>
      <c r="E123" s="68">
        <v>428</v>
      </c>
    </row>
    <row r="124" spans="1:5">
      <c r="A124" s="69" t="s">
        <v>34</v>
      </c>
      <c r="B124" s="69" t="s">
        <v>1139</v>
      </c>
      <c r="C124" s="69" t="s">
        <v>1140</v>
      </c>
      <c r="D124" s="69" t="s">
        <v>535</v>
      </c>
      <c r="E124" s="69">
        <v>422</v>
      </c>
    </row>
    <row r="125" spans="1:5">
      <c r="A125" s="68" t="s">
        <v>468</v>
      </c>
      <c r="B125" s="68" t="s">
        <v>1141</v>
      </c>
      <c r="C125" s="68" t="s">
        <v>1142</v>
      </c>
      <c r="D125" s="68" t="s">
        <v>433</v>
      </c>
      <c r="E125" s="68">
        <v>426</v>
      </c>
    </row>
    <row r="126" spans="1:5">
      <c r="A126" s="69" t="s">
        <v>271</v>
      </c>
      <c r="B126" s="69" t="s">
        <v>1143</v>
      </c>
      <c r="C126" s="69" t="s">
        <v>1144</v>
      </c>
      <c r="D126" s="69" t="s">
        <v>196</v>
      </c>
      <c r="E126" s="69">
        <v>430</v>
      </c>
    </row>
    <row r="127" spans="1:5">
      <c r="A127" s="68" t="s">
        <v>475</v>
      </c>
      <c r="B127" s="68" t="s">
        <v>1145</v>
      </c>
      <c r="C127" s="68" t="s">
        <v>1146</v>
      </c>
      <c r="D127" s="68" t="s">
        <v>235</v>
      </c>
      <c r="E127" s="68">
        <v>434</v>
      </c>
    </row>
    <row r="128" spans="1:5">
      <c r="A128" s="69" t="s">
        <v>88</v>
      </c>
      <c r="B128" s="69" t="s">
        <v>1147</v>
      </c>
      <c r="C128" s="69" t="s">
        <v>1148</v>
      </c>
      <c r="D128" s="69" t="s">
        <v>33</v>
      </c>
      <c r="E128" s="69">
        <v>438</v>
      </c>
    </row>
    <row r="129" spans="1:5">
      <c r="A129" s="68" t="s">
        <v>437</v>
      </c>
      <c r="B129" s="68" t="s">
        <v>1149</v>
      </c>
      <c r="C129" s="68" t="s">
        <v>1150</v>
      </c>
      <c r="D129" s="68" t="s">
        <v>506</v>
      </c>
      <c r="E129" s="68">
        <v>440</v>
      </c>
    </row>
    <row r="130" spans="1:5">
      <c r="A130" s="69" t="s">
        <v>224</v>
      </c>
      <c r="B130" s="69" t="s">
        <v>1151</v>
      </c>
      <c r="C130" s="69" t="s">
        <v>1152</v>
      </c>
      <c r="D130" s="69" t="s">
        <v>432</v>
      </c>
      <c r="E130" s="69">
        <v>442</v>
      </c>
    </row>
    <row r="131" spans="1:5">
      <c r="A131" s="68" t="s">
        <v>877</v>
      </c>
      <c r="B131" s="68" t="s">
        <v>877</v>
      </c>
      <c r="C131" s="68" t="s">
        <v>1153</v>
      </c>
      <c r="D131" s="68" t="s">
        <v>348</v>
      </c>
      <c r="E131" s="68">
        <v>446</v>
      </c>
    </row>
    <row r="132" spans="1:5">
      <c r="A132" s="69" t="s">
        <v>530</v>
      </c>
      <c r="B132" s="69" t="s">
        <v>530</v>
      </c>
      <c r="C132" s="69" t="s">
        <v>1154</v>
      </c>
      <c r="D132" s="69" t="s">
        <v>136</v>
      </c>
      <c r="E132" s="69">
        <v>450</v>
      </c>
    </row>
    <row r="133" spans="1:5">
      <c r="A133" s="68" t="s">
        <v>484</v>
      </c>
      <c r="B133" s="68" t="s">
        <v>1155</v>
      </c>
      <c r="C133" s="68" t="s">
        <v>1156</v>
      </c>
      <c r="D133" s="68" t="s">
        <v>119</v>
      </c>
      <c r="E133" s="68">
        <v>454</v>
      </c>
    </row>
    <row r="134" spans="1:5">
      <c r="A134" s="69" t="s">
        <v>267</v>
      </c>
      <c r="B134" s="69" t="s">
        <v>1157</v>
      </c>
      <c r="C134" s="69" t="s">
        <v>1158</v>
      </c>
      <c r="D134" s="69" t="s">
        <v>553</v>
      </c>
      <c r="E134" s="69">
        <v>458</v>
      </c>
    </row>
    <row r="135" spans="1:5">
      <c r="A135" s="68" t="s">
        <v>326</v>
      </c>
      <c r="B135" s="68" t="s">
        <v>1159</v>
      </c>
      <c r="C135" s="68" t="s">
        <v>1160</v>
      </c>
      <c r="D135" s="68" t="s">
        <v>77</v>
      </c>
      <c r="E135" s="68">
        <v>462</v>
      </c>
    </row>
    <row r="136" spans="1:5">
      <c r="A136" s="69" t="s">
        <v>310</v>
      </c>
      <c r="B136" s="69" t="s">
        <v>1161</v>
      </c>
      <c r="C136" s="69" t="s">
        <v>1162</v>
      </c>
      <c r="D136" s="69" t="s">
        <v>26</v>
      </c>
      <c r="E136" s="69">
        <v>466</v>
      </c>
    </row>
    <row r="137" spans="1:5">
      <c r="A137" s="68" t="s">
        <v>238</v>
      </c>
      <c r="B137" s="68" t="s">
        <v>1163</v>
      </c>
      <c r="C137" s="68" t="s">
        <v>1164</v>
      </c>
      <c r="D137" s="68" t="s">
        <v>90</v>
      </c>
      <c r="E137" s="68">
        <v>470</v>
      </c>
    </row>
    <row r="138" spans="1:5">
      <c r="A138" s="69" t="s">
        <v>1165</v>
      </c>
      <c r="B138" s="69" t="s">
        <v>1166</v>
      </c>
      <c r="C138" s="69" t="s">
        <v>1167</v>
      </c>
      <c r="D138" s="69" t="s">
        <v>505</v>
      </c>
      <c r="E138" s="69">
        <v>584</v>
      </c>
    </row>
    <row r="139" spans="1:5">
      <c r="A139" s="68" t="s">
        <v>836</v>
      </c>
      <c r="B139" s="68" t="s">
        <v>1168</v>
      </c>
      <c r="C139" s="68" t="s">
        <v>1169</v>
      </c>
      <c r="D139" s="68" t="s">
        <v>726</v>
      </c>
      <c r="E139" s="68">
        <v>474</v>
      </c>
    </row>
    <row r="140" spans="1:5">
      <c r="A140" s="69" t="s">
        <v>327</v>
      </c>
      <c r="B140" s="69" t="s">
        <v>1170</v>
      </c>
      <c r="C140" s="69" t="s">
        <v>1171</v>
      </c>
      <c r="D140" s="69" t="s">
        <v>9</v>
      </c>
      <c r="E140" s="69">
        <v>478</v>
      </c>
    </row>
    <row r="141" spans="1:5">
      <c r="A141" s="68" t="s">
        <v>526</v>
      </c>
      <c r="B141" s="68" t="s">
        <v>1172</v>
      </c>
      <c r="C141" s="68" t="s">
        <v>1173</v>
      </c>
      <c r="D141" s="68" t="s">
        <v>307</v>
      </c>
      <c r="E141" s="68">
        <v>480</v>
      </c>
    </row>
    <row r="142" spans="1:5">
      <c r="A142" s="69" t="s">
        <v>841</v>
      </c>
      <c r="B142" s="69" t="s">
        <v>841</v>
      </c>
      <c r="C142" s="69" t="s">
        <v>1174</v>
      </c>
      <c r="D142" s="69" t="s">
        <v>840</v>
      </c>
      <c r="E142" s="69">
        <v>175</v>
      </c>
    </row>
    <row r="143" spans="1:5">
      <c r="A143" s="68" t="s">
        <v>527</v>
      </c>
      <c r="B143" s="68" t="s">
        <v>1175</v>
      </c>
      <c r="C143" s="68" t="s">
        <v>1176</v>
      </c>
      <c r="D143" s="68" t="s">
        <v>495</v>
      </c>
      <c r="E143" s="68">
        <v>484</v>
      </c>
    </row>
    <row r="144" spans="1:5">
      <c r="A144" s="69" t="s">
        <v>825</v>
      </c>
      <c r="B144" s="69" t="s">
        <v>1177</v>
      </c>
      <c r="C144" s="69" t="s">
        <v>1178</v>
      </c>
      <c r="D144" s="69" t="s">
        <v>551</v>
      </c>
      <c r="E144" s="69">
        <v>583</v>
      </c>
    </row>
    <row r="145" spans="1:5">
      <c r="A145" s="68" t="s">
        <v>1179</v>
      </c>
      <c r="B145" s="68" t="s">
        <v>1180</v>
      </c>
      <c r="C145" s="68" t="s">
        <v>1181</v>
      </c>
      <c r="D145" s="68" t="s">
        <v>536</v>
      </c>
      <c r="E145" s="68">
        <v>498</v>
      </c>
    </row>
    <row r="146" spans="1:5">
      <c r="A146" s="69" t="s">
        <v>319</v>
      </c>
      <c r="B146" s="69" t="s">
        <v>319</v>
      </c>
      <c r="C146" s="69" t="s">
        <v>1182</v>
      </c>
      <c r="D146" s="69" t="s">
        <v>496</v>
      </c>
      <c r="E146" s="69">
        <v>492</v>
      </c>
    </row>
    <row r="147" spans="1:5">
      <c r="A147" s="68" t="s">
        <v>128</v>
      </c>
      <c r="B147" s="68" t="s">
        <v>1183</v>
      </c>
      <c r="C147" s="68" t="s">
        <v>1184</v>
      </c>
      <c r="D147" s="68" t="s">
        <v>338</v>
      </c>
      <c r="E147" s="68">
        <v>496</v>
      </c>
    </row>
    <row r="148" spans="1:5">
      <c r="A148" s="69" t="s">
        <v>63</v>
      </c>
      <c r="B148" s="69" t="s">
        <v>1185</v>
      </c>
      <c r="C148" s="69" t="s">
        <v>1186</v>
      </c>
      <c r="D148" s="69" t="s">
        <v>401</v>
      </c>
      <c r="E148" s="69">
        <v>499</v>
      </c>
    </row>
    <row r="149" spans="1:5">
      <c r="A149" s="68" t="s">
        <v>761</v>
      </c>
      <c r="B149" s="68" t="s">
        <v>761</v>
      </c>
      <c r="C149" s="68" t="s">
        <v>1187</v>
      </c>
      <c r="D149" s="68" t="s">
        <v>760</v>
      </c>
      <c r="E149" s="68">
        <v>500</v>
      </c>
    </row>
    <row r="150" spans="1:5">
      <c r="A150" s="69" t="s">
        <v>533</v>
      </c>
      <c r="B150" s="69" t="s">
        <v>1188</v>
      </c>
      <c r="C150" s="69" t="s">
        <v>1189</v>
      </c>
      <c r="D150" s="69" t="s">
        <v>55</v>
      </c>
      <c r="E150" s="69">
        <v>504</v>
      </c>
    </row>
    <row r="151" spans="1:5">
      <c r="A151" s="68" t="s">
        <v>156</v>
      </c>
      <c r="B151" s="68" t="s">
        <v>1190</v>
      </c>
      <c r="C151" s="68" t="s">
        <v>1191</v>
      </c>
      <c r="D151" s="68" t="s">
        <v>416</v>
      </c>
      <c r="E151" s="68">
        <v>508</v>
      </c>
    </row>
    <row r="152" spans="1:5">
      <c r="A152" s="69" t="s">
        <v>82</v>
      </c>
      <c r="B152" s="69" t="s">
        <v>1192</v>
      </c>
      <c r="C152" s="69" t="s">
        <v>1193</v>
      </c>
      <c r="D152" s="69" t="s">
        <v>486</v>
      </c>
      <c r="E152" s="69">
        <v>104</v>
      </c>
    </row>
    <row r="153" spans="1:5">
      <c r="A153" s="68" t="s">
        <v>503</v>
      </c>
      <c r="B153" s="68" t="s">
        <v>1194</v>
      </c>
      <c r="C153" s="68" t="s">
        <v>622</v>
      </c>
      <c r="D153" s="68" t="s">
        <v>145</v>
      </c>
      <c r="E153" s="68">
        <v>516</v>
      </c>
    </row>
    <row r="154" spans="1:5">
      <c r="A154" s="69" t="s">
        <v>27</v>
      </c>
      <c r="B154" s="69" t="s">
        <v>27</v>
      </c>
      <c r="C154" s="69" t="s">
        <v>613</v>
      </c>
      <c r="D154" s="69" t="s">
        <v>72</v>
      </c>
      <c r="E154" s="69">
        <v>520</v>
      </c>
    </row>
    <row r="155" spans="1:5">
      <c r="A155" s="68" t="s">
        <v>35</v>
      </c>
      <c r="B155" s="68" t="s">
        <v>1195</v>
      </c>
      <c r="C155" s="68" t="s">
        <v>1196</v>
      </c>
      <c r="D155" s="68" t="s">
        <v>73</v>
      </c>
      <c r="E155" s="68">
        <v>524</v>
      </c>
    </row>
    <row r="156" spans="1:5">
      <c r="A156" s="69" t="s">
        <v>1197</v>
      </c>
      <c r="B156" s="69" t="s">
        <v>1198</v>
      </c>
      <c r="C156" s="69" t="s">
        <v>1199</v>
      </c>
      <c r="D156" s="69" t="s">
        <v>483</v>
      </c>
      <c r="E156" s="69">
        <v>528</v>
      </c>
    </row>
    <row r="157" spans="1:5">
      <c r="A157" s="68" t="s">
        <v>118</v>
      </c>
      <c r="B157" s="68" t="s">
        <v>1200</v>
      </c>
      <c r="C157" s="68" t="s">
        <v>1201</v>
      </c>
      <c r="D157" s="68" t="s">
        <v>315</v>
      </c>
      <c r="E157" s="68">
        <v>540</v>
      </c>
    </row>
    <row r="158" spans="1:5">
      <c r="A158" s="69" t="s">
        <v>130</v>
      </c>
      <c r="B158" s="69" t="s">
        <v>1202</v>
      </c>
      <c r="C158" s="69" t="s">
        <v>1203</v>
      </c>
      <c r="D158" s="69" t="s">
        <v>40</v>
      </c>
      <c r="E158" s="69">
        <v>554</v>
      </c>
    </row>
    <row r="159" spans="1:5">
      <c r="A159" s="68" t="s">
        <v>384</v>
      </c>
      <c r="B159" s="68" t="s">
        <v>1204</v>
      </c>
      <c r="C159" s="68" t="s">
        <v>1205</v>
      </c>
      <c r="D159" s="68" t="s">
        <v>259</v>
      </c>
      <c r="E159" s="68">
        <v>558</v>
      </c>
    </row>
    <row r="160" spans="1:5">
      <c r="A160" s="69" t="s">
        <v>1206</v>
      </c>
      <c r="B160" s="69" t="s">
        <v>1207</v>
      </c>
      <c r="C160" s="69" t="s">
        <v>1208</v>
      </c>
      <c r="D160" s="69" t="s">
        <v>513</v>
      </c>
      <c r="E160" s="69">
        <v>562</v>
      </c>
    </row>
    <row r="161" spans="1:5">
      <c r="A161" s="68" t="s">
        <v>159</v>
      </c>
      <c r="B161" s="68" t="s">
        <v>1209</v>
      </c>
      <c r="C161" s="68" t="s">
        <v>1210</v>
      </c>
      <c r="D161" s="68" t="s">
        <v>308</v>
      </c>
      <c r="E161" s="68">
        <v>566</v>
      </c>
    </row>
    <row r="162" spans="1:5">
      <c r="A162" s="69" t="s">
        <v>845</v>
      </c>
      <c r="B162" s="69" t="s">
        <v>845</v>
      </c>
      <c r="C162" s="69" t="s">
        <v>1211</v>
      </c>
      <c r="D162" s="69" t="s">
        <v>844</v>
      </c>
      <c r="E162" s="69">
        <v>570</v>
      </c>
    </row>
    <row r="163" spans="1:5">
      <c r="A163" s="68" t="s">
        <v>843</v>
      </c>
      <c r="B163" s="68" t="s">
        <v>1212</v>
      </c>
      <c r="C163" s="68" t="s">
        <v>1213</v>
      </c>
      <c r="D163" s="68" t="s">
        <v>842</v>
      </c>
      <c r="E163" s="68">
        <v>574</v>
      </c>
    </row>
    <row r="164" spans="1:5">
      <c r="A164" s="69" t="s">
        <v>236</v>
      </c>
      <c r="B164" s="69" t="s">
        <v>1214</v>
      </c>
      <c r="C164" s="69" t="s">
        <v>1215</v>
      </c>
      <c r="D164" s="69" t="s">
        <v>165</v>
      </c>
      <c r="E164" s="69">
        <v>807</v>
      </c>
    </row>
    <row r="165" spans="1:5">
      <c r="A165" s="68" t="s">
        <v>1216</v>
      </c>
      <c r="B165" s="68" t="s">
        <v>1217</v>
      </c>
      <c r="C165" s="68" t="s">
        <v>1218</v>
      </c>
      <c r="D165" s="68" t="s">
        <v>92</v>
      </c>
      <c r="E165" s="68">
        <v>580</v>
      </c>
    </row>
    <row r="166" spans="1:5">
      <c r="A166" s="69" t="s">
        <v>254</v>
      </c>
      <c r="B166" s="69" t="s">
        <v>1219</v>
      </c>
      <c r="C166" s="69" t="s">
        <v>1220</v>
      </c>
      <c r="D166" s="69" t="s">
        <v>120</v>
      </c>
      <c r="E166" s="69">
        <v>578</v>
      </c>
    </row>
    <row r="167" spans="1:5">
      <c r="A167" s="68" t="s">
        <v>313</v>
      </c>
      <c r="B167" s="68" t="s">
        <v>313</v>
      </c>
      <c r="C167" s="68" t="s">
        <v>1221</v>
      </c>
      <c r="D167" s="68" t="s">
        <v>423</v>
      </c>
      <c r="E167" s="68">
        <v>512</v>
      </c>
    </row>
    <row r="168" spans="1:5">
      <c r="A168" s="69" t="s">
        <v>544</v>
      </c>
      <c r="B168" s="69" t="s">
        <v>1222</v>
      </c>
      <c r="C168" s="69" t="s">
        <v>1223</v>
      </c>
      <c r="D168" s="69" t="s">
        <v>385</v>
      </c>
      <c r="E168" s="69">
        <v>586</v>
      </c>
    </row>
    <row r="169" spans="1:5">
      <c r="A169" s="68" t="s">
        <v>323</v>
      </c>
      <c r="B169" s="68" t="s">
        <v>1224</v>
      </c>
      <c r="C169" s="68" t="s">
        <v>1225</v>
      </c>
      <c r="D169" s="68" t="s">
        <v>242</v>
      </c>
      <c r="E169" s="68">
        <v>585</v>
      </c>
    </row>
    <row r="170" spans="1:5">
      <c r="A170" s="69" t="s">
        <v>1226</v>
      </c>
      <c r="B170" s="69" t="s">
        <v>1227</v>
      </c>
      <c r="C170" s="69" t="s">
        <v>1228</v>
      </c>
      <c r="D170" s="69" t="s">
        <v>353</v>
      </c>
      <c r="E170" s="69">
        <v>275</v>
      </c>
    </row>
    <row r="171" spans="1:5">
      <c r="A171" s="68" t="s">
        <v>134</v>
      </c>
      <c r="B171" s="68" t="s">
        <v>1229</v>
      </c>
      <c r="C171" s="68" t="s">
        <v>1230</v>
      </c>
      <c r="D171" s="68" t="s">
        <v>171</v>
      </c>
      <c r="E171" s="68">
        <v>591</v>
      </c>
    </row>
    <row r="172" spans="1:5">
      <c r="A172" s="69" t="s">
        <v>467</v>
      </c>
      <c r="B172" s="69" t="s">
        <v>1231</v>
      </c>
      <c r="C172" s="69" t="s">
        <v>1232</v>
      </c>
      <c r="D172" s="69" t="s">
        <v>472</v>
      </c>
      <c r="E172" s="69">
        <v>598</v>
      </c>
    </row>
    <row r="173" spans="1:5">
      <c r="A173" s="68" t="s">
        <v>155</v>
      </c>
      <c r="B173" s="68" t="s">
        <v>1233</v>
      </c>
      <c r="C173" s="68" t="s">
        <v>1234</v>
      </c>
      <c r="D173" s="68" t="s">
        <v>473</v>
      </c>
      <c r="E173" s="68">
        <v>600</v>
      </c>
    </row>
    <row r="174" spans="1:5">
      <c r="A174" s="69" t="s">
        <v>71</v>
      </c>
      <c r="B174" s="69" t="s">
        <v>1235</v>
      </c>
      <c r="C174" s="69" t="s">
        <v>1236</v>
      </c>
      <c r="D174" s="69" t="s">
        <v>101</v>
      </c>
      <c r="E174" s="69">
        <v>604</v>
      </c>
    </row>
    <row r="175" spans="1:5">
      <c r="A175" s="68" t="s">
        <v>1237</v>
      </c>
      <c r="B175" s="68" t="s">
        <v>1238</v>
      </c>
      <c r="C175" s="68" t="s">
        <v>1239</v>
      </c>
      <c r="D175" s="68" t="s">
        <v>282</v>
      </c>
      <c r="E175" s="68">
        <v>608</v>
      </c>
    </row>
    <row r="176" spans="1:5">
      <c r="A176" s="69" t="s">
        <v>1240</v>
      </c>
      <c r="B176" s="69" t="s">
        <v>1240</v>
      </c>
      <c r="C176" s="69" t="s">
        <v>1241</v>
      </c>
      <c r="D176" s="69" t="s">
        <v>837</v>
      </c>
      <c r="E176" s="69">
        <v>612</v>
      </c>
    </row>
    <row r="177" spans="1:5">
      <c r="A177" s="68" t="s">
        <v>378</v>
      </c>
      <c r="B177" s="68" t="s">
        <v>1242</v>
      </c>
      <c r="C177" s="68" t="s">
        <v>1243</v>
      </c>
      <c r="D177" s="68" t="s">
        <v>110</v>
      </c>
      <c r="E177" s="68">
        <v>616</v>
      </c>
    </row>
    <row r="178" spans="1:5">
      <c r="A178" s="69" t="s">
        <v>113</v>
      </c>
      <c r="B178" s="69" t="s">
        <v>1244</v>
      </c>
      <c r="C178" s="69" t="s">
        <v>1245</v>
      </c>
      <c r="D178" s="69" t="s">
        <v>151</v>
      </c>
      <c r="E178" s="69">
        <v>620</v>
      </c>
    </row>
    <row r="179" spans="1:5">
      <c r="A179" s="68" t="s">
        <v>133</v>
      </c>
      <c r="B179" s="68" t="s">
        <v>1246</v>
      </c>
      <c r="C179" s="68" t="s">
        <v>1247</v>
      </c>
      <c r="D179" s="68" t="s">
        <v>102</v>
      </c>
      <c r="E179" s="68">
        <v>630</v>
      </c>
    </row>
    <row r="180" spans="1:5">
      <c r="A180" s="69" t="s">
        <v>330</v>
      </c>
      <c r="B180" s="69" t="s">
        <v>1248</v>
      </c>
      <c r="C180" s="69" t="s">
        <v>1249</v>
      </c>
      <c r="D180" s="69" t="s">
        <v>328</v>
      </c>
      <c r="E180" s="69">
        <v>634</v>
      </c>
    </row>
    <row r="181" spans="1:5">
      <c r="A181" s="68" t="s">
        <v>402</v>
      </c>
      <c r="B181" s="68" t="s">
        <v>1250</v>
      </c>
      <c r="C181" s="68" t="s">
        <v>1251</v>
      </c>
      <c r="D181" s="68" t="s">
        <v>38</v>
      </c>
      <c r="E181" s="68">
        <v>642</v>
      </c>
    </row>
    <row r="182" spans="1:5">
      <c r="A182" s="69" t="s">
        <v>1252</v>
      </c>
      <c r="B182" s="69" t="s">
        <v>1253</v>
      </c>
      <c r="C182" s="69" t="s">
        <v>1254</v>
      </c>
      <c r="D182" s="69" t="s">
        <v>21</v>
      </c>
      <c r="E182" s="69">
        <v>643</v>
      </c>
    </row>
    <row r="183" spans="1:5">
      <c r="A183" s="68" t="s">
        <v>360</v>
      </c>
      <c r="B183" s="68" t="s">
        <v>1255</v>
      </c>
      <c r="C183" s="68" t="s">
        <v>1256</v>
      </c>
      <c r="D183" s="68" t="s">
        <v>531</v>
      </c>
      <c r="E183" s="68">
        <v>646</v>
      </c>
    </row>
    <row r="184" spans="1:5">
      <c r="A184" s="69" t="s">
        <v>1257</v>
      </c>
      <c r="B184" s="69" t="s">
        <v>1258</v>
      </c>
      <c r="C184" s="69" t="s">
        <v>1259</v>
      </c>
      <c r="D184" s="69" t="s">
        <v>727</v>
      </c>
      <c r="E184" s="69">
        <v>638</v>
      </c>
    </row>
    <row r="185" spans="1:5">
      <c r="A185" s="68" t="s">
        <v>1260</v>
      </c>
      <c r="B185" s="68" t="s">
        <v>1261</v>
      </c>
      <c r="C185" s="68" t="s">
        <v>1262</v>
      </c>
      <c r="D185" s="68" t="s">
        <v>748</v>
      </c>
      <c r="E185" s="68">
        <v>652</v>
      </c>
    </row>
    <row r="186" spans="1:5">
      <c r="A186" s="69" t="s">
        <v>857</v>
      </c>
      <c r="B186" s="69" t="s">
        <v>1263</v>
      </c>
      <c r="C186" s="69" t="s">
        <v>1264</v>
      </c>
      <c r="D186" s="69" t="s">
        <v>856</v>
      </c>
      <c r="E186" s="69">
        <v>654</v>
      </c>
    </row>
    <row r="187" spans="1:5">
      <c r="A187" s="68" t="s">
        <v>832</v>
      </c>
      <c r="B187" s="68" t="s">
        <v>1265</v>
      </c>
      <c r="C187" s="68" t="s">
        <v>1266</v>
      </c>
      <c r="D187" s="68" t="s">
        <v>554</v>
      </c>
      <c r="E187" s="68">
        <v>659</v>
      </c>
    </row>
    <row r="188" spans="1:5">
      <c r="A188" s="69" t="s">
        <v>834</v>
      </c>
      <c r="B188" s="69" t="s">
        <v>1267</v>
      </c>
      <c r="C188" s="69" t="s">
        <v>1268</v>
      </c>
      <c r="D188" s="69" t="s">
        <v>457</v>
      </c>
      <c r="E188" s="69">
        <v>662</v>
      </c>
    </row>
    <row r="189" spans="1:5">
      <c r="A189" s="68" t="s">
        <v>1269</v>
      </c>
      <c r="B189" s="68" t="s">
        <v>1270</v>
      </c>
      <c r="C189" s="68" t="s">
        <v>1271</v>
      </c>
      <c r="D189" s="68" t="s">
        <v>497</v>
      </c>
      <c r="E189" s="68">
        <v>663</v>
      </c>
    </row>
    <row r="190" spans="1:5">
      <c r="A190" s="69" t="s">
        <v>848</v>
      </c>
      <c r="B190" s="69" t="s">
        <v>1272</v>
      </c>
      <c r="C190" s="69" t="s">
        <v>1273</v>
      </c>
      <c r="D190" s="69" t="s">
        <v>847</v>
      </c>
      <c r="E190" s="69">
        <v>666</v>
      </c>
    </row>
    <row r="191" spans="1:5">
      <c r="A191" s="68" t="s">
        <v>850</v>
      </c>
      <c r="B191" s="68" t="s">
        <v>1274</v>
      </c>
      <c r="C191" s="68" t="s">
        <v>1275</v>
      </c>
      <c r="D191" s="68" t="s">
        <v>302</v>
      </c>
      <c r="E191" s="68">
        <v>670</v>
      </c>
    </row>
    <row r="192" spans="1:5">
      <c r="A192" s="69" t="s">
        <v>461</v>
      </c>
      <c r="B192" s="69" t="s">
        <v>1276</v>
      </c>
      <c r="C192" s="69" t="s">
        <v>1277</v>
      </c>
      <c r="D192" s="69" t="s">
        <v>367</v>
      </c>
      <c r="E192" s="69">
        <v>882</v>
      </c>
    </row>
    <row r="193" spans="1:5">
      <c r="A193" s="68" t="s">
        <v>178</v>
      </c>
      <c r="B193" s="68" t="s">
        <v>1278</v>
      </c>
      <c r="C193" s="68" t="s">
        <v>1279</v>
      </c>
      <c r="D193" s="68" t="s">
        <v>417</v>
      </c>
      <c r="E193" s="68">
        <v>674</v>
      </c>
    </row>
    <row r="194" spans="1:5">
      <c r="A194" s="69" t="s">
        <v>388</v>
      </c>
      <c r="B194" s="69" t="s">
        <v>1280</v>
      </c>
      <c r="C194" s="69" t="s">
        <v>1281</v>
      </c>
      <c r="D194" s="69" t="s">
        <v>309</v>
      </c>
      <c r="E194" s="69">
        <v>678</v>
      </c>
    </row>
    <row r="195" spans="1:5">
      <c r="A195" s="68" t="s">
        <v>449</v>
      </c>
      <c r="B195" s="68" t="s">
        <v>1282</v>
      </c>
      <c r="C195" s="68" t="s">
        <v>1283</v>
      </c>
      <c r="D195" s="68" t="s">
        <v>364</v>
      </c>
      <c r="E195" s="68">
        <v>682</v>
      </c>
    </row>
    <row r="196" spans="1:5">
      <c r="A196" s="69" t="s">
        <v>227</v>
      </c>
      <c r="B196" s="69" t="s">
        <v>1284</v>
      </c>
      <c r="C196" s="69" t="s">
        <v>1285</v>
      </c>
      <c r="D196" s="69" t="s">
        <v>218</v>
      </c>
      <c r="E196" s="69">
        <v>686</v>
      </c>
    </row>
    <row r="197" spans="1:5">
      <c r="A197" s="68" t="s">
        <v>557</v>
      </c>
      <c r="B197" s="68" t="s">
        <v>1286</v>
      </c>
      <c r="C197" s="68" t="s">
        <v>1287</v>
      </c>
      <c r="D197" s="68" t="s">
        <v>198</v>
      </c>
      <c r="E197" s="68">
        <v>688</v>
      </c>
    </row>
    <row r="198" spans="1:5">
      <c r="A198" s="69" t="s">
        <v>296</v>
      </c>
      <c r="B198" s="69" t="s">
        <v>1288</v>
      </c>
      <c r="C198" s="69" t="s">
        <v>1289</v>
      </c>
      <c r="D198" s="69" t="s">
        <v>109</v>
      </c>
      <c r="E198" s="69">
        <v>690</v>
      </c>
    </row>
    <row r="199" spans="1:5">
      <c r="A199" s="68" t="s">
        <v>160</v>
      </c>
      <c r="B199" s="68" t="s">
        <v>1290</v>
      </c>
      <c r="C199" s="68" t="s">
        <v>1291</v>
      </c>
      <c r="D199" s="68" t="s">
        <v>297</v>
      </c>
      <c r="E199" s="68">
        <v>694</v>
      </c>
    </row>
    <row r="200" spans="1:5">
      <c r="A200" s="69" t="s">
        <v>147</v>
      </c>
      <c r="B200" s="69" t="s">
        <v>1292</v>
      </c>
      <c r="C200" s="69" t="s">
        <v>1293</v>
      </c>
      <c r="D200" s="69" t="s">
        <v>179</v>
      </c>
      <c r="E200" s="69">
        <v>702</v>
      </c>
    </row>
    <row r="201" spans="1:5">
      <c r="A201" s="68" t="s">
        <v>12</v>
      </c>
      <c r="B201" s="68" t="s">
        <v>1294</v>
      </c>
      <c r="C201" s="68" t="s">
        <v>1295</v>
      </c>
      <c r="D201" s="68" t="s">
        <v>414</v>
      </c>
      <c r="E201" s="68">
        <v>534</v>
      </c>
    </row>
    <row r="202" spans="1:5">
      <c r="A202" s="69" t="s">
        <v>571</v>
      </c>
      <c r="B202" s="69" t="s">
        <v>1296</v>
      </c>
      <c r="C202" s="69" t="s">
        <v>1297</v>
      </c>
      <c r="D202" s="69" t="s">
        <v>455</v>
      </c>
      <c r="E202" s="69">
        <v>703</v>
      </c>
    </row>
    <row r="203" spans="1:5">
      <c r="A203" s="68" t="s">
        <v>22</v>
      </c>
      <c r="B203" s="68" t="s">
        <v>1298</v>
      </c>
      <c r="C203" s="68" t="s">
        <v>1299</v>
      </c>
      <c r="D203" s="68" t="s">
        <v>18</v>
      </c>
      <c r="E203" s="68">
        <v>705</v>
      </c>
    </row>
    <row r="204" spans="1:5">
      <c r="A204" s="69" t="s">
        <v>361</v>
      </c>
      <c r="B204" s="69" t="s">
        <v>1300</v>
      </c>
      <c r="C204" s="69" t="s">
        <v>1301</v>
      </c>
      <c r="D204" s="69" t="s">
        <v>492</v>
      </c>
      <c r="E204" s="69">
        <v>90</v>
      </c>
    </row>
    <row r="205" spans="1:5">
      <c r="A205" s="68" t="s">
        <v>114</v>
      </c>
      <c r="B205" s="68" t="s">
        <v>1302</v>
      </c>
      <c r="C205" s="68" t="s">
        <v>1303</v>
      </c>
      <c r="D205" s="68" t="s">
        <v>341</v>
      </c>
      <c r="E205" s="68">
        <v>706</v>
      </c>
    </row>
    <row r="206" spans="1:5">
      <c r="A206" s="69" t="s">
        <v>112</v>
      </c>
      <c r="B206" s="69" t="s">
        <v>1304</v>
      </c>
      <c r="C206" s="69" t="s">
        <v>1305</v>
      </c>
      <c r="D206" s="69" t="s">
        <v>529</v>
      </c>
      <c r="E206" s="69">
        <v>710</v>
      </c>
    </row>
    <row r="207" spans="1:5">
      <c r="A207" s="68" t="s">
        <v>763</v>
      </c>
      <c r="B207" s="68" t="s">
        <v>1306</v>
      </c>
      <c r="C207" s="68" t="s">
        <v>1307</v>
      </c>
      <c r="D207" s="68" t="s">
        <v>762</v>
      </c>
      <c r="E207" s="68">
        <v>239</v>
      </c>
    </row>
    <row r="208" spans="1:5">
      <c r="A208" s="69" t="s">
        <v>87</v>
      </c>
      <c r="B208" s="69" t="s">
        <v>1308</v>
      </c>
      <c r="C208" s="69" t="s">
        <v>1309</v>
      </c>
      <c r="D208" s="69" t="s">
        <v>261</v>
      </c>
      <c r="E208" s="69">
        <v>728</v>
      </c>
    </row>
    <row r="209" spans="1:5">
      <c r="A209" s="68" t="s">
        <v>405</v>
      </c>
      <c r="B209" s="68" t="s">
        <v>1310</v>
      </c>
      <c r="C209" s="68" t="s">
        <v>1311</v>
      </c>
      <c r="D209" s="68" t="s">
        <v>396</v>
      </c>
      <c r="E209" s="68">
        <v>724</v>
      </c>
    </row>
    <row r="210" spans="1:5">
      <c r="A210" s="69" t="s">
        <v>142</v>
      </c>
      <c r="B210" s="69" t="s">
        <v>142</v>
      </c>
      <c r="C210" s="69" t="s">
        <v>1312</v>
      </c>
      <c r="D210" s="69" t="s">
        <v>409</v>
      </c>
      <c r="E210" s="69">
        <v>144</v>
      </c>
    </row>
    <row r="211" spans="1:5">
      <c r="A211" s="68" t="s">
        <v>1313</v>
      </c>
      <c r="B211" s="68" t="s">
        <v>1314</v>
      </c>
      <c r="C211" s="68" t="s">
        <v>1315</v>
      </c>
      <c r="D211" s="68" t="s">
        <v>103</v>
      </c>
      <c r="E211" s="68">
        <v>729</v>
      </c>
    </row>
    <row r="212" spans="1:5">
      <c r="A212" s="69" t="s">
        <v>428</v>
      </c>
      <c r="B212" s="69" t="s">
        <v>1316</v>
      </c>
      <c r="C212" s="69" t="s">
        <v>1317</v>
      </c>
      <c r="D212" s="69" t="s">
        <v>372</v>
      </c>
      <c r="E212" s="69">
        <v>740</v>
      </c>
    </row>
    <row r="213" spans="1:5">
      <c r="A213" s="68" t="s">
        <v>1318</v>
      </c>
      <c r="B213" s="68" t="s">
        <v>1319</v>
      </c>
      <c r="C213" s="68" t="s">
        <v>1320</v>
      </c>
      <c r="D213" s="68" t="s">
        <v>764</v>
      </c>
      <c r="E213" s="68">
        <v>744</v>
      </c>
    </row>
    <row r="214" spans="1:5">
      <c r="A214" s="69" t="s">
        <v>464</v>
      </c>
      <c r="B214" s="69" t="s">
        <v>1321</v>
      </c>
      <c r="C214" s="69" t="s">
        <v>1322</v>
      </c>
      <c r="D214" s="69" t="s">
        <v>393</v>
      </c>
      <c r="E214" s="69">
        <v>752</v>
      </c>
    </row>
    <row r="215" spans="1:5">
      <c r="A215" s="68" t="s">
        <v>69</v>
      </c>
      <c r="B215" s="68" t="s">
        <v>1323</v>
      </c>
      <c r="C215" s="68" t="s">
        <v>1324</v>
      </c>
      <c r="D215" s="68" t="s">
        <v>210</v>
      </c>
      <c r="E215" s="68">
        <v>756</v>
      </c>
    </row>
    <row r="216" spans="1:5">
      <c r="A216" s="69" t="s">
        <v>1325</v>
      </c>
      <c r="B216" s="69" t="s">
        <v>1326</v>
      </c>
      <c r="C216" s="69" t="s">
        <v>1327</v>
      </c>
      <c r="D216" s="69" t="s">
        <v>48</v>
      </c>
      <c r="E216" s="69">
        <v>760</v>
      </c>
    </row>
    <row r="217" spans="1:5">
      <c r="A217" s="68" t="s">
        <v>1328</v>
      </c>
      <c r="B217" s="68" t="s">
        <v>1329</v>
      </c>
      <c r="C217" s="68" t="s">
        <v>1330</v>
      </c>
      <c r="D217" s="68" t="s">
        <v>728</v>
      </c>
      <c r="E217" s="68">
        <v>158</v>
      </c>
    </row>
    <row r="218" spans="1:5">
      <c r="A218" s="69" t="s">
        <v>161</v>
      </c>
      <c r="B218" s="69" t="s">
        <v>1331</v>
      </c>
      <c r="C218" s="69" t="s">
        <v>1332</v>
      </c>
      <c r="D218" s="69" t="s">
        <v>199</v>
      </c>
      <c r="E218" s="69">
        <v>762</v>
      </c>
    </row>
    <row r="219" spans="1:5">
      <c r="A219" s="68" t="s">
        <v>1333</v>
      </c>
      <c r="B219" s="68" t="s">
        <v>1334</v>
      </c>
      <c r="C219" s="68" t="s">
        <v>1335</v>
      </c>
      <c r="D219" s="68" t="s">
        <v>485</v>
      </c>
      <c r="E219" s="68">
        <v>834</v>
      </c>
    </row>
    <row r="220" spans="1:5">
      <c r="A220" s="69" t="s">
        <v>555</v>
      </c>
      <c r="B220" s="69" t="s">
        <v>1336</v>
      </c>
      <c r="C220" s="69" t="s">
        <v>1337</v>
      </c>
      <c r="D220" s="69" t="s">
        <v>354</v>
      </c>
      <c r="E220" s="69">
        <v>764</v>
      </c>
    </row>
    <row r="221" spans="1:5">
      <c r="A221" s="68" t="s">
        <v>32</v>
      </c>
      <c r="B221" s="68" t="s">
        <v>1338</v>
      </c>
      <c r="C221" s="68" t="s">
        <v>1339</v>
      </c>
      <c r="D221" s="68" t="s">
        <v>355</v>
      </c>
      <c r="E221" s="68">
        <v>626</v>
      </c>
    </row>
    <row r="222" spans="1:5">
      <c r="A222" s="69" t="s">
        <v>138</v>
      </c>
      <c r="B222" s="69" t="s">
        <v>1340</v>
      </c>
      <c r="C222" s="69" t="s">
        <v>1341</v>
      </c>
      <c r="D222" s="69" t="s">
        <v>303</v>
      </c>
      <c r="E222" s="69">
        <v>768</v>
      </c>
    </row>
    <row r="223" spans="1:5">
      <c r="A223" s="68" t="s">
        <v>767</v>
      </c>
      <c r="B223" s="68" t="s">
        <v>1342</v>
      </c>
      <c r="C223" s="68" t="s">
        <v>1343</v>
      </c>
      <c r="D223" s="68" t="s">
        <v>766</v>
      </c>
      <c r="E223" s="68">
        <v>772</v>
      </c>
    </row>
    <row r="224" spans="1:5">
      <c r="A224" s="69" t="s">
        <v>478</v>
      </c>
      <c r="B224" s="69" t="s">
        <v>1344</v>
      </c>
      <c r="C224" s="69" t="s">
        <v>1345</v>
      </c>
      <c r="D224" s="69" t="s">
        <v>394</v>
      </c>
      <c r="E224" s="69">
        <v>776</v>
      </c>
    </row>
    <row r="225" spans="1:5">
      <c r="A225" s="68" t="s">
        <v>498</v>
      </c>
      <c r="B225" s="68" t="s">
        <v>1346</v>
      </c>
      <c r="C225" s="68" t="s">
        <v>1347</v>
      </c>
      <c r="D225" s="68" t="s">
        <v>58</v>
      </c>
      <c r="E225" s="68">
        <v>780</v>
      </c>
    </row>
    <row r="226" spans="1:5">
      <c r="A226" s="69" t="s">
        <v>561</v>
      </c>
      <c r="B226" s="69" t="s">
        <v>1348</v>
      </c>
      <c r="C226" s="69" t="s">
        <v>1349</v>
      </c>
      <c r="D226" s="69" t="s">
        <v>98</v>
      </c>
      <c r="E226" s="69">
        <v>788</v>
      </c>
    </row>
    <row r="227" spans="1:5">
      <c r="A227" s="68" t="s">
        <v>429</v>
      </c>
      <c r="B227" s="68" t="s">
        <v>1350</v>
      </c>
      <c r="C227" s="68" t="s">
        <v>1351</v>
      </c>
      <c r="D227" s="68" t="s">
        <v>42</v>
      </c>
      <c r="E227" s="68">
        <v>795</v>
      </c>
    </row>
    <row r="228" spans="1:5">
      <c r="A228" s="69" t="s">
        <v>1352</v>
      </c>
      <c r="B228" s="69" t="s">
        <v>1353</v>
      </c>
      <c r="C228" s="69" t="s">
        <v>1354</v>
      </c>
      <c r="D228" s="69" t="s">
        <v>532</v>
      </c>
      <c r="E228" s="69">
        <v>796</v>
      </c>
    </row>
    <row r="229" spans="1:5">
      <c r="A229" s="68" t="s">
        <v>116</v>
      </c>
      <c r="B229" s="68" t="s">
        <v>1355</v>
      </c>
      <c r="C229" s="68" t="s">
        <v>1356</v>
      </c>
      <c r="D229" s="68" t="s">
        <v>559</v>
      </c>
      <c r="E229" s="68">
        <v>798</v>
      </c>
    </row>
    <row r="230" spans="1:5">
      <c r="A230" s="69" t="s">
        <v>1357</v>
      </c>
      <c r="B230" s="69" t="s">
        <v>1358</v>
      </c>
      <c r="C230" s="69" t="s">
        <v>1359</v>
      </c>
      <c r="D230" s="69" t="s">
        <v>342</v>
      </c>
      <c r="E230" s="69">
        <v>792</v>
      </c>
    </row>
    <row r="231" spans="1:5">
      <c r="A231" s="68" t="s">
        <v>256</v>
      </c>
      <c r="B231" s="68" t="s">
        <v>1360</v>
      </c>
      <c r="C231" s="68" t="s">
        <v>1361</v>
      </c>
      <c r="D231" s="68" t="s">
        <v>419</v>
      </c>
      <c r="E231" s="68">
        <v>800</v>
      </c>
    </row>
    <row r="232" spans="1:5">
      <c r="A232" s="69" t="s">
        <v>164</v>
      </c>
      <c r="B232" s="69" t="s">
        <v>1362</v>
      </c>
      <c r="C232" s="69" t="s">
        <v>1363</v>
      </c>
      <c r="D232" s="69" t="s">
        <v>343</v>
      </c>
      <c r="E232" s="69">
        <v>804</v>
      </c>
    </row>
    <row r="233" spans="1:5">
      <c r="A233" s="68" t="s">
        <v>1364</v>
      </c>
      <c r="B233" s="68" t="s">
        <v>1365</v>
      </c>
      <c r="C233" s="68" t="s">
        <v>1366</v>
      </c>
      <c r="D233" s="68" t="s">
        <v>233</v>
      </c>
      <c r="E233" s="68">
        <v>784</v>
      </c>
    </row>
    <row r="234" spans="1:5">
      <c r="A234" s="69" t="s">
        <v>1367</v>
      </c>
      <c r="B234" s="69" t="s">
        <v>1368</v>
      </c>
      <c r="C234" s="69" t="s">
        <v>1369</v>
      </c>
      <c r="D234" s="69" t="s">
        <v>248</v>
      </c>
      <c r="E234" s="69">
        <v>826</v>
      </c>
    </row>
    <row r="235" spans="1:5">
      <c r="A235" s="68" t="s">
        <v>1370</v>
      </c>
      <c r="B235" s="68" t="s">
        <v>1371</v>
      </c>
      <c r="C235" s="68" t="s">
        <v>1372</v>
      </c>
      <c r="D235" s="68" t="s">
        <v>858</v>
      </c>
      <c r="E235" s="68">
        <v>581</v>
      </c>
    </row>
    <row r="236" spans="1:5">
      <c r="A236" s="69" t="s">
        <v>1373</v>
      </c>
      <c r="B236" s="69" t="s">
        <v>1374</v>
      </c>
      <c r="C236" s="69" t="s">
        <v>1375</v>
      </c>
      <c r="D236" s="69" t="s">
        <v>54</v>
      </c>
      <c r="E236" s="69">
        <v>840</v>
      </c>
    </row>
    <row r="237" spans="1:5">
      <c r="A237" s="68" t="s">
        <v>170</v>
      </c>
      <c r="B237" s="68" t="s">
        <v>1376</v>
      </c>
      <c r="C237" s="68" t="s">
        <v>1377</v>
      </c>
      <c r="D237" s="68" t="s">
        <v>200</v>
      </c>
      <c r="E237" s="68">
        <v>858</v>
      </c>
    </row>
    <row r="238" spans="1:5">
      <c r="A238" s="69" t="s">
        <v>216</v>
      </c>
      <c r="B238" s="69" t="s">
        <v>1378</v>
      </c>
      <c r="C238" s="69" t="s">
        <v>1379</v>
      </c>
      <c r="D238" s="69" t="s">
        <v>324</v>
      </c>
      <c r="E238" s="69">
        <v>860</v>
      </c>
    </row>
    <row r="239" spans="1:5">
      <c r="A239" s="68" t="s">
        <v>488</v>
      </c>
      <c r="B239" s="68" t="s">
        <v>1380</v>
      </c>
      <c r="C239" s="68" t="s">
        <v>1381</v>
      </c>
      <c r="D239" s="68" t="s">
        <v>452</v>
      </c>
      <c r="E239" s="68">
        <v>548</v>
      </c>
    </row>
    <row r="240" spans="1:5">
      <c r="A240" s="69" t="s">
        <v>860</v>
      </c>
      <c r="B240" s="69" t="s">
        <v>1382</v>
      </c>
      <c r="C240" s="69" t="s">
        <v>1383</v>
      </c>
      <c r="D240" s="69" t="s">
        <v>373</v>
      </c>
      <c r="E240" s="69">
        <v>862</v>
      </c>
    </row>
    <row r="241" spans="1:5">
      <c r="A241" s="68" t="s">
        <v>574</v>
      </c>
      <c r="B241" s="68" t="s">
        <v>1384</v>
      </c>
      <c r="C241" s="68" t="s">
        <v>1385</v>
      </c>
      <c r="D241" s="68" t="s">
        <v>560</v>
      </c>
      <c r="E241" s="68">
        <v>704</v>
      </c>
    </row>
    <row r="242" spans="1:5">
      <c r="A242" s="69" t="s">
        <v>1386</v>
      </c>
      <c r="B242" s="69" t="s">
        <v>1387</v>
      </c>
      <c r="C242" s="69" t="s">
        <v>1388</v>
      </c>
      <c r="D242" s="69" t="s">
        <v>244</v>
      </c>
      <c r="E242" s="69">
        <v>92</v>
      </c>
    </row>
    <row r="243" spans="1:5">
      <c r="A243" s="68" t="s">
        <v>68</v>
      </c>
      <c r="B243" s="68" t="s">
        <v>1389</v>
      </c>
      <c r="C243" s="68" t="s">
        <v>1390</v>
      </c>
      <c r="D243" s="68" t="s">
        <v>283</v>
      </c>
      <c r="E243" s="68">
        <v>850</v>
      </c>
    </row>
    <row r="244" spans="1:5">
      <c r="A244" s="69" t="s">
        <v>1391</v>
      </c>
      <c r="B244" s="69" t="s">
        <v>1392</v>
      </c>
      <c r="C244" s="69" t="s">
        <v>1393</v>
      </c>
      <c r="D244" s="69" t="s">
        <v>852</v>
      </c>
      <c r="E244" s="69">
        <v>876</v>
      </c>
    </row>
    <row r="245" spans="1:5">
      <c r="A245" s="68" t="s">
        <v>1394</v>
      </c>
      <c r="B245" s="68" t="s">
        <v>1395</v>
      </c>
      <c r="C245" s="68" t="s">
        <v>1396</v>
      </c>
      <c r="D245" s="68" t="s">
        <v>723</v>
      </c>
      <c r="E245" s="68">
        <v>732</v>
      </c>
    </row>
    <row r="246" spans="1:5">
      <c r="A246" s="69" t="s">
        <v>813</v>
      </c>
      <c r="B246" s="69" t="s">
        <v>1397</v>
      </c>
      <c r="C246" s="69" t="s">
        <v>1398</v>
      </c>
      <c r="D246" s="69" t="s">
        <v>65</v>
      </c>
      <c r="E246" s="69">
        <v>887</v>
      </c>
    </row>
    <row r="247" spans="1:5">
      <c r="A247" s="68" t="s">
        <v>362</v>
      </c>
      <c r="B247" s="68" t="s">
        <v>1399</v>
      </c>
      <c r="C247" s="68" t="s">
        <v>1400</v>
      </c>
      <c r="D247" s="68" t="s">
        <v>512</v>
      </c>
      <c r="E247" s="68">
        <v>894</v>
      </c>
    </row>
    <row r="248" spans="1:5">
      <c r="A248" s="69" t="s">
        <v>43</v>
      </c>
      <c r="B248" s="69" t="s">
        <v>1401</v>
      </c>
      <c r="C248" s="69" t="s">
        <v>1402</v>
      </c>
      <c r="D248" s="69" t="s">
        <v>281</v>
      </c>
      <c r="E248" s="69">
        <v>716</v>
      </c>
    </row>
    <row r="249" spans="1:5">
      <c r="A249" s="68" t="s">
        <v>1403</v>
      </c>
      <c r="B249" s="68" t="s">
        <v>1404</v>
      </c>
      <c r="C249" s="68" t="s">
        <v>1405</v>
      </c>
      <c r="D249" s="68" t="s">
        <v>742</v>
      </c>
      <c r="E249" s="68">
        <v>248</v>
      </c>
    </row>
    <row r="251" spans="1:5">
      <c r="A251" s="55" t="s">
        <v>865</v>
      </c>
      <c r="B251" s="55" t="s">
        <v>1409</v>
      </c>
      <c r="C251" s="55" t="s">
        <v>1410</v>
      </c>
      <c r="D251" s="55"/>
    </row>
    <row r="252" spans="1:5">
      <c r="A252" s="55" t="s">
        <v>1406</v>
      </c>
      <c r="B252" s="55" t="s">
        <v>1407</v>
      </c>
      <c r="C252" s="55"/>
      <c r="D252" s="55"/>
    </row>
    <row r="253" spans="1:5">
      <c r="A253" s="55" t="s">
        <v>1408</v>
      </c>
      <c r="B253" s="55" t="s">
        <v>12974</v>
      </c>
      <c r="C253" s="55"/>
      <c r="D253" s="55"/>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F342C-95FE-44E9-994A-D2C8D9B237ED}">
  <sheetPr>
    <tabColor theme="9" tint="0.79998168889431442"/>
  </sheetPr>
  <dimension ref="A1:B279"/>
  <sheetViews>
    <sheetView workbookViewId="0">
      <selection activeCell="B17" sqref="B17"/>
    </sheetView>
  </sheetViews>
  <sheetFormatPr defaultRowHeight="14.5"/>
  <cols>
    <col min="2" max="2" width="67.453125" bestFit="1" customWidth="1"/>
  </cols>
  <sheetData>
    <row r="1" spans="1:2">
      <c r="A1" t="s">
        <v>729</v>
      </c>
      <c r="B1" t="s">
        <v>730</v>
      </c>
    </row>
    <row r="2" spans="1:2">
      <c r="A2" t="s">
        <v>771</v>
      </c>
      <c r="B2" t="s">
        <v>772</v>
      </c>
    </row>
    <row r="3" spans="1:2">
      <c r="A3" t="s">
        <v>773</v>
      </c>
      <c r="B3" t="s">
        <v>774</v>
      </c>
    </row>
    <row r="4" spans="1:2">
      <c r="A4" t="s">
        <v>775</v>
      </c>
      <c r="B4" t="s">
        <v>776</v>
      </c>
    </row>
    <row r="5" spans="1:2">
      <c r="A5" t="s">
        <v>854</v>
      </c>
      <c r="B5" t="s">
        <v>855</v>
      </c>
    </row>
    <row r="6" spans="1:2">
      <c r="A6" t="s">
        <v>861</v>
      </c>
      <c r="B6" t="s">
        <v>175</v>
      </c>
    </row>
    <row r="7" spans="1:2">
      <c r="A7" t="s">
        <v>777</v>
      </c>
      <c r="B7" t="s">
        <v>778</v>
      </c>
    </row>
    <row r="8" spans="1:2">
      <c r="A8" t="s">
        <v>779</v>
      </c>
      <c r="B8" t="s">
        <v>780</v>
      </c>
    </row>
    <row r="9" spans="1:2">
      <c r="A9" t="s">
        <v>781</v>
      </c>
      <c r="B9" t="s">
        <v>782</v>
      </c>
    </row>
    <row r="10" spans="1:2">
      <c r="A10" t="s">
        <v>783</v>
      </c>
      <c r="B10" t="s">
        <v>784</v>
      </c>
    </row>
    <row r="11" spans="1:2">
      <c r="A11" t="s">
        <v>785</v>
      </c>
      <c r="B11" t="s">
        <v>786</v>
      </c>
    </row>
    <row r="12" spans="1:2">
      <c r="A12" t="s">
        <v>787</v>
      </c>
      <c r="B12" t="s">
        <v>788</v>
      </c>
    </row>
    <row r="13" spans="1:2">
      <c r="A13" t="s">
        <v>789</v>
      </c>
      <c r="B13" t="s">
        <v>788</v>
      </c>
    </row>
    <row r="14" spans="1:2">
      <c r="A14" t="s">
        <v>790</v>
      </c>
      <c r="B14" t="s">
        <v>791</v>
      </c>
    </row>
    <row r="15" spans="1:2">
      <c r="A15" t="s">
        <v>792</v>
      </c>
      <c r="B15" t="s">
        <v>793</v>
      </c>
    </row>
    <row r="16" spans="1:2">
      <c r="A16" t="s">
        <v>794</v>
      </c>
      <c r="B16" t="s">
        <v>795</v>
      </c>
    </row>
    <row r="17" spans="1:2">
      <c r="A17" t="s">
        <v>796</v>
      </c>
      <c r="B17" t="s">
        <v>797</v>
      </c>
    </row>
    <row r="18" spans="1:2">
      <c r="A18" t="s">
        <v>798</v>
      </c>
      <c r="B18" t="s">
        <v>799</v>
      </c>
    </row>
    <row r="19" spans="1:2">
      <c r="A19" t="s">
        <v>800</v>
      </c>
      <c r="B19" t="s">
        <v>801</v>
      </c>
    </row>
    <row r="20" spans="1:2">
      <c r="A20" t="s">
        <v>802</v>
      </c>
      <c r="B20" t="s">
        <v>803</v>
      </c>
    </row>
    <row r="21" spans="1:2">
      <c r="A21" t="s">
        <v>804</v>
      </c>
      <c r="B21" t="s">
        <v>805</v>
      </c>
    </row>
    <row r="22" spans="1:2">
      <c r="A22" t="s">
        <v>806</v>
      </c>
      <c r="B22" t="s">
        <v>807</v>
      </c>
    </row>
    <row r="23" spans="1:2">
      <c r="A23" t="s">
        <v>808</v>
      </c>
      <c r="B23" t="s">
        <v>809</v>
      </c>
    </row>
    <row r="24" spans="1:2">
      <c r="A24" t="s">
        <v>810</v>
      </c>
      <c r="B24" t="s">
        <v>811</v>
      </c>
    </row>
    <row r="25" spans="1:2">
      <c r="A25" t="s">
        <v>812</v>
      </c>
      <c r="B25" t="s">
        <v>795</v>
      </c>
    </row>
    <row r="26" spans="1:2">
      <c r="A26" t="s">
        <v>74</v>
      </c>
      <c r="B26" t="s">
        <v>521</v>
      </c>
    </row>
    <row r="27" spans="1:2">
      <c r="A27" t="s">
        <v>322</v>
      </c>
      <c r="B27" t="s">
        <v>427</v>
      </c>
    </row>
    <row r="28" spans="1:2">
      <c r="A28" t="s">
        <v>349</v>
      </c>
      <c r="B28" t="s">
        <v>47</v>
      </c>
    </row>
    <row r="29" spans="1:2">
      <c r="A29" t="s">
        <v>740</v>
      </c>
      <c r="B29" t="s">
        <v>741</v>
      </c>
    </row>
    <row r="30" spans="1:2">
      <c r="A30" t="s">
        <v>742</v>
      </c>
      <c r="B30" t="s">
        <v>743</v>
      </c>
    </row>
    <row r="31" spans="1:2">
      <c r="A31" t="s">
        <v>146</v>
      </c>
      <c r="B31" t="s">
        <v>377</v>
      </c>
    </row>
    <row r="32" spans="1:2">
      <c r="A32" t="s">
        <v>108</v>
      </c>
      <c r="B32" t="s">
        <v>381</v>
      </c>
    </row>
    <row r="33" spans="1:2">
      <c r="A33" t="s">
        <v>233</v>
      </c>
      <c r="B33" t="s">
        <v>49</v>
      </c>
    </row>
    <row r="34" spans="1:2">
      <c r="A34" t="s">
        <v>174</v>
      </c>
      <c r="B34" t="s">
        <v>201</v>
      </c>
    </row>
    <row r="35" spans="1:2">
      <c r="A35" t="s">
        <v>131</v>
      </c>
      <c r="B35" t="s">
        <v>215</v>
      </c>
    </row>
    <row r="36" spans="1:2">
      <c r="A36" t="s">
        <v>253</v>
      </c>
      <c r="B36" t="s">
        <v>99</v>
      </c>
    </row>
    <row r="37" spans="1:2">
      <c r="A37" t="s">
        <v>744</v>
      </c>
      <c r="B37" t="s">
        <v>745</v>
      </c>
    </row>
    <row r="38" spans="1:2">
      <c r="A38" t="s">
        <v>746</v>
      </c>
      <c r="B38" t="s">
        <v>747</v>
      </c>
    </row>
    <row r="39" spans="1:2">
      <c r="A39" t="s">
        <v>191</v>
      </c>
      <c r="B39" t="s">
        <v>197</v>
      </c>
    </row>
    <row r="40" spans="1:2">
      <c r="A40" t="s">
        <v>463</v>
      </c>
      <c r="B40" t="s">
        <v>450</v>
      </c>
    </row>
    <row r="41" spans="1:2">
      <c r="A41" t="s">
        <v>320</v>
      </c>
      <c r="B41" t="s">
        <v>257</v>
      </c>
    </row>
    <row r="42" spans="1:2">
      <c r="A42" t="s">
        <v>185</v>
      </c>
      <c r="B42" t="s">
        <v>476</v>
      </c>
    </row>
    <row r="43" spans="1:2">
      <c r="A43" t="s">
        <v>208</v>
      </c>
      <c r="B43" t="s">
        <v>545</v>
      </c>
    </row>
    <row r="44" spans="1:2">
      <c r="A44" t="s">
        <v>487</v>
      </c>
      <c r="B44" t="s">
        <v>490</v>
      </c>
    </row>
    <row r="45" spans="1:2">
      <c r="A45" t="s">
        <v>436</v>
      </c>
      <c r="B45" t="s">
        <v>245</v>
      </c>
    </row>
    <row r="46" spans="1:2">
      <c r="A46" t="s">
        <v>862</v>
      </c>
      <c r="B46" t="s">
        <v>863</v>
      </c>
    </row>
    <row r="47" spans="1:2">
      <c r="A47" t="s">
        <v>339</v>
      </c>
      <c r="B47" t="s">
        <v>285</v>
      </c>
    </row>
    <row r="48" spans="1:2">
      <c r="A48" t="s">
        <v>252</v>
      </c>
      <c r="B48" t="s">
        <v>415</v>
      </c>
    </row>
    <row r="49" spans="1:2">
      <c r="A49" t="s">
        <v>334</v>
      </c>
      <c r="B49" t="s">
        <v>89</v>
      </c>
    </row>
    <row r="50" spans="1:2">
      <c r="A50" t="s">
        <v>228</v>
      </c>
      <c r="B50" t="s">
        <v>479</v>
      </c>
    </row>
    <row r="51" spans="1:2">
      <c r="A51" t="s">
        <v>317</v>
      </c>
      <c r="B51" t="s">
        <v>815</v>
      </c>
    </row>
    <row r="52" spans="1:2">
      <c r="A52" t="s">
        <v>516</v>
      </c>
      <c r="B52" t="s">
        <v>382</v>
      </c>
    </row>
    <row r="53" spans="1:2">
      <c r="A53" t="s">
        <v>748</v>
      </c>
      <c r="B53" t="s">
        <v>749</v>
      </c>
    </row>
    <row r="54" spans="1:2">
      <c r="A54" t="s">
        <v>499</v>
      </c>
      <c r="B54" t="s">
        <v>481</v>
      </c>
    </row>
    <row r="55" spans="1:2">
      <c r="A55" t="s">
        <v>403</v>
      </c>
      <c r="B55" t="s">
        <v>504</v>
      </c>
    </row>
    <row r="56" spans="1:2">
      <c r="A56" t="s">
        <v>425</v>
      </c>
      <c r="B56" t="s">
        <v>106</v>
      </c>
    </row>
    <row r="57" spans="1:2">
      <c r="A57" t="s">
        <v>104</v>
      </c>
      <c r="B57" t="s">
        <v>814</v>
      </c>
    </row>
    <row r="58" spans="1:2">
      <c r="A58" t="s">
        <v>187</v>
      </c>
      <c r="B58" t="s">
        <v>480</v>
      </c>
    </row>
    <row r="59" spans="1:2">
      <c r="A59" t="s">
        <v>52</v>
      </c>
      <c r="B59" t="s">
        <v>214</v>
      </c>
    </row>
    <row r="60" spans="1:2">
      <c r="A60" t="s">
        <v>184</v>
      </c>
      <c r="B60" t="s">
        <v>221</v>
      </c>
    </row>
    <row r="61" spans="1:2">
      <c r="A61" t="s">
        <v>209</v>
      </c>
      <c r="B61" t="s">
        <v>80</v>
      </c>
    </row>
    <row r="62" spans="1:2">
      <c r="A62" t="s">
        <v>816</v>
      </c>
      <c r="B62" t="s">
        <v>817</v>
      </c>
    </row>
    <row r="63" spans="1:2">
      <c r="A63" t="s">
        <v>368</v>
      </c>
      <c r="B63" t="s">
        <v>86</v>
      </c>
    </row>
    <row r="64" spans="1:2">
      <c r="A64" t="s">
        <v>237</v>
      </c>
      <c r="B64" t="s">
        <v>91</v>
      </c>
    </row>
    <row r="65" spans="1:2">
      <c r="A65" t="s">
        <v>135</v>
      </c>
      <c r="B65" t="s">
        <v>413</v>
      </c>
    </row>
    <row r="66" spans="1:2">
      <c r="A66" t="s">
        <v>818</v>
      </c>
      <c r="B66" t="s">
        <v>819</v>
      </c>
    </row>
    <row r="67" spans="1:2">
      <c r="A67" t="s">
        <v>731</v>
      </c>
      <c r="B67" t="s">
        <v>732</v>
      </c>
    </row>
    <row r="68" spans="1:2">
      <c r="A68" t="s">
        <v>210</v>
      </c>
      <c r="B68" t="s">
        <v>69</v>
      </c>
    </row>
    <row r="69" spans="1:2">
      <c r="A69" t="s">
        <v>243</v>
      </c>
      <c r="B69" t="s">
        <v>556</v>
      </c>
    </row>
    <row r="70" spans="1:2">
      <c r="A70" t="s">
        <v>183</v>
      </c>
      <c r="B70" t="s">
        <v>366</v>
      </c>
    </row>
    <row r="71" spans="1:2">
      <c r="A71" t="s">
        <v>204</v>
      </c>
      <c r="B71" t="s">
        <v>750</v>
      </c>
    </row>
    <row r="72" spans="1:2">
      <c r="A72" t="s">
        <v>230</v>
      </c>
      <c r="B72" t="s">
        <v>97</v>
      </c>
    </row>
    <row r="73" spans="1:2">
      <c r="A73" t="s">
        <v>411</v>
      </c>
      <c r="B73" t="s">
        <v>751</v>
      </c>
    </row>
    <row r="74" spans="1:2">
      <c r="A74" t="s">
        <v>546</v>
      </c>
      <c r="B74" t="s">
        <v>752</v>
      </c>
    </row>
    <row r="75" spans="1:2">
      <c r="A75" t="s">
        <v>753</v>
      </c>
      <c r="B75" t="s">
        <v>754</v>
      </c>
    </row>
    <row r="76" spans="1:2">
      <c r="A76" t="s">
        <v>304</v>
      </c>
      <c r="B76" t="s">
        <v>445</v>
      </c>
    </row>
    <row r="77" spans="1:2">
      <c r="A77" t="s">
        <v>154</v>
      </c>
      <c r="B77" t="s">
        <v>524</v>
      </c>
    </row>
    <row r="78" spans="1:2">
      <c r="A78" t="s">
        <v>37</v>
      </c>
      <c r="B78" t="s">
        <v>223</v>
      </c>
    </row>
    <row r="79" spans="1:2">
      <c r="A79" t="s">
        <v>64</v>
      </c>
      <c r="B79" t="s">
        <v>332</v>
      </c>
    </row>
    <row r="80" spans="1:2">
      <c r="A80" t="s">
        <v>395</v>
      </c>
      <c r="B80" t="s">
        <v>162</v>
      </c>
    </row>
    <row r="81" spans="1:2">
      <c r="A81" t="s">
        <v>279</v>
      </c>
      <c r="B81" t="s">
        <v>820</v>
      </c>
    </row>
    <row r="82" spans="1:2">
      <c r="A82" t="s">
        <v>755</v>
      </c>
      <c r="B82" t="s">
        <v>756</v>
      </c>
    </row>
    <row r="83" spans="1:2">
      <c r="A83" t="s">
        <v>125</v>
      </c>
      <c r="B83" t="s">
        <v>519</v>
      </c>
    </row>
    <row r="84" spans="1:2">
      <c r="A84" t="s">
        <v>510</v>
      </c>
      <c r="B84" t="s">
        <v>203</v>
      </c>
    </row>
    <row r="85" spans="1:2">
      <c r="A85" t="s">
        <v>365</v>
      </c>
      <c r="B85" t="s">
        <v>821</v>
      </c>
    </row>
    <row r="86" spans="1:2">
      <c r="A86" t="s">
        <v>57</v>
      </c>
      <c r="B86" t="s">
        <v>7</v>
      </c>
    </row>
    <row r="87" spans="1:2">
      <c r="A87" t="s">
        <v>312</v>
      </c>
      <c r="B87" t="s">
        <v>217</v>
      </c>
    </row>
    <row r="88" spans="1:2">
      <c r="A88" t="s">
        <v>541</v>
      </c>
      <c r="B88" t="s">
        <v>117</v>
      </c>
    </row>
    <row r="89" spans="1:2">
      <c r="A89" t="s">
        <v>289</v>
      </c>
      <c r="B89" t="s">
        <v>374</v>
      </c>
    </row>
    <row r="90" spans="1:2">
      <c r="A90" t="s">
        <v>126</v>
      </c>
      <c r="B90" t="s">
        <v>225</v>
      </c>
    </row>
    <row r="91" spans="1:2">
      <c r="A91" t="s">
        <v>314</v>
      </c>
      <c r="B91" t="s">
        <v>173</v>
      </c>
    </row>
    <row r="92" spans="1:2">
      <c r="A92" t="s">
        <v>3</v>
      </c>
      <c r="B92" t="s">
        <v>41</v>
      </c>
    </row>
    <row r="93" spans="1:2">
      <c r="A93" t="s">
        <v>509</v>
      </c>
      <c r="B93" t="s">
        <v>567</v>
      </c>
    </row>
    <row r="94" spans="1:2">
      <c r="A94" t="s">
        <v>226</v>
      </c>
      <c r="B94" t="s">
        <v>255</v>
      </c>
    </row>
    <row r="95" spans="1:2">
      <c r="A95" t="s">
        <v>723</v>
      </c>
      <c r="B95" t="s">
        <v>822</v>
      </c>
    </row>
    <row r="96" spans="1:2">
      <c r="A96" t="s">
        <v>396</v>
      </c>
      <c r="B96" t="s">
        <v>405</v>
      </c>
    </row>
    <row r="97" spans="1:2">
      <c r="A97" t="s">
        <v>50</v>
      </c>
      <c r="B97" t="s">
        <v>168</v>
      </c>
    </row>
    <row r="98" spans="1:2">
      <c r="A98" t="s">
        <v>398</v>
      </c>
      <c r="B98" t="s">
        <v>45</v>
      </c>
    </row>
    <row r="99" spans="1:2">
      <c r="A99" t="s">
        <v>459</v>
      </c>
      <c r="B99" t="s">
        <v>149</v>
      </c>
    </row>
    <row r="100" spans="1:2">
      <c r="A100" t="s">
        <v>469</v>
      </c>
      <c r="B100" t="s">
        <v>111</v>
      </c>
    </row>
    <row r="101" spans="1:2">
      <c r="A101" t="s">
        <v>823</v>
      </c>
      <c r="B101" t="s">
        <v>824</v>
      </c>
    </row>
    <row r="102" spans="1:2">
      <c r="A102" t="s">
        <v>520</v>
      </c>
      <c r="B102" t="s">
        <v>420</v>
      </c>
    </row>
    <row r="103" spans="1:2">
      <c r="A103" t="s">
        <v>390</v>
      </c>
      <c r="B103" t="s">
        <v>493</v>
      </c>
    </row>
    <row r="104" spans="1:2">
      <c r="A104" t="s">
        <v>551</v>
      </c>
      <c r="B104" t="s">
        <v>825</v>
      </c>
    </row>
    <row r="105" spans="1:2">
      <c r="A105" t="s">
        <v>346</v>
      </c>
      <c r="B105" t="s">
        <v>363</v>
      </c>
    </row>
    <row r="106" spans="1:2">
      <c r="A106" t="s">
        <v>248</v>
      </c>
      <c r="B106" t="s">
        <v>266</v>
      </c>
    </row>
    <row r="107" spans="1:2">
      <c r="A107" t="s">
        <v>234</v>
      </c>
      <c r="B107" t="s">
        <v>220</v>
      </c>
    </row>
    <row r="108" spans="1:2">
      <c r="A108" t="s">
        <v>733</v>
      </c>
      <c r="B108" t="s">
        <v>734</v>
      </c>
    </row>
    <row r="109" spans="1:2">
      <c r="A109" t="s">
        <v>311</v>
      </c>
      <c r="B109" t="s">
        <v>299</v>
      </c>
    </row>
    <row r="110" spans="1:2">
      <c r="A110" t="s">
        <v>284</v>
      </c>
      <c r="B110" t="s">
        <v>140</v>
      </c>
    </row>
    <row r="111" spans="1:2">
      <c r="A111" t="s">
        <v>67</v>
      </c>
      <c r="B111" t="s">
        <v>269</v>
      </c>
    </row>
    <row r="112" spans="1:2">
      <c r="A112" t="s">
        <v>724</v>
      </c>
      <c r="B112" t="s">
        <v>826</v>
      </c>
    </row>
    <row r="113" spans="1:2">
      <c r="A113" t="s">
        <v>542</v>
      </c>
      <c r="B113" t="s">
        <v>757</v>
      </c>
    </row>
    <row r="114" spans="1:2">
      <c r="A114" t="s">
        <v>93</v>
      </c>
      <c r="B114" t="s">
        <v>100</v>
      </c>
    </row>
    <row r="115" spans="1:2">
      <c r="A115" t="s">
        <v>24</v>
      </c>
      <c r="B115" t="s">
        <v>75</v>
      </c>
    </row>
    <row r="116" spans="1:2">
      <c r="A116" t="s">
        <v>448</v>
      </c>
      <c r="B116" t="s">
        <v>391</v>
      </c>
    </row>
    <row r="117" spans="1:2">
      <c r="A117" t="s">
        <v>306</v>
      </c>
      <c r="B117" t="s">
        <v>206</v>
      </c>
    </row>
    <row r="118" spans="1:2">
      <c r="A118" t="s">
        <v>190</v>
      </c>
      <c r="B118" t="s">
        <v>62</v>
      </c>
    </row>
    <row r="119" spans="1:2">
      <c r="A119" t="s">
        <v>305</v>
      </c>
      <c r="B119" t="s">
        <v>107</v>
      </c>
    </row>
    <row r="120" spans="1:2">
      <c r="A120" t="s">
        <v>725</v>
      </c>
      <c r="B120" t="s">
        <v>827</v>
      </c>
    </row>
    <row r="121" spans="1:2">
      <c r="A121" t="s">
        <v>194</v>
      </c>
      <c r="B121" t="s">
        <v>491</v>
      </c>
    </row>
    <row r="122" spans="1:2">
      <c r="A122" t="s">
        <v>345</v>
      </c>
      <c r="B122" t="s">
        <v>169</v>
      </c>
    </row>
    <row r="123" spans="1:2">
      <c r="A123" t="s">
        <v>239</v>
      </c>
      <c r="B123" t="s">
        <v>738</v>
      </c>
    </row>
    <row r="124" spans="1:2">
      <c r="A124" t="s">
        <v>828</v>
      </c>
      <c r="B124" t="s">
        <v>829</v>
      </c>
    </row>
    <row r="125" spans="1:2">
      <c r="A125" t="s">
        <v>4</v>
      </c>
      <c r="B125" t="s">
        <v>331</v>
      </c>
    </row>
    <row r="126" spans="1:2">
      <c r="A126" t="s">
        <v>5</v>
      </c>
      <c r="B126" t="s">
        <v>549</v>
      </c>
    </row>
    <row r="127" spans="1:2">
      <c r="A127" t="s">
        <v>31</v>
      </c>
      <c r="B127" t="s">
        <v>246</v>
      </c>
    </row>
    <row r="128" spans="1:2">
      <c r="A128" t="s">
        <v>249</v>
      </c>
      <c r="B128" t="s">
        <v>515</v>
      </c>
    </row>
    <row r="129" spans="1:2">
      <c r="A129" t="s">
        <v>430</v>
      </c>
      <c r="B129" t="s">
        <v>295</v>
      </c>
    </row>
    <row r="130" spans="1:2">
      <c r="A130" t="s">
        <v>494</v>
      </c>
      <c r="B130" t="s">
        <v>352</v>
      </c>
    </row>
    <row r="131" spans="1:2">
      <c r="A131" t="s">
        <v>195</v>
      </c>
      <c r="B131" t="s">
        <v>528</v>
      </c>
    </row>
    <row r="132" spans="1:2">
      <c r="A132" t="s">
        <v>830</v>
      </c>
      <c r="B132" t="s">
        <v>831</v>
      </c>
    </row>
    <row r="133" spans="1:2">
      <c r="A133" t="s">
        <v>376</v>
      </c>
      <c r="B133" t="s">
        <v>182</v>
      </c>
    </row>
    <row r="134" spans="1:2">
      <c r="A134" t="s">
        <v>84</v>
      </c>
      <c r="B134" t="s">
        <v>569</v>
      </c>
    </row>
    <row r="135" spans="1:2">
      <c r="A135" t="s">
        <v>465</v>
      </c>
      <c r="B135" t="s">
        <v>163</v>
      </c>
    </row>
    <row r="136" spans="1:2">
      <c r="A136" t="s">
        <v>482</v>
      </c>
      <c r="B136" t="s">
        <v>79</v>
      </c>
    </row>
    <row r="137" spans="1:2">
      <c r="A137" t="s">
        <v>453</v>
      </c>
      <c r="B137" t="s">
        <v>192</v>
      </c>
    </row>
    <row r="138" spans="1:2">
      <c r="A138" t="s">
        <v>333</v>
      </c>
      <c r="B138" t="s">
        <v>471</v>
      </c>
    </row>
    <row r="139" spans="1:2">
      <c r="A139" t="s">
        <v>400</v>
      </c>
      <c r="B139" t="s">
        <v>375</v>
      </c>
    </row>
    <row r="140" spans="1:2">
      <c r="A140" t="s">
        <v>736</v>
      </c>
      <c r="B140" t="s">
        <v>737</v>
      </c>
    </row>
    <row r="141" spans="1:2">
      <c r="A141" t="s">
        <v>383</v>
      </c>
      <c r="B141" t="s">
        <v>501</v>
      </c>
    </row>
    <row r="142" spans="1:2">
      <c r="A142" t="s">
        <v>30</v>
      </c>
      <c r="B142" t="s">
        <v>212</v>
      </c>
    </row>
    <row r="143" spans="1:2">
      <c r="A143" t="s">
        <v>1</v>
      </c>
      <c r="B143" t="s">
        <v>517</v>
      </c>
    </row>
    <row r="144" spans="1:2">
      <c r="A144" t="s">
        <v>127</v>
      </c>
      <c r="B144" t="s">
        <v>292</v>
      </c>
    </row>
    <row r="145" spans="1:2">
      <c r="A145" t="s">
        <v>290</v>
      </c>
      <c r="B145" t="s">
        <v>758</v>
      </c>
    </row>
    <row r="146" spans="1:2">
      <c r="A146" t="s">
        <v>421</v>
      </c>
      <c r="B146" t="s">
        <v>264</v>
      </c>
    </row>
    <row r="147" spans="1:2">
      <c r="A147" t="s">
        <v>59</v>
      </c>
      <c r="B147" t="s">
        <v>29</v>
      </c>
    </row>
    <row r="148" spans="1:2">
      <c r="A148" t="s">
        <v>554</v>
      </c>
      <c r="B148" t="s">
        <v>832</v>
      </c>
    </row>
    <row r="149" spans="1:2">
      <c r="A149" t="s">
        <v>357</v>
      </c>
      <c r="B149" t="s">
        <v>570</v>
      </c>
    </row>
    <row r="150" spans="1:2">
      <c r="A150" t="s">
        <v>232</v>
      </c>
      <c r="B150" t="s">
        <v>121</v>
      </c>
    </row>
    <row r="151" spans="1:2">
      <c r="A151" t="s">
        <v>275</v>
      </c>
      <c r="B151" t="s">
        <v>833</v>
      </c>
    </row>
    <row r="152" spans="1:2">
      <c r="A152" t="s">
        <v>535</v>
      </c>
      <c r="B152" t="s">
        <v>34</v>
      </c>
    </row>
    <row r="153" spans="1:2">
      <c r="A153" t="s">
        <v>196</v>
      </c>
      <c r="B153" t="s">
        <v>271</v>
      </c>
    </row>
    <row r="154" spans="1:2">
      <c r="A154" t="s">
        <v>235</v>
      </c>
      <c r="B154" t="s">
        <v>475</v>
      </c>
    </row>
    <row r="155" spans="1:2">
      <c r="A155" t="s">
        <v>457</v>
      </c>
      <c r="B155" t="s">
        <v>834</v>
      </c>
    </row>
    <row r="156" spans="1:2">
      <c r="A156" t="s">
        <v>33</v>
      </c>
      <c r="B156" t="s">
        <v>88</v>
      </c>
    </row>
    <row r="157" spans="1:2">
      <c r="A157" t="s">
        <v>409</v>
      </c>
      <c r="B157" t="s">
        <v>142</v>
      </c>
    </row>
    <row r="158" spans="1:2">
      <c r="A158" t="s">
        <v>433</v>
      </c>
      <c r="B158" t="s">
        <v>468</v>
      </c>
    </row>
    <row r="159" spans="1:2">
      <c r="A159" t="s">
        <v>506</v>
      </c>
      <c r="B159" t="s">
        <v>437</v>
      </c>
    </row>
    <row r="160" spans="1:2">
      <c r="A160" t="s">
        <v>432</v>
      </c>
      <c r="B160" t="s">
        <v>224</v>
      </c>
    </row>
    <row r="161" spans="1:2">
      <c r="A161" t="s">
        <v>129</v>
      </c>
      <c r="B161" t="s">
        <v>139</v>
      </c>
    </row>
    <row r="162" spans="1:2">
      <c r="A162" t="s">
        <v>348</v>
      </c>
      <c r="B162" t="s">
        <v>739</v>
      </c>
    </row>
    <row r="163" spans="1:2">
      <c r="A163" t="s">
        <v>497</v>
      </c>
      <c r="B163" t="s">
        <v>835</v>
      </c>
    </row>
    <row r="164" spans="1:2">
      <c r="A164" t="s">
        <v>55</v>
      </c>
      <c r="B164" t="s">
        <v>533</v>
      </c>
    </row>
    <row r="165" spans="1:2">
      <c r="A165" t="s">
        <v>496</v>
      </c>
      <c r="B165" t="s">
        <v>319</v>
      </c>
    </row>
    <row r="166" spans="1:2">
      <c r="A166" t="s">
        <v>536</v>
      </c>
      <c r="B166" t="s">
        <v>759</v>
      </c>
    </row>
    <row r="167" spans="1:2">
      <c r="A167" t="s">
        <v>136</v>
      </c>
      <c r="B167" t="s">
        <v>530</v>
      </c>
    </row>
    <row r="168" spans="1:2">
      <c r="A168" t="s">
        <v>77</v>
      </c>
      <c r="B168" t="s">
        <v>326</v>
      </c>
    </row>
    <row r="169" spans="1:2">
      <c r="A169" t="s">
        <v>495</v>
      </c>
      <c r="B169" t="s">
        <v>527</v>
      </c>
    </row>
    <row r="170" spans="1:2">
      <c r="A170" t="s">
        <v>505</v>
      </c>
      <c r="B170" t="s">
        <v>81</v>
      </c>
    </row>
    <row r="171" spans="1:2">
      <c r="A171" t="s">
        <v>165</v>
      </c>
      <c r="B171" t="s">
        <v>236</v>
      </c>
    </row>
    <row r="172" spans="1:2">
      <c r="A172" t="s">
        <v>26</v>
      </c>
      <c r="B172" t="s">
        <v>310</v>
      </c>
    </row>
    <row r="173" spans="1:2">
      <c r="A173" t="s">
        <v>90</v>
      </c>
      <c r="B173" t="s">
        <v>238</v>
      </c>
    </row>
    <row r="174" spans="1:2">
      <c r="A174" t="s">
        <v>486</v>
      </c>
      <c r="B174" t="s">
        <v>82</v>
      </c>
    </row>
    <row r="175" spans="1:2">
      <c r="A175" t="s">
        <v>401</v>
      </c>
      <c r="B175" t="s">
        <v>63</v>
      </c>
    </row>
    <row r="176" spans="1:2">
      <c r="A176" t="s">
        <v>338</v>
      </c>
      <c r="B176" t="s">
        <v>128</v>
      </c>
    </row>
    <row r="177" spans="1:2">
      <c r="A177" t="s">
        <v>92</v>
      </c>
      <c r="B177" t="s">
        <v>53</v>
      </c>
    </row>
    <row r="178" spans="1:2">
      <c r="A178" t="s">
        <v>416</v>
      </c>
      <c r="B178" t="s">
        <v>156</v>
      </c>
    </row>
    <row r="179" spans="1:2">
      <c r="A179" t="s">
        <v>9</v>
      </c>
      <c r="B179" t="s">
        <v>327</v>
      </c>
    </row>
    <row r="180" spans="1:2">
      <c r="A180" t="s">
        <v>760</v>
      </c>
      <c r="B180" t="s">
        <v>761</v>
      </c>
    </row>
    <row r="181" spans="1:2">
      <c r="A181" t="s">
        <v>726</v>
      </c>
      <c r="B181" t="s">
        <v>836</v>
      </c>
    </row>
    <row r="182" spans="1:2">
      <c r="A182" t="s">
        <v>307</v>
      </c>
      <c r="B182" t="s">
        <v>526</v>
      </c>
    </row>
    <row r="183" spans="1:2">
      <c r="A183" t="s">
        <v>119</v>
      </c>
      <c r="B183" t="s">
        <v>484</v>
      </c>
    </row>
    <row r="184" spans="1:2">
      <c r="A184" t="s">
        <v>553</v>
      </c>
      <c r="B184" t="s">
        <v>267</v>
      </c>
    </row>
    <row r="185" spans="1:2">
      <c r="A185" t="s">
        <v>840</v>
      </c>
      <c r="B185" t="s">
        <v>841</v>
      </c>
    </row>
    <row r="186" spans="1:2">
      <c r="A186" t="s">
        <v>145</v>
      </c>
      <c r="B186" t="s">
        <v>503</v>
      </c>
    </row>
    <row r="187" spans="1:2">
      <c r="A187" t="s">
        <v>315</v>
      </c>
      <c r="B187" t="s">
        <v>118</v>
      </c>
    </row>
    <row r="188" spans="1:2">
      <c r="A188" t="s">
        <v>513</v>
      </c>
      <c r="B188" t="s">
        <v>507</v>
      </c>
    </row>
    <row r="189" spans="1:2">
      <c r="A189" t="s">
        <v>842</v>
      </c>
      <c r="B189" t="s">
        <v>843</v>
      </c>
    </row>
    <row r="190" spans="1:2">
      <c r="A190" t="s">
        <v>308</v>
      </c>
      <c r="B190" t="s">
        <v>159</v>
      </c>
    </row>
    <row r="191" spans="1:2">
      <c r="A191" t="s">
        <v>259</v>
      </c>
      <c r="B191" t="s">
        <v>384</v>
      </c>
    </row>
    <row r="192" spans="1:2">
      <c r="A192" t="s">
        <v>844</v>
      </c>
      <c r="B192" t="s">
        <v>845</v>
      </c>
    </row>
    <row r="193" spans="1:2">
      <c r="A193" t="s">
        <v>483</v>
      </c>
      <c r="B193" t="s">
        <v>11</v>
      </c>
    </row>
    <row r="194" spans="1:2">
      <c r="A194" t="s">
        <v>120</v>
      </c>
      <c r="B194" t="s">
        <v>254</v>
      </c>
    </row>
    <row r="195" spans="1:2">
      <c r="A195" t="s">
        <v>73</v>
      </c>
      <c r="B195" t="s">
        <v>35</v>
      </c>
    </row>
    <row r="196" spans="1:2">
      <c r="A196" t="s">
        <v>72</v>
      </c>
      <c r="B196" t="s">
        <v>27</v>
      </c>
    </row>
    <row r="197" spans="1:2">
      <c r="A197" t="s">
        <v>40</v>
      </c>
      <c r="B197" t="s">
        <v>130</v>
      </c>
    </row>
    <row r="198" spans="1:2">
      <c r="A198" t="s">
        <v>423</v>
      </c>
      <c r="B198" t="s">
        <v>313</v>
      </c>
    </row>
    <row r="199" spans="1:2">
      <c r="A199" t="s">
        <v>385</v>
      </c>
      <c r="B199" t="s">
        <v>544</v>
      </c>
    </row>
    <row r="200" spans="1:2">
      <c r="A200" t="s">
        <v>171</v>
      </c>
      <c r="B200" t="s">
        <v>134</v>
      </c>
    </row>
    <row r="201" spans="1:2">
      <c r="A201" t="s">
        <v>837</v>
      </c>
      <c r="B201" t="s">
        <v>838</v>
      </c>
    </row>
    <row r="202" spans="1:2">
      <c r="A202" t="s">
        <v>101</v>
      </c>
      <c r="B202" t="s">
        <v>71</v>
      </c>
    </row>
    <row r="203" spans="1:2">
      <c r="A203" t="s">
        <v>282</v>
      </c>
      <c r="B203" t="s">
        <v>392</v>
      </c>
    </row>
    <row r="204" spans="1:2">
      <c r="A204" t="s">
        <v>242</v>
      </c>
      <c r="B204" t="s">
        <v>323</v>
      </c>
    </row>
    <row r="205" spans="1:2">
      <c r="A205" t="s">
        <v>472</v>
      </c>
      <c r="B205" t="s">
        <v>467</v>
      </c>
    </row>
    <row r="206" spans="1:2">
      <c r="A206" t="s">
        <v>110</v>
      </c>
      <c r="B206" t="s">
        <v>378</v>
      </c>
    </row>
    <row r="207" spans="1:2">
      <c r="A207" t="s">
        <v>102</v>
      </c>
      <c r="B207" t="s">
        <v>133</v>
      </c>
    </row>
    <row r="208" spans="1:2">
      <c r="A208" t="s">
        <v>410</v>
      </c>
      <c r="B208" t="s">
        <v>839</v>
      </c>
    </row>
    <row r="209" spans="1:2">
      <c r="A209" t="s">
        <v>151</v>
      </c>
      <c r="B209" t="s">
        <v>113</v>
      </c>
    </row>
    <row r="210" spans="1:2">
      <c r="A210" t="s">
        <v>473</v>
      </c>
      <c r="B210" t="s">
        <v>155</v>
      </c>
    </row>
    <row r="211" spans="1:2">
      <c r="A211" t="s">
        <v>353</v>
      </c>
      <c r="B211" t="s">
        <v>864</v>
      </c>
    </row>
    <row r="212" spans="1:2">
      <c r="A212" t="s">
        <v>124</v>
      </c>
      <c r="B212" t="s">
        <v>177</v>
      </c>
    </row>
    <row r="213" spans="1:2">
      <c r="A213" t="s">
        <v>328</v>
      </c>
      <c r="B213" t="s">
        <v>330</v>
      </c>
    </row>
    <row r="214" spans="1:2">
      <c r="A214" t="s">
        <v>727</v>
      </c>
      <c r="B214" t="s">
        <v>846</v>
      </c>
    </row>
    <row r="215" spans="1:2">
      <c r="A215" t="s">
        <v>38</v>
      </c>
      <c r="B215" t="s">
        <v>402</v>
      </c>
    </row>
    <row r="216" spans="1:2">
      <c r="A216" t="s">
        <v>21</v>
      </c>
      <c r="B216" t="s">
        <v>8</v>
      </c>
    </row>
    <row r="217" spans="1:2">
      <c r="A217" t="s">
        <v>531</v>
      </c>
      <c r="B217" t="s">
        <v>360</v>
      </c>
    </row>
    <row r="218" spans="1:2">
      <c r="A218" t="s">
        <v>364</v>
      </c>
      <c r="B218" t="s">
        <v>449</v>
      </c>
    </row>
    <row r="219" spans="1:2">
      <c r="A219" t="s">
        <v>103</v>
      </c>
      <c r="B219" t="s">
        <v>105</v>
      </c>
    </row>
    <row r="220" spans="1:2">
      <c r="A220" t="s">
        <v>218</v>
      </c>
      <c r="B220" t="s">
        <v>227</v>
      </c>
    </row>
    <row r="221" spans="1:2">
      <c r="A221" t="s">
        <v>179</v>
      </c>
      <c r="B221" t="s">
        <v>147</v>
      </c>
    </row>
    <row r="222" spans="1:2">
      <c r="A222" t="s">
        <v>762</v>
      </c>
      <c r="B222" t="s">
        <v>763</v>
      </c>
    </row>
    <row r="223" spans="1:2">
      <c r="A223" t="s">
        <v>856</v>
      </c>
      <c r="B223" t="s">
        <v>857</v>
      </c>
    </row>
    <row r="224" spans="1:2">
      <c r="A224" t="s">
        <v>764</v>
      </c>
      <c r="B224" t="s">
        <v>765</v>
      </c>
    </row>
    <row r="225" spans="1:2">
      <c r="A225" t="s">
        <v>492</v>
      </c>
      <c r="B225" t="s">
        <v>361</v>
      </c>
    </row>
    <row r="226" spans="1:2">
      <c r="A226" t="s">
        <v>297</v>
      </c>
      <c r="B226" t="s">
        <v>160</v>
      </c>
    </row>
    <row r="227" spans="1:2">
      <c r="A227" t="s">
        <v>525</v>
      </c>
      <c r="B227" t="s">
        <v>329</v>
      </c>
    </row>
    <row r="228" spans="1:2">
      <c r="A228" t="s">
        <v>417</v>
      </c>
      <c r="B228" t="s">
        <v>178</v>
      </c>
    </row>
    <row r="229" spans="1:2">
      <c r="A229" t="s">
        <v>341</v>
      </c>
      <c r="B229" t="s">
        <v>114</v>
      </c>
    </row>
    <row r="230" spans="1:2">
      <c r="A230" t="s">
        <v>847</v>
      </c>
      <c r="B230" t="s">
        <v>848</v>
      </c>
    </row>
    <row r="231" spans="1:2">
      <c r="A231" t="s">
        <v>198</v>
      </c>
      <c r="B231" t="s">
        <v>557</v>
      </c>
    </row>
    <row r="232" spans="1:2">
      <c r="A232" t="s">
        <v>261</v>
      </c>
      <c r="B232" t="s">
        <v>87</v>
      </c>
    </row>
    <row r="233" spans="1:2">
      <c r="A233" t="s">
        <v>309</v>
      </c>
      <c r="B233" t="s">
        <v>388</v>
      </c>
    </row>
    <row r="234" spans="1:2">
      <c r="A234" t="s">
        <v>372</v>
      </c>
      <c r="B234" t="s">
        <v>428</v>
      </c>
    </row>
    <row r="235" spans="1:2">
      <c r="A235" t="s">
        <v>455</v>
      </c>
      <c r="B235" t="s">
        <v>571</v>
      </c>
    </row>
    <row r="236" spans="1:2">
      <c r="A236" t="s">
        <v>18</v>
      </c>
      <c r="B236" t="s">
        <v>22</v>
      </c>
    </row>
    <row r="237" spans="1:2">
      <c r="A237" t="s">
        <v>393</v>
      </c>
      <c r="B237" t="s">
        <v>464</v>
      </c>
    </row>
    <row r="238" spans="1:2">
      <c r="A238" t="s">
        <v>278</v>
      </c>
      <c r="B238" t="s">
        <v>337</v>
      </c>
    </row>
    <row r="239" spans="1:2">
      <c r="A239" t="s">
        <v>414</v>
      </c>
      <c r="B239" t="s">
        <v>849</v>
      </c>
    </row>
    <row r="240" spans="1:2">
      <c r="A240" t="s">
        <v>109</v>
      </c>
      <c r="B240" t="s">
        <v>296</v>
      </c>
    </row>
    <row r="241" spans="1:2">
      <c r="A241" t="s">
        <v>48</v>
      </c>
      <c r="B241" t="s">
        <v>211</v>
      </c>
    </row>
    <row r="242" spans="1:2">
      <c r="A242" t="s">
        <v>532</v>
      </c>
      <c r="B242" t="s">
        <v>540</v>
      </c>
    </row>
    <row r="243" spans="1:2">
      <c r="A243" t="s">
        <v>340</v>
      </c>
      <c r="B243" t="s">
        <v>20</v>
      </c>
    </row>
    <row r="244" spans="1:2">
      <c r="A244" t="s">
        <v>303</v>
      </c>
      <c r="B244" t="s">
        <v>138</v>
      </c>
    </row>
    <row r="245" spans="1:2">
      <c r="A245" t="s">
        <v>354</v>
      </c>
      <c r="B245" t="s">
        <v>555</v>
      </c>
    </row>
    <row r="246" spans="1:2">
      <c r="A246" t="s">
        <v>199</v>
      </c>
      <c r="B246" t="s">
        <v>161</v>
      </c>
    </row>
    <row r="247" spans="1:2">
      <c r="A247" t="s">
        <v>766</v>
      </c>
      <c r="B247" t="s">
        <v>767</v>
      </c>
    </row>
    <row r="248" spans="1:2">
      <c r="A248" t="s">
        <v>42</v>
      </c>
      <c r="B248" t="s">
        <v>429</v>
      </c>
    </row>
    <row r="249" spans="1:2">
      <c r="A249" t="s">
        <v>355</v>
      </c>
      <c r="B249" t="s">
        <v>32</v>
      </c>
    </row>
    <row r="250" spans="1:2">
      <c r="A250" t="s">
        <v>394</v>
      </c>
      <c r="B250" t="s">
        <v>478</v>
      </c>
    </row>
    <row r="251" spans="1:2">
      <c r="A251" t="s">
        <v>58</v>
      </c>
      <c r="B251" t="s">
        <v>498</v>
      </c>
    </row>
    <row r="252" spans="1:2">
      <c r="A252" t="s">
        <v>98</v>
      </c>
      <c r="B252" t="s">
        <v>561</v>
      </c>
    </row>
    <row r="253" spans="1:2">
      <c r="A253" t="s">
        <v>342</v>
      </c>
      <c r="B253" t="s">
        <v>768</v>
      </c>
    </row>
    <row r="254" spans="1:2">
      <c r="A254" t="s">
        <v>559</v>
      </c>
      <c r="B254" t="s">
        <v>116</v>
      </c>
    </row>
    <row r="255" spans="1:2">
      <c r="A255" t="s">
        <v>728</v>
      </c>
      <c r="B255" t="s">
        <v>735</v>
      </c>
    </row>
    <row r="256" spans="1:2">
      <c r="A256" t="s">
        <v>485</v>
      </c>
      <c r="B256" t="s">
        <v>572</v>
      </c>
    </row>
    <row r="257" spans="1:2">
      <c r="A257" t="s">
        <v>419</v>
      </c>
      <c r="B257" t="s">
        <v>256</v>
      </c>
    </row>
    <row r="258" spans="1:2">
      <c r="A258" t="s">
        <v>343</v>
      </c>
      <c r="B258" t="s">
        <v>164</v>
      </c>
    </row>
    <row r="259" spans="1:2">
      <c r="A259" t="s">
        <v>858</v>
      </c>
      <c r="B259" t="s">
        <v>859</v>
      </c>
    </row>
    <row r="260" spans="1:2">
      <c r="A260" t="s">
        <v>200</v>
      </c>
      <c r="B260" t="s">
        <v>170</v>
      </c>
    </row>
    <row r="261" spans="1:2">
      <c r="A261" t="s">
        <v>54</v>
      </c>
      <c r="B261" t="s">
        <v>573</v>
      </c>
    </row>
    <row r="262" spans="1:2">
      <c r="A262" t="s">
        <v>324</v>
      </c>
      <c r="B262" t="s">
        <v>216</v>
      </c>
    </row>
    <row r="263" spans="1:2">
      <c r="A263" t="s">
        <v>769</v>
      </c>
      <c r="B263" t="s">
        <v>770</v>
      </c>
    </row>
    <row r="264" spans="1:2">
      <c r="A264" t="s">
        <v>302</v>
      </c>
      <c r="B264" t="s">
        <v>850</v>
      </c>
    </row>
    <row r="265" spans="1:2">
      <c r="A265" t="s">
        <v>373</v>
      </c>
      <c r="B265" t="s">
        <v>860</v>
      </c>
    </row>
    <row r="266" spans="1:2">
      <c r="A266" t="s">
        <v>244</v>
      </c>
      <c r="B266" t="s">
        <v>2</v>
      </c>
    </row>
    <row r="267" spans="1:2">
      <c r="A267" t="s">
        <v>283</v>
      </c>
      <c r="B267" t="s">
        <v>851</v>
      </c>
    </row>
    <row r="268" spans="1:2">
      <c r="A268" t="s">
        <v>560</v>
      </c>
      <c r="B268" t="s">
        <v>574</v>
      </c>
    </row>
    <row r="269" spans="1:2">
      <c r="A269" t="s">
        <v>452</v>
      </c>
      <c r="B269" t="s">
        <v>488</v>
      </c>
    </row>
    <row r="270" spans="1:2">
      <c r="A270" t="s">
        <v>852</v>
      </c>
      <c r="B270" t="s">
        <v>853</v>
      </c>
    </row>
    <row r="271" spans="1:2">
      <c r="A271" t="s">
        <v>367</v>
      </c>
      <c r="B271" t="s">
        <v>461</v>
      </c>
    </row>
    <row r="272" spans="1:2">
      <c r="A272" t="s">
        <v>65</v>
      </c>
      <c r="B272" t="s">
        <v>813</v>
      </c>
    </row>
    <row r="273" spans="1:2">
      <c r="A273" t="s">
        <v>529</v>
      </c>
      <c r="B273" t="s">
        <v>112</v>
      </c>
    </row>
    <row r="274" spans="1:2">
      <c r="A274" t="s">
        <v>512</v>
      </c>
      <c r="B274" t="s">
        <v>362</v>
      </c>
    </row>
    <row r="275" spans="1:2">
      <c r="A275" t="s">
        <v>281</v>
      </c>
      <c r="B275" t="s">
        <v>43</v>
      </c>
    </row>
    <row r="277" spans="1:2">
      <c r="A277" s="55" t="s">
        <v>865</v>
      </c>
      <c r="B277" s="56" t="s">
        <v>867</v>
      </c>
    </row>
    <row r="278" spans="1:2">
      <c r="A278" s="55" t="s">
        <v>866</v>
      </c>
      <c r="B278" s="57">
        <v>45199</v>
      </c>
    </row>
    <row r="279" spans="1:2">
      <c r="A279" t="s">
        <v>12973</v>
      </c>
      <c r="B279" t="s">
        <v>12974</v>
      </c>
    </row>
  </sheetData>
  <autoFilter ref="A1:B275" xr:uid="{9E0F342C-95FE-44E9-994A-D2C8D9B237ED}">
    <sortState xmlns:xlrd2="http://schemas.microsoft.com/office/spreadsheetml/2017/richdata2" ref="A2:B275">
      <sortCondition ref="A1:A275"/>
    </sortState>
  </autoFilter>
  <hyperlinks>
    <hyperlink ref="B277" r:id="rId1" xr:uid="{AFC8000B-A54A-4A96-9F09-419347210E56}"/>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8F191-3130-4FC3-9C0F-C919E0BB8322}">
  <sheetPr>
    <tabColor theme="9" tint="0.79998168889431442"/>
  </sheetPr>
  <dimension ref="A1:A194"/>
  <sheetViews>
    <sheetView workbookViewId="0"/>
  </sheetViews>
  <sheetFormatPr defaultRowHeight="14.5"/>
  <sheetData>
    <row r="1" spans="1:1">
      <c r="A1" t="s">
        <v>322</v>
      </c>
    </row>
    <row r="2" spans="1:1">
      <c r="A2" t="s">
        <v>349</v>
      </c>
    </row>
    <row r="3" spans="1:1">
      <c r="A3" t="s">
        <v>146</v>
      </c>
    </row>
    <row r="4" spans="1:1">
      <c r="A4" t="s">
        <v>108</v>
      </c>
    </row>
    <row r="5" spans="1:1">
      <c r="A5" t="s">
        <v>233</v>
      </c>
    </row>
    <row r="6" spans="1:1">
      <c r="A6" t="s">
        <v>174</v>
      </c>
    </row>
    <row r="7" spans="1:1">
      <c r="A7" t="s">
        <v>131</v>
      </c>
    </row>
    <row r="8" spans="1:1">
      <c r="A8" t="s">
        <v>191</v>
      </c>
    </row>
    <row r="9" spans="1:1">
      <c r="A9" t="s">
        <v>463</v>
      </c>
    </row>
    <row r="10" spans="1:1">
      <c r="A10" t="s">
        <v>320</v>
      </c>
    </row>
    <row r="11" spans="1:1">
      <c r="A11" t="s">
        <v>185</v>
      </c>
    </row>
    <row r="12" spans="1:1">
      <c r="A12" t="s">
        <v>208</v>
      </c>
    </row>
    <row r="13" spans="1:1">
      <c r="A13" t="s">
        <v>487</v>
      </c>
    </row>
    <row r="14" spans="1:1">
      <c r="A14" t="s">
        <v>436</v>
      </c>
    </row>
    <row r="15" spans="1:1">
      <c r="A15" t="s">
        <v>339</v>
      </c>
    </row>
    <row r="16" spans="1:1">
      <c r="A16" t="s">
        <v>252</v>
      </c>
    </row>
    <row r="17" spans="1:1">
      <c r="A17" t="s">
        <v>334</v>
      </c>
    </row>
    <row r="18" spans="1:1">
      <c r="A18" t="s">
        <v>228</v>
      </c>
    </row>
    <row r="19" spans="1:1">
      <c r="A19" t="s">
        <v>317</v>
      </c>
    </row>
    <row r="20" spans="1:1">
      <c r="A20" t="s">
        <v>516</v>
      </c>
    </row>
    <row r="21" spans="1:1">
      <c r="A21" t="s">
        <v>499</v>
      </c>
    </row>
    <row r="22" spans="1:1">
      <c r="A22" t="s">
        <v>403</v>
      </c>
    </row>
    <row r="23" spans="1:1">
      <c r="A23" t="s">
        <v>425</v>
      </c>
    </row>
    <row r="24" spans="1:1">
      <c r="A24" t="s">
        <v>104</v>
      </c>
    </row>
    <row r="25" spans="1:1">
      <c r="A25" t="s">
        <v>187</v>
      </c>
    </row>
    <row r="26" spans="1:1">
      <c r="A26" t="s">
        <v>52</v>
      </c>
    </row>
    <row r="27" spans="1:1">
      <c r="A27" t="s">
        <v>184</v>
      </c>
    </row>
    <row r="28" spans="1:1">
      <c r="A28" t="s">
        <v>209</v>
      </c>
    </row>
    <row r="29" spans="1:1">
      <c r="A29" t="s">
        <v>368</v>
      </c>
    </row>
    <row r="30" spans="1:1">
      <c r="A30" t="s">
        <v>237</v>
      </c>
    </row>
    <row r="31" spans="1:1">
      <c r="A31" t="s">
        <v>135</v>
      </c>
    </row>
    <row r="32" spans="1:1">
      <c r="A32" t="s">
        <v>210</v>
      </c>
    </row>
    <row r="33" spans="1:1">
      <c r="A33" t="s">
        <v>243</v>
      </c>
    </row>
    <row r="34" spans="1:1">
      <c r="A34" t="s">
        <v>183</v>
      </c>
    </row>
    <row r="35" spans="1:1">
      <c r="A35" t="s">
        <v>204</v>
      </c>
    </row>
    <row r="36" spans="1:1">
      <c r="A36" t="s">
        <v>230</v>
      </c>
    </row>
    <row r="37" spans="1:1">
      <c r="A37" t="s">
        <v>411</v>
      </c>
    </row>
    <row r="38" spans="1:1">
      <c r="A38" t="s">
        <v>546</v>
      </c>
    </row>
    <row r="39" spans="1:1">
      <c r="A39" t="s">
        <v>304</v>
      </c>
    </row>
    <row r="40" spans="1:1">
      <c r="A40" t="s">
        <v>154</v>
      </c>
    </row>
    <row r="41" spans="1:1">
      <c r="A41" t="s">
        <v>37</v>
      </c>
    </row>
    <row r="42" spans="1:1">
      <c r="A42" t="s">
        <v>64</v>
      </c>
    </row>
    <row r="43" spans="1:1">
      <c r="A43" t="s">
        <v>395</v>
      </c>
    </row>
    <row r="44" spans="1:1">
      <c r="A44" t="s">
        <v>510</v>
      </c>
    </row>
    <row r="45" spans="1:1">
      <c r="A45" t="s">
        <v>365</v>
      </c>
    </row>
    <row r="46" spans="1:1">
      <c r="A46" t="s">
        <v>57</v>
      </c>
    </row>
    <row r="47" spans="1:1">
      <c r="A47" t="s">
        <v>312</v>
      </c>
    </row>
    <row r="48" spans="1:1">
      <c r="A48" t="s">
        <v>541</v>
      </c>
    </row>
    <row r="49" spans="1:1">
      <c r="A49" t="s">
        <v>289</v>
      </c>
    </row>
    <row r="50" spans="1:1">
      <c r="A50" t="s">
        <v>126</v>
      </c>
    </row>
    <row r="51" spans="1:1">
      <c r="A51" t="s">
        <v>314</v>
      </c>
    </row>
    <row r="52" spans="1:1">
      <c r="A52" t="s">
        <v>3</v>
      </c>
    </row>
    <row r="53" spans="1:1">
      <c r="A53" t="s">
        <v>509</v>
      </c>
    </row>
    <row r="54" spans="1:1">
      <c r="A54" t="s">
        <v>226</v>
      </c>
    </row>
    <row r="55" spans="1:1">
      <c r="A55" t="s">
        <v>723</v>
      </c>
    </row>
    <row r="56" spans="1:1">
      <c r="A56" t="s">
        <v>396</v>
      </c>
    </row>
    <row r="57" spans="1:1">
      <c r="A57" t="s">
        <v>50</v>
      </c>
    </row>
    <row r="58" spans="1:1">
      <c r="A58" t="s">
        <v>398</v>
      </c>
    </row>
    <row r="59" spans="1:1">
      <c r="A59" t="s">
        <v>459</v>
      </c>
    </row>
    <row r="60" spans="1:1">
      <c r="A60" t="s">
        <v>469</v>
      </c>
    </row>
    <row r="61" spans="1:1">
      <c r="A61" t="s">
        <v>520</v>
      </c>
    </row>
    <row r="62" spans="1:1">
      <c r="A62" t="s">
        <v>551</v>
      </c>
    </row>
    <row r="63" spans="1:1">
      <c r="A63" t="s">
        <v>346</v>
      </c>
    </row>
    <row r="64" spans="1:1">
      <c r="A64" t="s">
        <v>248</v>
      </c>
    </row>
    <row r="65" spans="1:1">
      <c r="A65" t="s">
        <v>234</v>
      </c>
    </row>
    <row r="66" spans="1:1">
      <c r="A66" t="s">
        <v>311</v>
      </c>
    </row>
    <row r="67" spans="1:1">
      <c r="A67" t="s">
        <v>67</v>
      </c>
    </row>
    <row r="68" spans="1:1">
      <c r="A68" t="s">
        <v>724</v>
      </c>
    </row>
    <row r="69" spans="1:1">
      <c r="A69" t="s">
        <v>542</v>
      </c>
    </row>
    <row r="70" spans="1:1">
      <c r="A70" t="s">
        <v>93</v>
      </c>
    </row>
    <row r="71" spans="1:1">
      <c r="A71" t="s">
        <v>24</v>
      </c>
    </row>
    <row r="72" spans="1:1">
      <c r="A72" t="s">
        <v>448</v>
      </c>
    </row>
    <row r="73" spans="1:1">
      <c r="A73" t="s">
        <v>306</v>
      </c>
    </row>
    <row r="74" spans="1:1">
      <c r="A74" t="s">
        <v>305</v>
      </c>
    </row>
    <row r="75" spans="1:1">
      <c r="A75" t="s">
        <v>725</v>
      </c>
    </row>
    <row r="76" spans="1:1">
      <c r="A76" t="s">
        <v>345</v>
      </c>
    </row>
    <row r="77" spans="1:1">
      <c r="A77" t="s">
        <v>239</v>
      </c>
    </row>
    <row r="78" spans="1:1">
      <c r="A78" t="s">
        <v>4</v>
      </c>
    </row>
    <row r="79" spans="1:1">
      <c r="A79" t="s">
        <v>5</v>
      </c>
    </row>
    <row r="80" spans="1:1">
      <c r="A80" t="s">
        <v>31</v>
      </c>
    </row>
    <row r="81" spans="1:1">
      <c r="A81" t="s">
        <v>249</v>
      </c>
    </row>
    <row r="82" spans="1:1">
      <c r="A82" t="s">
        <v>430</v>
      </c>
    </row>
    <row r="83" spans="1:1">
      <c r="A83" t="s">
        <v>195</v>
      </c>
    </row>
    <row r="84" spans="1:1">
      <c r="A84" t="s">
        <v>376</v>
      </c>
    </row>
    <row r="85" spans="1:1">
      <c r="A85" t="s">
        <v>84</v>
      </c>
    </row>
    <row r="86" spans="1:1">
      <c r="A86" t="s">
        <v>465</v>
      </c>
    </row>
    <row r="87" spans="1:1">
      <c r="A87" t="s">
        <v>482</v>
      </c>
    </row>
    <row r="88" spans="1:1">
      <c r="A88" t="s">
        <v>453</v>
      </c>
    </row>
    <row r="89" spans="1:1">
      <c r="A89" t="s">
        <v>333</v>
      </c>
    </row>
    <row r="90" spans="1:1">
      <c r="A90" t="s">
        <v>400</v>
      </c>
    </row>
    <row r="91" spans="1:1">
      <c r="A91" t="s">
        <v>383</v>
      </c>
    </row>
    <row r="92" spans="1:1">
      <c r="A92" t="s">
        <v>30</v>
      </c>
    </row>
    <row r="93" spans="1:1">
      <c r="A93" t="s">
        <v>1</v>
      </c>
    </row>
    <row r="94" spans="1:1">
      <c r="A94" t="s">
        <v>127</v>
      </c>
    </row>
    <row r="95" spans="1:1">
      <c r="A95" t="s">
        <v>290</v>
      </c>
    </row>
    <row r="96" spans="1:1">
      <c r="A96" t="s">
        <v>421</v>
      </c>
    </row>
    <row r="97" spans="1:1">
      <c r="A97" t="s">
        <v>554</v>
      </c>
    </row>
    <row r="98" spans="1:1">
      <c r="A98" t="s">
        <v>357</v>
      </c>
    </row>
    <row r="99" spans="1:1">
      <c r="A99" t="s">
        <v>232</v>
      </c>
    </row>
    <row r="100" spans="1:1">
      <c r="A100" t="s">
        <v>275</v>
      </c>
    </row>
    <row r="101" spans="1:1">
      <c r="A101" t="s">
        <v>535</v>
      </c>
    </row>
    <row r="102" spans="1:1">
      <c r="A102" t="s">
        <v>196</v>
      </c>
    </row>
    <row r="103" spans="1:1">
      <c r="A103" t="s">
        <v>235</v>
      </c>
    </row>
    <row r="104" spans="1:1">
      <c r="A104" t="s">
        <v>33</v>
      </c>
    </row>
    <row r="105" spans="1:1">
      <c r="A105" t="s">
        <v>409</v>
      </c>
    </row>
    <row r="106" spans="1:1">
      <c r="A106" t="s">
        <v>433</v>
      </c>
    </row>
    <row r="107" spans="1:1">
      <c r="A107" t="s">
        <v>506</v>
      </c>
    </row>
    <row r="108" spans="1:1">
      <c r="A108" t="s">
        <v>432</v>
      </c>
    </row>
    <row r="109" spans="1:1">
      <c r="A109" t="s">
        <v>129</v>
      </c>
    </row>
    <row r="110" spans="1:1">
      <c r="A110" t="s">
        <v>55</v>
      </c>
    </row>
    <row r="111" spans="1:1">
      <c r="A111" t="s">
        <v>536</v>
      </c>
    </row>
    <row r="112" spans="1:1">
      <c r="A112" t="s">
        <v>136</v>
      </c>
    </row>
    <row r="113" spans="1:1">
      <c r="A113" t="s">
        <v>495</v>
      </c>
    </row>
    <row r="114" spans="1:1">
      <c r="A114" t="s">
        <v>165</v>
      </c>
    </row>
    <row r="115" spans="1:1">
      <c r="A115" t="s">
        <v>26</v>
      </c>
    </row>
    <row r="116" spans="1:1">
      <c r="A116" t="s">
        <v>486</v>
      </c>
    </row>
    <row r="117" spans="1:1">
      <c r="A117" t="s">
        <v>401</v>
      </c>
    </row>
    <row r="118" spans="1:1">
      <c r="A118" t="s">
        <v>338</v>
      </c>
    </row>
    <row r="119" spans="1:1">
      <c r="A119" t="s">
        <v>416</v>
      </c>
    </row>
    <row r="120" spans="1:1">
      <c r="A120" t="s">
        <v>9</v>
      </c>
    </row>
    <row r="121" spans="1:1">
      <c r="A121" t="s">
        <v>726</v>
      </c>
    </row>
    <row r="122" spans="1:1">
      <c r="A122" t="s">
        <v>307</v>
      </c>
    </row>
    <row r="123" spans="1:1">
      <c r="A123" t="s">
        <v>119</v>
      </c>
    </row>
    <row r="124" spans="1:1">
      <c r="A124" t="s">
        <v>553</v>
      </c>
    </row>
    <row r="125" spans="1:1">
      <c r="A125" t="s">
        <v>145</v>
      </c>
    </row>
    <row r="126" spans="1:1">
      <c r="A126" t="s">
        <v>315</v>
      </c>
    </row>
    <row r="127" spans="1:1">
      <c r="A127" t="s">
        <v>513</v>
      </c>
    </row>
    <row r="128" spans="1:1">
      <c r="A128" t="s">
        <v>308</v>
      </c>
    </row>
    <row r="129" spans="1:1">
      <c r="A129" t="s">
        <v>259</v>
      </c>
    </row>
    <row r="130" spans="1:1">
      <c r="A130" t="s">
        <v>483</v>
      </c>
    </row>
    <row r="131" spans="1:1">
      <c r="A131" t="s">
        <v>120</v>
      </c>
    </row>
    <row r="132" spans="1:1">
      <c r="A132" t="s">
        <v>73</v>
      </c>
    </row>
    <row r="133" spans="1:1">
      <c r="A133" t="s">
        <v>72</v>
      </c>
    </row>
    <row r="134" spans="1:1">
      <c r="A134" t="s">
        <v>40</v>
      </c>
    </row>
    <row r="135" spans="1:1">
      <c r="A135" t="s">
        <v>423</v>
      </c>
    </row>
    <row r="136" spans="1:1">
      <c r="A136" t="s">
        <v>385</v>
      </c>
    </row>
    <row r="137" spans="1:1">
      <c r="A137" t="s">
        <v>171</v>
      </c>
    </row>
    <row r="138" spans="1:1">
      <c r="A138" t="s">
        <v>101</v>
      </c>
    </row>
    <row r="139" spans="1:1">
      <c r="A139" t="s">
        <v>282</v>
      </c>
    </row>
    <row r="140" spans="1:1">
      <c r="A140" t="s">
        <v>242</v>
      </c>
    </row>
    <row r="141" spans="1:1">
      <c r="A141" t="s">
        <v>472</v>
      </c>
    </row>
    <row r="142" spans="1:1">
      <c r="A142" t="s">
        <v>110</v>
      </c>
    </row>
    <row r="143" spans="1:1">
      <c r="A143" t="s">
        <v>102</v>
      </c>
    </row>
    <row r="144" spans="1:1">
      <c r="A144" t="s">
        <v>410</v>
      </c>
    </row>
    <row r="145" spans="1:1">
      <c r="A145" t="s">
        <v>151</v>
      </c>
    </row>
    <row r="146" spans="1:1">
      <c r="A146" t="s">
        <v>473</v>
      </c>
    </row>
    <row r="147" spans="1:1">
      <c r="A147" t="s">
        <v>353</v>
      </c>
    </row>
    <row r="148" spans="1:1">
      <c r="A148" t="s">
        <v>328</v>
      </c>
    </row>
    <row r="149" spans="1:1">
      <c r="A149" t="s">
        <v>727</v>
      </c>
    </row>
    <row r="150" spans="1:1">
      <c r="A150" t="s">
        <v>38</v>
      </c>
    </row>
    <row r="151" spans="1:1">
      <c r="A151" t="s">
        <v>21</v>
      </c>
    </row>
    <row r="152" spans="1:1">
      <c r="A152" t="s">
        <v>531</v>
      </c>
    </row>
    <row r="153" spans="1:1">
      <c r="A153" t="s">
        <v>364</v>
      </c>
    </row>
    <row r="154" spans="1:1">
      <c r="A154" t="s">
        <v>103</v>
      </c>
    </row>
    <row r="155" spans="1:1">
      <c r="A155" t="s">
        <v>218</v>
      </c>
    </row>
    <row r="156" spans="1:1">
      <c r="A156" t="s">
        <v>492</v>
      </c>
    </row>
    <row r="157" spans="1:1">
      <c r="A157" t="s">
        <v>297</v>
      </c>
    </row>
    <row r="158" spans="1:1">
      <c r="A158" t="s">
        <v>525</v>
      </c>
    </row>
    <row r="159" spans="1:1">
      <c r="A159" t="s">
        <v>417</v>
      </c>
    </row>
    <row r="160" spans="1:1">
      <c r="A160" t="s">
        <v>341</v>
      </c>
    </row>
    <row r="161" spans="1:1">
      <c r="A161" t="s">
        <v>198</v>
      </c>
    </row>
    <row r="162" spans="1:1">
      <c r="A162" t="s">
        <v>261</v>
      </c>
    </row>
    <row r="163" spans="1:1">
      <c r="A163" t="s">
        <v>309</v>
      </c>
    </row>
    <row r="164" spans="1:1">
      <c r="A164" t="s">
        <v>372</v>
      </c>
    </row>
    <row r="165" spans="1:1">
      <c r="A165" t="s">
        <v>455</v>
      </c>
    </row>
    <row r="166" spans="1:1">
      <c r="A166" t="s">
        <v>18</v>
      </c>
    </row>
    <row r="167" spans="1:1">
      <c r="A167" t="s">
        <v>393</v>
      </c>
    </row>
    <row r="168" spans="1:1">
      <c r="A168" t="s">
        <v>48</v>
      </c>
    </row>
    <row r="169" spans="1:1">
      <c r="A169" t="s">
        <v>340</v>
      </c>
    </row>
    <row r="170" spans="1:1">
      <c r="A170" t="s">
        <v>303</v>
      </c>
    </row>
    <row r="171" spans="1:1">
      <c r="A171" t="s">
        <v>354</v>
      </c>
    </row>
    <row r="172" spans="1:1">
      <c r="A172" t="s">
        <v>199</v>
      </c>
    </row>
    <row r="173" spans="1:1">
      <c r="A173" t="s">
        <v>42</v>
      </c>
    </row>
    <row r="174" spans="1:1">
      <c r="A174" t="s">
        <v>355</v>
      </c>
    </row>
    <row r="175" spans="1:1">
      <c r="A175" t="s">
        <v>394</v>
      </c>
    </row>
    <row r="176" spans="1:1">
      <c r="A176" t="s">
        <v>58</v>
      </c>
    </row>
    <row r="177" spans="1:1">
      <c r="A177" t="s">
        <v>98</v>
      </c>
    </row>
    <row r="178" spans="1:1">
      <c r="A178" t="s">
        <v>342</v>
      </c>
    </row>
    <row r="179" spans="1:1">
      <c r="A179" t="s">
        <v>559</v>
      </c>
    </row>
    <row r="180" spans="1:1">
      <c r="A180" t="s">
        <v>728</v>
      </c>
    </row>
    <row r="181" spans="1:1">
      <c r="A181" t="s">
        <v>485</v>
      </c>
    </row>
    <row r="182" spans="1:1">
      <c r="A182" t="s">
        <v>419</v>
      </c>
    </row>
    <row r="183" spans="1:1">
      <c r="A183" t="s">
        <v>343</v>
      </c>
    </row>
    <row r="184" spans="1:1">
      <c r="A184" t="s">
        <v>200</v>
      </c>
    </row>
    <row r="185" spans="1:1">
      <c r="A185" t="s">
        <v>54</v>
      </c>
    </row>
    <row r="186" spans="1:1">
      <c r="A186" t="s">
        <v>324</v>
      </c>
    </row>
    <row r="187" spans="1:1">
      <c r="A187" t="s">
        <v>373</v>
      </c>
    </row>
    <row r="188" spans="1:1">
      <c r="A188" t="s">
        <v>560</v>
      </c>
    </row>
    <row r="189" spans="1:1">
      <c r="A189" t="s">
        <v>452</v>
      </c>
    </row>
    <row r="190" spans="1:1">
      <c r="A190" t="s">
        <v>367</v>
      </c>
    </row>
    <row r="191" spans="1:1">
      <c r="A191" t="s">
        <v>65</v>
      </c>
    </row>
    <row r="192" spans="1:1">
      <c r="A192" t="s">
        <v>529</v>
      </c>
    </row>
    <row r="193" spans="1:1">
      <c r="A193" t="s">
        <v>512</v>
      </c>
    </row>
    <row r="194" spans="1:1">
      <c r="A194" t="s">
        <v>281</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93DB3-D43B-4F2F-880E-390DFC6AD642}">
  <sheetPr>
    <tabColor theme="9" tint="0.79998168889431442"/>
  </sheetPr>
  <dimension ref="A1:O270"/>
  <sheetViews>
    <sheetView zoomScaleNormal="100" workbookViewId="0"/>
  </sheetViews>
  <sheetFormatPr defaultColWidth="11.453125" defaultRowHeight="14.5"/>
  <cols>
    <col min="1" max="1" width="47.26953125" style="83" bestFit="1" customWidth="1"/>
    <col min="2" max="2" width="5.54296875" style="83" bestFit="1" customWidth="1"/>
    <col min="3" max="3" width="24.7265625" style="83" bestFit="1" customWidth="1"/>
    <col min="4" max="4" width="20.453125" style="83" bestFit="1" customWidth="1"/>
    <col min="5" max="5" width="16.1796875" style="83" bestFit="1" customWidth="1"/>
    <col min="6" max="6" width="11.453125" style="83"/>
    <col min="7" max="8" width="13.36328125" style="83" bestFit="1" customWidth="1"/>
    <col min="9" max="9" width="19.453125" style="83" bestFit="1" customWidth="1"/>
    <col min="10" max="10" width="16.08984375" style="83" bestFit="1" customWidth="1"/>
    <col min="11" max="11" width="23.54296875" style="83" bestFit="1" customWidth="1"/>
    <col min="12" max="12" width="9.81640625" style="83" bestFit="1" customWidth="1"/>
    <col min="13" max="13" width="17" style="83" customWidth="1"/>
    <col min="14" max="14" width="23.54296875" style="83" bestFit="1" customWidth="1"/>
    <col min="15" max="16384" width="11.453125" style="83"/>
  </cols>
  <sheetData>
    <row r="1" spans="1:15" s="82" customFormat="1">
      <c r="A1" s="82" t="s">
        <v>12926</v>
      </c>
      <c r="B1" s="82" t="s">
        <v>144</v>
      </c>
      <c r="C1" s="82" t="s">
        <v>12927</v>
      </c>
      <c r="D1" s="82" t="s">
        <v>12928</v>
      </c>
      <c r="E1" s="82" t="s">
        <v>12929</v>
      </c>
      <c r="G1" s="108" t="s">
        <v>12971</v>
      </c>
      <c r="H1" s="98" t="s">
        <v>172</v>
      </c>
      <c r="I1" s="98" t="s">
        <v>137</v>
      </c>
      <c r="J1" s="98" t="s">
        <v>293</v>
      </c>
      <c r="K1" s="98" t="s">
        <v>359</v>
      </c>
      <c r="L1" s="98" t="s">
        <v>251</v>
      </c>
      <c r="M1" s="98" t="s">
        <v>548</v>
      </c>
      <c r="N1" s="98" t="s">
        <v>250</v>
      </c>
      <c r="O1"/>
    </row>
    <row r="2" spans="1:15">
      <c r="A2" s="83" t="s">
        <v>521</v>
      </c>
      <c r="B2" s="83" t="s">
        <v>74</v>
      </c>
      <c r="C2" s="83" t="s">
        <v>359</v>
      </c>
      <c r="D2" s="83" t="s">
        <v>325</v>
      </c>
      <c r="G2" s="109" t="s">
        <v>12966</v>
      </c>
    </row>
    <row r="3" spans="1:15">
      <c r="A3" s="83" t="s">
        <v>427</v>
      </c>
      <c r="B3" s="83" t="s">
        <v>322</v>
      </c>
      <c r="C3" s="83" t="s">
        <v>251</v>
      </c>
      <c r="D3" s="83" t="s">
        <v>440</v>
      </c>
      <c r="E3" s="83" t="s">
        <v>205</v>
      </c>
    </row>
    <row r="4" spans="1:15">
      <c r="A4" s="83" t="s">
        <v>47</v>
      </c>
      <c r="B4" s="83" t="s">
        <v>349</v>
      </c>
      <c r="C4" s="83" t="s">
        <v>548</v>
      </c>
      <c r="D4" s="83" t="s">
        <v>422</v>
      </c>
      <c r="E4" s="83" t="s">
        <v>12930</v>
      </c>
    </row>
    <row r="5" spans="1:15">
      <c r="A5" s="83" t="s">
        <v>377</v>
      </c>
      <c r="B5" s="83" t="s">
        <v>146</v>
      </c>
      <c r="C5" s="83" t="s">
        <v>137</v>
      </c>
      <c r="D5" s="83" t="s">
        <v>274</v>
      </c>
      <c r="E5" s="83" t="s">
        <v>12930</v>
      </c>
    </row>
    <row r="6" spans="1:15">
      <c r="A6" s="83" t="s">
        <v>381</v>
      </c>
      <c r="B6" s="83" t="s">
        <v>108</v>
      </c>
      <c r="C6" s="83" t="s">
        <v>137</v>
      </c>
      <c r="D6" s="83" t="s">
        <v>325</v>
      </c>
    </row>
    <row r="7" spans="1:15">
      <c r="A7" s="83" t="s">
        <v>49</v>
      </c>
      <c r="B7" s="83" t="s">
        <v>233</v>
      </c>
      <c r="C7" s="83" t="s">
        <v>250</v>
      </c>
      <c r="D7" s="83" t="s">
        <v>325</v>
      </c>
    </row>
    <row r="8" spans="1:15">
      <c r="A8" s="83" t="s">
        <v>201</v>
      </c>
      <c r="B8" s="83" t="s">
        <v>174</v>
      </c>
      <c r="C8" s="83" t="s">
        <v>359</v>
      </c>
      <c r="D8" s="83" t="s">
        <v>274</v>
      </c>
      <c r="E8" s="83" t="s">
        <v>12930</v>
      </c>
    </row>
    <row r="9" spans="1:15">
      <c r="A9" s="83" t="s">
        <v>215</v>
      </c>
      <c r="B9" s="83" t="s">
        <v>131</v>
      </c>
      <c r="C9" s="83" t="s">
        <v>137</v>
      </c>
      <c r="D9" s="83" t="s">
        <v>274</v>
      </c>
      <c r="E9" s="83" t="s">
        <v>12930</v>
      </c>
    </row>
    <row r="10" spans="1:15">
      <c r="A10" s="83" t="s">
        <v>99</v>
      </c>
      <c r="B10" s="83" t="s">
        <v>253</v>
      </c>
      <c r="C10" s="83" t="s">
        <v>293</v>
      </c>
      <c r="D10" s="83" t="s">
        <v>325</v>
      </c>
    </row>
    <row r="11" spans="1:15">
      <c r="A11" s="83" t="s">
        <v>197</v>
      </c>
      <c r="B11" s="83" t="s">
        <v>191</v>
      </c>
      <c r="C11" s="83" t="s">
        <v>359</v>
      </c>
      <c r="D11" s="83" t="s">
        <v>325</v>
      </c>
      <c r="E11" s="83" t="s">
        <v>12930</v>
      </c>
    </row>
    <row r="12" spans="1:15">
      <c r="A12" s="83" t="s">
        <v>450</v>
      </c>
      <c r="B12" s="83" t="s">
        <v>463</v>
      </c>
      <c r="C12" s="83" t="s">
        <v>293</v>
      </c>
      <c r="D12" s="83" t="s">
        <v>325</v>
      </c>
    </row>
    <row r="13" spans="1:15">
      <c r="A13" s="83" t="s">
        <v>257</v>
      </c>
      <c r="B13" s="83" t="s">
        <v>320</v>
      </c>
      <c r="C13" s="83" t="s">
        <v>137</v>
      </c>
      <c r="D13" s="83" t="s">
        <v>325</v>
      </c>
    </row>
    <row r="14" spans="1:15">
      <c r="A14" s="83" t="s">
        <v>476</v>
      </c>
      <c r="B14" s="83" t="s">
        <v>185</v>
      </c>
      <c r="C14" s="83" t="s">
        <v>137</v>
      </c>
      <c r="D14" s="83" t="s">
        <v>274</v>
      </c>
      <c r="E14" s="83" t="s">
        <v>12930</v>
      </c>
    </row>
    <row r="15" spans="1:15">
      <c r="A15" s="83" t="s">
        <v>545</v>
      </c>
      <c r="B15" s="83" t="s">
        <v>208</v>
      </c>
      <c r="C15" s="83" t="s">
        <v>548</v>
      </c>
      <c r="D15" s="83" t="s">
        <v>440</v>
      </c>
      <c r="E15" s="83" t="s">
        <v>205</v>
      </c>
    </row>
    <row r="16" spans="1:15">
      <c r="A16" s="83" t="s">
        <v>490</v>
      </c>
      <c r="B16" s="83" t="s">
        <v>487</v>
      </c>
      <c r="C16" s="83" t="s">
        <v>137</v>
      </c>
      <c r="D16" s="83" t="s">
        <v>325</v>
      </c>
    </row>
    <row r="17" spans="1:5">
      <c r="A17" s="83" t="s">
        <v>245</v>
      </c>
      <c r="B17" s="83" t="s">
        <v>436</v>
      </c>
      <c r="C17" s="83" t="s">
        <v>548</v>
      </c>
      <c r="D17" s="83" t="s">
        <v>422</v>
      </c>
      <c r="E17" s="83" t="s">
        <v>205</v>
      </c>
    </row>
    <row r="18" spans="1:5">
      <c r="A18" s="83" t="s">
        <v>285</v>
      </c>
      <c r="B18" s="83" t="s">
        <v>339</v>
      </c>
      <c r="C18" s="83" t="s">
        <v>548</v>
      </c>
      <c r="D18" s="83" t="s">
        <v>440</v>
      </c>
      <c r="E18" s="83" t="s">
        <v>205</v>
      </c>
    </row>
    <row r="19" spans="1:5">
      <c r="A19" s="83" t="s">
        <v>415</v>
      </c>
      <c r="B19" s="83" t="s">
        <v>252</v>
      </c>
      <c r="C19" s="83" t="s">
        <v>251</v>
      </c>
      <c r="D19" s="83" t="s">
        <v>422</v>
      </c>
      <c r="E19" s="83" t="s">
        <v>205</v>
      </c>
    </row>
    <row r="20" spans="1:5">
      <c r="A20" s="83" t="s">
        <v>89</v>
      </c>
      <c r="B20" s="83" t="s">
        <v>334</v>
      </c>
      <c r="C20" s="83" t="s">
        <v>137</v>
      </c>
      <c r="D20" s="83" t="s">
        <v>274</v>
      </c>
      <c r="E20" s="83" t="s">
        <v>12930</v>
      </c>
    </row>
    <row r="21" spans="1:5">
      <c r="A21" s="83" t="s">
        <v>479</v>
      </c>
      <c r="B21" s="83" t="s">
        <v>228</v>
      </c>
      <c r="C21" s="83" t="s">
        <v>250</v>
      </c>
      <c r="D21" s="83" t="s">
        <v>325</v>
      </c>
    </row>
    <row r="22" spans="1:5">
      <c r="A22" s="83" t="s">
        <v>321</v>
      </c>
      <c r="B22" s="83" t="s">
        <v>317</v>
      </c>
      <c r="C22" s="83" t="s">
        <v>359</v>
      </c>
      <c r="D22" s="83" t="s">
        <v>325</v>
      </c>
    </row>
    <row r="23" spans="1:5">
      <c r="A23" s="83" t="s">
        <v>382</v>
      </c>
      <c r="B23" s="83" t="s">
        <v>516</v>
      </c>
      <c r="C23" s="83" t="s">
        <v>137</v>
      </c>
      <c r="D23" s="83" t="s">
        <v>274</v>
      </c>
      <c r="E23" s="83" t="s">
        <v>12930</v>
      </c>
    </row>
    <row r="24" spans="1:5">
      <c r="A24" s="83" t="s">
        <v>481</v>
      </c>
      <c r="B24" s="83" t="s">
        <v>499</v>
      </c>
      <c r="C24" s="83" t="s">
        <v>137</v>
      </c>
      <c r="D24" s="83" t="s">
        <v>274</v>
      </c>
      <c r="E24" s="83" t="s">
        <v>12930</v>
      </c>
    </row>
    <row r="25" spans="1:5">
      <c r="A25" s="83" t="s">
        <v>504</v>
      </c>
      <c r="B25" s="83" t="s">
        <v>403</v>
      </c>
      <c r="C25" s="83" t="s">
        <v>359</v>
      </c>
      <c r="D25" s="83" t="s">
        <v>274</v>
      </c>
      <c r="E25" s="83" t="s">
        <v>12930</v>
      </c>
    </row>
    <row r="26" spans="1:5">
      <c r="A26" s="83" t="s">
        <v>106</v>
      </c>
      <c r="B26" s="83" t="s">
        <v>425</v>
      </c>
      <c r="C26" s="83" t="s">
        <v>172</v>
      </c>
      <c r="D26" s="83" t="s">
        <v>325</v>
      </c>
    </row>
    <row r="27" spans="1:5">
      <c r="A27" s="83" t="s">
        <v>412</v>
      </c>
      <c r="B27" s="83" t="s">
        <v>104</v>
      </c>
      <c r="C27" s="83" t="s">
        <v>359</v>
      </c>
      <c r="D27" s="83" t="s">
        <v>422</v>
      </c>
      <c r="E27" s="83" t="s">
        <v>12930</v>
      </c>
    </row>
    <row r="28" spans="1:5">
      <c r="A28" s="83" t="s">
        <v>480</v>
      </c>
      <c r="B28" s="83" t="s">
        <v>187</v>
      </c>
      <c r="C28" s="83" t="s">
        <v>359</v>
      </c>
      <c r="D28" s="83" t="s">
        <v>274</v>
      </c>
      <c r="E28" s="83" t="s">
        <v>12930</v>
      </c>
    </row>
    <row r="29" spans="1:5">
      <c r="A29" s="83" t="s">
        <v>214</v>
      </c>
      <c r="B29" s="83" t="s">
        <v>52</v>
      </c>
      <c r="C29" s="83" t="s">
        <v>359</v>
      </c>
      <c r="D29" s="83" t="s">
        <v>325</v>
      </c>
    </row>
    <row r="30" spans="1:5">
      <c r="A30" s="83" t="s">
        <v>221</v>
      </c>
      <c r="B30" s="83" t="s">
        <v>184</v>
      </c>
      <c r="C30" s="83" t="s">
        <v>293</v>
      </c>
      <c r="D30" s="83" t="s">
        <v>325</v>
      </c>
    </row>
    <row r="31" spans="1:5">
      <c r="A31" s="83" t="s">
        <v>80</v>
      </c>
      <c r="B31" s="83" t="s">
        <v>209</v>
      </c>
      <c r="C31" s="83" t="s">
        <v>251</v>
      </c>
      <c r="D31" s="83" t="s">
        <v>422</v>
      </c>
      <c r="E31" s="83" t="s">
        <v>205</v>
      </c>
    </row>
    <row r="32" spans="1:5">
      <c r="A32" s="83" t="s">
        <v>86</v>
      </c>
      <c r="B32" s="83" t="s">
        <v>368</v>
      </c>
      <c r="C32" s="83" t="s">
        <v>548</v>
      </c>
      <c r="D32" s="83" t="s">
        <v>274</v>
      </c>
      <c r="E32" s="83" t="s">
        <v>12930</v>
      </c>
    </row>
    <row r="33" spans="1:5">
      <c r="A33" s="83" t="s">
        <v>91</v>
      </c>
      <c r="B33" s="83" t="s">
        <v>237</v>
      </c>
      <c r="C33" s="83" t="s">
        <v>548</v>
      </c>
      <c r="D33" s="83" t="s">
        <v>440</v>
      </c>
      <c r="E33" s="83" t="s">
        <v>205</v>
      </c>
    </row>
    <row r="34" spans="1:5">
      <c r="A34" s="83" t="s">
        <v>413</v>
      </c>
      <c r="B34" s="83" t="s">
        <v>135</v>
      </c>
      <c r="C34" s="83" t="s">
        <v>172</v>
      </c>
      <c r="D34" s="83" t="s">
        <v>325</v>
      </c>
    </row>
    <row r="35" spans="1:5">
      <c r="A35" s="83" t="s">
        <v>69</v>
      </c>
      <c r="B35" s="83" t="s">
        <v>210</v>
      </c>
      <c r="C35" s="83" t="s">
        <v>137</v>
      </c>
      <c r="D35" s="83" t="s">
        <v>325</v>
      </c>
    </row>
    <row r="36" spans="1:5">
      <c r="A36" s="83" t="s">
        <v>175</v>
      </c>
      <c r="B36" s="83" t="s">
        <v>458</v>
      </c>
      <c r="C36" s="83" t="s">
        <v>137</v>
      </c>
      <c r="D36" s="83" t="s">
        <v>325</v>
      </c>
    </row>
    <row r="37" spans="1:5">
      <c r="A37" s="83" t="s">
        <v>556</v>
      </c>
      <c r="B37" s="83" t="s">
        <v>243</v>
      </c>
      <c r="C37" s="83" t="s">
        <v>359</v>
      </c>
      <c r="D37" s="83" t="s">
        <v>325</v>
      </c>
      <c r="E37" s="83" t="s">
        <v>12930</v>
      </c>
    </row>
    <row r="38" spans="1:5">
      <c r="A38" s="83" t="s">
        <v>366</v>
      </c>
      <c r="B38" s="83" t="s">
        <v>183</v>
      </c>
      <c r="C38" s="83" t="s">
        <v>293</v>
      </c>
      <c r="D38" s="83" t="s">
        <v>274</v>
      </c>
      <c r="E38" s="83" t="s">
        <v>12930</v>
      </c>
    </row>
    <row r="39" spans="1:5">
      <c r="A39" s="83" t="s">
        <v>12931</v>
      </c>
      <c r="B39" s="83" t="s">
        <v>204</v>
      </c>
      <c r="C39" s="83" t="s">
        <v>548</v>
      </c>
      <c r="D39" s="83" t="s">
        <v>422</v>
      </c>
      <c r="E39" s="83" t="s">
        <v>205</v>
      </c>
    </row>
    <row r="40" spans="1:5">
      <c r="A40" s="83" t="s">
        <v>97</v>
      </c>
      <c r="B40" s="83" t="s">
        <v>230</v>
      </c>
      <c r="C40" s="83" t="s">
        <v>548</v>
      </c>
      <c r="D40" s="83" t="s">
        <v>422</v>
      </c>
      <c r="E40" s="83" t="s">
        <v>12932</v>
      </c>
    </row>
    <row r="41" spans="1:5">
      <c r="A41" s="83" t="s">
        <v>219</v>
      </c>
      <c r="B41" s="83" t="s">
        <v>411</v>
      </c>
      <c r="C41" s="83" t="s">
        <v>548</v>
      </c>
      <c r="D41" s="83" t="s">
        <v>440</v>
      </c>
      <c r="E41" s="83" t="s">
        <v>205</v>
      </c>
    </row>
    <row r="42" spans="1:5">
      <c r="A42" s="83" t="s">
        <v>157</v>
      </c>
      <c r="B42" s="83" t="s">
        <v>546</v>
      </c>
      <c r="C42" s="83" t="s">
        <v>548</v>
      </c>
      <c r="D42" s="83" t="s">
        <v>422</v>
      </c>
      <c r="E42" s="83" t="s">
        <v>12932</v>
      </c>
    </row>
    <row r="43" spans="1:5">
      <c r="A43" s="83" t="s">
        <v>445</v>
      </c>
      <c r="B43" s="83" t="s">
        <v>304</v>
      </c>
      <c r="C43" s="83" t="s">
        <v>359</v>
      </c>
      <c r="D43" s="83" t="s">
        <v>274</v>
      </c>
      <c r="E43" s="83" t="s">
        <v>12930</v>
      </c>
    </row>
    <row r="44" spans="1:5">
      <c r="A44" s="83" t="s">
        <v>524</v>
      </c>
      <c r="B44" s="83" t="s">
        <v>154</v>
      </c>
      <c r="C44" s="83" t="s">
        <v>548</v>
      </c>
      <c r="D44" s="83" t="s">
        <v>422</v>
      </c>
      <c r="E44" s="83" t="s">
        <v>205</v>
      </c>
    </row>
    <row r="45" spans="1:5">
      <c r="A45" s="83" t="s">
        <v>223</v>
      </c>
      <c r="B45" s="83" t="s">
        <v>37</v>
      </c>
      <c r="C45" s="83" t="s">
        <v>548</v>
      </c>
      <c r="D45" s="83" t="s">
        <v>422</v>
      </c>
      <c r="E45" s="83" t="s">
        <v>12932</v>
      </c>
    </row>
    <row r="46" spans="1:5">
      <c r="A46" s="83" t="s">
        <v>332</v>
      </c>
      <c r="B46" s="83" t="s">
        <v>64</v>
      </c>
      <c r="C46" s="83" t="s">
        <v>359</v>
      </c>
      <c r="D46" s="83" t="s">
        <v>274</v>
      </c>
      <c r="E46" s="83" t="s">
        <v>12930</v>
      </c>
    </row>
    <row r="47" spans="1:5">
      <c r="A47" s="83" t="s">
        <v>162</v>
      </c>
      <c r="B47" s="83" t="s">
        <v>395</v>
      </c>
      <c r="C47" s="83" t="s">
        <v>359</v>
      </c>
      <c r="D47" s="83" t="s">
        <v>274</v>
      </c>
    </row>
    <row r="48" spans="1:5">
      <c r="A48" s="83" t="s">
        <v>1000</v>
      </c>
      <c r="B48" s="83" t="s">
        <v>279</v>
      </c>
      <c r="C48" s="83" t="s">
        <v>359</v>
      </c>
      <c r="D48" s="83" t="s">
        <v>325</v>
      </c>
    </row>
    <row r="49" spans="1:5">
      <c r="A49" s="83" t="s">
        <v>519</v>
      </c>
      <c r="B49" s="83" t="s">
        <v>125</v>
      </c>
      <c r="C49" s="83" t="s">
        <v>359</v>
      </c>
      <c r="D49" s="83" t="s">
        <v>325</v>
      </c>
    </row>
    <row r="50" spans="1:5">
      <c r="A50" s="83" t="s">
        <v>203</v>
      </c>
      <c r="B50" s="83" t="s">
        <v>510</v>
      </c>
      <c r="C50" s="83" t="s">
        <v>137</v>
      </c>
      <c r="D50" s="83" t="s">
        <v>325</v>
      </c>
    </row>
    <row r="51" spans="1:5">
      <c r="A51" s="83" t="s">
        <v>821</v>
      </c>
      <c r="B51" s="83" t="s">
        <v>365</v>
      </c>
      <c r="C51" s="83" t="s">
        <v>137</v>
      </c>
      <c r="D51" s="83" t="s">
        <v>325</v>
      </c>
    </row>
    <row r="52" spans="1:5">
      <c r="A52" s="83" t="s">
        <v>7</v>
      </c>
      <c r="B52" s="83" t="s">
        <v>57</v>
      </c>
      <c r="C52" s="83" t="s">
        <v>137</v>
      </c>
      <c r="D52" s="83" t="s">
        <v>325</v>
      </c>
    </row>
    <row r="53" spans="1:5">
      <c r="A53" s="83" t="s">
        <v>217</v>
      </c>
      <c r="B53" s="83" t="s">
        <v>312</v>
      </c>
      <c r="C53" s="83" t="s">
        <v>250</v>
      </c>
      <c r="D53" s="83" t="s">
        <v>422</v>
      </c>
      <c r="E53" s="83" t="s">
        <v>205</v>
      </c>
    </row>
    <row r="54" spans="1:5">
      <c r="A54" s="83" t="s">
        <v>117</v>
      </c>
      <c r="B54" s="83" t="s">
        <v>541</v>
      </c>
      <c r="C54" s="83" t="s">
        <v>359</v>
      </c>
      <c r="D54" s="83" t="s">
        <v>274</v>
      </c>
      <c r="E54" s="83" t="s">
        <v>12932</v>
      </c>
    </row>
    <row r="55" spans="1:5">
      <c r="A55" s="83" t="s">
        <v>374</v>
      </c>
      <c r="B55" s="83" t="s">
        <v>289</v>
      </c>
      <c r="C55" s="83" t="s">
        <v>137</v>
      </c>
      <c r="D55" s="83" t="s">
        <v>325</v>
      </c>
    </row>
    <row r="56" spans="1:5">
      <c r="A56" s="83" t="s">
        <v>225</v>
      </c>
      <c r="B56" s="83" t="s">
        <v>126</v>
      </c>
      <c r="C56" s="83" t="s">
        <v>359</v>
      </c>
      <c r="D56" s="83" t="s">
        <v>274</v>
      </c>
      <c r="E56" s="83" t="s">
        <v>12930</v>
      </c>
    </row>
    <row r="57" spans="1:5">
      <c r="A57" s="83" t="s">
        <v>173</v>
      </c>
      <c r="B57" s="83" t="s">
        <v>314</v>
      </c>
      <c r="C57" s="83" t="s">
        <v>250</v>
      </c>
      <c r="D57" s="83" t="s">
        <v>422</v>
      </c>
      <c r="E57" s="83" t="s">
        <v>12930</v>
      </c>
    </row>
    <row r="58" spans="1:5">
      <c r="A58" s="83" t="s">
        <v>41</v>
      </c>
      <c r="B58" s="83" t="s">
        <v>3</v>
      </c>
      <c r="C58" s="83" t="s">
        <v>359</v>
      </c>
      <c r="D58" s="83" t="s">
        <v>274</v>
      </c>
      <c r="E58" s="83" t="s">
        <v>12930</v>
      </c>
    </row>
    <row r="59" spans="1:5">
      <c r="A59" s="83" t="s">
        <v>298</v>
      </c>
      <c r="B59" s="83" t="s">
        <v>509</v>
      </c>
      <c r="C59" s="83" t="s">
        <v>250</v>
      </c>
      <c r="D59" s="83" t="s">
        <v>422</v>
      </c>
      <c r="E59" s="83" t="s">
        <v>12930</v>
      </c>
    </row>
    <row r="60" spans="1:5">
      <c r="A60" s="83" t="s">
        <v>255</v>
      </c>
      <c r="B60" s="83" t="s">
        <v>226</v>
      </c>
      <c r="C60" s="83" t="s">
        <v>548</v>
      </c>
      <c r="D60" s="83" t="s">
        <v>440</v>
      </c>
      <c r="E60" s="83" t="s">
        <v>205</v>
      </c>
    </row>
    <row r="61" spans="1:5">
      <c r="A61" s="83" t="s">
        <v>405</v>
      </c>
      <c r="B61" s="83" t="s">
        <v>396</v>
      </c>
      <c r="C61" s="83" t="s">
        <v>137</v>
      </c>
      <c r="D61" s="83" t="s">
        <v>325</v>
      </c>
    </row>
    <row r="62" spans="1:5">
      <c r="A62" s="83" t="s">
        <v>168</v>
      </c>
      <c r="B62" s="83" t="s">
        <v>50</v>
      </c>
      <c r="C62" s="83" t="s">
        <v>137</v>
      </c>
      <c r="D62" s="83" t="s">
        <v>325</v>
      </c>
    </row>
    <row r="63" spans="1:5">
      <c r="A63" s="83" t="s">
        <v>45</v>
      </c>
      <c r="B63" s="83" t="s">
        <v>398</v>
      </c>
      <c r="C63" s="83" t="s">
        <v>548</v>
      </c>
      <c r="D63" s="83" t="s">
        <v>440</v>
      </c>
      <c r="E63" s="83" t="s">
        <v>205</v>
      </c>
    </row>
    <row r="64" spans="1:5">
      <c r="A64" s="83" t="s">
        <v>149</v>
      </c>
      <c r="B64" s="83" t="s">
        <v>459</v>
      </c>
      <c r="C64" s="83" t="s">
        <v>137</v>
      </c>
      <c r="D64" s="83" t="s">
        <v>325</v>
      </c>
    </row>
    <row r="65" spans="1:5">
      <c r="A65" s="83" t="s">
        <v>111</v>
      </c>
      <c r="B65" s="83" t="s">
        <v>469</v>
      </c>
      <c r="C65" s="83" t="s">
        <v>293</v>
      </c>
      <c r="D65" s="83" t="s">
        <v>274</v>
      </c>
      <c r="E65" s="83" t="s">
        <v>12932</v>
      </c>
    </row>
    <row r="66" spans="1:5">
      <c r="A66" s="83" t="s">
        <v>420</v>
      </c>
      <c r="B66" s="83" t="s">
        <v>520</v>
      </c>
      <c r="C66" s="83" t="s">
        <v>137</v>
      </c>
      <c r="D66" s="83" t="s">
        <v>325</v>
      </c>
    </row>
    <row r="67" spans="1:5">
      <c r="A67" s="83" t="s">
        <v>493</v>
      </c>
      <c r="B67" s="83" t="s">
        <v>390</v>
      </c>
      <c r="C67" s="83" t="s">
        <v>137</v>
      </c>
      <c r="D67" s="83" t="s">
        <v>325</v>
      </c>
    </row>
    <row r="68" spans="1:5">
      <c r="A68" s="83" t="s">
        <v>276</v>
      </c>
      <c r="B68" s="83" t="s">
        <v>551</v>
      </c>
      <c r="C68" s="83" t="s">
        <v>293</v>
      </c>
      <c r="D68" s="83" t="s">
        <v>422</v>
      </c>
      <c r="E68" s="83" t="s">
        <v>205</v>
      </c>
    </row>
    <row r="69" spans="1:5">
      <c r="A69" s="83" t="s">
        <v>363</v>
      </c>
      <c r="B69" s="83" t="s">
        <v>346</v>
      </c>
      <c r="C69" s="83" t="s">
        <v>548</v>
      </c>
      <c r="D69" s="83" t="s">
        <v>274</v>
      </c>
      <c r="E69" s="83" t="s">
        <v>12930</v>
      </c>
    </row>
    <row r="70" spans="1:5">
      <c r="A70" s="83" t="s">
        <v>266</v>
      </c>
      <c r="B70" s="83" t="s">
        <v>248</v>
      </c>
      <c r="C70" s="83" t="s">
        <v>137</v>
      </c>
      <c r="D70" s="83" t="s">
        <v>325</v>
      </c>
    </row>
    <row r="71" spans="1:5">
      <c r="A71" s="83" t="s">
        <v>220</v>
      </c>
      <c r="B71" s="83" t="s">
        <v>234</v>
      </c>
      <c r="C71" s="83" t="s">
        <v>137</v>
      </c>
      <c r="D71" s="83" t="s">
        <v>274</v>
      </c>
      <c r="E71" s="83" t="s">
        <v>12930</v>
      </c>
    </row>
    <row r="72" spans="1:5">
      <c r="A72" s="83" t="s">
        <v>299</v>
      </c>
      <c r="B72" s="83" t="s">
        <v>311</v>
      </c>
      <c r="C72" s="83" t="s">
        <v>548</v>
      </c>
      <c r="D72" s="83" t="s">
        <v>422</v>
      </c>
      <c r="E72" s="83" t="s">
        <v>205</v>
      </c>
    </row>
    <row r="73" spans="1:5">
      <c r="A73" s="83" t="s">
        <v>140</v>
      </c>
      <c r="B73" s="83" t="s">
        <v>284</v>
      </c>
      <c r="C73" s="83" t="s">
        <v>137</v>
      </c>
      <c r="D73" s="83" t="s">
        <v>325</v>
      </c>
    </row>
    <row r="74" spans="1:5">
      <c r="A74" s="83" t="s">
        <v>269</v>
      </c>
      <c r="B74" s="83" t="s">
        <v>67</v>
      </c>
      <c r="C74" s="83" t="s">
        <v>548</v>
      </c>
      <c r="D74" s="83" t="s">
        <v>422</v>
      </c>
      <c r="E74" s="83" t="s">
        <v>205</v>
      </c>
    </row>
    <row r="75" spans="1:5">
      <c r="A75" s="83" t="s">
        <v>291</v>
      </c>
      <c r="B75" s="83" t="s">
        <v>542</v>
      </c>
      <c r="C75" s="83" t="s">
        <v>548</v>
      </c>
      <c r="D75" s="83" t="s">
        <v>440</v>
      </c>
      <c r="E75" s="83" t="s">
        <v>205</v>
      </c>
    </row>
    <row r="76" spans="1:5">
      <c r="A76" s="83" t="s">
        <v>100</v>
      </c>
      <c r="B76" s="83" t="s">
        <v>93</v>
      </c>
      <c r="C76" s="83" t="s">
        <v>548</v>
      </c>
      <c r="D76" s="83" t="s">
        <v>440</v>
      </c>
      <c r="E76" s="83" t="s">
        <v>205</v>
      </c>
    </row>
    <row r="77" spans="1:5">
      <c r="A77" s="83" t="s">
        <v>75</v>
      </c>
      <c r="B77" s="83" t="s">
        <v>24</v>
      </c>
      <c r="C77" s="83" t="s">
        <v>548</v>
      </c>
      <c r="D77" s="83" t="s">
        <v>274</v>
      </c>
      <c r="E77" s="83" t="s">
        <v>12930</v>
      </c>
    </row>
    <row r="78" spans="1:5">
      <c r="A78" s="83" t="s">
        <v>391</v>
      </c>
      <c r="B78" s="83" t="s">
        <v>448</v>
      </c>
      <c r="C78" s="83" t="s">
        <v>137</v>
      </c>
      <c r="D78" s="83" t="s">
        <v>325</v>
      </c>
    </row>
    <row r="79" spans="1:5">
      <c r="A79" s="83" t="s">
        <v>206</v>
      </c>
      <c r="B79" s="83" t="s">
        <v>306</v>
      </c>
      <c r="C79" s="83" t="s">
        <v>359</v>
      </c>
      <c r="D79" s="83" t="s">
        <v>274</v>
      </c>
      <c r="E79" s="83" t="s">
        <v>12932</v>
      </c>
    </row>
    <row r="80" spans="1:5">
      <c r="A80" s="83" t="s">
        <v>62</v>
      </c>
      <c r="B80" s="83" t="s">
        <v>190</v>
      </c>
      <c r="C80" s="83" t="s">
        <v>137</v>
      </c>
      <c r="D80" s="83" t="s">
        <v>325</v>
      </c>
    </row>
    <row r="81" spans="1:5">
      <c r="A81" s="83" t="s">
        <v>107</v>
      </c>
      <c r="B81" s="83" t="s">
        <v>305</v>
      </c>
      <c r="C81" s="83" t="s">
        <v>359</v>
      </c>
      <c r="D81" s="83" t="s">
        <v>274</v>
      </c>
      <c r="E81" s="83" t="s">
        <v>12930</v>
      </c>
    </row>
    <row r="82" spans="1:5">
      <c r="A82" s="83" t="s">
        <v>491</v>
      </c>
      <c r="B82" s="83" t="s">
        <v>194</v>
      </c>
      <c r="C82" s="83" t="s">
        <v>293</v>
      </c>
      <c r="D82" s="83" t="s">
        <v>325</v>
      </c>
    </row>
    <row r="83" spans="1:5">
      <c r="A83" s="83" t="s">
        <v>169</v>
      </c>
      <c r="B83" s="83" t="s">
        <v>345</v>
      </c>
      <c r="C83" s="83" t="s">
        <v>359</v>
      </c>
      <c r="D83" s="83" t="s">
        <v>325</v>
      </c>
      <c r="E83" s="83" t="s">
        <v>205</v>
      </c>
    </row>
    <row r="84" spans="1:5">
      <c r="A84" s="83" t="s">
        <v>386</v>
      </c>
      <c r="B84" s="83" t="s">
        <v>239</v>
      </c>
      <c r="C84" s="83" t="s">
        <v>293</v>
      </c>
      <c r="D84" s="83" t="s">
        <v>325</v>
      </c>
    </row>
    <row r="85" spans="1:5">
      <c r="A85" s="83" t="s">
        <v>331</v>
      </c>
      <c r="B85" s="83" t="s">
        <v>4</v>
      </c>
      <c r="C85" s="83" t="s">
        <v>359</v>
      </c>
      <c r="D85" s="83" t="s">
        <v>422</v>
      </c>
      <c r="E85" s="83" t="s">
        <v>205</v>
      </c>
    </row>
    <row r="86" spans="1:5">
      <c r="A86" s="83" t="s">
        <v>549</v>
      </c>
      <c r="B86" s="83" t="s">
        <v>5</v>
      </c>
      <c r="C86" s="83" t="s">
        <v>137</v>
      </c>
      <c r="D86" s="83" t="s">
        <v>325</v>
      </c>
      <c r="E86" s="83" t="s">
        <v>12930</v>
      </c>
    </row>
    <row r="87" spans="1:5">
      <c r="A87" s="83" t="s">
        <v>246</v>
      </c>
      <c r="B87" s="83" t="s">
        <v>31</v>
      </c>
      <c r="C87" s="83" t="s">
        <v>359</v>
      </c>
      <c r="D87" s="83" t="s">
        <v>422</v>
      </c>
      <c r="E87" s="83" t="s">
        <v>205</v>
      </c>
    </row>
    <row r="88" spans="1:5">
      <c r="A88" s="83" t="s">
        <v>515</v>
      </c>
      <c r="B88" s="83" t="s">
        <v>249</v>
      </c>
      <c r="C88" s="83" t="s">
        <v>137</v>
      </c>
      <c r="D88" s="83" t="s">
        <v>325</v>
      </c>
    </row>
    <row r="89" spans="1:5">
      <c r="A89" s="83" t="s">
        <v>295</v>
      </c>
      <c r="B89" s="83" t="s">
        <v>430</v>
      </c>
      <c r="C89" s="83" t="s">
        <v>293</v>
      </c>
      <c r="D89" s="83" t="s">
        <v>274</v>
      </c>
      <c r="E89" s="83" t="s">
        <v>12930</v>
      </c>
    </row>
    <row r="90" spans="1:5">
      <c r="A90" s="83" t="s">
        <v>352</v>
      </c>
      <c r="B90" s="83" t="s">
        <v>494</v>
      </c>
      <c r="C90" s="83" t="s">
        <v>137</v>
      </c>
      <c r="D90" s="83" t="s">
        <v>325</v>
      </c>
    </row>
    <row r="91" spans="1:5">
      <c r="A91" s="83" t="s">
        <v>528</v>
      </c>
      <c r="B91" s="83" t="s">
        <v>195</v>
      </c>
      <c r="C91" s="83" t="s">
        <v>251</v>
      </c>
      <c r="D91" s="83" t="s">
        <v>422</v>
      </c>
      <c r="E91" s="83" t="s">
        <v>12930</v>
      </c>
    </row>
    <row r="92" spans="1:5">
      <c r="A92" s="83" t="s">
        <v>182</v>
      </c>
      <c r="B92" s="83" t="s">
        <v>376</v>
      </c>
      <c r="C92" s="83" t="s">
        <v>137</v>
      </c>
      <c r="D92" s="83" t="s">
        <v>325</v>
      </c>
    </row>
    <row r="93" spans="1:5">
      <c r="A93" s="83" t="s">
        <v>262</v>
      </c>
      <c r="B93" s="83" t="s">
        <v>84</v>
      </c>
      <c r="C93" s="83" t="s">
        <v>250</v>
      </c>
      <c r="D93" s="83" t="s">
        <v>422</v>
      </c>
      <c r="E93" s="83" t="s">
        <v>12930</v>
      </c>
    </row>
    <row r="94" spans="1:5">
      <c r="A94" s="83" t="s">
        <v>163</v>
      </c>
      <c r="B94" s="83" t="s">
        <v>465</v>
      </c>
      <c r="C94" s="83" t="s">
        <v>250</v>
      </c>
      <c r="D94" s="83" t="s">
        <v>274</v>
      </c>
      <c r="E94" s="83" t="s">
        <v>12930</v>
      </c>
    </row>
    <row r="95" spans="1:5">
      <c r="A95" s="83" t="s">
        <v>79</v>
      </c>
      <c r="B95" s="83" t="s">
        <v>482</v>
      </c>
      <c r="C95" s="83" t="s">
        <v>137</v>
      </c>
      <c r="D95" s="83" t="s">
        <v>325</v>
      </c>
    </row>
    <row r="96" spans="1:5">
      <c r="A96" s="83" t="s">
        <v>192</v>
      </c>
      <c r="B96" s="83" t="s">
        <v>453</v>
      </c>
      <c r="C96" s="83" t="s">
        <v>250</v>
      </c>
      <c r="D96" s="83" t="s">
        <v>325</v>
      </c>
    </row>
    <row r="97" spans="1:5">
      <c r="A97" s="83" t="s">
        <v>471</v>
      </c>
      <c r="B97" s="83" t="s">
        <v>333</v>
      </c>
      <c r="C97" s="83" t="s">
        <v>137</v>
      </c>
      <c r="D97" s="83" t="s">
        <v>325</v>
      </c>
    </row>
    <row r="98" spans="1:5">
      <c r="A98" s="83" t="s">
        <v>375</v>
      </c>
      <c r="B98" s="83" t="s">
        <v>400</v>
      </c>
      <c r="C98" s="83" t="s">
        <v>359</v>
      </c>
      <c r="D98" s="83" t="s">
        <v>274</v>
      </c>
      <c r="E98" s="83" t="s">
        <v>12930</v>
      </c>
    </row>
    <row r="99" spans="1:5">
      <c r="A99" s="83" t="s">
        <v>501</v>
      </c>
      <c r="B99" s="83" t="s">
        <v>383</v>
      </c>
      <c r="C99" s="83" t="s">
        <v>250</v>
      </c>
      <c r="D99" s="83" t="s">
        <v>422</v>
      </c>
      <c r="E99" s="83" t="s">
        <v>12930</v>
      </c>
    </row>
    <row r="100" spans="1:5">
      <c r="A100" s="83" t="s">
        <v>212</v>
      </c>
      <c r="B100" s="83" t="s">
        <v>30</v>
      </c>
      <c r="C100" s="83" t="s">
        <v>293</v>
      </c>
      <c r="D100" s="83" t="s">
        <v>325</v>
      </c>
    </row>
    <row r="101" spans="1:5">
      <c r="A101" s="83" t="s">
        <v>517</v>
      </c>
      <c r="B101" s="83" t="s">
        <v>1</v>
      </c>
      <c r="C101" s="83" t="s">
        <v>137</v>
      </c>
      <c r="D101" s="83" t="s">
        <v>274</v>
      </c>
      <c r="E101" s="83" t="s">
        <v>12930</v>
      </c>
    </row>
    <row r="102" spans="1:5">
      <c r="A102" s="83" t="s">
        <v>292</v>
      </c>
      <c r="B102" s="83" t="s">
        <v>127</v>
      </c>
      <c r="C102" s="83" t="s">
        <v>548</v>
      </c>
      <c r="D102" s="83" t="s">
        <v>422</v>
      </c>
      <c r="E102" s="83" t="s">
        <v>12932</v>
      </c>
    </row>
    <row r="103" spans="1:5">
      <c r="A103" s="83" t="s">
        <v>418</v>
      </c>
      <c r="B103" s="83" t="s">
        <v>290</v>
      </c>
      <c r="C103" s="83" t="s">
        <v>137</v>
      </c>
      <c r="D103" s="83" t="s">
        <v>422</v>
      </c>
      <c r="E103" s="83" t="s">
        <v>205</v>
      </c>
    </row>
    <row r="104" spans="1:5">
      <c r="A104" s="83" t="s">
        <v>264</v>
      </c>
      <c r="B104" s="83" t="s">
        <v>421</v>
      </c>
      <c r="C104" s="83" t="s">
        <v>293</v>
      </c>
      <c r="D104" s="83" t="s">
        <v>422</v>
      </c>
      <c r="E104" s="83" t="s">
        <v>205</v>
      </c>
    </row>
    <row r="105" spans="1:5">
      <c r="A105" s="83" t="s">
        <v>29</v>
      </c>
      <c r="B105" s="83" t="s">
        <v>59</v>
      </c>
      <c r="C105" s="83" t="s">
        <v>293</v>
      </c>
      <c r="D105" s="83" t="s">
        <v>422</v>
      </c>
      <c r="E105" s="83" t="s">
        <v>205</v>
      </c>
    </row>
    <row r="106" spans="1:5">
      <c r="A106" s="83" t="s">
        <v>441</v>
      </c>
      <c r="B106" s="83" t="s">
        <v>554</v>
      </c>
      <c r="C106" s="83" t="s">
        <v>359</v>
      </c>
      <c r="D106" s="83" t="s">
        <v>325</v>
      </c>
      <c r="E106" s="83" t="s">
        <v>12930</v>
      </c>
    </row>
    <row r="107" spans="1:5">
      <c r="A107" s="83" t="s">
        <v>158</v>
      </c>
      <c r="B107" s="83" t="s">
        <v>357</v>
      </c>
      <c r="C107" s="83" t="s">
        <v>293</v>
      </c>
      <c r="D107" s="83" t="s">
        <v>325</v>
      </c>
    </row>
    <row r="108" spans="1:5">
      <c r="A108" s="83" t="s">
        <v>121</v>
      </c>
      <c r="B108" s="83" t="s">
        <v>232</v>
      </c>
      <c r="C108" s="83" t="s">
        <v>250</v>
      </c>
      <c r="D108" s="83" t="s">
        <v>325</v>
      </c>
    </row>
    <row r="109" spans="1:5">
      <c r="A109" s="83" t="s">
        <v>17</v>
      </c>
      <c r="B109" s="83" t="s">
        <v>275</v>
      </c>
      <c r="C109" s="83" t="s">
        <v>293</v>
      </c>
      <c r="D109" s="83" t="s">
        <v>422</v>
      </c>
      <c r="E109" s="83" t="s">
        <v>205</v>
      </c>
    </row>
    <row r="110" spans="1:5">
      <c r="A110" s="83" t="s">
        <v>34</v>
      </c>
      <c r="B110" s="83" t="s">
        <v>535</v>
      </c>
      <c r="C110" s="83" t="s">
        <v>250</v>
      </c>
      <c r="D110" s="83" t="s">
        <v>422</v>
      </c>
      <c r="E110" s="83" t="s">
        <v>12930</v>
      </c>
    </row>
    <row r="111" spans="1:5">
      <c r="A111" s="83" t="s">
        <v>271</v>
      </c>
      <c r="B111" s="83" t="s">
        <v>196</v>
      </c>
      <c r="C111" s="83" t="s">
        <v>548</v>
      </c>
      <c r="D111" s="83" t="s">
        <v>440</v>
      </c>
      <c r="E111" s="83" t="s">
        <v>205</v>
      </c>
    </row>
    <row r="112" spans="1:5">
      <c r="A112" s="83" t="s">
        <v>475</v>
      </c>
      <c r="B112" s="83" t="s">
        <v>235</v>
      </c>
      <c r="C112" s="83" t="s">
        <v>250</v>
      </c>
      <c r="D112" s="83" t="s">
        <v>274</v>
      </c>
      <c r="E112" s="83" t="s">
        <v>12930</v>
      </c>
    </row>
    <row r="113" spans="1:5">
      <c r="A113" s="83" t="s">
        <v>0</v>
      </c>
      <c r="B113" s="83" t="s">
        <v>457</v>
      </c>
      <c r="C113" s="83" t="s">
        <v>359</v>
      </c>
      <c r="D113" s="83" t="s">
        <v>274</v>
      </c>
      <c r="E113" s="83" t="s">
        <v>12932</v>
      </c>
    </row>
    <row r="114" spans="1:5">
      <c r="A114" s="83" t="s">
        <v>88</v>
      </c>
      <c r="B114" s="83" t="s">
        <v>33</v>
      </c>
      <c r="C114" s="83" t="s">
        <v>137</v>
      </c>
      <c r="D114" s="83" t="s">
        <v>325</v>
      </c>
    </row>
    <row r="115" spans="1:5">
      <c r="A115" s="83" t="s">
        <v>142</v>
      </c>
      <c r="B115" s="83" t="s">
        <v>409</v>
      </c>
      <c r="C115" s="83" t="s">
        <v>251</v>
      </c>
      <c r="D115" s="83" t="s">
        <v>422</v>
      </c>
      <c r="E115" s="83" t="s">
        <v>205</v>
      </c>
    </row>
    <row r="116" spans="1:5">
      <c r="A116" s="83" t="s">
        <v>468</v>
      </c>
      <c r="B116" s="83" t="s">
        <v>433</v>
      </c>
      <c r="C116" s="83" t="s">
        <v>548</v>
      </c>
      <c r="D116" s="83" t="s">
        <v>422</v>
      </c>
      <c r="E116" s="83" t="s">
        <v>205</v>
      </c>
    </row>
    <row r="117" spans="1:5">
      <c r="A117" s="83" t="s">
        <v>437</v>
      </c>
      <c r="B117" s="83" t="s">
        <v>506</v>
      </c>
      <c r="C117" s="83" t="s">
        <v>137</v>
      </c>
      <c r="D117" s="83" t="s">
        <v>325</v>
      </c>
    </row>
    <row r="118" spans="1:5">
      <c r="A118" s="83" t="s">
        <v>224</v>
      </c>
      <c r="B118" s="83" t="s">
        <v>432</v>
      </c>
      <c r="C118" s="83" t="s">
        <v>137</v>
      </c>
      <c r="D118" s="83" t="s">
        <v>325</v>
      </c>
    </row>
    <row r="119" spans="1:5">
      <c r="A119" s="83" t="s">
        <v>139</v>
      </c>
      <c r="B119" s="83" t="s">
        <v>129</v>
      </c>
      <c r="C119" s="83" t="s">
        <v>137</v>
      </c>
      <c r="D119" s="83" t="s">
        <v>325</v>
      </c>
    </row>
    <row r="120" spans="1:5">
      <c r="A120" s="83" t="s">
        <v>13</v>
      </c>
      <c r="B120" s="83" t="s">
        <v>348</v>
      </c>
      <c r="C120" s="83" t="s">
        <v>293</v>
      </c>
      <c r="D120" s="83" t="s">
        <v>325</v>
      </c>
    </row>
    <row r="121" spans="1:5">
      <c r="A121" s="83" t="s">
        <v>558</v>
      </c>
      <c r="B121" s="83" t="s">
        <v>497</v>
      </c>
      <c r="C121" s="83" t="s">
        <v>359</v>
      </c>
      <c r="D121" s="83" t="s">
        <v>325</v>
      </c>
    </row>
    <row r="122" spans="1:5">
      <c r="A122" s="83" t="s">
        <v>533</v>
      </c>
      <c r="B122" s="83" t="s">
        <v>55</v>
      </c>
      <c r="C122" s="83" t="s">
        <v>250</v>
      </c>
      <c r="D122" s="83" t="s">
        <v>422</v>
      </c>
      <c r="E122" s="83" t="s">
        <v>12930</v>
      </c>
    </row>
    <row r="123" spans="1:5">
      <c r="A123" s="83" t="s">
        <v>319</v>
      </c>
      <c r="B123" s="83" t="s">
        <v>496</v>
      </c>
      <c r="C123" s="83" t="s">
        <v>137</v>
      </c>
      <c r="D123" s="83" t="s">
        <v>325</v>
      </c>
    </row>
    <row r="124" spans="1:5">
      <c r="A124" s="83" t="s">
        <v>176</v>
      </c>
      <c r="B124" s="83" t="s">
        <v>536</v>
      </c>
      <c r="C124" s="83" t="s">
        <v>137</v>
      </c>
      <c r="D124" s="83" t="s">
        <v>274</v>
      </c>
      <c r="E124" s="83" t="s">
        <v>12930</v>
      </c>
    </row>
    <row r="125" spans="1:5">
      <c r="A125" s="83" t="s">
        <v>530</v>
      </c>
      <c r="B125" s="83" t="s">
        <v>136</v>
      </c>
      <c r="C125" s="83" t="s">
        <v>548</v>
      </c>
      <c r="D125" s="83" t="s">
        <v>440</v>
      </c>
      <c r="E125" s="83" t="s">
        <v>205</v>
      </c>
    </row>
    <row r="126" spans="1:5">
      <c r="A126" s="83" t="s">
        <v>326</v>
      </c>
      <c r="B126" s="83" t="s">
        <v>77</v>
      </c>
      <c r="C126" s="83" t="s">
        <v>251</v>
      </c>
      <c r="D126" s="83" t="s">
        <v>274</v>
      </c>
      <c r="E126" s="83" t="s">
        <v>205</v>
      </c>
    </row>
    <row r="127" spans="1:5">
      <c r="A127" s="83" t="s">
        <v>527</v>
      </c>
      <c r="B127" s="83" t="s">
        <v>495</v>
      </c>
      <c r="C127" s="83" t="s">
        <v>359</v>
      </c>
      <c r="D127" s="83" t="s">
        <v>274</v>
      </c>
      <c r="E127" s="83" t="s">
        <v>12930</v>
      </c>
    </row>
    <row r="128" spans="1:5">
      <c r="A128" s="83" t="s">
        <v>81</v>
      </c>
      <c r="B128" s="83" t="s">
        <v>505</v>
      </c>
      <c r="C128" s="83" t="s">
        <v>293</v>
      </c>
      <c r="D128" s="83" t="s">
        <v>274</v>
      </c>
      <c r="E128" s="83" t="s">
        <v>205</v>
      </c>
    </row>
    <row r="129" spans="1:5">
      <c r="A129" s="83" t="s">
        <v>236</v>
      </c>
      <c r="B129" s="83" t="s">
        <v>165</v>
      </c>
      <c r="C129" s="83" t="s">
        <v>137</v>
      </c>
      <c r="D129" s="83" t="s">
        <v>274</v>
      </c>
      <c r="E129" s="83" t="s">
        <v>12930</v>
      </c>
    </row>
    <row r="130" spans="1:5">
      <c r="A130" s="83" t="s">
        <v>310</v>
      </c>
      <c r="B130" s="83" t="s">
        <v>26</v>
      </c>
      <c r="C130" s="83" t="s">
        <v>548</v>
      </c>
      <c r="D130" s="83" t="s">
        <v>440</v>
      </c>
      <c r="E130" s="83" t="s">
        <v>205</v>
      </c>
    </row>
    <row r="131" spans="1:5">
      <c r="A131" s="83" t="s">
        <v>238</v>
      </c>
      <c r="B131" s="83" t="s">
        <v>90</v>
      </c>
      <c r="C131" s="83" t="s">
        <v>250</v>
      </c>
      <c r="D131" s="83" t="s">
        <v>325</v>
      </c>
    </row>
    <row r="132" spans="1:5">
      <c r="A132" s="83" t="s">
        <v>82</v>
      </c>
      <c r="B132" s="83" t="s">
        <v>486</v>
      </c>
      <c r="C132" s="83" t="s">
        <v>293</v>
      </c>
      <c r="D132" s="83" t="s">
        <v>422</v>
      </c>
      <c r="E132" s="83" t="s">
        <v>205</v>
      </c>
    </row>
    <row r="133" spans="1:5">
      <c r="A133" s="83" t="s">
        <v>63</v>
      </c>
      <c r="B133" s="83" t="s">
        <v>401</v>
      </c>
      <c r="C133" s="83" t="s">
        <v>137</v>
      </c>
      <c r="D133" s="83" t="s">
        <v>274</v>
      </c>
      <c r="E133" s="83" t="s">
        <v>12930</v>
      </c>
    </row>
    <row r="134" spans="1:5">
      <c r="A134" s="83" t="s">
        <v>128</v>
      </c>
      <c r="B134" s="83" t="s">
        <v>338</v>
      </c>
      <c r="C134" s="83" t="s">
        <v>293</v>
      </c>
      <c r="D134" s="83" t="s">
        <v>422</v>
      </c>
      <c r="E134" s="83" t="s">
        <v>12930</v>
      </c>
    </row>
    <row r="135" spans="1:5">
      <c r="A135" s="83" t="s">
        <v>53</v>
      </c>
      <c r="B135" s="83" t="s">
        <v>92</v>
      </c>
      <c r="C135" s="83" t="s">
        <v>293</v>
      </c>
      <c r="D135" s="83" t="s">
        <v>325</v>
      </c>
    </row>
    <row r="136" spans="1:5">
      <c r="A136" s="83" t="s">
        <v>156</v>
      </c>
      <c r="B136" s="83" t="s">
        <v>416</v>
      </c>
      <c r="C136" s="83" t="s">
        <v>548</v>
      </c>
      <c r="D136" s="83" t="s">
        <v>440</v>
      </c>
      <c r="E136" s="83" t="s">
        <v>205</v>
      </c>
    </row>
    <row r="137" spans="1:5">
      <c r="A137" s="83" t="s">
        <v>327</v>
      </c>
      <c r="B137" s="83" t="s">
        <v>9</v>
      </c>
      <c r="C137" s="83" t="s">
        <v>548</v>
      </c>
      <c r="D137" s="83" t="s">
        <v>422</v>
      </c>
      <c r="E137" s="83" t="s">
        <v>205</v>
      </c>
    </row>
    <row r="138" spans="1:5">
      <c r="A138" s="83" t="s">
        <v>526</v>
      </c>
      <c r="B138" s="83" t="s">
        <v>307</v>
      </c>
      <c r="C138" s="83" t="s">
        <v>548</v>
      </c>
      <c r="D138" s="83" t="s">
        <v>274</v>
      </c>
      <c r="E138" s="83" t="s">
        <v>12930</v>
      </c>
    </row>
    <row r="139" spans="1:5">
      <c r="A139" s="83" t="s">
        <v>484</v>
      </c>
      <c r="B139" s="83" t="s">
        <v>119</v>
      </c>
      <c r="C139" s="83" t="s">
        <v>548</v>
      </c>
      <c r="D139" s="83" t="s">
        <v>440</v>
      </c>
      <c r="E139" s="83" t="s">
        <v>205</v>
      </c>
    </row>
    <row r="140" spans="1:5">
      <c r="A140" s="83" t="s">
        <v>267</v>
      </c>
      <c r="B140" s="83" t="s">
        <v>553</v>
      </c>
      <c r="C140" s="83" t="s">
        <v>293</v>
      </c>
      <c r="D140" s="83" t="s">
        <v>274</v>
      </c>
      <c r="E140" s="83" t="s">
        <v>12930</v>
      </c>
    </row>
    <row r="141" spans="1:5">
      <c r="A141" s="83" t="s">
        <v>503</v>
      </c>
      <c r="B141" s="83" t="s">
        <v>145</v>
      </c>
      <c r="C141" s="83" t="s">
        <v>548</v>
      </c>
      <c r="D141" s="83" t="s">
        <v>274</v>
      </c>
      <c r="E141" s="83" t="s">
        <v>12930</v>
      </c>
    </row>
    <row r="142" spans="1:5">
      <c r="A142" s="83" t="s">
        <v>118</v>
      </c>
      <c r="B142" s="83" t="s">
        <v>315</v>
      </c>
      <c r="C142" s="83" t="s">
        <v>293</v>
      </c>
      <c r="D142" s="83" t="s">
        <v>325</v>
      </c>
    </row>
    <row r="143" spans="1:5">
      <c r="A143" s="83" t="s">
        <v>507</v>
      </c>
      <c r="B143" s="83" t="s">
        <v>513</v>
      </c>
      <c r="C143" s="83" t="s">
        <v>548</v>
      </c>
      <c r="D143" s="83" t="s">
        <v>440</v>
      </c>
      <c r="E143" s="83" t="s">
        <v>205</v>
      </c>
    </row>
    <row r="144" spans="1:5">
      <c r="A144" s="83" t="s">
        <v>159</v>
      </c>
      <c r="B144" s="83" t="s">
        <v>308</v>
      </c>
      <c r="C144" s="83" t="s">
        <v>548</v>
      </c>
      <c r="D144" s="83" t="s">
        <v>422</v>
      </c>
      <c r="E144" s="83" t="s">
        <v>12932</v>
      </c>
    </row>
    <row r="145" spans="1:5">
      <c r="A145" s="83" t="s">
        <v>384</v>
      </c>
      <c r="B145" s="83" t="s">
        <v>259</v>
      </c>
      <c r="C145" s="83" t="s">
        <v>359</v>
      </c>
      <c r="D145" s="83" t="s">
        <v>422</v>
      </c>
      <c r="E145" s="83" t="s">
        <v>205</v>
      </c>
    </row>
    <row r="146" spans="1:5">
      <c r="A146" s="83" t="s">
        <v>11</v>
      </c>
      <c r="B146" s="83" t="s">
        <v>483</v>
      </c>
      <c r="C146" s="83" t="s">
        <v>137</v>
      </c>
      <c r="D146" s="83" t="s">
        <v>325</v>
      </c>
    </row>
    <row r="147" spans="1:5">
      <c r="A147" s="83" t="s">
        <v>254</v>
      </c>
      <c r="B147" s="83" t="s">
        <v>120</v>
      </c>
      <c r="C147" s="83" t="s">
        <v>137</v>
      </c>
      <c r="D147" s="83" t="s">
        <v>325</v>
      </c>
    </row>
    <row r="148" spans="1:5">
      <c r="A148" s="83" t="s">
        <v>35</v>
      </c>
      <c r="B148" s="83" t="s">
        <v>73</v>
      </c>
      <c r="C148" s="83" t="s">
        <v>251</v>
      </c>
      <c r="D148" s="83" t="s">
        <v>422</v>
      </c>
      <c r="E148" s="83" t="s">
        <v>205</v>
      </c>
    </row>
    <row r="149" spans="1:5">
      <c r="A149" s="83" t="s">
        <v>27</v>
      </c>
      <c r="B149" s="83" t="s">
        <v>72</v>
      </c>
      <c r="C149" s="83" t="s">
        <v>293</v>
      </c>
      <c r="D149" s="83" t="s">
        <v>325</v>
      </c>
      <c r="E149" s="83" t="s">
        <v>12930</v>
      </c>
    </row>
    <row r="150" spans="1:5">
      <c r="A150" s="83" t="s">
        <v>130</v>
      </c>
      <c r="B150" s="83" t="s">
        <v>40</v>
      </c>
      <c r="C150" s="83" t="s">
        <v>293</v>
      </c>
      <c r="D150" s="83" t="s">
        <v>325</v>
      </c>
    </row>
    <row r="151" spans="1:5">
      <c r="A151" s="83" t="s">
        <v>313</v>
      </c>
      <c r="B151" s="83" t="s">
        <v>423</v>
      </c>
      <c r="C151" s="83" t="s">
        <v>250</v>
      </c>
      <c r="D151" s="83" t="s">
        <v>325</v>
      </c>
    </row>
    <row r="152" spans="1:5">
      <c r="A152" s="83" t="s">
        <v>544</v>
      </c>
      <c r="B152" s="83" t="s">
        <v>385</v>
      </c>
      <c r="C152" s="83" t="s">
        <v>251</v>
      </c>
      <c r="D152" s="83" t="s">
        <v>422</v>
      </c>
      <c r="E152" s="83" t="s">
        <v>12932</v>
      </c>
    </row>
    <row r="153" spans="1:5">
      <c r="A153" s="83" t="s">
        <v>134</v>
      </c>
      <c r="B153" s="83" t="s">
        <v>171</v>
      </c>
      <c r="C153" s="83" t="s">
        <v>359</v>
      </c>
      <c r="D153" s="83" t="s">
        <v>325</v>
      </c>
      <c r="E153" s="83" t="s">
        <v>12930</v>
      </c>
    </row>
    <row r="154" spans="1:5">
      <c r="A154" s="83" t="s">
        <v>71</v>
      </c>
      <c r="B154" s="83" t="s">
        <v>101</v>
      </c>
      <c r="C154" s="83" t="s">
        <v>359</v>
      </c>
      <c r="D154" s="83" t="s">
        <v>274</v>
      </c>
      <c r="E154" s="83" t="s">
        <v>12930</v>
      </c>
    </row>
    <row r="155" spans="1:5">
      <c r="A155" s="83" t="s">
        <v>392</v>
      </c>
      <c r="B155" s="83" t="s">
        <v>282</v>
      </c>
      <c r="C155" s="83" t="s">
        <v>293</v>
      </c>
      <c r="D155" s="83" t="s">
        <v>422</v>
      </c>
      <c r="E155" s="83" t="s">
        <v>12930</v>
      </c>
    </row>
    <row r="156" spans="1:5">
      <c r="A156" s="83" t="s">
        <v>323</v>
      </c>
      <c r="B156" s="83" t="s">
        <v>242</v>
      </c>
      <c r="C156" s="83" t="s">
        <v>293</v>
      </c>
      <c r="D156" s="83" t="s">
        <v>274</v>
      </c>
      <c r="E156" s="83" t="s">
        <v>12930</v>
      </c>
    </row>
    <row r="157" spans="1:5">
      <c r="A157" s="83" t="s">
        <v>467</v>
      </c>
      <c r="B157" s="83" t="s">
        <v>472</v>
      </c>
      <c r="C157" s="83" t="s">
        <v>293</v>
      </c>
      <c r="D157" s="83" t="s">
        <v>422</v>
      </c>
      <c r="E157" s="83" t="s">
        <v>12932</v>
      </c>
    </row>
    <row r="158" spans="1:5">
      <c r="A158" s="83" t="s">
        <v>378</v>
      </c>
      <c r="B158" s="83" t="s">
        <v>110</v>
      </c>
      <c r="C158" s="83" t="s">
        <v>137</v>
      </c>
      <c r="D158" s="83" t="s">
        <v>325</v>
      </c>
      <c r="E158" s="83" t="s">
        <v>12930</v>
      </c>
    </row>
    <row r="159" spans="1:5">
      <c r="A159" s="83" t="s">
        <v>133</v>
      </c>
      <c r="B159" s="83" t="s">
        <v>102</v>
      </c>
      <c r="C159" s="83" t="s">
        <v>359</v>
      </c>
      <c r="D159" s="83" t="s">
        <v>325</v>
      </c>
    </row>
    <row r="160" spans="1:5">
      <c r="A160" s="83" t="s">
        <v>456</v>
      </c>
      <c r="B160" s="83" t="s">
        <v>410</v>
      </c>
      <c r="C160" s="83" t="s">
        <v>293</v>
      </c>
      <c r="D160" s="83" t="s">
        <v>440</v>
      </c>
    </row>
    <row r="161" spans="1:5">
      <c r="A161" s="83" t="s">
        <v>113</v>
      </c>
      <c r="B161" s="83" t="s">
        <v>151</v>
      </c>
      <c r="C161" s="83" t="s">
        <v>137</v>
      </c>
      <c r="D161" s="83" t="s">
        <v>325</v>
      </c>
    </row>
    <row r="162" spans="1:5">
      <c r="A162" s="83" t="s">
        <v>155</v>
      </c>
      <c r="B162" s="83" t="s">
        <v>473</v>
      </c>
      <c r="C162" s="83" t="s">
        <v>359</v>
      </c>
      <c r="D162" s="83" t="s">
        <v>274</v>
      </c>
      <c r="E162" s="83" t="s">
        <v>12930</v>
      </c>
    </row>
    <row r="163" spans="1:5">
      <c r="A163" s="83" t="s">
        <v>96</v>
      </c>
      <c r="B163" s="83" t="s">
        <v>353</v>
      </c>
      <c r="C163" s="83" t="s">
        <v>250</v>
      </c>
      <c r="D163" s="83" t="s">
        <v>274</v>
      </c>
    </row>
    <row r="164" spans="1:5">
      <c r="A164" s="83" t="s">
        <v>177</v>
      </c>
      <c r="B164" s="83" t="s">
        <v>124</v>
      </c>
      <c r="C164" s="83" t="s">
        <v>293</v>
      </c>
      <c r="D164" s="83" t="s">
        <v>325</v>
      </c>
    </row>
    <row r="165" spans="1:5">
      <c r="A165" s="83" t="s">
        <v>330</v>
      </c>
      <c r="B165" s="83" t="s">
        <v>328</v>
      </c>
      <c r="C165" s="83" t="s">
        <v>250</v>
      </c>
      <c r="D165" s="83" t="s">
        <v>325</v>
      </c>
    </row>
    <row r="166" spans="1:5">
      <c r="A166" s="83" t="s">
        <v>402</v>
      </c>
      <c r="B166" s="83" t="s">
        <v>38</v>
      </c>
      <c r="C166" s="83" t="s">
        <v>137</v>
      </c>
      <c r="D166" s="83" t="s">
        <v>325</v>
      </c>
      <c r="E166" s="83" t="s">
        <v>12930</v>
      </c>
    </row>
    <row r="167" spans="1:5">
      <c r="A167" s="83" t="s">
        <v>8</v>
      </c>
      <c r="B167" s="83" t="s">
        <v>21</v>
      </c>
      <c r="C167" s="83" t="s">
        <v>137</v>
      </c>
      <c r="D167" s="83" t="s">
        <v>274</v>
      </c>
      <c r="E167" s="83" t="s">
        <v>12930</v>
      </c>
    </row>
    <row r="168" spans="1:5">
      <c r="A168" s="83" t="s">
        <v>360</v>
      </c>
      <c r="B168" s="83" t="s">
        <v>531</v>
      </c>
      <c r="C168" s="83" t="s">
        <v>548</v>
      </c>
      <c r="D168" s="83" t="s">
        <v>440</v>
      </c>
      <c r="E168" s="83" t="s">
        <v>205</v>
      </c>
    </row>
    <row r="169" spans="1:5">
      <c r="A169" s="83" t="s">
        <v>449</v>
      </c>
      <c r="B169" s="83" t="s">
        <v>364</v>
      </c>
      <c r="C169" s="83" t="s">
        <v>250</v>
      </c>
      <c r="D169" s="83" t="s">
        <v>325</v>
      </c>
    </row>
    <row r="170" spans="1:5">
      <c r="A170" s="83" t="s">
        <v>105</v>
      </c>
      <c r="B170" s="83" t="s">
        <v>103</v>
      </c>
      <c r="C170" s="83" t="s">
        <v>548</v>
      </c>
      <c r="D170" s="83" t="s">
        <v>440</v>
      </c>
      <c r="E170" s="83" t="s">
        <v>205</v>
      </c>
    </row>
    <row r="171" spans="1:5">
      <c r="A171" s="83" t="s">
        <v>227</v>
      </c>
      <c r="B171" s="83" t="s">
        <v>218</v>
      </c>
      <c r="C171" s="83" t="s">
        <v>548</v>
      </c>
      <c r="D171" s="83" t="s">
        <v>422</v>
      </c>
      <c r="E171" s="83" t="s">
        <v>205</v>
      </c>
    </row>
    <row r="172" spans="1:5">
      <c r="A172" s="83" t="s">
        <v>147</v>
      </c>
      <c r="B172" s="83" t="s">
        <v>179</v>
      </c>
      <c r="C172" s="83" t="s">
        <v>293</v>
      </c>
      <c r="D172" s="83" t="s">
        <v>325</v>
      </c>
    </row>
    <row r="173" spans="1:5">
      <c r="A173" s="83" t="s">
        <v>361</v>
      </c>
      <c r="B173" s="83" t="s">
        <v>492</v>
      </c>
      <c r="C173" s="83" t="s">
        <v>293</v>
      </c>
      <c r="D173" s="83" t="s">
        <v>422</v>
      </c>
      <c r="E173" s="83" t="s">
        <v>205</v>
      </c>
    </row>
    <row r="174" spans="1:5">
      <c r="A174" s="83" t="s">
        <v>160</v>
      </c>
      <c r="B174" s="83" t="s">
        <v>297</v>
      </c>
      <c r="C174" s="83" t="s">
        <v>548</v>
      </c>
      <c r="D174" s="83" t="s">
        <v>440</v>
      </c>
      <c r="E174" s="83" t="s">
        <v>205</v>
      </c>
    </row>
    <row r="175" spans="1:5">
      <c r="A175" s="83" t="s">
        <v>329</v>
      </c>
      <c r="B175" s="83" t="s">
        <v>525</v>
      </c>
      <c r="C175" s="83" t="s">
        <v>359</v>
      </c>
      <c r="D175" s="83" t="s">
        <v>274</v>
      </c>
      <c r="E175" s="83" t="s">
        <v>12930</v>
      </c>
    </row>
    <row r="176" spans="1:5">
      <c r="A176" s="83" t="s">
        <v>178</v>
      </c>
      <c r="B176" s="83" t="s">
        <v>417</v>
      </c>
      <c r="C176" s="83" t="s">
        <v>137</v>
      </c>
      <c r="D176" s="83" t="s">
        <v>325</v>
      </c>
    </row>
    <row r="177" spans="1:5">
      <c r="A177" s="83" t="s">
        <v>114</v>
      </c>
      <c r="B177" s="83" t="s">
        <v>341</v>
      </c>
      <c r="C177" s="83" t="s">
        <v>548</v>
      </c>
      <c r="D177" s="83" t="s">
        <v>440</v>
      </c>
      <c r="E177" s="83" t="s">
        <v>205</v>
      </c>
    </row>
    <row r="178" spans="1:5">
      <c r="A178" s="83" t="s">
        <v>557</v>
      </c>
      <c r="B178" s="83" t="s">
        <v>198</v>
      </c>
      <c r="C178" s="83" t="s">
        <v>137</v>
      </c>
      <c r="D178" s="83" t="s">
        <v>274</v>
      </c>
      <c r="E178" s="83" t="s">
        <v>12930</v>
      </c>
    </row>
    <row r="179" spans="1:5">
      <c r="A179" s="83" t="s">
        <v>87</v>
      </c>
      <c r="B179" s="83" t="s">
        <v>261</v>
      </c>
      <c r="C179" s="83" t="s">
        <v>548</v>
      </c>
      <c r="D179" s="83" t="s">
        <v>440</v>
      </c>
      <c r="E179" s="83" t="s">
        <v>205</v>
      </c>
    </row>
    <row r="180" spans="1:5">
      <c r="A180" s="83" t="s">
        <v>12933</v>
      </c>
      <c r="B180" s="83" t="s">
        <v>309</v>
      </c>
      <c r="C180" s="83" t="s">
        <v>548</v>
      </c>
      <c r="D180" s="83" t="s">
        <v>422</v>
      </c>
      <c r="E180" s="83" t="s">
        <v>205</v>
      </c>
    </row>
    <row r="181" spans="1:5">
      <c r="A181" s="83" t="s">
        <v>428</v>
      </c>
      <c r="B181" s="83" t="s">
        <v>372</v>
      </c>
      <c r="C181" s="83" t="s">
        <v>359</v>
      </c>
      <c r="D181" s="83" t="s">
        <v>274</v>
      </c>
      <c r="E181" s="83" t="s">
        <v>12930</v>
      </c>
    </row>
    <row r="182" spans="1:5">
      <c r="A182" s="83" t="s">
        <v>115</v>
      </c>
      <c r="B182" s="83" t="s">
        <v>455</v>
      </c>
      <c r="C182" s="83" t="s">
        <v>137</v>
      </c>
      <c r="D182" s="83" t="s">
        <v>325</v>
      </c>
    </row>
    <row r="183" spans="1:5">
      <c r="A183" s="83" t="s">
        <v>22</v>
      </c>
      <c r="B183" s="83" t="s">
        <v>18</v>
      </c>
      <c r="C183" s="83" t="s">
        <v>137</v>
      </c>
      <c r="D183" s="83" t="s">
        <v>325</v>
      </c>
    </row>
    <row r="184" spans="1:5">
      <c r="A184" s="83" t="s">
        <v>464</v>
      </c>
      <c r="B184" s="83" t="s">
        <v>393</v>
      </c>
      <c r="C184" s="83" t="s">
        <v>137</v>
      </c>
      <c r="D184" s="83" t="s">
        <v>325</v>
      </c>
    </row>
    <row r="185" spans="1:5">
      <c r="A185" s="83" t="s">
        <v>337</v>
      </c>
      <c r="B185" s="83" t="s">
        <v>278</v>
      </c>
      <c r="C185" s="83" t="s">
        <v>548</v>
      </c>
      <c r="D185" s="83" t="s">
        <v>422</v>
      </c>
      <c r="E185" s="83" t="s">
        <v>12930</v>
      </c>
    </row>
    <row r="186" spans="1:5">
      <c r="A186" s="83" t="s">
        <v>12</v>
      </c>
      <c r="B186" s="83" t="s">
        <v>414</v>
      </c>
      <c r="C186" s="83" t="s">
        <v>359</v>
      </c>
      <c r="D186" s="83" t="s">
        <v>325</v>
      </c>
    </row>
    <row r="187" spans="1:5">
      <c r="A187" s="83" t="s">
        <v>296</v>
      </c>
      <c r="B187" s="83" t="s">
        <v>109</v>
      </c>
      <c r="C187" s="83" t="s">
        <v>548</v>
      </c>
      <c r="D187" s="83" t="s">
        <v>325</v>
      </c>
      <c r="E187" s="83" t="s">
        <v>12930</v>
      </c>
    </row>
    <row r="188" spans="1:5">
      <c r="A188" s="83" t="s">
        <v>211</v>
      </c>
      <c r="B188" s="83" t="s">
        <v>48</v>
      </c>
      <c r="C188" s="83" t="s">
        <v>250</v>
      </c>
      <c r="D188" s="83" t="s">
        <v>440</v>
      </c>
      <c r="E188" s="83" t="s">
        <v>205</v>
      </c>
    </row>
    <row r="189" spans="1:5">
      <c r="A189" s="83" t="s">
        <v>540</v>
      </c>
      <c r="B189" s="83" t="s">
        <v>532</v>
      </c>
      <c r="C189" s="83" t="s">
        <v>359</v>
      </c>
      <c r="D189" s="83" t="s">
        <v>325</v>
      </c>
    </row>
    <row r="190" spans="1:5">
      <c r="A190" s="83" t="s">
        <v>20</v>
      </c>
      <c r="B190" s="83" t="s">
        <v>340</v>
      </c>
      <c r="C190" s="83" t="s">
        <v>548</v>
      </c>
      <c r="D190" s="83" t="s">
        <v>440</v>
      </c>
      <c r="E190" s="83" t="s">
        <v>205</v>
      </c>
    </row>
    <row r="191" spans="1:5">
      <c r="A191" s="83" t="s">
        <v>138</v>
      </c>
      <c r="B191" s="83" t="s">
        <v>303</v>
      </c>
      <c r="C191" s="83" t="s">
        <v>548</v>
      </c>
      <c r="D191" s="83" t="s">
        <v>440</v>
      </c>
      <c r="E191" s="83" t="s">
        <v>205</v>
      </c>
    </row>
    <row r="192" spans="1:5">
      <c r="A192" s="83" t="s">
        <v>555</v>
      </c>
      <c r="B192" s="83" t="s">
        <v>354</v>
      </c>
      <c r="C192" s="83" t="s">
        <v>293</v>
      </c>
      <c r="D192" s="83" t="s">
        <v>274</v>
      </c>
      <c r="E192" s="83" t="s">
        <v>12930</v>
      </c>
    </row>
    <row r="193" spans="1:5">
      <c r="A193" s="83" t="s">
        <v>161</v>
      </c>
      <c r="B193" s="83" t="s">
        <v>199</v>
      </c>
      <c r="C193" s="83" t="s">
        <v>137</v>
      </c>
      <c r="D193" s="83" t="s">
        <v>422</v>
      </c>
      <c r="E193" s="83" t="s">
        <v>205</v>
      </c>
    </row>
    <row r="194" spans="1:5">
      <c r="A194" s="83" t="s">
        <v>429</v>
      </c>
      <c r="B194" s="83" t="s">
        <v>42</v>
      </c>
      <c r="C194" s="83" t="s">
        <v>137</v>
      </c>
      <c r="D194" s="83" t="s">
        <v>274</v>
      </c>
      <c r="E194" s="83" t="s">
        <v>12930</v>
      </c>
    </row>
    <row r="195" spans="1:5">
      <c r="A195" s="83" t="s">
        <v>32</v>
      </c>
      <c r="B195" s="83" t="s">
        <v>355</v>
      </c>
      <c r="C195" s="83" t="s">
        <v>293</v>
      </c>
      <c r="D195" s="83" t="s">
        <v>422</v>
      </c>
      <c r="E195" s="83" t="s">
        <v>12932</v>
      </c>
    </row>
    <row r="196" spans="1:5">
      <c r="A196" s="83" t="s">
        <v>478</v>
      </c>
      <c r="B196" s="83" t="s">
        <v>394</v>
      </c>
      <c r="C196" s="83" t="s">
        <v>293</v>
      </c>
      <c r="D196" s="83" t="s">
        <v>274</v>
      </c>
      <c r="E196" s="83" t="s">
        <v>205</v>
      </c>
    </row>
    <row r="197" spans="1:5">
      <c r="A197" s="83" t="s">
        <v>498</v>
      </c>
      <c r="B197" s="83" t="s">
        <v>58</v>
      </c>
      <c r="C197" s="83" t="s">
        <v>359</v>
      </c>
      <c r="D197" s="83" t="s">
        <v>325</v>
      </c>
      <c r="E197" s="83" t="s">
        <v>12930</v>
      </c>
    </row>
    <row r="198" spans="1:5">
      <c r="A198" s="83" t="s">
        <v>561</v>
      </c>
      <c r="B198" s="83" t="s">
        <v>98</v>
      </c>
      <c r="C198" s="83" t="s">
        <v>250</v>
      </c>
      <c r="D198" s="83" t="s">
        <v>422</v>
      </c>
      <c r="E198" s="83" t="s">
        <v>12930</v>
      </c>
    </row>
    <row r="199" spans="1:5">
      <c r="A199" s="83" t="s">
        <v>1357</v>
      </c>
      <c r="B199" s="83" t="s">
        <v>342</v>
      </c>
      <c r="C199" s="83" t="s">
        <v>137</v>
      </c>
      <c r="D199" s="83" t="s">
        <v>274</v>
      </c>
      <c r="E199" s="83" t="s">
        <v>12930</v>
      </c>
    </row>
    <row r="200" spans="1:5">
      <c r="A200" s="83" t="s">
        <v>116</v>
      </c>
      <c r="B200" s="83" t="s">
        <v>559</v>
      </c>
      <c r="C200" s="83" t="s">
        <v>293</v>
      </c>
      <c r="D200" s="83" t="s">
        <v>274</v>
      </c>
      <c r="E200" s="83" t="s">
        <v>205</v>
      </c>
    </row>
    <row r="201" spans="1:5">
      <c r="A201" s="83" t="s">
        <v>12934</v>
      </c>
      <c r="B201" s="83" t="s">
        <v>728</v>
      </c>
      <c r="C201" s="83" t="s">
        <v>293</v>
      </c>
      <c r="D201" s="83" t="s">
        <v>325</v>
      </c>
    </row>
    <row r="202" spans="1:5">
      <c r="A202" s="83" t="s">
        <v>188</v>
      </c>
      <c r="B202" s="83" t="s">
        <v>485</v>
      </c>
      <c r="C202" s="83" t="s">
        <v>548</v>
      </c>
      <c r="D202" s="83" t="s">
        <v>422</v>
      </c>
      <c r="E202" s="83" t="s">
        <v>205</v>
      </c>
    </row>
    <row r="203" spans="1:5">
      <c r="A203" s="83" t="s">
        <v>256</v>
      </c>
      <c r="B203" s="83" t="s">
        <v>419</v>
      </c>
      <c r="C203" s="83" t="s">
        <v>548</v>
      </c>
      <c r="D203" s="83" t="s">
        <v>440</v>
      </c>
      <c r="E203" s="83" t="s">
        <v>205</v>
      </c>
    </row>
    <row r="204" spans="1:5">
      <c r="A204" s="83" t="s">
        <v>164</v>
      </c>
      <c r="B204" s="83" t="s">
        <v>343</v>
      </c>
      <c r="C204" s="83" t="s">
        <v>137</v>
      </c>
      <c r="D204" s="83" t="s">
        <v>422</v>
      </c>
      <c r="E204" s="83" t="s">
        <v>12930</v>
      </c>
    </row>
    <row r="205" spans="1:5">
      <c r="A205" s="83" t="s">
        <v>170</v>
      </c>
      <c r="B205" s="83" t="s">
        <v>200</v>
      </c>
      <c r="C205" s="83" t="s">
        <v>359</v>
      </c>
      <c r="D205" s="83" t="s">
        <v>325</v>
      </c>
      <c r="E205" s="83" t="s">
        <v>12930</v>
      </c>
    </row>
    <row r="206" spans="1:5">
      <c r="A206" s="83" t="s">
        <v>273</v>
      </c>
      <c r="B206" s="83" t="s">
        <v>54</v>
      </c>
      <c r="C206" s="83" t="s">
        <v>172</v>
      </c>
      <c r="D206" s="83" t="s">
        <v>325</v>
      </c>
    </row>
    <row r="207" spans="1:5">
      <c r="A207" s="83" t="s">
        <v>216</v>
      </c>
      <c r="B207" s="83" t="s">
        <v>324</v>
      </c>
      <c r="C207" s="83" t="s">
        <v>137</v>
      </c>
      <c r="D207" s="83" t="s">
        <v>422</v>
      </c>
      <c r="E207" s="83" t="s">
        <v>12932</v>
      </c>
    </row>
    <row r="208" spans="1:5">
      <c r="A208" s="83" t="s">
        <v>438</v>
      </c>
      <c r="B208" s="83" t="s">
        <v>302</v>
      </c>
      <c r="C208" s="83" t="s">
        <v>359</v>
      </c>
      <c r="D208" s="83" t="s">
        <v>274</v>
      </c>
      <c r="E208" s="83" t="s">
        <v>12932</v>
      </c>
    </row>
    <row r="209" spans="1:5">
      <c r="A209" s="83" t="s">
        <v>356</v>
      </c>
      <c r="B209" s="83" t="s">
        <v>373</v>
      </c>
      <c r="C209" s="83" t="s">
        <v>359</v>
      </c>
      <c r="E209" s="83" t="s">
        <v>12930</v>
      </c>
    </row>
    <row r="210" spans="1:5">
      <c r="A210" s="83" t="s">
        <v>2</v>
      </c>
      <c r="B210" s="83" t="s">
        <v>244</v>
      </c>
      <c r="C210" s="83" t="s">
        <v>359</v>
      </c>
      <c r="D210" s="83" t="s">
        <v>325</v>
      </c>
    </row>
    <row r="211" spans="1:5">
      <c r="A211" s="83" t="s">
        <v>68</v>
      </c>
      <c r="B211" s="83" t="s">
        <v>283</v>
      </c>
      <c r="C211" s="83" t="s">
        <v>359</v>
      </c>
      <c r="D211" s="83" t="s">
        <v>325</v>
      </c>
    </row>
    <row r="212" spans="1:5">
      <c r="A212" s="83" t="s">
        <v>280</v>
      </c>
      <c r="B212" s="83" t="s">
        <v>560</v>
      </c>
      <c r="C212" s="83" t="s">
        <v>293</v>
      </c>
      <c r="D212" s="83" t="s">
        <v>422</v>
      </c>
      <c r="E212" s="83" t="s">
        <v>12930</v>
      </c>
    </row>
    <row r="213" spans="1:5">
      <c r="A213" s="83" t="s">
        <v>488</v>
      </c>
      <c r="B213" s="83" t="s">
        <v>452</v>
      </c>
      <c r="C213" s="83" t="s">
        <v>293</v>
      </c>
      <c r="D213" s="83" t="s">
        <v>422</v>
      </c>
      <c r="E213" s="83" t="s">
        <v>205</v>
      </c>
    </row>
    <row r="214" spans="1:5">
      <c r="A214" s="83" t="s">
        <v>461</v>
      </c>
      <c r="B214" s="83" t="s">
        <v>367</v>
      </c>
      <c r="C214" s="83" t="s">
        <v>293</v>
      </c>
      <c r="D214" s="83" t="s">
        <v>422</v>
      </c>
      <c r="E214" s="83" t="s">
        <v>205</v>
      </c>
    </row>
    <row r="215" spans="1:5">
      <c r="A215" s="83" t="s">
        <v>14</v>
      </c>
      <c r="B215" s="83" t="s">
        <v>76</v>
      </c>
      <c r="C215" s="83" t="s">
        <v>137</v>
      </c>
      <c r="D215" s="83" t="s">
        <v>274</v>
      </c>
      <c r="E215" s="83" t="s">
        <v>205</v>
      </c>
    </row>
    <row r="216" spans="1:5">
      <c r="A216" s="83" t="s">
        <v>94</v>
      </c>
      <c r="B216" s="83" t="s">
        <v>65</v>
      </c>
      <c r="C216" s="83" t="s">
        <v>250</v>
      </c>
      <c r="D216" s="83" t="s">
        <v>440</v>
      </c>
      <c r="E216" s="83" t="s">
        <v>205</v>
      </c>
    </row>
    <row r="217" spans="1:5">
      <c r="A217" s="83" t="s">
        <v>112</v>
      </c>
      <c r="B217" s="83" t="s">
        <v>529</v>
      </c>
      <c r="C217" s="83" t="s">
        <v>548</v>
      </c>
      <c r="D217" s="83" t="s">
        <v>274</v>
      </c>
      <c r="E217" s="83" t="s">
        <v>12930</v>
      </c>
    </row>
    <row r="218" spans="1:5">
      <c r="A218" s="83" t="s">
        <v>362</v>
      </c>
      <c r="B218" s="83" t="s">
        <v>512</v>
      </c>
      <c r="C218" s="83" t="s">
        <v>548</v>
      </c>
      <c r="D218" s="83" t="s">
        <v>422</v>
      </c>
      <c r="E218" s="83" t="s">
        <v>205</v>
      </c>
    </row>
    <row r="219" spans="1:5">
      <c r="A219" s="83" t="s">
        <v>43</v>
      </c>
      <c r="B219" s="83" t="s">
        <v>281</v>
      </c>
      <c r="C219" s="83" t="s">
        <v>548</v>
      </c>
      <c r="D219" s="83" t="s">
        <v>422</v>
      </c>
      <c r="E219" s="83" t="s">
        <v>12932</v>
      </c>
    </row>
    <row r="221" spans="1:5">
      <c r="A221" s="84" t="s">
        <v>399</v>
      </c>
      <c r="B221" s="85" t="s">
        <v>15</v>
      </c>
    </row>
    <row r="222" spans="1:5">
      <c r="A222" s="84" t="s">
        <v>514</v>
      </c>
      <c r="B222" s="85" t="s">
        <v>344</v>
      </c>
    </row>
    <row r="223" spans="1:5">
      <c r="A223" s="83" t="s">
        <v>318</v>
      </c>
      <c r="B223" s="83" t="s">
        <v>446</v>
      </c>
    </row>
    <row r="224" spans="1:5">
      <c r="A224" s="83" t="s">
        <v>462</v>
      </c>
      <c r="B224" s="83" t="s">
        <v>389</v>
      </c>
    </row>
    <row r="225" spans="1:3">
      <c r="A225" s="83" t="s">
        <v>518</v>
      </c>
      <c r="B225" s="83" t="s">
        <v>265</v>
      </c>
      <c r="C225" s="85"/>
    </row>
    <row r="226" spans="1:3">
      <c r="A226" s="83" t="s">
        <v>350</v>
      </c>
      <c r="B226" s="83" t="s">
        <v>537</v>
      </c>
      <c r="C226" s="85"/>
    </row>
    <row r="227" spans="1:3">
      <c r="A227" s="83" t="s">
        <v>293</v>
      </c>
      <c r="B227" s="83" t="s">
        <v>44</v>
      </c>
      <c r="C227" s="86"/>
    </row>
    <row r="228" spans="1:3">
      <c r="A228" s="83" t="s">
        <v>379</v>
      </c>
      <c r="B228" s="83" t="s">
        <v>240</v>
      </c>
      <c r="C228" s="85"/>
    </row>
    <row r="229" spans="1:3">
      <c r="A229" s="83" t="s">
        <v>12935</v>
      </c>
      <c r="B229" s="83" t="s">
        <v>193</v>
      </c>
      <c r="C229" s="86"/>
    </row>
    <row r="230" spans="1:3">
      <c r="A230" s="83" t="s">
        <v>380</v>
      </c>
      <c r="B230" s="83" t="s">
        <v>547</v>
      </c>
      <c r="C230" s="85"/>
    </row>
    <row r="231" spans="1:3">
      <c r="A231" s="83" t="s">
        <v>137</v>
      </c>
      <c r="B231" s="83" t="s">
        <v>70</v>
      </c>
      <c r="C231" s="85"/>
    </row>
    <row r="232" spans="1:3">
      <c r="A232" s="83" t="s">
        <v>408</v>
      </c>
      <c r="B232" s="83" t="s">
        <v>543</v>
      </c>
      <c r="C232" s="85"/>
    </row>
    <row r="233" spans="1:3">
      <c r="A233" s="83" t="s">
        <v>12936</v>
      </c>
      <c r="B233" s="83" t="s">
        <v>500</v>
      </c>
      <c r="C233" s="86"/>
    </row>
    <row r="234" spans="1:3">
      <c r="A234" s="83" t="s">
        <v>300</v>
      </c>
      <c r="B234" s="83" t="s">
        <v>511</v>
      </c>
      <c r="C234" s="85"/>
    </row>
    <row r="235" spans="1:3">
      <c r="A235" s="83" t="s">
        <v>247</v>
      </c>
      <c r="B235" s="83" t="s">
        <v>258</v>
      </c>
      <c r="C235" s="85"/>
    </row>
    <row r="236" spans="1:3">
      <c r="A236" s="83" t="s">
        <v>180</v>
      </c>
      <c r="B236" s="83" t="s">
        <v>397</v>
      </c>
      <c r="C236" s="86"/>
    </row>
    <row r="237" spans="1:3">
      <c r="A237" s="83" t="s">
        <v>325</v>
      </c>
      <c r="B237" s="83" t="s">
        <v>351</v>
      </c>
      <c r="C237" s="87"/>
    </row>
    <row r="238" spans="1:3">
      <c r="A238" s="83" t="s">
        <v>442</v>
      </c>
      <c r="B238" s="83" t="s">
        <v>552</v>
      </c>
      <c r="C238" s="85"/>
    </row>
    <row r="239" spans="1:3">
      <c r="A239" s="83" t="s">
        <v>301</v>
      </c>
      <c r="B239" s="83" t="s">
        <v>369</v>
      </c>
      <c r="C239" s="85"/>
    </row>
    <row r="240" spans="1:3">
      <c r="A240" s="83" t="s">
        <v>25</v>
      </c>
      <c r="B240" s="83" t="s">
        <v>286</v>
      </c>
      <c r="C240" s="85"/>
    </row>
    <row r="241" spans="1:3">
      <c r="A241" s="83" t="s">
        <v>229</v>
      </c>
      <c r="B241" s="83" t="s">
        <v>39</v>
      </c>
      <c r="C241" s="85"/>
    </row>
    <row r="242" spans="1:3">
      <c r="A242" s="83" t="s">
        <v>6</v>
      </c>
      <c r="B242" s="83" t="s">
        <v>205</v>
      </c>
      <c r="C242" s="85"/>
    </row>
    <row r="243" spans="1:3">
      <c r="A243" s="83" t="s">
        <v>207</v>
      </c>
      <c r="B243" s="83" t="s">
        <v>122</v>
      </c>
      <c r="C243" s="85"/>
    </row>
    <row r="244" spans="1:3">
      <c r="A244" s="83" t="s">
        <v>359</v>
      </c>
      <c r="B244" s="83" t="s">
        <v>454</v>
      </c>
      <c r="C244" s="85"/>
    </row>
    <row r="245" spans="1:3">
      <c r="A245" s="83" t="s">
        <v>16</v>
      </c>
      <c r="B245" s="83" t="s">
        <v>141</v>
      </c>
      <c r="C245" s="85"/>
    </row>
    <row r="246" spans="1:3">
      <c r="A246" s="83" t="s">
        <v>12937</v>
      </c>
      <c r="B246" s="83" t="s">
        <v>23</v>
      </c>
      <c r="C246" s="85"/>
    </row>
    <row r="247" spans="1:3">
      <c r="A247" s="83" t="s">
        <v>435</v>
      </c>
      <c r="B247" s="83" t="s">
        <v>287</v>
      </c>
      <c r="C247" s="85"/>
    </row>
    <row r="248" spans="1:3">
      <c r="A248" s="83" t="s">
        <v>78</v>
      </c>
      <c r="B248" s="83" t="s">
        <v>336</v>
      </c>
      <c r="C248" s="85"/>
    </row>
    <row r="249" spans="1:3">
      <c r="A249" s="83" t="s">
        <v>440</v>
      </c>
      <c r="B249" s="83" t="s">
        <v>95</v>
      </c>
      <c r="C249" s="85"/>
    </row>
    <row r="250" spans="1:3">
      <c r="A250" s="83" t="s">
        <v>422</v>
      </c>
      <c r="B250" s="83" t="s">
        <v>370</v>
      </c>
      <c r="C250" s="85"/>
    </row>
    <row r="251" spans="1:3">
      <c r="A251" s="83" t="s">
        <v>250</v>
      </c>
      <c r="B251" s="83" t="s">
        <v>85</v>
      </c>
      <c r="C251" s="85"/>
    </row>
    <row r="252" spans="1:3">
      <c r="A252" s="83" t="s">
        <v>294</v>
      </c>
      <c r="B252" s="83" t="s">
        <v>152</v>
      </c>
      <c r="C252" s="85"/>
    </row>
    <row r="253" spans="1:3">
      <c r="A253" s="83" t="s">
        <v>12938</v>
      </c>
      <c r="B253" s="83" t="s">
        <v>143</v>
      </c>
      <c r="C253" s="85"/>
    </row>
    <row r="254" spans="1:3">
      <c r="A254" s="83" t="s">
        <v>36</v>
      </c>
      <c r="B254" s="83" t="s">
        <v>288</v>
      </c>
      <c r="C254" s="85"/>
    </row>
    <row r="255" spans="1:3">
      <c r="A255" s="83" t="s">
        <v>172</v>
      </c>
      <c r="B255" s="83" t="s">
        <v>316</v>
      </c>
      <c r="C255" s="85"/>
    </row>
    <row r="256" spans="1:3">
      <c r="A256" s="83" t="s">
        <v>189</v>
      </c>
      <c r="B256" s="83" t="s">
        <v>51</v>
      </c>
      <c r="C256" s="85"/>
    </row>
    <row r="257" spans="1:3">
      <c r="A257" s="83" t="s">
        <v>477</v>
      </c>
      <c r="B257" s="83" t="s">
        <v>222</v>
      </c>
      <c r="C257" s="85"/>
    </row>
    <row r="258" spans="1:3">
      <c r="A258" s="83" t="s">
        <v>434</v>
      </c>
      <c r="B258" s="83" t="s">
        <v>424</v>
      </c>
      <c r="C258" s="85"/>
    </row>
    <row r="259" spans="1:3">
      <c r="A259" s="83" t="s">
        <v>358</v>
      </c>
      <c r="B259" s="83" t="s">
        <v>272</v>
      </c>
      <c r="C259" s="85"/>
    </row>
    <row r="260" spans="1:3">
      <c r="A260" s="83" t="s">
        <v>83</v>
      </c>
      <c r="B260" s="83" t="s">
        <v>451</v>
      </c>
      <c r="C260" s="85"/>
    </row>
    <row r="261" spans="1:3">
      <c r="A261" s="83" t="s">
        <v>132</v>
      </c>
      <c r="B261" s="83" t="s">
        <v>60</v>
      </c>
      <c r="C261" s="85"/>
    </row>
    <row r="262" spans="1:3">
      <c r="A262" s="83" t="s">
        <v>251</v>
      </c>
      <c r="B262" s="83" t="s">
        <v>56</v>
      </c>
      <c r="C262" s="85"/>
    </row>
    <row r="263" spans="1:3">
      <c r="A263" s="83" t="s">
        <v>335</v>
      </c>
      <c r="B263" s="83" t="s">
        <v>447</v>
      </c>
      <c r="C263" s="85"/>
    </row>
    <row r="264" spans="1:3">
      <c r="A264" s="83" t="s">
        <v>548</v>
      </c>
      <c r="B264" s="83" t="s">
        <v>550</v>
      </c>
      <c r="C264" s="85"/>
    </row>
    <row r="265" spans="1:3">
      <c r="A265" s="83" t="s">
        <v>502</v>
      </c>
      <c r="B265" s="83" t="s">
        <v>466</v>
      </c>
      <c r="C265" s="85"/>
    </row>
    <row r="266" spans="1:3">
      <c r="A266" s="83" t="s">
        <v>12939</v>
      </c>
      <c r="B266" s="83" t="s">
        <v>167</v>
      </c>
      <c r="C266" s="85"/>
    </row>
    <row r="267" spans="1:3">
      <c r="A267" s="83" t="s">
        <v>274</v>
      </c>
      <c r="B267" s="83" t="s">
        <v>66</v>
      </c>
      <c r="C267" s="85"/>
    </row>
    <row r="268" spans="1:3">
      <c r="A268" s="83" t="s">
        <v>150</v>
      </c>
      <c r="B268" s="83" t="s">
        <v>539</v>
      </c>
      <c r="C268" s="85"/>
    </row>
    <row r="269" spans="1:3">
      <c r="C269" s="85"/>
    </row>
    <row r="270" spans="1:3">
      <c r="C270" s="85"/>
    </row>
  </sheetData>
  <conditionalFormatting sqref="C225:C270 B221:B222">
    <cfRule type="duplicateValues" dxfId="4" priority="2"/>
    <cfRule type="duplicateValues" dxfId="3" priority="3"/>
    <cfRule type="duplicateValues" dxfId="2" priority="4"/>
    <cfRule type="duplicateValues" dxfId="1" priority="5"/>
  </conditionalFormatting>
  <conditionalFormatting sqref="C225:C270 B221:B268">
    <cfRule type="duplicateValues" dxfId="0" priority="1"/>
  </conditionalFormatting>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F7690-BC9B-40DB-8EC2-E432B36792C3}">
  <sheetPr>
    <tabColor theme="9" tint="0.79998168889431442"/>
  </sheetPr>
  <dimension ref="A1:AZ211"/>
  <sheetViews>
    <sheetView topLeftCell="A157" zoomScale="87" zoomScaleNormal="87" workbookViewId="0">
      <selection activeCell="D175" sqref="D175"/>
    </sheetView>
  </sheetViews>
  <sheetFormatPr defaultColWidth="10.1796875" defaultRowHeight="11.5"/>
  <cols>
    <col min="1" max="1" width="32.54296875" style="14" customWidth="1"/>
    <col min="2" max="2" width="23.453125" style="14" customWidth="1"/>
    <col min="3" max="3" width="23.453125" style="10" customWidth="1"/>
    <col min="4" max="4" width="24.26953125" style="10" customWidth="1"/>
    <col min="5" max="5" width="23.453125" style="10" customWidth="1"/>
    <col min="6" max="6" width="19.81640625" style="10" customWidth="1"/>
    <col min="7" max="7" width="22" style="10" customWidth="1"/>
    <col min="8" max="8" width="24.08984375" style="10" customWidth="1"/>
    <col min="9" max="9" width="20.7265625" style="10" customWidth="1"/>
    <col min="10" max="11" width="10.1796875" style="10"/>
    <col min="12" max="12" width="51.6328125" style="59" bestFit="1" customWidth="1"/>
    <col min="13" max="13" width="5" style="59" bestFit="1" customWidth="1"/>
    <col min="14" max="14" width="6.6328125" style="59" bestFit="1" customWidth="1"/>
    <col min="15" max="16384" width="10.1796875" style="10"/>
  </cols>
  <sheetData>
    <row r="1" spans="1:14" ht="12">
      <c r="A1" s="90" t="s">
        <v>623</v>
      </c>
      <c r="L1" s="64" t="s">
        <v>12970</v>
      </c>
    </row>
    <row r="2" spans="1:14" ht="15">
      <c r="A2" s="8" t="s">
        <v>578</v>
      </c>
      <c r="B2" s="8"/>
      <c r="C2" s="9"/>
      <c r="D2" s="9"/>
      <c r="E2" s="9"/>
      <c r="F2" s="9"/>
      <c r="G2" s="9"/>
      <c r="H2" s="9"/>
      <c r="I2" s="9"/>
      <c r="J2" s="9"/>
      <c r="K2" s="9"/>
      <c r="L2" s="60"/>
      <c r="M2" s="60"/>
    </row>
    <row r="3" spans="1:14" ht="15.5">
      <c r="A3" s="11" t="s">
        <v>579</v>
      </c>
      <c r="B3" s="12">
        <v>45108</v>
      </c>
      <c r="C3" s="13"/>
      <c r="D3" s="13"/>
      <c r="E3" s="13"/>
      <c r="F3" s="13"/>
      <c r="G3" s="13"/>
      <c r="H3" s="13"/>
      <c r="I3" s="13"/>
      <c r="J3" s="13"/>
      <c r="K3" s="13"/>
      <c r="L3" s="61"/>
      <c r="M3" s="61"/>
    </row>
    <row r="4" spans="1:14" ht="12">
      <c r="A4" s="14" t="s">
        <v>580</v>
      </c>
      <c r="E4" s="15">
        <v>0.05</v>
      </c>
      <c r="F4" s="16"/>
    </row>
    <row r="5" spans="1:14">
      <c r="A5" s="14" t="s">
        <v>581</v>
      </c>
      <c r="E5" s="17" t="s">
        <v>582</v>
      </c>
      <c r="F5" s="18"/>
      <c r="G5" s="18"/>
    </row>
    <row r="6" spans="1:14" ht="12">
      <c r="A6" s="14" t="s">
        <v>583</v>
      </c>
      <c r="E6" s="19">
        <v>1.4183150019056172</v>
      </c>
      <c r="F6" s="20"/>
      <c r="G6" s="18"/>
    </row>
    <row r="8" spans="1:14" s="21" customFormat="1" ht="31">
      <c r="A8" s="116" t="s">
        <v>584</v>
      </c>
      <c r="B8" s="117" t="s">
        <v>576</v>
      </c>
      <c r="C8" s="118" t="s">
        <v>585</v>
      </c>
      <c r="D8" s="119" t="s">
        <v>586</v>
      </c>
      <c r="E8" s="119" t="s">
        <v>587</v>
      </c>
      <c r="F8" s="119" t="s">
        <v>588</v>
      </c>
      <c r="G8" s="120" t="s">
        <v>589</v>
      </c>
      <c r="H8" s="119" t="s">
        <v>590</v>
      </c>
      <c r="I8" s="121" t="s">
        <v>591</v>
      </c>
      <c r="J8" s="16" t="s">
        <v>592</v>
      </c>
      <c r="L8" s="62" t="s">
        <v>876</v>
      </c>
      <c r="M8" s="62" t="s">
        <v>729</v>
      </c>
      <c r="N8" s="62" t="s">
        <v>878</v>
      </c>
    </row>
    <row r="9" spans="1:14" ht="15.5">
      <c r="A9" s="122" t="s">
        <v>12982</v>
      </c>
      <c r="B9" s="123" t="s">
        <v>12983</v>
      </c>
      <c r="C9" s="124" t="s">
        <v>599</v>
      </c>
      <c r="D9" s="125">
        <v>5.2806055045871558E-3</v>
      </c>
      <c r="E9" s="125">
        <v>5.7489562006301349E-2</v>
      </c>
      <c r="F9" s="126">
        <v>7.4895620063013448E-3</v>
      </c>
      <c r="G9" s="126">
        <v>2.7000000000000001E-3</v>
      </c>
      <c r="H9" s="126">
        <v>5.382945050514517E-2</v>
      </c>
      <c r="I9" s="127">
        <v>3.8294505051451669E-3</v>
      </c>
      <c r="J9" s="22" t="s">
        <v>593</v>
      </c>
      <c r="K9" s="22" t="s">
        <v>594</v>
      </c>
      <c r="L9" s="63" t="s">
        <v>49</v>
      </c>
      <c r="M9" s="59" t="str">
        <f>INDEX('ISO3-Names'!$A:$A, MATCH($L9, 'ISO3-Names'!$B:$B, 0))</f>
        <v>ARE</v>
      </c>
      <c r="N9" s="65">
        <f>F9</f>
        <v>7.4895620063013448E-3</v>
      </c>
    </row>
    <row r="10" spans="1:14" ht="15.5">
      <c r="A10" s="128" t="s">
        <v>377</v>
      </c>
      <c r="B10" s="129" t="s">
        <v>12984</v>
      </c>
      <c r="C10" s="130" t="s">
        <v>602</v>
      </c>
      <c r="D10" s="131">
        <v>4.8154093053735247E-2</v>
      </c>
      <c r="E10" s="131">
        <v>0.11829767258127177</v>
      </c>
      <c r="F10" s="27">
        <v>6.8297672581271771E-2</v>
      </c>
      <c r="G10" s="27" t="s">
        <v>622</v>
      </c>
      <c r="H10" s="27" t="s">
        <v>622</v>
      </c>
      <c r="I10" s="26" t="s">
        <v>622</v>
      </c>
      <c r="J10" s="23" t="s">
        <v>595</v>
      </c>
      <c r="K10" s="24">
        <v>75.437221494102232</v>
      </c>
      <c r="L10" s="63" t="str">
        <f>'Damodaran CRPs'!$A10</f>
        <v>Albania</v>
      </c>
      <c r="M10" s="59" t="str">
        <f>INDEX('ISO3-Names'!$A:$A, MATCH($L10, 'ISO3-Names'!$B:$B, 0))</f>
        <v>ALB</v>
      </c>
      <c r="N10" s="65">
        <f t="shared" ref="N10:N73" si="0">F10</f>
        <v>6.8297672581271771E-2</v>
      </c>
    </row>
    <row r="11" spans="1:14" ht="15.5">
      <c r="A11" s="122" t="s">
        <v>12985</v>
      </c>
      <c r="B11" s="123" t="s">
        <v>12986</v>
      </c>
      <c r="C11" s="124" t="s">
        <v>609</v>
      </c>
      <c r="D11" s="125">
        <v>2.03680498034076E-2</v>
      </c>
      <c r="E11" s="125">
        <v>7.8888310595733757E-2</v>
      </c>
      <c r="F11" s="126">
        <v>2.8888310595733758E-2</v>
      </c>
      <c r="G11" s="126" t="s">
        <v>622</v>
      </c>
      <c r="H11" s="126" t="s">
        <v>622</v>
      </c>
      <c r="I11" s="127" t="s">
        <v>622</v>
      </c>
      <c r="J11" s="23" t="s">
        <v>596</v>
      </c>
      <c r="K11" s="24">
        <v>90.524665792922676</v>
      </c>
      <c r="L11" s="63" t="s">
        <v>381</v>
      </c>
      <c r="M11" s="59" t="str">
        <f>INDEX('ISO3-Names'!$A:$A, MATCH($L11, 'ISO3-Names'!$B:$B, 0))</f>
        <v>AND</v>
      </c>
      <c r="N11" s="65">
        <f t="shared" si="0"/>
        <v>2.8888310595733758E-2</v>
      </c>
    </row>
    <row r="12" spans="1:14" ht="15.5">
      <c r="A12" s="128" t="s">
        <v>47</v>
      </c>
      <c r="B12" s="129" t="s">
        <v>576</v>
      </c>
      <c r="C12" s="130" t="s">
        <v>604</v>
      </c>
      <c r="D12" s="131">
        <v>6.9527972477064229E-2</v>
      </c>
      <c r="E12" s="131">
        <v>0.14861256641630105</v>
      </c>
      <c r="F12" s="27">
        <v>9.8612566416301048E-2</v>
      </c>
      <c r="G12" s="27">
        <v>0.1004</v>
      </c>
      <c r="H12" s="27">
        <v>0.19239882619132398</v>
      </c>
      <c r="I12" s="26">
        <v>0.14239882619132396</v>
      </c>
      <c r="J12" s="23" t="s">
        <v>597</v>
      </c>
      <c r="K12" s="24">
        <v>128.24327653997378</v>
      </c>
      <c r="L12" s="63" t="str">
        <f>'Damodaran CRPs'!$A12</f>
        <v>Angola</v>
      </c>
      <c r="M12" s="59" t="str">
        <f>INDEX('ISO3-Names'!$A:$A, MATCH($L12, 'ISO3-Names'!$B:$B, 0))</f>
        <v>AGO</v>
      </c>
      <c r="N12" s="65">
        <f t="shared" si="0"/>
        <v>9.8612566416301048E-2</v>
      </c>
    </row>
    <row r="13" spans="1:14" ht="15.5">
      <c r="A13" s="122" t="s">
        <v>201</v>
      </c>
      <c r="B13" s="123" t="s">
        <v>12987</v>
      </c>
      <c r="C13" s="124" t="s">
        <v>612</v>
      </c>
      <c r="D13" s="125">
        <v>0.12836900524246395</v>
      </c>
      <c r="E13" s="125">
        <v>0.23206768591508742</v>
      </c>
      <c r="F13" s="126">
        <v>0.18206768591508743</v>
      </c>
      <c r="G13" s="126" t="s">
        <v>622</v>
      </c>
      <c r="H13" s="126" t="s">
        <v>622</v>
      </c>
      <c r="I13" s="127" t="s">
        <v>622</v>
      </c>
      <c r="J13" s="23" t="s">
        <v>598</v>
      </c>
      <c r="K13" s="24">
        <v>42.747758846657923</v>
      </c>
      <c r="L13" s="63" t="str">
        <f>'Damodaran CRPs'!$A13</f>
        <v>Argentina</v>
      </c>
      <c r="M13" s="59" t="str">
        <f>INDEX('ISO3-Names'!$A:$A, MATCH($L13, 'ISO3-Names'!$B:$B, 0))</f>
        <v>ARG</v>
      </c>
      <c r="N13" s="65">
        <f t="shared" si="0"/>
        <v>0.18206768591508743</v>
      </c>
    </row>
    <row r="14" spans="1:14" ht="15.5">
      <c r="A14" s="128" t="s">
        <v>215</v>
      </c>
      <c r="B14" s="129" t="s">
        <v>12984</v>
      </c>
      <c r="C14" s="130" t="s">
        <v>607</v>
      </c>
      <c r="D14" s="131">
        <v>3.8472982961992135E-2</v>
      </c>
      <c r="E14" s="131">
        <v>0.10456680890305266</v>
      </c>
      <c r="F14" s="27">
        <v>5.4566808903052655E-2</v>
      </c>
      <c r="G14" s="27" t="s">
        <v>622</v>
      </c>
      <c r="H14" s="27" t="s">
        <v>622</v>
      </c>
      <c r="I14" s="26" t="s">
        <v>622</v>
      </c>
      <c r="J14" s="23" t="s">
        <v>599</v>
      </c>
      <c r="K14" s="24">
        <v>52.80605504587156</v>
      </c>
      <c r="L14" s="63" t="str">
        <f>'Damodaran CRPs'!$A14</f>
        <v>Armenia</v>
      </c>
      <c r="M14" s="59" t="str">
        <f>INDEX('ISO3-Names'!$A:$A, MATCH($L14, 'ISO3-Names'!$B:$B, 0))</f>
        <v>ARM</v>
      </c>
      <c r="N14" s="65">
        <f t="shared" si="0"/>
        <v>5.4566808903052655E-2</v>
      </c>
    </row>
    <row r="15" spans="1:14" ht="15.5">
      <c r="A15" s="122" t="s">
        <v>521</v>
      </c>
      <c r="B15" s="123" t="s">
        <v>12988</v>
      </c>
      <c r="C15" s="124" t="s">
        <v>609</v>
      </c>
      <c r="D15" s="125">
        <v>2.03680498034076E-2</v>
      </c>
      <c r="E15" s="125">
        <v>7.8888310595733757E-2</v>
      </c>
      <c r="F15" s="126">
        <v>2.8888310595733758E-2</v>
      </c>
      <c r="G15" s="126" t="s">
        <v>622</v>
      </c>
      <c r="H15" s="126" t="s">
        <v>622</v>
      </c>
      <c r="I15" s="127" t="s">
        <v>622</v>
      </c>
      <c r="J15" s="23" t="s">
        <v>600</v>
      </c>
      <c r="K15" s="24">
        <v>64.121638269986889</v>
      </c>
      <c r="L15" s="63" t="str">
        <f>'Damodaran CRPs'!$A15</f>
        <v>Aruba</v>
      </c>
      <c r="M15" s="59" t="str">
        <f>INDEX('ISO3-Names'!$A:$A, MATCH($L15, 'ISO3-Names'!$B:$B, 0))</f>
        <v>ABW</v>
      </c>
      <c r="N15" s="65">
        <f t="shared" si="0"/>
        <v>2.8888310595733758E-2</v>
      </c>
    </row>
    <row r="16" spans="1:14" ht="15.5">
      <c r="A16" s="128" t="s">
        <v>450</v>
      </c>
      <c r="B16" s="129" t="s">
        <v>12989</v>
      </c>
      <c r="C16" s="130" t="s">
        <v>601</v>
      </c>
      <c r="D16" s="131">
        <v>0</v>
      </c>
      <c r="E16" s="131">
        <v>0.05</v>
      </c>
      <c r="F16" s="27">
        <v>0</v>
      </c>
      <c r="G16" s="27">
        <v>0</v>
      </c>
      <c r="H16" s="27">
        <v>0.05</v>
      </c>
      <c r="I16" s="26">
        <v>0</v>
      </c>
      <c r="J16" s="23" t="s">
        <v>601</v>
      </c>
      <c r="K16" s="24">
        <v>0</v>
      </c>
      <c r="L16" s="63" t="str">
        <f>'Damodaran CRPs'!$A16</f>
        <v>Australia</v>
      </c>
      <c r="M16" s="59" t="str">
        <f>INDEX('ISO3-Names'!$A:$A, MATCH($L16, 'ISO3-Names'!$B:$B, 0))</f>
        <v>AUS</v>
      </c>
      <c r="N16" s="65">
        <f t="shared" si="0"/>
        <v>0</v>
      </c>
    </row>
    <row r="17" spans="1:14" ht="15.5">
      <c r="A17" s="122" t="s">
        <v>257</v>
      </c>
      <c r="B17" s="123" t="s">
        <v>12986</v>
      </c>
      <c r="C17" s="124" t="s">
        <v>598</v>
      </c>
      <c r="D17" s="125">
        <v>4.2747758846657926E-3</v>
      </c>
      <c r="E17" s="125">
        <v>5.6062978767005854E-2</v>
      </c>
      <c r="F17" s="126">
        <v>6.0629787670058504E-3</v>
      </c>
      <c r="G17" s="126">
        <v>0</v>
      </c>
      <c r="H17" s="126">
        <v>0.05</v>
      </c>
      <c r="I17" s="127">
        <v>0</v>
      </c>
      <c r="J17" s="23" t="s">
        <v>602</v>
      </c>
      <c r="K17" s="24">
        <v>481.54093053735249</v>
      </c>
      <c r="L17" s="63" t="str">
        <f>'Damodaran CRPs'!$A17</f>
        <v>Austria</v>
      </c>
      <c r="M17" s="59" t="str">
        <f>INDEX('ISO3-Names'!$A:$A, MATCH($L17, 'ISO3-Names'!$B:$B, 0))</f>
        <v>AUT</v>
      </c>
      <c r="N17" s="65">
        <f t="shared" si="0"/>
        <v>6.0629787670058504E-3</v>
      </c>
    </row>
    <row r="18" spans="1:14" ht="15.5">
      <c r="A18" s="128" t="s">
        <v>476</v>
      </c>
      <c r="B18" s="129" t="s">
        <v>12984</v>
      </c>
      <c r="C18" s="130" t="s">
        <v>605</v>
      </c>
      <c r="D18" s="131">
        <v>2.678021363040629E-2</v>
      </c>
      <c r="E18" s="131">
        <v>8.7982778746242538E-2</v>
      </c>
      <c r="F18" s="27">
        <v>3.7982778746242535E-2</v>
      </c>
      <c r="G18" s="27" t="s">
        <v>622</v>
      </c>
      <c r="H18" s="27" t="s">
        <v>622</v>
      </c>
      <c r="I18" s="26" t="s">
        <v>622</v>
      </c>
      <c r="J18" s="23" t="s">
        <v>603</v>
      </c>
      <c r="K18" s="24">
        <v>588.41032765399746</v>
      </c>
      <c r="L18" s="63" t="str">
        <f>'Damodaran CRPs'!$A18</f>
        <v>Azerbaijan</v>
      </c>
      <c r="M18" s="59" t="str">
        <f>INDEX('ISO3-Names'!$A:$A, MATCH($L18, 'ISO3-Names'!$B:$B, 0))</f>
        <v>AZE</v>
      </c>
      <c r="N18" s="65">
        <f t="shared" si="0"/>
        <v>3.7982778746242535E-2</v>
      </c>
    </row>
    <row r="19" spans="1:14" ht="15.5">
      <c r="A19" s="122" t="s">
        <v>815</v>
      </c>
      <c r="B19" s="123" t="s">
        <v>12988</v>
      </c>
      <c r="C19" s="124" t="s">
        <v>602</v>
      </c>
      <c r="D19" s="125">
        <v>4.8154093053735247E-2</v>
      </c>
      <c r="E19" s="125">
        <v>0.11829767258127177</v>
      </c>
      <c r="F19" s="126">
        <v>6.8297672581271771E-2</v>
      </c>
      <c r="G19" s="126" t="s">
        <v>622</v>
      </c>
      <c r="H19" s="126" t="s">
        <v>622</v>
      </c>
      <c r="I19" s="127" t="s">
        <v>622</v>
      </c>
      <c r="J19" s="23" t="s">
        <v>604</v>
      </c>
      <c r="K19" s="24">
        <v>695.27972477064225</v>
      </c>
      <c r="L19" s="63" t="str">
        <f>'Damodaran CRPs'!$A19</f>
        <v>Bahamas</v>
      </c>
      <c r="M19" s="59" t="str">
        <f>INDEX('ISO3-Names'!$A:$A, MATCH($L19, 'ISO3-Names'!$B:$B, 0))</f>
        <v>BHS</v>
      </c>
      <c r="N19" s="65">
        <f t="shared" si="0"/>
        <v>6.8297672581271771E-2</v>
      </c>
    </row>
    <row r="20" spans="1:14" ht="15.5">
      <c r="A20" s="128" t="s">
        <v>479</v>
      </c>
      <c r="B20" s="129" t="s">
        <v>12983</v>
      </c>
      <c r="C20" s="130" t="s">
        <v>603</v>
      </c>
      <c r="D20" s="131">
        <v>5.8841032765399745E-2</v>
      </c>
      <c r="E20" s="131">
        <v>0.13345511949878641</v>
      </c>
      <c r="F20" s="27">
        <v>8.3455119498786423E-2</v>
      </c>
      <c r="G20" s="27">
        <v>2.7300000000000005E-2</v>
      </c>
      <c r="H20" s="27">
        <v>8.8719999552023365E-2</v>
      </c>
      <c r="I20" s="26">
        <v>3.8719999552023356E-2</v>
      </c>
      <c r="J20" s="23" t="s">
        <v>605</v>
      </c>
      <c r="K20" s="24">
        <v>267.80213630406291</v>
      </c>
      <c r="L20" s="63" t="str">
        <f>'Damodaran CRPs'!$A20</f>
        <v>Bahrain</v>
      </c>
      <c r="M20" s="59" t="str">
        <f>INDEX('ISO3-Names'!$A:$A, MATCH($L20, 'ISO3-Names'!$B:$B, 0))</f>
        <v>BHR</v>
      </c>
      <c r="N20" s="65">
        <f t="shared" si="0"/>
        <v>8.3455119498786423E-2</v>
      </c>
    </row>
    <row r="21" spans="1:14" ht="15.5">
      <c r="A21" s="122" t="s">
        <v>415</v>
      </c>
      <c r="B21" s="123" t="s">
        <v>12990</v>
      </c>
      <c r="C21" s="124" t="s">
        <v>602</v>
      </c>
      <c r="D21" s="125">
        <v>4.8154093053735247E-2</v>
      </c>
      <c r="E21" s="125">
        <v>0.11829767258127177</v>
      </c>
      <c r="F21" s="126">
        <v>6.8297672581271771E-2</v>
      </c>
      <c r="G21" s="126" t="s">
        <v>622</v>
      </c>
      <c r="H21" s="126" t="s">
        <v>622</v>
      </c>
      <c r="I21" s="127" t="s">
        <v>622</v>
      </c>
      <c r="J21" s="23" t="s">
        <v>606</v>
      </c>
      <c r="K21" s="24">
        <v>321.86547837483619</v>
      </c>
      <c r="L21" s="63" t="str">
        <f>'Damodaran CRPs'!$A21</f>
        <v>Bangladesh</v>
      </c>
      <c r="M21" s="59" t="str">
        <f>INDEX('ISO3-Names'!$A:$A, MATCH($L21, 'ISO3-Names'!$B:$B, 0))</f>
        <v>BGD</v>
      </c>
      <c r="N21" s="65">
        <f t="shared" si="0"/>
        <v>6.8297672581271771E-2</v>
      </c>
    </row>
    <row r="22" spans="1:14" ht="15.5">
      <c r="A22" s="128" t="s">
        <v>214</v>
      </c>
      <c r="B22" s="129" t="s">
        <v>12988</v>
      </c>
      <c r="C22" s="130" t="s">
        <v>619</v>
      </c>
      <c r="D22" s="131">
        <v>8.0214912188728699E-2</v>
      </c>
      <c r="E22" s="131">
        <v>0.16377001333381566</v>
      </c>
      <c r="F22" s="27">
        <v>0.11377001333381566</v>
      </c>
      <c r="G22" s="27" t="s">
        <v>622</v>
      </c>
      <c r="H22" s="27" t="s">
        <v>622</v>
      </c>
      <c r="I22" s="26" t="s">
        <v>622</v>
      </c>
      <c r="J22" s="23" t="s">
        <v>607</v>
      </c>
      <c r="K22" s="24">
        <v>384.72982961992136</v>
      </c>
      <c r="L22" s="63" t="str">
        <f>'Damodaran CRPs'!$A22</f>
        <v>Barbados</v>
      </c>
      <c r="M22" s="59" t="str">
        <f>INDEX('ISO3-Names'!$A:$A, MATCH($L22, 'ISO3-Names'!$B:$B, 0))</f>
        <v>BRB</v>
      </c>
      <c r="N22" s="65">
        <f t="shared" si="0"/>
        <v>0.11377001333381566</v>
      </c>
    </row>
    <row r="23" spans="1:14" ht="15.5">
      <c r="A23" s="122" t="s">
        <v>481</v>
      </c>
      <c r="B23" s="123" t="s">
        <v>12984</v>
      </c>
      <c r="C23" s="124" t="s">
        <v>611</v>
      </c>
      <c r="D23" s="125">
        <v>0.17499999999999999</v>
      </c>
      <c r="E23" s="125">
        <v>0.29820512533348298</v>
      </c>
      <c r="F23" s="126">
        <v>0.24820512533348299</v>
      </c>
      <c r="G23" s="126" t="s">
        <v>622</v>
      </c>
      <c r="H23" s="126" t="s">
        <v>622</v>
      </c>
      <c r="I23" s="127" t="s">
        <v>622</v>
      </c>
      <c r="J23" s="23" t="s">
        <v>608</v>
      </c>
      <c r="K23" s="24">
        <v>170.99103538663169</v>
      </c>
      <c r="L23" s="63" t="str">
        <f>'Damodaran CRPs'!$A23</f>
        <v>Belarus</v>
      </c>
      <c r="M23" s="59" t="str">
        <f>INDEX('ISO3-Names'!$A:$A, MATCH($L23, 'ISO3-Names'!$B:$B, 0))</f>
        <v>BLR</v>
      </c>
      <c r="N23" s="65">
        <f t="shared" si="0"/>
        <v>0.24820512533348299</v>
      </c>
    </row>
    <row r="24" spans="1:14" ht="15.5">
      <c r="A24" s="128" t="s">
        <v>490</v>
      </c>
      <c r="B24" s="129" t="s">
        <v>12986</v>
      </c>
      <c r="C24" s="130" t="s">
        <v>600</v>
      </c>
      <c r="D24" s="131">
        <v>6.4121638269986885E-3</v>
      </c>
      <c r="E24" s="131">
        <v>5.9094468150508776E-2</v>
      </c>
      <c r="F24" s="27">
        <v>9.0944681505087752E-3</v>
      </c>
      <c r="G24" s="27">
        <v>0</v>
      </c>
      <c r="H24" s="27">
        <v>0.05</v>
      </c>
      <c r="I24" s="26">
        <v>0</v>
      </c>
      <c r="J24" s="23" t="s">
        <v>609</v>
      </c>
      <c r="K24" s="24">
        <v>203.68049803407601</v>
      </c>
      <c r="L24" s="63" t="str">
        <f>'Damodaran CRPs'!$A24</f>
        <v>Belgium</v>
      </c>
      <c r="M24" s="59" t="str">
        <f>INDEX('ISO3-Names'!$A:$A, MATCH($L24, 'ISO3-Names'!$B:$B, 0))</f>
        <v>BEL</v>
      </c>
      <c r="N24" s="65">
        <f t="shared" si="0"/>
        <v>9.0944681505087752E-3</v>
      </c>
    </row>
    <row r="25" spans="1:14" ht="15.5">
      <c r="A25" s="122" t="s">
        <v>504</v>
      </c>
      <c r="B25" s="123" t="s">
        <v>12987</v>
      </c>
      <c r="C25" s="124" t="s">
        <v>620</v>
      </c>
      <c r="D25" s="125">
        <v>9.6308186107470495E-2</v>
      </c>
      <c r="E25" s="125">
        <v>0.18659534516254356</v>
      </c>
      <c r="F25" s="126">
        <v>0.13659534516254354</v>
      </c>
      <c r="G25" s="126" t="s">
        <v>622</v>
      </c>
      <c r="H25" s="126" t="s">
        <v>622</v>
      </c>
      <c r="I25" s="127" t="s">
        <v>622</v>
      </c>
      <c r="J25" s="23" t="s">
        <v>610</v>
      </c>
      <c r="K25" s="24">
        <v>235.11267365661863</v>
      </c>
      <c r="L25" s="63" t="str">
        <f>'Damodaran CRPs'!$A25</f>
        <v>Belize</v>
      </c>
      <c r="M25" s="59" t="str">
        <f>INDEX('ISO3-Names'!$A:$A, MATCH($L25, 'ISO3-Names'!$B:$B, 0))</f>
        <v>BLZ</v>
      </c>
      <c r="N25" s="65">
        <f t="shared" si="0"/>
        <v>0.13659534516254354</v>
      </c>
    </row>
    <row r="26" spans="1:14" ht="15.5">
      <c r="A26" s="128" t="s">
        <v>245</v>
      </c>
      <c r="B26" s="129" t="s">
        <v>576</v>
      </c>
      <c r="C26" s="130" t="s">
        <v>602</v>
      </c>
      <c r="D26" s="131">
        <v>4.8154093053735247E-2</v>
      </c>
      <c r="E26" s="131">
        <v>0.11829767258127177</v>
      </c>
      <c r="F26" s="27">
        <v>6.8297672581271771E-2</v>
      </c>
      <c r="G26" s="27" t="s">
        <v>622</v>
      </c>
      <c r="H26" s="27" t="s">
        <v>622</v>
      </c>
      <c r="I26" s="26" t="s">
        <v>622</v>
      </c>
      <c r="J26" s="23" t="s">
        <v>611</v>
      </c>
      <c r="K26" s="24">
        <v>1750</v>
      </c>
      <c r="L26" s="63" t="str">
        <f>'Damodaran CRPs'!$A26</f>
        <v>Benin</v>
      </c>
      <c r="M26" s="59" t="str">
        <f>INDEX('ISO3-Names'!$A:$A, MATCH($L26, 'ISO3-Names'!$B:$B, 0))</f>
        <v>BEN</v>
      </c>
      <c r="N26" s="65">
        <f t="shared" si="0"/>
        <v>6.8297672581271771E-2</v>
      </c>
    </row>
    <row r="27" spans="1:14" ht="15.5">
      <c r="A27" s="122" t="s">
        <v>106</v>
      </c>
      <c r="B27" s="123" t="s">
        <v>12988</v>
      </c>
      <c r="C27" s="124" t="s">
        <v>596</v>
      </c>
      <c r="D27" s="125">
        <v>9.0524665792922673E-3</v>
      </c>
      <c r="E27" s="125">
        <v>6.2839249153659446E-2</v>
      </c>
      <c r="F27" s="126">
        <v>1.2839249153659449E-2</v>
      </c>
      <c r="G27" s="126" t="s">
        <v>622</v>
      </c>
      <c r="H27" s="126" t="s">
        <v>622</v>
      </c>
      <c r="I27" s="127" t="s">
        <v>622</v>
      </c>
      <c r="J27" s="23" t="s">
        <v>612</v>
      </c>
      <c r="K27" s="24">
        <v>1283.6900524246396</v>
      </c>
      <c r="L27" s="63" t="str">
        <f>'Damodaran CRPs'!$A27</f>
        <v>Bermuda</v>
      </c>
      <c r="M27" s="59" t="str">
        <f>INDEX('ISO3-Names'!$A:$A, MATCH($L27, 'ISO3-Names'!$B:$B, 0))</f>
        <v>BMU</v>
      </c>
      <c r="N27" s="65">
        <f t="shared" si="0"/>
        <v>1.2839249153659449E-2</v>
      </c>
    </row>
    <row r="28" spans="1:14" ht="15.5">
      <c r="A28" s="128" t="s">
        <v>412</v>
      </c>
      <c r="B28" s="129" t="s">
        <v>12987</v>
      </c>
      <c r="C28" s="130" t="s">
        <v>619</v>
      </c>
      <c r="D28" s="131">
        <v>8.0214912188728699E-2</v>
      </c>
      <c r="E28" s="131">
        <v>0.16377001333381566</v>
      </c>
      <c r="F28" s="27">
        <v>0.11377001333381566</v>
      </c>
      <c r="G28" s="27" t="s">
        <v>622</v>
      </c>
      <c r="H28" s="27" t="s">
        <v>622</v>
      </c>
      <c r="I28" s="26" t="s">
        <v>622</v>
      </c>
      <c r="J28" s="23" t="s">
        <v>619</v>
      </c>
      <c r="K28" s="24">
        <v>802.14912188728704</v>
      </c>
      <c r="L28" s="63" t="s">
        <v>814</v>
      </c>
      <c r="M28" s="59" t="str">
        <f>INDEX('ISO3-Names'!$A:$A, MATCH($L28, 'ISO3-Names'!$B:$B, 0))</f>
        <v>BOL</v>
      </c>
      <c r="N28" s="65">
        <f t="shared" si="0"/>
        <v>0.11377001333381566</v>
      </c>
    </row>
    <row r="29" spans="1:14" ht="15.5">
      <c r="A29" s="122" t="s">
        <v>382</v>
      </c>
      <c r="B29" s="123" t="s">
        <v>12984</v>
      </c>
      <c r="C29" s="124" t="s">
        <v>604</v>
      </c>
      <c r="D29" s="125">
        <v>6.9527972477064229E-2</v>
      </c>
      <c r="E29" s="125">
        <v>0.14861256641630105</v>
      </c>
      <c r="F29" s="126">
        <v>9.8612566416301048E-2</v>
      </c>
      <c r="G29" s="126" t="s">
        <v>622</v>
      </c>
      <c r="H29" s="126" t="s">
        <v>622</v>
      </c>
      <c r="I29" s="127" t="s">
        <v>622</v>
      </c>
      <c r="J29" s="23" t="s">
        <v>620</v>
      </c>
      <c r="K29" s="24">
        <v>963.08186107470499</v>
      </c>
      <c r="L29" s="63" t="str">
        <f>'Damodaran CRPs'!$A29</f>
        <v>Bosnia and Herzegovina</v>
      </c>
      <c r="M29" s="59" t="str">
        <f>INDEX('ISO3-Names'!$A:$A, MATCH($L29, 'ISO3-Names'!$B:$B, 0))</f>
        <v>BIH</v>
      </c>
      <c r="N29" s="65">
        <f t="shared" si="0"/>
        <v>9.8612566416301048E-2</v>
      </c>
    </row>
    <row r="30" spans="1:14" ht="15.5">
      <c r="A30" s="128" t="s">
        <v>86</v>
      </c>
      <c r="B30" s="129" t="s">
        <v>576</v>
      </c>
      <c r="C30" s="130" t="s">
        <v>597</v>
      </c>
      <c r="D30" s="131">
        <v>1.2824327653997377E-2</v>
      </c>
      <c r="E30" s="131">
        <v>6.818893630101755E-2</v>
      </c>
      <c r="F30" s="27">
        <v>1.818893630101755E-2</v>
      </c>
      <c r="G30" s="27" t="s">
        <v>622</v>
      </c>
      <c r="H30" s="27" t="s">
        <v>622</v>
      </c>
      <c r="I30" s="26" t="s">
        <v>622</v>
      </c>
      <c r="J30" s="23" t="s">
        <v>621</v>
      </c>
      <c r="K30" s="24">
        <v>1069.95125819135</v>
      </c>
      <c r="L30" s="63" t="str">
        <f>'Damodaran CRPs'!$A30</f>
        <v>Botswana</v>
      </c>
      <c r="M30" s="59" t="str">
        <f>INDEX('ISO3-Names'!$A:$A, MATCH($L30, 'ISO3-Names'!$B:$B, 0))</f>
        <v>BWA</v>
      </c>
      <c r="N30" s="65">
        <f t="shared" si="0"/>
        <v>1.818893630101755E-2</v>
      </c>
    </row>
    <row r="31" spans="1:14" ht="15.5">
      <c r="A31" s="122" t="s">
        <v>480</v>
      </c>
      <c r="B31" s="123" t="s">
        <v>12987</v>
      </c>
      <c r="C31" s="124" t="s">
        <v>606</v>
      </c>
      <c r="D31" s="125">
        <v>3.218654783748362E-2</v>
      </c>
      <c r="E31" s="125">
        <v>9.5650663657455823E-2</v>
      </c>
      <c r="F31" s="126">
        <v>4.565066365745582E-2</v>
      </c>
      <c r="G31" s="126">
        <v>2.4500000000000001E-2</v>
      </c>
      <c r="H31" s="126">
        <v>8.4748717546687627E-2</v>
      </c>
      <c r="I31" s="127">
        <v>3.4748717546687624E-2</v>
      </c>
      <c r="J31" s="23" t="s">
        <v>613</v>
      </c>
      <c r="K31" s="25" t="s">
        <v>622</v>
      </c>
      <c r="L31" s="63" t="str">
        <f>'Damodaran CRPs'!$A31</f>
        <v>Brazil</v>
      </c>
      <c r="M31" s="59" t="str">
        <f>INDEX('ISO3-Names'!$A:$A, MATCH($L31, 'ISO3-Names'!$B:$B, 0))</f>
        <v>BRA</v>
      </c>
      <c r="N31" s="65">
        <f t="shared" si="0"/>
        <v>4.565066365745582E-2</v>
      </c>
    </row>
    <row r="32" spans="1:14" ht="15.5">
      <c r="A32" s="128" t="s">
        <v>89</v>
      </c>
      <c r="B32" s="129" t="s">
        <v>12984</v>
      </c>
      <c r="C32" s="130" t="s">
        <v>608</v>
      </c>
      <c r="D32" s="131">
        <v>1.7099103538663171E-2</v>
      </c>
      <c r="E32" s="131">
        <v>7.4251915068023408E-2</v>
      </c>
      <c r="F32" s="27">
        <v>2.4251915068023402E-2</v>
      </c>
      <c r="G32" s="27">
        <v>9.7000000000000003E-3</v>
      </c>
      <c r="H32" s="27">
        <v>6.3757655518484488E-2</v>
      </c>
      <c r="I32" s="26">
        <v>1.3757655518484487E-2</v>
      </c>
      <c r="L32" s="63" t="str">
        <f>'Damodaran CRPs'!$A32</f>
        <v>Bulgaria</v>
      </c>
      <c r="M32" s="59" t="str">
        <f>INDEX('ISO3-Names'!$A:$A, MATCH($L32, 'ISO3-Names'!$B:$B, 0))</f>
        <v>BGR</v>
      </c>
      <c r="N32" s="65">
        <f t="shared" si="0"/>
        <v>2.4251915068023402E-2</v>
      </c>
    </row>
    <row r="33" spans="1:14" ht="15.5">
      <c r="A33" s="122" t="s">
        <v>285</v>
      </c>
      <c r="B33" s="123" t="s">
        <v>576</v>
      </c>
      <c r="C33" s="124" t="s">
        <v>619</v>
      </c>
      <c r="D33" s="125">
        <v>8.0214912188728699E-2</v>
      </c>
      <c r="E33" s="125">
        <v>0.16377001333381566</v>
      </c>
      <c r="F33" s="126">
        <v>0.11377001333381566</v>
      </c>
      <c r="G33" s="126" t="s">
        <v>622</v>
      </c>
      <c r="H33" s="126" t="s">
        <v>622</v>
      </c>
      <c r="I33" s="127" t="s">
        <v>622</v>
      </c>
      <c r="L33" s="63" t="str">
        <f>'Damodaran CRPs'!$A33</f>
        <v>Burkina Faso</v>
      </c>
      <c r="M33" s="59" t="str">
        <f>INDEX('ISO3-Names'!$A:$A, MATCH($L33, 'ISO3-Names'!$B:$B, 0))</f>
        <v>BFA</v>
      </c>
      <c r="N33" s="65">
        <f t="shared" si="0"/>
        <v>0.11377001333381566</v>
      </c>
    </row>
    <row r="34" spans="1:14" ht="15.5">
      <c r="A34" s="128" t="s">
        <v>264</v>
      </c>
      <c r="B34" s="129" t="s">
        <v>12990</v>
      </c>
      <c r="C34" s="130" t="s">
        <v>603</v>
      </c>
      <c r="D34" s="131">
        <v>5.8841032765399745E-2</v>
      </c>
      <c r="E34" s="131">
        <v>0.13345511949878641</v>
      </c>
      <c r="F34" s="27">
        <v>8.3455119498786423E-2</v>
      </c>
      <c r="G34" s="27" t="s">
        <v>622</v>
      </c>
      <c r="H34" s="27" t="s">
        <v>622</v>
      </c>
      <c r="I34" s="26" t="s">
        <v>622</v>
      </c>
      <c r="L34" s="63" t="str">
        <f>'Damodaran CRPs'!$A34</f>
        <v>Cambodia</v>
      </c>
      <c r="M34" s="59" t="str">
        <f>INDEX('ISO3-Names'!$A:$A, MATCH($L34, 'ISO3-Names'!$B:$B, 0))</f>
        <v>KHM</v>
      </c>
      <c r="N34" s="65">
        <f t="shared" si="0"/>
        <v>8.3455119498786423E-2</v>
      </c>
    </row>
    <row r="35" spans="1:14" ht="15.5">
      <c r="A35" s="122" t="s">
        <v>97</v>
      </c>
      <c r="B35" s="123" t="s">
        <v>576</v>
      </c>
      <c r="C35" s="124" t="s">
        <v>603</v>
      </c>
      <c r="D35" s="125">
        <v>5.8841032765399745E-2</v>
      </c>
      <c r="E35" s="125">
        <v>0.13345511949878641</v>
      </c>
      <c r="F35" s="126">
        <v>8.3455119498786423E-2</v>
      </c>
      <c r="G35" s="126">
        <v>6.0200000000000004E-2</v>
      </c>
      <c r="H35" s="126">
        <v>0.13538256311471816</v>
      </c>
      <c r="I35" s="127">
        <v>8.538256311471816E-2</v>
      </c>
      <c r="L35" s="63" t="str">
        <f>'Damodaran CRPs'!$A35</f>
        <v>Cameroon</v>
      </c>
      <c r="M35" s="59" t="str">
        <f>INDEX('ISO3-Names'!$A:$A, MATCH($L35, 'ISO3-Names'!$B:$B, 0))</f>
        <v>CMR</v>
      </c>
      <c r="N35" s="65">
        <f t="shared" si="0"/>
        <v>8.3455119498786423E-2</v>
      </c>
    </row>
    <row r="36" spans="1:14" ht="15.5">
      <c r="A36" s="128" t="s">
        <v>413</v>
      </c>
      <c r="B36" s="129" t="s">
        <v>172</v>
      </c>
      <c r="C36" s="130" t="s">
        <v>601</v>
      </c>
      <c r="D36" s="131">
        <v>0</v>
      </c>
      <c r="E36" s="131">
        <v>0.05</v>
      </c>
      <c r="F36" s="27">
        <v>0</v>
      </c>
      <c r="G36" s="27">
        <v>0</v>
      </c>
      <c r="H36" s="27">
        <v>0.05</v>
      </c>
      <c r="I36" s="26">
        <v>0</v>
      </c>
      <c r="L36" s="63" t="str">
        <f>'Damodaran CRPs'!$A36</f>
        <v>Canada</v>
      </c>
      <c r="M36" s="59" t="str">
        <f>INDEX('ISO3-Names'!$A:$A, MATCH($L36, 'ISO3-Names'!$B:$B, 0))</f>
        <v>CAN</v>
      </c>
      <c r="N36" s="65">
        <f t="shared" si="0"/>
        <v>0</v>
      </c>
    </row>
    <row r="37" spans="1:14" ht="15.5">
      <c r="A37" s="122" t="s">
        <v>12991</v>
      </c>
      <c r="B37" s="123" t="s">
        <v>576</v>
      </c>
      <c r="C37" s="124" t="s">
        <v>604</v>
      </c>
      <c r="D37" s="125">
        <v>6.9527972477064229E-2</v>
      </c>
      <c r="E37" s="125">
        <v>0.14861256641630105</v>
      </c>
      <c r="F37" s="126">
        <v>9.8612566416301048E-2</v>
      </c>
      <c r="G37" s="126" t="s">
        <v>622</v>
      </c>
      <c r="H37" s="126" t="s">
        <v>622</v>
      </c>
      <c r="I37" s="127" t="s">
        <v>622</v>
      </c>
      <c r="L37" s="63" t="s">
        <v>223</v>
      </c>
      <c r="M37" s="59" t="str">
        <f>INDEX('ISO3-Names'!$A:$A, MATCH($L37, 'ISO3-Names'!$B:$B, 0))</f>
        <v>CPV</v>
      </c>
      <c r="N37" s="65">
        <f t="shared" si="0"/>
        <v>9.8612566416301048E-2</v>
      </c>
    </row>
    <row r="38" spans="1:14" ht="15.5">
      <c r="A38" s="128" t="s">
        <v>519</v>
      </c>
      <c r="B38" s="129" t="s">
        <v>12988</v>
      </c>
      <c r="C38" s="130" t="s">
        <v>600</v>
      </c>
      <c r="D38" s="131">
        <v>6.4121638269986885E-3</v>
      </c>
      <c r="E38" s="131">
        <v>5.9094468150508776E-2</v>
      </c>
      <c r="F38" s="27">
        <v>9.0944681505087752E-3</v>
      </c>
      <c r="G38" s="27" t="s">
        <v>622</v>
      </c>
      <c r="H38" s="27" t="s">
        <v>622</v>
      </c>
      <c r="I38" s="26" t="s">
        <v>622</v>
      </c>
      <c r="L38" s="63" t="str">
        <f>'Damodaran CRPs'!$A38</f>
        <v>Cayman Islands</v>
      </c>
      <c r="M38" s="59" t="str">
        <f>INDEX('ISO3-Names'!$A:$A, MATCH($L38, 'ISO3-Names'!$B:$B, 0))</f>
        <v>CYM</v>
      </c>
      <c r="N38" s="65">
        <f t="shared" si="0"/>
        <v>9.0944681505087752E-3</v>
      </c>
    </row>
    <row r="39" spans="1:14" ht="15.5">
      <c r="A39" s="122" t="s">
        <v>556</v>
      </c>
      <c r="B39" s="123" t="s">
        <v>12987</v>
      </c>
      <c r="C39" s="124" t="s">
        <v>596</v>
      </c>
      <c r="D39" s="125">
        <v>9.0524665792922673E-3</v>
      </c>
      <c r="E39" s="125">
        <v>6.2839249153659446E-2</v>
      </c>
      <c r="F39" s="126">
        <v>1.2839249153659449E-2</v>
      </c>
      <c r="G39" s="126">
        <v>1.04E-2</v>
      </c>
      <c r="H39" s="126">
        <v>6.4750476019818426E-2</v>
      </c>
      <c r="I39" s="127">
        <v>1.4750476019818418E-2</v>
      </c>
      <c r="L39" s="63" t="str">
        <f>'Damodaran CRPs'!$A39</f>
        <v>Chile</v>
      </c>
      <c r="M39" s="59" t="str">
        <f>INDEX('ISO3-Names'!$A:$A, MATCH($L39, 'ISO3-Names'!$B:$B, 0))</f>
        <v>CHL</v>
      </c>
      <c r="N39" s="65">
        <f t="shared" si="0"/>
        <v>1.2839249153659449E-2</v>
      </c>
    </row>
    <row r="40" spans="1:14" ht="15.5">
      <c r="A40" s="128" t="s">
        <v>366</v>
      </c>
      <c r="B40" s="129" t="s">
        <v>12990</v>
      </c>
      <c r="C40" s="130" t="s">
        <v>595</v>
      </c>
      <c r="D40" s="131">
        <v>7.543722149410223E-3</v>
      </c>
      <c r="E40" s="131">
        <v>6.069937429471621E-2</v>
      </c>
      <c r="F40" s="27">
        <v>1.0699374294716207E-2</v>
      </c>
      <c r="G40" s="27">
        <v>5.7000000000000002E-3</v>
      </c>
      <c r="H40" s="27">
        <v>5.8084395510862023E-2</v>
      </c>
      <c r="I40" s="26">
        <v>8.0843955108620188E-3</v>
      </c>
      <c r="L40" s="63" t="str">
        <f>'Damodaran CRPs'!$A40</f>
        <v>China</v>
      </c>
      <c r="M40" s="59" t="str">
        <f>INDEX('ISO3-Names'!$A:$A, MATCH($L40, 'ISO3-Names'!$B:$B, 0))</f>
        <v>CHN</v>
      </c>
      <c r="N40" s="65">
        <f t="shared" si="0"/>
        <v>1.0699374294716207E-2</v>
      </c>
    </row>
    <row r="41" spans="1:14" ht="15.5">
      <c r="A41" s="122" t="s">
        <v>445</v>
      </c>
      <c r="B41" s="123" t="s">
        <v>12987</v>
      </c>
      <c r="C41" s="124" t="s">
        <v>609</v>
      </c>
      <c r="D41" s="125">
        <v>2.03680498034076E-2</v>
      </c>
      <c r="E41" s="125">
        <v>7.8888310595733757E-2</v>
      </c>
      <c r="F41" s="126">
        <v>2.8888310595733758E-2</v>
      </c>
      <c r="G41" s="126">
        <v>3.1100000000000003E-2</v>
      </c>
      <c r="H41" s="126">
        <v>9.4109596559264708E-2</v>
      </c>
      <c r="I41" s="127">
        <v>4.4109596559264698E-2</v>
      </c>
      <c r="L41" s="63" t="str">
        <f>'Damodaran CRPs'!$A41</f>
        <v>Colombia</v>
      </c>
      <c r="M41" s="59" t="str">
        <f>INDEX('ISO3-Names'!$A:$A, MATCH($L41, 'ISO3-Names'!$B:$B, 0))</f>
        <v>COL</v>
      </c>
      <c r="N41" s="65">
        <f t="shared" si="0"/>
        <v>2.8888310595733758E-2</v>
      </c>
    </row>
    <row r="42" spans="1:14" ht="15.5">
      <c r="A42" s="128" t="s">
        <v>12992</v>
      </c>
      <c r="B42" s="129" t="s">
        <v>576</v>
      </c>
      <c r="C42" s="130" t="s">
        <v>604</v>
      </c>
      <c r="D42" s="131">
        <v>6.9527972477064229E-2</v>
      </c>
      <c r="E42" s="131">
        <v>0.14861256641630105</v>
      </c>
      <c r="F42" s="27">
        <v>9.8612566416301048E-2</v>
      </c>
      <c r="G42" s="27" t="s">
        <v>622</v>
      </c>
      <c r="H42" s="27" t="s">
        <v>622</v>
      </c>
      <c r="I42" s="26" t="s">
        <v>622</v>
      </c>
      <c r="L42" s="63" t="s">
        <v>751</v>
      </c>
      <c r="M42" s="59" t="str">
        <f>INDEX('ISO3-Names'!$A:$A, MATCH($L42, 'ISO3-Names'!$B:$B, 0))</f>
        <v>COD</v>
      </c>
      <c r="N42" s="65">
        <f t="shared" si="0"/>
        <v>9.8612566416301048E-2</v>
      </c>
    </row>
    <row r="43" spans="1:14" ht="15.5">
      <c r="A43" s="122" t="s">
        <v>12993</v>
      </c>
      <c r="B43" s="123" t="s">
        <v>576</v>
      </c>
      <c r="C43" s="124" t="s">
        <v>620</v>
      </c>
      <c r="D43" s="125">
        <v>9.6308186107470495E-2</v>
      </c>
      <c r="E43" s="125">
        <v>0.18659534516254356</v>
      </c>
      <c r="F43" s="126">
        <v>0.13659534516254354</v>
      </c>
      <c r="G43" s="126" t="s">
        <v>622</v>
      </c>
      <c r="H43" s="126" t="s">
        <v>622</v>
      </c>
      <c r="I43" s="127" t="s">
        <v>622</v>
      </c>
      <c r="L43" s="63" t="s">
        <v>752</v>
      </c>
      <c r="M43" s="59" t="str">
        <f>INDEX('ISO3-Names'!$A:$A, MATCH($L43, 'ISO3-Names'!$B:$B, 0))</f>
        <v>COG</v>
      </c>
      <c r="N43" s="65">
        <f t="shared" si="0"/>
        <v>0.13659534516254354</v>
      </c>
    </row>
    <row r="44" spans="1:14" ht="15.5">
      <c r="A44" s="128" t="s">
        <v>754</v>
      </c>
      <c r="B44" s="129" t="s">
        <v>12989</v>
      </c>
      <c r="C44" s="130" t="s">
        <v>603</v>
      </c>
      <c r="D44" s="131">
        <v>5.8841032765399745E-2</v>
      </c>
      <c r="E44" s="131">
        <v>0.13345511949878641</v>
      </c>
      <c r="F44" s="27">
        <v>8.3455119498786423E-2</v>
      </c>
      <c r="G44" s="27" t="s">
        <v>622</v>
      </c>
      <c r="H44" s="27" t="s">
        <v>622</v>
      </c>
      <c r="I44" s="26" t="s">
        <v>622</v>
      </c>
      <c r="L44" s="63" t="str">
        <f>'Damodaran CRPs'!$A44</f>
        <v>Cook Islands</v>
      </c>
      <c r="M44" s="59" t="str">
        <f>INDEX('ISO3-Names'!$A:$A, MATCH($L44, 'ISO3-Names'!$B:$B, 0))</f>
        <v>COK</v>
      </c>
      <c r="N44" s="65">
        <f t="shared" si="0"/>
        <v>8.3455119498786423E-2</v>
      </c>
    </row>
    <row r="45" spans="1:14" ht="15.5">
      <c r="A45" s="122" t="s">
        <v>332</v>
      </c>
      <c r="B45" s="123" t="s">
        <v>12987</v>
      </c>
      <c r="C45" s="124" t="s">
        <v>603</v>
      </c>
      <c r="D45" s="125">
        <v>5.8841032765399745E-2</v>
      </c>
      <c r="E45" s="125">
        <v>0.13345511949878641</v>
      </c>
      <c r="F45" s="126">
        <v>8.3455119498786423E-2</v>
      </c>
      <c r="G45" s="126">
        <v>2.9000000000000005E-2</v>
      </c>
      <c r="H45" s="126">
        <v>9.1131135055262907E-2</v>
      </c>
      <c r="I45" s="127">
        <v>4.1131135055262905E-2</v>
      </c>
      <c r="L45" s="63" t="str">
        <f>'Damodaran CRPs'!$A45</f>
        <v>Costa Rica</v>
      </c>
      <c r="M45" s="59" t="str">
        <f>INDEX('ISO3-Names'!$A:$A, MATCH($L45, 'ISO3-Names'!$B:$B, 0))</f>
        <v>CRI</v>
      </c>
      <c r="N45" s="65">
        <f t="shared" si="0"/>
        <v>8.3455119498786423E-2</v>
      </c>
    </row>
    <row r="46" spans="1:14" ht="15.5">
      <c r="A46" s="128" t="s">
        <v>575</v>
      </c>
      <c r="B46" s="129" t="s">
        <v>576</v>
      </c>
      <c r="C46" s="130" t="s">
        <v>607</v>
      </c>
      <c r="D46" s="131">
        <v>3.8472982961992135E-2</v>
      </c>
      <c r="E46" s="131">
        <v>0.10456680890305266</v>
      </c>
      <c r="F46" s="27">
        <v>5.4566808903052655E-2</v>
      </c>
      <c r="G46" s="27" t="s">
        <v>622</v>
      </c>
      <c r="H46" s="27" t="s">
        <v>622</v>
      </c>
      <c r="I46" s="26" t="s">
        <v>622</v>
      </c>
      <c r="L46" s="63" t="s">
        <v>750</v>
      </c>
      <c r="M46" s="59" t="str">
        <f>INDEX('ISO3-Names'!$A:$A, MATCH($L46, 'ISO3-Names'!$B:$B, 0))</f>
        <v>CIV</v>
      </c>
      <c r="N46" s="65">
        <f t="shared" si="0"/>
        <v>5.4566808903052655E-2</v>
      </c>
    </row>
    <row r="47" spans="1:14" ht="15.5">
      <c r="A47" s="122" t="s">
        <v>549</v>
      </c>
      <c r="B47" s="123" t="s">
        <v>12984</v>
      </c>
      <c r="C47" s="124" t="s">
        <v>609</v>
      </c>
      <c r="D47" s="125">
        <v>2.03680498034076E-2</v>
      </c>
      <c r="E47" s="125">
        <v>7.8888310595733757E-2</v>
      </c>
      <c r="F47" s="126">
        <v>2.8888310595733758E-2</v>
      </c>
      <c r="G47" s="126">
        <v>6.8999999999999999E-3</v>
      </c>
      <c r="H47" s="126">
        <v>5.9786373513148763E-2</v>
      </c>
      <c r="I47" s="127">
        <v>9.7863735131487588E-3</v>
      </c>
      <c r="L47" s="63" t="str">
        <f>'Damodaran CRPs'!$A47</f>
        <v>Croatia</v>
      </c>
      <c r="M47" s="59" t="str">
        <f>INDEX('ISO3-Names'!$A:$A, MATCH($L47, 'ISO3-Names'!$B:$B, 0))</f>
        <v>HRV</v>
      </c>
      <c r="N47" s="65">
        <f t="shared" si="0"/>
        <v>2.8888310595733758E-2</v>
      </c>
    </row>
    <row r="48" spans="1:14" ht="15.5">
      <c r="A48" s="128" t="s">
        <v>162</v>
      </c>
      <c r="B48" s="129" t="s">
        <v>12988</v>
      </c>
      <c r="C48" s="130" t="s">
        <v>612</v>
      </c>
      <c r="D48" s="131">
        <v>0.12836900524246395</v>
      </c>
      <c r="E48" s="131">
        <v>0.23206768591508742</v>
      </c>
      <c r="F48" s="27">
        <v>0.18206768591508743</v>
      </c>
      <c r="G48" s="27" t="s">
        <v>622</v>
      </c>
      <c r="H48" s="27" t="s">
        <v>622</v>
      </c>
      <c r="I48" s="26" t="s">
        <v>622</v>
      </c>
      <c r="L48" s="63" t="str">
        <f>'Damodaran CRPs'!$A48</f>
        <v>Cuba</v>
      </c>
      <c r="M48" s="59" t="str">
        <f>INDEX('ISO3-Names'!$A:$A, MATCH($L48, 'ISO3-Names'!$B:$B, 0))</f>
        <v>CUB</v>
      </c>
      <c r="N48" s="65">
        <f t="shared" si="0"/>
        <v>0.18206768591508743</v>
      </c>
    </row>
    <row r="49" spans="1:14" ht="15.5">
      <c r="A49" s="122" t="s">
        <v>439</v>
      </c>
      <c r="B49" s="123" t="s">
        <v>12988</v>
      </c>
      <c r="C49" s="124" t="s">
        <v>609</v>
      </c>
      <c r="D49" s="125">
        <v>2.03680498034076E-2</v>
      </c>
      <c r="E49" s="125">
        <v>7.8888310595733757E-2</v>
      </c>
      <c r="F49" s="126">
        <v>2.8888310595733758E-2</v>
      </c>
      <c r="G49" s="126" t="s">
        <v>622</v>
      </c>
      <c r="H49" s="126" t="s">
        <v>622</v>
      </c>
      <c r="I49" s="127" t="s">
        <v>622</v>
      </c>
      <c r="L49" s="63" t="s">
        <v>820</v>
      </c>
      <c r="M49" s="59" t="str">
        <f>INDEX('ISO3-Names'!$A:$A, MATCH($L49, 'ISO3-Names'!$B:$B, 0))</f>
        <v>CUW</v>
      </c>
      <c r="N49" s="65">
        <f t="shared" si="0"/>
        <v>2.8888310595733758E-2</v>
      </c>
    </row>
    <row r="50" spans="1:14" ht="15.5">
      <c r="A50" s="128" t="s">
        <v>203</v>
      </c>
      <c r="B50" s="129" t="s">
        <v>12986</v>
      </c>
      <c r="C50" s="130" t="s">
        <v>605</v>
      </c>
      <c r="D50" s="131">
        <v>2.678021363040629E-2</v>
      </c>
      <c r="E50" s="131">
        <v>8.7982778746242538E-2</v>
      </c>
      <c r="F50" s="27">
        <v>3.7982778746242535E-2</v>
      </c>
      <c r="G50" s="27">
        <v>7.1000000000000004E-3</v>
      </c>
      <c r="H50" s="27">
        <v>6.0070036513529886E-2</v>
      </c>
      <c r="I50" s="26">
        <v>1.0070036513529883E-2</v>
      </c>
      <c r="L50" s="63" t="str">
        <f>'Damodaran CRPs'!$A50</f>
        <v>Cyprus</v>
      </c>
      <c r="M50" s="59" t="str">
        <f>INDEX('ISO3-Names'!$A:$A, MATCH($L50, 'ISO3-Names'!$B:$B, 0))</f>
        <v>CYP</v>
      </c>
      <c r="N50" s="65">
        <f t="shared" si="0"/>
        <v>3.7982778746242535E-2</v>
      </c>
    </row>
    <row r="51" spans="1:14" ht="15.5">
      <c r="A51" s="122" t="s">
        <v>186</v>
      </c>
      <c r="B51" s="123" t="s">
        <v>12984</v>
      </c>
      <c r="C51" s="124" t="s">
        <v>600</v>
      </c>
      <c r="D51" s="125">
        <v>6.4121638269986885E-3</v>
      </c>
      <c r="E51" s="125">
        <v>5.9094468150508776E-2</v>
      </c>
      <c r="F51" s="126">
        <v>9.0944681505087752E-3</v>
      </c>
      <c r="G51" s="126">
        <v>1.9999999999999966E-4</v>
      </c>
      <c r="H51" s="126">
        <v>5.0283663000381125E-2</v>
      </c>
      <c r="I51" s="127">
        <v>2.8366300038112295E-4</v>
      </c>
      <c r="L51" s="63" t="s">
        <v>821</v>
      </c>
      <c r="M51" s="59" t="str">
        <f>INDEX('ISO3-Names'!$A:$A, MATCH($L51, 'ISO3-Names'!$B:$B, 0))</f>
        <v>CZE</v>
      </c>
      <c r="N51" s="65">
        <f t="shared" si="0"/>
        <v>9.0944681505087752E-3</v>
      </c>
    </row>
    <row r="52" spans="1:14" ht="15.5">
      <c r="A52" s="128" t="s">
        <v>374</v>
      </c>
      <c r="B52" s="129" t="s">
        <v>12986</v>
      </c>
      <c r="C52" s="130" t="s">
        <v>601</v>
      </c>
      <c r="D52" s="131">
        <v>0</v>
      </c>
      <c r="E52" s="131">
        <v>0.05</v>
      </c>
      <c r="F52" s="27">
        <v>0</v>
      </c>
      <c r="G52" s="27">
        <v>0</v>
      </c>
      <c r="H52" s="27">
        <v>0.05</v>
      </c>
      <c r="I52" s="26">
        <v>0</v>
      </c>
      <c r="L52" s="63" t="str">
        <f>'Damodaran CRPs'!$A52</f>
        <v>Denmark</v>
      </c>
      <c r="M52" s="59" t="str">
        <f>INDEX('ISO3-Names'!$A:$A, MATCH($L52, 'ISO3-Names'!$B:$B, 0))</f>
        <v>DNK</v>
      </c>
      <c r="N52" s="65">
        <f t="shared" si="0"/>
        <v>0</v>
      </c>
    </row>
    <row r="53" spans="1:14" ht="15.5">
      <c r="A53" s="122" t="s">
        <v>225</v>
      </c>
      <c r="B53" s="123" t="s">
        <v>12988</v>
      </c>
      <c r="C53" s="124" t="s">
        <v>607</v>
      </c>
      <c r="D53" s="125">
        <v>3.8472982961992135E-2</v>
      </c>
      <c r="E53" s="125">
        <v>0.10456680890305266</v>
      </c>
      <c r="F53" s="126">
        <v>5.4566808903052655E-2</v>
      </c>
      <c r="G53" s="126" t="s">
        <v>622</v>
      </c>
      <c r="H53" s="126" t="s">
        <v>622</v>
      </c>
      <c r="I53" s="127" t="s">
        <v>622</v>
      </c>
      <c r="L53" s="63" t="str">
        <f>'Damodaran CRPs'!$A53</f>
        <v>Dominican Republic</v>
      </c>
      <c r="M53" s="59" t="str">
        <f>INDEX('ISO3-Names'!$A:$A, MATCH($L53, 'ISO3-Names'!$B:$B, 0))</f>
        <v>DOM</v>
      </c>
      <c r="N53" s="65">
        <f t="shared" si="0"/>
        <v>5.4566808903052655E-2</v>
      </c>
    </row>
    <row r="54" spans="1:14" ht="15.5">
      <c r="A54" s="128" t="s">
        <v>41</v>
      </c>
      <c r="B54" s="129" t="s">
        <v>12987</v>
      </c>
      <c r="C54" s="130" t="s">
        <v>621</v>
      </c>
      <c r="D54" s="131">
        <v>0.10699512581913501</v>
      </c>
      <c r="E54" s="131">
        <v>0.2017527920800582</v>
      </c>
      <c r="F54" s="27">
        <v>0.15175279208005821</v>
      </c>
      <c r="G54" s="27" t="s">
        <v>622</v>
      </c>
      <c r="H54" s="27" t="s">
        <v>622</v>
      </c>
      <c r="I54" s="26" t="s">
        <v>622</v>
      </c>
      <c r="L54" s="63" t="str">
        <f>'Damodaran CRPs'!$A54</f>
        <v>Ecuador</v>
      </c>
      <c r="M54" s="59" t="str">
        <f>INDEX('ISO3-Names'!$A:$A, MATCH($L54, 'ISO3-Names'!$B:$B, 0))</f>
        <v>ECU</v>
      </c>
      <c r="N54" s="65">
        <f t="shared" si="0"/>
        <v>0.15175279208005821</v>
      </c>
    </row>
    <row r="55" spans="1:14" ht="15.5">
      <c r="A55" s="122" t="s">
        <v>567</v>
      </c>
      <c r="B55" s="123" t="s">
        <v>576</v>
      </c>
      <c r="C55" s="124" t="s">
        <v>604</v>
      </c>
      <c r="D55" s="125">
        <v>6.9527972477064229E-2</v>
      </c>
      <c r="E55" s="125">
        <v>0.14861256641630105</v>
      </c>
      <c r="F55" s="126">
        <v>9.8612566416301048E-2</v>
      </c>
      <c r="G55" s="126">
        <v>0.12759999999999999</v>
      </c>
      <c r="H55" s="126">
        <v>0.23097699424315676</v>
      </c>
      <c r="I55" s="127">
        <v>0.18097699424315675</v>
      </c>
      <c r="L55" s="63" t="str">
        <f>'Damodaran CRPs'!$A55</f>
        <v>Egypt</v>
      </c>
      <c r="M55" s="59" t="str">
        <f>INDEX('ISO3-Names'!$A:$A, MATCH($L55, 'ISO3-Names'!$B:$B, 0))</f>
        <v>EGY</v>
      </c>
      <c r="N55" s="65">
        <f t="shared" si="0"/>
        <v>9.8612566416301048E-2</v>
      </c>
    </row>
    <row r="56" spans="1:14" ht="15.5">
      <c r="A56" s="128" t="s">
        <v>329</v>
      </c>
      <c r="B56" s="129" t="s">
        <v>12987</v>
      </c>
      <c r="C56" s="130" t="s">
        <v>621</v>
      </c>
      <c r="D56" s="131">
        <v>0.10699512581913501</v>
      </c>
      <c r="E56" s="131">
        <v>0.2017527920800582</v>
      </c>
      <c r="F56" s="27">
        <v>0.15175279208005821</v>
      </c>
      <c r="G56" s="27">
        <v>0.14449999999999999</v>
      </c>
      <c r="H56" s="27">
        <v>0.25494651777536165</v>
      </c>
      <c r="I56" s="26">
        <v>0.20494651777536166</v>
      </c>
      <c r="L56" s="63" t="str">
        <f>'Damodaran CRPs'!$A56</f>
        <v>El Salvador</v>
      </c>
      <c r="M56" s="59" t="str">
        <f>INDEX('ISO3-Names'!$A:$A, MATCH($L56, 'ISO3-Names'!$B:$B, 0))</f>
        <v>SLV</v>
      </c>
      <c r="N56" s="65">
        <f t="shared" si="0"/>
        <v>0.15175279208005821</v>
      </c>
    </row>
    <row r="57" spans="1:14" ht="15.5">
      <c r="A57" s="122" t="s">
        <v>168</v>
      </c>
      <c r="B57" s="123" t="s">
        <v>12984</v>
      </c>
      <c r="C57" s="124" t="s">
        <v>595</v>
      </c>
      <c r="D57" s="125">
        <v>7.543722149410223E-3</v>
      </c>
      <c r="E57" s="125">
        <v>6.069937429471621E-2</v>
      </c>
      <c r="F57" s="126">
        <v>1.0699374294716207E-2</v>
      </c>
      <c r="G57" s="126">
        <v>4.8000000000000004E-3</v>
      </c>
      <c r="H57" s="126">
        <v>5.6807912009146963E-2</v>
      </c>
      <c r="I57" s="127">
        <v>6.8079120091469629E-3</v>
      </c>
      <c r="L57" s="63" t="str">
        <f>'Damodaran CRPs'!$A57</f>
        <v>Estonia</v>
      </c>
      <c r="M57" s="59" t="str">
        <f>INDEX('ISO3-Names'!$A:$A, MATCH($L57, 'ISO3-Names'!$B:$B, 0))</f>
        <v>EST</v>
      </c>
      <c r="N57" s="65">
        <f t="shared" si="0"/>
        <v>1.0699374294716207E-2</v>
      </c>
    </row>
    <row r="58" spans="1:14" ht="15.5">
      <c r="A58" s="128" t="s">
        <v>45</v>
      </c>
      <c r="B58" s="129" t="s">
        <v>576</v>
      </c>
      <c r="C58" s="130" t="s">
        <v>620</v>
      </c>
      <c r="D58" s="131">
        <v>9.6308186107470495E-2</v>
      </c>
      <c r="E58" s="131">
        <v>0.18659534516254356</v>
      </c>
      <c r="F58" s="27">
        <v>0.13659534516254354</v>
      </c>
      <c r="G58" s="27">
        <v>0.27929999999999999</v>
      </c>
      <c r="H58" s="27">
        <v>0.44613538003223885</v>
      </c>
      <c r="I58" s="26">
        <v>0.39613538003223886</v>
      </c>
      <c r="L58" s="63" t="str">
        <f>'Damodaran CRPs'!$A58</f>
        <v>Ethiopia</v>
      </c>
      <c r="M58" s="59" t="str">
        <f>INDEX('ISO3-Names'!$A:$A, MATCH($L58, 'ISO3-Names'!$B:$B, 0))</f>
        <v>ETH</v>
      </c>
      <c r="N58" s="65">
        <f t="shared" si="0"/>
        <v>0.13659534516254354</v>
      </c>
    </row>
    <row r="59" spans="1:14" ht="15.5">
      <c r="A59" s="122" t="s">
        <v>111</v>
      </c>
      <c r="B59" s="123" t="s">
        <v>12990</v>
      </c>
      <c r="C59" s="124" t="s">
        <v>602</v>
      </c>
      <c r="D59" s="125">
        <v>4.8154093053735247E-2</v>
      </c>
      <c r="E59" s="125">
        <v>0.11829767258127177</v>
      </c>
      <c r="F59" s="126">
        <v>6.8297672581271771E-2</v>
      </c>
      <c r="G59" s="126" t="s">
        <v>622</v>
      </c>
      <c r="H59" s="126" t="s">
        <v>622</v>
      </c>
      <c r="I59" s="127" t="s">
        <v>622</v>
      </c>
      <c r="L59" s="63" t="str">
        <f>'Damodaran CRPs'!$A59</f>
        <v>Fiji</v>
      </c>
      <c r="M59" s="59" t="str">
        <f>INDEX('ISO3-Names'!$A:$A, MATCH($L59, 'ISO3-Names'!$B:$B, 0))</f>
        <v>FJI</v>
      </c>
      <c r="N59" s="65">
        <f t="shared" si="0"/>
        <v>6.8297672581271771E-2</v>
      </c>
    </row>
    <row r="60" spans="1:14" ht="15.5">
      <c r="A60" s="128" t="s">
        <v>149</v>
      </c>
      <c r="B60" s="129" t="s">
        <v>12986</v>
      </c>
      <c r="C60" s="130" t="s">
        <v>598</v>
      </c>
      <c r="D60" s="131">
        <v>4.2747758846657926E-3</v>
      </c>
      <c r="E60" s="131">
        <v>5.6062978767005854E-2</v>
      </c>
      <c r="F60" s="27">
        <v>6.0629787670058504E-3</v>
      </c>
      <c r="G60" s="27">
        <v>0</v>
      </c>
      <c r="H60" s="27">
        <v>0.05</v>
      </c>
      <c r="I60" s="26">
        <v>0</v>
      </c>
      <c r="L60" s="63" t="str">
        <f>'Damodaran CRPs'!$A60</f>
        <v>Finland</v>
      </c>
      <c r="M60" s="59" t="str">
        <f>INDEX('ISO3-Names'!$A:$A, MATCH($L60, 'ISO3-Names'!$B:$B, 0))</f>
        <v>FIN</v>
      </c>
      <c r="N60" s="65">
        <f t="shared" si="0"/>
        <v>6.0629787670058504E-3</v>
      </c>
    </row>
    <row r="61" spans="1:14" ht="15.5">
      <c r="A61" s="122" t="s">
        <v>420</v>
      </c>
      <c r="B61" s="123" t="s">
        <v>12986</v>
      </c>
      <c r="C61" s="124" t="s">
        <v>599</v>
      </c>
      <c r="D61" s="125">
        <v>5.2806055045871558E-3</v>
      </c>
      <c r="E61" s="125">
        <v>5.7489562006301349E-2</v>
      </c>
      <c r="F61" s="126">
        <v>7.4895620063013448E-3</v>
      </c>
      <c r="G61" s="126">
        <v>0</v>
      </c>
      <c r="H61" s="126">
        <v>0.05</v>
      </c>
      <c r="I61" s="127">
        <v>0</v>
      </c>
      <c r="L61" s="63" t="str">
        <f>'Damodaran CRPs'!$A61</f>
        <v>France</v>
      </c>
      <c r="M61" s="59" t="str">
        <f>INDEX('ISO3-Names'!$A:$A, MATCH($L61, 'ISO3-Names'!$B:$B, 0))</f>
        <v>FRA</v>
      </c>
      <c r="N61" s="65">
        <f t="shared" si="0"/>
        <v>7.4895620063013448E-3</v>
      </c>
    </row>
    <row r="62" spans="1:14" ht="15.5">
      <c r="A62" s="128" t="s">
        <v>363</v>
      </c>
      <c r="B62" s="129" t="s">
        <v>576</v>
      </c>
      <c r="C62" s="130" t="s">
        <v>619</v>
      </c>
      <c r="D62" s="131">
        <v>8.0214912188728699E-2</v>
      </c>
      <c r="E62" s="131">
        <v>0.16377001333381566</v>
      </c>
      <c r="F62" s="27">
        <v>0.11377001333381566</v>
      </c>
      <c r="G62" s="27" t="s">
        <v>622</v>
      </c>
      <c r="H62" s="27" t="s">
        <v>622</v>
      </c>
      <c r="I62" s="26" t="s">
        <v>622</v>
      </c>
      <c r="L62" s="63" t="str">
        <f>'Damodaran CRPs'!$A62</f>
        <v>Gabon</v>
      </c>
      <c r="M62" s="59" t="str">
        <f>INDEX('ISO3-Names'!$A:$A, MATCH($L62, 'ISO3-Names'!$B:$B, 0))</f>
        <v>GAB</v>
      </c>
      <c r="N62" s="65">
        <f t="shared" si="0"/>
        <v>0.11377001333381566</v>
      </c>
    </row>
    <row r="63" spans="1:14" ht="15.5">
      <c r="A63" s="122" t="s">
        <v>220</v>
      </c>
      <c r="B63" s="123" t="s">
        <v>12984</v>
      </c>
      <c r="C63" s="124" t="s">
        <v>606</v>
      </c>
      <c r="D63" s="125">
        <v>3.218654783748362E-2</v>
      </c>
      <c r="E63" s="125">
        <v>9.5650663657455823E-2</v>
      </c>
      <c r="F63" s="126">
        <v>4.565066365745582E-2</v>
      </c>
      <c r="G63" s="126" t="s">
        <v>622</v>
      </c>
      <c r="H63" s="126" t="s">
        <v>622</v>
      </c>
      <c r="I63" s="127" t="s">
        <v>622</v>
      </c>
      <c r="L63" s="63" t="str">
        <f>'Damodaran CRPs'!$A63</f>
        <v>Georgia</v>
      </c>
      <c r="M63" s="59" t="str">
        <f>INDEX('ISO3-Names'!$A:$A, MATCH($L63, 'ISO3-Names'!$B:$B, 0))</f>
        <v>GEO</v>
      </c>
      <c r="N63" s="65">
        <f t="shared" si="0"/>
        <v>4.565066365745582E-2</v>
      </c>
    </row>
    <row r="64" spans="1:14" ht="15.5">
      <c r="A64" s="128" t="s">
        <v>7</v>
      </c>
      <c r="B64" s="129" t="s">
        <v>12986</v>
      </c>
      <c r="C64" s="130" t="s">
        <v>601</v>
      </c>
      <c r="D64" s="131">
        <v>0</v>
      </c>
      <c r="E64" s="131">
        <v>0.05</v>
      </c>
      <c r="F64" s="27">
        <v>0</v>
      </c>
      <c r="G64" s="27">
        <v>0</v>
      </c>
      <c r="H64" s="27">
        <v>0.05</v>
      </c>
      <c r="I64" s="26">
        <v>0</v>
      </c>
      <c r="L64" s="63" t="str">
        <f>'Damodaran CRPs'!$A64</f>
        <v>Germany</v>
      </c>
      <c r="M64" s="59" t="str">
        <f>INDEX('ISO3-Names'!$A:$A, MATCH($L64, 'ISO3-Names'!$B:$B, 0))</f>
        <v>DEU</v>
      </c>
      <c r="N64" s="65">
        <f t="shared" si="0"/>
        <v>0</v>
      </c>
    </row>
    <row r="65" spans="1:14" ht="15.5">
      <c r="A65" s="122" t="s">
        <v>299</v>
      </c>
      <c r="B65" s="123" t="s">
        <v>576</v>
      </c>
      <c r="C65" s="124" t="s">
        <v>612</v>
      </c>
      <c r="D65" s="125">
        <v>0.12836900524246395</v>
      </c>
      <c r="E65" s="125">
        <v>0.23206768591508742</v>
      </c>
      <c r="F65" s="126">
        <v>0.18206768591508743</v>
      </c>
      <c r="G65" s="126" t="s">
        <v>622</v>
      </c>
      <c r="H65" s="126" t="s">
        <v>622</v>
      </c>
      <c r="I65" s="127" t="s">
        <v>622</v>
      </c>
      <c r="L65" s="63" t="str">
        <f>'Damodaran CRPs'!$A65</f>
        <v>Ghana</v>
      </c>
      <c r="M65" s="59" t="str">
        <f>INDEX('ISO3-Names'!$A:$A, MATCH($L65, 'ISO3-Names'!$B:$B, 0))</f>
        <v>GHA</v>
      </c>
      <c r="N65" s="65">
        <f t="shared" si="0"/>
        <v>0.18206768591508743</v>
      </c>
    </row>
    <row r="66" spans="1:14" ht="15.5">
      <c r="A66" s="128" t="s">
        <v>391</v>
      </c>
      <c r="B66" s="129" t="s">
        <v>12986</v>
      </c>
      <c r="C66" s="130" t="s">
        <v>607</v>
      </c>
      <c r="D66" s="131">
        <v>3.8472982961992135E-2</v>
      </c>
      <c r="E66" s="131">
        <v>0.10456680890305266</v>
      </c>
      <c r="F66" s="27">
        <v>5.4566808903052655E-2</v>
      </c>
      <c r="G66" s="27">
        <v>8.8000000000000005E-3</v>
      </c>
      <c r="H66" s="27">
        <v>6.2481172016769435E-2</v>
      </c>
      <c r="I66" s="26">
        <v>1.2481172016769432E-2</v>
      </c>
      <c r="L66" s="63" t="str">
        <f>'Damodaran CRPs'!$A66</f>
        <v>Greece</v>
      </c>
      <c r="M66" s="59" t="str">
        <f>INDEX('ISO3-Names'!$A:$A, MATCH($L66, 'ISO3-Names'!$B:$B, 0))</f>
        <v>GRC</v>
      </c>
      <c r="N66" s="65">
        <f t="shared" si="0"/>
        <v>5.4566808903052655E-2</v>
      </c>
    </row>
    <row r="67" spans="1:14" ht="15.5">
      <c r="A67" s="122" t="s">
        <v>107</v>
      </c>
      <c r="B67" s="123" t="s">
        <v>12987</v>
      </c>
      <c r="C67" s="124" t="s">
        <v>605</v>
      </c>
      <c r="D67" s="125">
        <v>2.678021363040629E-2</v>
      </c>
      <c r="E67" s="125">
        <v>8.7982778746242538E-2</v>
      </c>
      <c r="F67" s="126">
        <v>3.7982778746242535E-2</v>
      </c>
      <c r="G67" s="126" t="s">
        <v>622</v>
      </c>
      <c r="H67" s="126" t="s">
        <v>622</v>
      </c>
      <c r="I67" s="127" t="s">
        <v>622</v>
      </c>
      <c r="L67" s="63" t="str">
        <f>'Damodaran CRPs'!$A67</f>
        <v>Guatemala</v>
      </c>
      <c r="M67" s="59" t="str">
        <f>INDEX('ISO3-Names'!$A:$A, MATCH($L67, 'ISO3-Names'!$B:$B, 0))</f>
        <v>GTM</v>
      </c>
      <c r="N67" s="65">
        <f t="shared" si="0"/>
        <v>3.7982778746242535E-2</v>
      </c>
    </row>
    <row r="68" spans="1:14" ht="15.5">
      <c r="A68" s="128" t="s">
        <v>12994</v>
      </c>
      <c r="B68" s="129" t="s">
        <v>12986</v>
      </c>
      <c r="C68" s="130" t="s">
        <v>599</v>
      </c>
      <c r="D68" s="131">
        <v>5.2806055045871558E-3</v>
      </c>
      <c r="E68" s="131">
        <v>5.7489562006301349E-2</v>
      </c>
      <c r="F68" s="27">
        <v>7.4895620063013448E-3</v>
      </c>
      <c r="G68" s="27" t="s">
        <v>622</v>
      </c>
      <c r="H68" s="27" t="s">
        <v>622</v>
      </c>
      <c r="I68" s="26" t="s">
        <v>622</v>
      </c>
      <c r="L68" s="63" t="s">
        <v>734</v>
      </c>
      <c r="M68" s="59" t="str">
        <f>INDEX('ISO3-Names'!$A:$A, MATCH($L68, 'ISO3-Names'!$B:$B, 0))</f>
        <v>GGY</v>
      </c>
      <c r="N68" s="65">
        <f t="shared" si="0"/>
        <v>7.4895620063013448E-3</v>
      </c>
    </row>
    <row r="69" spans="1:14" ht="15.5">
      <c r="A69" s="122" t="s">
        <v>331</v>
      </c>
      <c r="B69" s="123" t="s">
        <v>12987</v>
      </c>
      <c r="C69" s="124" t="s">
        <v>602</v>
      </c>
      <c r="D69" s="125">
        <v>4.8154093053735247E-2</v>
      </c>
      <c r="E69" s="125">
        <v>0.11829767258127177</v>
      </c>
      <c r="F69" s="126">
        <v>6.8297672581271771E-2</v>
      </c>
      <c r="G69" s="126" t="s">
        <v>622</v>
      </c>
      <c r="H69" s="126" t="s">
        <v>622</v>
      </c>
      <c r="I69" s="127" t="s">
        <v>622</v>
      </c>
      <c r="L69" s="63" t="str">
        <f>'Damodaran CRPs'!$A69</f>
        <v>Honduras</v>
      </c>
      <c r="M69" s="59" t="str">
        <f>INDEX('ISO3-Names'!$A:$A, MATCH($L69, 'ISO3-Names'!$B:$B, 0))</f>
        <v>HND</v>
      </c>
      <c r="N69" s="65">
        <f t="shared" si="0"/>
        <v>6.8297672581271771E-2</v>
      </c>
    </row>
    <row r="70" spans="1:14" ht="15.5">
      <c r="A70" s="128" t="s">
        <v>568</v>
      </c>
      <c r="B70" s="129" t="s">
        <v>12990</v>
      </c>
      <c r="C70" s="130" t="s">
        <v>600</v>
      </c>
      <c r="D70" s="131">
        <v>6.4121638269986885E-3</v>
      </c>
      <c r="E70" s="131">
        <v>5.9094468150508776E-2</v>
      </c>
      <c r="F70" s="27">
        <v>9.0944681505087752E-3</v>
      </c>
      <c r="G70" s="27">
        <v>1.1000000000000003E-3</v>
      </c>
      <c r="H70" s="27">
        <v>5.1560146502096185E-2</v>
      </c>
      <c r="I70" s="26">
        <v>1.5601465020961794E-3</v>
      </c>
      <c r="L70" s="63" t="s">
        <v>738</v>
      </c>
      <c r="M70" s="59" t="str">
        <f>INDEX('ISO3-Names'!$A:$A, MATCH($L70, 'ISO3-Names'!$B:$B, 0))</f>
        <v>HKG</v>
      </c>
      <c r="N70" s="65">
        <f t="shared" si="0"/>
        <v>9.0944681505087752E-3</v>
      </c>
    </row>
    <row r="71" spans="1:14" ht="15.5">
      <c r="A71" s="122" t="s">
        <v>515</v>
      </c>
      <c r="B71" s="123" t="s">
        <v>12984</v>
      </c>
      <c r="C71" s="124" t="s">
        <v>609</v>
      </c>
      <c r="D71" s="125">
        <v>2.03680498034076E-2</v>
      </c>
      <c r="E71" s="125">
        <v>7.8888310595733757E-2</v>
      </c>
      <c r="F71" s="126">
        <v>2.8888310595733758E-2</v>
      </c>
      <c r="G71" s="126">
        <v>1.5899999999999997E-2</v>
      </c>
      <c r="H71" s="126">
        <v>7.255120853029931E-2</v>
      </c>
      <c r="I71" s="127">
        <v>2.2551208530299311E-2</v>
      </c>
      <c r="L71" s="63" t="str">
        <f>'Damodaran CRPs'!$A71</f>
        <v>Hungary</v>
      </c>
      <c r="M71" s="59" t="str">
        <f>INDEX('ISO3-Names'!$A:$A, MATCH($L71, 'ISO3-Names'!$B:$B, 0))</f>
        <v>HUN</v>
      </c>
      <c r="N71" s="65">
        <f t="shared" si="0"/>
        <v>2.8888310595733758E-2</v>
      </c>
    </row>
    <row r="72" spans="1:14" ht="15.5">
      <c r="A72" s="128" t="s">
        <v>79</v>
      </c>
      <c r="B72" s="129" t="s">
        <v>12986</v>
      </c>
      <c r="C72" s="130" t="s">
        <v>596</v>
      </c>
      <c r="D72" s="131">
        <v>9.0524665792922673E-3</v>
      </c>
      <c r="E72" s="131">
        <v>6.2839249153659446E-2</v>
      </c>
      <c r="F72" s="27">
        <v>1.2839249153659449E-2</v>
      </c>
      <c r="G72" s="27">
        <v>3.7999999999999996E-3</v>
      </c>
      <c r="H72" s="27">
        <v>5.5389597007241345E-2</v>
      </c>
      <c r="I72" s="26">
        <v>5.389597007241345E-3</v>
      </c>
      <c r="L72" s="63" t="str">
        <f>'Damodaran CRPs'!$A72</f>
        <v>Iceland</v>
      </c>
      <c r="M72" s="59" t="str">
        <f>INDEX('ISO3-Names'!$A:$A, MATCH($L72, 'ISO3-Names'!$B:$B, 0))</f>
        <v>ISL</v>
      </c>
      <c r="N72" s="65">
        <f t="shared" si="0"/>
        <v>1.2839249153659449E-2</v>
      </c>
    </row>
    <row r="73" spans="1:14" ht="15.5">
      <c r="A73" s="122" t="s">
        <v>528</v>
      </c>
      <c r="B73" s="123" t="s">
        <v>12990</v>
      </c>
      <c r="C73" s="124" t="s">
        <v>610</v>
      </c>
      <c r="D73" s="125">
        <v>2.3511267365661864E-2</v>
      </c>
      <c r="E73" s="125">
        <v>8.3346383218532188E-2</v>
      </c>
      <c r="F73" s="126">
        <v>3.3346383218532186E-2</v>
      </c>
      <c r="G73" s="126">
        <v>9.9000000000000008E-3</v>
      </c>
      <c r="H73" s="126">
        <v>6.4041318518865617E-2</v>
      </c>
      <c r="I73" s="127">
        <v>1.4041318518865611E-2</v>
      </c>
      <c r="L73" s="63" t="str">
        <f>'Damodaran CRPs'!$A73</f>
        <v>India</v>
      </c>
      <c r="M73" s="59" t="str">
        <f>INDEX('ISO3-Names'!$A:$A, MATCH($L73, 'ISO3-Names'!$B:$B, 0))</f>
        <v>IND</v>
      </c>
      <c r="N73" s="65">
        <f t="shared" si="0"/>
        <v>3.3346383218532186E-2</v>
      </c>
    </row>
    <row r="74" spans="1:14" ht="15.5">
      <c r="A74" s="128" t="s">
        <v>295</v>
      </c>
      <c r="B74" s="129" t="s">
        <v>12990</v>
      </c>
      <c r="C74" s="130" t="s">
        <v>609</v>
      </c>
      <c r="D74" s="131">
        <v>2.03680498034076E-2</v>
      </c>
      <c r="E74" s="131">
        <v>7.8888310595733757E-2</v>
      </c>
      <c r="F74" s="27">
        <v>2.8888310595733758E-2</v>
      </c>
      <c r="G74" s="27">
        <v>1.0999999999999999E-2</v>
      </c>
      <c r="H74" s="27">
        <v>6.5601465020961786E-2</v>
      </c>
      <c r="I74" s="26">
        <v>1.5601465020961788E-2</v>
      </c>
      <c r="L74" s="63" t="str">
        <f>'Damodaran CRPs'!$A74</f>
        <v>Indonesia</v>
      </c>
      <c r="M74" s="59" t="str">
        <f>INDEX('ISO3-Names'!$A:$A, MATCH($L74, 'ISO3-Names'!$B:$B, 0))</f>
        <v>IDN</v>
      </c>
      <c r="N74" s="65">
        <f t="shared" ref="N74:N137" si="1">F74</f>
        <v>2.8888310595733758E-2</v>
      </c>
    </row>
    <row r="75" spans="1:14" ht="15.5">
      <c r="A75" s="122" t="s">
        <v>163</v>
      </c>
      <c r="B75" s="123" t="s">
        <v>12983</v>
      </c>
      <c r="C75" s="124" t="s">
        <v>619</v>
      </c>
      <c r="D75" s="125">
        <v>8.0214912188728699E-2</v>
      </c>
      <c r="E75" s="125">
        <v>0.16377001333381566</v>
      </c>
      <c r="F75" s="126">
        <v>0.11377001333381566</v>
      </c>
      <c r="G75" s="126">
        <v>4.3700000000000003E-2</v>
      </c>
      <c r="H75" s="126">
        <v>0.11198036558327548</v>
      </c>
      <c r="I75" s="127">
        <v>6.1980365583275479E-2</v>
      </c>
      <c r="L75" s="63" t="str">
        <f>'Damodaran CRPs'!$A75</f>
        <v>Iraq</v>
      </c>
      <c r="M75" s="59" t="str">
        <f>INDEX('ISO3-Names'!$A:$A, MATCH($L75, 'ISO3-Names'!$B:$B, 0))</f>
        <v>IRQ</v>
      </c>
      <c r="N75" s="65">
        <f t="shared" si="1"/>
        <v>0.11377001333381566</v>
      </c>
    </row>
    <row r="76" spans="1:14" ht="15.5">
      <c r="A76" s="128" t="s">
        <v>182</v>
      </c>
      <c r="B76" s="129" t="s">
        <v>12986</v>
      </c>
      <c r="C76" s="130" t="s">
        <v>600</v>
      </c>
      <c r="D76" s="131">
        <v>6.4121638269986885E-3</v>
      </c>
      <c r="E76" s="131">
        <v>5.9094468150508776E-2</v>
      </c>
      <c r="F76" s="27">
        <v>9.0944681505087752E-3</v>
      </c>
      <c r="G76" s="27">
        <v>0</v>
      </c>
      <c r="H76" s="27">
        <v>0.05</v>
      </c>
      <c r="I76" s="26">
        <v>0</v>
      </c>
      <c r="L76" s="63" t="str">
        <f>'Damodaran CRPs'!$A76</f>
        <v>Ireland</v>
      </c>
      <c r="M76" s="59" t="str">
        <f>INDEX('ISO3-Names'!$A:$A, MATCH($L76, 'ISO3-Names'!$B:$B, 0))</f>
        <v>IRL</v>
      </c>
      <c r="N76" s="65">
        <f t="shared" si="1"/>
        <v>9.0944681505087752E-3</v>
      </c>
    </row>
    <row r="77" spans="1:14" ht="15.5">
      <c r="A77" s="122" t="s">
        <v>352</v>
      </c>
      <c r="B77" s="123" t="s">
        <v>12986</v>
      </c>
      <c r="C77" s="124" t="s">
        <v>600</v>
      </c>
      <c r="D77" s="125">
        <v>6.4121638269986885E-3</v>
      </c>
      <c r="E77" s="125">
        <v>5.9094468150508776E-2</v>
      </c>
      <c r="F77" s="126">
        <v>9.0944681505087752E-3</v>
      </c>
      <c r="G77" s="126" t="s">
        <v>622</v>
      </c>
      <c r="H77" s="126" t="s">
        <v>622</v>
      </c>
      <c r="I77" s="127" t="s">
        <v>622</v>
      </c>
      <c r="L77" s="63" t="str">
        <f>'Damodaran CRPs'!$A77</f>
        <v>Isle of Man</v>
      </c>
      <c r="M77" s="59" t="str">
        <f>INDEX('ISO3-Names'!$A:$A, MATCH($L77, 'ISO3-Names'!$B:$B, 0))</f>
        <v>IMN</v>
      </c>
      <c r="N77" s="65">
        <f t="shared" si="1"/>
        <v>9.0944681505087752E-3</v>
      </c>
    </row>
    <row r="78" spans="1:14" ht="15.5">
      <c r="A78" s="128" t="s">
        <v>192</v>
      </c>
      <c r="B78" s="129" t="s">
        <v>12983</v>
      </c>
      <c r="C78" s="130" t="s">
        <v>595</v>
      </c>
      <c r="D78" s="131">
        <v>7.543722149410223E-3</v>
      </c>
      <c r="E78" s="131">
        <v>6.069937429471621E-2</v>
      </c>
      <c r="F78" s="27">
        <v>1.0699374294716207E-2</v>
      </c>
      <c r="G78" s="27">
        <v>3.7000000000000002E-3</v>
      </c>
      <c r="H78" s="27">
        <v>5.5247765507050788E-2</v>
      </c>
      <c r="I78" s="26">
        <v>5.2477655070507839E-3</v>
      </c>
      <c r="L78" s="63" t="str">
        <f>'Damodaran CRPs'!$A78</f>
        <v>Israel</v>
      </c>
      <c r="M78" s="59" t="str">
        <f>INDEX('ISO3-Names'!$A:$A, MATCH($L78, 'ISO3-Names'!$B:$B, 0))</f>
        <v>ISR</v>
      </c>
      <c r="N78" s="65">
        <f t="shared" si="1"/>
        <v>1.0699374294716207E-2</v>
      </c>
    </row>
    <row r="79" spans="1:14" ht="15.5">
      <c r="A79" s="122" t="s">
        <v>471</v>
      </c>
      <c r="B79" s="123" t="s">
        <v>12986</v>
      </c>
      <c r="C79" s="124" t="s">
        <v>610</v>
      </c>
      <c r="D79" s="125">
        <v>2.3511267365661864E-2</v>
      </c>
      <c r="E79" s="125">
        <v>8.3346383218532188E-2</v>
      </c>
      <c r="F79" s="126">
        <v>3.3346383218532186E-2</v>
      </c>
      <c r="G79" s="126">
        <v>1.0200000000000001E-2</v>
      </c>
      <c r="H79" s="126">
        <v>6.4466813019437297E-2</v>
      </c>
      <c r="I79" s="127">
        <v>1.4466813019437296E-2</v>
      </c>
      <c r="L79" s="63" t="str">
        <f>'Damodaran CRPs'!$A79</f>
        <v>Italy</v>
      </c>
      <c r="M79" s="59" t="str">
        <f>INDEX('ISO3-Names'!$A:$A, MATCH($L79, 'ISO3-Names'!$B:$B, 0))</f>
        <v>ITA</v>
      </c>
      <c r="N79" s="65">
        <f t="shared" si="1"/>
        <v>3.3346383218532186E-2</v>
      </c>
    </row>
    <row r="80" spans="1:14" ht="15.5">
      <c r="A80" s="128" t="s">
        <v>375</v>
      </c>
      <c r="B80" s="129" t="s">
        <v>12988</v>
      </c>
      <c r="C80" s="130" t="s">
        <v>603</v>
      </c>
      <c r="D80" s="131">
        <v>5.8841032765399745E-2</v>
      </c>
      <c r="E80" s="131">
        <v>0.13345511949878641</v>
      </c>
      <c r="F80" s="27">
        <v>8.3455119498786423E-2</v>
      </c>
      <c r="G80" s="27" t="s">
        <v>622</v>
      </c>
      <c r="H80" s="27" t="s">
        <v>622</v>
      </c>
      <c r="I80" s="26" t="s">
        <v>622</v>
      </c>
      <c r="L80" s="63" t="str">
        <f>'Damodaran CRPs'!$A80</f>
        <v>Jamaica</v>
      </c>
      <c r="M80" s="59" t="str">
        <f>INDEX('ISO3-Names'!$A:$A, MATCH($L80, 'ISO3-Names'!$B:$B, 0))</f>
        <v>JAM</v>
      </c>
      <c r="N80" s="65">
        <f t="shared" si="1"/>
        <v>8.3455119498786423E-2</v>
      </c>
    </row>
    <row r="81" spans="1:14" ht="15.5">
      <c r="A81" s="122" t="s">
        <v>212</v>
      </c>
      <c r="B81" s="123" t="s">
        <v>12990</v>
      </c>
      <c r="C81" s="124" t="s">
        <v>595</v>
      </c>
      <c r="D81" s="125">
        <v>7.543722149410223E-3</v>
      </c>
      <c r="E81" s="125">
        <v>6.069937429471621E-2</v>
      </c>
      <c r="F81" s="126">
        <v>1.0699374294716207E-2</v>
      </c>
      <c r="G81" s="126">
        <v>0</v>
      </c>
      <c r="H81" s="126">
        <v>0.05</v>
      </c>
      <c r="I81" s="127">
        <v>0</v>
      </c>
      <c r="L81" s="63" t="str">
        <f>'Damodaran CRPs'!$A81</f>
        <v>Japan</v>
      </c>
      <c r="M81" s="59" t="str">
        <f>INDEX('ISO3-Names'!$A:$A, MATCH($L81, 'ISO3-Names'!$B:$B, 0))</f>
        <v>JPN</v>
      </c>
      <c r="N81" s="65">
        <f t="shared" si="1"/>
        <v>1.0699374294716207E-2</v>
      </c>
    </row>
    <row r="82" spans="1:14" ht="15.5">
      <c r="A82" s="128" t="s">
        <v>12995</v>
      </c>
      <c r="B82" s="129" t="s">
        <v>12986</v>
      </c>
      <c r="C82" s="130" t="s">
        <v>600</v>
      </c>
      <c r="D82" s="131">
        <v>6.4121638269986885E-3</v>
      </c>
      <c r="E82" s="131">
        <v>5.9094468150508776E-2</v>
      </c>
      <c r="F82" s="27">
        <v>9.0944681505087752E-3</v>
      </c>
      <c r="G82" s="27" t="s">
        <v>622</v>
      </c>
      <c r="H82" s="27" t="s">
        <v>622</v>
      </c>
      <c r="I82" s="26" t="s">
        <v>622</v>
      </c>
      <c r="L82" s="63" t="s">
        <v>737</v>
      </c>
      <c r="M82" s="59" t="str">
        <f>INDEX('ISO3-Names'!$A:$A, MATCH($L82, 'ISO3-Names'!$B:$B, 0))</f>
        <v>JEY</v>
      </c>
      <c r="N82" s="65">
        <f t="shared" si="1"/>
        <v>9.0944681505087752E-3</v>
      </c>
    </row>
    <row r="83" spans="1:14" ht="15.5">
      <c r="A83" s="122" t="s">
        <v>501</v>
      </c>
      <c r="B83" s="123" t="s">
        <v>12983</v>
      </c>
      <c r="C83" s="124" t="s">
        <v>602</v>
      </c>
      <c r="D83" s="125">
        <v>4.8154093053735247E-2</v>
      </c>
      <c r="E83" s="125">
        <v>0.11829767258127177</v>
      </c>
      <c r="F83" s="126">
        <v>6.8297672581271771E-2</v>
      </c>
      <c r="G83" s="126" t="s">
        <v>622</v>
      </c>
      <c r="H83" s="126" t="s">
        <v>622</v>
      </c>
      <c r="I83" s="127" t="s">
        <v>622</v>
      </c>
      <c r="L83" s="63" t="str">
        <f>'Damodaran CRPs'!$A83</f>
        <v>Jordan</v>
      </c>
      <c r="M83" s="59" t="str">
        <f>INDEX('ISO3-Names'!$A:$A, MATCH($L83, 'ISO3-Names'!$B:$B, 0))</f>
        <v>JOR</v>
      </c>
      <c r="N83" s="65">
        <f t="shared" si="1"/>
        <v>6.8297672581271771E-2</v>
      </c>
    </row>
    <row r="84" spans="1:14" ht="15.5">
      <c r="A84" s="128" t="s">
        <v>517</v>
      </c>
      <c r="B84" s="129" t="s">
        <v>12984</v>
      </c>
      <c r="C84" s="130" t="s">
        <v>609</v>
      </c>
      <c r="D84" s="131">
        <v>2.03680498034076E-2</v>
      </c>
      <c r="E84" s="131">
        <v>7.8888310595733757E-2</v>
      </c>
      <c r="F84" s="27">
        <v>2.8888310595733758E-2</v>
      </c>
      <c r="G84" s="27">
        <v>1.2499999999999999E-2</v>
      </c>
      <c r="H84" s="27">
        <v>6.7728937523820212E-2</v>
      </c>
      <c r="I84" s="26">
        <v>1.7728937523820213E-2</v>
      </c>
      <c r="L84" s="63" t="str">
        <f>'Damodaran CRPs'!$A84</f>
        <v>Kazakhstan</v>
      </c>
      <c r="M84" s="59" t="str">
        <f>INDEX('ISO3-Names'!$A:$A, MATCH($L84, 'ISO3-Names'!$B:$B, 0))</f>
        <v>KAZ</v>
      </c>
      <c r="N84" s="65">
        <f t="shared" si="1"/>
        <v>2.8888310595733758E-2</v>
      </c>
    </row>
    <row r="85" spans="1:14" ht="15.5">
      <c r="A85" s="122" t="s">
        <v>292</v>
      </c>
      <c r="B85" s="123" t="s">
        <v>576</v>
      </c>
      <c r="C85" s="124" t="s">
        <v>604</v>
      </c>
      <c r="D85" s="125">
        <v>6.9527972477064229E-2</v>
      </c>
      <c r="E85" s="125">
        <v>0.14861256641630105</v>
      </c>
      <c r="F85" s="126">
        <v>9.8612566416301048E-2</v>
      </c>
      <c r="G85" s="126">
        <v>7.4200000000000002E-2</v>
      </c>
      <c r="H85" s="126">
        <v>0.15523897314139679</v>
      </c>
      <c r="I85" s="127">
        <v>0.1052389731413968</v>
      </c>
      <c r="L85" s="63" t="str">
        <f>'Damodaran CRPs'!$A85</f>
        <v>Kenya</v>
      </c>
      <c r="M85" s="59" t="str">
        <f>INDEX('ISO3-Names'!$A:$A, MATCH($L85, 'ISO3-Names'!$B:$B, 0))</f>
        <v>KEN</v>
      </c>
      <c r="N85" s="65">
        <f t="shared" si="1"/>
        <v>9.8612566416301048E-2</v>
      </c>
    </row>
    <row r="86" spans="1:14" ht="15.5">
      <c r="A86" s="128" t="s">
        <v>12996</v>
      </c>
      <c r="B86" s="129" t="s">
        <v>12990</v>
      </c>
      <c r="C86" s="130" t="s">
        <v>599</v>
      </c>
      <c r="D86" s="131">
        <v>5.2806055045871558E-3</v>
      </c>
      <c r="E86" s="131">
        <v>5.7489562006301349E-2</v>
      </c>
      <c r="F86" s="27">
        <v>7.4895620063013448E-3</v>
      </c>
      <c r="G86" s="27">
        <v>0</v>
      </c>
      <c r="H86" s="27">
        <v>0.05</v>
      </c>
      <c r="I86" s="26">
        <v>0</v>
      </c>
      <c r="L86" s="63" t="s">
        <v>570</v>
      </c>
      <c r="M86" s="59" t="str">
        <f>INDEX('ISO3-Names'!$A:$A, MATCH($L86, 'ISO3-Names'!$B:$B, 0))</f>
        <v>KOR</v>
      </c>
      <c r="N86" s="65">
        <f t="shared" si="1"/>
        <v>7.4895620063013448E-3</v>
      </c>
    </row>
    <row r="87" spans="1:14" ht="15.5">
      <c r="A87" s="122" t="s">
        <v>121</v>
      </c>
      <c r="B87" s="123" t="s">
        <v>12983</v>
      </c>
      <c r="C87" s="124" t="s">
        <v>595</v>
      </c>
      <c r="D87" s="125">
        <v>7.543722149410223E-3</v>
      </c>
      <c r="E87" s="125">
        <v>6.069937429471621E-2</v>
      </c>
      <c r="F87" s="126">
        <v>1.0699374294716207E-2</v>
      </c>
      <c r="G87" s="126">
        <v>2.7000000000000001E-3</v>
      </c>
      <c r="H87" s="126">
        <v>5.382945050514517E-2</v>
      </c>
      <c r="I87" s="127">
        <v>3.8294505051451669E-3</v>
      </c>
      <c r="L87" s="63" t="str">
        <f>'Damodaran CRPs'!$A87</f>
        <v>Kuwait</v>
      </c>
      <c r="M87" s="59" t="str">
        <f>INDEX('ISO3-Names'!$A:$A, MATCH($L87, 'ISO3-Names'!$B:$B, 0))</f>
        <v>KWT</v>
      </c>
      <c r="N87" s="65">
        <f t="shared" si="1"/>
        <v>1.0699374294716207E-2</v>
      </c>
    </row>
    <row r="88" spans="1:14" ht="15.5">
      <c r="A88" s="128" t="s">
        <v>758</v>
      </c>
      <c r="B88" s="129" t="s">
        <v>12984</v>
      </c>
      <c r="C88" s="130" t="s">
        <v>604</v>
      </c>
      <c r="D88" s="131">
        <v>6.9527972477064229E-2</v>
      </c>
      <c r="E88" s="131">
        <v>0.14861256641630105</v>
      </c>
      <c r="F88" s="27">
        <v>9.8612566416301048E-2</v>
      </c>
      <c r="G88" s="27" t="s">
        <v>622</v>
      </c>
      <c r="H88" s="27" t="s">
        <v>622</v>
      </c>
      <c r="I88" s="26" t="s">
        <v>622</v>
      </c>
      <c r="L88" s="63" t="str">
        <f>'Damodaran CRPs'!$A88</f>
        <v>Kyrgyzstan</v>
      </c>
      <c r="M88" s="59" t="str">
        <f>INDEX('ISO3-Names'!$A:$A, MATCH($L88, 'ISO3-Names'!$B:$B, 0))</f>
        <v>KGZ</v>
      </c>
      <c r="N88" s="65">
        <f t="shared" si="1"/>
        <v>9.8612566416301048E-2</v>
      </c>
    </row>
    <row r="89" spans="1:14" ht="15.5">
      <c r="A89" s="122" t="s">
        <v>12997</v>
      </c>
      <c r="B89" s="123" t="s">
        <v>12990</v>
      </c>
      <c r="C89" s="124" t="s">
        <v>621</v>
      </c>
      <c r="D89" s="125">
        <v>0.10699512581913501</v>
      </c>
      <c r="E89" s="125">
        <v>0.2017527920800582</v>
      </c>
      <c r="F89" s="126">
        <v>0.15175279208005821</v>
      </c>
      <c r="G89" s="126" t="s">
        <v>622</v>
      </c>
      <c r="H89" s="126" t="s">
        <v>622</v>
      </c>
      <c r="I89" s="127" t="s">
        <v>622</v>
      </c>
      <c r="L89" s="63" t="s">
        <v>833</v>
      </c>
      <c r="M89" s="59" t="str">
        <f>INDEX('ISO3-Names'!$A:$A, MATCH($L89, 'ISO3-Names'!$B:$B, 0))</f>
        <v>LAO</v>
      </c>
      <c r="N89" s="65">
        <f t="shared" si="1"/>
        <v>0.15175279208005821</v>
      </c>
    </row>
    <row r="90" spans="1:14" ht="15.5">
      <c r="A90" s="128" t="s">
        <v>139</v>
      </c>
      <c r="B90" s="129" t="s">
        <v>12984</v>
      </c>
      <c r="C90" s="130" t="s">
        <v>597</v>
      </c>
      <c r="D90" s="131">
        <v>1.2824327653997377E-2</v>
      </c>
      <c r="E90" s="131">
        <v>6.818893630101755E-2</v>
      </c>
      <c r="F90" s="27">
        <v>1.818893630101755E-2</v>
      </c>
      <c r="G90" s="27">
        <v>5.1999999999999998E-3</v>
      </c>
      <c r="H90" s="27">
        <v>5.7375238009909214E-2</v>
      </c>
      <c r="I90" s="26">
        <v>7.375238009909209E-3</v>
      </c>
      <c r="L90" s="63" t="str">
        <f>'Damodaran CRPs'!$A90</f>
        <v>Latvia</v>
      </c>
      <c r="M90" s="59" t="str">
        <f>INDEX('ISO3-Names'!$A:$A, MATCH($L90, 'ISO3-Names'!$B:$B, 0))</f>
        <v>LVA</v>
      </c>
      <c r="N90" s="65">
        <f t="shared" si="1"/>
        <v>1.818893630101755E-2</v>
      </c>
    </row>
    <row r="91" spans="1:14" ht="15.5">
      <c r="A91" s="122" t="s">
        <v>34</v>
      </c>
      <c r="B91" s="123" t="s">
        <v>12983</v>
      </c>
      <c r="C91" s="124" t="s">
        <v>611</v>
      </c>
      <c r="D91" s="125">
        <v>0.17499999999999999</v>
      </c>
      <c r="E91" s="125">
        <v>0.29820512533348298</v>
      </c>
      <c r="F91" s="126">
        <v>0.24820512533348299</v>
      </c>
      <c r="G91" s="126" t="s">
        <v>622</v>
      </c>
      <c r="H91" s="126" t="s">
        <v>622</v>
      </c>
      <c r="I91" s="127" t="s">
        <v>622</v>
      </c>
      <c r="L91" s="63" t="str">
        <f>'Damodaran CRPs'!$A91</f>
        <v>Lebanon</v>
      </c>
      <c r="M91" s="59" t="str">
        <f>INDEX('ISO3-Names'!$A:$A, MATCH($L91, 'ISO3-Names'!$B:$B, 0))</f>
        <v>LBN</v>
      </c>
      <c r="N91" s="65">
        <f t="shared" si="1"/>
        <v>0.24820512533348299</v>
      </c>
    </row>
    <row r="92" spans="1:14" ht="15.5">
      <c r="A92" s="128" t="s">
        <v>88</v>
      </c>
      <c r="B92" s="129" t="s">
        <v>12986</v>
      </c>
      <c r="C92" s="130" t="s">
        <v>601</v>
      </c>
      <c r="D92" s="131">
        <v>0</v>
      </c>
      <c r="E92" s="131">
        <v>0.05</v>
      </c>
      <c r="F92" s="27">
        <v>0</v>
      </c>
      <c r="G92" s="27" t="s">
        <v>622</v>
      </c>
      <c r="H92" s="27" t="s">
        <v>622</v>
      </c>
      <c r="I92" s="26" t="s">
        <v>622</v>
      </c>
      <c r="L92" s="63" t="str">
        <f>'Damodaran CRPs'!$A92</f>
        <v>Liechtenstein</v>
      </c>
      <c r="M92" s="59" t="str">
        <f>INDEX('ISO3-Names'!$A:$A, MATCH($L92, 'ISO3-Names'!$B:$B, 0))</f>
        <v>LIE</v>
      </c>
      <c r="N92" s="65">
        <f t="shared" si="1"/>
        <v>0</v>
      </c>
    </row>
    <row r="93" spans="1:14" ht="15.5">
      <c r="A93" s="122" t="s">
        <v>437</v>
      </c>
      <c r="B93" s="123" t="s">
        <v>12984</v>
      </c>
      <c r="C93" s="124" t="s">
        <v>596</v>
      </c>
      <c r="D93" s="125">
        <v>9.0524665792922673E-3</v>
      </c>
      <c r="E93" s="125">
        <v>6.2839249153659446E-2</v>
      </c>
      <c r="F93" s="126">
        <v>1.2839249153659449E-2</v>
      </c>
      <c r="G93" s="126">
        <v>5.1999999999999998E-3</v>
      </c>
      <c r="H93" s="126">
        <v>5.7375238009909214E-2</v>
      </c>
      <c r="I93" s="127">
        <v>7.375238009909209E-3</v>
      </c>
      <c r="L93" s="63" t="str">
        <f>'Damodaran CRPs'!$A93</f>
        <v>Lithuania</v>
      </c>
      <c r="M93" s="59" t="str">
        <f>INDEX('ISO3-Names'!$A:$A, MATCH($L93, 'ISO3-Names'!$B:$B, 0))</f>
        <v>LTU</v>
      </c>
      <c r="N93" s="65">
        <f t="shared" si="1"/>
        <v>1.2839249153659449E-2</v>
      </c>
    </row>
    <row r="94" spans="1:14" ht="15.5">
      <c r="A94" s="128" t="s">
        <v>224</v>
      </c>
      <c r="B94" s="129" t="s">
        <v>12986</v>
      </c>
      <c r="C94" s="130" t="s">
        <v>601</v>
      </c>
      <c r="D94" s="131">
        <v>0</v>
      </c>
      <c r="E94" s="131">
        <v>0.05</v>
      </c>
      <c r="F94" s="27">
        <v>0</v>
      </c>
      <c r="G94" s="27" t="s">
        <v>622</v>
      </c>
      <c r="H94" s="27" t="s">
        <v>622</v>
      </c>
      <c r="I94" s="26" t="s">
        <v>622</v>
      </c>
      <c r="L94" s="63" t="str">
        <f>'Damodaran CRPs'!$A94</f>
        <v>Luxembourg</v>
      </c>
      <c r="M94" s="59" t="str">
        <f>INDEX('ISO3-Names'!$A:$A, MATCH($L94, 'ISO3-Names'!$B:$B, 0))</f>
        <v>LUX</v>
      </c>
      <c r="N94" s="65">
        <f t="shared" si="1"/>
        <v>0</v>
      </c>
    </row>
    <row r="95" spans="1:14" ht="15.5">
      <c r="A95" s="122" t="s">
        <v>877</v>
      </c>
      <c r="B95" s="123" t="s">
        <v>12990</v>
      </c>
      <c r="C95" s="124" t="s">
        <v>600</v>
      </c>
      <c r="D95" s="125">
        <v>6.4121638269986885E-3</v>
      </c>
      <c r="E95" s="125">
        <v>5.9094468150508776E-2</v>
      </c>
      <c r="F95" s="126">
        <v>9.0944681505087752E-3</v>
      </c>
      <c r="G95" s="126" t="s">
        <v>622</v>
      </c>
      <c r="H95" s="126" t="s">
        <v>622</v>
      </c>
      <c r="I95" s="127" t="s">
        <v>622</v>
      </c>
      <c r="L95" s="63" t="s">
        <v>739</v>
      </c>
      <c r="M95" s="59" t="str">
        <f>INDEX('ISO3-Names'!$A:$A, MATCH($L95, 'ISO3-Names'!$B:$B, 0))</f>
        <v>MAC</v>
      </c>
      <c r="N95" s="65">
        <f t="shared" si="1"/>
        <v>9.0944681505087752E-3</v>
      </c>
    </row>
    <row r="96" spans="1:14" ht="15.5">
      <c r="A96" s="128" t="s">
        <v>12998</v>
      </c>
      <c r="B96" s="129" t="s">
        <v>12984</v>
      </c>
      <c r="C96" s="130" t="s">
        <v>607</v>
      </c>
      <c r="D96" s="131">
        <v>3.8472982961992135E-2</v>
      </c>
      <c r="E96" s="131">
        <v>0.10456680890305266</v>
      </c>
      <c r="F96" s="27">
        <v>5.4566808903052655E-2</v>
      </c>
      <c r="G96" s="27" t="s">
        <v>622</v>
      </c>
      <c r="H96" s="27" t="s">
        <v>622</v>
      </c>
      <c r="I96" s="26" t="s">
        <v>622</v>
      </c>
      <c r="L96" s="63" t="s">
        <v>236</v>
      </c>
      <c r="M96" s="59" t="str">
        <f>INDEX('ISO3-Names'!$A:$A, MATCH($L96, 'ISO3-Names'!$B:$B, 0))</f>
        <v>MKD</v>
      </c>
      <c r="N96" s="65">
        <f t="shared" si="1"/>
        <v>5.4566808903052655E-2</v>
      </c>
    </row>
    <row r="97" spans="1:14" ht="15.5">
      <c r="A97" s="122" t="s">
        <v>267</v>
      </c>
      <c r="B97" s="123" t="s">
        <v>12990</v>
      </c>
      <c r="C97" s="124" t="s">
        <v>597</v>
      </c>
      <c r="D97" s="125">
        <v>1.2824327653997377E-2</v>
      </c>
      <c r="E97" s="125">
        <v>6.818893630101755E-2</v>
      </c>
      <c r="F97" s="126">
        <v>1.818893630101755E-2</v>
      </c>
      <c r="G97" s="126">
        <v>5.7000000000000002E-3</v>
      </c>
      <c r="H97" s="126">
        <v>5.8084395510862023E-2</v>
      </c>
      <c r="I97" s="127">
        <v>8.0843955108620188E-3</v>
      </c>
      <c r="L97" s="63" t="str">
        <f>'Damodaran CRPs'!$A97</f>
        <v>Malaysia</v>
      </c>
      <c r="M97" s="59" t="str">
        <f>INDEX('ISO3-Names'!$A:$A, MATCH($L97, 'ISO3-Names'!$B:$B, 0))</f>
        <v>MYS</v>
      </c>
      <c r="N97" s="65">
        <f t="shared" si="1"/>
        <v>1.818893630101755E-2</v>
      </c>
    </row>
    <row r="98" spans="1:14" ht="15.5">
      <c r="A98" s="128" t="s">
        <v>326</v>
      </c>
      <c r="B98" s="129" t="s">
        <v>12990</v>
      </c>
      <c r="C98" s="130" t="s">
        <v>619</v>
      </c>
      <c r="D98" s="131">
        <v>8.0214912188728699E-2</v>
      </c>
      <c r="E98" s="131">
        <v>0.16377001333381566</v>
      </c>
      <c r="F98" s="27">
        <v>0.11377001333381566</v>
      </c>
      <c r="G98" s="27" t="s">
        <v>622</v>
      </c>
      <c r="H98" s="27" t="s">
        <v>622</v>
      </c>
      <c r="I98" s="26" t="s">
        <v>622</v>
      </c>
      <c r="L98" s="63" t="str">
        <f>'Damodaran CRPs'!$A98</f>
        <v>Maldives</v>
      </c>
      <c r="M98" s="59" t="str">
        <f>INDEX('ISO3-Names'!$A:$A, MATCH($L98, 'ISO3-Names'!$B:$B, 0))</f>
        <v>MDV</v>
      </c>
      <c r="N98" s="65">
        <f t="shared" si="1"/>
        <v>0.11377001333381566</v>
      </c>
    </row>
    <row r="99" spans="1:14" ht="15.5">
      <c r="A99" s="122" t="s">
        <v>310</v>
      </c>
      <c r="B99" s="123" t="s">
        <v>576</v>
      </c>
      <c r="C99" s="124" t="s">
        <v>620</v>
      </c>
      <c r="D99" s="125">
        <v>9.6308186107470495E-2</v>
      </c>
      <c r="E99" s="125">
        <v>0.18659534516254356</v>
      </c>
      <c r="F99" s="126">
        <v>0.13659534516254354</v>
      </c>
      <c r="G99" s="126" t="s">
        <v>622</v>
      </c>
      <c r="H99" s="126" t="s">
        <v>622</v>
      </c>
      <c r="I99" s="127" t="s">
        <v>622</v>
      </c>
      <c r="L99" s="63" t="str">
        <f>'Damodaran CRPs'!$A99</f>
        <v>Mali</v>
      </c>
      <c r="M99" s="59" t="str">
        <f>INDEX('ISO3-Names'!$A:$A, MATCH($L99, 'ISO3-Names'!$B:$B, 0))</f>
        <v>MLI</v>
      </c>
      <c r="N99" s="65">
        <f t="shared" si="1"/>
        <v>0.13659534516254354</v>
      </c>
    </row>
    <row r="100" spans="1:14" ht="15.5">
      <c r="A100" s="128" t="s">
        <v>238</v>
      </c>
      <c r="B100" s="129" t="s">
        <v>12986</v>
      </c>
      <c r="C100" s="130" t="s">
        <v>596</v>
      </c>
      <c r="D100" s="131">
        <v>9.0524665792922673E-3</v>
      </c>
      <c r="E100" s="131">
        <v>6.2839249153659446E-2</v>
      </c>
      <c r="F100" s="27">
        <v>1.2839249153659449E-2</v>
      </c>
      <c r="G100" s="27" t="s">
        <v>622</v>
      </c>
      <c r="H100" s="27" t="s">
        <v>622</v>
      </c>
      <c r="I100" s="26" t="s">
        <v>622</v>
      </c>
      <c r="L100" s="63" t="str">
        <f>'Damodaran CRPs'!$A100</f>
        <v>Malta</v>
      </c>
      <c r="M100" s="59" t="str">
        <f>INDEX('ISO3-Names'!$A:$A, MATCH($L100, 'ISO3-Names'!$B:$B, 0))</f>
        <v>MLT</v>
      </c>
      <c r="N100" s="65">
        <f t="shared" si="1"/>
        <v>1.2839249153659449E-2</v>
      </c>
    </row>
    <row r="101" spans="1:14" ht="15.5">
      <c r="A101" s="122" t="s">
        <v>526</v>
      </c>
      <c r="B101" s="123" t="s">
        <v>576</v>
      </c>
      <c r="C101" s="124" t="s">
        <v>610</v>
      </c>
      <c r="D101" s="125">
        <v>2.3511267365661864E-2</v>
      </c>
      <c r="E101" s="125">
        <v>8.3346383218532188E-2</v>
      </c>
      <c r="F101" s="126">
        <v>3.3346383218532186E-2</v>
      </c>
      <c r="G101" s="126" t="s">
        <v>622</v>
      </c>
      <c r="H101" s="126" t="s">
        <v>622</v>
      </c>
      <c r="I101" s="127" t="s">
        <v>622</v>
      </c>
      <c r="L101" s="63" t="str">
        <f>'Damodaran CRPs'!$A101</f>
        <v>Mauritius</v>
      </c>
      <c r="M101" s="59" t="str">
        <f>INDEX('ISO3-Names'!$A:$A, MATCH($L101, 'ISO3-Names'!$B:$B, 0))</f>
        <v>MUS</v>
      </c>
      <c r="N101" s="65">
        <f t="shared" si="1"/>
        <v>3.3346383218532186E-2</v>
      </c>
    </row>
    <row r="102" spans="1:14" ht="15.5">
      <c r="A102" s="128" t="s">
        <v>527</v>
      </c>
      <c r="B102" s="129" t="s">
        <v>12987</v>
      </c>
      <c r="C102" s="130" t="s">
        <v>609</v>
      </c>
      <c r="D102" s="131">
        <v>2.03680498034076E-2</v>
      </c>
      <c r="E102" s="131">
        <v>7.8888310595733757E-2</v>
      </c>
      <c r="F102" s="27">
        <v>2.8888310595733758E-2</v>
      </c>
      <c r="G102" s="27">
        <v>1.4500000000000001E-2</v>
      </c>
      <c r="H102" s="27">
        <v>7.0565567527631462E-2</v>
      </c>
      <c r="I102" s="26">
        <v>2.0565567527631452E-2</v>
      </c>
      <c r="L102" s="63" t="str">
        <f>'Damodaran CRPs'!$A102</f>
        <v>Mexico</v>
      </c>
      <c r="M102" s="59" t="str">
        <f>INDEX('ISO3-Names'!$A:$A, MATCH($L102, 'ISO3-Names'!$B:$B, 0))</f>
        <v>MEX</v>
      </c>
      <c r="N102" s="65">
        <f t="shared" si="1"/>
        <v>2.8888310595733758E-2</v>
      </c>
    </row>
    <row r="103" spans="1:14" ht="15.5">
      <c r="A103" s="122" t="s">
        <v>176</v>
      </c>
      <c r="B103" s="123" t="s">
        <v>12984</v>
      </c>
      <c r="C103" s="124" t="s">
        <v>604</v>
      </c>
      <c r="D103" s="125">
        <v>6.9527972477064229E-2</v>
      </c>
      <c r="E103" s="125">
        <v>0.14861256641630105</v>
      </c>
      <c r="F103" s="126">
        <v>9.8612566416301048E-2</v>
      </c>
      <c r="G103" s="126" t="s">
        <v>622</v>
      </c>
      <c r="H103" s="126" t="s">
        <v>622</v>
      </c>
      <c r="I103" s="127" t="s">
        <v>622</v>
      </c>
      <c r="L103" s="63" t="s">
        <v>759</v>
      </c>
      <c r="M103" s="59" t="str">
        <f>INDEX('ISO3-Names'!$A:$A, MATCH($L103, 'ISO3-Names'!$B:$B, 0))</f>
        <v>MDA</v>
      </c>
      <c r="N103" s="65">
        <f t="shared" si="1"/>
        <v>9.8612566416301048E-2</v>
      </c>
    </row>
    <row r="104" spans="1:14" ht="15.5">
      <c r="A104" s="128" t="s">
        <v>128</v>
      </c>
      <c r="B104" s="129" t="s">
        <v>12990</v>
      </c>
      <c r="C104" s="130" t="s">
        <v>604</v>
      </c>
      <c r="D104" s="131">
        <v>6.9527972477064229E-2</v>
      </c>
      <c r="E104" s="131">
        <v>0.14861256641630105</v>
      </c>
      <c r="F104" s="27">
        <v>9.8612566416301048E-2</v>
      </c>
      <c r="G104" s="27" t="s">
        <v>622</v>
      </c>
      <c r="H104" s="27" t="s">
        <v>622</v>
      </c>
      <c r="I104" s="26" t="s">
        <v>622</v>
      </c>
      <c r="L104" s="63" t="str">
        <f>'Damodaran CRPs'!$A104</f>
        <v>Mongolia</v>
      </c>
      <c r="M104" s="59" t="str">
        <f>INDEX('ISO3-Names'!$A:$A, MATCH($L104, 'ISO3-Names'!$B:$B, 0))</f>
        <v>MNG</v>
      </c>
      <c r="N104" s="65">
        <f t="shared" si="1"/>
        <v>9.8612566416301048E-2</v>
      </c>
    </row>
    <row r="105" spans="1:14" ht="15.5">
      <c r="A105" s="122" t="s">
        <v>63</v>
      </c>
      <c r="B105" s="123" t="s">
        <v>12984</v>
      </c>
      <c r="C105" s="124" t="s">
        <v>602</v>
      </c>
      <c r="D105" s="125">
        <v>4.8154093053735247E-2</v>
      </c>
      <c r="E105" s="125">
        <v>0.11829767258127177</v>
      </c>
      <c r="F105" s="126">
        <v>6.8297672581271771E-2</v>
      </c>
      <c r="G105" s="126" t="s">
        <v>622</v>
      </c>
      <c r="H105" s="126" t="s">
        <v>622</v>
      </c>
      <c r="I105" s="127" t="s">
        <v>622</v>
      </c>
      <c r="L105" s="63" t="str">
        <f>'Damodaran CRPs'!$A105</f>
        <v>Montenegro</v>
      </c>
      <c r="M105" s="59" t="str">
        <f>INDEX('ISO3-Names'!$A:$A, MATCH($L105, 'ISO3-Names'!$B:$B, 0))</f>
        <v>MNE</v>
      </c>
      <c r="N105" s="65">
        <f t="shared" si="1"/>
        <v>6.8297672581271771E-2</v>
      </c>
    </row>
    <row r="106" spans="1:14" ht="15.5">
      <c r="A106" s="128" t="s">
        <v>761</v>
      </c>
      <c r="B106" s="129" t="s">
        <v>12988</v>
      </c>
      <c r="C106" s="130" t="s">
        <v>610</v>
      </c>
      <c r="D106" s="131">
        <v>2.3511267365661864E-2</v>
      </c>
      <c r="E106" s="131">
        <v>8.3346383218532188E-2</v>
      </c>
      <c r="F106" s="27">
        <v>3.3346383218532186E-2</v>
      </c>
      <c r="G106" s="27" t="s">
        <v>622</v>
      </c>
      <c r="H106" s="27" t="s">
        <v>622</v>
      </c>
      <c r="I106" s="26" t="s">
        <v>622</v>
      </c>
      <c r="L106" s="63" t="str">
        <f>'Damodaran CRPs'!$A106</f>
        <v>Montserrat</v>
      </c>
      <c r="M106" s="59" t="str">
        <f>INDEX('ISO3-Names'!$A:$A, MATCH($L106, 'ISO3-Names'!$B:$B, 0))</f>
        <v>MSR</v>
      </c>
      <c r="N106" s="65">
        <f t="shared" si="1"/>
        <v>3.3346383218532186E-2</v>
      </c>
    </row>
    <row r="107" spans="1:14" ht="15.5">
      <c r="A107" s="122" t="s">
        <v>533</v>
      </c>
      <c r="B107" s="123" t="s">
        <v>576</v>
      </c>
      <c r="C107" s="124" t="s">
        <v>605</v>
      </c>
      <c r="D107" s="125">
        <v>2.678021363040629E-2</v>
      </c>
      <c r="E107" s="125">
        <v>8.7982778746242538E-2</v>
      </c>
      <c r="F107" s="126">
        <v>3.7982778746242535E-2</v>
      </c>
      <c r="G107" s="126">
        <v>1.52E-2</v>
      </c>
      <c r="H107" s="126">
        <v>7.1558388028965386E-2</v>
      </c>
      <c r="I107" s="127">
        <v>2.155838802896538E-2</v>
      </c>
      <c r="L107" s="63" t="str">
        <f>'Damodaran CRPs'!$A107</f>
        <v>Morocco</v>
      </c>
      <c r="M107" s="59" t="str">
        <f>INDEX('ISO3-Names'!$A:$A, MATCH($L107, 'ISO3-Names'!$B:$B, 0))</f>
        <v>MAR</v>
      </c>
      <c r="N107" s="65">
        <f t="shared" si="1"/>
        <v>3.7982778746242535E-2</v>
      </c>
    </row>
    <row r="108" spans="1:14" ht="15.5">
      <c r="A108" s="128" t="s">
        <v>156</v>
      </c>
      <c r="B108" s="129" t="s">
        <v>576</v>
      </c>
      <c r="C108" s="130" t="s">
        <v>620</v>
      </c>
      <c r="D108" s="131">
        <v>9.6308186107470495E-2</v>
      </c>
      <c r="E108" s="131">
        <v>0.18659534516254356</v>
      </c>
      <c r="F108" s="27">
        <v>0.13659534516254354</v>
      </c>
      <c r="G108" s="27" t="s">
        <v>622</v>
      </c>
      <c r="H108" s="27" t="s">
        <v>622</v>
      </c>
      <c r="I108" s="26" t="s">
        <v>622</v>
      </c>
      <c r="L108" s="63" t="str">
        <f>'Damodaran CRPs'!$A108</f>
        <v>Mozambique</v>
      </c>
      <c r="M108" s="59" t="str">
        <f>INDEX('ISO3-Names'!$A:$A, MATCH($L108, 'ISO3-Names'!$B:$B, 0))</f>
        <v>MOZ</v>
      </c>
      <c r="N108" s="65">
        <f t="shared" si="1"/>
        <v>0.13659534516254354</v>
      </c>
    </row>
    <row r="109" spans="1:14" ht="15.5">
      <c r="A109" s="122" t="s">
        <v>503</v>
      </c>
      <c r="B109" s="123" t="s">
        <v>576</v>
      </c>
      <c r="C109" s="124" t="s">
        <v>602</v>
      </c>
      <c r="D109" s="125">
        <v>4.8154093053735247E-2</v>
      </c>
      <c r="E109" s="125">
        <v>0.11829767258127177</v>
      </c>
      <c r="F109" s="126">
        <v>6.8297672581271771E-2</v>
      </c>
      <c r="G109" s="126" t="s">
        <v>622</v>
      </c>
      <c r="H109" s="126" t="s">
        <v>622</v>
      </c>
      <c r="I109" s="127" t="s">
        <v>622</v>
      </c>
      <c r="L109" s="63" t="str">
        <f>'Damodaran CRPs'!$A109</f>
        <v>Namibia</v>
      </c>
      <c r="M109" s="59" t="str">
        <f>INDEX('ISO3-Names'!$A:$A, MATCH($L109, 'ISO3-Names'!$B:$B, 0))</f>
        <v>NAM</v>
      </c>
      <c r="N109" s="65">
        <f t="shared" si="1"/>
        <v>6.8297672581271771E-2</v>
      </c>
    </row>
    <row r="110" spans="1:14" ht="15.5">
      <c r="A110" s="128" t="s">
        <v>11</v>
      </c>
      <c r="B110" s="129" t="s">
        <v>12986</v>
      </c>
      <c r="C110" s="130" t="s">
        <v>601</v>
      </c>
      <c r="D110" s="131">
        <v>0</v>
      </c>
      <c r="E110" s="131">
        <v>0.05</v>
      </c>
      <c r="F110" s="27">
        <v>0</v>
      </c>
      <c r="G110" s="27">
        <v>0</v>
      </c>
      <c r="H110" s="27">
        <v>0.05</v>
      </c>
      <c r="I110" s="26">
        <v>0</v>
      </c>
      <c r="L110" s="63" t="str">
        <f>'Damodaran CRPs'!$A110</f>
        <v>Netherlands</v>
      </c>
      <c r="M110" s="59" t="str">
        <f>INDEX('ISO3-Names'!$A:$A, MATCH($L110, 'ISO3-Names'!$B:$B, 0))</f>
        <v>NLD</v>
      </c>
      <c r="N110" s="65">
        <f t="shared" si="1"/>
        <v>0</v>
      </c>
    </row>
    <row r="111" spans="1:14" ht="15.5">
      <c r="A111" s="122" t="s">
        <v>130</v>
      </c>
      <c r="B111" s="123" t="s">
        <v>12989</v>
      </c>
      <c r="C111" s="124" t="s">
        <v>601</v>
      </c>
      <c r="D111" s="125">
        <v>0</v>
      </c>
      <c r="E111" s="125">
        <v>0.05</v>
      </c>
      <c r="F111" s="126">
        <v>0</v>
      </c>
      <c r="G111" s="126">
        <v>0</v>
      </c>
      <c r="H111" s="126">
        <v>0.05</v>
      </c>
      <c r="I111" s="127">
        <v>0</v>
      </c>
      <c r="L111" s="63" t="str">
        <f>'Damodaran CRPs'!$A111</f>
        <v>New Zealand</v>
      </c>
      <c r="M111" s="59" t="str">
        <f>INDEX('ISO3-Names'!$A:$A, MATCH($L111, 'ISO3-Names'!$B:$B, 0))</f>
        <v>NZL</v>
      </c>
      <c r="N111" s="65">
        <f t="shared" si="1"/>
        <v>0</v>
      </c>
    </row>
    <row r="112" spans="1:14" ht="15.5">
      <c r="A112" s="128" t="s">
        <v>384</v>
      </c>
      <c r="B112" s="129" t="s">
        <v>12987</v>
      </c>
      <c r="C112" s="130" t="s">
        <v>604</v>
      </c>
      <c r="D112" s="131">
        <v>6.9527972477064229E-2</v>
      </c>
      <c r="E112" s="131">
        <v>0.14861256641630105</v>
      </c>
      <c r="F112" s="27">
        <v>9.8612566416301048E-2</v>
      </c>
      <c r="G112" s="27">
        <v>4.7699999999999999E-2</v>
      </c>
      <c r="H112" s="27">
        <v>0.11765362559089794</v>
      </c>
      <c r="I112" s="26">
        <v>6.7653625590897937E-2</v>
      </c>
      <c r="L112" s="63" t="str">
        <f>'Damodaran CRPs'!$A112</f>
        <v>Nicaragua</v>
      </c>
      <c r="M112" s="59" t="str">
        <f>INDEX('ISO3-Names'!$A:$A, MATCH($L112, 'ISO3-Names'!$B:$B, 0))</f>
        <v>NIC</v>
      </c>
      <c r="N112" s="65">
        <f t="shared" si="1"/>
        <v>9.8612566416301048E-2</v>
      </c>
    </row>
    <row r="113" spans="1:14" ht="15.5">
      <c r="A113" s="122" t="s">
        <v>507</v>
      </c>
      <c r="B113" s="123" t="s">
        <v>576</v>
      </c>
      <c r="C113" s="124" t="s">
        <v>604</v>
      </c>
      <c r="D113" s="125">
        <v>6.9527972477064229E-2</v>
      </c>
      <c r="E113" s="125">
        <v>0.14861256641630105</v>
      </c>
      <c r="F113" s="126">
        <v>9.8612566416301048E-2</v>
      </c>
      <c r="G113" s="126" t="s">
        <v>622</v>
      </c>
      <c r="H113" s="126" t="s">
        <v>622</v>
      </c>
      <c r="I113" s="127" t="s">
        <v>622</v>
      </c>
      <c r="L113" s="63" t="str">
        <f>'Damodaran CRPs'!$A113</f>
        <v>Niger</v>
      </c>
      <c r="M113" s="59" t="str">
        <f>INDEX('ISO3-Names'!$A:$A, MATCH($L113, 'ISO3-Names'!$B:$B, 0))</f>
        <v>NER</v>
      </c>
      <c r="N113" s="65">
        <f t="shared" si="1"/>
        <v>9.8612566416301048E-2</v>
      </c>
    </row>
    <row r="114" spans="1:14" ht="15.5">
      <c r="A114" s="128" t="s">
        <v>159</v>
      </c>
      <c r="B114" s="129" t="s">
        <v>576</v>
      </c>
      <c r="C114" s="130" t="s">
        <v>619</v>
      </c>
      <c r="D114" s="131">
        <v>8.0214912188728699E-2</v>
      </c>
      <c r="E114" s="131">
        <v>0.16377001333381566</v>
      </c>
      <c r="F114" s="27">
        <v>0.11377001333381566</v>
      </c>
      <c r="G114" s="27">
        <v>7.0699999999999999E-2</v>
      </c>
      <c r="H114" s="27">
        <v>0.15027487063472714</v>
      </c>
      <c r="I114" s="26">
        <v>0.10027487063472713</v>
      </c>
      <c r="L114" s="63" t="str">
        <f>'Damodaran CRPs'!$A114</f>
        <v>Nigeria</v>
      </c>
      <c r="M114" s="59" t="str">
        <f>INDEX('ISO3-Names'!$A:$A, MATCH($L114, 'ISO3-Names'!$B:$B, 0))</f>
        <v>NGA</v>
      </c>
      <c r="N114" s="65">
        <f t="shared" si="1"/>
        <v>0.11377001333381566</v>
      </c>
    </row>
    <row r="115" spans="1:14" ht="15.5">
      <c r="A115" s="122" t="s">
        <v>254</v>
      </c>
      <c r="B115" s="123" t="s">
        <v>12986</v>
      </c>
      <c r="C115" s="124" t="s">
        <v>601</v>
      </c>
      <c r="D115" s="125">
        <v>0</v>
      </c>
      <c r="E115" s="125">
        <v>0.05</v>
      </c>
      <c r="F115" s="126">
        <v>0</v>
      </c>
      <c r="G115" s="126">
        <v>0</v>
      </c>
      <c r="H115" s="126">
        <v>0.05</v>
      </c>
      <c r="I115" s="127">
        <v>0</v>
      </c>
      <c r="L115" s="63" t="str">
        <f>'Damodaran CRPs'!$A115</f>
        <v>Norway</v>
      </c>
      <c r="M115" s="59" t="str">
        <f>INDEX('ISO3-Names'!$A:$A, MATCH($L115, 'ISO3-Names'!$B:$B, 0))</f>
        <v>NOR</v>
      </c>
      <c r="N115" s="65">
        <f t="shared" si="1"/>
        <v>0</v>
      </c>
    </row>
    <row r="116" spans="1:14" ht="15.5">
      <c r="A116" s="128" t="s">
        <v>313</v>
      </c>
      <c r="B116" s="129" t="s">
        <v>12983</v>
      </c>
      <c r="C116" s="130" t="s">
        <v>606</v>
      </c>
      <c r="D116" s="131">
        <v>3.218654783748362E-2</v>
      </c>
      <c r="E116" s="131">
        <v>9.5650663657455823E-2</v>
      </c>
      <c r="F116" s="27">
        <v>4.565066365745582E-2</v>
      </c>
      <c r="G116" s="27">
        <v>1.5699999999999999E-2</v>
      </c>
      <c r="H116" s="27">
        <v>7.2267545529918195E-2</v>
      </c>
      <c r="I116" s="26">
        <v>2.2267545529918189E-2</v>
      </c>
      <c r="L116" s="63" t="str">
        <f>'Damodaran CRPs'!$A116</f>
        <v>Oman</v>
      </c>
      <c r="M116" s="59" t="str">
        <f>INDEX('ISO3-Names'!$A:$A, MATCH($L116, 'ISO3-Names'!$B:$B, 0))</f>
        <v>OMN</v>
      </c>
      <c r="N116" s="65">
        <f t="shared" si="1"/>
        <v>4.565066365745582E-2</v>
      </c>
    </row>
    <row r="117" spans="1:14" ht="15.5">
      <c r="A117" s="122" t="s">
        <v>544</v>
      </c>
      <c r="B117" s="123" t="s">
        <v>12990</v>
      </c>
      <c r="C117" s="124" t="s">
        <v>621</v>
      </c>
      <c r="D117" s="125">
        <v>0.10699512581913501</v>
      </c>
      <c r="E117" s="125">
        <v>0.2017527920800582</v>
      </c>
      <c r="F117" s="126">
        <v>0.15175279208005821</v>
      </c>
      <c r="G117" s="126" t="s">
        <v>622</v>
      </c>
      <c r="H117" s="126" t="s">
        <v>622</v>
      </c>
      <c r="I117" s="127" t="s">
        <v>622</v>
      </c>
      <c r="L117" s="63" t="str">
        <f>'Damodaran CRPs'!$A117</f>
        <v>Pakistan</v>
      </c>
      <c r="M117" s="59" t="str">
        <f>INDEX('ISO3-Names'!$A:$A, MATCH($L117, 'ISO3-Names'!$B:$B, 0))</f>
        <v>PAK</v>
      </c>
      <c r="N117" s="65">
        <f t="shared" si="1"/>
        <v>0.15175279208005821</v>
      </c>
    </row>
    <row r="118" spans="1:14" ht="15.5">
      <c r="A118" s="128" t="s">
        <v>134</v>
      </c>
      <c r="B118" s="129" t="s">
        <v>12987</v>
      </c>
      <c r="C118" s="130" t="s">
        <v>609</v>
      </c>
      <c r="D118" s="131">
        <v>2.03680498034076E-2</v>
      </c>
      <c r="E118" s="131">
        <v>7.8888310595733757E-2</v>
      </c>
      <c r="F118" s="27">
        <v>2.8888310595733758E-2</v>
      </c>
      <c r="G118" s="27">
        <v>1.29E-2</v>
      </c>
      <c r="H118" s="27">
        <v>6.8296263524582457E-2</v>
      </c>
      <c r="I118" s="26">
        <v>1.8296263524582461E-2</v>
      </c>
      <c r="L118" s="63" t="str">
        <f>'Damodaran CRPs'!$A118</f>
        <v>Panama</v>
      </c>
      <c r="M118" s="59" t="str">
        <f>INDEX('ISO3-Names'!$A:$A, MATCH($L118, 'ISO3-Names'!$B:$B, 0))</f>
        <v>PAN</v>
      </c>
      <c r="N118" s="65">
        <f t="shared" si="1"/>
        <v>2.8888310595733758E-2</v>
      </c>
    </row>
    <row r="119" spans="1:14" ht="15.5">
      <c r="A119" s="122" t="s">
        <v>467</v>
      </c>
      <c r="B119" s="123" t="s">
        <v>12990</v>
      </c>
      <c r="C119" s="124" t="s">
        <v>603</v>
      </c>
      <c r="D119" s="125">
        <v>5.8841032765399745E-2</v>
      </c>
      <c r="E119" s="125">
        <v>0.13345511949878641</v>
      </c>
      <c r="F119" s="126">
        <v>8.3455119498786423E-2</v>
      </c>
      <c r="G119" s="126" t="s">
        <v>622</v>
      </c>
      <c r="H119" s="126" t="s">
        <v>622</v>
      </c>
      <c r="I119" s="127" t="s">
        <v>622</v>
      </c>
      <c r="L119" s="63" t="str">
        <f>'Damodaran CRPs'!$A119</f>
        <v>Papua New Guinea</v>
      </c>
      <c r="M119" s="59" t="str">
        <f>INDEX('ISO3-Names'!$A:$A, MATCH($L119, 'ISO3-Names'!$B:$B, 0))</f>
        <v>PNG</v>
      </c>
      <c r="N119" s="65">
        <f t="shared" si="1"/>
        <v>8.3455119498786423E-2</v>
      </c>
    </row>
    <row r="120" spans="1:14" ht="15.5">
      <c r="A120" s="128" t="s">
        <v>155</v>
      </c>
      <c r="B120" s="129" t="s">
        <v>12987</v>
      </c>
      <c r="C120" s="130" t="s">
        <v>605</v>
      </c>
      <c r="D120" s="131">
        <v>2.678021363040629E-2</v>
      </c>
      <c r="E120" s="131">
        <v>8.7982778746242538E-2</v>
      </c>
      <c r="F120" s="27">
        <v>3.7982778746242535E-2</v>
      </c>
      <c r="G120" s="27" t="s">
        <v>622</v>
      </c>
      <c r="H120" s="27" t="s">
        <v>622</v>
      </c>
      <c r="I120" s="26" t="s">
        <v>622</v>
      </c>
      <c r="L120" s="63" t="str">
        <f>'Damodaran CRPs'!$A120</f>
        <v>Paraguay</v>
      </c>
      <c r="M120" s="59" t="str">
        <f>INDEX('ISO3-Names'!$A:$A, MATCH($L120, 'ISO3-Names'!$B:$B, 0))</f>
        <v>PRY</v>
      </c>
      <c r="N120" s="65">
        <f t="shared" si="1"/>
        <v>3.7982778746242535E-2</v>
      </c>
    </row>
    <row r="121" spans="1:14" ht="15.5">
      <c r="A121" s="122" t="s">
        <v>71</v>
      </c>
      <c r="B121" s="123" t="s">
        <v>12987</v>
      </c>
      <c r="C121" s="124" t="s">
        <v>608</v>
      </c>
      <c r="D121" s="125">
        <v>1.7099103538663171E-2</v>
      </c>
      <c r="E121" s="125">
        <v>7.4251915068023408E-2</v>
      </c>
      <c r="F121" s="126">
        <v>2.4251915068023402E-2</v>
      </c>
      <c r="G121" s="126">
        <v>1.03E-2</v>
      </c>
      <c r="H121" s="126">
        <v>6.4608644519627861E-2</v>
      </c>
      <c r="I121" s="127">
        <v>1.4608644519627857E-2</v>
      </c>
      <c r="L121" s="63" t="str">
        <f>'Damodaran CRPs'!$A121</f>
        <v>Peru</v>
      </c>
      <c r="M121" s="59" t="str">
        <f>INDEX('ISO3-Names'!$A:$A, MATCH($L121, 'ISO3-Names'!$B:$B, 0))</f>
        <v>PER</v>
      </c>
      <c r="N121" s="65">
        <f t="shared" si="1"/>
        <v>2.4251915068023402E-2</v>
      </c>
    </row>
    <row r="122" spans="1:14" ht="15.5">
      <c r="A122" s="128" t="s">
        <v>392</v>
      </c>
      <c r="B122" s="129" t="s">
        <v>12990</v>
      </c>
      <c r="C122" s="130" t="s">
        <v>609</v>
      </c>
      <c r="D122" s="131">
        <v>2.03680498034076E-2</v>
      </c>
      <c r="E122" s="131">
        <v>7.8888310595733757E-2</v>
      </c>
      <c r="F122" s="27">
        <v>2.8888310595733758E-2</v>
      </c>
      <c r="G122" s="27">
        <v>1.01E-2</v>
      </c>
      <c r="H122" s="27">
        <v>6.4324981519246732E-2</v>
      </c>
      <c r="I122" s="26">
        <v>1.4324981519246733E-2</v>
      </c>
      <c r="L122" s="63" t="str">
        <f>'Damodaran CRPs'!$A122</f>
        <v>Philippines</v>
      </c>
      <c r="M122" s="59" t="str">
        <f>INDEX('ISO3-Names'!$A:$A, MATCH($L122, 'ISO3-Names'!$B:$B, 0))</f>
        <v>PHL</v>
      </c>
      <c r="N122" s="65">
        <f t="shared" si="1"/>
        <v>2.8888310595733758E-2</v>
      </c>
    </row>
    <row r="123" spans="1:14" ht="15.5">
      <c r="A123" s="122" t="s">
        <v>378</v>
      </c>
      <c r="B123" s="123" t="s">
        <v>12984</v>
      </c>
      <c r="C123" s="124" t="s">
        <v>596</v>
      </c>
      <c r="D123" s="125">
        <v>9.0524665792922673E-3</v>
      </c>
      <c r="E123" s="125">
        <v>6.2839249153659446E-2</v>
      </c>
      <c r="F123" s="126">
        <v>1.2839249153659449E-2</v>
      </c>
      <c r="G123" s="126">
        <v>5.9000000000000007E-3</v>
      </c>
      <c r="H123" s="126">
        <v>5.8368058511243145E-2</v>
      </c>
      <c r="I123" s="127">
        <v>8.3680585112431427E-3</v>
      </c>
      <c r="L123" s="63" t="str">
        <f>'Damodaran CRPs'!$A123</f>
        <v>Poland</v>
      </c>
      <c r="M123" s="59" t="str">
        <f>INDEX('ISO3-Names'!$A:$A, MATCH($L123, 'ISO3-Names'!$B:$B, 0))</f>
        <v>POL</v>
      </c>
      <c r="N123" s="65">
        <f t="shared" si="1"/>
        <v>1.2839249153659449E-2</v>
      </c>
    </row>
    <row r="124" spans="1:14" ht="15.5">
      <c r="A124" s="128" t="s">
        <v>113</v>
      </c>
      <c r="B124" s="129" t="s">
        <v>12986</v>
      </c>
      <c r="C124" s="130" t="s">
        <v>609</v>
      </c>
      <c r="D124" s="131">
        <v>2.03680498034076E-2</v>
      </c>
      <c r="E124" s="131">
        <v>7.8888310595733757E-2</v>
      </c>
      <c r="F124" s="27">
        <v>2.8888310595733758E-2</v>
      </c>
      <c r="G124" s="27">
        <v>2.8000000000000004E-3</v>
      </c>
      <c r="H124" s="27">
        <v>5.3971282005335734E-2</v>
      </c>
      <c r="I124" s="26">
        <v>3.9712820053357288E-3</v>
      </c>
      <c r="L124" s="63" t="str">
        <f>'Damodaran CRPs'!$A124</f>
        <v>Portugal</v>
      </c>
      <c r="M124" s="59" t="str">
        <f>INDEX('ISO3-Names'!$A:$A, MATCH($L124, 'ISO3-Names'!$B:$B, 0))</f>
        <v>PRT</v>
      </c>
      <c r="N124" s="65">
        <f t="shared" si="1"/>
        <v>2.8888310595733758E-2</v>
      </c>
    </row>
    <row r="125" spans="1:14" ht="15.5">
      <c r="A125" s="122" t="s">
        <v>330</v>
      </c>
      <c r="B125" s="123" t="s">
        <v>12983</v>
      </c>
      <c r="C125" s="124" t="s">
        <v>600</v>
      </c>
      <c r="D125" s="125">
        <v>6.4121638269986885E-3</v>
      </c>
      <c r="E125" s="125">
        <v>5.9094468150508776E-2</v>
      </c>
      <c r="F125" s="126">
        <v>9.0944681505087752E-3</v>
      </c>
      <c r="G125" s="126">
        <v>2.8000000000000004E-3</v>
      </c>
      <c r="H125" s="126">
        <v>5.3971282005335734E-2</v>
      </c>
      <c r="I125" s="127">
        <v>3.9712820053357288E-3</v>
      </c>
      <c r="L125" s="63" t="str">
        <f>'Damodaran CRPs'!$A125</f>
        <v>Qatar</v>
      </c>
      <c r="M125" s="59" t="str">
        <f>INDEX('ISO3-Names'!$A:$A, MATCH($L125, 'ISO3-Names'!$B:$B, 0))</f>
        <v>QAT</v>
      </c>
      <c r="N125" s="65">
        <f t="shared" si="1"/>
        <v>9.0944681505087752E-3</v>
      </c>
    </row>
    <row r="126" spans="1:14" ht="15.5">
      <c r="A126" s="128" t="s">
        <v>12999</v>
      </c>
      <c r="B126" s="129" t="s">
        <v>12983</v>
      </c>
      <c r="C126" s="130" t="s">
        <v>597</v>
      </c>
      <c r="D126" s="131">
        <v>1.2824327653997377E-2</v>
      </c>
      <c r="E126" s="131">
        <v>6.818893630101755E-2</v>
      </c>
      <c r="F126" s="27">
        <v>1.818893630101755E-2</v>
      </c>
      <c r="G126" s="27" t="s">
        <v>622</v>
      </c>
      <c r="H126" s="27" t="s">
        <v>622</v>
      </c>
      <c r="I126" s="26" t="s">
        <v>622</v>
      </c>
      <c r="L126" s="63" t="s">
        <v>49</v>
      </c>
      <c r="M126" s="59" t="str">
        <f>INDEX('ISO3-Names'!$A:$A, MATCH($L126, 'ISO3-Names'!$B:$B, 0))</f>
        <v>ARE</v>
      </c>
      <c r="N126" s="65">
        <f t="shared" si="1"/>
        <v>1.818893630101755E-2</v>
      </c>
    </row>
    <row r="127" spans="1:14" ht="15.5">
      <c r="A127" s="122" t="s">
        <v>402</v>
      </c>
      <c r="B127" s="123" t="s">
        <v>12984</v>
      </c>
      <c r="C127" s="124" t="s">
        <v>610</v>
      </c>
      <c r="D127" s="125">
        <v>2.3511267365661864E-2</v>
      </c>
      <c r="E127" s="125">
        <v>8.3346383218532188E-2</v>
      </c>
      <c r="F127" s="126">
        <v>3.3346383218532186E-2</v>
      </c>
      <c r="G127" s="126">
        <v>1.9000000000000003E-2</v>
      </c>
      <c r="H127" s="126">
        <v>7.6947985036206729E-2</v>
      </c>
      <c r="I127" s="127">
        <v>2.6947985036206733E-2</v>
      </c>
      <c r="L127" s="63" t="str">
        <f>'Damodaran CRPs'!$A127</f>
        <v>Romania</v>
      </c>
      <c r="M127" s="59" t="str">
        <f>INDEX('ISO3-Names'!$A:$A, MATCH($L127, 'ISO3-Names'!$B:$B, 0))</f>
        <v>ROU</v>
      </c>
      <c r="N127" s="65">
        <f t="shared" si="1"/>
        <v>3.3346383218532186E-2</v>
      </c>
    </row>
    <row r="128" spans="1:14" ht="15.5">
      <c r="A128" s="128" t="s">
        <v>13000</v>
      </c>
      <c r="B128" s="129" t="s">
        <v>12984</v>
      </c>
      <c r="C128" s="130" t="s">
        <v>612</v>
      </c>
      <c r="D128" s="131">
        <v>0.12836900524246395</v>
      </c>
      <c r="E128" s="131">
        <v>0.23206768591508742</v>
      </c>
      <c r="F128" s="27">
        <v>0.18206768591508743</v>
      </c>
      <c r="G128" s="27" t="s">
        <v>622</v>
      </c>
      <c r="H128" s="27" t="s">
        <v>622</v>
      </c>
      <c r="I128" s="26" t="s">
        <v>622</v>
      </c>
      <c r="L128" s="63" t="s">
        <v>8</v>
      </c>
      <c r="M128" s="59" t="str">
        <f>INDEX('ISO3-Names'!$A:$A, MATCH($L128, 'ISO3-Names'!$B:$B, 0))</f>
        <v>RUS</v>
      </c>
      <c r="N128" s="65">
        <f t="shared" si="1"/>
        <v>0.18206768591508743</v>
      </c>
    </row>
    <row r="129" spans="1:14" ht="15.5">
      <c r="A129" s="122" t="s">
        <v>360</v>
      </c>
      <c r="B129" s="123" t="s">
        <v>576</v>
      </c>
      <c r="C129" s="124" t="s">
        <v>603</v>
      </c>
      <c r="D129" s="125">
        <v>5.8841032765399745E-2</v>
      </c>
      <c r="E129" s="125">
        <v>0.13345511949878641</v>
      </c>
      <c r="F129" s="126">
        <v>8.3455119498786423E-2</v>
      </c>
      <c r="G129" s="126">
        <v>4.7600000000000003E-2</v>
      </c>
      <c r="H129" s="126">
        <v>0.11751179409070739</v>
      </c>
      <c r="I129" s="127">
        <v>6.7511794090707386E-2</v>
      </c>
      <c r="L129" s="63" t="str">
        <f>'Damodaran CRPs'!$A129</f>
        <v>Rwanda</v>
      </c>
      <c r="M129" s="59" t="str">
        <f>INDEX('ISO3-Names'!$A:$A, MATCH($L129, 'ISO3-Names'!$B:$B, 0))</f>
        <v>RWA</v>
      </c>
      <c r="N129" s="65">
        <f t="shared" si="1"/>
        <v>8.3455119498786423E-2</v>
      </c>
    </row>
    <row r="130" spans="1:14" ht="15.5">
      <c r="A130" s="128" t="s">
        <v>449</v>
      </c>
      <c r="B130" s="129" t="s">
        <v>12983</v>
      </c>
      <c r="C130" s="130" t="s">
        <v>595</v>
      </c>
      <c r="D130" s="131">
        <v>7.543722149410223E-3</v>
      </c>
      <c r="E130" s="131">
        <v>6.069937429471621E-2</v>
      </c>
      <c r="F130" s="27">
        <v>1.0699374294716207E-2</v>
      </c>
      <c r="G130" s="27">
        <v>4.5999999999999999E-3</v>
      </c>
      <c r="H130" s="27">
        <v>5.6524249008765841E-2</v>
      </c>
      <c r="I130" s="26">
        <v>6.5242490087658389E-3</v>
      </c>
      <c r="L130" s="63" t="str">
        <f>'Damodaran CRPs'!$A130</f>
        <v>Saudi Arabia</v>
      </c>
      <c r="M130" s="59" t="str">
        <f>INDEX('ISO3-Names'!$A:$A, MATCH($L130, 'ISO3-Names'!$B:$B, 0))</f>
        <v>SAU</v>
      </c>
      <c r="N130" s="65">
        <f t="shared" si="1"/>
        <v>1.0699374294716207E-2</v>
      </c>
    </row>
    <row r="131" spans="1:14" ht="15.5">
      <c r="A131" s="122" t="s">
        <v>227</v>
      </c>
      <c r="B131" s="123" t="s">
        <v>576</v>
      </c>
      <c r="C131" s="124" t="s">
        <v>607</v>
      </c>
      <c r="D131" s="125">
        <v>3.8472982961992135E-2</v>
      </c>
      <c r="E131" s="125">
        <v>0.10456680890305266</v>
      </c>
      <c r="F131" s="126">
        <v>5.4566808903052655E-2</v>
      </c>
      <c r="G131" s="126">
        <v>4.9600000000000005E-2</v>
      </c>
      <c r="H131" s="126">
        <v>0.12034842409451862</v>
      </c>
      <c r="I131" s="127">
        <v>7.0348424094518622E-2</v>
      </c>
      <c r="L131" s="63" t="str">
        <f>'Damodaran CRPs'!$A131</f>
        <v>Senegal</v>
      </c>
      <c r="M131" s="59" t="str">
        <f>INDEX('ISO3-Names'!$A:$A, MATCH($L131, 'ISO3-Names'!$B:$B, 0))</f>
        <v>SEN</v>
      </c>
      <c r="N131" s="65">
        <f t="shared" si="1"/>
        <v>5.4566808903052655E-2</v>
      </c>
    </row>
    <row r="132" spans="1:14" ht="15.5">
      <c r="A132" s="128" t="s">
        <v>557</v>
      </c>
      <c r="B132" s="129" t="s">
        <v>12984</v>
      </c>
      <c r="C132" s="130" t="s">
        <v>606</v>
      </c>
      <c r="D132" s="131">
        <v>3.218654783748362E-2</v>
      </c>
      <c r="E132" s="131">
        <v>9.5650663657455823E-2</v>
      </c>
      <c r="F132" s="27">
        <v>4.565066365745582E-2</v>
      </c>
      <c r="G132" s="27">
        <v>2.3399999999999997E-2</v>
      </c>
      <c r="H132" s="27">
        <v>8.3188571044591444E-2</v>
      </c>
      <c r="I132" s="26">
        <v>3.3188571044591442E-2</v>
      </c>
      <c r="L132" s="63" t="str">
        <f>'Damodaran CRPs'!$A132</f>
        <v>Serbia</v>
      </c>
      <c r="M132" s="59" t="str">
        <f>INDEX('ISO3-Names'!$A:$A, MATCH($L132, 'ISO3-Names'!$B:$B, 0))</f>
        <v>SRB</v>
      </c>
      <c r="N132" s="65">
        <f t="shared" si="1"/>
        <v>4.565066365745582E-2</v>
      </c>
    </row>
    <row r="133" spans="1:14" ht="15.5">
      <c r="A133" s="122" t="s">
        <v>13001</v>
      </c>
      <c r="B133" s="123" t="s">
        <v>12983</v>
      </c>
      <c r="C133" s="124" t="s">
        <v>605</v>
      </c>
      <c r="D133" s="125">
        <v>2.678021363040629E-2</v>
      </c>
      <c r="E133" s="125">
        <v>8.7982778746242538E-2</v>
      </c>
      <c r="F133" s="126">
        <v>3.7982778746242535E-2</v>
      </c>
      <c r="G133" s="126" t="s">
        <v>622</v>
      </c>
      <c r="H133" s="126" t="s">
        <v>622</v>
      </c>
      <c r="I133" s="127" t="s">
        <v>622</v>
      </c>
      <c r="L133" s="63" t="s">
        <v>49</v>
      </c>
      <c r="M133" s="59" t="str">
        <f>INDEX('ISO3-Names'!$A:$A, MATCH($L133, 'ISO3-Names'!$B:$B, 0))</f>
        <v>ARE</v>
      </c>
      <c r="N133" s="65">
        <f t="shared" si="1"/>
        <v>3.7982778746242535E-2</v>
      </c>
    </row>
    <row r="134" spans="1:14" ht="15.5">
      <c r="A134" s="128" t="s">
        <v>147</v>
      </c>
      <c r="B134" s="129" t="s">
        <v>12990</v>
      </c>
      <c r="C134" s="130" t="s">
        <v>601</v>
      </c>
      <c r="D134" s="131">
        <v>0</v>
      </c>
      <c r="E134" s="131">
        <v>0.05</v>
      </c>
      <c r="F134" s="27">
        <v>0</v>
      </c>
      <c r="G134" s="27" t="s">
        <v>622</v>
      </c>
      <c r="H134" s="27" t="s">
        <v>622</v>
      </c>
      <c r="I134" s="26" t="s">
        <v>622</v>
      </c>
      <c r="L134" s="63" t="str">
        <f>'Damodaran CRPs'!$A134</f>
        <v>Singapore</v>
      </c>
      <c r="M134" s="59" t="str">
        <f>INDEX('ISO3-Names'!$A:$A, MATCH($L134, 'ISO3-Names'!$B:$B, 0))</f>
        <v>SGP</v>
      </c>
      <c r="N134" s="65">
        <f t="shared" si="1"/>
        <v>0</v>
      </c>
    </row>
    <row r="135" spans="1:14" ht="15.5">
      <c r="A135" s="122" t="s">
        <v>571</v>
      </c>
      <c r="B135" s="123" t="s">
        <v>12984</v>
      </c>
      <c r="C135" s="124" t="s">
        <v>596</v>
      </c>
      <c r="D135" s="125">
        <v>9.0524665792922673E-3</v>
      </c>
      <c r="E135" s="125">
        <v>6.2839249153659446E-2</v>
      </c>
      <c r="F135" s="126">
        <v>1.2839249153659449E-2</v>
      </c>
      <c r="G135" s="126">
        <v>1.1000000000000003E-3</v>
      </c>
      <c r="H135" s="126">
        <v>5.1560146502096185E-2</v>
      </c>
      <c r="I135" s="127">
        <v>1.5601465020961794E-3</v>
      </c>
      <c r="L135" s="63" t="str">
        <f>'Damodaran CRPs'!$A135</f>
        <v>Slovakia</v>
      </c>
      <c r="M135" s="59" t="str">
        <f>INDEX('ISO3-Names'!$A:$A, MATCH($L135, 'ISO3-Names'!$B:$B, 0))</f>
        <v>SVK</v>
      </c>
      <c r="N135" s="65">
        <f t="shared" si="1"/>
        <v>1.2839249153659449E-2</v>
      </c>
    </row>
    <row r="136" spans="1:14" ht="15.5">
      <c r="A136" s="128" t="s">
        <v>22</v>
      </c>
      <c r="B136" s="129" t="s">
        <v>12984</v>
      </c>
      <c r="C136" s="130" t="s">
        <v>597</v>
      </c>
      <c r="D136" s="131">
        <v>1.2824327653997377E-2</v>
      </c>
      <c r="E136" s="131">
        <v>6.818893630101755E-2</v>
      </c>
      <c r="F136" s="27">
        <v>1.818893630101755E-2</v>
      </c>
      <c r="G136" s="27">
        <v>2.8000000000000004E-3</v>
      </c>
      <c r="H136" s="27">
        <v>5.3971282005335734E-2</v>
      </c>
      <c r="I136" s="26">
        <v>3.9712820053357288E-3</v>
      </c>
      <c r="L136" s="63" t="str">
        <f>'Damodaran CRPs'!$A136</f>
        <v>Slovenia</v>
      </c>
      <c r="M136" s="59" t="str">
        <f>INDEX('ISO3-Names'!$A:$A, MATCH($L136, 'ISO3-Names'!$B:$B, 0))</f>
        <v>SVN</v>
      </c>
      <c r="N136" s="65">
        <f t="shared" si="1"/>
        <v>1.818893630101755E-2</v>
      </c>
    </row>
    <row r="137" spans="1:14" ht="15.5">
      <c r="A137" s="122" t="s">
        <v>361</v>
      </c>
      <c r="B137" s="123" t="s">
        <v>12990</v>
      </c>
      <c r="C137" s="124" t="s">
        <v>619</v>
      </c>
      <c r="D137" s="125">
        <v>8.0214912188728699E-2</v>
      </c>
      <c r="E137" s="125">
        <v>0.16377001333381566</v>
      </c>
      <c r="F137" s="126">
        <v>0.11377001333381566</v>
      </c>
      <c r="G137" s="126" t="s">
        <v>622</v>
      </c>
      <c r="H137" s="126" t="s">
        <v>622</v>
      </c>
      <c r="I137" s="127" t="s">
        <v>622</v>
      </c>
      <c r="L137" s="63" t="str">
        <f>'Damodaran CRPs'!$A137</f>
        <v>Solomon Islands</v>
      </c>
      <c r="M137" s="59" t="str">
        <f>INDEX('ISO3-Names'!$A:$A, MATCH($L137, 'ISO3-Names'!$B:$B, 0))</f>
        <v>SLB</v>
      </c>
      <c r="N137" s="65">
        <f t="shared" si="1"/>
        <v>0.11377001333381566</v>
      </c>
    </row>
    <row r="138" spans="1:14" ht="15.5">
      <c r="A138" s="128" t="s">
        <v>112</v>
      </c>
      <c r="B138" s="129" t="s">
        <v>576</v>
      </c>
      <c r="C138" s="130" t="s">
        <v>606</v>
      </c>
      <c r="D138" s="131">
        <v>3.218654783748362E-2</v>
      </c>
      <c r="E138" s="131">
        <v>9.5650663657455823E-2</v>
      </c>
      <c r="F138" s="27">
        <v>4.565066365745582E-2</v>
      </c>
      <c r="G138" s="27">
        <v>3.2800000000000003E-2</v>
      </c>
      <c r="H138" s="27">
        <v>9.652073206250425E-2</v>
      </c>
      <c r="I138" s="26">
        <v>4.6520732062504247E-2</v>
      </c>
      <c r="L138" s="63" t="str">
        <f>'Damodaran CRPs'!$A138</f>
        <v>South Africa</v>
      </c>
      <c r="M138" s="59" t="str">
        <f>INDEX('ISO3-Names'!$A:$A, MATCH($L138, 'ISO3-Names'!$B:$B, 0))</f>
        <v>ZAF</v>
      </c>
      <c r="N138" s="65">
        <f t="shared" ref="N138:N165" si="2">F138</f>
        <v>4.565066365745582E-2</v>
      </c>
    </row>
    <row r="139" spans="1:14" ht="15.5">
      <c r="A139" s="122" t="s">
        <v>405</v>
      </c>
      <c r="B139" s="123" t="s">
        <v>12986</v>
      </c>
      <c r="C139" s="124" t="s">
        <v>608</v>
      </c>
      <c r="D139" s="125">
        <v>1.7099103538663171E-2</v>
      </c>
      <c r="E139" s="125">
        <v>7.4251915068023408E-2</v>
      </c>
      <c r="F139" s="126">
        <v>2.4251915068023402E-2</v>
      </c>
      <c r="G139" s="126">
        <v>3.6000000000000008E-3</v>
      </c>
      <c r="H139" s="126">
        <v>5.5105934006860223E-2</v>
      </c>
      <c r="I139" s="127">
        <v>5.1059340068602228E-3</v>
      </c>
      <c r="L139" s="63" t="str">
        <f>'Damodaran CRPs'!$A139</f>
        <v>Spain</v>
      </c>
      <c r="M139" s="59" t="str">
        <f>INDEX('ISO3-Names'!$A:$A, MATCH($L139, 'ISO3-Names'!$B:$B, 0))</f>
        <v>ESP</v>
      </c>
      <c r="N139" s="65">
        <f t="shared" si="2"/>
        <v>2.4251915068023402E-2</v>
      </c>
    </row>
    <row r="140" spans="1:14" ht="15.5">
      <c r="A140" s="128" t="s">
        <v>142</v>
      </c>
      <c r="B140" s="129" t="s">
        <v>12990</v>
      </c>
      <c r="C140" s="130" t="s">
        <v>612</v>
      </c>
      <c r="D140" s="131">
        <v>0.12836900524246395</v>
      </c>
      <c r="E140" s="131">
        <v>0.23206768591508742</v>
      </c>
      <c r="F140" s="27">
        <v>0.18206768591508743</v>
      </c>
      <c r="G140" s="27" t="s">
        <v>622</v>
      </c>
      <c r="H140" s="27" t="s">
        <v>622</v>
      </c>
      <c r="I140" s="26" t="s">
        <v>622</v>
      </c>
      <c r="L140" s="63" t="str">
        <f>'Damodaran CRPs'!$A140</f>
        <v>Sri Lanka</v>
      </c>
      <c r="M140" s="59" t="str">
        <f>INDEX('ISO3-Names'!$A:$A, MATCH($L140, 'ISO3-Names'!$B:$B, 0))</f>
        <v>LKA</v>
      </c>
      <c r="N140" s="65">
        <f t="shared" si="2"/>
        <v>0.18206768591508743</v>
      </c>
    </row>
    <row r="141" spans="1:14" ht="15.5">
      <c r="A141" s="122" t="s">
        <v>13002</v>
      </c>
      <c r="B141" s="123" t="s">
        <v>12988</v>
      </c>
      <c r="C141" s="124" t="s">
        <v>606</v>
      </c>
      <c r="D141" s="125">
        <v>3.218654783748362E-2</v>
      </c>
      <c r="E141" s="125">
        <v>9.5650663657455823E-2</v>
      </c>
      <c r="F141" s="126">
        <v>4.565066365745582E-2</v>
      </c>
      <c r="G141" s="126" t="s">
        <v>622</v>
      </c>
      <c r="H141" s="126" t="s">
        <v>622</v>
      </c>
      <c r="I141" s="127" t="s">
        <v>622</v>
      </c>
      <c r="L141" s="63" t="s">
        <v>849</v>
      </c>
      <c r="M141" s="59" t="str">
        <f>INDEX('ISO3-Names'!$A:$A, MATCH($L141, 'ISO3-Names'!$B:$B, 0))</f>
        <v>SXM</v>
      </c>
      <c r="N141" s="65">
        <f t="shared" si="2"/>
        <v>4.565066365745582E-2</v>
      </c>
    </row>
    <row r="142" spans="1:14" ht="15.5">
      <c r="A142" s="128" t="s">
        <v>13003</v>
      </c>
      <c r="B142" s="129" t="s">
        <v>12988</v>
      </c>
      <c r="C142" s="130" t="s">
        <v>604</v>
      </c>
      <c r="D142" s="131">
        <v>6.9527972477064229E-2</v>
      </c>
      <c r="E142" s="131">
        <v>0.14861256641630105</v>
      </c>
      <c r="F142" s="27">
        <v>9.8612566416301048E-2</v>
      </c>
      <c r="G142" s="27" t="s">
        <v>622</v>
      </c>
      <c r="H142" s="27" t="s">
        <v>622</v>
      </c>
      <c r="I142" s="26" t="s">
        <v>622</v>
      </c>
      <c r="L142" s="63" t="s">
        <v>850</v>
      </c>
      <c r="M142" s="59" t="str">
        <f>INDEX('ISO3-Names'!$A:$A, MATCH($L142, 'ISO3-Names'!$B:$B, 0))</f>
        <v>VCT</v>
      </c>
      <c r="N142" s="65">
        <f t="shared" si="2"/>
        <v>9.8612566416301048E-2</v>
      </c>
    </row>
    <row r="143" spans="1:14" ht="15.5">
      <c r="A143" s="122" t="s">
        <v>428</v>
      </c>
      <c r="B143" s="123" t="s">
        <v>12987</v>
      </c>
      <c r="C143" s="124" t="s">
        <v>621</v>
      </c>
      <c r="D143" s="125">
        <v>0.10699512581913501</v>
      </c>
      <c r="E143" s="125">
        <v>0.2017527920800582</v>
      </c>
      <c r="F143" s="126">
        <v>0.15175279208005821</v>
      </c>
      <c r="G143" s="126" t="s">
        <v>622</v>
      </c>
      <c r="H143" s="126" t="s">
        <v>622</v>
      </c>
      <c r="I143" s="127" t="s">
        <v>622</v>
      </c>
      <c r="L143" s="63" t="str">
        <f>'Damodaran CRPs'!$A143</f>
        <v>Suriname</v>
      </c>
      <c r="M143" s="59" t="str">
        <f>INDEX('ISO3-Names'!$A:$A, MATCH($L143, 'ISO3-Names'!$B:$B, 0))</f>
        <v>SUR</v>
      </c>
      <c r="N143" s="65">
        <f t="shared" si="2"/>
        <v>0.15175279208005821</v>
      </c>
    </row>
    <row r="144" spans="1:14" ht="15.5">
      <c r="A144" s="128" t="s">
        <v>13004</v>
      </c>
      <c r="B144" s="129" t="s">
        <v>576</v>
      </c>
      <c r="C144" s="130" t="s">
        <v>604</v>
      </c>
      <c r="D144" s="131">
        <v>6.9527972477064229E-2</v>
      </c>
      <c r="E144" s="131">
        <v>0.14861256641630105</v>
      </c>
      <c r="F144" s="27">
        <v>9.8612566416301048E-2</v>
      </c>
      <c r="G144" s="27" t="s">
        <v>622</v>
      </c>
      <c r="H144" s="27" t="s">
        <v>622</v>
      </c>
      <c r="I144" s="26" t="s">
        <v>622</v>
      </c>
      <c r="L144" s="63" t="s">
        <v>337</v>
      </c>
      <c r="M144" s="59" t="str">
        <f>INDEX('ISO3-Names'!$A:$A, MATCH($L144, 'ISO3-Names'!$B:$B, 0))</f>
        <v>SWZ</v>
      </c>
      <c r="N144" s="65">
        <f t="shared" si="2"/>
        <v>9.8612566416301048E-2</v>
      </c>
    </row>
    <row r="145" spans="1:14" ht="15.5">
      <c r="A145" s="122" t="s">
        <v>464</v>
      </c>
      <c r="B145" s="123" t="s">
        <v>12986</v>
      </c>
      <c r="C145" s="124" t="s">
        <v>601</v>
      </c>
      <c r="D145" s="125">
        <v>0</v>
      </c>
      <c r="E145" s="125">
        <v>0.05</v>
      </c>
      <c r="F145" s="126">
        <v>0</v>
      </c>
      <c r="G145" s="126">
        <v>0</v>
      </c>
      <c r="H145" s="126">
        <v>0.05</v>
      </c>
      <c r="I145" s="127">
        <v>0</v>
      </c>
      <c r="L145" s="63" t="str">
        <f>'Damodaran CRPs'!$A145</f>
        <v>Sweden</v>
      </c>
      <c r="M145" s="59" t="str">
        <f>INDEX('ISO3-Names'!$A:$A, MATCH($L145, 'ISO3-Names'!$B:$B, 0))</f>
        <v>SWE</v>
      </c>
      <c r="N145" s="65">
        <f t="shared" si="2"/>
        <v>0</v>
      </c>
    </row>
    <row r="146" spans="1:14" ht="15.5">
      <c r="A146" s="128" t="s">
        <v>69</v>
      </c>
      <c r="B146" s="129" t="s">
        <v>12986</v>
      </c>
      <c r="C146" s="130" t="s">
        <v>601</v>
      </c>
      <c r="D146" s="131">
        <v>0</v>
      </c>
      <c r="E146" s="131">
        <v>0.05</v>
      </c>
      <c r="F146" s="27">
        <v>0</v>
      </c>
      <c r="G146" s="27">
        <v>0</v>
      </c>
      <c r="H146" s="27">
        <v>0.05</v>
      </c>
      <c r="I146" s="26">
        <v>0</v>
      </c>
      <c r="L146" s="63" t="str">
        <f>'Damodaran CRPs'!$A146</f>
        <v>Switzerland</v>
      </c>
      <c r="M146" s="59" t="str">
        <f>INDEX('ISO3-Names'!$A:$A, MATCH($L146, 'ISO3-Names'!$B:$B, 0))</f>
        <v>CHE</v>
      </c>
      <c r="N146" s="65">
        <f t="shared" si="2"/>
        <v>0</v>
      </c>
    </row>
    <row r="147" spans="1:14" ht="15.5">
      <c r="A147" s="122" t="s">
        <v>13005</v>
      </c>
      <c r="B147" s="123" t="s">
        <v>12990</v>
      </c>
      <c r="C147" s="124" t="s">
        <v>600</v>
      </c>
      <c r="D147" s="125">
        <v>6.4121638269986885E-3</v>
      </c>
      <c r="E147" s="125">
        <v>5.9094468150508776E-2</v>
      </c>
      <c r="F147" s="126">
        <v>9.0944681505087752E-3</v>
      </c>
      <c r="G147" s="126" t="s">
        <v>622</v>
      </c>
      <c r="H147" s="126" t="s">
        <v>622</v>
      </c>
      <c r="I147" s="127" t="s">
        <v>622</v>
      </c>
      <c r="L147" s="63" t="s">
        <v>735</v>
      </c>
      <c r="M147" s="59" t="str">
        <f>INDEX('ISO3-Names'!$A:$A, MATCH($L147, 'ISO3-Names'!$B:$B, 0))</f>
        <v>TWN</v>
      </c>
      <c r="N147" s="65">
        <f t="shared" si="2"/>
        <v>9.0944681505087752E-3</v>
      </c>
    </row>
    <row r="148" spans="1:14" ht="15.5">
      <c r="A148" s="128" t="s">
        <v>161</v>
      </c>
      <c r="B148" s="129" t="s">
        <v>12984</v>
      </c>
      <c r="C148" s="130" t="s">
        <v>604</v>
      </c>
      <c r="D148" s="131">
        <v>6.9527972477064229E-2</v>
      </c>
      <c r="E148" s="131">
        <v>0.14861256641630105</v>
      </c>
      <c r="F148" s="27">
        <v>9.8612566416301048E-2</v>
      </c>
      <c r="G148" s="27" t="s">
        <v>622</v>
      </c>
      <c r="H148" s="27" t="s">
        <v>622</v>
      </c>
      <c r="I148" s="26" t="s">
        <v>622</v>
      </c>
      <c r="L148" s="63" t="str">
        <f>'Damodaran CRPs'!$A148</f>
        <v>Tajikistan</v>
      </c>
      <c r="M148" s="59" t="str">
        <f>INDEX('ISO3-Names'!$A:$A, MATCH($L148, 'ISO3-Names'!$B:$B, 0))</f>
        <v>TJK</v>
      </c>
      <c r="N148" s="65">
        <f t="shared" si="2"/>
        <v>9.8612566416301048E-2</v>
      </c>
    </row>
    <row r="149" spans="1:14" ht="15.5">
      <c r="A149" s="122" t="s">
        <v>188</v>
      </c>
      <c r="B149" s="123" t="s">
        <v>576</v>
      </c>
      <c r="C149" s="124" t="s">
        <v>603</v>
      </c>
      <c r="D149" s="125">
        <v>5.8841032765399745E-2</v>
      </c>
      <c r="E149" s="125">
        <v>0.13345511949878641</v>
      </c>
      <c r="F149" s="126">
        <v>8.3455119498786423E-2</v>
      </c>
      <c r="G149" s="126" t="s">
        <v>622</v>
      </c>
      <c r="H149" s="126" t="s">
        <v>622</v>
      </c>
      <c r="I149" s="127" t="s">
        <v>622</v>
      </c>
      <c r="L149" s="63" t="s">
        <v>572</v>
      </c>
      <c r="M149" s="59" t="str">
        <f>INDEX('ISO3-Names'!$A:$A, MATCH($L149, 'ISO3-Names'!$B:$B, 0))</f>
        <v>TZA</v>
      </c>
      <c r="N149" s="65">
        <f t="shared" si="2"/>
        <v>8.3455119498786423E-2</v>
      </c>
    </row>
    <row r="150" spans="1:14" ht="15.5">
      <c r="A150" s="128" t="s">
        <v>555</v>
      </c>
      <c r="B150" s="129" t="s">
        <v>12990</v>
      </c>
      <c r="C150" s="130" t="s">
        <v>608</v>
      </c>
      <c r="D150" s="131">
        <v>1.7099103538663171E-2</v>
      </c>
      <c r="E150" s="131">
        <v>7.4251915068023408E-2</v>
      </c>
      <c r="F150" s="27">
        <v>2.4251915068023402E-2</v>
      </c>
      <c r="G150" s="27">
        <v>3.6000000000000008E-3</v>
      </c>
      <c r="H150" s="27">
        <v>5.5105934006860223E-2</v>
      </c>
      <c r="I150" s="26">
        <v>5.1059340068602228E-3</v>
      </c>
      <c r="L150" s="63" t="str">
        <f>'Damodaran CRPs'!$A150</f>
        <v>Thailand</v>
      </c>
      <c r="M150" s="59" t="str">
        <f>INDEX('ISO3-Names'!$A:$A, MATCH($L150, 'ISO3-Names'!$B:$B, 0))</f>
        <v>THA</v>
      </c>
      <c r="N150" s="65">
        <f t="shared" si="2"/>
        <v>2.4251915068023402E-2</v>
      </c>
    </row>
    <row r="151" spans="1:14" ht="15.5">
      <c r="A151" s="122" t="s">
        <v>138</v>
      </c>
      <c r="B151" s="123" t="s">
        <v>576</v>
      </c>
      <c r="C151" s="124" t="s">
        <v>604</v>
      </c>
      <c r="D151" s="125">
        <v>6.9527972477064229E-2</v>
      </c>
      <c r="E151" s="125">
        <v>0.14861256641630105</v>
      </c>
      <c r="F151" s="126">
        <v>9.8612566416301048E-2</v>
      </c>
      <c r="G151" s="126" t="s">
        <v>622</v>
      </c>
      <c r="H151" s="126" t="s">
        <v>622</v>
      </c>
      <c r="I151" s="127" t="s">
        <v>622</v>
      </c>
      <c r="L151" s="63" t="str">
        <f>'Damodaran CRPs'!$A151</f>
        <v>Togo</v>
      </c>
      <c r="M151" s="59" t="str">
        <f>INDEX('ISO3-Names'!$A:$A, MATCH($L151, 'ISO3-Names'!$B:$B, 0))</f>
        <v>TGO</v>
      </c>
      <c r="N151" s="65">
        <f t="shared" si="2"/>
        <v>9.8612566416301048E-2</v>
      </c>
    </row>
    <row r="152" spans="1:14" ht="15.5">
      <c r="A152" s="128" t="s">
        <v>498</v>
      </c>
      <c r="B152" s="129" t="s">
        <v>12988</v>
      </c>
      <c r="C152" s="130" t="s">
        <v>606</v>
      </c>
      <c r="D152" s="131">
        <v>3.218654783748362E-2</v>
      </c>
      <c r="E152" s="131">
        <v>9.5650663657455823E-2</v>
      </c>
      <c r="F152" s="27">
        <v>4.565066365745582E-2</v>
      </c>
      <c r="G152" s="27" t="s">
        <v>622</v>
      </c>
      <c r="H152" s="27" t="s">
        <v>622</v>
      </c>
      <c r="I152" s="26" t="s">
        <v>622</v>
      </c>
      <c r="L152" s="63" t="str">
        <f>'Damodaran CRPs'!$A152</f>
        <v>Trinidad and Tobago</v>
      </c>
      <c r="M152" s="59" t="str">
        <f>INDEX('ISO3-Names'!$A:$A, MATCH($L152, 'ISO3-Names'!$B:$B, 0))</f>
        <v>TTO</v>
      </c>
      <c r="N152" s="65">
        <f t="shared" si="2"/>
        <v>4.565066365745582E-2</v>
      </c>
    </row>
    <row r="153" spans="1:14" ht="15.5">
      <c r="A153" s="122" t="s">
        <v>561</v>
      </c>
      <c r="B153" s="123" t="s">
        <v>576</v>
      </c>
      <c r="C153" s="124" t="s">
        <v>620</v>
      </c>
      <c r="D153" s="125">
        <v>9.6308186107470495E-2</v>
      </c>
      <c r="E153" s="125">
        <v>0.18659534516254356</v>
      </c>
      <c r="F153" s="126">
        <v>0.13659534516254354</v>
      </c>
      <c r="G153" s="126">
        <v>7.4300000000000005E-2</v>
      </c>
      <c r="H153" s="126">
        <v>0.15538080464158738</v>
      </c>
      <c r="I153" s="127">
        <v>0.10538080464158736</v>
      </c>
      <c r="L153" s="63" t="str">
        <f>'Damodaran CRPs'!$A153</f>
        <v>Tunisia</v>
      </c>
      <c r="M153" s="59" t="str">
        <f>INDEX('ISO3-Names'!$A:$A, MATCH($L153, 'ISO3-Names'!$B:$B, 0))</f>
        <v>TUN</v>
      </c>
      <c r="N153" s="65">
        <f t="shared" si="2"/>
        <v>0.13659534516254354</v>
      </c>
    </row>
    <row r="154" spans="1:14" ht="15.5">
      <c r="A154" s="128" t="s">
        <v>470</v>
      </c>
      <c r="B154" s="129" t="s">
        <v>12986</v>
      </c>
      <c r="C154" s="130" t="s">
        <v>604</v>
      </c>
      <c r="D154" s="131">
        <v>6.9527972477064229E-2</v>
      </c>
      <c r="E154" s="131">
        <v>0.14861256641630105</v>
      </c>
      <c r="F154" s="27">
        <v>9.8612566416301048E-2</v>
      </c>
      <c r="G154" s="27">
        <v>4.6200000000000005E-2</v>
      </c>
      <c r="H154" s="27">
        <v>0.11552615308803953</v>
      </c>
      <c r="I154" s="26">
        <v>6.5526153088039524E-2</v>
      </c>
      <c r="L154" s="63" t="s">
        <v>768</v>
      </c>
      <c r="M154" s="59" t="str">
        <f>INDEX('ISO3-Names'!$A:$A, MATCH($L154, 'ISO3-Names'!$B:$B, 0))</f>
        <v>TUR</v>
      </c>
      <c r="N154" s="65">
        <f t="shared" si="2"/>
        <v>9.8612566416301048E-2</v>
      </c>
    </row>
    <row r="155" spans="1:14" ht="15.5">
      <c r="A155" s="122" t="s">
        <v>540</v>
      </c>
      <c r="B155" s="123" t="s">
        <v>12988</v>
      </c>
      <c r="C155" s="124" t="s">
        <v>608</v>
      </c>
      <c r="D155" s="125">
        <v>1.7099103538663171E-2</v>
      </c>
      <c r="E155" s="125">
        <v>7.4251915068023408E-2</v>
      </c>
      <c r="F155" s="126">
        <v>2.4251915068023402E-2</v>
      </c>
      <c r="G155" s="126" t="s">
        <v>622</v>
      </c>
      <c r="H155" s="126" t="s">
        <v>622</v>
      </c>
      <c r="I155" s="127" t="s">
        <v>622</v>
      </c>
      <c r="L155" s="63" t="str">
        <f>'Damodaran CRPs'!$A155</f>
        <v>Turks and Caicos Islands</v>
      </c>
      <c r="M155" s="59" t="str">
        <f>INDEX('ISO3-Names'!$A:$A, MATCH($L155, 'ISO3-Names'!$B:$B, 0))</f>
        <v>TCA</v>
      </c>
      <c r="N155" s="65">
        <f t="shared" si="2"/>
        <v>2.4251915068023402E-2</v>
      </c>
    </row>
    <row r="156" spans="1:14" ht="15.5">
      <c r="A156" s="128" t="s">
        <v>256</v>
      </c>
      <c r="B156" s="129" t="s">
        <v>576</v>
      </c>
      <c r="C156" s="130" t="s">
        <v>603</v>
      </c>
      <c r="D156" s="131">
        <v>5.8841032765399745E-2</v>
      </c>
      <c r="E156" s="131">
        <v>0.13345511949878641</v>
      </c>
      <c r="F156" s="27">
        <v>8.3455119498786423E-2</v>
      </c>
      <c r="G156" s="27" t="s">
        <v>622</v>
      </c>
      <c r="H156" s="27" t="s">
        <v>622</v>
      </c>
      <c r="I156" s="26" t="s">
        <v>622</v>
      </c>
      <c r="L156" s="63" t="str">
        <f>'Damodaran CRPs'!$A156</f>
        <v>Uganda</v>
      </c>
      <c r="M156" s="59" t="str">
        <f>INDEX('ISO3-Names'!$A:$A, MATCH($L156, 'ISO3-Names'!$B:$B, 0))</f>
        <v>UGA</v>
      </c>
      <c r="N156" s="65">
        <f t="shared" si="2"/>
        <v>8.3455119498786423E-2</v>
      </c>
    </row>
    <row r="157" spans="1:14" ht="15.5">
      <c r="A157" s="122" t="s">
        <v>164</v>
      </c>
      <c r="B157" s="123" t="s">
        <v>12984</v>
      </c>
      <c r="C157" s="124" t="s">
        <v>612</v>
      </c>
      <c r="D157" s="125">
        <v>0.12836900524246395</v>
      </c>
      <c r="E157" s="125">
        <v>0.23206768591508742</v>
      </c>
      <c r="F157" s="126">
        <v>0.18206768591508743</v>
      </c>
      <c r="G157" s="126" t="s">
        <v>622</v>
      </c>
      <c r="H157" s="126" t="s">
        <v>622</v>
      </c>
      <c r="I157" s="127" t="s">
        <v>622</v>
      </c>
      <c r="L157" s="63" t="str">
        <f>'Damodaran CRPs'!$A157</f>
        <v>Ukraine</v>
      </c>
      <c r="M157" s="59" t="str">
        <f>INDEX('ISO3-Names'!$A:$A, MATCH($L157, 'ISO3-Names'!$B:$B, 0))</f>
        <v>UKR</v>
      </c>
      <c r="N157" s="65">
        <f t="shared" si="2"/>
        <v>0.18206768591508743</v>
      </c>
    </row>
    <row r="158" spans="1:14" ht="15.5">
      <c r="A158" s="128" t="s">
        <v>49</v>
      </c>
      <c r="B158" s="129" t="s">
        <v>12983</v>
      </c>
      <c r="C158" s="130" t="s">
        <v>599</v>
      </c>
      <c r="D158" s="131">
        <v>5.2806055045871558E-3</v>
      </c>
      <c r="E158" s="131">
        <v>5.7489562006301349E-2</v>
      </c>
      <c r="F158" s="27">
        <v>7.4895620063013448E-3</v>
      </c>
      <c r="G158" s="27" t="s">
        <v>622</v>
      </c>
      <c r="H158" s="27" t="s">
        <v>622</v>
      </c>
      <c r="I158" s="26" t="s">
        <v>622</v>
      </c>
      <c r="L158" s="63" t="str">
        <f>'Damodaran CRPs'!$A158</f>
        <v>United Arab Emirates</v>
      </c>
      <c r="M158" s="59" t="str">
        <f>INDEX('ISO3-Names'!$A:$A, MATCH($L158, 'ISO3-Names'!$B:$B, 0))</f>
        <v>ARE</v>
      </c>
      <c r="N158" s="65">
        <f t="shared" si="2"/>
        <v>7.4895620063013448E-3</v>
      </c>
    </row>
    <row r="159" spans="1:14" ht="15.5">
      <c r="A159" s="122" t="s">
        <v>266</v>
      </c>
      <c r="B159" s="123" t="s">
        <v>12986</v>
      </c>
      <c r="C159" s="124" t="s">
        <v>600</v>
      </c>
      <c r="D159" s="125">
        <v>6.4121638269986885E-3</v>
      </c>
      <c r="E159" s="125">
        <v>5.9094468150508776E-2</v>
      </c>
      <c r="F159" s="126">
        <v>9.0944681505087752E-3</v>
      </c>
      <c r="G159" s="126">
        <v>0</v>
      </c>
      <c r="H159" s="126">
        <v>0.05</v>
      </c>
      <c r="I159" s="127">
        <v>0</v>
      </c>
      <c r="L159" s="63" t="str">
        <f>'Damodaran CRPs'!$A159</f>
        <v>United Kingdom</v>
      </c>
      <c r="M159" s="59" t="str">
        <f>INDEX('ISO3-Names'!$A:$A, MATCH($L159, 'ISO3-Names'!$B:$B, 0))</f>
        <v>GBR</v>
      </c>
      <c r="N159" s="65">
        <f t="shared" si="2"/>
        <v>9.0944681505087752E-3</v>
      </c>
    </row>
    <row r="160" spans="1:14" ht="15.5">
      <c r="A160" s="128" t="s">
        <v>273</v>
      </c>
      <c r="B160" s="129" t="s">
        <v>172</v>
      </c>
      <c r="C160" s="130" t="s">
        <v>601</v>
      </c>
      <c r="D160" s="131">
        <v>0</v>
      </c>
      <c r="E160" s="131">
        <v>0.05</v>
      </c>
      <c r="F160" s="27">
        <v>0</v>
      </c>
      <c r="G160" s="27">
        <v>0</v>
      </c>
      <c r="H160" s="27">
        <v>0.05</v>
      </c>
      <c r="I160" s="26">
        <v>0</v>
      </c>
      <c r="L160" s="63" t="s">
        <v>573</v>
      </c>
      <c r="M160" s="59" t="str">
        <f>INDEX('ISO3-Names'!$A:$A, MATCH($L160, 'ISO3-Names'!$B:$B, 0))</f>
        <v>USA</v>
      </c>
      <c r="N160" s="65">
        <f t="shared" si="2"/>
        <v>0</v>
      </c>
    </row>
    <row r="161" spans="1:52" ht="15.5">
      <c r="A161" s="122" t="s">
        <v>170</v>
      </c>
      <c r="B161" s="123" t="s">
        <v>12987</v>
      </c>
      <c r="C161" s="124" t="s">
        <v>609</v>
      </c>
      <c r="D161" s="125">
        <v>2.03680498034076E-2</v>
      </c>
      <c r="E161" s="125">
        <v>7.8888310595733757E-2</v>
      </c>
      <c r="F161" s="126">
        <v>2.8888310595733758E-2</v>
      </c>
      <c r="G161" s="126">
        <v>5.1999999999999998E-3</v>
      </c>
      <c r="H161" s="126">
        <v>5.7375238009909214E-2</v>
      </c>
      <c r="I161" s="127">
        <v>7.375238009909209E-3</v>
      </c>
      <c r="L161" s="63" t="str">
        <f>'Damodaran CRPs'!$A161</f>
        <v>Uruguay</v>
      </c>
      <c r="M161" s="59" t="str">
        <f>INDEX('ISO3-Names'!$A:$A, MATCH($L161, 'ISO3-Names'!$B:$B, 0))</f>
        <v>URY</v>
      </c>
      <c r="N161" s="65">
        <f t="shared" si="2"/>
        <v>2.8888310595733758E-2</v>
      </c>
    </row>
    <row r="162" spans="1:52" ht="15.5">
      <c r="A162" s="132" t="s">
        <v>216</v>
      </c>
      <c r="B162" s="129" t="s">
        <v>12984</v>
      </c>
      <c r="C162" s="133" t="s">
        <v>607</v>
      </c>
      <c r="D162" s="134">
        <v>3.8472982961992135E-2</v>
      </c>
      <c r="E162" s="134">
        <v>0.10456680890305266</v>
      </c>
      <c r="F162" s="135">
        <v>5.4566808903052655E-2</v>
      </c>
      <c r="G162" s="135" t="s">
        <v>622</v>
      </c>
      <c r="H162" s="135" t="s">
        <v>622</v>
      </c>
      <c r="I162" s="136" t="s">
        <v>622</v>
      </c>
      <c r="L162" s="63" t="s">
        <v>216</v>
      </c>
      <c r="M162" s="59" t="str">
        <f>INDEX('ISO3-Names'!$A:$A, MATCH($L162, 'ISO3-Names'!$B:$B, 0))</f>
        <v>UZB</v>
      </c>
      <c r="N162" s="65">
        <f t="shared" si="2"/>
        <v>5.4566808903052655E-2</v>
      </c>
    </row>
    <row r="163" spans="1:52" s="28" customFormat="1" ht="15.5">
      <c r="A163" s="137" t="s">
        <v>13006</v>
      </c>
      <c r="B163" s="138" t="s">
        <v>12987</v>
      </c>
      <c r="C163" s="139" t="s">
        <v>611</v>
      </c>
      <c r="D163" s="140">
        <v>0.17499999999999999</v>
      </c>
      <c r="E163" s="140">
        <v>0.29820512533348298</v>
      </c>
      <c r="F163" s="115">
        <v>0.24820512533348299</v>
      </c>
      <c r="G163" s="115">
        <v>0.1114</v>
      </c>
      <c r="H163" s="115">
        <v>0.20800029121228575</v>
      </c>
      <c r="I163" s="114">
        <v>0.15800029121228576</v>
      </c>
      <c r="J163" s="10"/>
      <c r="K163" s="10"/>
      <c r="L163" s="63" t="s">
        <v>860</v>
      </c>
      <c r="M163" s="59" t="str">
        <f>INDEX('ISO3-Names'!$A:$A, MATCH($L163, 'ISO3-Names'!$B:$B, 0))</f>
        <v>VEN</v>
      </c>
      <c r="N163" s="65">
        <f t="shared" si="2"/>
        <v>0.24820512533348299</v>
      </c>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row>
    <row r="164" spans="1:52" ht="15.5">
      <c r="A164" s="132" t="s">
        <v>280</v>
      </c>
      <c r="B164" s="129" t="s">
        <v>12990</v>
      </c>
      <c r="C164" s="133" t="s">
        <v>606</v>
      </c>
      <c r="D164" s="134">
        <v>3.218654783748362E-2</v>
      </c>
      <c r="E164" s="134">
        <v>9.5650663657455823E-2</v>
      </c>
      <c r="F164" s="135">
        <v>4.565066365745582E-2</v>
      </c>
      <c r="G164" s="135">
        <v>1.2999999999999999E-2</v>
      </c>
      <c r="H164" s="135">
        <v>6.8438095024773021E-2</v>
      </c>
      <c r="I164" s="136">
        <v>1.8438095024773022E-2</v>
      </c>
      <c r="L164" s="63" t="s">
        <v>574</v>
      </c>
      <c r="M164" s="59" t="str">
        <f>INDEX('ISO3-Names'!$A:$A, MATCH($L164, 'ISO3-Names'!$B:$B, 0))</f>
        <v>VNM</v>
      </c>
      <c r="N164" s="65">
        <f t="shared" si="2"/>
        <v>4.565066365745582E-2</v>
      </c>
    </row>
    <row r="165" spans="1:52" ht="15.5">
      <c r="A165" s="141" t="s">
        <v>362</v>
      </c>
      <c r="B165" s="142" t="s">
        <v>576</v>
      </c>
      <c r="C165" s="143" t="s">
        <v>612</v>
      </c>
      <c r="D165" s="144">
        <v>0.12836900524246395</v>
      </c>
      <c r="E165" s="144">
        <v>0.23206768591508742</v>
      </c>
      <c r="F165" s="113">
        <v>0.18206768591508743</v>
      </c>
      <c r="G165" s="113" t="s">
        <v>622</v>
      </c>
      <c r="H165" s="113" t="s">
        <v>622</v>
      </c>
      <c r="I165" s="112" t="s">
        <v>622</v>
      </c>
      <c r="L165" s="63" t="s">
        <v>362</v>
      </c>
      <c r="M165" s="59" t="str">
        <f>INDEX('ISO3-Names'!$A:$A, MATCH($L165, 'ISO3-Names'!$B:$B, 0))</f>
        <v>ZMB</v>
      </c>
      <c r="N165" s="65">
        <f t="shared" si="2"/>
        <v>0.18206768591508743</v>
      </c>
    </row>
    <row r="166" spans="1:52" ht="15.5">
      <c r="A166" s="201" t="s">
        <v>614</v>
      </c>
      <c r="B166" s="201"/>
      <c r="C166" s="201"/>
      <c r="D166" s="201"/>
      <c r="E166" s="201"/>
      <c r="F166" s="29"/>
      <c r="G166" s="29"/>
      <c r="H166" s="29"/>
      <c r="I166" s="29"/>
    </row>
    <row r="167" spans="1:52" s="30" customFormat="1" ht="15.5">
      <c r="A167" s="145" t="s">
        <v>584</v>
      </c>
      <c r="B167" s="145" t="s">
        <v>615</v>
      </c>
      <c r="C167" s="146" t="s">
        <v>616</v>
      </c>
      <c r="D167" s="146" t="s">
        <v>617</v>
      </c>
      <c r="E167" s="146" t="s">
        <v>618</v>
      </c>
      <c r="F167" s="31"/>
      <c r="G167" s="31"/>
      <c r="H167" s="31"/>
      <c r="I167" s="31"/>
      <c r="J167" s="10"/>
      <c r="K167" s="10"/>
      <c r="L167" s="59"/>
      <c r="M167" s="59"/>
      <c r="N167" s="63"/>
    </row>
    <row r="168" spans="1:52" ht="15.5">
      <c r="A168" s="147" t="s">
        <v>173</v>
      </c>
      <c r="B168" s="148">
        <v>68.75</v>
      </c>
      <c r="C168" s="149">
        <v>0.10456680890305266</v>
      </c>
      <c r="D168" s="150">
        <v>5.4566808903052655E-2</v>
      </c>
      <c r="E168" s="151">
        <v>3.8472982961992135E-2</v>
      </c>
      <c r="F168" s="29"/>
      <c r="G168" s="29"/>
      <c r="H168" s="29"/>
      <c r="J168" s="30"/>
      <c r="K168" s="30"/>
      <c r="L168" s="63" t="str">
        <f>'Damodaran CRPs'!$A168</f>
        <v>Algeria</v>
      </c>
      <c r="M168" s="59" t="str">
        <f>INDEX('ISO3-Names'!$A:$A, MATCH($L168, 'ISO3-Names'!$B:$B, 0))</f>
        <v>DZA</v>
      </c>
      <c r="N168" s="65">
        <f>D168</f>
        <v>5.4566808903052655E-2</v>
      </c>
    </row>
    <row r="169" spans="1:52" ht="15.5">
      <c r="A169" s="152" t="s">
        <v>12977</v>
      </c>
      <c r="B169" s="153">
        <v>81.75</v>
      </c>
      <c r="C169" s="154">
        <v>5.9094468150508776E-2</v>
      </c>
      <c r="D169" s="155">
        <v>9.0944681505087735E-3</v>
      </c>
      <c r="E169" s="156">
        <v>6.4121638269986877E-3</v>
      </c>
      <c r="F169" s="29"/>
      <c r="G169" s="29"/>
      <c r="H169" s="29"/>
      <c r="L169" s="63" t="s">
        <v>221</v>
      </c>
      <c r="M169" s="59" t="str">
        <f>INDEX('ISO3-Names'!$A:$A, MATCH($L169, 'ISO3-Names'!$B:$B, 0))</f>
        <v>BRN</v>
      </c>
      <c r="N169" s="65">
        <f t="shared" ref="N169:N187" si="3">D169</f>
        <v>9.0944681505087735E-3</v>
      </c>
    </row>
    <row r="170" spans="1:52" ht="15.5">
      <c r="A170" s="147" t="s">
        <v>757</v>
      </c>
      <c r="B170" s="148">
        <v>66</v>
      </c>
      <c r="C170" s="149">
        <v>0.13345511949878641</v>
      </c>
      <c r="D170" s="150">
        <v>8.3455119498786409E-2</v>
      </c>
      <c r="E170" s="151">
        <v>5.8841032765399731E-2</v>
      </c>
      <c r="F170" s="29"/>
      <c r="G170" s="29"/>
      <c r="H170" s="29"/>
      <c r="L170" s="63" t="str">
        <f>'Damodaran CRPs'!$A170</f>
        <v>Gambia</v>
      </c>
      <c r="M170" s="59" t="str">
        <f>INDEX('ISO3-Names'!$A:$A, MATCH($L170, 'ISO3-Names'!$B:$B, 0))</f>
        <v>GMB</v>
      </c>
      <c r="N170" s="65">
        <f t="shared" si="3"/>
        <v>8.3455119498786409E-2</v>
      </c>
    </row>
    <row r="171" spans="1:52" ht="15.5">
      <c r="A171" s="152" t="s">
        <v>269</v>
      </c>
      <c r="B171" s="153">
        <v>57.5</v>
      </c>
      <c r="C171" s="154">
        <v>0.18659534516254356</v>
      </c>
      <c r="D171" s="155">
        <v>0.13659534516254357</v>
      </c>
      <c r="E171" s="156">
        <v>9.6308186107470509E-2</v>
      </c>
      <c r="F171" s="29"/>
      <c r="G171" s="29"/>
      <c r="H171" s="29"/>
      <c r="L171" s="63" t="str">
        <f>'Damodaran CRPs'!$A171</f>
        <v>Guinea</v>
      </c>
      <c r="M171" s="59" t="str">
        <f>INDEX('ISO3-Names'!$A:$A, MATCH($L171, 'ISO3-Names'!$B:$B, 0))</f>
        <v>GIN</v>
      </c>
      <c r="N171" s="65">
        <f t="shared" si="3"/>
        <v>0.13659534516254357</v>
      </c>
    </row>
    <row r="172" spans="1:52" ht="15.5">
      <c r="A172" s="147" t="s">
        <v>100</v>
      </c>
      <c r="B172" s="148">
        <v>64.5</v>
      </c>
      <c r="C172" s="149">
        <v>0.13345511949878641</v>
      </c>
      <c r="D172" s="150">
        <v>8.3455119498786409E-2</v>
      </c>
      <c r="E172" s="151">
        <v>5.8841032765399731E-2</v>
      </c>
      <c r="F172" s="29"/>
      <c r="G172" s="29"/>
      <c r="H172" s="29"/>
      <c r="L172" s="63" t="str">
        <f>'Damodaran CRPs'!$A172</f>
        <v>Guinea-Bissau</v>
      </c>
      <c r="M172" s="59" t="str">
        <f>INDEX('ISO3-Names'!$A:$A, MATCH($L172, 'ISO3-Names'!$B:$B, 0))</f>
        <v>GNB</v>
      </c>
      <c r="N172" s="65">
        <f t="shared" si="3"/>
        <v>8.3455119498786409E-2</v>
      </c>
    </row>
    <row r="173" spans="1:52" ht="15.5">
      <c r="A173" s="152" t="s">
        <v>169</v>
      </c>
      <c r="B173" s="153">
        <v>75</v>
      </c>
      <c r="C173" s="154">
        <v>7.4251915068023408E-2</v>
      </c>
      <c r="D173" s="155">
        <v>2.4251915068023405E-2</v>
      </c>
      <c r="E173" s="156">
        <v>1.7099103538663174E-2</v>
      </c>
      <c r="F173" s="29"/>
      <c r="G173" s="29"/>
      <c r="H173" s="29"/>
      <c r="L173" s="63" t="str">
        <f>'Damodaran CRPs'!$A173</f>
        <v>Guyana</v>
      </c>
      <c r="M173" s="59" t="str">
        <f>INDEX('ISO3-Names'!$A:$A, MATCH($L173, 'ISO3-Names'!$B:$B, 0))</f>
        <v>GUY</v>
      </c>
      <c r="N173" s="65">
        <f t="shared" si="3"/>
        <v>2.4251915068023405E-2</v>
      </c>
    </row>
    <row r="174" spans="1:52" ht="15.5">
      <c r="A174" s="147" t="s">
        <v>246</v>
      </c>
      <c r="B174" s="148">
        <v>54.5</v>
      </c>
      <c r="C174" s="149">
        <v>0.23206768591508742</v>
      </c>
      <c r="D174" s="150">
        <v>0.18206768591508743</v>
      </c>
      <c r="E174" s="151">
        <v>0.12836900524246395</v>
      </c>
      <c r="F174" s="29"/>
      <c r="G174" s="29"/>
      <c r="H174" s="29"/>
      <c r="L174" s="63" t="str">
        <f>'Damodaran CRPs'!$A174</f>
        <v>Haiti</v>
      </c>
      <c r="M174" s="59" t="str">
        <f>INDEX('ISO3-Names'!$A:$A, MATCH($L174, 'ISO3-Names'!$B:$B, 0))</f>
        <v>HTI</v>
      </c>
      <c r="N174" s="65">
        <f t="shared" si="3"/>
        <v>0.18206768591508743</v>
      </c>
    </row>
    <row r="175" spans="1:52" ht="15.5">
      <c r="A175" s="152" t="s">
        <v>12978</v>
      </c>
      <c r="B175" s="153">
        <v>62.75</v>
      </c>
      <c r="C175" s="154">
        <v>0.14861256641630105</v>
      </c>
      <c r="D175" s="155">
        <v>9.8612566416301048E-2</v>
      </c>
      <c r="E175" s="156">
        <v>6.9527972477064229E-2</v>
      </c>
      <c r="F175" s="29"/>
      <c r="G175" s="29"/>
      <c r="H175" s="29"/>
      <c r="L175" s="63" t="s">
        <v>569</v>
      </c>
      <c r="M175" s="59" t="str">
        <f>INDEX('ISO3-Names'!$A:$A, MATCH($L175, 'ISO3-Names'!$B:$B, 0))</f>
        <v>IRN</v>
      </c>
      <c r="N175" s="65">
        <f t="shared" si="3"/>
        <v>9.8612566416301048E-2</v>
      </c>
    </row>
    <row r="176" spans="1:52" ht="15.5">
      <c r="A176" s="147" t="s">
        <v>12979</v>
      </c>
      <c r="B176" s="148">
        <v>51</v>
      </c>
      <c r="C176" s="149">
        <v>0.23206768591508742</v>
      </c>
      <c r="D176" s="150">
        <v>0.18206768591508743</v>
      </c>
      <c r="E176" s="151">
        <v>0.12836900524246395</v>
      </c>
      <c r="F176" s="29"/>
      <c r="G176" s="29"/>
      <c r="H176" s="29"/>
      <c r="L176" s="63" t="s">
        <v>839</v>
      </c>
      <c r="M176" s="59" t="str">
        <f>INDEX('ISO3-Names'!$A:$A, MATCH($L176, 'ISO3-Names'!$B:$B, 0))</f>
        <v>PRK</v>
      </c>
      <c r="N176" s="65">
        <f t="shared" si="3"/>
        <v>0.18206768591508743</v>
      </c>
    </row>
    <row r="177" spans="1:14" ht="15.5">
      <c r="A177" s="152" t="s">
        <v>271</v>
      </c>
      <c r="B177" s="153">
        <v>56.25</v>
      </c>
      <c r="C177" s="154">
        <v>0.2017527920800582</v>
      </c>
      <c r="D177" s="155">
        <v>0.15175279208005821</v>
      </c>
      <c r="E177" s="156">
        <v>0.10699512581913499</v>
      </c>
      <c r="F177" s="29"/>
      <c r="G177" s="29"/>
      <c r="H177" s="29"/>
      <c r="L177" s="63" t="str">
        <f>'Damodaran CRPs'!$A177</f>
        <v>Liberia</v>
      </c>
      <c r="M177" s="59" t="str">
        <f>INDEX('ISO3-Names'!$A:$A, MATCH($L177, 'ISO3-Names'!$B:$B, 0))</f>
        <v>LBR</v>
      </c>
      <c r="N177" s="65">
        <f t="shared" si="3"/>
        <v>0.15175279208005821</v>
      </c>
    </row>
    <row r="178" spans="1:14" ht="15.5">
      <c r="A178" s="147" t="s">
        <v>475</v>
      </c>
      <c r="B178" s="148">
        <v>73.75</v>
      </c>
      <c r="C178" s="149">
        <v>7.8888310595733757E-2</v>
      </c>
      <c r="D178" s="150">
        <v>2.8888310595733754E-2</v>
      </c>
      <c r="E178" s="151">
        <v>2.03680498034076E-2</v>
      </c>
      <c r="F178" s="29"/>
      <c r="G178" s="29"/>
      <c r="H178" s="29"/>
      <c r="L178" s="63" t="str">
        <f>'Damodaran CRPs'!$A178</f>
        <v>Libya</v>
      </c>
      <c r="M178" s="59" t="str">
        <f>INDEX('ISO3-Names'!$A:$A, MATCH($L178, 'ISO3-Names'!$B:$B, 0))</f>
        <v>LBY</v>
      </c>
      <c r="N178" s="65">
        <f t="shared" si="3"/>
        <v>2.8888310595733754E-2</v>
      </c>
    </row>
    <row r="179" spans="1:14" ht="15.5">
      <c r="A179" s="152" t="s">
        <v>530</v>
      </c>
      <c r="B179" s="153">
        <v>62.75</v>
      </c>
      <c r="C179" s="154">
        <v>0.14861256641630105</v>
      </c>
      <c r="D179" s="155">
        <v>9.8612566416301048E-2</v>
      </c>
      <c r="E179" s="156">
        <v>6.9527972477064229E-2</v>
      </c>
      <c r="F179" s="29"/>
      <c r="G179" s="29"/>
      <c r="H179" s="29"/>
      <c r="L179" s="63" t="str">
        <f>'Damodaran CRPs'!$A179</f>
        <v>Madagascar</v>
      </c>
      <c r="M179" s="59" t="str">
        <f>INDEX('ISO3-Names'!$A:$A, MATCH($L179, 'ISO3-Names'!$B:$B, 0))</f>
        <v>MDG</v>
      </c>
      <c r="N179" s="65">
        <f t="shared" si="3"/>
        <v>9.8612566416301048E-2</v>
      </c>
    </row>
    <row r="180" spans="1:14" ht="15.5">
      <c r="A180" s="147" t="s">
        <v>484</v>
      </c>
      <c r="B180" s="148">
        <v>52.75</v>
      </c>
      <c r="C180" s="149">
        <v>0.23206768591508742</v>
      </c>
      <c r="D180" s="150">
        <v>0.18206768591508743</v>
      </c>
      <c r="E180" s="151">
        <v>0.12836900524246395</v>
      </c>
      <c r="F180" s="29"/>
      <c r="G180" s="29"/>
      <c r="H180" s="29"/>
      <c r="L180" s="63" t="str">
        <f>'Damodaran CRPs'!$A180</f>
        <v>Malawi</v>
      </c>
      <c r="M180" s="59" t="str">
        <f>INDEX('ISO3-Names'!$A:$A, MATCH($L180, 'ISO3-Names'!$B:$B, 0))</f>
        <v>MWI</v>
      </c>
      <c r="N180" s="65">
        <f t="shared" si="3"/>
        <v>0.18206768591508743</v>
      </c>
    </row>
    <row r="181" spans="1:14" ht="15.5">
      <c r="A181" s="152" t="s">
        <v>82</v>
      </c>
      <c r="B181" s="153">
        <v>56</v>
      </c>
      <c r="C181" s="154">
        <v>0.2017527920800582</v>
      </c>
      <c r="D181" s="155">
        <v>0.15175279208005821</v>
      </c>
      <c r="E181" s="156">
        <v>0.10699512581913499</v>
      </c>
      <c r="F181" s="29"/>
      <c r="G181" s="29"/>
      <c r="H181" s="29"/>
      <c r="L181" s="63" t="str">
        <f>'Damodaran CRPs'!$A181</f>
        <v>Myanmar</v>
      </c>
      <c r="M181" s="59" t="str">
        <f>INDEX('ISO3-Names'!$A:$A, MATCH($L181, 'ISO3-Names'!$B:$B, 0))</f>
        <v>MMR</v>
      </c>
      <c r="N181" s="65">
        <f t="shared" si="3"/>
        <v>0.15175279208005821</v>
      </c>
    </row>
    <row r="182" spans="1:14" ht="15.5">
      <c r="A182" s="147" t="s">
        <v>160</v>
      </c>
      <c r="B182" s="148">
        <v>53</v>
      </c>
      <c r="C182" s="149">
        <v>0.23206768591508742</v>
      </c>
      <c r="D182" s="150">
        <v>0.18206768591508743</v>
      </c>
      <c r="E182" s="151">
        <v>0.12836900524246395</v>
      </c>
      <c r="F182" s="29"/>
      <c r="G182" s="29"/>
      <c r="H182" s="29"/>
      <c r="L182" s="63" t="str">
        <f>'Damodaran CRPs'!$A182</f>
        <v>Sierra Leone</v>
      </c>
      <c r="M182" s="59" t="str">
        <f>INDEX('ISO3-Names'!$A:$A, MATCH($L182, 'ISO3-Names'!$B:$B, 0))</f>
        <v>SLE</v>
      </c>
      <c r="N182" s="65">
        <f t="shared" si="3"/>
        <v>0.18206768591508743</v>
      </c>
    </row>
    <row r="183" spans="1:14" ht="15.5">
      <c r="A183" s="152" t="s">
        <v>114</v>
      </c>
      <c r="B183" s="153">
        <v>51.5</v>
      </c>
      <c r="C183" s="154">
        <v>0.23206768591508742</v>
      </c>
      <c r="D183" s="155">
        <v>0.18206768591508743</v>
      </c>
      <c r="E183" s="156">
        <v>0.12836900524246395</v>
      </c>
      <c r="F183" s="29"/>
      <c r="G183" s="29"/>
      <c r="H183" s="29"/>
      <c r="L183" s="63" t="str">
        <f>'Damodaran CRPs'!$A183</f>
        <v>Somalia</v>
      </c>
      <c r="M183" s="59" t="str">
        <f>INDEX('ISO3-Names'!$A:$A, MATCH($L183, 'ISO3-Names'!$B:$B, 0))</f>
        <v>SOM</v>
      </c>
      <c r="N183" s="65">
        <f t="shared" si="3"/>
        <v>0.18206768591508743</v>
      </c>
    </row>
    <row r="184" spans="1:14" ht="15.5">
      <c r="A184" s="147" t="s">
        <v>105</v>
      </c>
      <c r="B184" s="148">
        <v>43</v>
      </c>
      <c r="C184" s="149">
        <v>0.29820512533348298</v>
      </c>
      <c r="D184" s="150">
        <v>0.24820512533348299</v>
      </c>
      <c r="E184" s="151">
        <v>0.17499999999999999</v>
      </c>
      <c r="F184" s="29"/>
      <c r="G184" s="29"/>
      <c r="H184" s="29"/>
      <c r="L184" s="63" t="str">
        <f>'Damodaran CRPs'!$A184</f>
        <v>Sudan</v>
      </c>
      <c r="M184" s="59" t="str">
        <f>INDEX('ISO3-Names'!$A:$A, MATCH($L184, 'ISO3-Names'!$B:$B, 0))</f>
        <v>SDN</v>
      </c>
      <c r="N184" s="65">
        <f t="shared" si="3"/>
        <v>0.24820512533348299</v>
      </c>
    </row>
    <row r="185" spans="1:14" ht="15.5">
      <c r="A185" s="152" t="s">
        <v>12980</v>
      </c>
      <c r="B185" s="153">
        <v>48.75</v>
      </c>
      <c r="C185" s="154">
        <v>0.29820512533348298</v>
      </c>
      <c r="D185" s="155">
        <v>0.24820512533348299</v>
      </c>
      <c r="E185" s="156">
        <v>0.17499999999999999</v>
      </c>
      <c r="F185" s="29"/>
      <c r="G185" s="29"/>
      <c r="H185" s="29"/>
      <c r="L185" s="63" t="s">
        <v>211</v>
      </c>
      <c r="M185" s="59" t="str">
        <f>INDEX('ISO3-Names'!$A:$A, MATCH($L185, 'ISO3-Names'!$B:$B, 0))</f>
        <v>SYR</v>
      </c>
      <c r="N185" s="65">
        <f t="shared" si="3"/>
        <v>0.24820512533348299</v>
      </c>
    </row>
    <row r="186" spans="1:14" ht="15.5">
      <c r="A186" s="147" t="s">
        <v>12981</v>
      </c>
      <c r="B186" s="148">
        <v>55.75</v>
      </c>
      <c r="C186" s="149">
        <v>0.2017527920800582</v>
      </c>
      <c r="D186" s="150">
        <v>0.15175279208005821</v>
      </c>
      <c r="E186" s="151">
        <v>0.10699512581913499</v>
      </c>
      <c r="F186" s="29"/>
      <c r="G186" s="29"/>
      <c r="H186" s="29"/>
      <c r="L186" s="63" t="s">
        <v>813</v>
      </c>
      <c r="M186" s="59" t="str">
        <f>INDEX('ISO3-Names'!$A:$A, MATCH($L186, 'ISO3-Names'!$B:$B, 0))</f>
        <v>YEM</v>
      </c>
      <c r="N186" s="65">
        <f t="shared" si="3"/>
        <v>0.15175279208005821</v>
      </c>
    </row>
    <row r="187" spans="1:14" ht="15.5">
      <c r="A187" s="157" t="s">
        <v>43</v>
      </c>
      <c r="B187" s="158">
        <v>61.25</v>
      </c>
      <c r="C187" s="159">
        <v>0.16377001333381566</v>
      </c>
      <c r="D187" s="160">
        <v>0.11377001333381566</v>
      </c>
      <c r="E187" s="32">
        <v>8.0214912188728699E-2</v>
      </c>
      <c r="F187" s="29"/>
      <c r="G187" s="29"/>
      <c r="H187" s="29"/>
      <c r="L187" s="63" t="str">
        <f>'Damodaran CRPs'!$A187</f>
        <v>Zimbabwe</v>
      </c>
      <c r="M187" s="59" t="str">
        <f>INDEX('ISO3-Names'!$A:$A, MATCH($L187, 'ISO3-Names'!$B:$B, 0))</f>
        <v>ZWE</v>
      </c>
      <c r="N187" s="65">
        <f t="shared" si="3"/>
        <v>0.11377001333381566</v>
      </c>
    </row>
    <row r="188" spans="1:14" ht="15.5">
      <c r="A188" s="33"/>
      <c r="B188" s="34"/>
      <c r="C188" s="35"/>
      <c r="D188" s="36"/>
      <c r="E188" s="29"/>
      <c r="F188" s="29"/>
      <c r="G188" s="29"/>
      <c r="H188" s="29"/>
    </row>
    <row r="189" spans="1:14" ht="12">
      <c r="B189" s="22" t="s">
        <v>593</v>
      </c>
      <c r="C189" s="22" t="s">
        <v>594</v>
      </c>
    </row>
    <row r="190" spans="1:14">
      <c r="B190" s="23" t="s">
        <v>595</v>
      </c>
      <c r="C190" s="37">
        <v>75.437221494102232</v>
      </c>
    </row>
    <row r="191" spans="1:14">
      <c r="B191" s="23" t="s">
        <v>596</v>
      </c>
      <c r="C191" s="37">
        <v>90.524665792922676</v>
      </c>
    </row>
    <row r="192" spans="1:14">
      <c r="B192" s="23" t="s">
        <v>597</v>
      </c>
      <c r="C192" s="37">
        <v>128.24327653997378</v>
      </c>
    </row>
    <row r="193" spans="2:3">
      <c r="B193" s="23" t="s">
        <v>598</v>
      </c>
      <c r="C193" s="37">
        <v>42.747758846657923</v>
      </c>
    </row>
    <row r="194" spans="2:3">
      <c r="B194" s="23" t="s">
        <v>599</v>
      </c>
      <c r="C194" s="37">
        <v>52.80605504587156</v>
      </c>
    </row>
    <row r="195" spans="2:3">
      <c r="B195" s="23" t="s">
        <v>600</v>
      </c>
      <c r="C195" s="37">
        <v>64.121638269986889</v>
      </c>
    </row>
    <row r="196" spans="2:3">
      <c r="B196" s="23" t="s">
        <v>601</v>
      </c>
      <c r="C196" s="37">
        <v>0</v>
      </c>
    </row>
    <row r="197" spans="2:3">
      <c r="B197" s="23" t="s">
        <v>602</v>
      </c>
      <c r="C197" s="37">
        <v>481.54093053735249</v>
      </c>
    </row>
    <row r="198" spans="2:3">
      <c r="B198" s="23" t="s">
        <v>603</v>
      </c>
      <c r="C198" s="37">
        <v>588.41032765399746</v>
      </c>
    </row>
    <row r="199" spans="2:3">
      <c r="B199" s="23" t="s">
        <v>604</v>
      </c>
      <c r="C199" s="37">
        <v>695.27972477064225</v>
      </c>
    </row>
    <row r="200" spans="2:3">
      <c r="B200" s="23" t="s">
        <v>605</v>
      </c>
      <c r="C200" s="37">
        <v>267.80213630406291</v>
      </c>
    </row>
    <row r="201" spans="2:3">
      <c r="B201" s="23" t="s">
        <v>606</v>
      </c>
      <c r="C201" s="37">
        <v>321.86547837483619</v>
      </c>
    </row>
    <row r="202" spans="2:3">
      <c r="B202" s="23" t="s">
        <v>607</v>
      </c>
      <c r="C202" s="37">
        <v>384.72982961992136</v>
      </c>
    </row>
    <row r="203" spans="2:3">
      <c r="B203" s="23" t="s">
        <v>608</v>
      </c>
      <c r="C203" s="37">
        <v>170.99103538663169</v>
      </c>
    </row>
    <row r="204" spans="2:3">
      <c r="B204" s="23" t="s">
        <v>609</v>
      </c>
      <c r="C204" s="37">
        <v>203.68049803407601</v>
      </c>
    </row>
    <row r="205" spans="2:3">
      <c r="B205" s="23" t="s">
        <v>610</v>
      </c>
      <c r="C205" s="37">
        <v>235.11267365661863</v>
      </c>
    </row>
    <row r="206" spans="2:3">
      <c r="B206" s="23" t="s">
        <v>611</v>
      </c>
      <c r="C206" s="37">
        <v>1750</v>
      </c>
    </row>
    <row r="207" spans="2:3">
      <c r="B207" s="23" t="s">
        <v>612</v>
      </c>
      <c r="C207" s="37">
        <v>1283.6900524246396</v>
      </c>
    </row>
    <row r="208" spans="2:3">
      <c r="B208" s="23" t="s">
        <v>619</v>
      </c>
      <c r="C208" s="37">
        <v>802.14912188728704</v>
      </c>
    </row>
    <row r="209" spans="2:3">
      <c r="B209" s="23" t="s">
        <v>620</v>
      </c>
      <c r="C209" s="37">
        <v>963.08186107470499</v>
      </c>
    </row>
    <row r="210" spans="2:3">
      <c r="B210" s="23" t="s">
        <v>621</v>
      </c>
      <c r="C210" s="37">
        <v>1069.95125819135</v>
      </c>
    </row>
    <row r="211" spans="2:3">
      <c r="B211" s="23" t="s">
        <v>613</v>
      </c>
      <c r="C211" s="23" t="s">
        <v>622</v>
      </c>
    </row>
  </sheetData>
  <mergeCells count="1">
    <mergeCell ref="A166:E166"/>
  </mergeCells>
  <pageMargins left="0.75" right="0.75" top="1" bottom="1" header="0.5" footer="0.5"/>
  <pageSetup orientation="landscape"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83A3A-DAD5-4493-9858-E2914288BBF5}">
  <sheetPr>
    <tabColor theme="9" tint="0.79998168889431442"/>
  </sheetPr>
  <dimension ref="A1:R77"/>
  <sheetViews>
    <sheetView workbookViewId="0">
      <selection activeCell="J8" sqref="J8"/>
    </sheetView>
  </sheetViews>
  <sheetFormatPr defaultColWidth="10.7265625" defaultRowHeight="36" customHeight="1"/>
  <cols>
    <col min="1" max="1" width="13.7265625" style="40" bestFit="1" customWidth="1"/>
    <col min="2" max="3" width="11.54296875" style="40" customWidth="1"/>
    <col min="4" max="4" width="10.453125" style="40" bestFit="1" customWidth="1"/>
    <col min="5" max="5" width="9.1796875" style="40" customWidth="1"/>
    <col min="6" max="6" width="9.7265625" style="40" customWidth="1"/>
    <col min="7" max="7" width="15.81640625" style="40" customWidth="1"/>
    <col min="8" max="8" width="15.54296875" style="40" bestFit="1" customWidth="1"/>
    <col min="9" max="9" width="16.36328125" style="40" customWidth="1"/>
    <col min="10" max="10" width="9.54296875" style="40" bestFit="1" customWidth="1"/>
    <col min="11" max="11" width="10.453125" style="40" customWidth="1"/>
    <col min="12" max="12" width="13.453125" style="40" bestFit="1" customWidth="1"/>
    <col min="13" max="13" width="18.453125" style="40" bestFit="1" customWidth="1"/>
    <col min="14" max="14" width="18.26953125" style="40" bestFit="1" customWidth="1"/>
    <col min="15" max="15" width="18.81640625" style="40" bestFit="1" customWidth="1"/>
    <col min="16" max="16" width="18.81640625" style="40" customWidth="1"/>
    <col min="17" max="17" width="31.26953125" style="40" customWidth="1"/>
    <col min="18" max="18" width="13.81640625" style="40" customWidth="1"/>
    <col min="19" max="256" width="10.7265625" style="40"/>
    <col min="257" max="257" width="13.7265625" style="40" bestFit="1" customWidth="1"/>
    <col min="258" max="259" width="11.54296875" style="40" customWidth="1"/>
    <col min="260" max="260" width="10.453125" style="40" bestFit="1" customWidth="1"/>
    <col min="261" max="261" width="9.1796875" style="40" customWidth="1"/>
    <col min="262" max="262" width="9.7265625" style="40" customWidth="1"/>
    <col min="263" max="263" width="15.81640625" style="40" customWidth="1"/>
    <col min="264" max="264" width="15.54296875" style="40" bestFit="1" customWidth="1"/>
    <col min="265" max="265" width="15" style="40" customWidth="1"/>
    <col min="266" max="266" width="9.54296875" style="40" bestFit="1" customWidth="1"/>
    <col min="267" max="267" width="10.453125" style="40" customWidth="1"/>
    <col min="268" max="268" width="13.453125" style="40" bestFit="1" customWidth="1"/>
    <col min="269" max="269" width="18.453125" style="40" bestFit="1" customWidth="1"/>
    <col min="270" max="270" width="18.26953125" style="40" bestFit="1" customWidth="1"/>
    <col min="271" max="271" width="18.81640625" style="40" bestFit="1" customWidth="1"/>
    <col min="272" max="272" width="18.81640625" style="40" customWidth="1"/>
    <col min="273" max="273" width="31.26953125" style="40" customWidth="1"/>
    <col min="274" max="274" width="13.81640625" style="40" customWidth="1"/>
    <col min="275" max="512" width="10.7265625" style="40"/>
    <col min="513" max="513" width="13.7265625" style="40" bestFit="1" customWidth="1"/>
    <col min="514" max="515" width="11.54296875" style="40" customWidth="1"/>
    <col min="516" max="516" width="10.453125" style="40" bestFit="1" customWidth="1"/>
    <col min="517" max="517" width="9.1796875" style="40" customWidth="1"/>
    <col min="518" max="518" width="9.7265625" style="40" customWidth="1"/>
    <col min="519" max="519" width="15.81640625" style="40" customWidth="1"/>
    <col min="520" max="520" width="15.54296875" style="40" bestFit="1" customWidth="1"/>
    <col min="521" max="521" width="15" style="40" customWidth="1"/>
    <col min="522" max="522" width="9.54296875" style="40" bestFit="1" customWidth="1"/>
    <col min="523" max="523" width="10.453125" style="40" customWidth="1"/>
    <col min="524" max="524" width="13.453125" style="40" bestFit="1" customWidth="1"/>
    <col min="525" max="525" width="18.453125" style="40" bestFit="1" customWidth="1"/>
    <col min="526" max="526" width="18.26953125" style="40" bestFit="1" customWidth="1"/>
    <col min="527" max="527" width="18.81640625" style="40" bestFit="1" customWidth="1"/>
    <col min="528" max="528" width="18.81640625" style="40" customWidth="1"/>
    <col min="529" max="529" width="31.26953125" style="40" customWidth="1"/>
    <col min="530" max="530" width="13.81640625" style="40" customWidth="1"/>
    <col min="531" max="768" width="10.7265625" style="40"/>
    <col min="769" max="769" width="13.7265625" style="40" bestFit="1" customWidth="1"/>
    <col min="770" max="771" width="11.54296875" style="40" customWidth="1"/>
    <col min="772" max="772" width="10.453125" style="40" bestFit="1" customWidth="1"/>
    <col min="773" max="773" width="9.1796875" style="40" customWidth="1"/>
    <col min="774" max="774" width="9.7265625" style="40" customWidth="1"/>
    <col min="775" max="775" width="15.81640625" style="40" customWidth="1"/>
    <col min="776" max="776" width="15.54296875" style="40" bestFit="1" customWidth="1"/>
    <col min="777" max="777" width="15" style="40" customWidth="1"/>
    <col min="778" max="778" width="9.54296875" style="40" bestFit="1" customWidth="1"/>
    <col min="779" max="779" width="10.453125" style="40" customWidth="1"/>
    <col min="780" max="780" width="13.453125" style="40" bestFit="1" customWidth="1"/>
    <col min="781" max="781" width="18.453125" style="40" bestFit="1" customWidth="1"/>
    <col min="782" max="782" width="18.26953125" style="40" bestFit="1" customWidth="1"/>
    <col min="783" max="783" width="18.81640625" style="40" bestFit="1" customWidth="1"/>
    <col min="784" max="784" width="18.81640625" style="40" customWidth="1"/>
    <col min="785" max="785" width="31.26953125" style="40" customWidth="1"/>
    <col min="786" max="786" width="13.81640625" style="40" customWidth="1"/>
    <col min="787" max="1024" width="10.7265625" style="40"/>
    <col min="1025" max="1025" width="13.7265625" style="40" bestFit="1" customWidth="1"/>
    <col min="1026" max="1027" width="11.54296875" style="40" customWidth="1"/>
    <col min="1028" max="1028" width="10.453125" style="40" bestFit="1" customWidth="1"/>
    <col min="1029" max="1029" width="9.1796875" style="40" customWidth="1"/>
    <col min="1030" max="1030" width="9.7265625" style="40" customWidth="1"/>
    <col min="1031" max="1031" width="15.81640625" style="40" customWidth="1"/>
    <col min="1032" max="1032" width="15.54296875" style="40" bestFit="1" customWidth="1"/>
    <col min="1033" max="1033" width="15" style="40" customWidth="1"/>
    <col min="1034" max="1034" width="9.54296875" style="40" bestFit="1" customWidth="1"/>
    <col min="1035" max="1035" width="10.453125" style="40" customWidth="1"/>
    <col min="1036" max="1036" width="13.453125" style="40" bestFit="1" customWidth="1"/>
    <col min="1037" max="1037" width="18.453125" style="40" bestFit="1" customWidth="1"/>
    <col min="1038" max="1038" width="18.26953125" style="40" bestFit="1" customWidth="1"/>
    <col min="1039" max="1039" width="18.81640625" style="40" bestFit="1" customWidth="1"/>
    <col min="1040" max="1040" width="18.81640625" style="40" customWidth="1"/>
    <col min="1041" max="1041" width="31.26953125" style="40" customWidth="1"/>
    <col min="1042" max="1042" width="13.81640625" style="40" customWidth="1"/>
    <col min="1043" max="1280" width="10.7265625" style="40"/>
    <col min="1281" max="1281" width="13.7265625" style="40" bestFit="1" customWidth="1"/>
    <col min="1282" max="1283" width="11.54296875" style="40" customWidth="1"/>
    <col min="1284" max="1284" width="10.453125" style="40" bestFit="1" customWidth="1"/>
    <col min="1285" max="1285" width="9.1796875" style="40" customWidth="1"/>
    <col min="1286" max="1286" width="9.7265625" style="40" customWidth="1"/>
    <col min="1287" max="1287" width="15.81640625" style="40" customWidth="1"/>
    <col min="1288" max="1288" width="15.54296875" style="40" bestFit="1" customWidth="1"/>
    <col min="1289" max="1289" width="15" style="40" customWidth="1"/>
    <col min="1290" max="1290" width="9.54296875" style="40" bestFit="1" customWidth="1"/>
    <col min="1291" max="1291" width="10.453125" style="40" customWidth="1"/>
    <col min="1292" max="1292" width="13.453125" style="40" bestFit="1" customWidth="1"/>
    <col min="1293" max="1293" width="18.453125" style="40" bestFit="1" customWidth="1"/>
    <col min="1294" max="1294" width="18.26953125" style="40" bestFit="1" customWidth="1"/>
    <col min="1295" max="1295" width="18.81640625" style="40" bestFit="1" customWidth="1"/>
    <col min="1296" max="1296" width="18.81640625" style="40" customWidth="1"/>
    <col min="1297" max="1297" width="31.26953125" style="40" customWidth="1"/>
    <col min="1298" max="1298" width="13.81640625" style="40" customWidth="1"/>
    <col min="1299" max="1536" width="10.7265625" style="40"/>
    <col min="1537" max="1537" width="13.7265625" style="40" bestFit="1" customWidth="1"/>
    <col min="1538" max="1539" width="11.54296875" style="40" customWidth="1"/>
    <col min="1540" max="1540" width="10.453125" style="40" bestFit="1" customWidth="1"/>
    <col min="1541" max="1541" width="9.1796875" style="40" customWidth="1"/>
    <col min="1542" max="1542" width="9.7265625" style="40" customWidth="1"/>
    <col min="1543" max="1543" width="15.81640625" style="40" customWidth="1"/>
    <col min="1544" max="1544" width="15.54296875" style="40" bestFit="1" customWidth="1"/>
    <col min="1545" max="1545" width="15" style="40" customWidth="1"/>
    <col min="1546" max="1546" width="9.54296875" style="40" bestFit="1" customWidth="1"/>
    <col min="1547" max="1547" width="10.453125" style="40" customWidth="1"/>
    <col min="1548" max="1548" width="13.453125" style="40" bestFit="1" customWidth="1"/>
    <col min="1549" max="1549" width="18.453125" style="40" bestFit="1" customWidth="1"/>
    <col min="1550" max="1550" width="18.26953125" style="40" bestFit="1" customWidth="1"/>
    <col min="1551" max="1551" width="18.81640625" style="40" bestFit="1" customWidth="1"/>
    <col min="1552" max="1552" width="18.81640625" style="40" customWidth="1"/>
    <col min="1553" max="1553" width="31.26953125" style="40" customWidth="1"/>
    <col min="1554" max="1554" width="13.81640625" style="40" customWidth="1"/>
    <col min="1555" max="1792" width="10.7265625" style="40"/>
    <col min="1793" max="1793" width="13.7265625" style="40" bestFit="1" customWidth="1"/>
    <col min="1794" max="1795" width="11.54296875" style="40" customWidth="1"/>
    <col min="1796" max="1796" width="10.453125" style="40" bestFit="1" customWidth="1"/>
    <col min="1797" max="1797" width="9.1796875" style="40" customWidth="1"/>
    <col min="1798" max="1798" width="9.7265625" style="40" customWidth="1"/>
    <col min="1799" max="1799" width="15.81640625" style="40" customWidth="1"/>
    <col min="1800" max="1800" width="15.54296875" style="40" bestFit="1" customWidth="1"/>
    <col min="1801" max="1801" width="15" style="40" customWidth="1"/>
    <col min="1802" max="1802" width="9.54296875" style="40" bestFit="1" customWidth="1"/>
    <col min="1803" max="1803" width="10.453125" style="40" customWidth="1"/>
    <col min="1804" max="1804" width="13.453125" style="40" bestFit="1" customWidth="1"/>
    <col min="1805" max="1805" width="18.453125" style="40" bestFit="1" customWidth="1"/>
    <col min="1806" max="1806" width="18.26953125" style="40" bestFit="1" customWidth="1"/>
    <col min="1807" max="1807" width="18.81640625" style="40" bestFit="1" customWidth="1"/>
    <col min="1808" max="1808" width="18.81640625" style="40" customWidth="1"/>
    <col min="1809" max="1809" width="31.26953125" style="40" customWidth="1"/>
    <col min="1810" max="1810" width="13.81640625" style="40" customWidth="1"/>
    <col min="1811" max="2048" width="10.7265625" style="40"/>
    <col min="2049" max="2049" width="13.7265625" style="40" bestFit="1" customWidth="1"/>
    <col min="2050" max="2051" width="11.54296875" style="40" customWidth="1"/>
    <col min="2052" max="2052" width="10.453125" style="40" bestFit="1" customWidth="1"/>
    <col min="2053" max="2053" width="9.1796875" style="40" customWidth="1"/>
    <col min="2054" max="2054" width="9.7265625" style="40" customWidth="1"/>
    <col min="2055" max="2055" width="15.81640625" style="40" customWidth="1"/>
    <col min="2056" max="2056" width="15.54296875" style="40" bestFit="1" customWidth="1"/>
    <col min="2057" max="2057" width="15" style="40" customWidth="1"/>
    <col min="2058" max="2058" width="9.54296875" style="40" bestFit="1" customWidth="1"/>
    <col min="2059" max="2059" width="10.453125" style="40" customWidth="1"/>
    <col min="2060" max="2060" width="13.453125" style="40" bestFit="1" customWidth="1"/>
    <col min="2061" max="2061" width="18.453125" style="40" bestFit="1" customWidth="1"/>
    <col min="2062" max="2062" width="18.26953125" style="40" bestFit="1" customWidth="1"/>
    <col min="2063" max="2063" width="18.81640625" style="40" bestFit="1" customWidth="1"/>
    <col min="2064" max="2064" width="18.81640625" style="40" customWidth="1"/>
    <col min="2065" max="2065" width="31.26953125" style="40" customWidth="1"/>
    <col min="2066" max="2066" width="13.81640625" style="40" customWidth="1"/>
    <col min="2067" max="2304" width="10.7265625" style="40"/>
    <col min="2305" max="2305" width="13.7265625" style="40" bestFit="1" customWidth="1"/>
    <col min="2306" max="2307" width="11.54296875" style="40" customWidth="1"/>
    <col min="2308" max="2308" width="10.453125" style="40" bestFit="1" customWidth="1"/>
    <col min="2309" max="2309" width="9.1796875" style="40" customWidth="1"/>
    <col min="2310" max="2310" width="9.7265625" style="40" customWidth="1"/>
    <col min="2311" max="2311" width="15.81640625" style="40" customWidth="1"/>
    <col min="2312" max="2312" width="15.54296875" style="40" bestFit="1" customWidth="1"/>
    <col min="2313" max="2313" width="15" style="40" customWidth="1"/>
    <col min="2314" max="2314" width="9.54296875" style="40" bestFit="1" customWidth="1"/>
    <col min="2315" max="2315" width="10.453125" style="40" customWidth="1"/>
    <col min="2316" max="2316" width="13.453125" style="40" bestFit="1" customWidth="1"/>
    <col min="2317" max="2317" width="18.453125" style="40" bestFit="1" customWidth="1"/>
    <col min="2318" max="2318" width="18.26953125" style="40" bestFit="1" customWidth="1"/>
    <col min="2319" max="2319" width="18.81640625" style="40" bestFit="1" customWidth="1"/>
    <col min="2320" max="2320" width="18.81640625" style="40" customWidth="1"/>
    <col min="2321" max="2321" width="31.26953125" style="40" customWidth="1"/>
    <col min="2322" max="2322" width="13.81640625" style="40" customWidth="1"/>
    <col min="2323" max="2560" width="10.7265625" style="40"/>
    <col min="2561" max="2561" width="13.7265625" style="40" bestFit="1" customWidth="1"/>
    <col min="2562" max="2563" width="11.54296875" style="40" customWidth="1"/>
    <col min="2564" max="2564" width="10.453125" style="40" bestFit="1" customWidth="1"/>
    <col min="2565" max="2565" width="9.1796875" style="40" customWidth="1"/>
    <col min="2566" max="2566" width="9.7265625" style="40" customWidth="1"/>
    <col min="2567" max="2567" width="15.81640625" style="40" customWidth="1"/>
    <col min="2568" max="2568" width="15.54296875" style="40" bestFit="1" customWidth="1"/>
    <col min="2569" max="2569" width="15" style="40" customWidth="1"/>
    <col min="2570" max="2570" width="9.54296875" style="40" bestFit="1" customWidth="1"/>
    <col min="2571" max="2571" width="10.453125" style="40" customWidth="1"/>
    <col min="2572" max="2572" width="13.453125" style="40" bestFit="1" customWidth="1"/>
    <col min="2573" max="2573" width="18.453125" style="40" bestFit="1" customWidth="1"/>
    <col min="2574" max="2574" width="18.26953125" style="40" bestFit="1" customWidth="1"/>
    <col min="2575" max="2575" width="18.81640625" style="40" bestFit="1" customWidth="1"/>
    <col min="2576" max="2576" width="18.81640625" style="40" customWidth="1"/>
    <col min="2577" max="2577" width="31.26953125" style="40" customWidth="1"/>
    <col min="2578" max="2578" width="13.81640625" style="40" customWidth="1"/>
    <col min="2579" max="2816" width="10.7265625" style="40"/>
    <col min="2817" max="2817" width="13.7265625" style="40" bestFit="1" customWidth="1"/>
    <col min="2818" max="2819" width="11.54296875" style="40" customWidth="1"/>
    <col min="2820" max="2820" width="10.453125" style="40" bestFit="1" customWidth="1"/>
    <col min="2821" max="2821" width="9.1796875" style="40" customWidth="1"/>
    <col min="2822" max="2822" width="9.7265625" style="40" customWidth="1"/>
    <col min="2823" max="2823" width="15.81640625" style="40" customWidth="1"/>
    <col min="2824" max="2824" width="15.54296875" style="40" bestFit="1" customWidth="1"/>
    <col min="2825" max="2825" width="15" style="40" customWidth="1"/>
    <col min="2826" max="2826" width="9.54296875" style="40" bestFit="1" customWidth="1"/>
    <col min="2827" max="2827" width="10.453125" style="40" customWidth="1"/>
    <col min="2828" max="2828" width="13.453125" style="40" bestFit="1" customWidth="1"/>
    <col min="2829" max="2829" width="18.453125" style="40" bestFit="1" customWidth="1"/>
    <col min="2830" max="2830" width="18.26953125" style="40" bestFit="1" customWidth="1"/>
    <col min="2831" max="2831" width="18.81640625" style="40" bestFit="1" customWidth="1"/>
    <col min="2832" max="2832" width="18.81640625" style="40" customWidth="1"/>
    <col min="2833" max="2833" width="31.26953125" style="40" customWidth="1"/>
    <col min="2834" max="2834" width="13.81640625" style="40" customWidth="1"/>
    <col min="2835" max="3072" width="10.7265625" style="40"/>
    <col min="3073" max="3073" width="13.7265625" style="40" bestFit="1" customWidth="1"/>
    <col min="3074" max="3075" width="11.54296875" style="40" customWidth="1"/>
    <col min="3076" max="3076" width="10.453125" style="40" bestFit="1" customWidth="1"/>
    <col min="3077" max="3077" width="9.1796875" style="40" customWidth="1"/>
    <col min="3078" max="3078" width="9.7265625" style="40" customWidth="1"/>
    <col min="3079" max="3079" width="15.81640625" style="40" customWidth="1"/>
    <col min="3080" max="3080" width="15.54296875" style="40" bestFit="1" customWidth="1"/>
    <col min="3081" max="3081" width="15" style="40" customWidth="1"/>
    <col min="3082" max="3082" width="9.54296875" style="40" bestFit="1" customWidth="1"/>
    <col min="3083" max="3083" width="10.453125" style="40" customWidth="1"/>
    <col min="3084" max="3084" width="13.453125" style="40" bestFit="1" customWidth="1"/>
    <col min="3085" max="3085" width="18.453125" style="40" bestFit="1" customWidth="1"/>
    <col min="3086" max="3086" width="18.26953125" style="40" bestFit="1" customWidth="1"/>
    <col min="3087" max="3087" width="18.81640625" style="40" bestFit="1" customWidth="1"/>
    <col min="3088" max="3088" width="18.81640625" style="40" customWidth="1"/>
    <col min="3089" max="3089" width="31.26953125" style="40" customWidth="1"/>
    <col min="3090" max="3090" width="13.81640625" style="40" customWidth="1"/>
    <col min="3091" max="3328" width="10.7265625" style="40"/>
    <col min="3329" max="3329" width="13.7265625" style="40" bestFit="1" customWidth="1"/>
    <col min="3330" max="3331" width="11.54296875" style="40" customWidth="1"/>
    <col min="3332" max="3332" width="10.453125" style="40" bestFit="1" customWidth="1"/>
    <col min="3333" max="3333" width="9.1796875" style="40" customWidth="1"/>
    <col min="3334" max="3334" width="9.7265625" style="40" customWidth="1"/>
    <col min="3335" max="3335" width="15.81640625" style="40" customWidth="1"/>
    <col min="3336" max="3336" width="15.54296875" style="40" bestFit="1" customWidth="1"/>
    <col min="3337" max="3337" width="15" style="40" customWidth="1"/>
    <col min="3338" max="3338" width="9.54296875" style="40" bestFit="1" customWidth="1"/>
    <col min="3339" max="3339" width="10.453125" style="40" customWidth="1"/>
    <col min="3340" max="3340" width="13.453125" style="40" bestFit="1" customWidth="1"/>
    <col min="3341" max="3341" width="18.453125" style="40" bestFit="1" customWidth="1"/>
    <col min="3342" max="3342" width="18.26953125" style="40" bestFit="1" customWidth="1"/>
    <col min="3343" max="3343" width="18.81640625" style="40" bestFit="1" customWidth="1"/>
    <col min="3344" max="3344" width="18.81640625" style="40" customWidth="1"/>
    <col min="3345" max="3345" width="31.26953125" style="40" customWidth="1"/>
    <col min="3346" max="3346" width="13.81640625" style="40" customWidth="1"/>
    <col min="3347" max="3584" width="10.7265625" style="40"/>
    <col min="3585" max="3585" width="13.7265625" style="40" bestFit="1" customWidth="1"/>
    <col min="3586" max="3587" width="11.54296875" style="40" customWidth="1"/>
    <col min="3588" max="3588" width="10.453125" style="40" bestFit="1" customWidth="1"/>
    <col min="3589" max="3589" width="9.1796875" style="40" customWidth="1"/>
    <col min="3590" max="3590" width="9.7265625" style="40" customWidth="1"/>
    <col min="3591" max="3591" width="15.81640625" style="40" customWidth="1"/>
    <col min="3592" max="3592" width="15.54296875" style="40" bestFit="1" customWidth="1"/>
    <col min="3593" max="3593" width="15" style="40" customWidth="1"/>
    <col min="3594" max="3594" width="9.54296875" style="40" bestFit="1" customWidth="1"/>
    <col min="3595" max="3595" width="10.453125" style="40" customWidth="1"/>
    <col min="3596" max="3596" width="13.453125" style="40" bestFit="1" customWidth="1"/>
    <col min="3597" max="3597" width="18.453125" style="40" bestFit="1" customWidth="1"/>
    <col min="3598" max="3598" width="18.26953125" style="40" bestFit="1" customWidth="1"/>
    <col min="3599" max="3599" width="18.81640625" style="40" bestFit="1" customWidth="1"/>
    <col min="3600" max="3600" width="18.81640625" style="40" customWidth="1"/>
    <col min="3601" max="3601" width="31.26953125" style="40" customWidth="1"/>
    <col min="3602" max="3602" width="13.81640625" style="40" customWidth="1"/>
    <col min="3603" max="3840" width="10.7265625" style="40"/>
    <col min="3841" max="3841" width="13.7265625" style="40" bestFit="1" customWidth="1"/>
    <col min="3842" max="3843" width="11.54296875" style="40" customWidth="1"/>
    <col min="3844" max="3844" width="10.453125" style="40" bestFit="1" customWidth="1"/>
    <col min="3845" max="3845" width="9.1796875" style="40" customWidth="1"/>
    <col min="3846" max="3846" width="9.7265625" style="40" customWidth="1"/>
    <col min="3847" max="3847" width="15.81640625" style="40" customWidth="1"/>
    <col min="3848" max="3848" width="15.54296875" style="40" bestFit="1" customWidth="1"/>
    <col min="3849" max="3849" width="15" style="40" customWidth="1"/>
    <col min="3850" max="3850" width="9.54296875" style="40" bestFit="1" customWidth="1"/>
    <col min="3851" max="3851" width="10.453125" style="40" customWidth="1"/>
    <col min="3852" max="3852" width="13.453125" style="40" bestFit="1" customWidth="1"/>
    <col min="3853" max="3853" width="18.453125" style="40" bestFit="1" customWidth="1"/>
    <col min="3854" max="3854" width="18.26953125" style="40" bestFit="1" customWidth="1"/>
    <col min="3855" max="3855" width="18.81640625" style="40" bestFit="1" customWidth="1"/>
    <col min="3856" max="3856" width="18.81640625" style="40" customWidth="1"/>
    <col min="3857" max="3857" width="31.26953125" style="40" customWidth="1"/>
    <col min="3858" max="3858" width="13.81640625" style="40" customWidth="1"/>
    <col min="3859" max="4096" width="10.7265625" style="40"/>
    <col min="4097" max="4097" width="13.7265625" style="40" bestFit="1" customWidth="1"/>
    <col min="4098" max="4099" width="11.54296875" style="40" customWidth="1"/>
    <col min="4100" max="4100" width="10.453125" style="40" bestFit="1" customWidth="1"/>
    <col min="4101" max="4101" width="9.1796875" style="40" customWidth="1"/>
    <col min="4102" max="4102" width="9.7265625" style="40" customWidth="1"/>
    <col min="4103" max="4103" width="15.81640625" style="40" customWidth="1"/>
    <col min="4104" max="4104" width="15.54296875" style="40" bestFit="1" customWidth="1"/>
    <col min="4105" max="4105" width="15" style="40" customWidth="1"/>
    <col min="4106" max="4106" width="9.54296875" style="40" bestFit="1" customWidth="1"/>
    <col min="4107" max="4107" width="10.453125" style="40" customWidth="1"/>
    <col min="4108" max="4108" width="13.453125" style="40" bestFit="1" customWidth="1"/>
    <col min="4109" max="4109" width="18.453125" style="40" bestFit="1" customWidth="1"/>
    <col min="4110" max="4110" width="18.26953125" style="40" bestFit="1" customWidth="1"/>
    <col min="4111" max="4111" width="18.81640625" style="40" bestFit="1" customWidth="1"/>
    <col min="4112" max="4112" width="18.81640625" style="40" customWidth="1"/>
    <col min="4113" max="4113" width="31.26953125" style="40" customWidth="1"/>
    <col min="4114" max="4114" width="13.81640625" style="40" customWidth="1"/>
    <col min="4115" max="4352" width="10.7265625" style="40"/>
    <col min="4353" max="4353" width="13.7265625" style="40" bestFit="1" customWidth="1"/>
    <col min="4354" max="4355" width="11.54296875" style="40" customWidth="1"/>
    <col min="4356" max="4356" width="10.453125" style="40" bestFit="1" customWidth="1"/>
    <col min="4357" max="4357" width="9.1796875" style="40" customWidth="1"/>
    <col min="4358" max="4358" width="9.7265625" style="40" customWidth="1"/>
    <col min="4359" max="4359" width="15.81640625" style="40" customWidth="1"/>
    <col min="4360" max="4360" width="15.54296875" style="40" bestFit="1" customWidth="1"/>
    <col min="4361" max="4361" width="15" style="40" customWidth="1"/>
    <col min="4362" max="4362" width="9.54296875" style="40" bestFit="1" customWidth="1"/>
    <col min="4363" max="4363" width="10.453125" style="40" customWidth="1"/>
    <col min="4364" max="4364" width="13.453125" style="40" bestFit="1" customWidth="1"/>
    <col min="4365" max="4365" width="18.453125" style="40" bestFit="1" customWidth="1"/>
    <col min="4366" max="4366" width="18.26953125" style="40" bestFit="1" customWidth="1"/>
    <col min="4367" max="4367" width="18.81640625" style="40" bestFit="1" customWidth="1"/>
    <col min="4368" max="4368" width="18.81640625" style="40" customWidth="1"/>
    <col min="4369" max="4369" width="31.26953125" style="40" customWidth="1"/>
    <col min="4370" max="4370" width="13.81640625" style="40" customWidth="1"/>
    <col min="4371" max="4608" width="10.7265625" style="40"/>
    <col min="4609" max="4609" width="13.7265625" style="40" bestFit="1" customWidth="1"/>
    <col min="4610" max="4611" width="11.54296875" style="40" customWidth="1"/>
    <col min="4612" max="4612" width="10.453125" style="40" bestFit="1" customWidth="1"/>
    <col min="4613" max="4613" width="9.1796875" style="40" customWidth="1"/>
    <col min="4614" max="4614" width="9.7265625" style="40" customWidth="1"/>
    <col min="4615" max="4615" width="15.81640625" style="40" customWidth="1"/>
    <col min="4616" max="4616" width="15.54296875" style="40" bestFit="1" customWidth="1"/>
    <col min="4617" max="4617" width="15" style="40" customWidth="1"/>
    <col min="4618" max="4618" width="9.54296875" style="40" bestFit="1" customWidth="1"/>
    <col min="4619" max="4619" width="10.453125" style="40" customWidth="1"/>
    <col min="4620" max="4620" width="13.453125" style="40" bestFit="1" customWidth="1"/>
    <col min="4621" max="4621" width="18.453125" style="40" bestFit="1" customWidth="1"/>
    <col min="4622" max="4622" width="18.26953125" style="40" bestFit="1" customWidth="1"/>
    <col min="4623" max="4623" width="18.81640625" style="40" bestFit="1" customWidth="1"/>
    <col min="4624" max="4624" width="18.81640625" style="40" customWidth="1"/>
    <col min="4625" max="4625" width="31.26953125" style="40" customWidth="1"/>
    <col min="4626" max="4626" width="13.81640625" style="40" customWidth="1"/>
    <col min="4627" max="4864" width="10.7265625" style="40"/>
    <col min="4865" max="4865" width="13.7265625" style="40" bestFit="1" customWidth="1"/>
    <col min="4866" max="4867" width="11.54296875" style="40" customWidth="1"/>
    <col min="4868" max="4868" width="10.453125" style="40" bestFit="1" customWidth="1"/>
    <col min="4869" max="4869" width="9.1796875" style="40" customWidth="1"/>
    <col min="4870" max="4870" width="9.7265625" style="40" customWidth="1"/>
    <col min="4871" max="4871" width="15.81640625" style="40" customWidth="1"/>
    <col min="4872" max="4872" width="15.54296875" style="40" bestFit="1" customWidth="1"/>
    <col min="4873" max="4873" width="15" style="40" customWidth="1"/>
    <col min="4874" max="4874" width="9.54296875" style="40" bestFit="1" customWidth="1"/>
    <col min="4875" max="4875" width="10.453125" style="40" customWidth="1"/>
    <col min="4876" max="4876" width="13.453125" style="40" bestFit="1" customWidth="1"/>
    <col min="4877" max="4877" width="18.453125" style="40" bestFit="1" customWidth="1"/>
    <col min="4878" max="4878" width="18.26953125" style="40" bestFit="1" customWidth="1"/>
    <col min="4879" max="4879" width="18.81640625" style="40" bestFit="1" customWidth="1"/>
    <col min="4880" max="4880" width="18.81640625" style="40" customWidth="1"/>
    <col min="4881" max="4881" width="31.26953125" style="40" customWidth="1"/>
    <col min="4882" max="4882" width="13.81640625" style="40" customWidth="1"/>
    <col min="4883" max="5120" width="10.7265625" style="40"/>
    <col min="5121" max="5121" width="13.7265625" style="40" bestFit="1" customWidth="1"/>
    <col min="5122" max="5123" width="11.54296875" style="40" customWidth="1"/>
    <col min="5124" max="5124" width="10.453125" style="40" bestFit="1" customWidth="1"/>
    <col min="5125" max="5125" width="9.1796875" style="40" customWidth="1"/>
    <col min="5126" max="5126" width="9.7265625" style="40" customWidth="1"/>
    <col min="5127" max="5127" width="15.81640625" style="40" customWidth="1"/>
    <col min="5128" max="5128" width="15.54296875" style="40" bestFit="1" customWidth="1"/>
    <col min="5129" max="5129" width="15" style="40" customWidth="1"/>
    <col min="5130" max="5130" width="9.54296875" style="40" bestFit="1" customWidth="1"/>
    <col min="5131" max="5131" width="10.453125" style="40" customWidth="1"/>
    <col min="5132" max="5132" width="13.453125" style="40" bestFit="1" customWidth="1"/>
    <col min="5133" max="5133" width="18.453125" style="40" bestFit="1" customWidth="1"/>
    <col min="5134" max="5134" width="18.26953125" style="40" bestFit="1" customWidth="1"/>
    <col min="5135" max="5135" width="18.81640625" style="40" bestFit="1" customWidth="1"/>
    <col min="5136" max="5136" width="18.81640625" style="40" customWidth="1"/>
    <col min="5137" max="5137" width="31.26953125" style="40" customWidth="1"/>
    <col min="5138" max="5138" width="13.81640625" style="40" customWidth="1"/>
    <col min="5139" max="5376" width="10.7265625" style="40"/>
    <col min="5377" max="5377" width="13.7265625" style="40" bestFit="1" customWidth="1"/>
    <col min="5378" max="5379" width="11.54296875" style="40" customWidth="1"/>
    <col min="5380" max="5380" width="10.453125" style="40" bestFit="1" customWidth="1"/>
    <col min="5381" max="5381" width="9.1796875" style="40" customWidth="1"/>
    <col min="5382" max="5382" width="9.7265625" style="40" customWidth="1"/>
    <col min="5383" max="5383" width="15.81640625" style="40" customWidth="1"/>
    <col min="5384" max="5384" width="15.54296875" style="40" bestFit="1" customWidth="1"/>
    <col min="5385" max="5385" width="15" style="40" customWidth="1"/>
    <col min="5386" max="5386" width="9.54296875" style="40" bestFit="1" customWidth="1"/>
    <col min="5387" max="5387" width="10.453125" style="40" customWidth="1"/>
    <col min="5388" max="5388" width="13.453125" style="40" bestFit="1" customWidth="1"/>
    <col min="5389" max="5389" width="18.453125" style="40" bestFit="1" customWidth="1"/>
    <col min="5390" max="5390" width="18.26953125" style="40" bestFit="1" customWidth="1"/>
    <col min="5391" max="5391" width="18.81640625" style="40" bestFit="1" customWidth="1"/>
    <col min="5392" max="5392" width="18.81640625" style="40" customWidth="1"/>
    <col min="5393" max="5393" width="31.26953125" style="40" customWidth="1"/>
    <col min="5394" max="5394" width="13.81640625" style="40" customWidth="1"/>
    <col min="5395" max="5632" width="10.7265625" style="40"/>
    <col min="5633" max="5633" width="13.7265625" style="40" bestFit="1" customWidth="1"/>
    <col min="5634" max="5635" width="11.54296875" style="40" customWidth="1"/>
    <col min="5636" max="5636" width="10.453125" style="40" bestFit="1" customWidth="1"/>
    <col min="5637" max="5637" width="9.1796875" style="40" customWidth="1"/>
    <col min="5638" max="5638" width="9.7265625" style="40" customWidth="1"/>
    <col min="5639" max="5639" width="15.81640625" style="40" customWidth="1"/>
    <col min="5640" max="5640" width="15.54296875" style="40" bestFit="1" customWidth="1"/>
    <col min="5641" max="5641" width="15" style="40" customWidth="1"/>
    <col min="5642" max="5642" width="9.54296875" style="40" bestFit="1" customWidth="1"/>
    <col min="5643" max="5643" width="10.453125" style="40" customWidth="1"/>
    <col min="5644" max="5644" width="13.453125" style="40" bestFit="1" customWidth="1"/>
    <col min="5645" max="5645" width="18.453125" style="40" bestFit="1" customWidth="1"/>
    <col min="5646" max="5646" width="18.26953125" style="40" bestFit="1" customWidth="1"/>
    <col min="5647" max="5647" width="18.81640625" style="40" bestFit="1" customWidth="1"/>
    <col min="5648" max="5648" width="18.81640625" style="40" customWidth="1"/>
    <col min="5649" max="5649" width="31.26953125" style="40" customWidth="1"/>
    <col min="5650" max="5650" width="13.81640625" style="40" customWidth="1"/>
    <col min="5651" max="5888" width="10.7265625" style="40"/>
    <col min="5889" max="5889" width="13.7265625" style="40" bestFit="1" customWidth="1"/>
    <col min="5890" max="5891" width="11.54296875" style="40" customWidth="1"/>
    <col min="5892" max="5892" width="10.453125" style="40" bestFit="1" customWidth="1"/>
    <col min="5893" max="5893" width="9.1796875" style="40" customWidth="1"/>
    <col min="5894" max="5894" width="9.7265625" style="40" customWidth="1"/>
    <col min="5895" max="5895" width="15.81640625" style="40" customWidth="1"/>
    <col min="5896" max="5896" width="15.54296875" style="40" bestFit="1" customWidth="1"/>
    <col min="5897" max="5897" width="15" style="40" customWidth="1"/>
    <col min="5898" max="5898" width="9.54296875" style="40" bestFit="1" customWidth="1"/>
    <col min="5899" max="5899" width="10.453125" style="40" customWidth="1"/>
    <col min="5900" max="5900" width="13.453125" style="40" bestFit="1" customWidth="1"/>
    <col min="5901" max="5901" width="18.453125" style="40" bestFit="1" customWidth="1"/>
    <col min="5902" max="5902" width="18.26953125" style="40" bestFit="1" customWidth="1"/>
    <col min="5903" max="5903" width="18.81640625" style="40" bestFit="1" customWidth="1"/>
    <col min="5904" max="5904" width="18.81640625" style="40" customWidth="1"/>
    <col min="5905" max="5905" width="31.26953125" style="40" customWidth="1"/>
    <col min="5906" max="5906" width="13.81640625" style="40" customWidth="1"/>
    <col min="5907" max="6144" width="10.7265625" style="40"/>
    <col min="6145" max="6145" width="13.7265625" style="40" bestFit="1" customWidth="1"/>
    <col min="6146" max="6147" width="11.54296875" style="40" customWidth="1"/>
    <col min="6148" max="6148" width="10.453125" style="40" bestFit="1" customWidth="1"/>
    <col min="6149" max="6149" width="9.1796875" style="40" customWidth="1"/>
    <col min="6150" max="6150" width="9.7265625" style="40" customWidth="1"/>
    <col min="6151" max="6151" width="15.81640625" style="40" customWidth="1"/>
    <col min="6152" max="6152" width="15.54296875" style="40" bestFit="1" customWidth="1"/>
    <col min="6153" max="6153" width="15" style="40" customWidth="1"/>
    <col min="6154" max="6154" width="9.54296875" style="40" bestFit="1" customWidth="1"/>
    <col min="6155" max="6155" width="10.453125" style="40" customWidth="1"/>
    <col min="6156" max="6156" width="13.453125" style="40" bestFit="1" customWidth="1"/>
    <col min="6157" max="6157" width="18.453125" style="40" bestFit="1" customWidth="1"/>
    <col min="6158" max="6158" width="18.26953125" style="40" bestFit="1" customWidth="1"/>
    <col min="6159" max="6159" width="18.81640625" style="40" bestFit="1" customWidth="1"/>
    <col min="6160" max="6160" width="18.81640625" style="40" customWidth="1"/>
    <col min="6161" max="6161" width="31.26953125" style="40" customWidth="1"/>
    <col min="6162" max="6162" width="13.81640625" style="40" customWidth="1"/>
    <col min="6163" max="6400" width="10.7265625" style="40"/>
    <col min="6401" max="6401" width="13.7265625" style="40" bestFit="1" customWidth="1"/>
    <col min="6402" max="6403" width="11.54296875" style="40" customWidth="1"/>
    <col min="6404" max="6404" width="10.453125" style="40" bestFit="1" customWidth="1"/>
    <col min="6405" max="6405" width="9.1796875" style="40" customWidth="1"/>
    <col min="6406" max="6406" width="9.7265625" style="40" customWidth="1"/>
    <col min="6407" max="6407" width="15.81640625" style="40" customWidth="1"/>
    <col min="6408" max="6408" width="15.54296875" style="40" bestFit="1" customWidth="1"/>
    <col min="6409" max="6409" width="15" style="40" customWidth="1"/>
    <col min="6410" max="6410" width="9.54296875" style="40" bestFit="1" customWidth="1"/>
    <col min="6411" max="6411" width="10.453125" style="40" customWidth="1"/>
    <col min="6412" max="6412" width="13.453125" style="40" bestFit="1" customWidth="1"/>
    <col min="6413" max="6413" width="18.453125" style="40" bestFit="1" customWidth="1"/>
    <col min="6414" max="6414" width="18.26953125" style="40" bestFit="1" customWidth="1"/>
    <col min="6415" max="6415" width="18.81640625" style="40" bestFit="1" customWidth="1"/>
    <col min="6416" max="6416" width="18.81640625" style="40" customWidth="1"/>
    <col min="6417" max="6417" width="31.26953125" style="40" customWidth="1"/>
    <col min="6418" max="6418" width="13.81640625" style="40" customWidth="1"/>
    <col min="6419" max="6656" width="10.7265625" style="40"/>
    <col min="6657" max="6657" width="13.7265625" style="40" bestFit="1" customWidth="1"/>
    <col min="6658" max="6659" width="11.54296875" style="40" customWidth="1"/>
    <col min="6660" max="6660" width="10.453125" style="40" bestFit="1" customWidth="1"/>
    <col min="6661" max="6661" width="9.1796875" style="40" customWidth="1"/>
    <col min="6662" max="6662" width="9.7265625" style="40" customWidth="1"/>
    <col min="6663" max="6663" width="15.81640625" style="40" customWidth="1"/>
    <col min="6664" max="6664" width="15.54296875" style="40" bestFit="1" customWidth="1"/>
    <col min="6665" max="6665" width="15" style="40" customWidth="1"/>
    <col min="6666" max="6666" width="9.54296875" style="40" bestFit="1" customWidth="1"/>
    <col min="6667" max="6667" width="10.453125" style="40" customWidth="1"/>
    <col min="6668" max="6668" width="13.453125" style="40" bestFit="1" customWidth="1"/>
    <col min="6669" max="6669" width="18.453125" style="40" bestFit="1" customWidth="1"/>
    <col min="6670" max="6670" width="18.26953125" style="40" bestFit="1" customWidth="1"/>
    <col min="6671" max="6671" width="18.81640625" style="40" bestFit="1" customWidth="1"/>
    <col min="6672" max="6672" width="18.81640625" style="40" customWidth="1"/>
    <col min="6673" max="6673" width="31.26953125" style="40" customWidth="1"/>
    <col min="6674" max="6674" width="13.81640625" style="40" customWidth="1"/>
    <col min="6675" max="6912" width="10.7265625" style="40"/>
    <col min="6913" max="6913" width="13.7265625" style="40" bestFit="1" customWidth="1"/>
    <col min="6914" max="6915" width="11.54296875" style="40" customWidth="1"/>
    <col min="6916" max="6916" width="10.453125" style="40" bestFit="1" customWidth="1"/>
    <col min="6917" max="6917" width="9.1796875" style="40" customWidth="1"/>
    <col min="6918" max="6918" width="9.7265625" style="40" customWidth="1"/>
    <col min="6919" max="6919" width="15.81640625" style="40" customWidth="1"/>
    <col min="6920" max="6920" width="15.54296875" style="40" bestFit="1" customWidth="1"/>
    <col min="6921" max="6921" width="15" style="40" customWidth="1"/>
    <col min="6922" max="6922" width="9.54296875" style="40" bestFit="1" customWidth="1"/>
    <col min="6923" max="6923" width="10.453125" style="40" customWidth="1"/>
    <col min="6924" max="6924" width="13.453125" style="40" bestFit="1" customWidth="1"/>
    <col min="6925" max="6925" width="18.453125" style="40" bestFit="1" customWidth="1"/>
    <col min="6926" max="6926" width="18.26953125" style="40" bestFit="1" customWidth="1"/>
    <col min="6927" max="6927" width="18.81640625" style="40" bestFit="1" customWidth="1"/>
    <col min="6928" max="6928" width="18.81640625" style="40" customWidth="1"/>
    <col min="6929" max="6929" width="31.26953125" style="40" customWidth="1"/>
    <col min="6930" max="6930" width="13.81640625" style="40" customWidth="1"/>
    <col min="6931" max="7168" width="10.7265625" style="40"/>
    <col min="7169" max="7169" width="13.7265625" style="40" bestFit="1" customWidth="1"/>
    <col min="7170" max="7171" width="11.54296875" style="40" customWidth="1"/>
    <col min="7172" max="7172" width="10.453125" style="40" bestFit="1" customWidth="1"/>
    <col min="7173" max="7173" width="9.1796875" style="40" customWidth="1"/>
    <col min="7174" max="7174" width="9.7265625" style="40" customWidth="1"/>
    <col min="7175" max="7175" width="15.81640625" style="40" customWidth="1"/>
    <col min="7176" max="7176" width="15.54296875" style="40" bestFit="1" customWidth="1"/>
    <col min="7177" max="7177" width="15" style="40" customWidth="1"/>
    <col min="7178" max="7178" width="9.54296875" style="40" bestFit="1" customWidth="1"/>
    <col min="7179" max="7179" width="10.453125" style="40" customWidth="1"/>
    <col min="7180" max="7180" width="13.453125" style="40" bestFit="1" customWidth="1"/>
    <col min="7181" max="7181" width="18.453125" style="40" bestFit="1" customWidth="1"/>
    <col min="7182" max="7182" width="18.26953125" style="40" bestFit="1" customWidth="1"/>
    <col min="7183" max="7183" width="18.81640625" style="40" bestFit="1" customWidth="1"/>
    <col min="7184" max="7184" width="18.81640625" style="40" customWidth="1"/>
    <col min="7185" max="7185" width="31.26953125" style="40" customWidth="1"/>
    <col min="7186" max="7186" width="13.81640625" style="40" customWidth="1"/>
    <col min="7187" max="7424" width="10.7265625" style="40"/>
    <col min="7425" max="7425" width="13.7265625" style="40" bestFit="1" customWidth="1"/>
    <col min="7426" max="7427" width="11.54296875" style="40" customWidth="1"/>
    <col min="7428" max="7428" width="10.453125" style="40" bestFit="1" customWidth="1"/>
    <col min="7429" max="7429" width="9.1796875" style="40" customWidth="1"/>
    <col min="7430" max="7430" width="9.7265625" style="40" customWidth="1"/>
    <col min="7431" max="7431" width="15.81640625" style="40" customWidth="1"/>
    <col min="7432" max="7432" width="15.54296875" style="40" bestFit="1" customWidth="1"/>
    <col min="7433" max="7433" width="15" style="40" customWidth="1"/>
    <col min="7434" max="7434" width="9.54296875" style="40" bestFit="1" customWidth="1"/>
    <col min="7435" max="7435" width="10.453125" style="40" customWidth="1"/>
    <col min="7436" max="7436" width="13.453125" style="40" bestFit="1" customWidth="1"/>
    <col min="7437" max="7437" width="18.453125" style="40" bestFit="1" customWidth="1"/>
    <col min="7438" max="7438" width="18.26953125" style="40" bestFit="1" customWidth="1"/>
    <col min="7439" max="7439" width="18.81640625" style="40" bestFit="1" customWidth="1"/>
    <col min="7440" max="7440" width="18.81640625" style="40" customWidth="1"/>
    <col min="7441" max="7441" width="31.26953125" style="40" customWidth="1"/>
    <col min="7442" max="7442" width="13.81640625" style="40" customWidth="1"/>
    <col min="7443" max="7680" width="10.7265625" style="40"/>
    <col min="7681" max="7681" width="13.7265625" style="40" bestFit="1" customWidth="1"/>
    <col min="7682" max="7683" width="11.54296875" style="40" customWidth="1"/>
    <col min="7684" max="7684" width="10.453125" style="40" bestFit="1" customWidth="1"/>
    <col min="7685" max="7685" width="9.1796875" style="40" customWidth="1"/>
    <col min="7686" max="7686" width="9.7265625" style="40" customWidth="1"/>
    <col min="7687" max="7687" width="15.81640625" style="40" customWidth="1"/>
    <col min="7688" max="7688" width="15.54296875" style="40" bestFit="1" customWidth="1"/>
    <col min="7689" max="7689" width="15" style="40" customWidth="1"/>
    <col min="7690" max="7690" width="9.54296875" style="40" bestFit="1" customWidth="1"/>
    <col min="7691" max="7691" width="10.453125" style="40" customWidth="1"/>
    <col min="7692" max="7692" width="13.453125" style="40" bestFit="1" customWidth="1"/>
    <col min="7693" max="7693" width="18.453125" style="40" bestFit="1" customWidth="1"/>
    <col min="7694" max="7694" width="18.26953125" style="40" bestFit="1" customWidth="1"/>
    <col min="7695" max="7695" width="18.81640625" style="40" bestFit="1" customWidth="1"/>
    <col min="7696" max="7696" width="18.81640625" style="40" customWidth="1"/>
    <col min="7697" max="7697" width="31.26953125" style="40" customWidth="1"/>
    <col min="7698" max="7698" width="13.81640625" style="40" customWidth="1"/>
    <col min="7699" max="7936" width="10.7265625" style="40"/>
    <col min="7937" max="7937" width="13.7265625" style="40" bestFit="1" customWidth="1"/>
    <col min="7938" max="7939" width="11.54296875" style="40" customWidth="1"/>
    <col min="7940" max="7940" width="10.453125" style="40" bestFit="1" customWidth="1"/>
    <col min="7941" max="7941" width="9.1796875" style="40" customWidth="1"/>
    <col min="7942" max="7942" width="9.7265625" style="40" customWidth="1"/>
    <col min="7943" max="7943" width="15.81640625" style="40" customWidth="1"/>
    <col min="7944" max="7944" width="15.54296875" style="40" bestFit="1" customWidth="1"/>
    <col min="7945" max="7945" width="15" style="40" customWidth="1"/>
    <col min="7946" max="7946" width="9.54296875" style="40" bestFit="1" customWidth="1"/>
    <col min="7947" max="7947" width="10.453125" style="40" customWidth="1"/>
    <col min="7948" max="7948" width="13.453125" style="40" bestFit="1" customWidth="1"/>
    <col min="7949" max="7949" width="18.453125" style="40" bestFit="1" customWidth="1"/>
    <col min="7950" max="7950" width="18.26953125" style="40" bestFit="1" customWidth="1"/>
    <col min="7951" max="7951" width="18.81640625" style="40" bestFit="1" customWidth="1"/>
    <col min="7952" max="7952" width="18.81640625" style="40" customWidth="1"/>
    <col min="7953" max="7953" width="31.26953125" style="40" customWidth="1"/>
    <col min="7954" max="7954" width="13.81640625" style="40" customWidth="1"/>
    <col min="7955" max="8192" width="10.7265625" style="40"/>
    <col min="8193" max="8193" width="13.7265625" style="40" bestFit="1" customWidth="1"/>
    <col min="8194" max="8195" width="11.54296875" style="40" customWidth="1"/>
    <col min="8196" max="8196" width="10.453125" style="40" bestFit="1" customWidth="1"/>
    <col min="8197" max="8197" width="9.1796875" style="40" customWidth="1"/>
    <col min="8198" max="8198" width="9.7265625" style="40" customWidth="1"/>
    <col min="8199" max="8199" width="15.81640625" style="40" customWidth="1"/>
    <col min="8200" max="8200" width="15.54296875" style="40" bestFit="1" customWidth="1"/>
    <col min="8201" max="8201" width="15" style="40" customWidth="1"/>
    <col min="8202" max="8202" width="9.54296875" style="40" bestFit="1" customWidth="1"/>
    <col min="8203" max="8203" width="10.453125" style="40" customWidth="1"/>
    <col min="8204" max="8204" width="13.453125" style="40" bestFit="1" customWidth="1"/>
    <col min="8205" max="8205" width="18.453125" style="40" bestFit="1" customWidth="1"/>
    <col min="8206" max="8206" width="18.26953125" style="40" bestFit="1" customWidth="1"/>
    <col min="8207" max="8207" width="18.81640625" style="40" bestFit="1" customWidth="1"/>
    <col min="8208" max="8208" width="18.81640625" style="40" customWidth="1"/>
    <col min="8209" max="8209" width="31.26953125" style="40" customWidth="1"/>
    <col min="8210" max="8210" width="13.81640625" style="40" customWidth="1"/>
    <col min="8211" max="8448" width="10.7265625" style="40"/>
    <col min="8449" max="8449" width="13.7265625" style="40" bestFit="1" customWidth="1"/>
    <col min="8450" max="8451" width="11.54296875" style="40" customWidth="1"/>
    <col min="8452" max="8452" width="10.453125" style="40" bestFit="1" customWidth="1"/>
    <col min="8453" max="8453" width="9.1796875" style="40" customWidth="1"/>
    <col min="8454" max="8454" width="9.7265625" style="40" customWidth="1"/>
    <col min="8455" max="8455" width="15.81640625" style="40" customWidth="1"/>
    <col min="8456" max="8456" width="15.54296875" style="40" bestFit="1" customWidth="1"/>
    <col min="8457" max="8457" width="15" style="40" customWidth="1"/>
    <col min="8458" max="8458" width="9.54296875" style="40" bestFit="1" customWidth="1"/>
    <col min="8459" max="8459" width="10.453125" style="40" customWidth="1"/>
    <col min="8460" max="8460" width="13.453125" style="40" bestFit="1" customWidth="1"/>
    <col min="8461" max="8461" width="18.453125" style="40" bestFit="1" customWidth="1"/>
    <col min="8462" max="8462" width="18.26953125" style="40" bestFit="1" customWidth="1"/>
    <col min="8463" max="8463" width="18.81640625" style="40" bestFit="1" customWidth="1"/>
    <col min="8464" max="8464" width="18.81640625" style="40" customWidth="1"/>
    <col min="8465" max="8465" width="31.26953125" style="40" customWidth="1"/>
    <col min="8466" max="8466" width="13.81640625" style="40" customWidth="1"/>
    <col min="8467" max="8704" width="10.7265625" style="40"/>
    <col min="8705" max="8705" width="13.7265625" style="40" bestFit="1" customWidth="1"/>
    <col min="8706" max="8707" width="11.54296875" style="40" customWidth="1"/>
    <col min="8708" max="8708" width="10.453125" style="40" bestFit="1" customWidth="1"/>
    <col min="8709" max="8709" width="9.1796875" style="40" customWidth="1"/>
    <col min="8710" max="8710" width="9.7265625" style="40" customWidth="1"/>
    <col min="8711" max="8711" width="15.81640625" style="40" customWidth="1"/>
    <col min="8712" max="8712" width="15.54296875" style="40" bestFit="1" customWidth="1"/>
    <col min="8713" max="8713" width="15" style="40" customWidth="1"/>
    <col min="8714" max="8714" width="9.54296875" style="40" bestFit="1" customWidth="1"/>
    <col min="8715" max="8715" width="10.453125" style="40" customWidth="1"/>
    <col min="8716" max="8716" width="13.453125" style="40" bestFit="1" customWidth="1"/>
    <col min="8717" max="8717" width="18.453125" style="40" bestFit="1" customWidth="1"/>
    <col min="8718" max="8718" width="18.26953125" style="40" bestFit="1" customWidth="1"/>
    <col min="8719" max="8719" width="18.81640625" style="40" bestFit="1" customWidth="1"/>
    <col min="8720" max="8720" width="18.81640625" style="40" customWidth="1"/>
    <col min="8721" max="8721" width="31.26953125" style="40" customWidth="1"/>
    <col min="8722" max="8722" width="13.81640625" style="40" customWidth="1"/>
    <col min="8723" max="8960" width="10.7265625" style="40"/>
    <col min="8961" max="8961" width="13.7265625" style="40" bestFit="1" customWidth="1"/>
    <col min="8962" max="8963" width="11.54296875" style="40" customWidth="1"/>
    <col min="8964" max="8964" width="10.453125" style="40" bestFit="1" customWidth="1"/>
    <col min="8965" max="8965" width="9.1796875" style="40" customWidth="1"/>
    <col min="8966" max="8966" width="9.7265625" style="40" customWidth="1"/>
    <col min="8967" max="8967" width="15.81640625" style="40" customWidth="1"/>
    <col min="8968" max="8968" width="15.54296875" style="40" bestFit="1" customWidth="1"/>
    <col min="8969" max="8969" width="15" style="40" customWidth="1"/>
    <col min="8970" max="8970" width="9.54296875" style="40" bestFit="1" customWidth="1"/>
    <col min="8971" max="8971" width="10.453125" style="40" customWidth="1"/>
    <col min="8972" max="8972" width="13.453125" style="40" bestFit="1" customWidth="1"/>
    <col min="8973" max="8973" width="18.453125" style="40" bestFit="1" customWidth="1"/>
    <col min="8974" max="8974" width="18.26953125" style="40" bestFit="1" customWidth="1"/>
    <col min="8975" max="8975" width="18.81640625" style="40" bestFit="1" customWidth="1"/>
    <col min="8976" max="8976" width="18.81640625" style="40" customWidth="1"/>
    <col min="8977" max="8977" width="31.26953125" style="40" customWidth="1"/>
    <col min="8978" max="8978" width="13.81640625" style="40" customWidth="1"/>
    <col min="8979" max="9216" width="10.7265625" style="40"/>
    <col min="9217" max="9217" width="13.7265625" style="40" bestFit="1" customWidth="1"/>
    <col min="9218" max="9219" width="11.54296875" style="40" customWidth="1"/>
    <col min="9220" max="9220" width="10.453125" style="40" bestFit="1" customWidth="1"/>
    <col min="9221" max="9221" width="9.1796875" style="40" customWidth="1"/>
    <col min="9222" max="9222" width="9.7265625" style="40" customWidth="1"/>
    <col min="9223" max="9223" width="15.81640625" style="40" customWidth="1"/>
    <col min="9224" max="9224" width="15.54296875" style="40" bestFit="1" customWidth="1"/>
    <col min="9225" max="9225" width="15" style="40" customWidth="1"/>
    <col min="9226" max="9226" width="9.54296875" style="40" bestFit="1" customWidth="1"/>
    <col min="9227" max="9227" width="10.453125" style="40" customWidth="1"/>
    <col min="9228" max="9228" width="13.453125" style="40" bestFit="1" customWidth="1"/>
    <col min="9229" max="9229" width="18.453125" style="40" bestFit="1" customWidth="1"/>
    <col min="9230" max="9230" width="18.26953125" style="40" bestFit="1" customWidth="1"/>
    <col min="9231" max="9231" width="18.81640625" style="40" bestFit="1" customWidth="1"/>
    <col min="9232" max="9232" width="18.81640625" style="40" customWidth="1"/>
    <col min="9233" max="9233" width="31.26953125" style="40" customWidth="1"/>
    <col min="9234" max="9234" width="13.81640625" style="40" customWidth="1"/>
    <col min="9235" max="9472" width="10.7265625" style="40"/>
    <col min="9473" max="9473" width="13.7265625" style="40" bestFit="1" customWidth="1"/>
    <col min="9474" max="9475" width="11.54296875" style="40" customWidth="1"/>
    <col min="9476" max="9476" width="10.453125" style="40" bestFit="1" customWidth="1"/>
    <col min="9477" max="9477" width="9.1796875" style="40" customWidth="1"/>
    <col min="9478" max="9478" width="9.7265625" style="40" customWidth="1"/>
    <col min="9479" max="9479" width="15.81640625" style="40" customWidth="1"/>
    <col min="9480" max="9480" width="15.54296875" style="40" bestFit="1" customWidth="1"/>
    <col min="9481" max="9481" width="15" style="40" customWidth="1"/>
    <col min="9482" max="9482" width="9.54296875" style="40" bestFit="1" customWidth="1"/>
    <col min="9483" max="9483" width="10.453125" style="40" customWidth="1"/>
    <col min="9484" max="9484" width="13.453125" style="40" bestFit="1" customWidth="1"/>
    <col min="9485" max="9485" width="18.453125" style="40" bestFit="1" customWidth="1"/>
    <col min="9486" max="9486" width="18.26953125" style="40" bestFit="1" customWidth="1"/>
    <col min="9487" max="9487" width="18.81640625" style="40" bestFit="1" customWidth="1"/>
    <col min="9488" max="9488" width="18.81640625" style="40" customWidth="1"/>
    <col min="9489" max="9489" width="31.26953125" style="40" customWidth="1"/>
    <col min="9490" max="9490" width="13.81640625" style="40" customWidth="1"/>
    <col min="9491" max="9728" width="10.7265625" style="40"/>
    <col min="9729" max="9729" width="13.7265625" style="40" bestFit="1" customWidth="1"/>
    <col min="9730" max="9731" width="11.54296875" style="40" customWidth="1"/>
    <col min="9732" max="9732" width="10.453125" style="40" bestFit="1" customWidth="1"/>
    <col min="9733" max="9733" width="9.1796875" style="40" customWidth="1"/>
    <col min="9734" max="9734" width="9.7265625" style="40" customWidth="1"/>
    <col min="9735" max="9735" width="15.81640625" style="40" customWidth="1"/>
    <col min="9736" max="9736" width="15.54296875" style="40" bestFit="1" customWidth="1"/>
    <col min="9737" max="9737" width="15" style="40" customWidth="1"/>
    <col min="9738" max="9738" width="9.54296875" style="40" bestFit="1" customWidth="1"/>
    <col min="9739" max="9739" width="10.453125" style="40" customWidth="1"/>
    <col min="9740" max="9740" width="13.453125" style="40" bestFit="1" customWidth="1"/>
    <col min="9741" max="9741" width="18.453125" style="40" bestFit="1" customWidth="1"/>
    <col min="9742" max="9742" width="18.26953125" style="40" bestFit="1" customWidth="1"/>
    <col min="9743" max="9743" width="18.81640625" style="40" bestFit="1" customWidth="1"/>
    <col min="9744" max="9744" width="18.81640625" style="40" customWidth="1"/>
    <col min="9745" max="9745" width="31.26953125" style="40" customWidth="1"/>
    <col min="9746" max="9746" width="13.81640625" style="40" customWidth="1"/>
    <col min="9747" max="9984" width="10.7265625" style="40"/>
    <col min="9985" max="9985" width="13.7265625" style="40" bestFit="1" customWidth="1"/>
    <col min="9986" max="9987" width="11.54296875" style="40" customWidth="1"/>
    <col min="9988" max="9988" width="10.453125" style="40" bestFit="1" customWidth="1"/>
    <col min="9989" max="9989" width="9.1796875" style="40" customWidth="1"/>
    <col min="9990" max="9990" width="9.7265625" style="40" customWidth="1"/>
    <col min="9991" max="9991" width="15.81640625" style="40" customWidth="1"/>
    <col min="9992" max="9992" width="15.54296875" style="40" bestFit="1" customWidth="1"/>
    <col min="9993" max="9993" width="15" style="40" customWidth="1"/>
    <col min="9994" max="9994" width="9.54296875" style="40" bestFit="1" customWidth="1"/>
    <col min="9995" max="9995" width="10.453125" style="40" customWidth="1"/>
    <col min="9996" max="9996" width="13.453125" style="40" bestFit="1" customWidth="1"/>
    <col min="9997" max="9997" width="18.453125" style="40" bestFit="1" customWidth="1"/>
    <col min="9998" max="9998" width="18.26953125" style="40" bestFit="1" customWidth="1"/>
    <col min="9999" max="9999" width="18.81640625" style="40" bestFit="1" customWidth="1"/>
    <col min="10000" max="10000" width="18.81640625" style="40" customWidth="1"/>
    <col min="10001" max="10001" width="31.26953125" style="40" customWidth="1"/>
    <col min="10002" max="10002" width="13.81640625" style="40" customWidth="1"/>
    <col min="10003" max="10240" width="10.7265625" style="40"/>
    <col min="10241" max="10241" width="13.7265625" style="40" bestFit="1" customWidth="1"/>
    <col min="10242" max="10243" width="11.54296875" style="40" customWidth="1"/>
    <col min="10244" max="10244" width="10.453125" style="40" bestFit="1" customWidth="1"/>
    <col min="10245" max="10245" width="9.1796875" style="40" customWidth="1"/>
    <col min="10246" max="10246" width="9.7265625" style="40" customWidth="1"/>
    <col min="10247" max="10247" width="15.81640625" style="40" customWidth="1"/>
    <col min="10248" max="10248" width="15.54296875" style="40" bestFit="1" customWidth="1"/>
    <col min="10249" max="10249" width="15" style="40" customWidth="1"/>
    <col min="10250" max="10250" width="9.54296875" style="40" bestFit="1" customWidth="1"/>
    <col min="10251" max="10251" width="10.453125" style="40" customWidth="1"/>
    <col min="10252" max="10252" width="13.453125" style="40" bestFit="1" customWidth="1"/>
    <col min="10253" max="10253" width="18.453125" style="40" bestFit="1" customWidth="1"/>
    <col min="10254" max="10254" width="18.26953125" style="40" bestFit="1" customWidth="1"/>
    <col min="10255" max="10255" width="18.81640625" style="40" bestFit="1" customWidth="1"/>
    <col min="10256" max="10256" width="18.81640625" style="40" customWidth="1"/>
    <col min="10257" max="10257" width="31.26953125" style="40" customWidth="1"/>
    <col min="10258" max="10258" width="13.81640625" style="40" customWidth="1"/>
    <col min="10259" max="10496" width="10.7265625" style="40"/>
    <col min="10497" max="10497" width="13.7265625" style="40" bestFit="1" customWidth="1"/>
    <col min="10498" max="10499" width="11.54296875" style="40" customWidth="1"/>
    <col min="10500" max="10500" width="10.453125" style="40" bestFit="1" customWidth="1"/>
    <col min="10501" max="10501" width="9.1796875" style="40" customWidth="1"/>
    <col min="10502" max="10502" width="9.7265625" style="40" customWidth="1"/>
    <col min="10503" max="10503" width="15.81640625" style="40" customWidth="1"/>
    <col min="10504" max="10504" width="15.54296875" style="40" bestFit="1" customWidth="1"/>
    <col min="10505" max="10505" width="15" style="40" customWidth="1"/>
    <col min="10506" max="10506" width="9.54296875" style="40" bestFit="1" customWidth="1"/>
    <col min="10507" max="10507" width="10.453125" style="40" customWidth="1"/>
    <col min="10508" max="10508" width="13.453125" style="40" bestFit="1" customWidth="1"/>
    <col min="10509" max="10509" width="18.453125" style="40" bestFit="1" customWidth="1"/>
    <col min="10510" max="10510" width="18.26953125" style="40" bestFit="1" customWidth="1"/>
    <col min="10511" max="10511" width="18.81640625" style="40" bestFit="1" customWidth="1"/>
    <col min="10512" max="10512" width="18.81640625" style="40" customWidth="1"/>
    <col min="10513" max="10513" width="31.26953125" style="40" customWidth="1"/>
    <col min="10514" max="10514" width="13.81640625" style="40" customWidth="1"/>
    <col min="10515" max="10752" width="10.7265625" style="40"/>
    <col min="10753" max="10753" width="13.7265625" style="40" bestFit="1" customWidth="1"/>
    <col min="10754" max="10755" width="11.54296875" style="40" customWidth="1"/>
    <col min="10756" max="10756" width="10.453125" style="40" bestFit="1" customWidth="1"/>
    <col min="10757" max="10757" width="9.1796875" style="40" customWidth="1"/>
    <col min="10758" max="10758" width="9.7265625" style="40" customWidth="1"/>
    <col min="10759" max="10759" width="15.81640625" style="40" customWidth="1"/>
    <col min="10760" max="10760" width="15.54296875" style="40" bestFit="1" customWidth="1"/>
    <col min="10761" max="10761" width="15" style="40" customWidth="1"/>
    <col min="10762" max="10762" width="9.54296875" style="40" bestFit="1" customWidth="1"/>
    <col min="10763" max="10763" width="10.453125" style="40" customWidth="1"/>
    <col min="10764" max="10764" width="13.453125" style="40" bestFit="1" customWidth="1"/>
    <col min="10765" max="10765" width="18.453125" style="40" bestFit="1" customWidth="1"/>
    <col min="10766" max="10766" width="18.26953125" style="40" bestFit="1" customWidth="1"/>
    <col min="10767" max="10767" width="18.81640625" style="40" bestFit="1" customWidth="1"/>
    <col min="10768" max="10768" width="18.81640625" style="40" customWidth="1"/>
    <col min="10769" max="10769" width="31.26953125" style="40" customWidth="1"/>
    <col min="10770" max="10770" width="13.81640625" style="40" customWidth="1"/>
    <col min="10771" max="11008" width="10.7265625" style="40"/>
    <col min="11009" max="11009" width="13.7265625" style="40" bestFit="1" customWidth="1"/>
    <col min="11010" max="11011" width="11.54296875" style="40" customWidth="1"/>
    <col min="11012" max="11012" width="10.453125" style="40" bestFit="1" customWidth="1"/>
    <col min="11013" max="11013" width="9.1796875" style="40" customWidth="1"/>
    <col min="11014" max="11014" width="9.7265625" style="40" customWidth="1"/>
    <col min="11015" max="11015" width="15.81640625" style="40" customWidth="1"/>
    <col min="11016" max="11016" width="15.54296875" style="40" bestFit="1" customWidth="1"/>
    <col min="11017" max="11017" width="15" style="40" customWidth="1"/>
    <col min="11018" max="11018" width="9.54296875" style="40" bestFit="1" customWidth="1"/>
    <col min="11019" max="11019" width="10.453125" style="40" customWidth="1"/>
    <col min="11020" max="11020" width="13.453125" style="40" bestFit="1" customWidth="1"/>
    <col min="11021" max="11021" width="18.453125" style="40" bestFit="1" customWidth="1"/>
    <col min="11022" max="11022" width="18.26953125" style="40" bestFit="1" customWidth="1"/>
    <col min="11023" max="11023" width="18.81640625" style="40" bestFit="1" customWidth="1"/>
    <col min="11024" max="11024" width="18.81640625" style="40" customWidth="1"/>
    <col min="11025" max="11025" width="31.26953125" style="40" customWidth="1"/>
    <col min="11026" max="11026" width="13.81640625" style="40" customWidth="1"/>
    <col min="11027" max="11264" width="10.7265625" style="40"/>
    <col min="11265" max="11265" width="13.7265625" style="40" bestFit="1" customWidth="1"/>
    <col min="11266" max="11267" width="11.54296875" style="40" customWidth="1"/>
    <col min="11268" max="11268" width="10.453125" style="40" bestFit="1" customWidth="1"/>
    <col min="11269" max="11269" width="9.1796875" style="40" customWidth="1"/>
    <col min="11270" max="11270" width="9.7265625" style="40" customWidth="1"/>
    <col min="11271" max="11271" width="15.81640625" style="40" customWidth="1"/>
    <col min="11272" max="11272" width="15.54296875" style="40" bestFit="1" customWidth="1"/>
    <col min="11273" max="11273" width="15" style="40" customWidth="1"/>
    <col min="11274" max="11274" width="9.54296875" style="40" bestFit="1" customWidth="1"/>
    <col min="11275" max="11275" width="10.453125" style="40" customWidth="1"/>
    <col min="11276" max="11276" width="13.453125" style="40" bestFit="1" customWidth="1"/>
    <col min="11277" max="11277" width="18.453125" style="40" bestFit="1" customWidth="1"/>
    <col min="11278" max="11278" width="18.26953125" style="40" bestFit="1" customWidth="1"/>
    <col min="11279" max="11279" width="18.81640625" style="40" bestFit="1" customWidth="1"/>
    <col min="11280" max="11280" width="18.81640625" style="40" customWidth="1"/>
    <col min="11281" max="11281" width="31.26953125" style="40" customWidth="1"/>
    <col min="11282" max="11282" width="13.81640625" style="40" customWidth="1"/>
    <col min="11283" max="11520" width="10.7265625" style="40"/>
    <col min="11521" max="11521" width="13.7265625" style="40" bestFit="1" customWidth="1"/>
    <col min="11522" max="11523" width="11.54296875" style="40" customWidth="1"/>
    <col min="11524" max="11524" width="10.453125" style="40" bestFit="1" customWidth="1"/>
    <col min="11525" max="11525" width="9.1796875" style="40" customWidth="1"/>
    <col min="11526" max="11526" width="9.7265625" style="40" customWidth="1"/>
    <col min="11527" max="11527" width="15.81640625" style="40" customWidth="1"/>
    <col min="11528" max="11528" width="15.54296875" style="40" bestFit="1" customWidth="1"/>
    <col min="11529" max="11529" width="15" style="40" customWidth="1"/>
    <col min="11530" max="11530" width="9.54296875" style="40" bestFit="1" customWidth="1"/>
    <col min="11531" max="11531" width="10.453125" style="40" customWidth="1"/>
    <col min="11532" max="11532" width="13.453125" style="40" bestFit="1" customWidth="1"/>
    <col min="11533" max="11533" width="18.453125" style="40" bestFit="1" customWidth="1"/>
    <col min="11534" max="11534" width="18.26953125" style="40" bestFit="1" customWidth="1"/>
    <col min="11535" max="11535" width="18.81640625" style="40" bestFit="1" customWidth="1"/>
    <col min="11536" max="11536" width="18.81640625" style="40" customWidth="1"/>
    <col min="11537" max="11537" width="31.26953125" style="40" customWidth="1"/>
    <col min="11538" max="11538" width="13.81640625" style="40" customWidth="1"/>
    <col min="11539" max="11776" width="10.7265625" style="40"/>
    <col min="11777" max="11777" width="13.7265625" style="40" bestFit="1" customWidth="1"/>
    <col min="11778" max="11779" width="11.54296875" style="40" customWidth="1"/>
    <col min="11780" max="11780" width="10.453125" style="40" bestFit="1" customWidth="1"/>
    <col min="11781" max="11781" width="9.1796875" style="40" customWidth="1"/>
    <col min="11782" max="11782" width="9.7265625" style="40" customWidth="1"/>
    <col min="11783" max="11783" width="15.81640625" style="40" customWidth="1"/>
    <col min="11784" max="11784" width="15.54296875" style="40" bestFit="1" customWidth="1"/>
    <col min="11785" max="11785" width="15" style="40" customWidth="1"/>
    <col min="11786" max="11786" width="9.54296875" style="40" bestFit="1" customWidth="1"/>
    <col min="11787" max="11787" width="10.453125" style="40" customWidth="1"/>
    <col min="11788" max="11788" width="13.453125" style="40" bestFit="1" customWidth="1"/>
    <col min="11789" max="11789" width="18.453125" style="40" bestFit="1" customWidth="1"/>
    <col min="11790" max="11790" width="18.26953125" style="40" bestFit="1" customWidth="1"/>
    <col min="11791" max="11791" width="18.81640625" style="40" bestFit="1" customWidth="1"/>
    <col min="11792" max="11792" width="18.81640625" style="40" customWidth="1"/>
    <col min="11793" max="11793" width="31.26953125" style="40" customWidth="1"/>
    <col min="11794" max="11794" width="13.81640625" style="40" customWidth="1"/>
    <col min="11795" max="12032" width="10.7265625" style="40"/>
    <col min="12033" max="12033" width="13.7265625" style="40" bestFit="1" customWidth="1"/>
    <col min="12034" max="12035" width="11.54296875" style="40" customWidth="1"/>
    <col min="12036" max="12036" width="10.453125" style="40" bestFit="1" customWidth="1"/>
    <col min="12037" max="12037" width="9.1796875" style="40" customWidth="1"/>
    <col min="12038" max="12038" width="9.7265625" style="40" customWidth="1"/>
    <col min="12039" max="12039" width="15.81640625" style="40" customWidth="1"/>
    <col min="12040" max="12040" width="15.54296875" style="40" bestFit="1" customWidth="1"/>
    <col min="12041" max="12041" width="15" style="40" customWidth="1"/>
    <col min="12042" max="12042" width="9.54296875" style="40" bestFit="1" customWidth="1"/>
    <col min="12043" max="12043" width="10.453125" style="40" customWidth="1"/>
    <col min="12044" max="12044" width="13.453125" style="40" bestFit="1" customWidth="1"/>
    <col min="12045" max="12045" width="18.453125" style="40" bestFit="1" customWidth="1"/>
    <col min="12046" max="12046" width="18.26953125" style="40" bestFit="1" customWidth="1"/>
    <col min="12047" max="12047" width="18.81640625" style="40" bestFit="1" customWidth="1"/>
    <col min="12048" max="12048" width="18.81640625" style="40" customWidth="1"/>
    <col min="12049" max="12049" width="31.26953125" style="40" customWidth="1"/>
    <col min="12050" max="12050" width="13.81640625" style="40" customWidth="1"/>
    <col min="12051" max="12288" width="10.7265625" style="40"/>
    <col min="12289" max="12289" width="13.7265625" style="40" bestFit="1" customWidth="1"/>
    <col min="12290" max="12291" width="11.54296875" style="40" customWidth="1"/>
    <col min="12292" max="12292" width="10.453125" style="40" bestFit="1" customWidth="1"/>
    <col min="12293" max="12293" width="9.1796875" style="40" customWidth="1"/>
    <col min="12294" max="12294" width="9.7265625" style="40" customWidth="1"/>
    <col min="12295" max="12295" width="15.81640625" style="40" customWidth="1"/>
    <col min="12296" max="12296" width="15.54296875" style="40" bestFit="1" customWidth="1"/>
    <col min="12297" max="12297" width="15" style="40" customWidth="1"/>
    <col min="12298" max="12298" width="9.54296875" style="40" bestFit="1" customWidth="1"/>
    <col min="12299" max="12299" width="10.453125" style="40" customWidth="1"/>
    <col min="12300" max="12300" width="13.453125" style="40" bestFit="1" customWidth="1"/>
    <col min="12301" max="12301" width="18.453125" style="40" bestFit="1" customWidth="1"/>
    <col min="12302" max="12302" width="18.26953125" style="40" bestFit="1" customWidth="1"/>
    <col min="12303" max="12303" width="18.81640625" style="40" bestFit="1" customWidth="1"/>
    <col min="12304" max="12304" width="18.81640625" style="40" customWidth="1"/>
    <col min="12305" max="12305" width="31.26953125" style="40" customWidth="1"/>
    <col min="12306" max="12306" width="13.81640625" style="40" customWidth="1"/>
    <col min="12307" max="12544" width="10.7265625" style="40"/>
    <col min="12545" max="12545" width="13.7265625" style="40" bestFit="1" customWidth="1"/>
    <col min="12546" max="12547" width="11.54296875" style="40" customWidth="1"/>
    <col min="12548" max="12548" width="10.453125" style="40" bestFit="1" customWidth="1"/>
    <col min="12549" max="12549" width="9.1796875" style="40" customWidth="1"/>
    <col min="12550" max="12550" width="9.7265625" style="40" customWidth="1"/>
    <col min="12551" max="12551" width="15.81640625" style="40" customWidth="1"/>
    <col min="12552" max="12552" width="15.54296875" style="40" bestFit="1" customWidth="1"/>
    <col min="12553" max="12553" width="15" style="40" customWidth="1"/>
    <col min="12554" max="12554" width="9.54296875" style="40" bestFit="1" customWidth="1"/>
    <col min="12555" max="12555" width="10.453125" style="40" customWidth="1"/>
    <col min="12556" max="12556" width="13.453125" style="40" bestFit="1" customWidth="1"/>
    <col min="12557" max="12557" width="18.453125" style="40" bestFit="1" customWidth="1"/>
    <col min="12558" max="12558" width="18.26953125" style="40" bestFit="1" customWidth="1"/>
    <col min="12559" max="12559" width="18.81640625" style="40" bestFit="1" customWidth="1"/>
    <col min="12560" max="12560" width="18.81640625" style="40" customWidth="1"/>
    <col min="12561" max="12561" width="31.26953125" style="40" customWidth="1"/>
    <col min="12562" max="12562" width="13.81640625" style="40" customWidth="1"/>
    <col min="12563" max="12800" width="10.7265625" style="40"/>
    <col min="12801" max="12801" width="13.7265625" style="40" bestFit="1" customWidth="1"/>
    <col min="12802" max="12803" width="11.54296875" style="40" customWidth="1"/>
    <col min="12804" max="12804" width="10.453125" style="40" bestFit="1" customWidth="1"/>
    <col min="12805" max="12805" width="9.1796875" style="40" customWidth="1"/>
    <col min="12806" max="12806" width="9.7265625" style="40" customWidth="1"/>
    <col min="12807" max="12807" width="15.81640625" style="40" customWidth="1"/>
    <col min="12808" max="12808" width="15.54296875" style="40" bestFit="1" customWidth="1"/>
    <col min="12809" max="12809" width="15" style="40" customWidth="1"/>
    <col min="12810" max="12810" width="9.54296875" style="40" bestFit="1" customWidth="1"/>
    <col min="12811" max="12811" width="10.453125" style="40" customWidth="1"/>
    <col min="12812" max="12812" width="13.453125" style="40" bestFit="1" customWidth="1"/>
    <col min="12813" max="12813" width="18.453125" style="40" bestFit="1" customWidth="1"/>
    <col min="12814" max="12814" width="18.26953125" style="40" bestFit="1" customWidth="1"/>
    <col min="12815" max="12815" width="18.81640625" style="40" bestFit="1" customWidth="1"/>
    <col min="12816" max="12816" width="18.81640625" style="40" customWidth="1"/>
    <col min="12817" max="12817" width="31.26953125" style="40" customWidth="1"/>
    <col min="12818" max="12818" width="13.81640625" style="40" customWidth="1"/>
    <col min="12819" max="13056" width="10.7265625" style="40"/>
    <col min="13057" max="13057" width="13.7265625" style="40" bestFit="1" customWidth="1"/>
    <col min="13058" max="13059" width="11.54296875" style="40" customWidth="1"/>
    <col min="13060" max="13060" width="10.453125" style="40" bestFit="1" customWidth="1"/>
    <col min="13061" max="13061" width="9.1796875" style="40" customWidth="1"/>
    <col min="13062" max="13062" width="9.7265625" style="40" customWidth="1"/>
    <col min="13063" max="13063" width="15.81640625" style="40" customWidth="1"/>
    <col min="13064" max="13064" width="15.54296875" style="40" bestFit="1" customWidth="1"/>
    <col min="13065" max="13065" width="15" style="40" customWidth="1"/>
    <col min="13066" max="13066" width="9.54296875" style="40" bestFit="1" customWidth="1"/>
    <col min="13067" max="13067" width="10.453125" style="40" customWidth="1"/>
    <col min="13068" max="13068" width="13.453125" style="40" bestFit="1" customWidth="1"/>
    <col min="13069" max="13069" width="18.453125" style="40" bestFit="1" customWidth="1"/>
    <col min="13070" max="13070" width="18.26953125" style="40" bestFit="1" customWidth="1"/>
    <col min="13071" max="13071" width="18.81640625" style="40" bestFit="1" customWidth="1"/>
    <col min="13072" max="13072" width="18.81640625" style="40" customWidth="1"/>
    <col min="13073" max="13073" width="31.26953125" style="40" customWidth="1"/>
    <col min="13074" max="13074" width="13.81640625" style="40" customWidth="1"/>
    <col min="13075" max="13312" width="10.7265625" style="40"/>
    <col min="13313" max="13313" width="13.7265625" style="40" bestFit="1" customWidth="1"/>
    <col min="13314" max="13315" width="11.54296875" style="40" customWidth="1"/>
    <col min="13316" max="13316" width="10.453125" style="40" bestFit="1" customWidth="1"/>
    <col min="13317" max="13317" width="9.1796875" style="40" customWidth="1"/>
    <col min="13318" max="13318" width="9.7265625" style="40" customWidth="1"/>
    <col min="13319" max="13319" width="15.81640625" style="40" customWidth="1"/>
    <col min="13320" max="13320" width="15.54296875" style="40" bestFit="1" customWidth="1"/>
    <col min="13321" max="13321" width="15" style="40" customWidth="1"/>
    <col min="13322" max="13322" width="9.54296875" style="40" bestFit="1" customWidth="1"/>
    <col min="13323" max="13323" width="10.453125" style="40" customWidth="1"/>
    <col min="13324" max="13324" width="13.453125" style="40" bestFit="1" customWidth="1"/>
    <col min="13325" max="13325" width="18.453125" style="40" bestFit="1" customWidth="1"/>
    <col min="13326" max="13326" width="18.26953125" style="40" bestFit="1" customWidth="1"/>
    <col min="13327" max="13327" width="18.81640625" style="40" bestFit="1" customWidth="1"/>
    <col min="13328" max="13328" width="18.81640625" style="40" customWidth="1"/>
    <col min="13329" max="13329" width="31.26953125" style="40" customWidth="1"/>
    <col min="13330" max="13330" width="13.81640625" style="40" customWidth="1"/>
    <col min="13331" max="13568" width="10.7265625" style="40"/>
    <col min="13569" max="13569" width="13.7265625" style="40" bestFit="1" customWidth="1"/>
    <col min="13570" max="13571" width="11.54296875" style="40" customWidth="1"/>
    <col min="13572" max="13572" width="10.453125" style="40" bestFit="1" customWidth="1"/>
    <col min="13573" max="13573" width="9.1796875" style="40" customWidth="1"/>
    <col min="13574" max="13574" width="9.7265625" style="40" customWidth="1"/>
    <col min="13575" max="13575" width="15.81640625" style="40" customWidth="1"/>
    <col min="13576" max="13576" width="15.54296875" style="40" bestFit="1" customWidth="1"/>
    <col min="13577" max="13577" width="15" style="40" customWidth="1"/>
    <col min="13578" max="13578" width="9.54296875" style="40" bestFit="1" customWidth="1"/>
    <col min="13579" max="13579" width="10.453125" style="40" customWidth="1"/>
    <col min="13580" max="13580" width="13.453125" style="40" bestFit="1" customWidth="1"/>
    <col min="13581" max="13581" width="18.453125" style="40" bestFit="1" customWidth="1"/>
    <col min="13582" max="13582" width="18.26953125" style="40" bestFit="1" customWidth="1"/>
    <col min="13583" max="13583" width="18.81640625" style="40" bestFit="1" customWidth="1"/>
    <col min="13584" max="13584" width="18.81640625" style="40" customWidth="1"/>
    <col min="13585" max="13585" width="31.26953125" style="40" customWidth="1"/>
    <col min="13586" max="13586" width="13.81640625" style="40" customWidth="1"/>
    <col min="13587" max="13824" width="10.7265625" style="40"/>
    <col min="13825" max="13825" width="13.7265625" style="40" bestFit="1" customWidth="1"/>
    <col min="13826" max="13827" width="11.54296875" style="40" customWidth="1"/>
    <col min="13828" max="13828" width="10.453125" style="40" bestFit="1" customWidth="1"/>
    <col min="13829" max="13829" width="9.1796875" style="40" customWidth="1"/>
    <col min="13830" max="13830" width="9.7265625" style="40" customWidth="1"/>
    <col min="13831" max="13831" width="15.81640625" style="40" customWidth="1"/>
    <col min="13832" max="13832" width="15.54296875" style="40" bestFit="1" customWidth="1"/>
    <col min="13833" max="13833" width="15" style="40" customWidth="1"/>
    <col min="13834" max="13834" width="9.54296875" style="40" bestFit="1" customWidth="1"/>
    <col min="13835" max="13835" width="10.453125" style="40" customWidth="1"/>
    <col min="13836" max="13836" width="13.453125" style="40" bestFit="1" customWidth="1"/>
    <col min="13837" max="13837" width="18.453125" style="40" bestFit="1" customWidth="1"/>
    <col min="13838" max="13838" width="18.26953125" style="40" bestFit="1" customWidth="1"/>
    <col min="13839" max="13839" width="18.81640625" style="40" bestFit="1" customWidth="1"/>
    <col min="13840" max="13840" width="18.81640625" style="40" customWidth="1"/>
    <col min="13841" max="13841" width="31.26953125" style="40" customWidth="1"/>
    <col min="13842" max="13842" width="13.81640625" style="40" customWidth="1"/>
    <col min="13843" max="14080" width="10.7265625" style="40"/>
    <col min="14081" max="14081" width="13.7265625" style="40" bestFit="1" customWidth="1"/>
    <col min="14082" max="14083" width="11.54296875" style="40" customWidth="1"/>
    <col min="14084" max="14084" width="10.453125" style="40" bestFit="1" customWidth="1"/>
    <col min="14085" max="14085" width="9.1796875" style="40" customWidth="1"/>
    <col min="14086" max="14086" width="9.7265625" style="40" customWidth="1"/>
    <col min="14087" max="14087" width="15.81640625" style="40" customWidth="1"/>
    <col min="14088" max="14088" width="15.54296875" style="40" bestFit="1" customWidth="1"/>
    <col min="14089" max="14089" width="15" style="40" customWidth="1"/>
    <col min="14090" max="14090" width="9.54296875" style="40" bestFit="1" customWidth="1"/>
    <col min="14091" max="14091" width="10.453125" style="40" customWidth="1"/>
    <col min="14092" max="14092" width="13.453125" style="40" bestFit="1" customWidth="1"/>
    <col min="14093" max="14093" width="18.453125" style="40" bestFit="1" customWidth="1"/>
    <col min="14094" max="14094" width="18.26953125" style="40" bestFit="1" customWidth="1"/>
    <col min="14095" max="14095" width="18.81640625" style="40" bestFit="1" customWidth="1"/>
    <col min="14096" max="14096" width="18.81640625" style="40" customWidth="1"/>
    <col min="14097" max="14097" width="31.26953125" style="40" customWidth="1"/>
    <col min="14098" max="14098" width="13.81640625" style="40" customWidth="1"/>
    <col min="14099" max="14336" width="10.7265625" style="40"/>
    <col min="14337" max="14337" width="13.7265625" style="40" bestFit="1" customWidth="1"/>
    <col min="14338" max="14339" width="11.54296875" style="40" customWidth="1"/>
    <col min="14340" max="14340" width="10.453125" style="40" bestFit="1" customWidth="1"/>
    <col min="14341" max="14341" width="9.1796875" style="40" customWidth="1"/>
    <col min="14342" max="14342" width="9.7265625" style="40" customWidth="1"/>
    <col min="14343" max="14343" width="15.81640625" style="40" customWidth="1"/>
    <col min="14344" max="14344" width="15.54296875" style="40" bestFit="1" customWidth="1"/>
    <col min="14345" max="14345" width="15" style="40" customWidth="1"/>
    <col min="14346" max="14346" width="9.54296875" style="40" bestFit="1" customWidth="1"/>
    <col min="14347" max="14347" width="10.453125" style="40" customWidth="1"/>
    <col min="14348" max="14348" width="13.453125" style="40" bestFit="1" customWidth="1"/>
    <col min="14349" max="14349" width="18.453125" style="40" bestFit="1" customWidth="1"/>
    <col min="14350" max="14350" width="18.26953125" style="40" bestFit="1" customWidth="1"/>
    <col min="14351" max="14351" width="18.81640625" style="40" bestFit="1" customWidth="1"/>
    <col min="14352" max="14352" width="18.81640625" style="40" customWidth="1"/>
    <col min="14353" max="14353" width="31.26953125" style="40" customWidth="1"/>
    <col min="14354" max="14354" width="13.81640625" style="40" customWidth="1"/>
    <col min="14355" max="14592" width="10.7265625" style="40"/>
    <col min="14593" max="14593" width="13.7265625" style="40" bestFit="1" customWidth="1"/>
    <col min="14594" max="14595" width="11.54296875" style="40" customWidth="1"/>
    <col min="14596" max="14596" width="10.453125" style="40" bestFit="1" customWidth="1"/>
    <col min="14597" max="14597" width="9.1796875" style="40" customWidth="1"/>
    <col min="14598" max="14598" width="9.7265625" style="40" customWidth="1"/>
    <col min="14599" max="14599" width="15.81640625" style="40" customWidth="1"/>
    <col min="14600" max="14600" width="15.54296875" style="40" bestFit="1" customWidth="1"/>
    <col min="14601" max="14601" width="15" style="40" customWidth="1"/>
    <col min="14602" max="14602" width="9.54296875" style="40" bestFit="1" customWidth="1"/>
    <col min="14603" max="14603" width="10.453125" style="40" customWidth="1"/>
    <col min="14604" max="14604" width="13.453125" style="40" bestFit="1" customWidth="1"/>
    <col min="14605" max="14605" width="18.453125" style="40" bestFit="1" customWidth="1"/>
    <col min="14606" max="14606" width="18.26953125" style="40" bestFit="1" customWidth="1"/>
    <col min="14607" max="14607" width="18.81640625" style="40" bestFit="1" customWidth="1"/>
    <col min="14608" max="14608" width="18.81640625" style="40" customWidth="1"/>
    <col min="14609" max="14609" width="31.26953125" style="40" customWidth="1"/>
    <col min="14610" max="14610" width="13.81640625" style="40" customWidth="1"/>
    <col min="14611" max="14848" width="10.7265625" style="40"/>
    <col min="14849" max="14849" width="13.7265625" style="40" bestFit="1" customWidth="1"/>
    <col min="14850" max="14851" width="11.54296875" style="40" customWidth="1"/>
    <col min="14852" max="14852" width="10.453125" style="40" bestFit="1" customWidth="1"/>
    <col min="14853" max="14853" width="9.1796875" style="40" customWidth="1"/>
    <col min="14854" max="14854" width="9.7265625" style="40" customWidth="1"/>
    <col min="14855" max="14855" width="15.81640625" style="40" customWidth="1"/>
    <col min="14856" max="14856" width="15.54296875" style="40" bestFit="1" customWidth="1"/>
    <col min="14857" max="14857" width="15" style="40" customWidth="1"/>
    <col min="14858" max="14858" width="9.54296875" style="40" bestFit="1" customWidth="1"/>
    <col min="14859" max="14859" width="10.453125" style="40" customWidth="1"/>
    <col min="14860" max="14860" width="13.453125" style="40" bestFit="1" customWidth="1"/>
    <col min="14861" max="14861" width="18.453125" style="40" bestFit="1" customWidth="1"/>
    <col min="14862" max="14862" width="18.26953125" style="40" bestFit="1" customWidth="1"/>
    <col min="14863" max="14863" width="18.81640625" style="40" bestFit="1" customWidth="1"/>
    <col min="14864" max="14864" width="18.81640625" style="40" customWidth="1"/>
    <col min="14865" max="14865" width="31.26953125" style="40" customWidth="1"/>
    <col min="14866" max="14866" width="13.81640625" style="40" customWidth="1"/>
    <col min="14867" max="15104" width="10.7265625" style="40"/>
    <col min="15105" max="15105" width="13.7265625" style="40" bestFit="1" customWidth="1"/>
    <col min="15106" max="15107" width="11.54296875" style="40" customWidth="1"/>
    <col min="15108" max="15108" width="10.453125" style="40" bestFit="1" customWidth="1"/>
    <col min="15109" max="15109" width="9.1796875" style="40" customWidth="1"/>
    <col min="15110" max="15110" width="9.7265625" style="40" customWidth="1"/>
    <col min="15111" max="15111" width="15.81640625" style="40" customWidth="1"/>
    <col min="15112" max="15112" width="15.54296875" style="40" bestFit="1" customWidth="1"/>
    <col min="15113" max="15113" width="15" style="40" customWidth="1"/>
    <col min="15114" max="15114" width="9.54296875" style="40" bestFit="1" customWidth="1"/>
    <col min="15115" max="15115" width="10.453125" style="40" customWidth="1"/>
    <col min="15116" max="15116" width="13.453125" style="40" bestFit="1" customWidth="1"/>
    <col min="15117" max="15117" width="18.453125" style="40" bestFit="1" customWidth="1"/>
    <col min="15118" max="15118" width="18.26953125" style="40" bestFit="1" customWidth="1"/>
    <col min="15119" max="15119" width="18.81640625" style="40" bestFit="1" customWidth="1"/>
    <col min="15120" max="15120" width="18.81640625" style="40" customWidth="1"/>
    <col min="15121" max="15121" width="31.26953125" style="40" customWidth="1"/>
    <col min="15122" max="15122" width="13.81640625" style="40" customWidth="1"/>
    <col min="15123" max="15360" width="10.7265625" style="40"/>
    <col min="15361" max="15361" width="13.7265625" style="40" bestFit="1" customWidth="1"/>
    <col min="15362" max="15363" width="11.54296875" style="40" customWidth="1"/>
    <col min="15364" max="15364" width="10.453125" style="40" bestFit="1" customWidth="1"/>
    <col min="15365" max="15365" width="9.1796875" style="40" customWidth="1"/>
    <col min="15366" max="15366" width="9.7265625" style="40" customWidth="1"/>
    <col min="15367" max="15367" width="15.81640625" style="40" customWidth="1"/>
    <col min="15368" max="15368" width="15.54296875" style="40" bestFit="1" customWidth="1"/>
    <col min="15369" max="15369" width="15" style="40" customWidth="1"/>
    <col min="15370" max="15370" width="9.54296875" style="40" bestFit="1" customWidth="1"/>
    <col min="15371" max="15371" width="10.453125" style="40" customWidth="1"/>
    <col min="15372" max="15372" width="13.453125" style="40" bestFit="1" customWidth="1"/>
    <col min="15373" max="15373" width="18.453125" style="40" bestFit="1" customWidth="1"/>
    <col min="15374" max="15374" width="18.26953125" style="40" bestFit="1" customWidth="1"/>
    <col min="15375" max="15375" width="18.81640625" style="40" bestFit="1" customWidth="1"/>
    <col min="15376" max="15376" width="18.81640625" style="40" customWidth="1"/>
    <col min="15377" max="15377" width="31.26953125" style="40" customWidth="1"/>
    <col min="15378" max="15378" width="13.81640625" style="40" customWidth="1"/>
    <col min="15379" max="15616" width="10.7265625" style="40"/>
    <col min="15617" max="15617" width="13.7265625" style="40" bestFit="1" customWidth="1"/>
    <col min="15618" max="15619" width="11.54296875" style="40" customWidth="1"/>
    <col min="15620" max="15620" width="10.453125" style="40" bestFit="1" customWidth="1"/>
    <col min="15621" max="15621" width="9.1796875" style="40" customWidth="1"/>
    <col min="15622" max="15622" width="9.7265625" style="40" customWidth="1"/>
    <col min="15623" max="15623" width="15.81640625" style="40" customWidth="1"/>
    <col min="15624" max="15624" width="15.54296875" style="40" bestFit="1" customWidth="1"/>
    <col min="15625" max="15625" width="15" style="40" customWidth="1"/>
    <col min="15626" max="15626" width="9.54296875" style="40" bestFit="1" customWidth="1"/>
    <col min="15627" max="15627" width="10.453125" style="40" customWidth="1"/>
    <col min="15628" max="15628" width="13.453125" style="40" bestFit="1" customWidth="1"/>
    <col min="15629" max="15629" width="18.453125" style="40" bestFit="1" customWidth="1"/>
    <col min="15630" max="15630" width="18.26953125" style="40" bestFit="1" customWidth="1"/>
    <col min="15631" max="15631" width="18.81640625" style="40" bestFit="1" customWidth="1"/>
    <col min="15632" max="15632" width="18.81640625" style="40" customWidth="1"/>
    <col min="15633" max="15633" width="31.26953125" style="40" customWidth="1"/>
    <col min="15634" max="15634" width="13.81640625" style="40" customWidth="1"/>
    <col min="15635" max="15872" width="10.7265625" style="40"/>
    <col min="15873" max="15873" width="13.7265625" style="40" bestFit="1" customWidth="1"/>
    <col min="15874" max="15875" width="11.54296875" style="40" customWidth="1"/>
    <col min="15876" max="15876" width="10.453125" style="40" bestFit="1" customWidth="1"/>
    <col min="15877" max="15877" width="9.1796875" style="40" customWidth="1"/>
    <col min="15878" max="15878" width="9.7265625" style="40" customWidth="1"/>
    <col min="15879" max="15879" width="15.81640625" style="40" customWidth="1"/>
    <col min="15880" max="15880" width="15.54296875" style="40" bestFit="1" customWidth="1"/>
    <col min="15881" max="15881" width="15" style="40" customWidth="1"/>
    <col min="15882" max="15882" width="9.54296875" style="40" bestFit="1" customWidth="1"/>
    <col min="15883" max="15883" width="10.453125" style="40" customWidth="1"/>
    <col min="15884" max="15884" width="13.453125" style="40" bestFit="1" customWidth="1"/>
    <col min="15885" max="15885" width="18.453125" style="40" bestFit="1" customWidth="1"/>
    <col min="15886" max="15886" width="18.26953125" style="40" bestFit="1" customWidth="1"/>
    <col min="15887" max="15887" width="18.81640625" style="40" bestFit="1" customWidth="1"/>
    <col min="15888" max="15888" width="18.81640625" style="40" customWidth="1"/>
    <col min="15889" max="15889" width="31.26953125" style="40" customWidth="1"/>
    <col min="15890" max="15890" width="13.81640625" style="40" customWidth="1"/>
    <col min="15891" max="16128" width="10.7265625" style="40"/>
    <col min="16129" max="16129" width="13.7265625" style="40" bestFit="1" customWidth="1"/>
    <col min="16130" max="16131" width="11.54296875" style="40" customWidth="1"/>
    <col min="16132" max="16132" width="10.453125" style="40" bestFit="1" customWidth="1"/>
    <col min="16133" max="16133" width="9.1796875" style="40" customWidth="1"/>
    <col min="16134" max="16134" width="9.7265625" style="40" customWidth="1"/>
    <col min="16135" max="16135" width="15.81640625" style="40" customWidth="1"/>
    <col min="16136" max="16136" width="15.54296875" style="40" bestFit="1" customWidth="1"/>
    <col min="16137" max="16137" width="15" style="40" customWidth="1"/>
    <col min="16138" max="16138" width="9.54296875" style="40" bestFit="1" customWidth="1"/>
    <col min="16139" max="16139" width="10.453125" style="40" customWidth="1"/>
    <col min="16140" max="16140" width="13.453125" style="40" bestFit="1" customWidth="1"/>
    <col min="16141" max="16141" width="18.453125" style="40" bestFit="1" customWidth="1"/>
    <col min="16142" max="16142" width="18.26953125" style="40" bestFit="1" customWidth="1"/>
    <col min="16143" max="16143" width="18.81640625" style="40" bestFit="1" customWidth="1"/>
    <col min="16144" max="16144" width="18.81640625" style="40" customWidth="1"/>
    <col min="16145" max="16145" width="31.26953125" style="40" customWidth="1"/>
    <col min="16146" max="16146" width="13.81640625" style="40" customWidth="1"/>
    <col min="16147" max="16384" width="10.7265625" style="40"/>
  </cols>
  <sheetData>
    <row r="1" spans="1:18" ht="15.5">
      <c r="A1" s="38" t="s">
        <v>624</v>
      </c>
      <c r="B1" s="205">
        <v>43469</v>
      </c>
      <c r="C1" s="206"/>
      <c r="D1" s="206"/>
      <c r="E1" s="206"/>
      <c r="F1" s="206"/>
      <c r="G1" s="207"/>
      <c r="H1" s="39"/>
      <c r="I1" s="39"/>
      <c r="J1" s="39"/>
    </row>
    <row r="2" spans="1:18" ht="15.5">
      <c r="A2" s="41" t="s">
        <v>625</v>
      </c>
      <c r="B2" s="208" t="s">
        <v>626</v>
      </c>
      <c r="C2" s="209"/>
      <c r="D2" s="209"/>
      <c r="E2" s="209"/>
      <c r="F2" s="209"/>
      <c r="G2" s="210"/>
      <c r="H2" s="39"/>
      <c r="I2" s="39"/>
      <c r="J2" s="39"/>
    </row>
    <row r="3" spans="1:18" ht="15.5">
      <c r="A3" s="41" t="s">
        <v>627</v>
      </c>
      <c r="B3" s="211" t="s">
        <v>628</v>
      </c>
      <c r="C3" s="212"/>
      <c r="D3" s="212"/>
      <c r="E3" s="213"/>
      <c r="F3" s="214" t="s">
        <v>629</v>
      </c>
      <c r="G3" s="215"/>
      <c r="H3" s="39"/>
      <c r="I3" s="39"/>
      <c r="J3" s="39"/>
    </row>
    <row r="4" spans="1:18" ht="15.5">
      <c r="A4" s="41" t="s">
        <v>630</v>
      </c>
      <c r="B4" s="216" t="s">
        <v>631</v>
      </c>
      <c r="C4" s="217"/>
      <c r="D4" s="217"/>
      <c r="E4" s="217"/>
      <c r="F4" s="217"/>
      <c r="G4" s="218"/>
      <c r="H4" s="39"/>
      <c r="I4" s="39"/>
      <c r="J4" s="39"/>
    </row>
    <row r="5" spans="1:18" ht="15.5">
      <c r="A5" s="41" t="s">
        <v>632</v>
      </c>
      <c r="B5" s="202" t="s">
        <v>633</v>
      </c>
      <c r="C5" s="203"/>
      <c r="D5" s="203"/>
      <c r="E5" s="203"/>
      <c r="F5" s="203"/>
      <c r="G5" s="204"/>
      <c r="H5" s="39"/>
      <c r="I5" s="39"/>
      <c r="J5" s="39"/>
    </row>
    <row r="7" spans="1:18" s="42" customFormat="1" ht="26">
      <c r="A7" s="161" t="s">
        <v>634</v>
      </c>
      <c r="B7" s="161" t="s">
        <v>635</v>
      </c>
      <c r="C7" s="161" t="s">
        <v>636</v>
      </c>
      <c r="D7" s="161" t="s">
        <v>629</v>
      </c>
      <c r="E7" s="161" t="s">
        <v>637</v>
      </c>
      <c r="F7" s="161" t="s">
        <v>638</v>
      </c>
      <c r="G7" s="161" t="s">
        <v>639</v>
      </c>
      <c r="H7" s="161" t="s">
        <v>640</v>
      </c>
      <c r="I7" s="161" t="s">
        <v>641</v>
      </c>
      <c r="J7" s="161" t="s">
        <v>642</v>
      </c>
      <c r="K7" s="161" t="s">
        <v>643</v>
      </c>
      <c r="L7" s="161" t="s">
        <v>644</v>
      </c>
      <c r="M7" s="162" t="s">
        <v>645</v>
      </c>
      <c r="N7" s="161" t="s">
        <v>646</v>
      </c>
      <c r="O7" s="163" t="s">
        <v>647</v>
      </c>
      <c r="P7" s="163" t="s">
        <v>648</v>
      </c>
      <c r="Q7" s="164" t="s">
        <v>649</v>
      </c>
      <c r="R7" s="165" t="s">
        <v>650</v>
      </c>
    </row>
    <row r="8" spans="1:18" s="43" customFormat="1" ht="13">
      <c r="A8" s="166">
        <v>1960</v>
      </c>
      <c r="B8" s="167">
        <v>5.3400000000000003E-2</v>
      </c>
      <c r="C8" s="167">
        <v>3.4099999999999998E-2</v>
      </c>
      <c r="D8" s="166">
        <v>58.11</v>
      </c>
      <c r="E8" s="168">
        <v>3.1030739999999999</v>
      </c>
      <c r="F8" s="168">
        <f t="shared" ref="F8:F49" si="0">C8*D8</f>
        <v>1.9815509999999998</v>
      </c>
      <c r="G8" s="168"/>
      <c r="H8" s="166"/>
      <c r="I8" s="166"/>
      <c r="J8" s="169">
        <v>2.6599999999999999E-2</v>
      </c>
      <c r="K8" s="169">
        <v>2.76E-2</v>
      </c>
      <c r="L8" s="169">
        <f>K8-J8</f>
        <v>1.0000000000000009E-3</v>
      </c>
      <c r="M8" s="169">
        <f t="shared" ref="M8:M69" si="1">K8*(1/K8)/(((1-(1+K8)^(-5))/K8)+1/K8)+I8*((1-(1+K8)^(-5))/K8)/(((1-(1+K8)^(-5))/K8)+1/K8)</f>
        <v>2.4483913485573581E-2</v>
      </c>
      <c r="N8" s="167"/>
      <c r="O8" s="167"/>
      <c r="P8" s="167"/>
      <c r="Q8" s="167"/>
      <c r="R8" s="170"/>
    </row>
    <row r="9" spans="1:18" s="43" customFormat="1" ht="13">
      <c r="A9" s="171">
        <v>1961</v>
      </c>
      <c r="B9" s="172">
        <v>4.7100000000000003E-2</v>
      </c>
      <c r="C9" s="172">
        <v>2.8500000000000001E-2</v>
      </c>
      <c r="D9" s="171">
        <v>71.55</v>
      </c>
      <c r="E9" s="173">
        <v>3.3700049999999999</v>
      </c>
      <c r="F9" s="173">
        <f t="shared" si="0"/>
        <v>2.0391750000000002</v>
      </c>
      <c r="G9" s="173"/>
      <c r="H9" s="174">
        <f t="shared" ref="H9:I40" si="2">E9/E8-1</f>
        <v>8.6021474189787339E-2</v>
      </c>
      <c r="I9" s="174">
        <f t="shared" si="2"/>
        <v>2.9080250773258154E-2</v>
      </c>
      <c r="J9" s="174">
        <v>2.1299999999999999E-2</v>
      </c>
      <c r="K9" s="174">
        <v>2.35E-2</v>
      </c>
      <c r="L9" s="174">
        <f t="shared" ref="L9:L69" si="3">K9-J9</f>
        <v>2.2000000000000006E-3</v>
      </c>
      <c r="M9" s="174">
        <f t="shared" si="1"/>
        <v>2.4051412136228283E-2</v>
      </c>
      <c r="N9" s="172">
        <v>2.92E-2</v>
      </c>
      <c r="O9" s="172"/>
      <c r="P9" s="172">
        <f t="shared" ref="P9:P32" si="4">N9</f>
        <v>2.92E-2</v>
      </c>
      <c r="Q9" s="172"/>
      <c r="R9" s="175">
        <f>P9/K9</f>
        <v>1.2425531914893617</v>
      </c>
    </row>
    <row r="10" spans="1:18" s="43" customFormat="1" ht="13">
      <c r="A10" s="166">
        <v>1962</v>
      </c>
      <c r="B10" s="167">
        <v>5.8099999999999999E-2</v>
      </c>
      <c r="C10" s="167">
        <v>3.4000000000000002E-2</v>
      </c>
      <c r="D10" s="166">
        <v>63.1</v>
      </c>
      <c r="E10" s="168">
        <v>3.6661100000000002</v>
      </c>
      <c r="F10" s="168">
        <f t="shared" si="0"/>
        <v>2.1454000000000004</v>
      </c>
      <c r="G10" s="168"/>
      <c r="H10" s="169">
        <f t="shared" si="2"/>
        <v>8.786485479991879E-2</v>
      </c>
      <c r="I10" s="169">
        <f t="shared" si="2"/>
        <v>5.2092145107702992E-2</v>
      </c>
      <c r="J10" s="169">
        <v>2.7300000000000001E-2</v>
      </c>
      <c r="K10" s="167">
        <v>3.85E-2</v>
      </c>
      <c r="L10" s="169">
        <f t="shared" si="3"/>
        <v>1.1199999999999998E-2</v>
      </c>
      <c r="M10" s="169">
        <f t="shared" si="1"/>
        <v>4.0495937022318101E-2</v>
      </c>
      <c r="N10" s="167">
        <v>3.56E-2</v>
      </c>
      <c r="O10" s="167"/>
      <c r="P10" s="167">
        <f t="shared" si="4"/>
        <v>3.56E-2</v>
      </c>
      <c r="Q10" s="167"/>
      <c r="R10" s="176">
        <f t="shared" ref="R10:R70" si="5">P10/K10</f>
        <v>0.92467532467532465</v>
      </c>
    </row>
    <row r="11" spans="1:18" s="43" customFormat="1" ht="13">
      <c r="A11" s="171">
        <v>1963</v>
      </c>
      <c r="B11" s="172">
        <v>5.5100000000000003E-2</v>
      </c>
      <c r="C11" s="172">
        <v>3.1300000000000001E-2</v>
      </c>
      <c r="D11" s="171">
        <v>75.02</v>
      </c>
      <c r="E11" s="173">
        <v>4.1336019999999998</v>
      </c>
      <c r="F11" s="173">
        <f t="shared" si="0"/>
        <v>2.3481260000000002</v>
      </c>
      <c r="G11" s="173"/>
      <c r="H11" s="174">
        <f t="shared" si="2"/>
        <v>0.12751717760787318</v>
      </c>
      <c r="I11" s="174">
        <f t="shared" si="2"/>
        <v>9.4493334576302601E-2</v>
      </c>
      <c r="J11" s="174">
        <v>3.1199999999999999E-2</v>
      </c>
      <c r="K11" s="172">
        <v>4.1399999999999999E-2</v>
      </c>
      <c r="L11" s="174">
        <f t="shared" si="3"/>
        <v>1.0200000000000001E-2</v>
      </c>
      <c r="M11" s="174">
        <f t="shared" si="1"/>
        <v>4.9635185632241924E-2</v>
      </c>
      <c r="N11" s="172">
        <v>3.3799999999999997E-2</v>
      </c>
      <c r="O11" s="172"/>
      <c r="P11" s="172">
        <f t="shared" si="4"/>
        <v>3.3799999999999997E-2</v>
      </c>
      <c r="Q11" s="172"/>
      <c r="R11" s="175">
        <f t="shared" si="5"/>
        <v>0.81642512077294682</v>
      </c>
    </row>
    <row r="12" spans="1:18" s="43" customFormat="1" ht="13">
      <c r="A12" s="166">
        <v>1964</v>
      </c>
      <c r="B12" s="167">
        <v>5.62E-2</v>
      </c>
      <c r="C12" s="167">
        <v>3.0499999999999999E-2</v>
      </c>
      <c r="D12" s="166">
        <v>84.75</v>
      </c>
      <c r="E12" s="168">
        <v>4.76295</v>
      </c>
      <c r="F12" s="168">
        <f t="shared" si="0"/>
        <v>2.5848749999999998</v>
      </c>
      <c r="G12" s="168"/>
      <c r="H12" s="169">
        <f t="shared" si="2"/>
        <v>0.15225171654165059</v>
      </c>
      <c r="I12" s="169">
        <f t="shared" si="2"/>
        <v>0.10082465762058757</v>
      </c>
      <c r="J12" s="169">
        <v>3.5400000000000001E-2</v>
      </c>
      <c r="K12" s="167">
        <v>4.2099999999999999E-2</v>
      </c>
      <c r="L12" s="169">
        <f t="shared" si="3"/>
        <v>6.6999999999999976E-3</v>
      </c>
      <c r="M12" s="169">
        <f t="shared" si="1"/>
        <v>5.1323174002281396E-2</v>
      </c>
      <c r="N12" s="167">
        <v>3.3099999999999997E-2</v>
      </c>
      <c r="O12" s="167"/>
      <c r="P12" s="167">
        <f t="shared" si="4"/>
        <v>3.3099999999999997E-2</v>
      </c>
      <c r="Q12" s="167"/>
      <c r="R12" s="176">
        <f t="shared" si="5"/>
        <v>0.78622327790973867</v>
      </c>
    </row>
    <row r="13" spans="1:18" s="43" customFormat="1" ht="13">
      <c r="A13" s="171">
        <v>1965</v>
      </c>
      <c r="B13" s="172">
        <v>5.7299999999999997E-2</v>
      </c>
      <c r="C13" s="172">
        <v>3.0599999999999999E-2</v>
      </c>
      <c r="D13" s="171">
        <v>92.43</v>
      </c>
      <c r="E13" s="173">
        <v>5.2962389999999999</v>
      </c>
      <c r="F13" s="173">
        <f t="shared" si="0"/>
        <v>2.8283580000000001</v>
      </c>
      <c r="G13" s="173"/>
      <c r="H13" s="174">
        <f t="shared" si="2"/>
        <v>0.11196611343810026</v>
      </c>
      <c r="I13" s="174">
        <f t="shared" si="2"/>
        <v>9.4195270564340738E-2</v>
      </c>
      <c r="J13" s="174">
        <v>3.9300000000000002E-2</v>
      </c>
      <c r="K13" s="172">
        <v>4.65E-2</v>
      </c>
      <c r="L13" s="174">
        <f t="shared" si="3"/>
        <v>7.1999999999999981E-3</v>
      </c>
      <c r="M13" s="174">
        <f t="shared" si="1"/>
        <v>5.4557668626342967E-2</v>
      </c>
      <c r="N13" s="172">
        <v>3.32E-2</v>
      </c>
      <c r="O13" s="172"/>
      <c r="P13" s="172">
        <f t="shared" si="4"/>
        <v>3.32E-2</v>
      </c>
      <c r="Q13" s="172"/>
      <c r="R13" s="175">
        <f t="shared" si="5"/>
        <v>0.71397849462365592</v>
      </c>
    </row>
    <row r="14" spans="1:18" s="43" customFormat="1" ht="13">
      <c r="A14" s="166">
        <v>1966</v>
      </c>
      <c r="B14" s="167">
        <v>6.7400000000000002E-2</v>
      </c>
      <c r="C14" s="167">
        <v>3.5900000000000001E-2</v>
      </c>
      <c r="D14" s="166">
        <v>80.33</v>
      </c>
      <c r="E14" s="168">
        <v>5.4142419999999998</v>
      </c>
      <c r="F14" s="168">
        <f t="shared" si="0"/>
        <v>2.8838469999999998</v>
      </c>
      <c r="G14" s="168"/>
      <c r="H14" s="169">
        <f t="shared" si="2"/>
        <v>2.2280527748086865E-2</v>
      </c>
      <c r="I14" s="169">
        <f t="shared" si="2"/>
        <v>1.9618803560228049E-2</v>
      </c>
      <c r="J14" s="169">
        <v>4.7600000000000003E-2</v>
      </c>
      <c r="K14" s="167">
        <v>4.6399999999999997E-2</v>
      </c>
      <c r="L14" s="169">
        <f t="shared" si="3"/>
        <v>-1.2000000000000066E-3</v>
      </c>
      <c r="M14" s="169">
        <f t="shared" si="1"/>
        <v>4.1882613199841295E-2</v>
      </c>
      <c r="N14" s="167">
        <v>3.6799999999999999E-2</v>
      </c>
      <c r="O14" s="167"/>
      <c r="P14" s="167">
        <f t="shared" si="4"/>
        <v>3.6799999999999999E-2</v>
      </c>
      <c r="Q14" s="167"/>
      <c r="R14" s="176">
        <f t="shared" si="5"/>
        <v>0.7931034482758621</v>
      </c>
    </row>
    <row r="15" spans="1:18" s="43" customFormat="1" ht="13">
      <c r="A15" s="171">
        <v>1967</v>
      </c>
      <c r="B15" s="172">
        <v>5.6599999999999998E-2</v>
      </c>
      <c r="C15" s="172">
        <v>3.09E-2</v>
      </c>
      <c r="D15" s="171">
        <v>96.47</v>
      </c>
      <c r="E15" s="173">
        <v>5.4602019999999998</v>
      </c>
      <c r="F15" s="173">
        <f t="shared" si="0"/>
        <v>2.9809230000000002</v>
      </c>
      <c r="G15" s="173"/>
      <c r="H15" s="174">
        <f t="shared" si="2"/>
        <v>8.4887228904804157E-3</v>
      </c>
      <c r="I15" s="174">
        <f t="shared" si="2"/>
        <v>3.3661979987149149E-2</v>
      </c>
      <c r="J15" s="174">
        <v>4.2099999999999999E-2</v>
      </c>
      <c r="K15" s="172">
        <v>5.7000000000000002E-2</v>
      </c>
      <c r="L15" s="174">
        <f t="shared" si="3"/>
        <v>1.4900000000000004E-2</v>
      </c>
      <c r="M15" s="174">
        <f t="shared" si="1"/>
        <v>5.2451490831111489E-2</v>
      </c>
      <c r="N15" s="172">
        <v>3.2000000000000001E-2</v>
      </c>
      <c r="O15" s="172"/>
      <c r="P15" s="172">
        <f t="shared" si="4"/>
        <v>3.2000000000000001E-2</v>
      </c>
      <c r="Q15" s="172"/>
      <c r="R15" s="175">
        <f t="shared" si="5"/>
        <v>0.56140350877192979</v>
      </c>
    </row>
    <row r="16" spans="1:18" s="43" customFormat="1" ht="13">
      <c r="A16" s="166">
        <v>1968</v>
      </c>
      <c r="B16" s="167">
        <v>5.5100000000000003E-2</v>
      </c>
      <c r="C16" s="167">
        <v>2.93E-2</v>
      </c>
      <c r="D16" s="166">
        <v>103.86</v>
      </c>
      <c r="E16" s="168">
        <v>5.7226860000000004</v>
      </c>
      <c r="F16" s="168">
        <f t="shared" si="0"/>
        <v>3.0430980000000001</v>
      </c>
      <c r="G16" s="168"/>
      <c r="H16" s="169">
        <f t="shared" si="2"/>
        <v>4.807221417815688E-2</v>
      </c>
      <c r="I16" s="169">
        <f t="shared" si="2"/>
        <v>2.0857633692651589E-2</v>
      </c>
      <c r="J16" s="169">
        <v>5.21E-2</v>
      </c>
      <c r="K16" s="167">
        <v>6.1600000000000002E-2</v>
      </c>
      <c r="L16" s="169">
        <f t="shared" si="3"/>
        <v>9.5000000000000015E-3</v>
      </c>
      <c r="M16" s="169">
        <f t="shared" si="1"/>
        <v>5.3235088299720575E-2</v>
      </c>
      <c r="N16" s="167">
        <v>0.03</v>
      </c>
      <c r="O16" s="167"/>
      <c r="P16" s="167">
        <f t="shared" si="4"/>
        <v>0.03</v>
      </c>
      <c r="Q16" s="167"/>
      <c r="R16" s="176">
        <f t="shared" si="5"/>
        <v>0.48701298701298695</v>
      </c>
    </row>
    <row r="17" spans="1:18" s="43" customFormat="1" ht="13">
      <c r="A17" s="171">
        <v>1969</v>
      </c>
      <c r="B17" s="172">
        <v>6.6299999999999998E-2</v>
      </c>
      <c r="C17" s="172">
        <v>3.5200000000000002E-2</v>
      </c>
      <c r="D17" s="171">
        <v>92.06</v>
      </c>
      <c r="E17" s="173">
        <v>6.1035779999999997</v>
      </c>
      <c r="F17" s="173">
        <f t="shared" si="0"/>
        <v>3.2405120000000003</v>
      </c>
      <c r="G17" s="173"/>
      <c r="H17" s="174">
        <f t="shared" si="2"/>
        <v>6.6558256035714525E-2</v>
      </c>
      <c r="I17" s="174">
        <f t="shared" si="2"/>
        <v>6.4872705381161078E-2</v>
      </c>
      <c r="J17" s="174">
        <v>6.5799999999999997E-2</v>
      </c>
      <c r="K17" s="172">
        <v>7.8799999999999995E-2</v>
      </c>
      <c r="L17" s="174">
        <f t="shared" si="3"/>
        <v>1.2999999999999998E-2</v>
      </c>
      <c r="M17" s="174">
        <f t="shared" si="1"/>
        <v>7.5458787443296774E-2</v>
      </c>
      <c r="N17" s="172">
        <v>3.7400000000000003E-2</v>
      </c>
      <c r="O17" s="172"/>
      <c r="P17" s="172">
        <f t="shared" si="4"/>
        <v>3.7400000000000003E-2</v>
      </c>
      <c r="Q17" s="172"/>
      <c r="R17" s="175">
        <f t="shared" si="5"/>
        <v>0.47461928934010161</v>
      </c>
    </row>
    <row r="18" spans="1:18" s="43" customFormat="1" ht="13">
      <c r="A18" s="166">
        <v>1970</v>
      </c>
      <c r="B18" s="167">
        <v>5.9799999999999999E-2</v>
      </c>
      <c r="C18" s="167">
        <v>3.4599999999999999E-2</v>
      </c>
      <c r="D18" s="166">
        <v>92.15</v>
      </c>
      <c r="E18" s="168">
        <v>5.5105700000000004</v>
      </c>
      <c r="F18" s="168">
        <f t="shared" si="0"/>
        <v>3.1883900000000001</v>
      </c>
      <c r="G18" s="168"/>
      <c r="H18" s="169">
        <f t="shared" si="2"/>
        <v>-9.7157437817620984E-2</v>
      </c>
      <c r="I18" s="169">
        <f t="shared" si="2"/>
        <v>-1.6084495289633294E-2</v>
      </c>
      <c r="J18" s="169">
        <v>6.5299999999999997E-2</v>
      </c>
      <c r="K18" s="167">
        <v>6.5000000000000002E-2</v>
      </c>
      <c r="L18" s="169">
        <f t="shared" si="3"/>
        <v>-2.9999999999999472E-4</v>
      </c>
      <c r="M18" s="169">
        <f t="shared" si="1"/>
        <v>4.7755573911063443E-2</v>
      </c>
      <c r="N18" s="167">
        <v>3.4099999999999998E-2</v>
      </c>
      <c r="O18" s="167"/>
      <c r="P18" s="167">
        <f t="shared" si="4"/>
        <v>3.4099999999999998E-2</v>
      </c>
      <c r="Q18" s="167"/>
      <c r="R18" s="176">
        <f t="shared" si="5"/>
        <v>0.52461538461538459</v>
      </c>
    </row>
    <row r="19" spans="1:18" s="43" customFormat="1" ht="13">
      <c r="A19" s="171">
        <v>1971</v>
      </c>
      <c r="B19" s="172">
        <v>5.4600000000000003E-2</v>
      </c>
      <c r="C19" s="172">
        <v>3.1E-2</v>
      </c>
      <c r="D19" s="171">
        <v>102.09</v>
      </c>
      <c r="E19" s="173">
        <v>5.5741139999999998</v>
      </c>
      <c r="F19" s="173">
        <f t="shared" si="0"/>
        <v>3.16479</v>
      </c>
      <c r="G19" s="173"/>
      <c r="H19" s="174">
        <f t="shared" si="2"/>
        <v>1.1531293495953943E-2</v>
      </c>
      <c r="I19" s="174">
        <f t="shared" si="2"/>
        <v>-7.4018548546445073E-3</v>
      </c>
      <c r="J19" s="174">
        <v>4.3900000000000002E-2</v>
      </c>
      <c r="K19" s="172">
        <v>5.8900000000000001E-2</v>
      </c>
      <c r="L19" s="174">
        <f t="shared" si="3"/>
        <v>1.4999999999999999E-2</v>
      </c>
      <c r="M19" s="174">
        <f t="shared" si="1"/>
        <v>4.568836822864536E-2</v>
      </c>
      <c r="N19" s="172">
        <v>3.09E-2</v>
      </c>
      <c r="O19" s="172"/>
      <c r="P19" s="172">
        <f t="shared" si="4"/>
        <v>3.09E-2</v>
      </c>
      <c r="Q19" s="172"/>
      <c r="R19" s="175">
        <f t="shared" si="5"/>
        <v>0.52461799660441422</v>
      </c>
    </row>
    <row r="20" spans="1:18" s="43" customFormat="1" ht="13">
      <c r="A20" s="166">
        <v>1972</v>
      </c>
      <c r="B20" s="167">
        <v>5.2299999999999999E-2</v>
      </c>
      <c r="C20" s="167">
        <v>2.7E-2</v>
      </c>
      <c r="D20" s="166">
        <v>118.05</v>
      </c>
      <c r="E20" s="168">
        <v>6.1740149999999998</v>
      </c>
      <c r="F20" s="168">
        <f t="shared" si="0"/>
        <v>3.1873499999999999</v>
      </c>
      <c r="G20" s="168"/>
      <c r="H20" s="169">
        <f t="shared" si="2"/>
        <v>0.10762266433732792</v>
      </c>
      <c r="I20" s="169">
        <f t="shared" si="2"/>
        <v>7.1284350620419712E-3</v>
      </c>
      <c r="J20" s="169">
        <v>3.8399999999999997E-2</v>
      </c>
      <c r="K20" s="167">
        <v>6.4100000000000004E-2</v>
      </c>
      <c r="L20" s="169">
        <f t="shared" si="3"/>
        <v>2.5700000000000008E-2</v>
      </c>
      <c r="M20" s="169">
        <f t="shared" si="1"/>
        <v>5.2093183472223248E-2</v>
      </c>
      <c r="N20" s="167">
        <v>2.7199999999999998E-2</v>
      </c>
      <c r="O20" s="167"/>
      <c r="P20" s="167">
        <f t="shared" si="4"/>
        <v>2.7199999999999998E-2</v>
      </c>
      <c r="Q20" s="167"/>
      <c r="R20" s="176">
        <f t="shared" si="5"/>
        <v>0.42433697347893912</v>
      </c>
    </row>
    <row r="21" spans="1:18" s="43" customFormat="1" ht="13">
      <c r="A21" s="171">
        <v>1973</v>
      </c>
      <c r="B21" s="172">
        <v>8.1600000000000006E-2</v>
      </c>
      <c r="C21" s="172">
        <v>3.6999999999999998E-2</v>
      </c>
      <c r="D21" s="171">
        <v>97.55</v>
      </c>
      <c r="E21" s="173">
        <v>7.9600799999999996</v>
      </c>
      <c r="F21" s="173">
        <f t="shared" si="0"/>
        <v>3.6093499999999996</v>
      </c>
      <c r="G21" s="173"/>
      <c r="H21" s="174">
        <f t="shared" si="2"/>
        <v>0.28928744099261183</v>
      </c>
      <c r="I21" s="174">
        <f t="shared" si="2"/>
        <v>0.13239838737509202</v>
      </c>
      <c r="J21" s="174">
        <v>6.93E-2</v>
      </c>
      <c r="K21" s="172">
        <v>6.9000000000000006E-2</v>
      </c>
      <c r="L21" s="174">
        <f t="shared" si="3"/>
        <v>-2.9999999999999472E-4</v>
      </c>
      <c r="M21" s="174">
        <f t="shared" si="1"/>
        <v>8.3010108714056313E-2</v>
      </c>
      <c r="N21" s="172">
        <v>4.2999999999999997E-2</v>
      </c>
      <c r="O21" s="172"/>
      <c r="P21" s="172">
        <f t="shared" si="4"/>
        <v>4.2999999999999997E-2</v>
      </c>
      <c r="Q21" s="172"/>
      <c r="R21" s="175">
        <f t="shared" si="5"/>
        <v>0.62318840579710133</v>
      </c>
    </row>
    <row r="22" spans="1:18" s="43" customFormat="1" ht="13">
      <c r="A22" s="166">
        <v>1974</v>
      </c>
      <c r="B22" s="167">
        <v>0.13639999999999999</v>
      </c>
      <c r="C22" s="167">
        <v>5.4300000000000001E-2</v>
      </c>
      <c r="D22" s="166">
        <v>68.56</v>
      </c>
      <c r="E22" s="168">
        <v>9.3515840000000008</v>
      </c>
      <c r="F22" s="168">
        <f t="shared" si="0"/>
        <v>3.7228080000000001</v>
      </c>
      <c r="G22" s="168"/>
      <c r="H22" s="169">
        <f t="shared" si="2"/>
        <v>0.17481030341403625</v>
      </c>
      <c r="I22" s="169">
        <f t="shared" si="2"/>
        <v>3.1434468810173755E-2</v>
      </c>
      <c r="J22" s="169">
        <v>0.08</v>
      </c>
      <c r="K22" s="167">
        <v>7.3999999999999996E-2</v>
      </c>
      <c r="L22" s="169">
        <f t="shared" si="3"/>
        <v>-6.0000000000000053E-3</v>
      </c>
      <c r="M22" s="169">
        <f t="shared" si="1"/>
        <v>6.4172337410536948E-2</v>
      </c>
      <c r="N22" s="167">
        <v>5.5899999999999998E-2</v>
      </c>
      <c r="O22" s="167"/>
      <c r="P22" s="167">
        <f t="shared" si="4"/>
        <v>5.5899999999999998E-2</v>
      </c>
      <c r="Q22" s="167"/>
      <c r="R22" s="176">
        <f t="shared" si="5"/>
        <v>0.75540540540540546</v>
      </c>
    </row>
    <row r="23" spans="1:18" s="43" customFormat="1" ht="13">
      <c r="A23" s="171">
        <v>1975</v>
      </c>
      <c r="B23" s="172">
        <v>8.5500000000000007E-2</v>
      </c>
      <c r="C23" s="172">
        <v>4.1399999999999999E-2</v>
      </c>
      <c r="D23" s="171">
        <v>90.19</v>
      </c>
      <c r="E23" s="173">
        <v>7.7112449999999999</v>
      </c>
      <c r="F23" s="173">
        <f t="shared" si="0"/>
        <v>3.7338659999999999</v>
      </c>
      <c r="G23" s="173"/>
      <c r="H23" s="174">
        <f t="shared" si="2"/>
        <v>-0.17540761009044037</v>
      </c>
      <c r="I23" s="174">
        <f t="shared" si="2"/>
        <v>2.9703385186665709E-3</v>
      </c>
      <c r="J23" s="174">
        <v>5.8000000000000003E-2</v>
      </c>
      <c r="K23" s="172">
        <v>7.7600000000000002E-2</v>
      </c>
      <c r="L23" s="174">
        <f t="shared" si="3"/>
        <v>1.9599999999999999E-2</v>
      </c>
      <c r="M23" s="174">
        <f t="shared" si="1"/>
        <v>5.986119743280912E-2</v>
      </c>
      <c r="N23" s="172">
        <v>4.1300000000000003E-2</v>
      </c>
      <c r="O23" s="172"/>
      <c r="P23" s="172">
        <f t="shared" si="4"/>
        <v>4.1300000000000003E-2</v>
      </c>
      <c r="Q23" s="172"/>
      <c r="R23" s="175">
        <f t="shared" si="5"/>
        <v>0.53221649484536082</v>
      </c>
    </row>
    <row r="24" spans="1:18" s="43" customFormat="1" ht="13">
      <c r="A24" s="166">
        <v>1976</v>
      </c>
      <c r="B24" s="167">
        <v>9.0700000000000003E-2</v>
      </c>
      <c r="C24" s="167">
        <v>3.9300000000000002E-2</v>
      </c>
      <c r="D24" s="166">
        <v>107.46</v>
      </c>
      <c r="E24" s="168">
        <v>9.7466220000000003</v>
      </c>
      <c r="F24" s="168">
        <f t="shared" si="0"/>
        <v>4.2231779999999999</v>
      </c>
      <c r="G24" s="168"/>
      <c r="H24" s="169">
        <f t="shared" si="2"/>
        <v>0.26394920664561949</v>
      </c>
      <c r="I24" s="169">
        <f t="shared" si="2"/>
        <v>0.13104701668458385</v>
      </c>
      <c r="J24" s="169">
        <v>5.0799999999999998E-2</v>
      </c>
      <c r="K24" s="167">
        <v>6.8099999999999994E-2</v>
      </c>
      <c r="L24" s="169">
        <f t="shared" si="3"/>
        <v>1.7299999999999996E-2</v>
      </c>
      <c r="M24" s="169">
        <f t="shared" si="1"/>
        <v>8.1894608866066546E-2</v>
      </c>
      <c r="N24" s="167">
        <v>4.5499999999999999E-2</v>
      </c>
      <c r="O24" s="167"/>
      <c r="P24" s="167">
        <f t="shared" si="4"/>
        <v>4.5499999999999999E-2</v>
      </c>
      <c r="Q24" s="167"/>
      <c r="R24" s="176">
        <f t="shared" si="5"/>
        <v>0.66813509544787086</v>
      </c>
    </row>
    <row r="25" spans="1:18" s="43" customFormat="1" ht="13">
      <c r="A25" s="171">
        <v>1977</v>
      </c>
      <c r="B25" s="172">
        <v>0.1143</v>
      </c>
      <c r="C25" s="172">
        <v>5.11E-2</v>
      </c>
      <c r="D25" s="171">
        <v>95.1</v>
      </c>
      <c r="E25" s="173">
        <v>10.86993</v>
      </c>
      <c r="F25" s="173">
        <f t="shared" si="0"/>
        <v>4.85961</v>
      </c>
      <c r="G25" s="173"/>
      <c r="H25" s="174">
        <f t="shared" si="2"/>
        <v>0.11525100696425894</v>
      </c>
      <c r="I25" s="174">
        <f t="shared" si="2"/>
        <v>0.15069978106534943</v>
      </c>
      <c r="J25" s="174">
        <v>5.1200000000000002E-2</v>
      </c>
      <c r="K25" s="172">
        <v>7.7799999999999994E-2</v>
      </c>
      <c r="L25" s="174">
        <f t="shared" si="3"/>
        <v>2.6599999999999992E-2</v>
      </c>
      <c r="M25" s="174">
        <f t="shared" si="1"/>
        <v>9.5154651970574614E-2</v>
      </c>
      <c r="N25" s="172">
        <v>5.9200000000000003E-2</v>
      </c>
      <c r="O25" s="172"/>
      <c r="P25" s="172">
        <f t="shared" si="4"/>
        <v>5.9200000000000003E-2</v>
      </c>
      <c r="Q25" s="172"/>
      <c r="R25" s="175">
        <f t="shared" si="5"/>
        <v>0.76092544987146538</v>
      </c>
    </row>
    <row r="26" spans="1:18" s="43" customFormat="1" ht="13">
      <c r="A26" s="166">
        <v>1978</v>
      </c>
      <c r="B26" s="167">
        <v>0.1211</v>
      </c>
      <c r="C26" s="167">
        <v>5.3900000000000003E-2</v>
      </c>
      <c r="D26" s="166">
        <v>96.11</v>
      </c>
      <c r="E26" s="168">
        <v>11.638921</v>
      </c>
      <c r="F26" s="168">
        <f t="shared" si="0"/>
        <v>5.1803290000000004</v>
      </c>
      <c r="G26" s="168"/>
      <c r="H26" s="169">
        <f t="shared" si="2"/>
        <v>7.0744797804585646E-2</v>
      </c>
      <c r="I26" s="169">
        <f t="shared" si="2"/>
        <v>6.5996859830315779E-2</v>
      </c>
      <c r="J26" s="169">
        <v>7.1800000000000003E-2</v>
      </c>
      <c r="K26" s="167">
        <v>9.1499999999999998E-2</v>
      </c>
      <c r="L26" s="169">
        <f t="shared" si="3"/>
        <v>1.9699999999999995E-2</v>
      </c>
      <c r="M26" s="169">
        <f t="shared" si="1"/>
        <v>8.4825004456029071E-2</v>
      </c>
      <c r="N26" s="167">
        <v>5.7200000000000001E-2</v>
      </c>
      <c r="O26" s="167"/>
      <c r="P26" s="167">
        <f t="shared" si="4"/>
        <v>5.7200000000000001E-2</v>
      </c>
      <c r="Q26" s="167"/>
      <c r="R26" s="176">
        <f t="shared" si="5"/>
        <v>0.625136612021858</v>
      </c>
    </row>
    <row r="27" spans="1:18" s="43" customFormat="1" ht="13">
      <c r="A27" s="171">
        <v>1979</v>
      </c>
      <c r="B27" s="172">
        <v>0.1348</v>
      </c>
      <c r="C27" s="172">
        <v>5.5300000000000002E-2</v>
      </c>
      <c r="D27" s="171">
        <v>107.94</v>
      </c>
      <c r="E27" s="173">
        <v>14.550312</v>
      </c>
      <c r="F27" s="173">
        <f t="shared" si="0"/>
        <v>5.9690820000000002</v>
      </c>
      <c r="G27" s="173"/>
      <c r="H27" s="174">
        <f t="shared" si="2"/>
        <v>0.25014268934379746</v>
      </c>
      <c r="I27" s="174">
        <f t="shared" si="2"/>
        <v>0.15225924839908811</v>
      </c>
      <c r="J27" s="174">
        <v>0.1038</v>
      </c>
      <c r="K27" s="172">
        <v>0.1033</v>
      </c>
      <c r="L27" s="174">
        <f t="shared" si="3"/>
        <v>-5.0000000000000044E-4</v>
      </c>
      <c r="M27" s="174">
        <f t="shared" si="1"/>
        <v>0.11699387204372322</v>
      </c>
      <c r="N27" s="172">
        <v>6.4500000000000002E-2</v>
      </c>
      <c r="O27" s="172"/>
      <c r="P27" s="172">
        <f t="shared" si="4"/>
        <v>6.4500000000000002E-2</v>
      </c>
      <c r="Q27" s="172"/>
      <c r="R27" s="175">
        <f t="shared" si="5"/>
        <v>0.62439496611810263</v>
      </c>
    </row>
    <row r="28" spans="1:18" s="43" customFormat="1" ht="13">
      <c r="A28" s="166">
        <v>1980</v>
      </c>
      <c r="B28" s="167">
        <v>0.1104</v>
      </c>
      <c r="C28" s="167">
        <v>4.7399999999999998E-2</v>
      </c>
      <c r="D28" s="166">
        <v>135.76</v>
      </c>
      <c r="E28" s="168">
        <v>14.987904</v>
      </c>
      <c r="F28" s="168">
        <f t="shared" si="0"/>
        <v>6.4350239999999994</v>
      </c>
      <c r="G28" s="168"/>
      <c r="H28" s="169">
        <f t="shared" si="2"/>
        <v>3.0074406651898533E-2</v>
      </c>
      <c r="I28" s="169">
        <f t="shared" si="2"/>
        <v>7.805923925990621E-2</v>
      </c>
      <c r="J28" s="169">
        <v>0.1124</v>
      </c>
      <c r="K28" s="167">
        <v>0.12429999999999999</v>
      </c>
      <c r="L28" s="169">
        <f t="shared" si="3"/>
        <v>1.1899999999999994E-2</v>
      </c>
      <c r="M28" s="169">
        <f t="shared" si="1"/>
        <v>0.11009653945232105</v>
      </c>
      <c r="N28" s="167">
        <v>5.0299999999999997E-2</v>
      </c>
      <c r="O28" s="167"/>
      <c r="P28" s="167">
        <f t="shared" si="4"/>
        <v>5.0299999999999997E-2</v>
      </c>
      <c r="Q28" s="167"/>
      <c r="R28" s="176">
        <f t="shared" si="5"/>
        <v>0.40466613032984716</v>
      </c>
    </row>
    <row r="29" spans="1:18" s="43" customFormat="1" ht="13">
      <c r="A29" s="171">
        <v>1981</v>
      </c>
      <c r="B29" s="172">
        <v>0.1239</v>
      </c>
      <c r="C29" s="172">
        <v>5.57E-2</v>
      </c>
      <c r="D29" s="171">
        <v>122.55</v>
      </c>
      <c r="E29" s="173">
        <v>15.183945</v>
      </c>
      <c r="F29" s="173">
        <f t="shared" si="0"/>
        <v>6.8260350000000001</v>
      </c>
      <c r="G29" s="173"/>
      <c r="H29" s="174">
        <f t="shared" si="2"/>
        <v>1.3079947669800918E-2</v>
      </c>
      <c r="I29" s="174">
        <f t="shared" si="2"/>
        <v>6.0762943541469383E-2</v>
      </c>
      <c r="J29" s="174">
        <v>0.14710000000000001</v>
      </c>
      <c r="K29" s="172">
        <v>0.13980000000000001</v>
      </c>
      <c r="L29" s="174">
        <f t="shared" si="3"/>
        <v>-7.3000000000000009E-3</v>
      </c>
      <c r="M29" s="174">
        <f t="shared" si="1"/>
        <v>0.11416002785116183</v>
      </c>
      <c r="N29" s="172">
        <v>5.7299999999999997E-2</v>
      </c>
      <c r="O29" s="172"/>
      <c r="P29" s="172">
        <f t="shared" si="4"/>
        <v>5.7299999999999997E-2</v>
      </c>
      <c r="Q29" s="172"/>
      <c r="R29" s="175">
        <f t="shared" si="5"/>
        <v>0.40987124463519309</v>
      </c>
    </row>
    <row r="30" spans="1:18" s="43" customFormat="1" ht="13">
      <c r="A30" s="166">
        <v>1982</v>
      </c>
      <c r="B30" s="167">
        <v>9.8299999999999998E-2</v>
      </c>
      <c r="C30" s="167">
        <v>4.9299999999999997E-2</v>
      </c>
      <c r="D30" s="166">
        <v>140.63999999999999</v>
      </c>
      <c r="E30" s="168">
        <v>13.824911999999999</v>
      </c>
      <c r="F30" s="168">
        <f t="shared" si="0"/>
        <v>6.9335519999999988</v>
      </c>
      <c r="G30" s="168"/>
      <c r="H30" s="169">
        <f t="shared" si="2"/>
        <v>-8.9504605028535078E-2</v>
      </c>
      <c r="I30" s="169">
        <f t="shared" si="2"/>
        <v>1.5751017977493342E-2</v>
      </c>
      <c r="J30" s="169">
        <v>0.10539999999999999</v>
      </c>
      <c r="K30" s="167">
        <v>0.1047</v>
      </c>
      <c r="L30" s="169">
        <f t="shared" si="3"/>
        <v>-6.999999999999923E-4</v>
      </c>
      <c r="M30" s="169">
        <f t="shared" si="1"/>
        <v>7.9643095209819575E-2</v>
      </c>
      <c r="N30" s="167">
        <v>4.9000000000000002E-2</v>
      </c>
      <c r="O30" s="167"/>
      <c r="P30" s="167">
        <f t="shared" si="4"/>
        <v>4.9000000000000002E-2</v>
      </c>
      <c r="Q30" s="167"/>
      <c r="R30" s="176">
        <f t="shared" si="5"/>
        <v>0.46800382043935052</v>
      </c>
    </row>
    <row r="31" spans="1:18" s="43" customFormat="1" ht="13">
      <c r="A31" s="171">
        <v>1983</v>
      </c>
      <c r="B31" s="172">
        <v>8.0600000000000005E-2</v>
      </c>
      <c r="C31" s="172">
        <v>4.3200000000000002E-2</v>
      </c>
      <c r="D31" s="171">
        <v>164.93</v>
      </c>
      <c r="E31" s="173">
        <v>13.293358</v>
      </c>
      <c r="F31" s="173">
        <f t="shared" si="0"/>
        <v>7.1249760000000011</v>
      </c>
      <c r="G31" s="173"/>
      <c r="H31" s="174">
        <f t="shared" si="2"/>
        <v>-3.8448996999040586E-2</v>
      </c>
      <c r="I31" s="174">
        <f t="shared" si="2"/>
        <v>2.7608360044029778E-2</v>
      </c>
      <c r="J31" s="174">
        <v>8.7999999999999995E-2</v>
      </c>
      <c r="K31" s="172">
        <v>0.11799999999999999</v>
      </c>
      <c r="L31" s="174">
        <f t="shared" si="3"/>
        <v>0.03</v>
      </c>
      <c r="M31" s="174">
        <f t="shared" si="1"/>
        <v>9.0930905115454375E-2</v>
      </c>
      <c r="N31" s="172">
        <v>4.3099999999999999E-2</v>
      </c>
      <c r="O31" s="172"/>
      <c r="P31" s="172">
        <f t="shared" si="4"/>
        <v>4.3099999999999999E-2</v>
      </c>
      <c r="Q31" s="172"/>
      <c r="R31" s="175">
        <f t="shared" si="5"/>
        <v>0.36525423728813561</v>
      </c>
    </row>
    <row r="32" spans="1:18" s="43" customFormat="1" ht="13">
      <c r="A32" s="166">
        <v>1984</v>
      </c>
      <c r="B32" s="167">
        <v>0.1007</v>
      </c>
      <c r="C32" s="167">
        <v>4.6800000000000001E-2</v>
      </c>
      <c r="D32" s="166">
        <v>167.24</v>
      </c>
      <c r="E32" s="168">
        <v>16.841068</v>
      </c>
      <c r="F32" s="168">
        <f t="shared" si="0"/>
        <v>7.8268320000000005</v>
      </c>
      <c r="G32" s="168"/>
      <c r="H32" s="169">
        <f t="shared" si="2"/>
        <v>0.26687839144932379</v>
      </c>
      <c r="I32" s="169">
        <f t="shared" si="2"/>
        <v>9.8506437074314279E-2</v>
      </c>
      <c r="J32" s="169">
        <v>9.8500000000000004E-2</v>
      </c>
      <c r="K32" s="167">
        <v>0.11509999999999999</v>
      </c>
      <c r="L32" s="169">
        <f t="shared" si="3"/>
        <v>1.659999999999999E-2</v>
      </c>
      <c r="M32" s="169">
        <f t="shared" si="1"/>
        <v>0.11019207694100672</v>
      </c>
      <c r="N32" s="167">
        <v>5.11E-2</v>
      </c>
      <c r="O32" s="167"/>
      <c r="P32" s="167">
        <f t="shared" si="4"/>
        <v>5.11E-2</v>
      </c>
      <c r="Q32" s="167"/>
      <c r="R32" s="176">
        <f t="shared" si="5"/>
        <v>0.44396177237185058</v>
      </c>
    </row>
    <row r="33" spans="1:18" s="43" customFormat="1" ht="13">
      <c r="A33" s="171">
        <v>1985</v>
      </c>
      <c r="B33" s="172">
        <v>7.4200000000000002E-2</v>
      </c>
      <c r="C33" s="172">
        <v>3.8800000000000001E-2</v>
      </c>
      <c r="D33" s="171">
        <v>211.28</v>
      </c>
      <c r="E33" s="173">
        <v>15.676976</v>
      </c>
      <c r="F33" s="173">
        <f t="shared" si="0"/>
        <v>8.1976639999999996</v>
      </c>
      <c r="G33" s="173"/>
      <c r="H33" s="174">
        <f t="shared" si="2"/>
        <v>-6.912221956469744E-2</v>
      </c>
      <c r="I33" s="174">
        <f t="shared" si="2"/>
        <v>4.7379578353029528E-2</v>
      </c>
      <c r="J33" s="174">
        <v>7.7200000000000005E-2</v>
      </c>
      <c r="K33" s="172">
        <v>8.9899999999999994E-2</v>
      </c>
      <c r="L33" s="174">
        <f t="shared" si="3"/>
        <v>1.2699999999999989E-2</v>
      </c>
      <c r="M33" s="174">
        <f t="shared" si="1"/>
        <v>7.8881544695646677E-2</v>
      </c>
      <c r="N33" s="172">
        <v>4.0300000000000002E-2</v>
      </c>
      <c r="O33" s="172">
        <v>6.7500000000000004E-2</v>
      </c>
      <c r="P33" s="172">
        <v>3.8399999999999997E-2</v>
      </c>
      <c r="Q33" s="172"/>
      <c r="R33" s="175">
        <f t="shared" si="5"/>
        <v>0.42714126807563957</v>
      </c>
    </row>
    <row r="34" spans="1:18" s="43" customFormat="1" ht="13">
      <c r="A34" s="166">
        <v>1986</v>
      </c>
      <c r="B34" s="167">
        <v>5.96E-2</v>
      </c>
      <c r="C34" s="167">
        <v>3.3799999999999997E-2</v>
      </c>
      <c r="D34" s="166">
        <v>242.17</v>
      </c>
      <c r="E34" s="168">
        <v>14.433332</v>
      </c>
      <c r="F34" s="168">
        <f t="shared" si="0"/>
        <v>8.1853459999999991</v>
      </c>
      <c r="G34" s="168"/>
      <c r="H34" s="169">
        <f t="shared" si="2"/>
        <v>-7.9329329840142626E-2</v>
      </c>
      <c r="I34" s="169">
        <f t="shared" si="2"/>
        <v>-1.5026231863126682E-3</v>
      </c>
      <c r="J34" s="169">
        <v>6.1600000000000002E-2</v>
      </c>
      <c r="K34" s="167">
        <v>7.22E-2</v>
      </c>
      <c r="L34" s="169">
        <f t="shared" si="3"/>
        <v>1.0599999999999998E-2</v>
      </c>
      <c r="M34" s="169">
        <f t="shared" si="1"/>
        <v>5.5441441956080952E-2</v>
      </c>
      <c r="N34" s="167">
        <v>3.3599999999999998E-2</v>
      </c>
      <c r="O34" s="167">
        <v>6.9599999999999995E-2</v>
      </c>
      <c r="P34" s="167">
        <v>3.5799999999999998E-2</v>
      </c>
      <c r="Q34" s="167"/>
      <c r="R34" s="176">
        <f t="shared" si="5"/>
        <v>0.49584487534626037</v>
      </c>
    </row>
    <row r="35" spans="1:18" s="43" customFormat="1" ht="13">
      <c r="A35" s="171">
        <v>1987</v>
      </c>
      <c r="B35" s="172">
        <v>6.4899999999999999E-2</v>
      </c>
      <c r="C35" s="172">
        <v>3.7100000000000001E-2</v>
      </c>
      <c r="D35" s="171">
        <v>247.08</v>
      </c>
      <c r="E35" s="173">
        <v>16.035492000000001</v>
      </c>
      <c r="F35" s="173">
        <f t="shared" si="0"/>
        <v>9.1666680000000014</v>
      </c>
      <c r="G35" s="173"/>
      <c r="H35" s="174">
        <f t="shared" si="2"/>
        <v>0.11100416729830664</v>
      </c>
      <c r="I35" s="174">
        <f t="shared" si="2"/>
        <v>0.11988766265958728</v>
      </c>
      <c r="J35" s="174">
        <v>5.4699999999999999E-2</v>
      </c>
      <c r="K35" s="172">
        <v>8.8599999999999998E-2</v>
      </c>
      <c r="L35" s="174">
        <f t="shared" si="3"/>
        <v>3.39E-2</v>
      </c>
      <c r="M35" s="174">
        <f t="shared" si="1"/>
        <v>9.6640645880152087E-2</v>
      </c>
      <c r="N35" s="172">
        <v>4.1799999999999997E-2</v>
      </c>
      <c r="O35" s="172">
        <v>8.5800000000000001E-2</v>
      </c>
      <c r="P35" s="172">
        <v>3.9899999999999998E-2</v>
      </c>
      <c r="Q35" s="172"/>
      <c r="R35" s="175">
        <f t="shared" si="5"/>
        <v>0.45033860045146723</v>
      </c>
    </row>
    <row r="36" spans="1:18" s="43" customFormat="1" ht="13">
      <c r="A36" s="166">
        <v>1988</v>
      </c>
      <c r="B36" s="167">
        <v>8.2000000000000003E-2</v>
      </c>
      <c r="C36" s="167">
        <v>3.6799999999999999E-2</v>
      </c>
      <c r="D36" s="166">
        <v>277.72000000000003</v>
      </c>
      <c r="E36" s="168">
        <v>24.12</v>
      </c>
      <c r="F36" s="168">
        <f t="shared" si="0"/>
        <v>10.220096000000002</v>
      </c>
      <c r="G36" s="168"/>
      <c r="H36" s="169">
        <f t="shared" si="2"/>
        <v>0.50416338956110596</v>
      </c>
      <c r="I36" s="169">
        <f t="shared" si="2"/>
        <v>0.11491940146626889</v>
      </c>
      <c r="J36" s="169">
        <v>6.3500000000000001E-2</v>
      </c>
      <c r="K36" s="167">
        <v>9.1399999999999995E-2</v>
      </c>
      <c r="L36" s="169">
        <f t="shared" si="3"/>
        <v>2.7899999999999994E-2</v>
      </c>
      <c r="M36" s="169">
        <f t="shared" si="1"/>
        <v>9.7551994810036763E-2</v>
      </c>
      <c r="N36" s="167">
        <v>4.1200000000000001E-2</v>
      </c>
      <c r="O36" s="167">
        <v>7.6700000000000004E-2</v>
      </c>
      <c r="P36" s="167">
        <v>3.7699999999999997E-2</v>
      </c>
      <c r="Q36" s="167"/>
      <c r="R36" s="176">
        <f t="shared" si="5"/>
        <v>0.41247264770240699</v>
      </c>
    </row>
    <row r="37" spans="1:18" s="43" customFormat="1" ht="13">
      <c r="A37" s="171">
        <v>1989</v>
      </c>
      <c r="B37" s="172">
        <v>6.8000000000000005E-2</v>
      </c>
      <c r="C37" s="172">
        <v>3.32E-2</v>
      </c>
      <c r="D37" s="171">
        <v>353.4</v>
      </c>
      <c r="E37" s="173">
        <v>24.32</v>
      </c>
      <c r="F37" s="173">
        <f t="shared" si="0"/>
        <v>11.73288</v>
      </c>
      <c r="G37" s="173"/>
      <c r="H37" s="174">
        <f t="shared" si="2"/>
        <v>8.2918739635158278E-3</v>
      </c>
      <c r="I37" s="174">
        <f t="shared" si="2"/>
        <v>0.14802052740013383</v>
      </c>
      <c r="J37" s="174">
        <v>8.3699999999999997E-2</v>
      </c>
      <c r="K37" s="172">
        <v>7.9299999999999995E-2</v>
      </c>
      <c r="L37" s="174">
        <f t="shared" si="3"/>
        <v>-4.4000000000000011E-3</v>
      </c>
      <c r="M37" s="174">
        <f t="shared" si="1"/>
        <v>9.5849128462506025E-2</v>
      </c>
      <c r="N37" s="172">
        <v>3.85E-2</v>
      </c>
      <c r="O37" s="172">
        <v>7.46E-2</v>
      </c>
      <c r="P37" s="172">
        <v>3.5099999999999999E-2</v>
      </c>
      <c r="Q37" s="172"/>
      <c r="R37" s="175">
        <f t="shared" si="5"/>
        <v>0.44262295081967212</v>
      </c>
    </row>
    <row r="38" spans="1:18" s="43" customFormat="1" ht="13">
      <c r="A38" s="166">
        <v>1990</v>
      </c>
      <c r="B38" s="167">
        <v>6.5799999999999997E-2</v>
      </c>
      <c r="C38" s="167">
        <v>3.7400000000000003E-2</v>
      </c>
      <c r="D38" s="166">
        <v>330.22</v>
      </c>
      <c r="E38" s="168">
        <v>22.65</v>
      </c>
      <c r="F38" s="168">
        <f t="shared" si="0"/>
        <v>12.350228000000001</v>
      </c>
      <c r="G38" s="168"/>
      <c r="H38" s="169">
        <f t="shared" si="2"/>
        <v>-6.8667763157894801E-2</v>
      </c>
      <c r="I38" s="169">
        <f t="shared" si="2"/>
        <v>5.2616919290063624E-2</v>
      </c>
      <c r="J38" s="169">
        <v>7.8100000000000003E-2</v>
      </c>
      <c r="K38" s="167">
        <v>8.0699999999999994E-2</v>
      </c>
      <c r="L38" s="169">
        <f t="shared" si="3"/>
        <v>2.5999999999999912E-3</v>
      </c>
      <c r="M38" s="169">
        <f t="shared" si="1"/>
        <v>7.3865932452169283E-2</v>
      </c>
      <c r="N38" s="167">
        <v>3.9199999999999999E-2</v>
      </c>
      <c r="O38" s="167">
        <v>7.1900000000000006E-2</v>
      </c>
      <c r="P38" s="167">
        <v>3.8899999999999997E-2</v>
      </c>
      <c r="Q38" s="167"/>
      <c r="R38" s="176">
        <f t="shared" si="5"/>
        <v>0.48203221809169766</v>
      </c>
    </row>
    <row r="39" spans="1:18" s="43" customFormat="1" ht="13">
      <c r="A39" s="171">
        <v>1991</v>
      </c>
      <c r="B39" s="172">
        <v>4.58E-2</v>
      </c>
      <c r="C39" s="172">
        <v>3.1099999999999999E-2</v>
      </c>
      <c r="D39" s="171">
        <v>417.09</v>
      </c>
      <c r="E39" s="173">
        <v>19.3</v>
      </c>
      <c r="F39" s="173">
        <f t="shared" si="0"/>
        <v>12.971499</v>
      </c>
      <c r="G39" s="173"/>
      <c r="H39" s="174">
        <f t="shared" si="2"/>
        <v>-0.14790286975717426</v>
      </c>
      <c r="I39" s="174">
        <f t="shared" si="2"/>
        <v>5.0304415432654181E-2</v>
      </c>
      <c r="J39" s="174">
        <v>7.0000000000000007E-2</v>
      </c>
      <c r="K39" s="172">
        <v>6.7000000000000004E-2</v>
      </c>
      <c r="L39" s="174">
        <f t="shared" si="3"/>
        <v>-3.0000000000000027E-3</v>
      </c>
      <c r="M39" s="174">
        <f t="shared" si="1"/>
        <v>6.3379158329041924E-2</v>
      </c>
      <c r="N39" s="172">
        <v>3.27E-2</v>
      </c>
      <c r="O39" s="172">
        <v>7.8100000000000003E-2</v>
      </c>
      <c r="P39" s="172">
        <v>3.4799999999999998E-2</v>
      </c>
      <c r="Q39" s="172"/>
      <c r="R39" s="175">
        <f t="shared" si="5"/>
        <v>0.51940298507462679</v>
      </c>
    </row>
    <row r="40" spans="1:18" s="43" customFormat="1" ht="13">
      <c r="A40" s="166">
        <v>1992</v>
      </c>
      <c r="B40" s="167">
        <v>4.1599999999999998E-2</v>
      </c>
      <c r="C40" s="167">
        <v>2.9000000000000001E-2</v>
      </c>
      <c r="D40" s="166">
        <v>435.71</v>
      </c>
      <c r="E40" s="168">
        <v>20.87</v>
      </c>
      <c r="F40" s="168">
        <f t="shared" si="0"/>
        <v>12.635590000000001</v>
      </c>
      <c r="G40" s="168"/>
      <c r="H40" s="169">
        <f t="shared" si="2"/>
        <v>8.1347150259067469E-2</v>
      </c>
      <c r="I40" s="169">
        <f t="shared" si="2"/>
        <v>-2.5895927679599695E-2</v>
      </c>
      <c r="J40" s="169">
        <v>5.2999999999999999E-2</v>
      </c>
      <c r="K40" s="167">
        <v>6.6799999999999998E-2</v>
      </c>
      <c r="L40" s="169">
        <f t="shared" si="3"/>
        <v>1.38E-2</v>
      </c>
      <c r="M40" s="169">
        <f t="shared" si="1"/>
        <v>4.6735210818317934E-2</v>
      </c>
      <c r="N40" s="167">
        <v>2.8299999999999999E-2</v>
      </c>
      <c r="O40" s="167">
        <v>9.8299999999999998E-2</v>
      </c>
      <c r="P40" s="167">
        <v>3.5499999999999997E-2</v>
      </c>
      <c r="Q40" s="167"/>
      <c r="R40" s="176">
        <f t="shared" si="5"/>
        <v>0.53143712574850299</v>
      </c>
    </row>
    <row r="41" spans="1:18" s="43" customFormat="1" ht="13">
      <c r="A41" s="171">
        <v>1993</v>
      </c>
      <c r="B41" s="172">
        <v>4.2500000000000003E-2</v>
      </c>
      <c r="C41" s="172">
        <v>2.7199999999999998E-2</v>
      </c>
      <c r="D41" s="171">
        <v>466.45</v>
      </c>
      <c r="E41" s="173">
        <v>26.9</v>
      </c>
      <c r="F41" s="173">
        <f t="shared" si="0"/>
        <v>12.687439999999999</v>
      </c>
      <c r="G41" s="173"/>
      <c r="H41" s="174">
        <f t="shared" ref="H41:I58" si="6">E41/E40-1</f>
        <v>0.28893148059415408</v>
      </c>
      <c r="I41" s="174">
        <f t="shared" si="6"/>
        <v>4.1034886380453273E-3</v>
      </c>
      <c r="J41" s="174">
        <v>3.5000000000000003E-2</v>
      </c>
      <c r="K41" s="172">
        <v>5.79E-2</v>
      </c>
      <c r="L41" s="174">
        <f t="shared" si="3"/>
        <v>2.2899999999999997E-2</v>
      </c>
      <c r="M41" s="174">
        <f t="shared" si="1"/>
        <v>4.7303282961314377E-2</v>
      </c>
      <c r="N41" s="172">
        <v>2.7400000000000001E-2</v>
      </c>
      <c r="O41" s="172">
        <v>0.08</v>
      </c>
      <c r="P41" s="172">
        <v>3.1699999999999999E-2</v>
      </c>
      <c r="Q41" s="172"/>
      <c r="R41" s="175">
        <f t="shared" si="5"/>
        <v>0.5474956822107081</v>
      </c>
    </row>
    <row r="42" spans="1:18" s="43" customFormat="1" ht="13">
      <c r="A42" s="166">
        <v>1994</v>
      </c>
      <c r="B42" s="167">
        <v>5.8900000000000001E-2</v>
      </c>
      <c r="C42" s="167">
        <v>2.9100000000000001E-2</v>
      </c>
      <c r="D42" s="166">
        <v>459.27</v>
      </c>
      <c r="E42" s="168">
        <v>31.75</v>
      </c>
      <c r="F42" s="168">
        <f t="shared" si="0"/>
        <v>13.364756999999999</v>
      </c>
      <c r="G42" s="168"/>
      <c r="H42" s="169">
        <f t="shared" si="6"/>
        <v>0.18029739776951681</v>
      </c>
      <c r="I42" s="169">
        <f t="shared" si="6"/>
        <v>5.3384843593349052E-2</v>
      </c>
      <c r="J42" s="169">
        <v>0.05</v>
      </c>
      <c r="K42" s="167">
        <v>7.8200000000000006E-2</v>
      </c>
      <c r="L42" s="169">
        <f t="shared" si="3"/>
        <v>2.8200000000000003E-2</v>
      </c>
      <c r="M42" s="169">
        <f t="shared" si="1"/>
        <v>7.2274117335399235E-2</v>
      </c>
      <c r="N42" s="167">
        <v>3.0599999999999999E-2</v>
      </c>
      <c r="O42" s="167">
        <v>7.17E-2</v>
      </c>
      <c r="P42" s="167">
        <v>3.5499999999999997E-2</v>
      </c>
      <c r="Q42" s="167"/>
      <c r="R42" s="176">
        <f t="shared" si="5"/>
        <v>0.45396419437340146</v>
      </c>
    </row>
    <row r="43" spans="1:18" s="43" customFormat="1" ht="13">
      <c r="A43" s="171">
        <v>1995</v>
      </c>
      <c r="B43" s="172">
        <v>5.74E-2</v>
      </c>
      <c r="C43" s="172">
        <v>2.3E-2</v>
      </c>
      <c r="D43" s="171">
        <v>615.92999999999995</v>
      </c>
      <c r="E43" s="173">
        <v>37.700000000000003</v>
      </c>
      <c r="F43" s="173">
        <f t="shared" si="0"/>
        <v>14.166389999999998</v>
      </c>
      <c r="G43" s="173"/>
      <c r="H43" s="174">
        <f t="shared" si="6"/>
        <v>0.18740157480314967</v>
      </c>
      <c r="I43" s="174">
        <f t="shared" si="6"/>
        <v>5.9981113012380183E-2</v>
      </c>
      <c r="J43" s="174">
        <v>3.5000000000000003E-2</v>
      </c>
      <c r="K43" s="172">
        <v>5.57E-2</v>
      </c>
      <c r="L43" s="174">
        <f t="shared" si="3"/>
        <v>2.0699999999999996E-2</v>
      </c>
      <c r="M43" s="174">
        <f t="shared" si="1"/>
        <v>5.6521345269882617E-2</v>
      </c>
      <c r="N43" s="172">
        <v>2.4400000000000002E-2</v>
      </c>
      <c r="O43" s="172">
        <v>6.5000000000000002E-2</v>
      </c>
      <c r="P43" s="172">
        <v>3.2899999999999999E-2</v>
      </c>
      <c r="Q43" s="172"/>
      <c r="R43" s="175">
        <f t="shared" si="5"/>
        <v>0.59066427289048473</v>
      </c>
    </row>
    <row r="44" spans="1:18" s="43" customFormat="1" ht="13">
      <c r="A44" s="166">
        <v>1996</v>
      </c>
      <c r="B44" s="167">
        <v>4.8300000000000003E-2</v>
      </c>
      <c r="C44" s="167">
        <v>2.01E-2</v>
      </c>
      <c r="D44" s="166">
        <v>740.74</v>
      </c>
      <c r="E44" s="168">
        <v>40.630000000000003</v>
      </c>
      <c r="F44" s="168">
        <f t="shared" si="0"/>
        <v>14.888873999999999</v>
      </c>
      <c r="G44" s="168"/>
      <c r="H44" s="169">
        <f t="shared" si="6"/>
        <v>7.7718832891246592E-2</v>
      </c>
      <c r="I44" s="169">
        <f t="shared" si="6"/>
        <v>5.0999866585629938E-2</v>
      </c>
      <c r="J44" s="169">
        <v>0.05</v>
      </c>
      <c r="K44" s="167">
        <v>6.4100000000000004E-2</v>
      </c>
      <c r="L44" s="169">
        <f t="shared" si="3"/>
        <v>1.4100000000000001E-2</v>
      </c>
      <c r="M44" s="169">
        <f t="shared" si="1"/>
        <v>6.1339133266445661E-2</v>
      </c>
      <c r="N44" s="167">
        <v>2.1100000000000001E-2</v>
      </c>
      <c r="O44" s="167">
        <v>7.9200000000000007E-2</v>
      </c>
      <c r="P44" s="167">
        <v>3.2000000000000001E-2</v>
      </c>
      <c r="Q44" s="167"/>
      <c r="R44" s="176">
        <f t="shared" si="5"/>
        <v>0.49921996879875191</v>
      </c>
    </row>
    <row r="45" spans="1:18" s="44" customFormat="1" ht="13">
      <c r="A45" s="171">
        <v>1997</v>
      </c>
      <c r="B45" s="174">
        <f>1/24.53</f>
        <v>4.0766408479412965E-2</v>
      </c>
      <c r="C45" s="172">
        <f>15.522/D45</f>
        <v>1.5994971301381864E-2</v>
      </c>
      <c r="D45" s="171">
        <v>970.43</v>
      </c>
      <c r="E45" s="173">
        <v>44.09</v>
      </c>
      <c r="F45" s="173">
        <f t="shared" si="0"/>
        <v>15.522000000000002</v>
      </c>
      <c r="G45" s="173"/>
      <c r="H45" s="174">
        <f t="shared" si="6"/>
        <v>8.5158749692345603E-2</v>
      </c>
      <c r="I45" s="174">
        <f t="shared" si="6"/>
        <v>4.2523430583132349E-2</v>
      </c>
      <c r="J45" s="174">
        <v>5.3499999999999999E-2</v>
      </c>
      <c r="K45" s="172">
        <v>5.74E-2</v>
      </c>
      <c r="L45" s="174">
        <f t="shared" si="3"/>
        <v>3.9000000000000007E-3</v>
      </c>
      <c r="M45" s="174">
        <f t="shared" si="1"/>
        <v>5.4486804591903609E-2</v>
      </c>
      <c r="N45" s="172">
        <v>1.67E-2</v>
      </c>
      <c r="O45" s="172">
        <v>0.08</v>
      </c>
      <c r="P45" s="172">
        <v>2.7300000000000001E-2</v>
      </c>
      <c r="Q45" s="172"/>
      <c r="R45" s="175">
        <f t="shared" si="5"/>
        <v>0.47560975609756101</v>
      </c>
    </row>
    <row r="46" spans="1:18" s="44" customFormat="1" ht="13">
      <c r="A46" s="166">
        <v>1998</v>
      </c>
      <c r="B46" s="169">
        <f>1/32.15</f>
        <v>3.110419906687403E-2</v>
      </c>
      <c r="C46" s="169">
        <f>16.2/D46</f>
        <v>1.3178981964319126E-2</v>
      </c>
      <c r="D46" s="166">
        <v>1229.23</v>
      </c>
      <c r="E46" s="168">
        <v>44.27</v>
      </c>
      <c r="F46" s="168">
        <f t="shared" si="0"/>
        <v>16.2</v>
      </c>
      <c r="G46" s="168"/>
      <c r="H46" s="169">
        <f t="shared" si="6"/>
        <v>4.0825584032659901E-3</v>
      </c>
      <c r="I46" s="169">
        <f t="shared" si="6"/>
        <v>4.3679938152299869E-2</v>
      </c>
      <c r="J46" s="167">
        <v>4.3299999999999998E-2</v>
      </c>
      <c r="K46" s="167">
        <v>4.65E-2</v>
      </c>
      <c r="L46" s="169">
        <f t="shared" si="3"/>
        <v>3.2000000000000015E-3</v>
      </c>
      <c r="M46" s="169">
        <f t="shared" si="1"/>
        <v>4.6023577000283353E-2</v>
      </c>
      <c r="N46" s="167">
        <v>1.38E-2</v>
      </c>
      <c r="O46" s="167">
        <v>7.1999999999999995E-2</v>
      </c>
      <c r="P46" s="167">
        <v>2.2599999999999999E-2</v>
      </c>
      <c r="Q46" s="167"/>
      <c r="R46" s="176">
        <f t="shared" si="5"/>
        <v>0.48602150537634403</v>
      </c>
    </row>
    <row r="47" spans="1:18" s="44" customFormat="1" ht="13">
      <c r="A47" s="171">
        <v>1999</v>
      </c>
      <c r="B47" s="172">
        <f>1/32.53</f>
        <v>3.0740854595757761E-2</v>
      </c>
      <c r="C47" s="172">
        <f>16.709/1469</f>
        <v>1.1374404356705241E-2</v>
      </c>
      <c r="D47" s="171">
        <v>1469.25</v>
      </c>
      <c r="E47" s="173">
        <v>51.68</v>
      </c>
      <c r="F47" s="173">
        <f t="shared" si="0"/>
        <v>16.711843601089175</v>
      </c>
      <c r="G47" s="173"/>
      <c r="H47" s="174">
        <f t="shared" si="6"/>
        <v>0.16738197424892687</v>
      </c>
      <c r="I47" s="174">
        <f t="shared" si="6"/>
        <v>3.1595284017850389E-2</v>
      </c>
      <c r="J47" s="172">
        <v>5.3699999999999998E-2</v>
      </c>
      <c r="K47" s="172">
        <v>6.4399999999999999E-2</v>
      </c>
      <c r="L47" s="174">
        <f t="shared" si="3"/>
        <v>1.0700000000000001E-2</v>
      </c>
      <c r="M47" s="174">
        <f t="shared" si="1"/>
        <v>5.7465293495909828E-2</v>
      </c>
      <c r="N47" s="172">
        <v>1.2E-2</v>
      </c>
      <c r="O47" s="172">
        <v>0.125</v>
      </c>
      <c r="P47" s="172">
        <v>2.0500000000000001E-2</v>
      </c>
      <c r="Q47" s="172"/>
      <c r="R47" s="175">
        <f t="shared" si="5"/>
        <v>0.31832298136645965</v>
      </c>
    </row>
    <row r="48" spans="1:18" s="44" customFormat="1" ht="13">
      <c r="A48" s="166">
        <v>2000</v>
      </c>
      <c r="B48" s="167">
        <f>1/25.39</f>
        <v>3.9385584875935409E-2</v>
      </c>
      <c r="C48" s="167">
        <f>16.265/1320</f>
        <v>1.2321969696969698E-2</v>
      </c>
      <c r="D48" s="166">
        <v>1320.28</v>
      </c>
      <c r="E48" s="168">
        <v>56.13</v>
      </c>
      <c r="F48" s="168">
        <f t="shared" si="0"/>
        <v>16.26845015151515</v>
      </c>
      <c r="G48" s="168"/>
      <c r="H48" s="169">
        <f t="shared" si="6"/>
        <v>8.6106811145510997E-2</v>
      </c>
      <c r="I48" s="169">
        <f t="shared" si="6"/>
        <v>-2.6531689749964338E-2</v>
      </c>
      <c r="J48" s="167">
        <v>5.7299999999999997E-2</v>
      </c>
      <c r="K48" s="167">
        <v>5.11E-2</v>
      </c>
      <c r="L48" s="169">
        <f t="shared" si="3"/>
        <v>-6.1999999999999972E-3</v>
      </c>
      <c r="M48" s="169">
        <f t="shared" si="1"/>
        <v>3.7071379449864141E-2</v>
      </c>
      <c r="N48" s="167">
        <v>1.6500000000000001E-2</v>
      </c>
      <c r="O48" s="167">
        <v>0.12</v>
      </c>
      <c r="P48" s="167">
        <v>2.87E-2</v>
      </c>
      <c r="Q48" s="167"/>
      <c r="R48" s="176">
        <f t="shared" si="5"/>
        <v>0.56164383561643838</v>
      </c>
    </row>
    <row r="49" spans="1:18" s="44" customFormat="1" ht="13">
      <c r="A49" s="171">
        <v>2001</v>
      </c>
      <c r="B49" s="172">
        <f>44.23/1148.09</f>
        <v>3.8524854323267341E-2</v>
      </c>
      <c r="C49" s="172">
        <f>15.741/1148.09</f>
        <v>1.3710597601233353E-2</v>
      </c>
      <c r="D49" s="171">
        <v>1148.0899999999999</v>
      </c>
      <c r="E49" s="173">
        <v>38.85</v>
      </c>
      <c r="F49" s="173">
        <f t="shared" si="0"/>
        <v>15.741</v>
      </c>
      <c r="G49" s="177">
        <v>30.079957999999998</v>
      </c>
      <c r="H49" s="174">
        <f t="shared" si="6"/>
        <v>-0.307856761090326</v>
      </c>
      <c r="I49" s="174">
        <f t="shared" si="6"/>
        <v>-3.2421659506761791E-2</v>
      </c>
      <c r="J49" s="172">
        <v>1.7999999999999999E-2</v>
      </c>
      <c r="K49" s="172">
        <v>5.0500000000000003E-2</v>
      </c>
      <c r="L49" s="174">
        <f t="shared" si="3"/>
        <v>3.2500000000000001E-2</v>
      </c>
      <c r="M49" s="174">
        <f t="shared" si="1"/>
        <v>3.5639705492873132E-2</v>
      </c>
      <c r="N49" s="172">
        <v>1.7299999999999999E-2</v>
      </c>
      <c r="O49" s="172">
        <v>0.10299999999999999</v>
      </c>
      <c r="P49" s="172">
        <v>3.6200000000000003E-2</v>
      </c>
      <c r="Q49" s="172">
        <v>2.9100000000000001E-2</v>
      </c>
      <c r="R49" s="175">
        <f t="shared" si="5"/>
        <v>0.7168316831683168</v>
      </c>
    </row>
    <row r="50" spans="1:18" s="44" customFormat="1" ht="13">
      <c r="A50" s="166">
        <v>2002</v>
      </c>
      <c r="B50" s="167">
        <f>E50/D50</f>
        <v>5.232888545384283E-2</v>
      </c>
      <c r="C50" s="167">
        <f>F50/D50</f>
        <v>1.8276465640699232E-2</v>
      </c>
      <c r="D50" s="166">
        <v>879.82</v>
      </c>
      <c r="E50" s="166">
        <v>46.04</v>
      </c>
      <c r="F50" s="166">
        <v>16.079999999999998</v>
      </c>
      <c r="G50" s="178">
        <v>29.825898000000002</v>
      </c>
      <c r="H50" s="169">
        <f t="shared" si="6"/>
        <v>0.18507078507078512</v>
      </c>
      <c r="I50" s="169">
        <f t="shared" si="6"/>
        <v>2.1536115875738338E-2</v>
      </c>
      <c r="J50" s="167">
        <v>1.2E-2</v>
      </c>
      <c r="K50" s="167">
        <v>3.8100000000000002E-2</v>
      </c>
      <c r="L50" s="169">
        <f t="shared" si="3"/>
        <v>2.6100000000000002E-2</v>
      </c>
      <c r="M50" s="169">
        <f t="shared" si="1"/>
        <v>3.5686949239855444E-2</v>
      </c>
      <c r="N50" s="167">
        <v>2.29E-2</v>
      </c>
      <c r="O50" s="167">
        <v>0.08</v>
      </c>
      <c r="P50" s="167">
        <v>4.1000000000000002E-2</v>
      </c>
      <c r="Q50" s="167">
        <v>4.7300000000000002E-2</v>
      </c>
      <c r="R50" s="176">
        <f t="shared" si="5"/>
        <v>1.0761154855643045</v>
      </c>
    </row>
    <row r="51" spans="1:18" s="44" customFormat="1" ht="13">
      <c r="A51" s="171">
        <v>2003</v>
      </c>
      <c r="B51" s="172">
        <v>4.87E-2</v>
      </c>
      <c r="C51" s="172">
        <v>1.61E-2</v>
      </c>
      <c r="D51" s="171">
        <v>1111.9100000000001</v>
      </c>
      <c r="E51" s="171">
        <v>54.69</v>
      </c>
      <c r="F51" s="171">
        <v>17.88</v>
      </c>
      <c r="G51" s="177">
        <v>31.578244000000005</v>
      </c>
      <c r="H51" s="174">
        <f t="shared" si="6"/>
        <v>0.18788010425716761</v>
      </c>
      <c r="I51" s="174">
        <f t="shared" si="6"/>
        <v>0.11194029850746268</v>
      </c>
      <c r="J51" s="172">
        <v>0.01</v>
      </c>
      <c r="K51" s="172">
        <v>4.2500000000000003E-2</v>
      </c>
      <c r="L51" s="174">
        <f t="shared" si="3"/>
        <v>3.2500000000000001E-2</v>
      </c>
      <c r="M51" s="174">
        <f t="shared" si="1"/>
        <v>5.3483012243199082E-2</v>
      </c>
      <c r="N51" s="172">
        <v>2.12E-2</v>
      </c>
      <c r="O51" s="172">
        <v>0.11</v>
      </c>
      <c r="P51" s="172">
        <v>3.6900000000000002E-2</v>
      </c>
      <c r="Q51" s="172">
        <v>4.7399999999999998E-2</v>
      </c>
      <c r="R51" s="175">
        <f t="shared" si="5"/>
        <v>0.86823529411764699</v>
      </c>
    </row>
    <row r="52" spans="1:18" s="45" customFormat="1" ht="13">
      <c r="A52" s="166">
        <v>2004</v>
      </c>
      <c r="B52" s="167">
        <f>E52/D52</f>
        <v>5.584527031487227E-2</v>
      </c>
      <c r="C52" s="167">
        <f t="shared" ref="C52:C58" si="7">F52/D52</f>
        <v>1.6013433229916166E-2</v>
      </c>
      <c r="D52" s="166">
        <v>1211.92</v>
      </c>
      <c r="E52" s="166">
        <v>67.680000000000007</v>
      </c>
      <c r="F52" s="166">
        <v>19.407</v>
      </c>
      <c r="G52" s="178">
        <v>40.599320000000006</v>
      </c>
      <c r="H52" s="169">
        <f t="shared" si="6"/>
        <v>0.23752057048820641</v>
      </c>
      <c r="I52" s="169">
        <f t="shared" si="6"/>
        <v>8.5402684563758546E-2</v>
      </c>
      <c r="J52" s="167">
        <v>2.18E-2</v>
      </c>
      <c r="K52" s="167">
        <v>4.2200000000000001E-2</v>
      </c>
      <c r="L52" s="169">
        <f t="shared" si="3"/>
        <v>2.0400000000000001E-2</v>
      </c>
      <c r="M52" s="169">
        <f t="shared" si="1"/>
        <v>4.8997301930562141E-2</v>
      </c>
      <c r="N52" s="167">
        <v>2.0199999999999999E-2</v>
      </c>
      <c r="O52" s="167">
        <v>8.5000000000000006E-2</v>
      </c>
      <c r="P52" s="167">
        <v>3.6499999999999998E-2</v>
      </c>
      <c r="Q52" s="167">
        <v>4.8599999999999997E-2</v>
      </c>
      <c r="R52" s="176">
        <f t="shared" si="5"/>
        <v>0.86492890995260652</v>
      </c>
    </row>
    <row r="53" spans="1:18" s="43" customFormat="1" ht="13">
      <c r="A53" s="171">
        <v>2005</v>
      </c>
      <c r="B53" s="172">
        <v>5.4699999999999999E-2</v>
      </c>
      <c r="C53" s="172">
        <f t="shared" si="7"/>
        <v>1.792852622387426E-2</v>
      </c>
      <c r="D53" s="171">
        <v>1248.29</v>
      </c>
      <c r="E53" s="171">
        <v>76.45</v>
      </c>
      <c r="F53" s="171">
        <v>22.38</v>
      </c>
      <c r="G53" s="177">
        <v>61.166209999999992</v>
      </c>
      <c r="H53" s="174">
        <f t="shared" si="6"/>
        <v>0.12958037825059088</v>
      </c>
      <c r="I53" s="174">
        <f t="shared" si="6"/>
        <v>0.15319214716339458</v>
      </c>
      <c r="J53" s="172">
        <v>4.3099999999999999E-2</v>
      </c>
      <c r="K53" s="172">
        <v>4.3900000000000002E-2</v>
      </c>
      <c r="L53" s="174">
        <f t="shared" si="3"/>
        <v>8.000000000000021E-4</v>
      </c>
      <c r="M53" s="174">
        <f t="shared" si="1"/>
        <v>6.1604923715995928E-2</v>
      </c>
      <c r="N53" s="172">
        <v>2.1999999999999999E-2</v>
      </c>
      <c r="O53" s="172">
        <v>0.08</v>
      </c>
      <c r="P53" s="172">
        <v>4.0800000000000003E-2</v>
      </c>
      <c r="Q53" s="172">
        <v>5.2200000000000003E-2</v>
      </c>
      <c r="R53" s="175">
        <f t="shared" si="5"/>
        <v>0.92938496583143515</v>
      </c>
    </row>
    <row r="54" spans="1:18" s="43" customFormat="1" ht="13">
      <c r="A54" s="166">
        <v>2006</v>
      </c>
      <c r="B54" s="167">
        <f t="shared" ref="B54:B65" si="8">E54/D54</f>
        <v>6.1848692096171477E-2</v>
      </c>
      <c r="C54" s="167">
        <f t="shared" si="7"/>
        <v>1.766198970598604E-2</v>
      </c>
      <c r="D54" s="166">
        <v>1418.3</v>
      </c>
      <c r="E54" s="166">
        <v>87.72</v>
      </c>
      <c r="F54" s="166">
        <v>25.05</v>
      </c>
      <c r="G54" s="178">
        <v>73.157939665331128</v>
      </c>
      <c r="H54" s="169">
        <f t="shared" si="6"/>
        <v>0.1474166121648135</v>
      </c>
      <c r="I54" s="169">
        <f t="shared" si="6"/>
        <v>0.11930294906166239</v>
      </c>
      <c r="J54" s="167">
        <v>4.8800000000000003E-2</v>
      </c>
      <c r="K54" s="167">
        <v>4.7E-2</v>
      </c>
      <c r="L54" s="169">
        <f t="shared" si="3"/>
        <v>-1.800000000000003E-3</v>
      </c>
      <c r="M54" s="169">
        <f t="shared" si="1"/>
        <v>5.9309663370137933E-2</v>
      </c>
      <c r="N54" s="167">
        <v>1.9699999999999999E-2</v>
      </c>
      <c r="O54" s="167">
        <v>0.125</v>
      </c>
      <c r="P54" s="167">
        <v>4.1599999999999998E-2</v>
      </c>
      <c r="Q54" s="167">
        <v>6.1199999999999997E-2</v>
      </c>
      <c r="R54" s="176">
        <f t="shared" si="5"/>
        <v>0.88510638297872335</v>
      </c>
    </row>
    <row r="55" spans="1:18" s="43" customFormat="1" ht="13">
      <c r="A55" s="171">
        <v>2007</v>
      </c>
      <c r="B55" s="172">
        <f t="shared" si="8"/>
        <v>5.6212372987550746E-2</v>
      </c>
      <c r="C55" s="172">
        <f t="shared" si="7"/>
        <v>1.8885014574082652E-2</v>
      </c>
      <c r="D55" s="171">
        <v>1468.36</v>
      </c>
      <c r="E55" s="171">
        <v>82.54</v>
      </c>
      <c r="F55" s="171">
        <v>27.73</v>
      </c>
      <c r="G55" s="177">
        <v>95.362382312713706</v>
      </c>
      <c r="H55" s="174">
        <f t="shared" si="6"/>
        <v>-5.9051527587779207E-2</v>
      </c>
      <c r="I55" s="174">
        <f t="shared" si="6"/>
        <v>0.10698602794411172</v>
      </c>
      <c r="J55" s="172">
        <v>3.3099999999999997E-2</v>
      </c>
      <c r="K55" s="172">
        <v>4.02E-2</v>
      </c>
      <c r="L55" s="174">
        <f t="shared" si="3"/>
        <v>7.1000000000000021E-3</v>
      </c>
      <c r="M55" s="174">
        <f t="shared" si="1"/>
        <v>5.0333098814184435E-2</v>
      </c>
      <c r="N55" s="172">
        <v>2.06E-2</v>
      </c>
      <c r="O55" s="172">
        <v>0.05</v>
      </c>
      <c r="P55" s="172">
        <v>4.3700000000000003E-2</v>
      </c>
      <c r="Q55" s="172">
        <v>4.5900000000000003E-2</v>
      </c>
      <c r="R55" s="175">
        <f t="shared" si="5"/>
        <v>1.0870646766169154</v>
      </c>
    </row>
    <row r="56" spans="1:18" s="43" customFormat="1" ht="13">
      <c r="A56" s="166">
        <v>2008</v>
      </c>
      <c r="B56" s="167">
        <f t="shared" si="8"/>
        <v>7.2394132300027683E-2</v>
      </c>
      <c r="C56" s="167">
        <f t="shared" si="7"/>
        <v>3.1054525325214504E-2</v>
      </c>
      <c r="D56" s="168">
        <v>903.25</v>
      </c>
      <c r="E56" s="168">
        <v>65.39</v>
      </c>
      <c r="F56" s="168">
        <v>28.05</v>
      </c>
      <c r="G56" s="178">
        <v>67.517132259297</v>
      </c>
      <c r="H56" s="169">
        <f t="shared" si="6"/>
        <v>-0.20777804700751157</v>
      </c>
      <c r="I56" s="169">
        <f t="shared" si="6"/>
        <v>1.1539848539487974E-2</v>
      </c>
      <c r="J56" s="167">
        <v>1.5900000000000001E-2</v>
      </c>
      <c r="K56" s="167">
        <v>2.2100000000000002E-2</v>
      </c>
      <c r="L56" s="167">
        <f t="shared" si="3"/>
        <v>6.2000000000000006E-3</v>
      </c>
      <c r="M56" s="169">
        <f t="shared" si="1"/>
        <v>2.1109228697680119E-2</v>
      </c>
      <c r="N56" s="167">
        <v>4.0500000000000001E-2</v>
      </c>
      <c r="O56" s="167">
        <v>0.04</v>
      </c>
      <c r="P56" s="167">
        <v>6.4299999999999996E-2</v>
      </c>
      <c r="Q56" s="167">
        <v>6.9199999999999998E-2</v>
      </c>
      <c r="R56" s="176">
        <f t="shared" si="5"/>
        <v>2.9095022624434383</v>
      </c>
    </row>
    <row r="57" spans="1:18" s="43" customFormat="1" ht="13">
      <c r="A57" s="179">
        <v>2009</v>
      </c>
      <c r="B57" s="172">
        <f t="shared" si="8"/>
        <v>5.3492960272621293E-2</v>
      </c>
      <c r="C57" s="172">
        <f t="shared" si="7"/>
        <v>2.000717424446238E-2</v>
      </c>
      <c r="D57" s="173">
        <v>1115.0999999999999</v>
      </c>
      <c r="E57" s="173">
        <v>59.65</v>
      </c>
      <c r="F57" s="173">
        <v>22.31</v>
      </c>
      <c r="G57" s="177">
        <v>37.427971394037066</v>
      </c>
      <c r="H57" s="174">
        <f t="shared" si="6"/>
        <v>-8.7781006270071904E-2</v>
      </c>
      <c r="I57" s="174">
        <f t="shared" si="6"/>
        <v>-0.20463458110516941</v>
      </c>
      <c r="J57" s="172">
        <v>1.4E-3</v>
      </c>
      <c r="K57" s="172">
        <v>3.8399999999999997E-2</v>
      </c>
      <c r="L57" s="172">
        <f t="shared" si="3"/>
        <v>3.6999999999999998E-2</v>
      </c>
      <c r="M57" s="172">
        <f t="shared" si="1"/>
        <v>2.7821693040331677E-3</v>
      </c>
      <c r="N57" s="172">
        <v>2.5999999999999999E-2</v>
      </c>
      <c r="O57" s="172">
        <v>7.1999999999999995E-2</v>
      </c>
      <c r="P57" s="172">
        <v>4.36E-2</v>
      </c>
      <c r="Q57" s="172">
        <v>4.6399999999999997E-2</v>
      </c>
      <c r="R57" s="175">
        <f t="shared" si="5"/>
        <v>1.1354166666666667</v>
      </c>
    </row>
    <row r="58" spans="1:18" s="43" customFormat="1" ht="13">
      <c r="A58" s="180">
        <v>2010</v>
      </c>
      <c r="B58" s="167">
        <f t="shared" si="8"/>
        <v>6.6521421074393294E-2</v>
      </c>
      <c r="C58" s="167">
        <f t="shared" si="7"/>
        <v>1.8383639197226551E-2</v>
      </c>
      <c r="D58" s="168">
        <v>1257.6400000000001</v>
      </c>
      <c r="E58" s="168">
        <v>83.66</v>
      </c>
      <c r="F58" s="168">
        <v>23.12</v>
      </c>
      <c r="G58" s="178">
        <v>55.526511461067372</v>
      </c>
      <c r="H58" s="167">
        <f t="shared" si="6"/>
        <v>0.40251466890192789</v>
      </c>
      <c r="I58" s="167">
        <f t="shared" si="6"/>
        <v>3.6306588973554543E-2</v>
      </c>
      <c r="J58" s="167">
        <v>1.2999999999999999E-3</v>
      </c>
      <c r="K58" s="167">
        <v>3.2899999999999999E-2</v>
      </c>
      <c r="L58" s="167">
        <f t="shared" si="3"/>
        <v>3.1599999999999996E-2</v>
      </c>
      <c r="M58" s="167">
        <f t="shared" si="1"/>
        <v>3.3342876030006567E-2</v>
      </c>
      <c r="N58" s="167">
        <v>2.24E-2</v>
      </c>
      <c r="O58" s="167">
        <v>6.9500000000000006E-2</v>
      </c>
      <c r="P58" s="167">
        <v>5.1999999999999998E-2</v>
      </c>
      <c r="Q58" s="167">
        <v>6.0900000000000003E-2</v>
      </c>
      <c r="R58" s="176">
        <f t="shared" si="5"/>
        <v>1.5805471124620061</v>
      </c>
    </row>
    <row r="59" spans="1:18" s="43" customFormat="1" ht="13">
      <c r="A59" s="181">
        <v>2011</v>
      </c>
      <c r="B59" s="172">
        <f t="shared" si="8"/>
        <v>7.7170801526717556E-2</v>
      </c>
      <c r="C59" s="172">
        <f>F59/D59</f>
        <v>2.069020356234097E-2</v>
      </c>
      <c r="D59" s="177">
        <v>1257.5999999999999</v>
      </c>
      <c r="E59" s="177">
        <v>97.05</v>
      </c>
      <c r="F59" s="177">
        <v>26.02</v>
      </c>
      <c r="G59" s="182">
        <v>71.27835994729908</v>
      </c>
      <c r="H59" s="172">
        <f t="shared" ref="H59:I70" si="9">E59/E58-1</f>
        <v>0.16005259383217796</v>
      </c>
      <c r="I59" s="172">
        <f t="shared" si="9"/>
        <v>0.12543252595155696</v>
      </c>
      <c r="J59" s="183">
        <v>2.9999999999999997E-4</v>
      </c>
      <c r="K59" s="183">
        <v>1.8800000000000001E-2</v>
      </c>
      <c r="L59" s="183">
        <f t="shared" si="3"/>
        <v>1.8499999999999999E-2</v>
      </c>
      <c r="M59" s="183">
        <f t="shared" si="1"/>
        <v>2.7507719217878673E-2</v>
      </c>
      <c r="N59" s="183">
        <v>2.7099999999999999E-2</v>
      </c>
      <c r="O59" s="183">
        <v>7.1800000000000003E-2</v>
      </c>
      <c r="P59" s="183">
        <v>6.0100000000000001E-2</v>
      </c>
      <c r="Q59" s="183">
        <v>8.3400000000000002E-2</v>
      </c>
      <c r="R59" s="46">
        <f t="shared" si="5"/>
        <v>3.1968085106382977</v>
      </c>
    </row>
    <row r="60" spans="1:18" s="43" customFormat="1" ht="13">
      <c r="A60" s="184">
        <v>2012</v>
      </c>
      <c r="B60" s="185">
        <f t="shared" si="8"/>
        <v>7.1848771902761899E-2</v>
      </c>
      <c r="C60" s="185">
        <f>F60/D60</f>
        <v>2.134357974743898E-2</v>
      </c>
      <c r="D60" s="178">
        <v>1426.19</v>
      </c>
      <c r="E60" s="178">
        <v>102.47</v>
      </c>
      <c r="F60" s="178">
        <v>30.44</v>
      </c>
      <c r="G60" s="178">
        <v>75.899305674148479</v>
      </c>
      <c r="H60" s="185">
        <f t="shared" si="9"/>
        <v>5.5847501287995982E-2</v>
      </c>
      <c r="I60" s="185">
        <f t="shared" si="9"/>
        <v>0.16986933128362813</v>
      </c>
      <c r="J60" s="185">
        <v>5.0000000000000001E-4</v>
      </c>
      <c r="K60" s="185">
        <v>1.7600000000000001E-2</v>
      </c>
      <c r="L60" s="185">
        <f t="shared" si="3"/>
        <v>1.7100000000000001E-2</v>
      </c>
      <c r="M60" s="185">
        <f t="shared" si="1"/>
        <v>2.9339562123536077E-2</v>
      </c>
      <c r="N60" s="185">
        <v>2.47E-2</v>
      </c>
      <c r="O60" s="185">
        <v>5.2699999999999997E-2</v>
      </c>
      <c r="P60" s="185">
        <v>5.7799999999999997E-2</v>
      </c>
      <c r="Q60" s="185">
        <v>7.2999999999999995E-2</v>
      </c>
      <c r="R60" s="186">
        <f t="shared" si="5"/>
        <v>3.2840909090909087</v>
      </c>
    </row>
    <row r="61" spans="1:18" s="43" customFormat="1" ht="13">
      <c r="A61" s="181">
        <v>2013</v>
      </c>
      <c r="B61" s="187">
        <f t="shared" si="8"/>
        <v>5.813261485857734E-2</v>
      </c>
      <c r="C61" s="187">
        <v>1.9599999999999999E-2</v>
      </c>
      <c r="D61" s="177">
        <v>1848.36</v>
      </c>
      <c r="E61" s="177">
        <v>107.45</v>
      </c>
      <c r="F61" s="177">
        <v>36.28</v>
      </c>
      <c r="G61" s="177">
        <v>88.13</v>
      </c>
      <c r="H61" s="183">
        <f t="shared" si="9"/>
        <v>4.8599590123938663E-2</v>
      </c>
      <c r="I61" s="183">
        <f t="shared" si="9"/>
        <v>0.1918528252299605</v>
      </c>
      <c r="J61" s="183">
        <v>6.9999999999999999E-4</v>
      </c>
      <c r="K61" s="183">
        <v>3.04E-2</v>
      </c>
      <c r="L61" s="183">
        <f t="shared" si="3"/>
        <v>2.9700000000000001E-2</v>
      </c>
      <c r="M61" s="183">
        <f t="shared" si="1"/>
        <v>5.0111191752929218E-2</v>
      </c>
      <c r="N61" s="183">
        <v>2.0299999999999999E-2</v>
      </c>
      <c r="O61" s="183">
        <v>4.2799999999999998E-2</v>
      </c>
      <c r="P61" s="183">
        <v>4.9599999999999998E-2</v>
      </c>
      <c r="Q61" s="183">
        <v>4.99E-2</v>
      </c>
      <c r="R61" s="46">
        <f t="shared" si="5"/>
        <v>1.631578947368421</v>
      </c>
    </row>
    <row r="62" spans="1:18" s="43" customFormat="1" ht="13">
      <c r="A62" s="184">
        <v>2014</v>
      </c>
      <c r="B62" s="185">
        <f t="shared" si="8"/>
        <v>5.4888532711642138E-2</v>
      </c>
      <c r="C62" s="167">
        <f t="shared" ref="C62:C67" si="10">F62/D62</f>
        <v>1.9155859925202776E-2</v>
      </c>
      <c r="D62" s="178">
        <v>2058.9</v>
      </c>
      <c r="E62" s="178">
        <v>113.01</v>
      </c>
      <c r="F62" s="178">
        <v>39.44</v>
      </c>
      <c r="G62" s="178">
        <v>101.98</v>
      </c>
      <c r="H62" s="185">
        <f t="shared" si="9"/>
        <v>5.1744997673336401E-2</v>
      </c>
      <c r="I62" s="185">
        <f t="shared" si="9"/>
        <v>8.7100330760749634E-2</v>
      </c>
      <c r="J62" s="185">
        <v>5.2999999999999998E-4</v>
      </c>
      <c r="K62" s="185">
        <v>2.1700000000000001E-2</v>
      </c>
      <c r="L62" s="185">
        <f t="shared" si="3"/>
        <v>2.1170000000000001E-2</v>
      </c>
      <c r="M62" s="185">
        <f t="shared" si="1"/>
        <v>2.7741503152454418E-2</v>
      </c>
      <c r="N62" s="185">
        <v>2.24E-2</v>
      </c>
      <c r="O62" s="185">
        <v>5.5800000000000002E-2</v>
      </c>
      <c r="P62" s="185">
        <v>5.7799999999999997E-2</v>
      </c>
      <c r="Q62" s="185">
        <v>5.4800000000000001E-2</v>
      </c>
      <c r="R62" s="186">
        <f t="shared" si="5"/>
        <v>2.6635944700460827</v>
      </c>
    </row>
    <row r="63" spans="1:18" s="43" customFormat="1" ht="13">
      <c r="A63" s="188">
        <v>2015</v>
      </c>
      <c r="B63" s="183">
        <f t="shared" si="8"/>
        <v>5.2017182500464783E-2</v>
      </c>
      <c r="C63" s="172">
        <f t="shared" si="10"/>
        <v>2.1116079728367758E-2</v>
      </c>
      <c r="D63" s="177">
        <v>2043.94</v>
      </c>
      <c r="E63" s="189">
        <v>106.32</v>
      </c>
      <c r="F63" s="189">
        <v>43.16</v>
      </c>
      <c r="G63" s="189">
        <v>106.1</v>
      </c>
      <c r="H63" s="183">
        <f t="shared" si="9"/>
        <v>-5.9198301035306766E-2</v>
      </c>
      <c r="I63" s="183">
        <f t="shared" si="9"/>
        <v>9.4320486815415716E-2</v>
      </c>
      <c r="J63" s="183">
        <v>2.0999999999999999E-3</v>
      </c>
      <c r="K63" s="190">
        <v>2.2700000000000001E-2</v>
      </c>
      <c r="L63" s="183">
        <f t="shared" si="3"/>
        <v>2.06E-2</v>
      </c>
      <c r="M63" s="183">
        <f t="shared" si="1"/>
        <v>2.9573664629760816E-2</v>
      </c>
      <c r="N63" s="183">
        <v>2.46E-2</v>
      </c>
      <c r="O63" s="190">
        <v>5.5100000000000003E-2</v>
      </c>
      <c r="P63" s="190">
        <v>6.1199999999999997E-2</v>
      </c>
      <c r="Q63" s="190">
        <v>5.16E-2</v>
      </c>
      <c r="R63" s="46">
        <f t="shared" si="5"/>
        <v>2.6960352422907485</v>
      </c>
    </row>
    <row r="64" spans="1:18" s="43" customFormat="1" ht="13">
      <c r="A64" s="184">
        <v>2016</v>
      </c>
      <c r="B64" s="185">
        <f t="shared" si="8"/>
        <v>4.8623611439903881E-2</v>
      </c>
      <c r="C64" s="167">
        <f t="shared" si="10"/>
        <v>2.0113184118490463E-2</v>
      </c>
      <c r="D64" s="178">
        <v>2238.83</v>
      </c>
      <c r="E64" s="178">
        <v>108.86</v>
      </c>
      <c r="F64" s="178">
        <v>45.03</v>
      </c>
      <c r="G64" s="191">
        <v>108.67</v>
      </c>
      <c r="H64" s="185">
        <f t="shared" si="9"/>
        <v>2.3890142964635208E-2</v>
      </c>
      <c r="I64" s="185">
        <f t="shared" si="9"/>
        <v>4.3327154772937915E-2</v>
      </c>
      <c r="J64" s="185">
        <v>5.1000000000000004E-3</v>
      </c>
      <c r="K64" s="185">
        <v>2.4500000000000001E-2</v>
      </c>
      <c r="L64" s="185">
        <f t="shared" si="3"/>
        <v>1.9400000000000001E-2</v>
      </c>
      <c r="M64" s="185">
        <f t="shared" si="1"/>
        <v>2.6426456692812759E-2</v>
      </c>
      <c r="N64" s="185">
        <v>2.41E-2</v>
      </c>
      <c r="O64" s="185">
        <v>5.5399999999999998E-2</v>
      </c>
      <c r="P64" s="185">
        <v>5.6899999999999999E-2</v>
      </c>
      <c r="Q64" s="185">
        <v>4.4999999999999998E-2</v>
      </c>
      <c r="R64" s="186">
        <f t="shared" si="5"/>
        <v>2.3224489795918366</v>
      </c>
    </row>
    <row r="65" spans="1:18" s="43" customFormat="1" ht="13">
      <c r="A65" s="181">
        <v>2017</v>
      </c>
      <c r="B65" s="183">
        <f t="shared" si="8"/>
        <v>4.6730824615407632E-2</v>
      </c>
      <c r="C65" s="172">
        <f t="shared" si="10"/>
        <v>1.8600319418314561E-2</v>
      </c>
      <c r="D65" s="177">
        <v>2673.61</v>
      </c>
      <c r="E65" s="177">
        <v>124.94</v>
      </c>
      <c r="F65" s="177">
        <v>49.73</v>
      </c>
      <c r="G65" s="192">
        <v>108.28</v>
      </c>
      <c r="H65" s="183">
        <f t="shared" si="9"/>
        <v>0.14771265846040782</v>
      </c>
      <c r="I65" s="183">
        <f t="shared" si="9"/>
        <v>0.10437486120364192</v>
      </c>
      <c r="J65" s="183">
        <v>1.3899999999999999E-2</v>
      </c>
      <c r="K65" s="183">
        <v>2.41E-2</v>
      </c>
      <c r="L65" s="183">
        <f t="shared" si="3"/>
        <v>1.0200000000000001E-2</v>
      </c>
      <c r="M65" s="183">
        <f t="shared" si="1"/>
        <v>3.2201797003310384E-2</v>
      </c>
      <c r="N65" s="183">
        <v>2.3599999999999999E-2</v>
      </c>
      <c r="O65" s="183">
        <v>7.0499999999999993E-2</v>
      </c>
      <c r="P65" s="183">
        <v>5.0799999999999998E-2</v>
      </c>
      <c r="Q65" s="183">
        <v>4.7500000000000001E-2</v>
      </c>
      <c r="R65" s="46">
        <f t="shared" si="5"/>
        <v>2.107883817427386</v>
      </c>
    </row>
    <row r="66" spans="1:18" s="43" customFormat="1" ht="13">
      <c r="A66" s="184">
        <v>2018</v>
      </c>
      <c r="B66" s="185">
        <f>E66/D66</f>
        <v>5.9173863613698467E-2</v>
      </c>
      <c r="C66" s="167">
        <f t="shared" si="10"/>
        <v>2.1385403993059018E-2</v>
      </c>
      <c r="D66" s="178">
        <v>2506.85</v>
      </c>
      <c r="E66" s="178">
        <v>148.34</v>
      </c>
      <c r="F66" s="178">
        <v>53.61</v>
      </c>
      <c r="G66" s="191">
        <v>136.65</v>
      </c>
      <c r="H66" s="185">
        <f t="shared" si="9"/>
        <v>0.18728989915159278</v>
      </c>
      <c r="I66" s="185">
        <f t="shared" si="9"/>
        <v>7.8021315101548527E-2</v>
      </c>
      <c r="J66" s="185">
        <v>2.3699999999999999E-2</v>
      </c>
      <c r="K66" s="185">
        <v>2.6800000000000001E-2</v>
      </c>
      <c r="L66" s="185">
        <f t="shared" si="3"/>
        <v>3.1000000000000021E-3</v>
      </c>
      <c r="M66" s="185">
        <f t="shared" si="1"/>
        <v>3.244530306769617E-2</v>
      </c>
      <c r="N66" s="185">
        <v>2.5000000000000001E-2</v>
      </c>
      <c r="O66" s="185">
        <v>4.1200000000000001E-2</v>
      </c>
      <c r="P66" s="185">
        <v>5.96E-2</v>
      </c>
      <c r="Q66" s="185">
        <v>5.5500000000000001E-2</v>
      </c>
      <c r="R66" s="186">
        <f t="shared" si="5"/>
        <v>2.2238805970149254</v>
      </c>
    </row>
    <row r="67" spans="1:18" s="43" customFormat="1" ht="13">
      <c r="A67" s="181">
        <v>2019</v>
      </c>
      <c r="B67" s="183">
        <f>E67/D67</f>
        <v>5.0251022972780564E-2</v>
      </c>
      <c r="C67" s="172">
        <f t="shared" si="10"/>
        <v>1.8199939333535552E-2</v>
      </c>
      <c r="D67" s="177">
        <v>3230.78</v>
      </c>
      <c r="E67" s="193">
        <v>162.35</v>
      </c>
      <c r="F67" s="193">
        <v>58.8</v>
      </c>
      <c r="G67" s="192">
        <v>150.5</v>
      </c>
      <c r="H67" s="183">
        <f t="shared" si="9"/>
        <v>9.4445193474450573E-2</v>
      </c>
      <c r="I67" s="183">
        <f t="shared" si="9"/>
        <v>9.6810296586457678E-2</v>
      </c>
      <c r="J67" s="183">
        <v>1.55E-2</v>
      </c>
      <c r="K67" s="183">
        <v>1.9199999999999998E-2</v>
      </c>
      <c r="L67" s="183">
        <f t="shared" si="3"/>
        <v>3.6999999999999984E-3</v>
      </c>
      <c r="M67" s="183">
        <f t="shared" si="1"/>
        <v>2.5654469111884896E-2</v>
      </c>
      <c r="N67" s="183">
        <v>2.0299999999999999E-2</v>
      </c>
      <c r="O67" s="183">
        <v>3.9600000000000003E-2</v>
      </c>
      <c r="P67" s="183">
        <v>5.1999999999999998E-2</v>
      </c>
      <c r="Q67" s="183">
        <v>5.0599999999999999E-2</v>
      </c>
      <c r="R67" s="46">
        <f t="shared" si="5"/>
        <v>2.7083333333333335</v>
      </c>
    </row>
    <row r="68" spans="1:18" s="43" customFormat="1" ht="13">
      <c r="A68" s="184">
        <v>2020</v>
      </c>
      <c r="B68" s="185">
        <f>E68/D68</f>
        <v>3.7209104196673649E-2</v>
      </c>
      <c r="C68" s="167">
        <f>F68/D68</f>
        <v>1.5095565311615598E-2</v>
      </c>
      <c r="D68" s="178">
        <v>3756.07</v>
      </c>
      <c r="E68" s="178">
        <v>139.76</v>
      </c>
      <c r="F68" s="178">
        <v>56.7</v>
      </c>
      <c r="G68" s="191">
        <v>127.78</v>
      </c>
      <c r="H68" s="185">
        <f t="shared" si="9"/>
        <v>-0.13914382506929479</v>
      </c>
      <c r="I68" s="185">
        <f t="shared" si="9"/>
        <v>-3.5714285714285587E-2</v>
      </c>
      <c r="J68" s="185">
        <v>8.9999999999999998E-4</v>
      </c>
      <c r="K68" s="185">
        <v>9.2999999999999992E-3</v>
      </c>
      <c r="L68" s="185">
        <f t="shared" si="3"/>
        <v>8.3999999999999995E-3</v>
      </c>
      <c r="M68" s="185">
        <f t="shared" si="1"/>
        <v>7.3520952096415449E-3</v>
      </c>
      <c r="N68" s="185">
        <v>1.6500000000000001E-2</v>
      </c>
      <c r="O68" s="185">
        <v>5.4199999999999998E-2</v>
      </c>
      <c r="P68" s="185">
        <v>4.7199999999999999E-2</v>
      </c>
      <c r="Q68" s="185">
        <v>4.9399999999999999E-2</v>
      </c>
      <c r="R68" s="186">
        <f t="shared" si="5"/>
        <v>5.075268817204301</v>
      </c>
    </row>
    <row r="69" spans="1:18" s="43" customFormat="1" ht="13">
      <c r="A69" s="181">
        <v>2021</v>
      </c>
      <c r="B69" s="183">
        <f>E69/D69</f>
        <v>4.3300924430046697E-2</v>
      </c>
      <c r="C69" s="172">
        <f>F69/D69</f>
        <v>1.2420848562160892E-2</v>
      </c>
      <c r="D69" s="177">
        <v>4766.18</v>
      </c>
      <c r="E69" s="177">
        <v>206.38</v>
      </c>
      <c r="F69" s="177">
        <v>59.2</v>
      </c>
      <c r="G69" s="192">
        <v>147.24</v>
      </c>
      <c r="H69" s="183">
        <f t="shared" si="9"/>
        <v>0.47667429879793932</v>
      </c>
      <c r="I69" s="183">
        <f t="shared" si="9"/>
        <v>4.4091710758377367E-2</v>
      </c>
      <c r="J69" s="183">
        <v>5.9999999999999995E-4</v>
      </c>
      <c r="K69" s="183">
        <v>1.5100000000000001E-2</v>
      </c>
      <c r="L69" s="183">
        <f t="shared" si="3"/>
        <v>1.4500000000000001E-2</v>
      </c>
      <c r="M69" s="183">
        <f t="shared" si="1"/>
        <v>1.7052168696106183E-2</v>
      </c>
      <c r="N69" s="183">
        <v>1.72E-2</v>
      </c>
      <c r="O69" s="183">
        <v>6.4699999999999994E-2</v>
      </c>
      <c r="P69" s="183">
        <v>4.24E-2</v>
      </c>
      <c r="Q69" s="183">
        <v>4.9000000000000002E-2</v>
      </c>
      <c r="R69" s="46">
        <f t="shared" si="5"/>
        <v>2.8079470198675494</v>
      </c>
    </row>
    <row r="70" spans="1:18" s="43" customFormat="1" ht="13">
      <c r="A70" s="194">
        <v>2022</v>
      </c>
      <c r="B70" s="195">
        <f>E70/D70</f>
        <v>5.7166297695012372E-2</v>
      </c>
      <c r="C70" s="196">
        <f>F70/D70</f>
        <v>1.7799192603203545E-2</v>
      </c>
      <c r="D70" s="197">
        <v>3839.5</v>
      </c>
      <c r="E70" s="197">
        <v>219.49</v>
      </c>
      <c r="F70" s="197">
        <v>68.34</v>
      </c>
      <c r="G70" s="198">
        <v>181.99</v>
      </c>
      <c r="H70" s="199">
        <f t="shared" si="9"/>
        <v>6.3523597247795438E-2</v>
      </c>
      <c r="I70" s="199">
        <f t="shared" si="9"/>
        <v>0.15439189189189184</v>
      </c>
      <c r="J70" s="195">
        <v>4.4200000000000003E-2</v>
      </c>
      <c r="K70" s="195">
        <v>3.8800000000000001E-2</v>
      </c>
      <c r="L70" s="199">
        <f>K70-J70</f>
        <v>-5.400000000000002E-3</v>
      </c>
      <c r="M70" s="199">
        <f>K70*(1/K70)/(((1-(1+K70)^(-5))/K70)+1/K70)+I70*((1-(1+K70)^(-5))/K70)/(((1-(1+K70)^(-5))/K70)+1/K70)</f>
        <v>5.5874497616359778E-2</v>
      </c>
      <c r="N70" s="195">
        <v>2.1600000000000001E-2</v>
      </c>
      <c r="O70" s="195">
        <v>6.4100000000000004E-2</v>
      </c>
      <c r="P70" s="195">
        <v>5.9400000000000001E-2</v>
      </c>
      <c r="Q70" s="195">
        <v>5.11E-2</v>
      </c>
      <c r="R70" s="200">
        <f t="shared" si="5"/>
        <v>1.5309278350515463</v>
      </c>
    </row>
    <row r="71" spans="1:18" s="48" customFormat="1" ht="36" customHeight="1">
      <c r="A71" s="47" t="s">
        <v>651</v>
      </c>
    </row>
    <row r="72" spans="1:18" s="48" customFormat="1" ht="36" customHeight="1">
      <c r="A72" s="47"/>
    </row>
    <row r="73" spans="1:18" s="49" customFormat="1" ht="13">
      <c r="B73" s="50" t="s">
        <v>652</v>
      </c>
      <c r="C73" s="50" t="s">
        <v>616</v>
      </c>
      <c r="D73" s="51" t="s">
        <v>653</v>
      </c>
      <c r="J73" s="52"/>
      <c r="K73" s="52"/>
    </row>
    <row r="74" spans="1:18" s="49" customFormat="1" ht="13">
      <c r="B74" s="53" t="s">
        <v>654</v>
      </c>
      <c r="C74" s="54">
        <f>AVERAGE(P9:P69)</f>
        <v>4.213114754098362E-2</v>
      </c>
      <c r="D74" s="54">
        <f>C74+AVERAGE(K9:K68)</f>
        <v>0.10064948087431697</v>
      </c>
      <c r="I74" s="91" t="s">
        <v>12966</v>
      </c>
      <c r="J74" s="92"/>
      <c r="K74" s="92"/>
      <c r="L74" s="92"/>
    </row>
    <row r="75" spans="1:18" s="49" customFormat="1" ht="13">
      <c r="B75" s="53" t="s">
        <v>655</v>
      </c>
      <c r="C75" s="54">
        <f>AVERAGE(P50:P69)</f>
        <v>4.9789999999999987E-2</v>
      </c>
      <c r="D75" s="54">
        <f>C75+AVERAGE(K49:K68)</f>
        <v>8.0434999999999979E-2</v>
      </c>
      <c r="I75" s="92"/>
      <c r="J75" s="96" t="s">
        <v>12967</v>
      </c>
      <c r="K75" s="96" t="s">
        <v>12968</v>
      </c>
      <c r="L75" s="96" t="s">
        <v>12913</v>
      </c>
    </row>
    <row r="76" spans="1:18" s="49" customFormat="1" ht="12.5">
      <c r="B76" s="53" t="s">
        <v>656</v>
      </c>
      <c r="C76" s="54">
        <f>AVERAGE(P60:P69)</f>
        <v>5.3530000000000001E-2</v>
      </c>
      <c r="D76" s="54">
        <f>C76+AVERAGE(K59:K68)</f>
        <v>7.5039999999999996E-2</v>
      </c>
      <c r="F76" s="52"/>
      <c r="I76" s="92" t="s">
        <v>12911</v>
      </c>
      <c r="J76" s="93">
        <f>AVERAGE(J60:J69)</f>
        <v>6.3530000000000001E-3</v>
      </c>
      <c r="K76" s="94">
        <f>AVERAGE(K60:K69)</f>
        <v>2.1139999999999999E-2</v>
      </c>
      <c r="L76" s="95">
        <f>(1+K76)/(1+'US Inflation'!$BQ$3)-1</f>
        <v>2.2447303361436965E-3</v>
      </c>
    </row>
    <row r="77" spans="1:18" s="49" customFormat="1" ht="12.5">
      <c r="B77" s="53" t="s">
        <v>657</v>
      </c>
      <c r="C77" s="54">
        <v>5.9400000000000001E-2</v>
      </c>
      <c r="D77" s="54">
        <f>C77+K70</f>
        <v>9.820000000000001E-2</v>
      </c>
      <c r="I77" s="92" t="s">
        <v>12912</v>
      </c>
      <c r="J77" s="93">
        <f>AVERAGE(J61:J70)</f>
        <v>1.0723E-2</v>
      </c>
      <c r="K77" s="94">
        <f>AVERAGE(K61:K70)</f>
        <v>2.3259999999999999E-2</v>
      </c>
      <c r="L77" s="95">
        <f>(1+K77)/(1+'US Inflation'!$BR$3)-1</f>
        <v>-1.4894932369230451E-3</v>
      </c>
    </row>
  </sheetData>
  <mergeCells count="6">
    <mergeCell ref="B5:G5"/>
    <mergeCell ref="B1:G1"/>
    <mergeCell ref="B2:G2"/>
    <mergeCell ref="B3:E3"/>
    <mergeCell ref="F3:G3"/>
    <mergeCell ref="B4:G4"/>
  </mergeCells>
  <hyperlinks>
    <hyperlink ref="B2" r:id="rId1" xr:uid="{9011A968-F996-4551-9D2B-6A29491B85DD}"/>
    <hyperlink ref="B4" r:id="rId2" xr:uid="{C338E05E-BA47-4193-8BF7-3A26BC4E1DB5}"/>
    <hyperlink ref="B5" r:id="rId3" display="http://www.stern.nyu.edu/~adamodar/New_Home_Page/data.html" xr:uid="{EF6A118A-C122-4840-AC5E-4945283B3B51}"/>
  </hyperlinks>
  <printOptions gridLines="1" gridLinesSet="0"/>
  <pageMargins left="0.75" right="0.75" top="1" bottom="1" header="0.5" footer="0.5"/>
  <pageSetup scale="80" orientation="landscape" horizontalDpi="4294967292" verticalDpi="4294967292" r:id="rId4"/>
  <headerFooter alignWithMargins="0">
    <oddHeader>&amp;A</oddHeader>
    <oddFooter>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09B22-0B8A-4C89-BC93-A9F5FDFBE908}">
  <sheetPr>
    <tabColor theme="9" tint="0.79998168889431442"/>
  </sheetPr>
  <dimension ref="A1:BR14"/>
  <sheetViews>
    <sheetView topLeftCell="AY1" workbookViewId="0">
      <selection activeCell="BR3" sqref="BR3"/>
    </sheetView>
  </sheetViews>
  <sheetFormatPr defaultRowHeight="14.5"/>
  <cols>
    <col min="1" max="1" width="33.36328125" customWidth="1"/>
    <col min="2" max="2" width="17.7265625" bestFit="1" customWidth="1"/>
    <col min="3" max="3" width="13.7265625" customWidth="1"/>
    <col min="4" max="4" width="13.81640625" customWidth="1"/>
    <col min="69" max="69" width="14.54296875" customWidth="1"/>
    <col min="70" max="70" width="14.7265625" bestFit="1" customWidth="1"/>
  </cols>
  <sheetData>
    <row r="1" spans="1:70">
      <c r="BQ1" s="97" t="s">
        <v>12966</v>
      </c>
      <c r="BR1" s="98"/>
    </row>
    <row r="2" spans="1:70" s="3" customFormat="1">
      <c r="A2" s="3" t="s">
        <v>263</v>
      </c>
      <c r="B2" s="4" t="s">
        <v>443</v>
      </c>
      <c r="C2" s="3" t="s">
        <v>658</v>
      </c>
      <c r="D2" s="4" t="s">
        <v>534</v>
      </c>
      <c r="E2" s="3" t="s">
        <v>659</v>
      </c>
      <c r="F2" s="3" t="s">
        <v>660</v>
      </c>
      <c r="G2" s="3" t="s">
        <v>661</v>
      </c>
      <c r="H2" s="3" t="s">
        <v>662</v>
      </c>
      <c r="I2" s="3" t="s">
        <v>663</v>
      </c>
      <c r="J2" s="3" t="s">
        <v>664</v>
      </c>
      <c r="K2" s="3" t="s">
        <v>665</v>
      </c>
      <c r="L2" s="3" t="s">
        <v>666</v>
      </c>
      <c r="M2" s="3" t="s">
        <v>667</v>
      </c>
      <c r="N2" s="3" t="s">
        <v>668</v>
      </c>
      <c r="O2" s="3" t="s">
        <v>669</v>
      </c>
      <c r="P2" s="3" t="s">
        <v>670</v>
      </c>
      <c r="Q2" s="3" t="s">
        <v>671</v>
      </c>
      <c r="R2" s="3" t="s">
        <v>672</v>
      </c>
      <c r="S2" s="3" t="s">
        <v>673</v>
      </c>
      <c r="T2" s="3" t="s">
        <v>674</v>
      </c>
      <c r="U2" s="3" t="s">
        <v>675</v>
      </c>
      <c r="V2" s="3" t="s">
        <v>676</v>
      </c>
      <c r="W2" s="3" t="s">
        <v>677</v>
      </c>
      <c r="X2" s="3" t="s">
        <v>678</v>
      </c>
      <c r="Y2" s="3" t="s">
        <v>679</v>
      </c>
      <c r="Z2" s="3" t="s">
        <v>680</v>
      </c>
      <c r="AA2" s="3" t="s">
        <v>681</v>
      </c>
      <c r="AB2" s="3" t="s">
        <v>682</v>
      </c>
      <c r="AC2" s="3" t="s">
        <v>683</v>
      </c>
      <c r="AD2" s="3" t="s">
        <v>684</v>
      </c>
      <c r="AE2" s="3" t="s">
        <v>685</v>
      </c>
      <c r="AF2" s="3" t="s">
        <v>686</v>
      </c>
      <c r="AG2" s="3" t="s">
        <v>687</v>
      </c>
      <c r="AH2" s="3" t="s">
        <v>688</v>
      </c>
      <c r="AI2" s="3" t="s">
        <v>689</v>
      </c>
      <c r="AJ2" s="3" t="s">
        <v>690</v>
      </c>
      <c r="AK2" s="3" t="s">
        <v>691</v>
      </c>
      <c r="AL2" s="3" t="s">
        <v>692</v>
      </c>
      <c r="AM2" s="3" t="s">
        <v>693</v>
      </c>
      <c r="AN2" s="3" t="s">
        <v>694</v>
      </c>
      <c r="AO2" s="3" t="s">
        <v>695</v>
      </c>
      <c r="AP2" s="3" t="s">
        <v>696</v>
      </c>
      <c r="AQ2" s="3" t="s">
        <v>697</v>
      </c>
      <c r="AR2" s="3" t="s">
        <v>698</v>
      </c>
      <c r="AS2" s="3" t="s">
        <v>699</v>
      </c>
      <c r="AT2" s="3" t="s">
        <v>700</v>
      </c>
      <c r="AU2" s="3" t="s">
        <v>701</v>
      </c>
      <c r="AV2" s="3" t="s">
        <v>702</v>
      </c>
      <c r="AW2" s="3" t="s">
        <v>703</v>
      </c>
      <c r="AX2" s="3" t="s">
        <v>704</v>
      </c>
      <c r="AY2" s="3" t="s">
        <v>705</v>
      </c>
      <c r="AZ2" s="3" t="s">
        <v>706</v>
      </c>
      <c r="BA2" s="3" t="s">
        <v>707</v>
      </c>
      <c r="BB2" s="3" t="s">
        <v>708</v>
      </c>
      <c r="BC2" s="3" t="s">
        <v>709</v>
      </c>
      <c r="BD2" s="3" t="s">
        <v>710</v>
      </c>
      <c r="BE2" s="3" t="s">
        <v>19</v>
      </c>
      <c r="BF2" s="3" t="s">
        <v>489</v>
      </c>
      <c r="BG2" s="3" t="s">
        <v>387</v>
      </c>
      <c r="BH2" s="3" t="s">
        <v>260</v>
      </c>
      <c r="BI2" s="3" t="s">
        <v>508</v>
      </c>
      <c r="BJ2" s="3" t="s">
        <v>404</v>
      </c>
      <c r="BK2" s="3" t="s">
        <v>277</v>
      </c>
      <c r="BL2" s="3" t="s">
        <v>522</v>
      </c>
      <c r="BM2" s="3" t="s">
        <v>123</v>
      </c>
      <c r="BN2" s="3" t="s">
        <v>10</v>
      </c>
      <c r="BO2" s="3" t="s">
        <v>711</v>
      </c>
      <c r="BQ2" s="99" t="s">
        <v>12969</v>
      </c>
      <c r="BR2" s="99" t="s">
        <v>12910</v>
      </c>
    </row>
    <row r="3" spans="1:70">
      <c r="A3" t="s">
        <v>712</v>
      </c>
      <c r="B3" s="1" t="s">
        <v>713</v>
      </c>
      <c r="C3" t="s">
        <v>273</v>
      </c>
      <c r="D3" s="1" t="s">
        <v>54</v>
      </c>
      <c r="E3">
        <v>1.4579759862778601</v>
      </c>
      <c r="F3">
        <v>1.07072414764723</v>
      </c>
      <c r="G3">
        <v>1.1987733482018501</v>
      </c>
      <c r="H3">
        <v>1.2396694214876001</v>
      </c>
      <c r="I3">
        <v>1.27891156462583</v>
      </c>
      <c r="J3">
        <v>1.5851692638366901</v>
      </c>
      <c r="K3">
        <v>3.0150753768843899</v>
      </c>
      <c r="L3">
        <v>2.7727856225930698</v>
      </c>
      <c r="M3">
        <v>4.2717961528853401</v>
      </c>
      <c r="N3">
        <v>5.4623862002874999</v>
      </c>
      <c r="O3">
        <v>5.8382553384825302</v>
      </c>
      <c r="P3">
        <v>4.2927666881304498</v>
      </c>
      <c r="Q3">
        <v>3.2722782465528302</v>
      </c>
      <c r="R3">
        <v>6.1777600637704104</v>
      </c>
      <c r="S3">
        <v>11.0548048048048</v>
      </c>
      <c r="T3">
        <v>9.14314686496534</v>
      </c>
      <c r="U3">
        <v>5.7448126354908498</v>
      </c>
      <c r="V3">
        <v>6.5016839947283902</v>
      </c>
      <c r="W3">
        <v>7.6309638388560197</v>
      </c>
      <c r="X3">
        <v>11.2544711292795</v>
      </c>
      <c r="Y3">
        <v>13.549201974968399</v>
      </c>
      <c r="Z3">
        <v>10.3347153402771</v>
      </c>
      <c r="AA3">
        <v>6.1314270002749396</v>
      </c>
      <c r="AB3">
        <v>3.2124352331606301</v>
      </c>
      <c r="AC3">
        <v>4.3005354752342697</v>
      </c>
      <c r="AD3">
        <v>3.5456441520936899</v>
      </c>
      <c r="AE3">
        <v>1.8980477223427501</v>
      </c>
      <c r="AF3">
        <v>3.6645632175169101</v>
      </c>
      <c r="AG3">
        <v>4.0777411074440799</v>
      </c>
      <c r="AH3">
        <v>4.8270030300894904</v>
      </c>
      <c r="AI3">
        <v>5.3979564399032203</v>
      </c>
      <c r="AJ3">
        <v>4.2349639645385304</v>
      </c>
      <c r="AK3">
        <v>3.0288196781496999</v>
      </c>
      <c r="AL3">
        <v>2.9516569663855399</v>
      </c>
      <c r="AM3">
        <v>2.6074415921546001</v>
      </c>
      <c r="AN3">
        <v>2.8054196885365501</v>
      </c>
      <c r="AO3">
        <v>2.9312041999343998</v>
      </c>
      <c r="AP3">
        <v>2.33768993730741</v>
      </c>
      <c r="AQ3">
        <v>1.5522790987436199</v>
      </c>
      <c r="AR3">
        <v>2.1880271969735801</v>
      </c>
      <c r="AS3">
        <v>3.3768572714993499</v>
      </c>
      <c r="AT3">
        <v>2.8261711188540199</v>
      </c>
      <c r="AU3">
        <v>1.5860316265060299</v>
      </c>
      <c r="AV3">
        <v>2.2700949733611302</v>
      </c>
      <c r="AW3">
        <v>2.67723669309173</v>
      </c>
      <c r="AX3">
        <v>3.3927468454954699</v>
      </c>
      <c r="AY3">
        <v>3.2259441007040701</v>
      </c>
      <c r="AZ3">
        <v>2.8526724815013602</v>
      </c>
      <c r="BA3">
        <v>3.8391002966510102</v>
      </c>
      <c r="BB3">
        <v>-0.35554626629975</v>
      </c>
      <c r="BC3">
        <v>1.64004344238989</v>
      </c>
      <c r="BD3">
        <v>3.1568415686220601</v>
      </c>
      <c r="BE3">
        <v>2.0693372652605899</v>
      </c>
      <c r="BF3">
        <v>1.46483265562714</v>
      </c>
      <c r="BG3">
        <v>1.62222297740821</v>
      </c>
      <c r="BH3">
        <v>0.118627135552435</v>
      </c>
      <c r="BI3">
        <v>1.26158320570537</v>
      </c>
      <c r="BJ3">
        <v>2.1301100036596301</v>
      </c>
      <c r="BK3">
        <v>2.4425832969281802</v>
      </c>
      <c r="BL3">
        <v>1.81221007526015</v>
      </c>
      <c r="BM3">
        <v>1.23358439630637</v>
      </c>
      <c r="BN3">
        <v>4.6978588636373901</v>
      </c>
      <c r="BO3">
        <v>8.0027998205211706</v>
      </c>
      <c r="BQ3" s="100">
        <f>AVERAGE(BE3:BN3)/100</f>
        <v>1.8852949875345467E-2</v>
      </c>
      <c r="BR3" s="100">
        <f>AVERAGE(BF3:BO3)/100</f>
        <v>2.4786412430606052E-2</v>
      </c>
    </row>
    <row r="4" spans="1:70">
      <c r="A4" t="s">
        <v>714</v>
      </c>
      <c r="B4" s="1" t="s">
        <v>715</v>
      </c>
      <c r="C4" t="s">
        <v>273</v>
      </c>
      <c r="D4" s="1" t="s">
        <v>54</v>
      </c>
      <c r="E4" t="s">
        <v>347</v>
      </c>
      <c r="F4">
        <v>1.3501538964216593</v>
      </c>
      <c r="G4">
        <v>1.2446347120014423</v>
      </c>
      <c r="H4">
        <v>1.0883860113683568</v>
      </c>
      <c r="I4">
        <v>1.5039396790116086</v>
      </c>
      <c r="J4">
        <v>1.919825811247506</v>
      </c>
      <c r="K4">
        <v>2.8987785346832595</v>
      </c>
      <c r="L4">
        <v>3.1512793655543447</v>
      </c>
      <c r="M4">
        <v>4.3671882405368194</v>
      </c>
      <c r="N4">
        <v>4.9584884495750998</v>
      </c>
      <c r="O4">
        <v>5.5352848908605949</v>
      </c>
      <c r="P4">
        <v>5.0691675023222302</v>
      </c>
      <c r="Q4">
        <v>4.3227514316363198</v>
      </c>
      <c r="R4">
        <v>5.4798807180808353</v>
      </c>
      <c r="S4">
        <v>8.9986946143706632</v>
      </c>
      <c r="T4">
        <v>9.2626120584300651</v>
      </c>
      <c r="U4">
        <v>5.5033864056986488</v>
      </c>
      <c r="V4">
        <v>6.213366676763826</v>
      </c>
      <c r="W4">
        <v>7.033830777079757</v>
      </c>
      <c r="X4">
        <v>8.296557091030536</v>
      </c>
      <c r="Y4">
        <v>9.0330769022880446</v>
      </c>
      <c r="Z4">
        <v>9.4621448294032433</v>
      </c>
      <c r="AA4">
        <v>6.1782674988319286</v>
      </c>
      <c r="AB4">
        <v>3.9167871960947167</v>
      </c>
      <c r="AC4">
        <v>3.607705412140632</v>
      </c>
      <c r="AD4">
        <v>3.1624451611889697</v>
      </c>
      <c r="AE4">
        <v>2.0139014905802952</v>
      </c>
      <c r="AF4">
        <v>2.4728100090802911</v>
      </c>
      <c r="AG4">
        <v>3.5274214576704708</v>
      </c>
      <c r="AH4">
        <v>3.9203481851531876</v>
      </c>
      <c r="AI4">
        <v>3.7433297395030678</v>
      </c>
      <c r="AJ4">
        <v>3.381761557523248</v>
      </c>
      <c r="AK4">
        <v>2.278910322009537</v>
      </c>
      <c r="AL4">
        <v>2.3703395922872801</v>
      </c>
      <c r="AM4">
        <v>2.1354237103164309</v>
      </c>
      <c r="AN4">
        <v>2.0969007285313239</v>
      </c>
      <c r="AO4">
        <v>1.8309678690951756</v>
      </c>
      <c r="AP4">
        <v>1.724431313947278</v>
      </c>
      <c r="AQ4">
        <v>1.1255331041742096</v>
      </c>
      <c r="AR4">
        <v>1.4092327564831066</v>
      </c>
      <c r="AS4">
        <v>2.2655476704801316</v>
      </c>
      <c r="AT4">
        <v>2.2529523587807319</v>
      </c>
      <c r="AU4">
        <v>1.5585313890788655</v>
      </c>
      <c r="AV4">
        <v>1.9735993168761752</v>
      </c>
      <c r="AW4">
        <v>2.6844080415182532</v>
      </c>
      <c r="AX4">
        <v>3.1358240667201329</v>
      </c>
      <c r="AY4">
        <v>3.0855829316345051</v>
      </c>
      <c r="AZ4">
        <v>2.702526568861515</v>
      </c>
      <c r="BA4">
        <v>1.9179329778406213</v>
      </c>
      <c r="BB4">
        <v>0.6409547326727818</v>
      </c>
      <c r="BC4">
        <v>1.2017916253887222</v>
      </c>
      <c r="BD4">
        <v>2.0777138203681034</v>
      </c>
      <c r="BE4">
        <v>1.8705955293703909</v>
      </c>
      <c r="BF4">
        <v>1.7509497788179118</v>
      </c>
      <c r="BG4">
        <v>1.8698913722099348</v>
      </c>
      <c r="BH4">
        <v>1.000541632911407</v>
      </c>
      <c r="BI4">
        <v>1.002235480218161</v>
      </c>
      <c r="BJ4">
        <v>1.8996101399616663</v>
      </c>
      <c r="BK4">
        <v>2.4040585926438069</v>
      </c>
      <c r="BL4">
        <v>1.7939305008955131</v>
      </c>
      <c r="BM4">
        <v>1.3049120712056208</v>
      </c>
      <c r="BN4">
        <v>4.4927922357685048</v>
      </c>
      <c r="BO4">
        <v>7.0052755556698827</v>
      </c>
      <c r="BQ4" s="100">
        <f>AVERAGE(BE4:BN4)/100</f>
        <v>1.9389517334002918E-2</v>
      </c>
      <c r="BR4" s="100">
        <f>AVERAGE(BF4:BO4)/100</f>
        <v>2.452419736030241E-2</v>
      </c>
    </row>
    <row r="5" spans="1:70">
      <c r="B5" s="1"/>
      <c r="D5" s="1"/>
    </row>
    <row r="6" spans="1:70">
      <c r="B6" s="1"/>
      <c r="D6" s="1"/>
    </row>
    <row r="7" spans="1:70">
      <c r="B7" s="1"/>
      <c r="D7" s="1"/>
    </row>
    <row r="8" spans="1:70">
      <c r="A8" t="s">
        <v>46</v>
      </c>
      <c r="B8" s="1"/>
      <c r="D8" s="1"/>
    </row>
    <row r="9" spans="1:70">
      <c r="A9" t="s">
        <v>716</v>
      </c>
    </row>
    <row r="12" spans="1:70">
      <c r="A12" t="s">
        <v>144</v>
      </c>
      <c r="B12" t="s">
        <v>431</v>
      </c>
      <c r="C12" t="s">
        <v>241</v>
      </c>
      <c r="D12" t="s">
        <v>371</v>
      </c>
      <c r="E12" t="s">
        <v>270</v>
      </c>
      <c r="F12" t="s">
        <v>28</v>
      </c>
      <c r="G12" t="s">
        <v>148</v>
      </c>
      <c r="H12" t="s">
        <v>538</v>
      </c>
      <c r="I12" t="s">
        <v>153</v>
      </c>
    </row>
    <row r="13" spans="1:70">
      <c r="A13" t="s">
        <v>713</v>
      </c>
      <c r="B13" t="s">
        <v>523</v>
      </c>
      <c r="C13" t="s">
        <v>712</v>
      </c>
      <c r="D13" t="s">
        <v>717</v>
      </c>
      <c r="E13" t="s">
        <v>718</v>
      </c>
      <c r="F13" t="s">
        <v>719</v>
      </c>
      <c r="G13" t="s">
        <v>181</v>
      </c>
      <c r="H13" t="s">
        <v>720</v>
      </c>
      <c r="I13" t="s">
        <v>407</v>
      </c>
    </row>
    <row r="14" spans="1:70">
      <c r="A14" t="s">
        <v>715</v>
      </c>
      <c r="B14" t="s">
        <v>523</v>
      </c>
      <c r="C14" t="s">
        <v>714</v>
      </c>
      <c r="D14" t="s">
        <v>721</v>
      </c>
      <c r="E14" t="s">
        <v>722</v>
      </c>
      <c r="F14" t="s">
        <v>719</v>
      </c>
      <c r="G14" t="s">
        <v>181</v>
      </c>
      <c r="H14" t="s">
        <v>720</v>
      </c>
      <c r="I14" t="s">
        <v>407</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W280"/>
  <sheetViews>
    <sheetView zoomScale="80" zoomScaleNormal="80" workbookViewId="0">
      <pane xSplit="3" ySplit="1" topLeftCell="H2" activePane="bottomRight" state="frozen"/>
      <selection pane="topRight" activeCell="D1" sqref="D1"/>
      <selection pane="bottomLeft" activeCell="A2" sqref="A2"/>
      <selection pane="bottomRight" activeCell="J3" sqref="J3"/>
    </sheetView>
  </sheetViews>
  <sheetFormatPr defaultRowHeight="14.5"/>
  <cols>
    <col min="1" max="1" width="21" customWidth="1"/>
    <col min="2" max="2" width="24" customWidth="1"/>
    <col min="3" max="3" width="12.26953125" bestFit="1" customWidth="1"/>
    <col min="4" max="4" width="13.6328125" customWidth="1"/>
    <col min="5" max="5" width="15.81640625" bestFit="1" customWidth="1"/>
    <col min="6" max="15" width="13.6328125" bestFit="1" customWidth="1"/>
    <col min="17" max="17" width="14.26953125" style="98" bestFit="1" customWidth="1"/>
    <col min="18" max="18" width="17.1796875" style="98" bestFit="1" customWidth="1"/>
    <col min="19" max="19" width="13.7265625" style="98" bestFit="1" customWidth="1"/>
    <col min="20" max="20" width="20" style="98" bestFit="1" customWidth="1"/>
  </cols>
  <sheetData>
    <row r="1" spans="1:23" s="3" customFormat="1">
      <c r="A1" s="3" t="s">
        <v>565</v>
      </c>
      <c r="B1" s="3" t="s">
        <v>566</v>
      </c>
      <c r="C1" s="4" t="s">
        <v>534</v>
      </c>
      <c r="D1" s="3" t="s">
        <v>263</v>
      </c>
      <c r="E1" s="4" t="s">
        <v>443</v>
      </c>
      <c r="F1" s="3" t="s">
        <v>19</v>
      </c>
      <c r="G1" s="3" t="s">
        <v>489</v>
      </c>
      <c r="H1" s="3" t="s">
        <v>387</v>
      </c>
      <c r="I1" s="3" t="s">
        <v>260</v>
      </c>
      <c r="J1" s="3" t="s">
        <v>508</v>
      </c>
      <c r="K1" s="3" t="s">
        <v>404</v>
      </c>
      <c r="L1" s="3" t="s">
        <v>277</v>
      </c>
      <c r="M1" s="3" t="s">
        <v>522</v>
      </c>
      <c r="N1" s="3" t="s">
        <v>123</v>
      </c>
      <c r="O1" s="3" t="s">
        <v>10</v>
      </c>
      <c r="Q1" s="99" t="s">
        <v>562</v>
      </c>
      <c r="R1" s="99" t="s">
        <v>563</v>
      </c>
      <c r="S1" s="99" t="s">
        <v>564</v>
      </c>
      <c r="T1" s="99" t="s">
        <v>577</v>
      </c>
      <c r="V1" s="99"/>
      <c r="W1" s="89" t="s">
        <v>12975</v>
      </c>
    </row>
    <row r="2" spans="1:23">
      <c r="A2" t="s">
        <v>427</v>
      </c>
      <c r="B2" t="s">
        <v>427</v>
      </c>
      <c r="C2" s="1" t="s">
        <v>322</v>
      </c>
      <c r="D2" t="s">
        <v>460</v>
      </c>
      <c r="E2" s="1" t="s">
        <v>474</v>
      </c>
      <c r="F2" t="s">
        <v>347</v>
      </c>
      <c r="G2" t="s">
        <v>347</v>
      </c>
      <c r="H2" t="s">
        <v>347</v>
      </c>
      <c r="I2" t="s">
        <v>347</v>
      </c>
      <c r="J2" t="s">
        <v>347</v>
      </c>
      <c r="K2" t="s">
        <v>347</v>
      </c>
      <c r="L2" t="s">
        <v>347</v>
      </c>
      <c r="M2" t="s">
        <v>347</v>
      </c>
      <c r="N2" t="s">
        <v>347</v>
      </c>
      <c r="O2" t="s">
        <v>347</v>
      </c>
      <c r="Q2" s="98" t="str">
        <f>INDEX($F2:$O2, 1, MATCH($R2, $F$1:$O$1, 0))</f>
        <v>..</v>
      </c>
      <c r="R2" s="98" t="s">
        <v>123</v>
      </c>
      <c r="S2" s="98">
        <f>IF(Q2="..", 0, Q2)</f>
        <v>0</v>
      </c>
      <c r="T2" s="67">
        <f t="shared" ref="T2:T65" si="0">S2/SUM($S$2:$S$218)</f>
        <v>0</v>
      </c>
      <c r="V2" s="55" t="s">
        <v>12965</v>
      </c>
    </row>
    <row r="3" spans="1:23">
      <c r="A3" t="s">
        <v>377</v>
      </c>
      <c r="B3" t="s">
        <v>377</v>
      </c>
      <c r="C3" s="1" t="s">
        <v>146</v>
      </c>
      <c r="D3" t="s">
        <v>460</v>
      </c>
      <c r="E3" s="1" t="s">
        <v>474</v>
      </c>
      <c r="F3" t="s">
        <v>347</v>
      </c>
      <c r="G3" t="s">
        <v>347</v>
      </c>
      <c r="H3" t="s">
        <v>347</v>
      </c>
      <c r="I3" t="s">
        <v>347</v>
      </c>
      <c r="J3" t="s">
        <v>347</v>
      </c>
      <c r="K3" t="s">
        <v>347</v>
      </c>
      <c r="L3" t="s">
        <v>347</v>
      </c>
      <c r="M3" t="s">
        <v>347</v>
      </c>
      <c r="N3" t="s">
        <v>347</v>
      </c>
      <c r="O3" t="s">
        <v>347</v>
      </c>
      <c r="Q3" s="98" t="str">
        <f t="shared" ref="Q3:Q66" si="1">INDEX($F3:$O3, 1, MATCH($R3, $F$1:$O$1, 0))</f>
        <v>..</v>
      </c>
      <c r="R3" s="98" t="s">
        <v>123</v>
      </c>
      <c r="S3" s="98">
        <f t="shared" ref="S3:S66" si="2">IF(Q3="..", 0, Q3)</f>
        <v>0</v>
      </c>
      <c r="T3" s="67">
        <f t="shared" si="0"/>
        <v>0</v>
      </c>
      <c r="V3" s="55" t="s">
        <v>12964</v>
      </c>
    </row>
    <row r="4" spans="1:23">
      <c r="A4" t="s">
        <v>173</v>
      </c>
      <c r="B4" t="s">
        <v>173</v>
      </c>
      <c r="C4" s="1" t="s">
        <v>314</v>
      </c>
      <c r="D4" t="s">
        <v>460</v>
      </c>
      <c r="E4" s="1" t="s">
        <v>474</v>
      </c>
      <c r="F4">
        <v>166815679.07557401</v>
      </c>
      <c r="G4">
        <v>176833871.51258299</v>
      </c>
      <c r="H4">
        <v>168288844.92041901</v>
      </c>
      <c r="I4">
        <v>144019727.02757499</v>
      </c>
      <c r="J4">
        <v>414179630.93314397</v>
      </c>
      <c r="K4">
        <v>353143988.78648096</v>
      </c>
      <c r="L4">
        <v>371418617.76844501</v>
      </c>
      <c r="M4" t="s">
        <v>347</v>
      </c>
      <c r="N4" t="s">
        <v>347</v>
      </c>
      <c r="O4" t="s">
        <v>347</v>
      </c>
      <c r="Q4" s="98">
        <f>INDEX($F4:$O4, 1, MATCH($R4, $F$1:$O$1, 0))</f>
        <v>371418617.76844501</v>
      </c>
      <c r="R4" s="98" t="s">
        <v>277</v>
      </c>
      <c r="S4" s="98">
        <f t="shared" si="2"/>
        <v>371418617.76844501</v>
      </c>
      <c r="T4" s="67">
        <f t="shared" si="0"/>
        <v>3.6991553096385651E-6</v>
      </c>
    </row>
    <row r="5" spans="1:23">
      <c r="A5" t="s">
        <v>99</v>
      </c>
      <c r="B5" t="s">
        <v>99</v>
      </c>
      <c r="C5" s="1" t="s">
        <v>253</v>
      </c>
      <c r="D5" t="s">
        <v>460</v>
      </c>
      <c r="E5" s="1" t="s">
        <v>474</v>
      </c>
      <c r="F5" t="s">
        <v>347</v>
      </c>
      <c r="G5" t="s">
        <v>347</v>
      </c>
      <c r="H5" t="s">
        <v>347</v>
      </c>
      <c r="I5" t="s">
        <v>347</v>
      </c>
      <c r="J5" t="s">
        <v>347</v>
      </c>
      <c r="K5" t="s">
        <v>347</v>
      </c>
      <c r="L5" t="s">
        <v>347</v>
      </c>
      <c r="M5" t="s">
        <v>347</v>
      </c>
      <c r="N5" t="s">
        <v>347</v>
      </c>
      <c r="O5" t="s">
        <v>347</v>
      </c>
      <c r="Q5" s="98" t="str">
        <f t="shared" si="1"/>
        <v>..</v>
      </c>
      <c r="R5" s="98" t="s">
        <v>123</v>
      </c>
      <c r="S5" s="98">
        <f t="shared" si="2"/>
        <v>0</v>
      </c>
      <c r="T5" s="67">
        <f t="shared" si="0"/>
        <v>0</v>
      </c>
    </row>
    <row r="6" spans="1:23">
      <c r="A6" t="s">
        <v>381</v>
      </c>
      <c r="B6" t="s">
        <v>381</v>
      </c>
      <c r="C6" s="1" t="s">
        <v>108</v>
      </c>
      <c r="D6" t="s">
        <v>460</v>
      </c>
      <c r="E6" s="1" t="s">
        <v>474</v>
      </c>
      <c r="F6" t="s">
        <v>347</v>
      </c>
      <c r="G6" t="s">
        <v>347</v>
      </c>
      <c r="H6" t="s">
        <v>347</v>
      </c>
      <c r="I6" t="s">
        <v>347</v>
      </c>
      <c r="J6" t="s">
        <v>347</v>
      </c>
      <c r="K6" t="s">
        <v>347</v>
      </c>
      <c r="L6" t="s">
        <v>347</v>
      </c>
      <c r="M6" t="s">
        <v>347</v>
      </c>
      <c r="N6" t="s">
        <v>347</v>
      </c>
      <c r="O6" t="s">
        <v>347</v>
      </c>
      <c r="Q6" s="98" t="str">
        <f t="shared" si="1"/>
        <v>..</v>
      </c>
      <c r="R6" s="98" t="s">
        <v>123</v>
      </c>
      <c r="S6" s="98">
        <f t="shared" si="2"/>
        <v>0</v>
      </c>
      <c r="T6" s="67">
        <f t="shared" si="0"/>
        <v>0</v>
      </c>
    </row>
    <row r="7" spans="1:23">
      <c r="A7" t="s">
        <v>47</v>
      </c>
      <c r="B7" t="s">
        <v>47</v>
      </c>
      <c r="C7" s="1" t="s">
        <v>349</v>
      </c>
      <c r="D7" t="s">
        <v>460</v>
      </c>
      <c r="E7" s="1" t="s">
        <v>474</v>
      </c>
      <c r="F7" t="s">
        <v>347</v>
      </c>
      <c r="G7" t="s">
        <v>347</v>
      </c>
      <c r="H7" t="s">
        <v>347</v>
      </c>
      <c r="I7" t="s">
        <v>347</v>
      </c>
      <c r="J7" t="s">
        <v>347</v>
      </c>
      <c r="K7" t="s">
        <v>347</v>
      </c>
      <c r="L7" t="s">
        <v>347</v>
      </c>
      <c r="M7" t="s">
        <v>347</v>
      </c>
      <c r="N7" t="s">
        <v>347</v>
      </c>
      <c r="O7" t="s">
        <v>347</v>
      </c>
      <c r="Q7" s="98" t="str">
        <f t="shared" si="1"/>
        <v>..</v>
      </c>
      <c r="R7" s="98" t="s">
        <v>123</v>
      </c>
      <c r="S7" s="98">
        <f t="shared" si="2"/>
        <v>0</v>
      </c>
      <c r="T7" s="67">
        <f t="shared" si="0"/>
        <v>0</v>
      </c>
    </row>
    <row r="8" spans="1:23">
      <c r="A8" t="s">
        <v>197</v>
      </c>
      <c r="B8" t="s">
        <v>197</v>
      </c>
      <c r="C8" s="1" t="s">
        <v>191</v>
      </c>
      <c r="D8" t="s">
        <v>460</v>
      </c>
      <c r="E8" s="1" t="s">
        <v>474</v>
      </c>
      <c r="F8" t="s">
        <v>347</v>
      </c>
      <c r="G8" t="s">
        <v>347</v>
      </c>
      <c r="H8" t="s">
        <v>347</v>
      </c>
      <c r="I8" t="s">
        <v>347</v>
      </c>
      <c r="J8" t="s">
        <v>347</v>
      </c>
      <c r="K8" t="s">
        <v>347</v>
      </c>
      <c r="L8" t="s">
        <v>347</v>
      </c>
      <c r="M8" t="s">
        <v>347</v>
      </c>
      <c r="N8" t="s">
        <v>347</v>
      </c>
      <c r="O8" t="s">
        <v>347</v>
      </c>
      <c r="Q8" s="98" t="str">
        <f t="shared" si="1"/>
        <v>..</v>
      </c>
      <c r="R8" s="98" t="s">
        <v>123</v>
      </c>
      <c r="S8" s="98">
        <f t="shared" si="2"/>
        <v>0</v>
      </c>
      <c r="T8" s="67">
        <f t="shared" si="0"/>
        <v>0</v>
      </c>
    </row>
    <row r="9" spans="1:23">
      <c r="A9" t="s">
        <v>201</v>
      </c>
      <c r="B9" t="s">
        <v>201</v>
      </c>
      <c r="C9" s="1" t="s">
        <v>174</v>
      </c>
      <c r="D9" t="s">
        <v>460</v>
      </c>
      <c r="E9" s="1" t="s">
        <v>474</v>
      </c>
      <c r="F9">
        <v>34254750000</v>
      </c>
      <c r="G9">
        <v>53104790000</v>
      </c>
      <c r="H9">
        <v>60142040000</v>
      </c>
      <c r="I9">
        <v>56134630000</v>
      </c>
      <c r="J9">
        <v>63601116144.457001</v>
      </c>
      <c r="K9">
        <v>108740050000</v>
      </c>
      <c r="L9">
        <v>45986050000</v>
      </c>
      <c r="M9">
        <v>39393540000</v>
      </c>
      <c r="N9" t="s">
        <v>347</v>
      </c>
      <c r="O9" t="s">
        <v>347</v>
      </c>
      <c r="Q9" s="98">
        <f t="shared" si="1"/>
        <v>39393540000</v>
      </c>
      <c r="R9" s="98" t="s">
        <v>522</v>
      </c>
      <c r="S9" s="98">
        <f t="shared" si="2"/>
        <v>39393540000</v>
      </c>
      <c r="T9" s="67">
        <f t="shared" si="0"/>
        <v>3.9234119046586882E-4</v>
      </c>
    </row>
    <row r="10" spans="1:23">
      <c r="A10" t="s">
        <v>215</v>
      </c>
      <c r="B10" t="s">
        <v>215</v>
      </c>
      <c r="C10" s="1" t="s">
        <v>131</v>
      </c>
      <c r="D10" t="s">
        <v>460</v>
      </c>
      <c r="E10" s="1" t="s">
        <v>474</v>
      </c>
      <c r="F10" t="s">
        <v>347</v>
      </c>
      <c r="G10" t="s">
        <v>347</v>
      </c>
      <c r="H10" t="s">
        <v>347</v>
      </c>
      <c r="I10" t="s">
        <v>347</v>
      </c>
      <c r="J10" t="s">
        <v>347</v>
      </c>
      <c r="K10" t="s">
        <v>347</v>
      </c>
      <c r="L10" t="s">
        <v>347</v>
      </c>
      <c r="M10" t="s">
        <v>347</v>
      </c>
      <c r="N10" t="s">
        <v>347</v>
      </c>
      <c r="O10" t="s">
        <v>347</v>
      </c>
      <c r="Q10" s="98" t="str">
        <f t="shared" si="1"/>
        <v>..</v>
      </c>
      <c r="R10" s="98" t="s">
        <v>123</v>
      </c>
      <c r="S10" s="98">
        <f t="shared" si="2"/>
        <v>0</v>
      </c>
      <c r="T10" s="67">
        <f t="shared" si="0"/>
        <v>0</v>
      </c>
    </row>
    <row r="11" spans="1:23">
      <c r="A11" t="s">
        <v>521</v>
      </c>
      <c r="B11" t="s">
        <v>521</v>
      </c>
      <c r="C11" s="1" t="s">
        <v>74</v>
      </c>
      <c r="D11" t="s">
        <v>460</v>
      </c>
      <c r="E11" s="1" t="s">
        <v>474</v>
      </c>
      <c r="F11" t="s">
        <v>347</v>
      </c>
      <c r="G11" t="s">
        <v>347</v>
      </c>
      <c r="H11" t="s">
        <v>347</v>
      </c>
      <c r="I11" t="s">
        <v>347</v>
      </c>
      <c r="J11" t="s">
        <v>347</v>
      </c>
      <c r="K11" t="s">
        <v>347</v>
      </c>
      <c r="L11" t="s">
        <v>347</v>
      </c>
      <c r="M11" t="s">
        <v>347</v>
      </c>
      <c r="N11" t="s">
        <v>347</v>
      </c>
      <c r="O11" t="s">
        <v>347</v>
      </c>
      <c r="Q11" s="98" t="str">
        <f t="shared" si="1"/>
        <v>..</v>
      </c>
      <c r="R11" s="98" t="s">
        <v>123</v>
      </c>
      <c r="S11" s="98">
        <f t="shared" si="2"/>
        <v>0</v>
      </c>
      <c r="T11" s="67">
        <f t="shared" si="0"/>
        <v>0</v>
      </c>
    </row>
    <row r="12" spans="1:23">
      <c r="A12" t="s">
        <v>450</v>
      </c>
      <c r="B12" t="s">
        <v>450</v>
      </c>
      <c r="C12" s="1" t="s">
        <v>463</v>
      </c>
      <c r="D12" t="s">
        <v>460</v>
      </c>
      <c r="E12" s="1" t="s">
        <v>474</v>
      </c>
      <c r="F12">
        <v>1386873960000</v>
      </c>
      <c r="G12">
        <v>1365958130000</v>
      </c>
      <c r="H12">
        <v>1288708340000</v>
      </c>
      <c r="I12">
        <v>1187083450000</v>
      </c>
      <c r="J12">
        <v>1268493506774.29</v>
      </c>
      <c r="K12">
        <v>1508462800000</v>
      </c>
      <c r="L12">
        <v>1262800270000</v>
      </c>
      <c r="M12">
        <v>1487598500000</v>
      </c>
      <c r="N12">
        <v>1720556180000</v>
      </c>
      <c r="O12" t="s">
        <v>347</v>
      </c>
      <c r="Q12" s="98">
        <f t="shared" si="1"/>
        <v>1720556180000</v>
      </c>
      <c r="R12" s="98" t="s">
        <v>123</v>
      </c>
      <c r="S12" s="98">
        <f t="shared" si="2"/>
        <v>1720556180000</v>
      </c>
      <c r="T12" s="67">
        <f t="shared" si="0"/>
        <v>1.7135932945467901E-2</v>
      </c>
    </row>
    <row r="13" spans="1:23">
      <c r="A13" t="s">
        <v>257</v>
      </c>
      <c r="B13" t="s">
        <v>257</v>
      </c>
      <c r="C13" s="1" t="s">
        <v>320</v>
      </c>
      <c r="D13" t="s">
        <v>460</v>
      </c>
      <c r="E13" s="1" t="s">
        <v>474</v>
      </c>
      <c r="F13">
        <v>106036780000</v>
      </c>
      <c r="G13">
        <v>117671410000</v>
      </c>
      <c r="H13">
        <v>96790330000</v>
      </c>
      <c r="I13">
        <v>96079380000</v>
      </c>
      <c r="J13">
        <v>120976729936.549</v>
      </c>
      <c r="K13">
        <v>150645990000</v>
      </c>
      <c r="L13">
        <v>116802000000</v>
      </c>
      <c r="M13">
        <v>133098220000</v>
      </c>
      <c r="N13">
        <v>132083250000</v>
      </c>
      <c r="O13" t="s">
        <v>347</v>
      </c>
      <c r="Q13" s="98">
        <f t="shared" si="1"/>
        <v>132083250000</v>
      </c>
      <c r="R13" s="98" t="s">
        <v>123</v>
      </c>
      <c r="S13" s="98">
        <f t="shared" si="2"/>
        <v>132083250000</v>
      </c>
      <c r="T13" s="67">
        <f t="shared" si="0"/>
        <v>1.3154872485590522E-3</v>
      </c>
    </row>
    <row r="14" spans="1:23">
      <c r="A14" t="s">
        <v>476</v>
      </c>
      <c r="B14" t="s">
        <v>476</v>
      </c>
      <c r="C14" s="1" t="s">
        <v>185</v>
      </c>
      <c r="D14" t="s">
        <v>460</v>
      </c>
      <c r="E14" s="1" t="s">
        <v>474</v>
      </c>
      <c r="F14" t="s">
        <v>347</v>
      </c>
      <c r="G14" t="s">
        <v>347</v>
      </c>
      <c r="H14" t="s">
        <v>347</v>
      </c>
      <c r="I14" t="s">
        <v>347</v>
      </c>
      <c r="J14" t="s">
        <v>347</v>
      </c>
      <c r="K14" t="s">
        <v>347</v>
      </c>
      <c r="L14" t="s">
        <v>347</v>
      </c>
      <c r="M14" t="s">
        <v>347</v>
      </c>
      <c r="N14" t="s">
        <v>347</v>
      </c>
      <c r="O14" t="s">
        <v>347</v>
      </c>
      <c r="Q14" s="98" t="str">
        <f t="shared" si="1"/>
        <v>..</v>
      </c>
      <c r="R14" s="98" t="s">
        <v>123</v>
      </c>
      <c r="S14" s="98">
        <f t="shared" si="2"/>
        <v>0</v>
      </c>
      <c r="T14" s="67">
        <f t="shared" si="0"/>
        <v>0</v>
      </c>
    </row>
    <row r="15" spans="1:23">
      <c r="A15" t="s">
        <v>321</v>
      </c>
      <c r="B15" t="s">
        <v>321</v>
      </c>
      <c r="C15" s="1" t="s">
        <v>317</v>
      </c>
      <c r="D15" t="s">
        <v>460</v>
      </c>
      <c r="E15" s="1" t="s">
        <v>474</v>
      </c>
      <c r="F15" t="s">
        <v>347</v>
      </c>
      <c r="G15" t="s">
        <v>347</v>
      </c>
      <c r="H15" t="s">
        <v>347</v>
      </c>
      <c r="I15" t="s">
        <v>347</v>
      </c>
      <c r="J15" t="s">
        <v>347</v>
      </c>
      <c r="K15" t="s">
        <v>347</v>
      </c>
      <c r="L15" t="s">
        <v>347</v>
      </c>
      <c r="M15" t="s">
        <v>347</v>
      </c>
      <c r="N15" t="s">
        <v>347</v>
      </c>
      <c r="O15" t="s">
        <v>347</v>
      </c>
      <c r="Q15" s="98" t="str">
        <f t="shared" si="1"/>
        <v>..</v>
      </c>
      <c r="R15" s="98" t="s">
        <v>123</v>
      </c>
      <c r="S15" s="98">
        <f t="shared" si="2"/>
        <v>0</v>
      </c>
      <c r="T15" s="67">
        <f t="shared" si="0"/>
        <v>0</v>
      </c>
    </row>
    <row r="16" spans="1:23">
      <c r="A16" t="s">
        <v>479</v>
      </c>
      <c r="B16" t="s">
        <v>479</v>
      </c>
      <c r="C16" s="1" t="s">
        <v>228</v>
      </c>
      <c r="D16" t="s">
        <v>460</v>
      </c>
      <c r="E16" s="1" t="s">
        <v>474</v>
      </c>
      <c r="F16" t="s">
        <v>347</v>
      </c>
      <c r="G16" t="s">
        <v>347</v>
      </c>
      <c r="H16">
        <v>22067530000</v>
      </c>
      <c r="I16">
        <v>19251070000</v>
      </c>
      <c r="J16">
        <v>19394198865.4608</v>
      </c>
      <c r="K16">
        <v>21706180000</v>
      </c>
      <c r="L16">
        <v>21862700000</v>
      </c>
      <c r="M16">
        <v>26882280000</v>
      </c>
      <c r="N16">
        <v>24608090000</v>
      </c>
      <c r="O16" t="s">
        <v>347</v>
      </c>
      <c r="Q16" s="98">
        <f t="shared" si="1"/>
        <v>24608090000</v>
      </c>
      <c r="R16" s="98" t="s">
        <v>123</v>
      </c>
      <c r="S16" s="98">
        <f t="shared" si="2"/>
        <v>24608090000</v>
      </c>
      <c r="T16" s="67">
        <f t="shared" si="0"/>
        <v>2.4508503997587529E-4</v>
      </c>
    </row>
    <row r="17" spans="1:20">
      <c r="A17" t="s">
        <v>415</v>
      </c>
      <c r="B17" t="s">
        <v>415</v>
      </c>
      <c r="C17" s="1" t="s">
        <v>252</v>
      </c>
      <c r="D17" t="s">
        <v>460</v>
      </c>
      <c r="E17" s="1" t="s">
        <v>474</v>
      </c>
      <c r="F17" t="s">
        <v>347</v>
      </c>
      <c r="G17">
        <v>51158550000</v>
      </c>
      <c r="H17">
        <v>68457910000</v>
      </c>
      <c r="I17">
        <v>65484860000</v>
      </c>
      <c r="J17">
        <v>70419424536.446503</v>
      </c>
      <c r="K17">
        <v>86178750000</v>
      </c>
      <c r="L17">
        <v>77390500000</v>
      </c>
      <c r="M17">
        <v>64416510000</v>
      </c>
      <c r="N17">
        <v>89773660000</v>
      </c>
      <c r="O17" t="s">
        <v>347</v>
      </c>
      <c r="Q17" s="98">
        <f t="shared" si="1"/>
        <v>89773660000</v>
      </c>
      <c r="R17" s="98" t="s">
        <v>123</v>
      </c>
      <c r="S17" s="98">
        <f t="shared" si="2"/>
        <v>89773660000</v>
      </c>
      <c r="T17" s="67">
        <f t="shared" si="0"/>
        <v>8.9410356715537999E-4</v>
      </c>
    </row>
    <row r="18" spans="1:20">
      <c r="A18" t="s">
        <v>214</v>
      </c>
      <c r="B18" t="s">
        <v>214</v>
      </c>
      <c r="C18" s="1" t="s">
        <v>52</v>
      </c>
      <c r="D18" t="s">
        <v>460</v>
      </c>
      <c r="E18" s="1" t="s">
        <v>474</v>
      </c>
      <c r="F18" t="s">
        <v>347</v>
      </c>
      <c r="G18">
        <v>3985460000</v>
      </c>
      <c r="H18">
        <v>2683590000</v>
      </c>
      <c r="I18">
        <v>2949090000</v>
      </c>
      <c r="J18">
        <v>3096520000</v>
      </c>
      <c r="K18">
        <v>3350920000</v>
      </c>
      <c r="L18">
        <v>3541580000</v>
      </c>
      <c r="M18">
        <v>3398000000</v>
      </c>
      <c r="N18">
        <v>2780430000</v>
      </c>
      <c r="O18" t="s">
        <v>347</v>
      </c>
      <c r="Q18" s="98">
        <f t="shared" si="1"/>
        <v>2780430000</v>
      </c>
      <c r="R18" s="98" t="s">
        <v>123</v>
      </c>
      <c r="S18" s="98">
        <f t="shared" si="2"/>
        <v>2780430000</v>
      </c>
      <c r="T18" s="67">
        <f t="shared" si="0"/>
        <v>2.7691779317294551E-5</v>
      </c>
    </row>
    <row r="19" spans="1:20">
      <c r="A19" t="s">
        <v>481</v>
      </c>
      <c r="B19" t="s">
        <v>481</v>
      </c>
      <c r="C19" s="1" t="s">
        <v>499</v>
      </c>
      <c r="D19" t="s">
        <v>460</v>
      </c>
      <c r="E19" s="1" t="s">
        <v>474</v>
      </c>
      <c r="F19" t="s">
        <v>347</v>
      </c>
      <c r="G19" t="s">
        <v>347</v>
      </c>
      <c r="H19">
        <v>574810000</v>
      </c>
      <c r="I19">
        <v>534010000</v>
      </c>
      <c r="J19">
        <v>1238750000</v>
      </c>
      <c r="K19" t="s">
        <v>347</v>
      </c>
      <c r="L19" t="s">
        <v>347</v>
      </c>
      <c r="M19" t="s">
        <v>347</v>
      </c>
      <c r="N19" t="s">
        <v>347</v>
      </c>
      <c r="O19" t="s">
        <v>347</v>
      </c>
      <c r="Q19" s="98">
        <f t="shared" si="1"/>
        <v>1238750000</v>
      </c>
      <c r="R19" s="98" t="s">
        <v>508</v>
      </c>
      <c r="S19" s="98">
        <f t="shared" si="2"/>
        <v>1238750000</v>
      </c>
      <c r="T19" s="67">
        <f t="shared" si="0"/>
        <v>1.2337369266371974E-5</v>
      </c>
    </row>
    <row r="20" spans="1:20">
      <c r="A20" t="s">
        <v>490</v>
      </c>
      <c r="B20" t="s">
        <v>490</v>
      </c>
      <c r="C20" s="1" t="s">
        <v>487</v>
      </c>
      <c r="D20" t="s">
        <v>460</v>
      </c>
      <c r="E20" s="1" t="s">
        <v>474</v>
      </c>
      <c r="F20">
        <v>299517140000</v>
      </c>
      <c r="G20">
        <v>374325590000</v>
      </c>
      <c r="H20">
        <v>378525790000</v>
      </c>
      <c r="I20">
        <v>414556380000</v>
      </c>
      <c r="J20">
        <v>378144283250.56</v>
      </c>
      <c r="K20">
        <v>437793522325.45703</v>
      </c>
      <c r="L20">
        <v>321093542983.70197</v>
      </c>
      <c r="M20" t="s">
        <v>347</v>
      </c>
      <c r="N20" t="s">
        <v>347</v>
      </c>
      <c r="O20" t="s">
        <v>347</v>
      </c>
      <c r="Q20" s="98">
        <f t="shared" si="1"/>
        <v>321093542983.70197</v>
      </c>
      <c r="R20" s="98" t="s">
        <v>277</v>
      </c>
      <c r="S20" s="98">
        <f t="shared" si="2"/>
        <v>321093542983.70197</v>
      </c>
      <c r="T20" s="67">
        <f t="shared" si="0"/>
        <v>3.1979411574874772E-3</v>
      </c>
    </row>
    <row r="21" spans="1:20">
      <c r="A21" t="s">
        <v>504</v>
      </c>
      <c r="B21" t="s">
        <v>504</v>
      </c>
      <c r="C21" s="1" t="s">
        <v>403</v>
      </c>
      <c r="D21" t="s">
        <v>460</v>
      </c>
      <c r="E21" s="1" t="s">
        <v>474</v>
      </c>
      <c r="F21" t="s">
        <v>347</v>
      </c>
      <c r="G21" t="s">
        <v>347</v>
      </c>
      <c r="H21" t="s">
        <v>347</v>
      </c>
      <c r="I21" t="s">
        <v>347</v>
      </c>
      <c r="J21" t="s">
        <v>347</v>
      </c>
      <c r="K21" t="s">
        <v>347</v>
      </c>
      <c r="L21" t="s">
        <v>347</v>
      </c>
      <c r="M21" t="s">
        <v>347</v>
      </c>
      <c r="N21" t="s">
        <v>347</v>
      </c>
      <c r="O21" t="s">
        <v>347</v>
      </c>
      <c r="Q21" s="98" t="str">
        <f t="shared" si="1"/>
        <v>..</v>
      </c>
      <c r="R21" s="98" t="s">
        <v>123</v>
      </c>
      <c r="S21" s="98">
        <f t="shared" si="2"/>
        <v>0</v>
      </c>
      <c r="T21" s="67">
        <f t="shared" si="0"/>
        <v>0</v>
      </c>
    </row>
    <row r="22" spans="1:20">
      <c r="A22" t="s">
        <v>245</v>
      </c>
      <c r="B22" t="s">
        <v>245</v>
      </c>
      <c r="C22" s="1" t="s">
        <v>436</v>
      </c>
      <c r="D22" t="s">
        <v>460</v>
      </c>
      <c r="E22" s="1" t="s">
        <v>474</v>
      </c>
      <c r="F22" t="s">
        <v>347</v>
      </c>
      <c r="G22" t="s">
        <v>347</v>
      </c>
      <c r="H22" t="s">
        <v>347</v>
      </c>
      <c r="I22" t="s">
        <v>347</v>
      </c>
      <c r="J22" t="s">
        <v>347</v>
      </c>
      <c r="K22" t="s">
        <v>347</v>
      </c>
      <c r="L22" t="s">
        <v>347</v>
      </c>
      <c r="M22" t="s">
        <v>347</v>
      </c>
      <c r="N22" t="s">
        <v>347</v>
      </c>
      <c r="O22" t="s">
        <v>347</v>
      </c>
      <c r="Q22" s="98" t="str">
        <f t="shared" si="1"/>
        <v>..</v>
      </c>
      <c r="R22" s="98" t="s">
        <v>123</v>
      </c>
      <c r="S22" s="98">
        <f t="shared" si="2"/>
        <v>0</v>
      </c>
      <c r="T22" s="67">
        <f t="shared" si="0"/>
        <v>0</v>
      </c>
    </row>
    <row r="23" spans="1:20">
      <c r="A23" t="s">
        <v>106</v>
      </c>
      <c r="B23" t="s">
        <v>106</v>
      </c>
      <c r="C23" s="1" t="s">
        <v>425</v>
      </c>
      <c r="D23" t="s">
        <v>460</v>
      </c>
      <c r="E23" s="1" t="s">
        <v>474</v>
      </c>
      <c r="F23">
        <v>1486900000</v>
      </c>
      <c r="G23">
        <v>1467000000</v>
      </c>
      <c r="H23">
        <v>1601480000</v>
      </c>
      <c r="I23">
        <v>1850000000</v>
      </c>
      <c r="J23">
        <v>2521628651.4605799</v>
      </c>
      <c r="K23">
        <v>2718790000</v>
      </c>
      <c r="L23">
        <v>2393200000</v>
      </c>
      <c r="M23">
        <v>2965300000</v>
      </c>
      <c r="N23">
        <v>220400000</v>
      </c>
      <c r="O23" t="s">
        <v>347</v>
      </c>
      <c r="Q23" s="98">
        <f t="shared" si="1"/>
        <v>220400000</v>
      </c>
      <c r="R23" s="98" t="s">
        <v>123</v>
      </c>
      <c r="S23" s="98">
        <f t="shared" si="2"/>
        <v>220400000</v>
      </c>
      <c r="T23" s="67">
        <f t="shared" si="0"/>
        <v>2.1950806751228116E-6</v>
      </c>
    </row>
    <row r="24" spans="1:20">
      <c r="A24" t="s">
        <v>80</v>
      </c>
      <c r="B24" t="s">
        <v>80</v>
      </c>
      <c r="C24" s="1" t="s">
        <v>209</v>
      </c>
      <c r="D24" t="s">
        <v>460</v>
      </c>
      <c r="E24" s="1" t="s">
        <v>474</v>
      </c>
      <c r="F24" t="s">
        <v>347</v>
      </c>
      <c r="G24" t="s">
        <v>347</v>
      </c>
      <c r="H24" t="s">
        <v>347</v>
      </c>
      <c r="I24" t="s">
        <v>347</v>
      </c>
      <c r="J24" t="s">
        <v>347</v>
      </c>
      <c r="K24" t="s">
        <v>347</v>
      </c>
      <c r="L24" t="s">
        <v>347</v>
      </c>
      <c r="M24" t="s">
        <v>347</v>
      </c>
      <c r="N24" t="s">
        <v>347</v>
      </c>
      <c r="O24" t="s">
        <v>347</v>
      </c>
      <c r="Q24" s="98" t="str">
        <f t="shared" si="1"/>
        <v>..</v>
      </c>
      <c r="R24" s="98" t="s">
        <v>123</v>
      </c>
      <c r="S24" s="98">
        <f t="shared" si="2"/>
        <v>0</v>
      </c>
      <c r="T24" s="67">
        <f t="shared" si="0"/>
        <v>0</v>
      </c>
    </row>
    <row r="25" spans="1:20">
      <c r="A25" t="s">
        <v>412</v>
      </c>
      <c r="B25" t="s">
        <v>412</v>
      </c>
      <c r="C25" s="1" t="s">
        <v>104</v>
      </c>
      <c r="D25" t="s">
        <v>460</v>
      </c>
      <c r="E25" s="1" t="s">
        <v>474</v>
      </c>
      <c r="F25" t="s">
        <v>347</v>
      </c>
      <c r="G25" t="s">
        <v>347</v>
      </c>
      <c r="H25" t="s">
        <v>347</v>
      </c>
      <c r="I25" t="s">
        <v>347</v>
      </c>
      <c r="J25" t="s">
        <v>347</v>
      </c>
      <c r="K25" t="s">
        <v>347</v>
      </c>
      <c r="L25" t="s">
        <v>347</v>
      </c>
      <c r="M25" t="s">
        <v>347</v>
      </c>
      <c r="N25" t="s">
        <v>347</v>
      </c>
      <c r="O25" t="s">
        <v>347</v>
      </c>
      <c r="Q25" s="98" t="str">
        <f t="shared" si="1"/>
        <v>..</v>
      </c>
      <c r="R25" s="98" t="s">
        <v>123</v>
      </c>
      <c r="S25" s="98">
        <f t="shared" si="2"/>
        <v>0</v>
      </c>
      <c r="T25" s="67">
        <f t="shared" si="0"/>
        <v>0</v>
      </c>
    </row>
    <row r="26" spans="1:20">
      <c r="A26" t="s">
        <v>382</v>
      </c>
      <c r="B26" t="s">
        <v>382</v>
      </c>
      <c r="C26" s="1" t="s">
        <v>516</v>
      </c>
      <c r="D26" t="s">
        <v>460</v>
      </c>
      <c r="E26" s="1" t="s">
        <v>474</v>
      </c>
      <c r="F26" t="s">
        <v>347</v>
      </c>
      <c r="G26" t="s">
        <v>347</v>
      </c>
      <c r="H26" t="s">
        <v>347</v>
      </c>
      <c r="I26" t="s">
        <v>347</v>
      </c>
      <c r="J26" t="s">
        <v>347</v>
      </c>
      <c r="K26" t="s">
        <v>347</v>
      </c>
      <c r="L26" t="s">
        <v>347</v>
      </c>
      <c r="M26" t="s">
        <v>347</v>
      </c>
      <c r="N26" t="s">
        <v>347</v>
      </c>
      <c r="O26" t="s">
        <v>347</v>
      </c>
      <c r="Q26" s="98" t="str">
        <f t="shared" si="1"/>
        <v>..</v>
      </c>
      <c r="R26" s="98" t="s">
        <v>123</v>
      </c>
      <c r="S26" s="98">
        <f t="shared" si="2"/>
        <v>0</v>
      </c>
      <c r="T26" s="67">
        <f t="shared" si="0"/>
        <v>0</v>
      </c>
    </row>
    <row r="27" spans="1:20">
      <c r="A27" t="s">
        <v>86</v>
      </c>
      <c r="B27" t="s">
        <v>86</v>
      </c>
      <c r="C27" s="1" t="s">
        <v>368</v>
      </c>
      <c r="D27" t="s">
        <v>460</v>
      </c>
      <c r="E27" s="1" t="s">
        <v>474</v>
      </c>
      <c r="F27" t="s">
        <v>347</v>
      </c>
      <c r="G27" t="s">
        <v>347</v>
      </c>
      <c r="H27" t="s">
        <v>347</v>
      </c>
      <c r="I27" t="s">
        <v>347</v>
      </c>
      <c r="J27" t="s">
        <v>347</v>
      </c>
      <c r="K27" t="s">
        <v>347</v>
      </c>
      <c r="L27" t="s">
        <v>347</v>
      </c>
      <c r="M27" t="s">
        <v>347</v>
      </c>
      <c r="N27" t="s">
        <v>347</v>
      </c>
      <c r="O27" t="s">
        <v>347</v>
      </c>
      <c r="Q27" s="98" t="str">
        <f t="shared" si="1"/>
        <v>..</v>
      </c>
      <c r="R27" s="98" t="s">
        <v>123</v>
      </c>
      <c r="S27" s="98">
        <f t="shared" si="2"/>
        <v>0</v>
      </c>
      <c r="T27" s="67">
        <f t="shared" si="0"/>
        <v>0</v>
      </c>
    </row>
    <row r="28" spans="1:20">
      <c r="A28" t="s">
        <v>480</v>
      </c>
      <c r="B28" t="s">
        <v>480</v>
      </c>
      <c r="C28" s="1" t="s">
        <v>187</v>
      </c>
      <c r="D28" t="s">
        <v>460</v>
      </c>
      <c r="E28" s="1" t="s">
        <v>474</v>
      </c>
      <c r="F28">
        <v>1227447020000</v>
      </c>
      <c r="G28">
        <v>1020455330000</v>
      </c>
      <c r="H28">
        <v>843894200000</v>
      </c>
      <c r="I28">
        <v>490534110000</v>
      </c>
      <c r="J28">
        <v>758558918034.7019</v>
      </c>
      <c r="K28">
        <v>954715100000</v>
      </c>
      <c r="L28">
        <v>916824390000</v>
      </c>
      <c r="M28">
        <v>1187361690000</v>
      </c>
      <c r="N28">
        <v>988374320000</v>
      </c>
      <c r="O28" t="s">
        <v>347</v>
      </c>
      <c r="Q28" s="98">
        <f t="shared" si="1"/>
        <v>988374320000</v>
      </c>
      <c r="R28" s="98" t="s">
        <v>123</v>
      </c>
      <c r="S28" s="98">
        <f t="shared" si="2"/>
        <v>988374320000</v>
      </c>
      <c r="T28" s="67">
        <f t="shared" si="0"/>
        <v>9.8437448712325303E-3</v>
      </c>
    </row>
    <row r="29" spans="1:20">
      <c r="A29" t="s">
        <v>2</v>
      </c>
      <c r="B29" t="s">
        <v>2</v>
      </c>
      <c r="C29" s="1" t="s">
        <v>244</v>
      </c>
      <c r="D29" t="s">
        <v>460</v>
      </c>
      <c r="E29" s="1" t="s">
        <v>474</v>
      </c>
      <c r="F29" t="s">
        <v>347</v>
      </c>
      <c r="G29" t="s">
        <v>347</v>
      </c>
      <c r="H29" t="s">
        <v>347</v>
      </c>
      <c r="I29" t="s">
        <v>347</v>
      </c>
      <c r="J29" t="s">
        <v>347</v>
      </c>
      <c r="K29" t="s">
        <v>347</v>
      </c>
      <c r="L29" t="s">
        <v>347</v>
      </c>
      <c r="M29" t="s">
        <v>347</v>
      </c>
      <c r="N29" t="s">
        <v>347</v>
      </c>
      <c r="O29" t="s">
        <v>347</v>
      </c>
      <c r="Q29" s="98" t="str">
        <f t="shared" si="1"/>
        <v>..</v>
      </c>
      <c r="R29" s="98" t="s">
        <v>123</v>
      </c>
      <c r="S29" s="98">
        <f t="shared" si="2"/>
        <v>0</v>
      </c>
      <c r="T29" s="67">
        <f t="shared" si="0"/>
        <v>0</v>
      </c>
    </row>
    <row r="30" spans="1:20">
      <c r="A30" t="s">
        <v>221</v>
      </c>
      <c r="B30" t="s">
        <v>221</v>
      </c>
      <c r="C30" s="1" t="s">
        <v>184</v>
      </c>
      <c r="D30" t="s">
        <v>460</v>
      </c>
      <c r="E30" s="1" t="s">
        <v>474</v>
      </c>
      <c r="F30" t="s">
        <v>347</v>
      </c>
      <c r="G30" t="s">
        <v>347</v>
      </c>
      <c r="H30" t="s">
        <v>347</v>
      </c>
      <c r="I30" t="s">
        <v>347</v>
      </c>
      <c r="J30" t="s">
        <v>347</v>
      </c>
      <c r="K30" t="s">
        <v>347</v>
      </c>
      <c r="L30" t="s">
        <v>347</v>
      </c>
      <c r="M30" t="s">
        <v>347</v>
      </c>
      <c r="N30" t="s">
        <v>347</v>
      </c>
      <c r="O30" t="s">
        <v>347</v>
      </c>
      <c r="Q30" s="98" t="str">
        <f t="shared" si="1"/>
        <v>..</v>
      </c>
      <c r="R30" s="98" t="s">
        <v>123</v>
      </c>
      <c r="S30" s="98">
        <f t="shared" si="2"/>
        <v>0</v>
      </c>
      <c r="T30" s="67">
        <f t="shared" si="0"/>
        <v>0</v>
      </c>
    </row>
    <row r="31" spans="1:20">
      <c r="A31" t="s">
        <v>89</v>
      </c>
      <c r="B31" t="s">
        <v>89</v>
      </c>
      <c r="C31" s="1" t="s">
        <v>334</v>
      </c>
      <c r="D31" t="s">
        <v>460</v>
      </c>
      <c r="E31" s="1" t="s">
        <v>474</v>
      </c>
      <c r="F31" t="s">
        <v>347</v>
      </c>
      <c r="G31" t="s">
        <v>347</v>
      </c>
      <c r="H31" t="s">
        <v>347</v>
      </c>
      <c r="I31" t="s">
        <v>347</v>
      </c>
      <c r="J31" t="s">
        <v>347</v>
      </c>
      <c r="K31" t="s">
        <v>347</v>
      </c>
      <c r="L31" t="s">
        <v>347</v>
      </c>
      <c r="M31">
        <v>16000060000</v>
      </c>
      <c r="N31">
        <v>17710500000</v>
      </c>
      <c r="O31" t="s">
        <v>347</v>
      </c>
      <c r="Q31" s="98">
        <f t="shared" si="1"/>
        <v>17710500000</v>
      </c>
      <c r="R31" s="98" t="s">
        <v>123</v>
      </c>
      <c r="S31" s="98">
        <f t="shared" si="2"/>
        <v>17710500000</v>
      </c>
      <c r="T31" s="67">
        <f t="shared" si="0"/>
        <v>1.7638827720854153E-4</v>
      </c>
    </row>
    <row r="32" spans="1:20">
      <c r="A32" t="s">
        <v>285</v>
      </c>
      <c r="B32" t="s">
        <v>285</v>
      </c>
      <c r="C32" s="1" t="s">
        <v>339</v>
      </c>
      <c r="D32" t="s">
        <v>460</v>
      </c>
      <c r="E32" s="1" t="s">
        <v>474</v>
      </c>
      <c r="F32" t="s">
        <v>347</v>
      </c>
      <c r="G32" t="s">
        <v>347</v>
      </c>
      <c r="H32" t="s">
        <v>347</v>
      </c>
      <c r="I32" t="s">
        <v>347</v>
      </c>
      <c r="J32" t="s">
        <v>347</v>
      </c>
      <c r="K32" t="s">
        <v>347</v>
      </c>
      <c r="L32" t="s">
        <v>347</v>
      </c>
      <c r="M32" t="s">
        <v>347</v>
      </c>
      <c r="N32" t="s">
        <v>347</v>
      </c>
      <c r="O32" t="s">
        <v>347</v>
      </c>
      <c r="Q32" s="98" t="str">
        <f t="shared" si="1"/>
        <v>..</v>
      </c>
      <c r="R32" s="98" t="s">
        <v>123</v>
      </c>
      <c r="S32" s="98">
        <f t="shared" si="2"/>
        <v>0</v>
      </c>
      <c r="T32" s="67">
        <f t="shared" si="0"/>
        <v>0</v>
      </c>
    </row>
    <row r="33" spans="1:20">
      <c r="A33" t="s">
        <v>545</v>
      </c>
      <c r="B33" t="s">
        <v>545</v>
      </c>
      <c r="C33" s="1" t="s">
        <v>208</v>
      </c>
      <c r="D33" t="s">
        <v>460</v>
      </c>
      <c r="E33" s="1" t="s">
        <v>474</v>
      </c>
      <c r="F33" t="s">
        <v>347</v>
      </c>
      <c r="G33" t="s">
        <v>347</v>
      </c>
      <c r="H33" t="s">
        <v>347</v>
      </c>
      <c r="I33" t="s">
        <v>347</v>
      </c>
      <c r="J33" t="s">
        <v>347</v>
      </c>
      <c r="K33" t="s">
        <v>347</v>
      </c>
      <c r="L33" t="s">
        <v>347</v>
      </c>
      <c r="M33" t="s">
        <v>347</v>
      </c>
      <c r="N33" t="s">
        <v>347</v>
      </c>
      <c r="O33" t="s">
        <v>347</v>
      </c>
      <c r="Q33" s="98" t="str">
        <f t="shared" si="1"/>
        <v>..</v>
      </c>
      <c r="R33" s="98" t="s">
        <v>123</v>
      </c>
      <c r="S33" s="98">
        <f t="shared" si="2"/>
        <v>0</v>
      </c>
      <c r="T33" s="67">
        <f t="shared" si="0"/>
        <v>0</v>
      </c>
    </row>
    <row r="34" spans="1:20">
      <c r="A34" t="s">
        <v>223</v>
      </c>
      <c r="B34" t="s">
        <v>223</v>
      </c>
      <c r="C34" s="1" t="s">
        <v>37</v>
      </c>
      <c r="D34" t="s">
        <v>460</v>
      </c>
      <c r="E34" s="1" t="s">
        <v>474</v>
      </c>
      <c r="F34" t="s">
        <v>347</v>
      </c>
      <c r="G34" t="s">
        <v>347</v>
      </c>
      <c r="H34" t="s">
        <v>347</v>
      </c>
      <c r="I34" t="s">
        <v>347</v>
      </c>
      <c r="J34" t="s">
        <v>347</v>
      </c>
      <c r="K34" t="s">
        <v>347</v>
      </c>
      <c r="L34" t="s">
        <v>347</v>
      </c>
      <c r="M34" t="s">
        <v>347</v>
      </c>
      <c r="N34" t="s">
        <v>347</v>
      </c>
      <c r="O34" t="s">
        <v>347</v>
      </c>
      <c r="Q34" s="98" t="str">
        <f t="shared" si="1"/>
        <v>..</v>
      </c>
      <c r="R34" s="98" t="s">
        <v>123</v>
      </c>
      <c r="S34" s="98">
        <f t="shared" si="2"/>
        <v>0</v>
      </c>
      <c r="T34" s="67">
        <f t="shared" si="0"/>
        <v>0</v>
      </c>
    </row>
    <row r="35" spans="1:20">
      <c r="A35" t="s">
        <v>264</v>
      </c>
      <c r="B35" t="s">
        <v>264</v>
      </c>
      <c r="C35" s="1" t="s">
        <v>421</v>
      </c>
      <c r="D35" t="s">
        <v>460</v>
      </c>
      <c r="E35" s="1" t="s">
        <v>474</v>
      </c>
      <c r="F35" t="s">
        <v>347</v>
      </c>
      <c r="G35" t="s">
        <v>347</v>
      </c>
      <c r="H35" t="s">
        <v>347</v>
      </c>
      <c r="I35" t="s">
        <v>347</v>
      </c>
      <c r="J35" t="s">
        <v>347</v>
      </c>
      <c r="K35" t="s">
        <v>347</v>
      </c>
      <c r="L35" t="s">
        <v>347</v>
      </c>
      <c r="M35" t="s">
        <v>347</v>
      </c>
      <c r="N35" t="s">
        <v>347</v>
      </c>
      <c r="O35" t="s">
        <v>347</v>
      </c>
      <c r="Q35" s="98" t="str">
        <f t="shared" si="1"/>
        <v>..</v>
      </c>
      <c r="R35" s="98" t="s">
        <v>123</v>
      </c>
      <c r="S35" s="98">
        <f t="shared" si="2"/>
        <v>0</v>
      </c>
      <c r="T35" s="67">
        <f t="shared" si="0"/>
        <v>0</v>
      </c>
    </row>
    <row r="36" spans="1:20">
      <c r="A36" t="s">
        <v>97</v>
      </c>
      <c r="B36" t="s">
        <v>97</v>
      </c>
      <c r="C36" s="1" t="s">
        <v>230</v>
      </c>
      <c r="D36" t="s">
        <v>460</v>
      </c>
      <c r="E36" s="1" t="s">
        <v>474</v>
      </c>
      <c r="F36" t="s">
        <v>347</v>
      </c>
      <c r="G36" t="s">
        <v>347</v>
      </c>
      <c r="H36" t="s">
        <v>347</v>
      </c>
      <c r="I36" t="s">
        <v>347</v>
      </c>
      <c r="J36" t="s">
        <v>347</v>
      </c>
      <c r="K36" t="s">
        <v>347</v>
      </c>
      <c r="L36" t="s">
        <v>347</v>
      </c>
      <c r="M36" t="s">
        <v>347</v>
      </c>
      <c r="N36" t="s">
        <v>347</v>
      </c>
      <c r="O36" t="s">
        <v>347</v>
      </c>
      <c r="Q36" s="98" t="str">
        <f t="shared" si="1"/>
        <v>..</v>
      </c>
      <c r="R36" s="98" t="s">
        <v>123</v>
      </c>
      <c r="S36" s="98">
        <f t="shared" si="2"/>
        <v>0</v>
      </c>
      <c r="T36" s="67">
        <f t="shared" si="0"/>
        <v>0</v>
      </c>
    </row>
    <row r="37" spans="1:20">
      <c r="A37" t="s">
        <v>413</v>
      </c>
      <c r="B37" t="s">
        <v>413</v>
      </c>
      <c r="C37" s="1" t="s">
        <v>135</v>
      </c>
      <c r="D37" t="s">
        <v>460</v>
      </c>
      <c r="E37" s="1" t="s">
        <v>474</v>
      </c>
      <c r="F37">
        <v>2059973580000</v>
      </c>
      <c r="G37">
        <v>2113821770000</v>
      </c>
      <c r="H37">
        <v>2095420680000</v>
      </c>
      <c r="I37">
        <v>1593399300000</v>
      </c>
      <c r="J37">
        <v>1993522735729.7</v>
      </c>
      <c r="K37">
        <v>2367059920000</v>
      </c>
      <c r="L37">
        <v>1937902710000</v>
      </c>
      <c r="M37">
        <v>2409098540000</v>
      </c>
      <c r="N37">
        <v>2641454670000</v>
      </c>
      <c r="O37" t="s">
        <v>347</v>
      </c>
      <c r="Q37" s="98">
        <f t="shared" si="1"/>
        <v>2641454670000</v>
      </c>
      <c r="R37" s="98" t="s">
        <v>123</v>
      </c>
      <c r="S37" s="98">
        <f t="shared" si="2"/>
        <v>2641454670000</v>
      </c>
      <c r="T37" s="67">
        <f t="shared" si="0"/>
        <v>2.6307650182985042E-2</v>
      </c>
    </row>
    <row r="38" spans="1:20">
      <c r="A38" t="s">
        <v>519</v>
      </c>
      <c r="B38" t="s">
        <v>519</v>
      </c>
      <c r="C38" s="1" t="s">
        <v>125</v>
      </c>
      <c r="D38" t="s">
        <v>460</v>
      </c>
      <c r="E38" s="1" t="s">
        <v>474</v>
      </c>
      <c r="F38">
        <v>2006310000</v>
      </c>
      <c r="G38" t="s">
        <v>347</v>
      </c>
      <c r="H38" t="s">
        <v>347</v>
      </c>
      <c r="I38">
        <v>315630000</v>
      </c>
      <c r="J38" t="s">
        <v>347</v>
      </c>
      <c r="K38" t="s">
        <v>347</v>
      </c>
      <c r="L38">
        <v>437850000</v>
      </c>
      <c r="M38">
        <v>379050000</v>
      </c>
      <c r="N38">
        <v>644320000</v>
      </c>
      <c r="O38" t="s">
        <v>347</v>
      </c>
      <c r="Q38" s="98">
        <f t="shared" si="1"/>
        <v>644320000</v>
      </c>
      <c r="R38" s="98" t="s">
        <v>123</v>
      </c>
      <c r="S38" s="98">
        <f t="shared" si="2"/>
        <v>644320000</v>
      </c>
      <c r="T38" s="67">
        <f t="shared" si="0"/>
        <v>6.4171251388163791E-6</v>
      </c>
    </row>
    <row r="39" spans="1:20">
      <c r="A39" t="s">
        <v>91</v>
      </c>
      <c r="B39" t="s">
        <v>91</v>
      </c>
      <c r="C39" s="1" t="s">
        <v>237</v>
      </c>
      <c r="D39" t="s">
        <v>460</v>
      </c>
      <c r="E39" s="1" t="s">
        <v>474</v>
      </c>
      <c r="F39" t="s">
        <v>347</v>
      </c>
      <c r="G39" t="s">
        <v>347</v>
      </c>
      <c r="H39" t="s">
        <v>347</v>
      </c>
      <c r="I39" t="s">
        <v>347</v>
      </c>
      <c r="J39" t="s">
        <v>347</v>
      </c>
      <c r="K39" t="s">
        <v>347</v>
      </c>
      <c r="L39" t="s">
        <v>347</v>
      </c>
      <c r="M39" t="s">
        <v>347</v>
      </c>
      <c r="N39" t="s">
        <v>347</v>
      </c>
      <c r="O39" t="s">
        <v>347</v>
      </c>
      <c r="Q39" s="98" t="str">
        <f t="shared" si="1"/>
        <v>..</v>
      </c>
      <c r="R39" s="98" t="s">
        <v>123</v>
      </c>
      <c r="S39" s="98">
        <f t="shared" si="2"/>
        <v>0</v>
      </c>
      <c r="T39" s="67">
        <f t="shared" si="0"/>
        <v>0</v>
      </c>
    </row>
    <row r="40" spans="1:20">
      <c r="A40" t="s">
        <v>20</v>
      </c>
      <c r="B40" t="s">
        <v>20</v>
      </c>
      <c r="C40" s="1" t="s">
        <v>340</v>
      </c>
      <c r="D40" t="s">
        <v>460</v>
      </c>
      <c r="E40" s="1" t="s">
        <v>474</v>
      </c>
      <c r="F40" t="s">
        <v>347</v>
      </c>
      <c r="G40" t="s">
        <v>347</v>
      </c>
      <c r="H40" t="s">
        <v>347</v>
      </c>
      <c r="I40" t="s">
        <v>347</v>
      </c>
      <c r="J40" t="s">
        <v>347</v>
      </c>
      <c r="K40" t="s">
        <v>347</v>
      </c>
      <c r="L40" t="s">
        <v>347</v>
      </c>
      <c r="M40" t="s">
        <v>347</v>
      </c>
      <c r="N40" t="s">
        <v>347</v>
      </c>
      <c r="O40" t="s">
        <v>347</v>
      </c>
      <c r="Q40" s="98" t="str">
        <f t="shared" si="1"/>
        <v>..</v>
      </c>
      <c r="R40" s="98" t="s">
        <v>123</v>
      </c>
      <c r="S40" s="98">
        <f t="shared" si="2"/>
        <v>0</v>
      </c>
      <c r="T40" s="67">
        <f t="shared" si="0"/>
        <v>0</v>
      </c>
    </row>
    <row r="41" spans="1:20">
      <c r="A41" t="s">
        <v>175</v>
      </c>
      <c r="B41" t="s">
        <v>175</v>
      </c>
      <c r="C41" s="1" t="s">
        <v>458</v>
      </c>
      <c r="D41" t="s">
        <v>460</v>
      </c>
      <c r="E41" s="1" t="s">
        <v>474</v>
      </c>
      <c r="F41" t="s">
        <v>347</v>
      </c>
      <c r="G41" t="s">
        <v>347</v>
      </c>
      <c r="H41" t="s">
        <v>347</v>
      </c>
      <c r="I41" t="s">
        <v>347</v>
      </c>
      <c r="J41" t="s">
        <v>347</v>
      </c>
      <c r="K41" t="s">
        <v>347</v>
      </c>
      <c r="L41" t="s">
        <v>347</v>
      </c>
      <c r="M41" t="s">
        <v>347</v>
      </c>
      <c r="N41" t="s">
        <v>347</v>
      </c>
      <c r="O41" t="s">
        <v>347</v>
      </c>
      <c r="Q41" s="98" t="str">
        <f t="shared" si="1"/>
        <v>..</v>
      </c>
      <c r="R41" s="98" t="s">
        <v>123</v>
      </c>
      <c r="S41" s="98">
        <f t="shared" si="2"/>
        <v>0</v>
      </c>
      <c r="T41" s="67">
        <f t="shared" si="0"/>
        <v>0</v>
      </c>
    </row>
    <row r="42" spans="1:20">
      <c r="A42" t="s">
        <v>556</v>
      </c>
      <c r="B42" t="s">
        <v>556</v>
      </c>
      <c r="C42" s="1" t="s">
        <v>243</v>
      </c>
      <c r="D42" t="s">
        <v>460</v>
      </c>
      <c r="E42" s="1" t="s">
        <v>474</v>
      </c>
      <c r="F42">
        <v>313325270000</v>
      </c>
      <c r="G42">
        <v>265150080000.00003</v>
      </c>
      <c r="H42">
        <v>233245470000</v>
      </c>
      <c r="I42">
        <v>190352000000</v>
      </c>
      <c r="J42">
        <v>212479793765.00302</v>
      </c>
      <c r="K42">
        <v>294675740000</v>
      </c>
      <c r="L42">
        <v>250739560000</v>
      </c>
      <c r="M42">
        <v>203791650000</v>
      </c>
      <c r="N42">
        <v>184549420000</v>
      </c>
      <c r="O42" t="s">
        <v>347</v>
      </c>
      <c r="Q42" s="98">
        <f t="shared" si="1"/>
        <v>184549420000</v>
      </c>
      <c r="R42" s="98" t="s">
        <v>123</v>
      </c>
      <c r="S42" s="98">
        <f t="shared" si="2"/>
        <v>184549420000</v>
      </c>
      <c r="T42" s="67">
        <f t="shared" si="0"/>
        <v>1.8380257052954777E-3</v>
      </c>
    </row>
    <row r="43" spans="1:20">
      <c r="A43" t="s">
        <v>366</v>
      </c>
      <c r="B43" t="s">
        <v>366</v>
      </c>
      <c r="C43" s="1" t="s">
        <v>183</v>
      </c>
      <c r="D43" t="s">
        <v>460</v>
      </c>
      <c r="E43" s="1" t="s">
        <v>474</v>
      </c>
      <c r="F43">
        <v>3697376040000</v>
      </c>
      <c r="G43">
        <v>3949143490000</v>
      </c>
      <c r="H43">
        <v>6004947670000</v>
      </c>
      <c r="I43">
        <v>8188019320000</v>
      </c>
      <c r="J43">
        <v>7320738379789.1797</v>
      </c>
      <c r="K43">
        <v>8711267220000.001</v>
      </c>
      <c r="L43">
        <v>6324879760000</v>
      </c>
      <c r="M43">
        <v>8515504380000.001</v>
      </c>
      <c r="N43">
        <v>12214465600000</v>
      </c>
      <c r="O43" t="s">
        <v>347</v>
      </c>
      <c r="Q43" s="98">
        <f t="shared" si="1"/>
        <v>12214465600000</v>
      </c>
      <c r="R43" s="98" t="s">
        <v>123</v>
      </c>
      <c r="S43" s="98">
        <f t="shared" si="2"/>
        <v>12214465600000</v>
      </c>
      <c r="T43" s="67">
        <f t="shared" si="0"/>
        <v>0.12165035115931197</v>
      </c>
    </row>
    <row r="44" spans="1:20">
      <c r="A44" t="s">
        <v>445</v>
      </c>
      <c r="B44" t="s">
        <v>445</v>
      </c>
      <c r="C44" s="1" t="s">
        <v>304</v>
      </c>
      <c r="D44" t="s">
        <v>460</v>
      </c>
      <c r="E44" s="1" t="s">
        <v>474</v>
      </c>
      <c r="F44">
        <v>262101260000</v>
      </c>
      <c r="G44">
        <v>202693250000</v>
      </c>
      <c r="H44">
        <v>146745680000</v>
      </c>
      <c r="I44">
        <v>85955450000</v>
      </c>
      <c r="J44">
        <v>103818618591.608</v>
      </c>
      <c r="K44">
        <v>121477230000</v>
      </c>
      <c r="L44">
        <v>103848380000</v>
      </c>
      <c r="M44">
        <v>132040280000</v>
      </c>
      <c r="N44">
        <v>106315200000</v>
      </c>
      <c r="O44" t="s">
        <v>347</v>
      </c>
      <c r="Q44" s="98">
        <f t="shared" si="1"/>
        <v>106315200000</v>
      </c>
      <c r="R44" s="98" t="s">
        <v>123</v>
      </c>
      <c r="S44" s="98">
        <f t="shared" si="2"/>
        <v>106315200000</v>
      </c>
      <c r="T44" s="67">
        <f t="shared" si="0"/>
        <v>1.0588495507795677E-3</v>
      </c>
    </row>
    <row r="45" spans="1:20">
      <c r="A45" t="s">
        <v>524</v>
      </c>
      <c r="B45" t="s">
        <v>524</v>
      </c>
      <c r="C45" s="1" t="s">
        <v>154</v>
      </c>
      <c r="D45" t="s">
        <v>460</v>
      </c>
      <c r="E45" s="1" t="s">
        <v>474</v>
      </c>
      <c r="F45" t="s">
        <v>347</v>
      </c>
      <c r="G45" t="s">
        <v>347</v>
      </c>
      <c r="H45" t="s">
        <v>347</v>
      </c>
      <c r="I45" t="s">
        <v>347</v>
      </c>
      <c r="J45" t="s">
        <v>347</v>
      </c>
      <c r="K45" t="s">
        <v>347</v>
      </c>
      <c r="L45" t="s">
        <v>347</v>
      </c>
      <c r="M45" t="s">
        <v>347</v>
      </c>
      <c r="N45" t="s">
        <v>347</v>
      </c>
      <c r="O45" t="s">
        <v>347</v>
      </c>
      <c r="Q45" s="98" t="str">
        <f t="shared" si="1"/>
        <v>..</v>
      </c>
      <c r="R45" s="98" t="s">
        <v>123</v>
      </c>
      <c r="S45" s="98">
        <f t="shared" si="2"/>
        <v>0</v>
      </c>
      <c r="T45" s="67">
        <f t="shared" si="0"/>
        <v>0</v>
      </c>
    </row>
    <row r="46" spans="1:20">
      <c r="A46" t="s">
        <v>219</v>
      </c>
      <c r="B46" t="s">
        <v>219</v>
      </c>
      <c r="C46" s="1" t="s">
        <v>411</v>
      </c>
      <c r="D46" t="s">
        <v>460</v>
      </c>
      <c r="E46" s="1" t="s">
        <v>474</v>
      </c>
      <c r="F46" t="s">
        <v>347</v>
      </c>
      <c r="G46" t="s">
        <v>347</v>
      </c>
      <c r="H46" t="s">
        <v>347</v>
      </c>
      <c r="I46" t="s">
        <v>347</v>
      </c>
      <c r="J46" t="s">
        <v>347</v>
      </c>
      <c r="K46" t="s">
        <v>347</v>
      </c>
      <c r="L46" t="s">
        <v>347</v>
      </c>
      <c r="M46" t="s">
        <v>347</v>
      </c>
      <c r="N46" t="s">
        <v>347</v>
      </c>
      <c r="O46" t="s">
        <v>347</v>
      </c>
      <c r="Q46" s="98" t="str">
        <f t="shared" si="1"/>
        <v>..</v>
      </c>
      <c r="R46" s="98" t="s">
        <v>123</v>
      </c>
      <c r="S46" s="98">
        <f t="shared" si="2"/>
        <v>0</v>
      </c>
      <c r="T46" s="67">
        <f t="shared" si="0"/>
        <v>0</v>
      </c>
    </row>
    <row r="47" spans="1:20">
      <c r="A47" t="s">
        <v>157</v>
      </c>
      <c r="B47" t="s">
        <v>157</v>
      </c>
      <c r="C47" s="1" t="s">
        <v>546</v>
      </c>
      <c r="D47" t="s">
        <v>460</v>
      </c>
      <c r="E47" s="1" t="s">
        <v>474</v>
      </c>
      <c r="F47" t="s">
        <v>347</v>
      </c>
      <c r="G47" t="s">
        <v>347</v>
      </c>
      <c r="H47" t="s">
        <v>347</v>
      </c>
      <c r="I47" t="s">
        <v>347</v>
      </c>
      <c r="J47" t="s">
        <v>347</v>
      </c>
      <c r="K47" t="s">
        <v>347</v>
      </c>
      <c r="L47" t="s">
        <v>347</v>
      </c>
      <c r="M47" t="s">
        <v>347</v>
      </c>
      <c r="N47" t="s">
        <v>347</v>
      </c>
      <c r="O47" t="s">
        <v>347</v>
      </c>
      <c r="Q47" s="98" t="str">
        <f t="shared" si="1"/>
        <v>..</v>
      </c>
      <c r="R47" s="98" t="s">
        <v>123</v>
      </c>
      <c r="S47" s="98">
        <f t="shared" si="2"/>
        <v>0</v>
      </c>
      <c r="T47" s="67">
        <f t="shared" si="0"/>
        <v>0</v>
      </c>
    </row>
    <row r="48" spans="1:20">
      <c r="A48" t="s">
        <v>332</v>
      </c>
      <c r="B48" t="s">
        <v>332</v>
      </c>
      <c r="C48" s="1" t="s">
        <v>64</v>
      </c>
      <c r="D48" t="s">
        <v>460</v>
      </c>
      <c r="E48" s="1" t="s">
        <v>474</v>
      </c>
      <c r="F48" t="s">
        <v>347</v>
      </c>
      <c r="G48">
        <v>1949970000</v>
      </c>
      <c r="H48">
        <v>2551360000</v>
      </c>
      <c r="I48">
        <v>2353520000</v>
      </c>
      <c r="J48">
        <v>2917800000</v>
      </c>
      <c r="K48">
        <v>3010760000</v>
      </c>
      <c r="L48">
        <v>2401120000</v>
      </c>
      <c r="M48">
        <v>2217350000</v>
      </c>
      <c r="N48">
        <v>1901280000</v>
      </c>
      <c r="O48" t="s">
        <v>347</v>
      </c>
      <c r="Q48" s="98">
        <f t="shared" si="1"/>
        <v>1901280000</v>
      </c>
      <c r="R48" s="98" t="s">
        <v>123</v>
      </c>
      <c r="S48" s="98">
        <f t="shared" si="2"/>
        <v>1901280000</v>
      </c>
      <c r="T48" s="67">
        <f t="shared" si="0"/>
        <v>1.8935857468228217E-5</v>
      </c>
    </row>
    <row r="49" spans="1:20">
      <c r="A49" t="s">
        <v>202</v>
      </c>
      <c r="B49" t="s">
        <v>575</v>
      </c>
      <c r="C49" s="1" t="s">
        <v>204</v>
      </c>
      <c r="D49" t="s">
        <v>460</v>
      </c>
      <c r="E49" s="1" t="s">
        <v>474</v>
      </c>
      <c r="F49" t="s">
        <v>347</v>
      </c>
      <c r="G49">
        <v>11818850000</v>
      </c>
      <c r="H49">
        <v>11710400000</v>
      </c>
      <c r="I49">
        <v>12493030000</v>
      </c>
      <c r="J49">
        <v>12363659088.7213</v>
      </c>
      <c r="K49">
        <v>12485700000</v>
      </c>
      <c r="L49">
        <v>8453312865.3440104</v>
      </c>
      <c r="M49">
        <v>8100130000</v>
      </c>
      <c r="N49">
        <v>7331390000</v>
      </c>
      <c r="O49" t="s">
        <v>347</v>
      </c>
      <c r="Q49" s="98">
        <f t="shared" si="1"/>
        <v>7331390000</v>
      </c>
      <c r="R49" s="98" t="s">
        <v>123</v>
      </c>
      <c r="S49" s="98">
        <f t="shared" si="2"/>
        <v>7331390000</v>
      </c>
      <c r="T49" s="67">
        <f t="shared" si="0"/>
        <v>7.3017207399222453E-5</v>
      </c>
    </row>
    <row r="50" spans="1:20">
      <c r="A50" t="s">
        <v>549</v>
      </c>
      <c r="B50" t="s">
        <v>549</v>
      </c>
      <c r="C50" s="1" t="s">
        <v>5</v>
      </c>
      <c r="D50" t="s">
        <v>460</v>
      </c>
      <c r="E50" s="1" t="s">
        <v>474</v>
      </c>
      <c r="F50" t="s">
        <v>347</v>
      </c>
      <c r="G50">
        <v>21484740000</v>
      </c>
      <c r="H50">
        <v>20036880000</v>
      </c>
      <c r="I50">
        <v>18414470000</v>
      </c>
      <c r="J50">
        <v>20180810000</v>
      </c>
      <c r="K50">
        <v>22764800000</v>
      </c>
      <c r="L50">
        <v>20508990000</v>
      </c>
      <c r="M50">
        <v>22458260000</v>
      </c>
      <c r="N50">
        <v>22229990000</v>
      </c>
      <c r="O50" t="s">
        <v>347</v>
      </c>
      <c r="Q50" s="98">
        <f t="shared" si="1"/>
        <v>22229990000</v>
      </c>
      <c r="R50" s="98" t="s">
        <v>123</v>
      </c>
      <c r="S50" s="98">
        <f t="shared" si="2"/>
        <v>22229990000</v>
      </c>
      <c r="T50" s="67">
        <f t="shared" si="0"/>
        <v>2.2140027884379922E-4</v>
      </c>
    </row>
    <row r="51" spans="1:20">
      <c r="A51" t="s">
        <v>162</v>
      </c>
      <c r="B51" t="s">
        <v>162</v>
      </c>
      <c r="C51" s="1" t="s">
        <v>395</v>
      </c>
      <c r="D51" t="s">
        <v>460</v>
      </c>
      <c r="E51" s="1" t="s">
        <v>474</v>
      </c>
      <c r="F51" t="s">
        <v>347</v>
      </c>
      <c r="G51" t="s">
        <v>347</v>
      </c>
      <c r="H51" t="s">
        <v>347</v>
      </c>
      <c r="I51" t="s">
        <v>347</v>
      </c>
      <c r="J51" t="s">
        <v>347</v>
      </c>
      <c r="K51" t="s">
        <v>347</v>
      </c>
      <c r="L51" t="s">
        <v>347</v>
      </c>
      <c r="M51" t="s">
        <v>347</v>
      </c>
      <c r="N51" t="s">
        <v>347</v>
      </c>
      <c r="O51" t="s">
        <v>347</v>
      </c>
      <c r="Q51" s="98" t="str">
        <f t="shared" si="1"/>
        <v>..</v>
      </c>
      <c r="R51" s="98" t="s">
        <v>123</v>
      </c>
      <c r="S51" s="98">
        <f t="shared" si="2"/>
        <v>0</v>
      </c>
      <c r="T51" s="67">
        <f t="shared" si="0"/>
        <v>0</v>
      </c>
    </row>
    <row r="52" spans="1:20">
      <c r="A52" t="s">
        <v>439</v>
      </c>
      <c r="B52" t="s">
        <v>439</v>
      </c>
      <c r="C52" s="1" t="s">
        <v>279</v>
      </c>
      <c r="D52" t="s">
        <v>460</v>
      </c>
      <c r="E52" s="1" t="s">
        <v>474</v>
      </c>
      <c r="F52" t="s">
        <v>347</v>
      </c>
      <c r="G52" t="s">
        <v>347</v>
      </c>
      <c r="H52" t="s">
        <v>347</v>
      </c>
      <c r="I52" t="s">
        <v>347</v>
      </c>
      <c r="J52" t="s">
        <v>347</v>
      </c>
      <c r="K52" t="s">
        <v>347</v>
      </c>
      <c r="L52" t="s">
        <v>347</v>
      </c>
      <c r="M52" t="s">
        <v>347</v>
      </c>
      <c r="N52" t="s">
        <v>347</v>
      </c>
      <c r="O52" t="s">
        <v>347</v>
      </c>
      <c r="Q52" s="98" t="str">
        <f t="shared" si="1"/>
        <v>..</v>
      </c>
      <c r="R52" s="98" t="s">
        <v>123</v>
      </c>
      <c r="S52" s="98">
        <f t="shared" si="2"/>
        <v>0</v>
      </c>
      <c r="T52" s="67">
        <f t="shared" si="0"/>
        <v>0</v>
      </c>
    </row>
    <row r="53" spans="1:20">
      <c r="A53" t="s">
        <v>203</v>
      </c>
      <c r="B53" t="s">
        <v>203</v>
      </c>
      <c r="C53" s="1" t="s">
        <v>510</v>
      </c>
      <c r="D53" t="s">
        <v>460</v>
      </c>
      <c r="E53" s="1" t="s">
        <v>474</v>
      </c>
      <c r="F53">
        <v>1995750000</v>
      </c>
      <c r="G53">
        <v>2104730000</v>
      </c>
      <c r="H53">
        <v>4031000000</v>
      </c>
      <c r="I53">
        <v>2692400000</v>
      </c>
      <c r="J53">
        <v>2511333005.64887</v>
      </c>
      <c r="K53">
        <v>2822392823.2554097</v>
      </c>
      <c r="L53">
        <v>3313490000</v>
      </c>
      <c r="M53">
        <v>4284870000</v>
      </c>
      <c r="N53">
        <v>4693160000</v>
      </c>
      <c r="O53" t="s">
        <v>347</v>
      </c>
      <c r="Q53" s="98">
        <f t="shared" si="1"/>
        <v>4693160000</v>
      </c>
      <c r="R53" s="98" t="s">
        <v>123</v>
      </c>
      <c r="S53" s="98">
        <f t="shared" si="2"/>
        <v>4693160000</v>
      </c>
      <c r="T53" s="67">
        <f t="shared" si="0"/>
        <v>4.6741673417692261E-5</v>
      </c>
    </row>
    <row r="54" spans="1:20">
      <c r="A54" t="s">
        <v>186</v>
      </c>
      <c r="B54" t="s">
        <v>186</v>
      </c>
      <c r="C54" s="1" t="s">
        <v>365</v>
      </c>
      <c r="D54" t="s">
        <v>460</v>
      </c>
      <c r="E54" s="1" t="s">
        <v>474</v>
      </c>
      <c r="F54" t="s">
        <v>347</v>
      </c>
      <c r="G54" t="s">
        <v>347</v>
      </c>
      <c r="H54" t="s">
        <v>347</v>
      </c>
      <c r="I54" t="s">
        <v>347</v>
      </c>
      <c r="J54" t="s">
        <v>347</v>
      </c>
      <c r="K54" t="s">
        <v>347</v>
      </c>
      <c r="L54" t="s">
        <v>347</v>
      </c>
      <c r="M54">
        <v>26313100000</v>
      </c>
      <c r="N54">
        <v>26613600000</v>
      </c>
      <c r="O54" t="s">
        <v>347</v>
      </c>
      <c r="Q54" s="98">
        <f t="shared" si="1"/>
        <v>26613600000</v>
      </c>
      <c r="R54" s="98" t="s">
        <v>123</v>
      </c>
      <c r="S54" s="98">
        <f t="shared" si="2"/>
        <v>26613600000</v>
      </c>
      <c r="T54" s="67">
        <f t="shared" si="0"/>
        <v>2.6505897938043763E-4</v>
      </c>
    </row>
    <row r="55" spans="1:20">
      <c r="A55" t="s">
        <v>374</v>
      </c>
      <c r="B55" t="s">
        <v>374</v>
      </c>
      <c r="C55" s="1" t="s">
        <v>289</v>
      </c>
      <c r="D55" t="s">
        <v>460</v>
      </c>
      <c r="E55" s="1" t="s">
        <v>474</v>
      </c>
      <c r="F55" t="s">
        <v>347</v>
      </c>
      <c r="G55" t="s">
        <v>347</v>
      </c>
      <c r="H55" t="s">
        <v>347</v>
      </c>
      <c r="I55" t="s">
        <v>347</v>
      </c>
      <c r="J55" t="s">
        <v>347</v>
      </c>
      <c r="K55" t="s">
        <v>347</v>
      </c>
      <c r="L55" t="s">
        <v>347</v>
      </c>
      <c r="M55" t="s">
        <v>347</v>
      </c>
      <c r="N55" t="s">
        <v>347</v>
      </c>
      <c r="O55" t="s">
        <v>347</v>
      </c>
      <c r="Q55" s="98" t="str">
        <f t="shared" si="1"/>
        <v>..</v>
      </c>
      <c r="R55" s="98" t="s">
        <v>123</v>
      </c>
      <c r="S55" s="98">
        <f t="shared" si="2"/>
        <v>0</v>
      </c>
      <c r="T55" s="67">
        <f t="shared" si="0"/>
        <v>0</v>
      </c>
    </row>
    <row r="56" spans="1:20">
      <c r="A56" t="s">
        <v>217</v>
      </c>
      <c r="B56" t="s">
        <v>217</v>
      </c>
      <c r="C56" s="1" t="s">
        <v>312</v>
      </c>
      <c r="D56" t="s">
        <v>460</v>
      </c>
      <c r="E56" s="1" t="s">
        <v>474</v>
      </c>
      <c r="F56" t="s">
        <v>347</v>
      </c>
      <c r="G56" t="s">
        <v>347</v>
      </c>
      <c r="H56" t="s">
        <v>347</v>
      </c>
      <c r="I56" t="s">
        <v>347</v>
      </c>
      <c r="J56" t="s">
        <v>347</v>
      </c>
      <c r="K56" t="s">
        <v>347</v>
      </c>
      <c r="L56" t="s">
        <v>347</v>
      </c>
      <c r="M56" t="s">
        <v>347</v>
      </c>
      <c r="N56" t="s">
        <v>347</v>
      </c>
      <c r="O56" t="s">
        <v>347</v>
      </c>
      <c r="Q56" s="98" t="str">
        <f t="shared" si="1"/>
        <v>..</v>
      </c>
      <c r="R56" s="98" t="s">
        <v>123</v>
      </c>
      <c r="S56" s="98">
        <f t="shared" si="2"/>
        <v>0</v>
      </c>
      <c r="T56" s="67">
        <f t="shared" si="0"/>
        <v>0</v>
      </c>
    </row>
    <row r="57" spans="1:20">
      <c r="A57" t="s">
        <v>117</v>
      </c>
      <c r="B57" t="s">
        <v>117</v>
      </c>
      <c r="C57" s="1" t="s">
        <v>541</v>
      </c>
      <c r="D57" t="s">
        <v>460</v>
      </c>
      <c r="E57" s="1" t="s">
        <v>474</v>
      </c>
      <c r="F57" t="s">
        <v>347</v>
      </c>
      <c r="G57" t="s">
        <v>347</v>
      </c>
      <c r="H57" t="s">
        <v>347</v>
      </c>
      <c r="I57" t="s">
        <v>347</v>
      </c>
      <c r="J57" t="s">
        <v>347</v>
      </c>
      <c r="K57" t="s">
        <v>347</v>
      </c>
      <c r="L57" t="s">
        <v>347</v>
      </c>
      <c r="M57" t="s">
        <v>347</v>
      </c>
      <c r="N57" t="s">
        <v>347</v>
      </c>
      <c r="O57" t="s">
        <v>347</v>
      </c>
      <c r="Q57" s="98" t="str">
        <f t="shared" si="1"/>
        <v>..</v>
      </c>
      <c r="R57" s="98" t="s">
        <v>123</v>
      </c>
      <c r="S57" s="98">
        <f t="shared" si="2"/>
        <v>0</v>
      </c>
      <c r="T57" s="67">
        <f t="shared" si="0"/>
        <v>0</v>
      </c>
    </row>
    <row r="58" spans="1:20">
      <c r="A58" t="s">
        <v>225</v>
      </c>
      <c r="B58" t="s">
        <v>225</v>
      </c>
      <c r="C58" s="1" t="s">
        <v>126</v>
      </c>
      <c r="D58" t="s">
        <v>460</v>
      </c>
      <c r="E58" s="1" t="s">
        <v>474</v>
      </c>
      <c r="F58" t="s">
        <v>347</v>
      </c>
      <c r="G58" t="s">
        <v>347</v>
      </c>
      <c r="H58" t="s">
        <v>347</v>
      </c>
      <c r="I58" t="s">
        <v>347</v>
      </c>
      <c r="J58" t="s">
        <v>347</v>
      </c>
      <c r="K58" t="s">
        <v>347</v>
      </c>
      <c r="L58" t="s">
        <v>347</v>
      </c>
      <c r="M58" t="s">
        <v>347</v>
      </c>
      <c r="N58" t="s">
        <v>347</v>
      </c>
      <c r="O58" t="s">
        <v>347</v>
      </c>
      <c r="Q58" s="98" t="str">
        <f t="shared" si="1"/>
        <v>..</v>
      </c>
      <c r="R58" s="98" t="s">
        <v>123</v>
      </c>
      <c r="S58" s="98">
        <f t="shared" si="2"/>
        <v>0</v>
      </c>
      <c r="T58" s="67">
        <f t="shared" si="0"/>
        <v>0</v>
      </c>
    </row>
    <row r="59" spans="1:20">
      <c r="A59" t="s">
        <v>41</v>
      </c>
      <c r="B59" t="s">
        <v>41</v>
      </c>
      <c r="C59" s="1" t="s">
        <v>3</v>
      </c>
      <c r="D59" t="s">
        <v>460</v>
      </c>
      <c r="E59" s="1" t="s">
        <v>474</v>
      </c>
      <c r="F59" t="s">
        <v>347</v>
      </c>
      <c r="G59" t="s">
        <v>347</v>
      </c>
      <c r="H59" t="s">
        <v>347</v>
      </c>
      <c r="I59" t="s">
        <v>347</v>
      </c>
      <c r="J59" t="s">
        <v>347</v>
      </c>
      <c r="K59" t="s">
        <v>347</v>
      </c>
      <c r="L59" t="s">
        <v>347</v>
      </c>
      <c r="M59" t="s">
        <v>347</v>
      </c>
      <c r="N59" t="s">
        <v>347</v>
      </c>
      <c r="O59" t="s">
        <v>347</v>
      </c>
      <c r="Q59" s="98" t="str">
        <f t="shared" si="1"/>
        <v>..</v>
      </c>
      <c r="R59" s="98" t="s">
        <v>123</v>
      </c>
      <c r="S59" s="98">
        <f t="shared" si="2"/>
        <v>0</v>
      </c>
      <c r="T59" s="67">
        <f t="shared" si="0"/>
        <v>0</v>
      </c>
    </row>
    <row r="60" spans="1:20">
      <c r="A60" t="s">
        <v>298</v>
      </c>
      <c r="B60" t="s">
        <v>567</v>
      </c>
      <c r="C60" s="1" t="s">
        <v>509</v>
      </c>
      <c r="D60" t="s">
        <v>460</v>
      </c>
      <c r="E60" s="1" t="s">
        <v>474</v>
      </c>
      <c r="F60">
        <v>59181970000</v>
      </c>
      <c r="G60">
        <v>61629650000</v>
      </c>
      <c r="H60">
        <v>70083650000</v>
      </c>
      <c r="I60">
        <v>55191870000</v>
      </c>
      <c r="J60">
        <v>33323010781.2094</v>
      </c>
      <c r="K60">
        <v>46546100000</v>
      </c>
      <c r="L60">
        <v>42005550000</v>
      </c>
      <c r="M60">
        <v>44199850000</v>
      </c>
      <c r="N60">
        <v>41351180000</v>
      </c>
      <c r="O60" t="s">
        <v>347</v>
      </c>
      <c r="Q60" s="98">
        <f t="shared" si="1"/>
        <v>41351180000</v>
      </c>
      <c r="R60" s="98" t="s">
        <v>123</v>
      </c>
      <c r="S60" s="98">
        <f t="shared" si="2"/>
        <v>41351180000</v>
      </c>
      <c r="T60" s="67">
        <f t="shared" si="0"/>
        <v>4.1183836711218195E-4</v>
      </c>
    </row>
    <row r="61" spans="1:20">
      <c r="A61" t="s">
        <v>329</v>
      </c>
      <c r="B61" t="s">
        <v>329</v>
      </c>
      <c r="C61" s="1" t="s">
        <v>525</v>
      </c>
      <c r="D61" t="s">
        <v>460</v>
      </c>
      <c r="E61" s="1" t="s">
        <v>474</v>
      </c>
      <c r="F61" t="s">
        <v>347</v>
      </c>
      <c r="G61" t="s">
        <v>347</v>
      </c>
      <c r="H61" t="s">
        <v>347</v>
      </c>
      <c r="I61" t="s">
        <v>347</v>
      </c>
      <c r="J61" t="s">
        <v>347</v>
      </c>
      <c r="K61" t="s">
        <v>347</v>
      </c>
      <c r="L61" t="s">
        <v>347</v>
      </c>
      <c r="M61" t="s">
        <v>347</v>
      </c>
      <c r="N61" t="s">
        <v>347</v>
      </c>
      <c r="O61" t="s">
        <v>347</v>
      </c>
      <c r="Q61" s="98" t="str">
        <f t="shared" si="1"/>
        <v>..</v>
      </c>
      <c r="R61" s="98" t="s">
        <v>123</v>
      </c>
      <c r="S61" s="98">
        <f t="shared" si="2"/>
        <v>0</v>
      </c>
      <c r="T61" s="67">
        <f t="shared" si="0"/>
        <v>0</v>
      </c>
    </row>
    <row r="62" spans="1:20">
      <c r="A62" t="s">
        <v>75</v>
      </c>
      <c r="B62" t="s">
        <v>75</v>
      </c>
      <c r="C62" s="1" t="s">
        <v>24</v>
      </c>
      <c r="D62" t="s">
        <v>460</v>
      </c>
      <c r="E62" s="1" t="s">
        <v>474</v>
      </c>
      <c r="F62" t="s">
        <v>347</v>
      </c>
      <c r="G62" t="s">
        <v>347</v>
      </c>
      <c r="H62" t="s">
        <v>347</v>
      </c>
      <c r="I62" t="s">
        <v>347</v>
      </c>
      <c r="J62" t="s">
        <v>347</v>
      </c>
      <c r="K62" t="s">
        <v>347</v>
      </c>
      <c r="L62" t="s">
        <v>347</v>
      </c>
      <c r="M62" t="s">
        <v>347</v>
      </c>
      <c r="N62" t="s">
        <v>347</v>
      </c>
      <c r="O62" t="s">
        <v>347</v>
      </c>
      <c r="Q62" s="98" t="str">
        <f t="shared" si="1"/>
        <v>..</v>
      </c>
      <c r="R62" s="98" t="s">
        <v>123</v>
      </c>
      <c r="S62" s="98">
        <f t="shared" si="2"/>
        <v>0</v>
      </c>
      <c r="T62" s="67">
        <f t="shared" si="0"/>
        <v>0</v>
      </c>
    </row>
    <row r="63" spans="1:20">
      <c r="A63" t="s">
        <v>255</v>
      </c>
      <c r="B63" t="s">
        <v>255</v>
      </c>
      <c r="C63" s="1" t="s">
        <v>226</v>
      </c>
      <c r="D63" t="s">
        <v>460</v>
      </c>
      <c r="E63" s="1" t="s">
        <v>474</v>
      </c>
      <c r="F63" t="s">
        <v>347</v>
      </c>
      <c r="G63" t="s">
        <v>347</v>
      </c>
      <c r="H63" t="s">
        <v>347</v>
      </c>
      <c r="I63" t="s">
        <v>347</v>
      </c>
      <c r="J63" t="s">
        <v>347</v>
      </c>
      <c r="K63" t="s">
        <v>347</v>
      </c>
      <c r="L63" t="s">
        <v>347</v>
      </c>
      <c r="M63" t="s">
        <v>347</v>
      </c>
      <c r="N63" t="s">
        <v>347</v>
      </c>
      <c r="O63" t="s">
        <v>347</v>
      </c>
      <c r="Q63" s="98" t="str">
        <f t="shared" si="1"/>
        <v>..</v>
      </c>
      <c r="R63" s="98" t="s">
        <v>123</v>
      </c>
      <c r="S63" s="98">
        <f t="shared" si="2"/>
        <v>0</v>
      </c>
      <c r="T63" s="67">
        <f t="shared" si="0"/>
        <v>0</v>
      </c>
    </row>
    <row r="64" spans="1:20">
      <c r="A64" t="s">
        <v>168</v>
      </c>
      <c r="B64" t="s">
        <v>168</v>
      </c>
      <c r="C64" s="1" t="s">
        <v>50</v>
      </c>
      <c r="D64" t="s">
        <v>460</v>
      </c>
      <c r="E64" s="1" t="s">
        <v>474</v>
      </c>
      <c r="F64" t="s">
        <v>347</v>
      </c>
      <c r="G64" t="s">
        <v>347</v>
      </c>
      <c r="H64" t="s">
        <v>347</v>
      </c>
      <c r="I64" t="s">
        <v>347</v>
      </c>
      <c r="J64" t="s">
        <v>347</v>
      </c>
      <c r="K64" t="s">
        <v>347</v>
      </c>
      <c r="L64" t="s">
        <v>347</v>
      </c>
      <c r="M64" t="s">
        <v>347</v>
      </c>
      <c r="N64" t="s">
        <v>347</v>
      </c>
      <c r="O64" t="s">
        <v>347</v>
      </c>
      <c r="Q64" s="98" t="str">
        <f t="shared" si="1"/>
        <v>..</v>
      </c>
      <c r="R64" s="98" t="s">
        <v>123</v>
      </c>
      <c r="S64" s="98">
        <f t="shared" si="2"/>
        <v>0</v>
      </c>
      <c r="T64" s="67">
        <f t="shared" si="0"/>
        <v>0</v>
      </c>
    </row>
    <row r="65" spans="1:20">
      <c r="A65" t="s">
        <v>337</v>
      </c>
      <c r="B65" t="s">
        <v>337</v>
      </c>
      <c r="C65" s="1" t="s">
        <v>278</v>
      </c>
      <c r="D65" t="s">
        <v>460</v>
      </c>
      <c r="E65" s="1" t="s">
        <v>474</v>
      </c>
      <c r="F65" t="s">
        <v>347</v>
      </c>
      <c r="G65" t="s">
        <v>347</v>
      </c>
      <c r="H65" t="s">
        <v>347</v>
      </c>
      <c r="I65" t="s">
        <v>347</v>
      </c>
      <c r="J65" t="s">
        <v>347</v>
      </c>
      <c r="K65" t="s">
        <v>347</v>
      </c>
      <c r="L65" t="s">
        <v>347</v>
      </c>
      <c r="M65" t="s">
        <v>347</v>
      </c>
      <c r="N65" t="s">
        <v>347</v>
      </c>
      <c r="O65" t="s">
        <v>347</v>
      </c>
      <c r="Q65" s="98" t="str">
        <f t="shared" si="1"/>
        <v>..</v>
      </c>
      <c r="R65" s="98" t="s">
        <v>123</v>
      </c>
      <c r="S65" s="98">
        <f t="shared" si="2"/>
        <v>0</v>
      </c>
      <c r="T65" s="67">
        <f t="shared" si="0"/>
        <v>0</v>
      </c>
    </row>
    <row r="66" spans="1:20">
      <c r="A66" t="s">
        <v>45</v>
      </c>
      <c r="B66" t="s">
        <v>45</v>
      </c>
      <c r="C66" s="1" t="s">
        <v>398</v>
      </c>
      <c r="D66" t="s">
        <v>460</v>
      </c>
      <c r="E66" s="1" t="s">
        <v>474</v>
      </c>
      <c r="F66" t="s">
        <v>347</v>
      </c>
      <c r="G66" t="s">
        <v>347</v>
      </c>
      <c r="H66" t="s">
        <v>347</v>
      </c>
      <c r="I66" t="s">
        <v>347</v>
      </c>
      <c r="J66" t="s">
        <v>347</v>
      </c>
      <c r="K66" t="s">
        <v>347</v>
      </c>
      <c r="L66" t="s">
        <v>347</v>
      </c>
      <c r="M66" t="s">
        <v>347</v>
      </c>
      <c r="N66" t="s">
        <v>347</v>
      </c>
      <c r="O66" t="s">
        <v>347</v>
      </c>
      <c r="Q66" s="98" t="str">
        <f t="shared" si="1"/>
        <v>..</v>
      </c>
      <c r="R66" s="98" t="s">
        <v>123</v>
      </c>
      <c r="S66" s="98">
        <f t="shared" si="2"/>
        <v>0</v>
      </c>
      <c r="T66" s="67">
        <f t="shared" ref="T66:T129" si="3">S66/SUM($S$2:$S$218)</f>
        <v>0</v>
      </c>
    </row>
    <row r="67" spans="1:20">
      <c r="A67" t="s">
        <v>493</v>
      </c>
      <c r="B67" t="s">
        <v>493</v>
      </c>
      <c r="C67" s="1" t="s">
        <v>390</v>
      </c>
      <c r="D67" t="s">
        <v>460</v>
      </c>
      <c r="E67" s="1" t="s">
        <v>474</v>
      </c>
      <c r="F67" t="s">
        <v>347</v>
      </c>
      <c r="G67" t="s">
        <v>347</v>
      </c>
      <c r="H67" t="s">
        <v>347</v>
      </c>
      <c r="I67" t="s">
        <v>347</v>
      </c>
      <c r="J67" t="s">
        <v>347</v>
      </c>
      <c r="K67" t="s">
        <v>347</v>
      </c>
      <c r="L67" t="s">
        <v>347</v>
      </c>
      <c r="M67" t="s">
        <v>347</v>
      </c>
      <c r="N67" t="s">
        <v>347</v>
      </c>
      <c r="O67" t="s">
        <v>347</v>
      </c>
      <c r="Q67" s="98" t="str">
        <f t="shared" ref="Q67:Q130" si="4">INDEX($F67:$O67, 1, MATCH($R67, $F$1:$O$1, 0))</f>
        <v>..</v>
      </c>
      <c r="R67" s="98" t="s">
        <v>123</v>
      </c>
      <c r="S67" s="98">
        <f t="shared" ref="S67:S130" si="5">IF(Q67="..", 0, Q67)</f>
        <v>0</v>
      </c>
      <c r="T67" s="67">
        <f t="shared" si="3"/>
        <v>0</v>
      </c>
    </row>
    <row r="68" spans="1:20">
      <c r="A68" t="s">
        <v>111</v>
      </c>
      <c r="B68" t="s">
        <v>111</v>
      </c>
      <c r="C68" s="1" t="s">
        <v>469</v>
      </c>
      <c r="D68" t="s">
        <v>460</v>
      </c>
      <c r="E68" s="1" t="s">
        <v>474</v>
      </c>
      <c r="F68" t="s">
        <v>347</v>
      </c>
      <c r="G68" t="s">
        <v>347</v>
      </c>
      <c r="H68" t="s">
        <v>347</v>
      </c>
      <c r="I68" t="s">
        <v>347</v>
      </c>
      <c r="J68" t="s">
        <v>347</v>
      </c>
      <c r="K68" t="s">
        <v>347</v>
      </c>
      <c r="L68" t="s">
        <v>347</v>
      </c>
      <c r="M68" t="s">
        <v>347</v>
      </c>
      <c r="N68" t="s">
        <v>347</v>
      </c>
      <c r="O68" t="s">
        <v>347</v>
      </c>
      <c r="Q68" s="98" t="str">
        <f t="shared" si="4"/>
        <v>..</v>
      </c>
      <c r="R68" s="98" t="s">
        <v>123</v>
      </c>
      <c r="S68" s="98">
        <f t="shared" si="5"/>
        <v>0</v>
      </c>
      <c r="T68" s="67">
        <f t="shared" si="3"/>
        <v>0</v>
      </c>
    </row>
    <row r="69" spans="1:20">
      <c r="A69" t="s">
        <v>149</v>
      </c>
      <c r="B69" t="s">
        <v>149</v>
      </c>
      <c r="C69" s="1" t="s">
        <v>459</v>
      </c>
      <c r="D69" t="s">
        <v>460</v>
      </c>
      <c r="E69" s="1" t="s">
        <v>474</v>
      </c>
      <c r="F69" t="s">
        <v>347</v>
      </c>
      <c r="G69" t="s">
        <v>347</v>
      </c>
      <c r="H69" t="s">
        <v>347</v>
      </c>
      <c r="I69" t="s">
        <v>347</v>
      </c>
      <c r="J69" t="s">
        <v>347</v>
      </c>
      <c r="K69" t="s">
        <v>347</v>
      </c>
      <c r="L69" t="s">
        <v>347</v>
      </c>
      <c r="M69" t="s">
        <v>347</v>
      </c>
      <c r="N69" t="s">
        <v>347</v>
      </c>
      <c r="O69" t="s">
        <v>347</v>
      </c>
      <c r="Q69" s="98" t="str">
        <f t="shared" si="4"/>
        <v>..</v>
      </c>
      <c r="R69" s="98" t="s">
        <v>123</v>
      </c>
      <c r="S69" s="98">
        <f t="shared" si="5"/>
        <v>0</v>
      </c>
      <c r="T69" s="67">
        <f t="shared" si="3"/>
        <v>0</v>
      </c>
    </row>
    <row r="70" spans="1:20">
      <c r="A70" t="s">
        <v>420</v>
      </c>
      <c r="B70" t="s">
        <v>420</v>
      </c>
      <c r="C70" s="1" t="s">
        <v>520</v>
      </c>
      <c r="D70" t="s">
        <v>460</v>
      </c>
      <c r="E70" s="1" t="s">
        <v>474</v>
      </c>
      <c r="F70">
        <v>1808188710000</v>
      </c>
      <c r="G70">
        <v>2301085210000</v>
      </c>
      <c r="H70">
        <v>2085895800000</v>
      </c>
      <c r="I70">
        <v>2088317310000</v>
      </c>
      <c r="J70">
        <v>2159046594865.7998</v>
      </c>
      <c r="K70">
        <v>2749314584104.3799</v>
      </c>
      <c r="L70">
        <v>2365950236659.3604</v>
      </c>
      <c r="M70" t="s">
        <v>347</v>
      </c>
      <c r="N70" t="s">
        <v>347</v>
      </c>
      <c r="O70" t="s">
        <v>347</v>
      </c>
      <c r="Q70" s="98">
        <f t="shared" si="4"/>
        <v>2365950236659.3604</v>
      </c>
      <c r="R70" s="98" t="s">
        <v>277</v>
      </c>
      <c r="S70" s="98">
        <f t="shared" si="5"/>
        <v>2365950236659.3604</v>
      </c>
      <c r="T70" s="67">
        <f t="shared" si="3"/>
        <v>2.3563755185087135E-2</v>
      </c>
    </row>
    <row r="71" spans="1:20">
      <c r="A71" t="s">
        <v>177</v>
      </c>
      <c r="B71" t="s">
        <v>177</v>
      </c>
      <c r="C71" s="1" t="s">
        <v>124</v>
      </c>
      <c r="D71" t="s">
        <v>460</v>
      </c>
      <c r="E71" s="1" t="s">
        <v>474</v>
      </c>
      <c r="F71" t="s">
        <v>347</v>
      </c>
      <c r="G71" t="s">
        <v>347</v>
      </c>
      <c r="H71" t="s">
        <v>347</v>
      </c>
      <c r="I71" t="s">
        <v>347</v>
      </c>
      <c r="J71" t="s">
        <v>347</v>
      </c>
      <c r="K71" t="s">
        <v>347</v>
      </c>
      <c r="L71" t="s">
        <v>347</v>
      </c>
      <c r="M71" t="s">
        <v>347</v>
      </c>
      <c r="N71" t="s">
        <v>347</v>
      </c>
      <c r="O71" t="s">
        <v>347</v>
      </c>
      <c r="Q71" s="98" t="str">
        <f t="shared" si="4"/>
        <v>..</v>
      </c>
      <c r="R71" s="98" t="s">
        <v>123</v>
      </c>
      <c r="S71" s="98">
        <f t="shared" si="5"/>
        <v>0</v>
      </c>
      <c r="T71" s="67">
        <f t="shared" si="3"/>
        <v>0</v>
      </c>
    </row>
    <row r="72" spans="1:20">
      <c r="A72" t="s">
        <v>363</v>
      </c>
      <c r="B72" t="s">
        <v>363</v>
      </c>
      <c r="C72" s="1" t="s">
        <v>346</v>
      </c>
      <c r="D72" t="s">
        <v>460</v>
      </c>
      <c r="E72" s="1" t="s">
        <v>474</v>
      </c>
      <c r="F72" t="s">
        <v>347</v>
      </c>
      <c r="G72" t="s">
        <v>347</v>
      </c>
      <c r="H72" t="s">
        <v>347</v>
      </c>
      <c r="I72" t="s">
        <v>347</v>
      </c>
      <c r="J72" t="s">
        <v>347</v>
      </c>
      <c r="K72" t="s">
        <v>347</v>
      </c>
      <c r="L72" t="s">
        <v>347</v>
      </c>
      <c r="M72" t="s">
        <v>347</v>
      </c>
      <c r="N72" t="s">
        <v>347</v>
      </c>
      <c r="O72" t="s">
        <v>347</v>
      </c>
      <c r="Q72" s="98" t="str">
        <f t="shared" si="4"/>
        <v>..</v>
      </c>
      <c r="R72" s="98" t="s">
        <v>123</v>
      </c>
      <c r="S72" s="98">
        <f t="shared" si="5"/>
        <v>0</v>
      </c>
      <c r="T72" s="67">
        <f t="shared" si="3"/>
        <v>0</v>
      </c>
    </row>
    <row r="73" spans="1:20">
      <c r="A73" t="s">
        <v>291</v>
      </c>
      <c r="B73" t="s">
        <v>291</v>
      </c>
      <c r="C73" s="1" t="s">
        <v>542</v>
      </c>
      <c r="D73" t="s">
        <v>460</v>
      </c>
      <c r="E73" s="1" t="s">
        <v>474</v>
      </c>
      <c r="F73" t="s">
        <v>347</v>
      </c>
      <c r="G73" t="s">
        <v>347</v>
      </c>
      <c r="H73" t="s">
        <v>347</v>
      </c>
      <c r="I73" t="s">
        <v>347</v>
      </c>
      <c r="J73" t="s">
        <v>347</v>
      </c>
      <c r="K73" t="s">
        <v>347</v>
      </c>
      <c r="L73" t="s">
        <v>347</v>
      </c>
      <c r="M73" t="s">
        <v>347</v>
      </c>
      <c r="N73" t="s">
        <v>347</v>
      </c>
      <c r="O73" t="s">
        <v>347</v>
      </c>
      <c r="Q73" s="98" t="str">
        <f t="shared" si="4"/>
        <v>..</v>
      </c>
      <c r="R73" s="98" t="s">
        <v>123</v>
      </c>
      <c r="S73" s="98">
        <f t="shared" si="5"/>
        <v>0</v>
      </c>
      <c r="T73" s="67">
        <f t="shared" si="3"/>
        <v>0</v>
      </c>
    </row>
    <row r="74" spans="1:20">
      <c r="A74" t="s">
        <v>220</v>
      </c>
      <c r="B74" t="s">
        <v>220</v>
      </c>
      <c r="C74" s="1" t="s">
        <v>234</v>
      </c>
      <c r="D74" t="s">
        <v>460</v>
      </c>
      <c r="E74" s="1" t="s">
        <v>474</v>
      </c>
      <c r="F74" t="s">
        <v>347</v>
      </c>
      <c r="G74" t="s">
        <v>347</v>
      </c>
      <c r="H74" t="s">
        <v>347</v>
      </c>
      <c r="I74" t="s">
        <v>347</v>
      </c>
      <c r="J74" t="s">
        <v>347</v>
      </c>
      <c r="K74" t="s">
        <v>347</v>
      </c>
      <c r="L74" t="s">
        <v>347</v>
      </c>
      <c r="M74" t="s">
        <v>347</v>
      </c>
      <c r="N74" t="s">
        <v>347</v>
      </c>
      <c r="O74" t="s">
        <v>347</v>
      </c>
      <c r="Q74" s="98" t="str">
        <f t="shared" si="4"/>
        <v>..</v>
      </c>
      <c r="R74" s="98" t="s">
        <v>123</v>
      </c>
      <c r="S74" s="98">
        <f t="shared" si="5"/>
        <v>0</v>
      </c>
      <c r="T74" s="67">
        <f t="shared" si="3"/>
        <v>0</v>
      </c>
    </row>
    <row r="75" spans="1:20">
      <c r="A75" t="s">
        <v>7</v>
      </c>
      <c r="B75" t="s">
        <v>7</v>
      </c>
      <c r="C75" s="1" t="s">
        <v>57</v>
      </c>
      <c r="D75" t="s">
        <v>460</v>
      </c>
      <c r="E75" s="1" t="s">
        <v>474</v>
      </c>
      <c r="F75">
        <v>1486314810000</v>
      </c>
      <c r="G75">
        <v>1936106260000</v>
      </c>
      <c r="H75">
        <v>1738539060000</v>
      </c>
      <c r="I75">
        <v>1715800490000</v>
      </c>
      <c r="J75">
        <v>1716041505061.04</v>
      </c>
      <c r="K75">
        <v>2262222570000</v>
      </c>
      <c r="L75">
        <v>1755172790000</v>
      </c>
      <c r="M75">
        <v>2098173930000.0002</v>
      </c>
      <c r="N75">
        <v>2284108840000</v>
      </c>
      <c r="O75" t="s">
        <v>347</v>
      </c>
      <c r="Q75" s="98">
        <f t="shared" si="4"/>
        <v>2284108840000</v>
      </c>
      <c r="R75" s="98" t="s">
        <v>123</v>
      </c>
      <c r="S75" s="98">
        <f t="shared" si="5"/>
        <v>2284108840000</v>
      </c>
      <c r="T75" s="67">
        <f t="shared" si="3"/>
        <v>2.2748653242110627E-2</v>
      </c>
    </row>
    <row r="76" spans="1:20">
      <c r="A76" t="s">
        <v>299</v>
      </c>
      <c r="B76" t="s">
        <v>299</v>
      </c>
      <c r="C76" s="1" t="s">
        <v>311</v>
      </c>
      <c r="D76" t="s">
        <v>460</v>
      </c>
      <c r="E76" s="1" t="s">
        <v>474</v>
      </c>
      <c r="F76" t="s">
        <v>347</v>
      </c>
      <c r="G76" t="s">
        <v>347</v>
      </c>
      <c r="H76" t="s">
        <v>347</v>
      </c>
      <c r="I76" t="s">
        <v>347</v>
      </c>
      <c r="J76" t="s">
        <v>347</v>
      </c>
      <c r="K76" t="s">
        <v>347</v>
      </c>
      <c r="L76" t="s">
        <v>347</v>
      </c>
      <c r="M76" t="s">
        <v>347</v>
      </c>
      <c r="N76">
        <v>9247430000</v>
      </c>
      <c r="O76" t="s">
        <v>347</v>
      </c>
      <c r="Q76" s="98">
        <f t="shared" si="4"/>
        <v>9247430000</v>
      </c>
      <c r="R76" s="98" t="s">
        <v>123</v>
      </c>
      <c r="S76" s="98">
        <f t="shared" si="5"/>
        <v>9247430000</v>
      </c>
      <c r="T76" s="67">
        <f t="shared" si="3"/>
        <v>9.2100067547871785E-5</v>
      </c>
    </row>
    <row r="77" spans="1:20">
      <c r="A77" t="s">
        <v>140</v>
      </c>
      <c r="B77" t="s">
        <v>140</v>
      </c>
      <c r="C77" s="1" t="s">
        <v>284</v>
      </c>
      <c r="D77" t="s">
        <v>460</v>
      </c>
      <c r="E77" s="1" t="s">
        <v>474</v>
      </c>
      <c r="F77" t="s">
        <v>347</v>
      </c>
      <c r="G77" t="s">
        <v>347</v>
      </c>
      <c r="H77" t="s">
        <v>347</v>
      </c>
      <c r="I77" t="s">
        <v>347</v>
      </c>
      <c r="J77" t="s">
        <v>347</v>
      </c>
      <c r="K77" t="s">
        <v>347</v>
      </c>
      <c r="L77" t="s">
        <v>347</v>
      </c>
      <c r="M77" t="s">
        <v>347</v>
      </c>
      <c r="N77" t="s">
        <v>347</v>
      </c>
      <c r="O77" t="s">
        <v>347</v>
      </c>
      <c r="Q77" s="98" t="str">
        <f t="shared" si="4"/>
        <v>..</v>
      </c>
      <c r="R77" s="98" t="s">
        <v>123</v>
      </c>
      <c r="S77" s="98">
        <f t="shared" si="5"/>
        <v>0</v>
      </c>
      <c r="T77" s="67">
        <f t="shared" si="3"/>
        <v>0</v>
      </c>
    </row>
    <row r="78" spans="1:20">
      <c r="A78" t="s">
        <v>391</v>
      </c>
      <c r="B78" t="s">
        <v>391</v>
      </c>
      <c r="C78" s="1" t="s">
        <v>448</v>
      </c>
      <c r="D78" t="s">
        <v>460</v>
      </c>
      <c r="E78" s="1" t="s">
        <v>474</v>
      </c>
      <c r="F78">
        <v>44876550000</v>
      </c>
      <c r="G78">
        <v>82594240000</v>
      </c>
      <c r="H78">
        <v>55154270000</v>
      </c>
      <c r="I78">
        <v>42079580000</v>
      </c>
      <c r="J78">
        <v>37163048981.108299</v>
      </c>
      <c r="K78">
        <v>50605060000</v>
      </c>
      <c r="L78">
        <v>38370850000</v>
      </c>
      <c r="M78">
        <v>53653980000</v>
      </c>
      <c r="N78">
        <v>50986890000</v>
      </c>
      <c r="O78" t="s">
        <v>347</v>
      </c>
      <c r="Q78" s="98">
        <f t="shared" si="4"/>
        <v>50986890000</v>
      </c>
      <c r="R78" s="98" t="s">
        <v>123</v>
      </c>
      <c r="S78" s="98">
        <f t="shared" si="5"/>
        <v>50986890000</v>
      </c>
      <c r="T78" s="67">
        <f t="shared" si="3"/>
        <v>5.0780552143199877E-4</v>
      </c>
    </row>
    <row r="79" spans="1:20">
      <c r="A79" t="s">
        <v>62</v>
      </c>
      <c r="B79" t="s">
        <v>62</v>
      </c>
      <c r="C79" s="1" t="s">
        <v>190</v>
      </c>
      <c r="D79" t="s">
        <v>460</v>
      </c>
      <c r="E79" s="1" t="s">
        <v>474</v>
      </c>
      <c r="F79" t="s">
        <v>347</v>
      </c>
      <c r="G79" t="s">
        <v>347</v>
      </c>
      <c r="H79" t="s">
        <v>347</v>
      </c>
      <c r="I79" t="s">
        <v>347</v>
      </c>
      <c r="J79" t="s">
        <v>347</v>
      </c>
      <c r="K79" t="s">
        <v>347</v>
      </c>
      <c r="L79" t="s">
        <v>347</v>
      </c>
      <c r="M79" t="s">
        <v>347</v>
      </c>
      <c r="N79" t="s">
        <v>347</v>
      </c>
      <c r="O79" t="s">
        <v>347</v>
      </c>
      <c r="Q79" s="98" t="str">
        <f t="shared" si="4"/>
        <v>..</v>
      </c>
      <c r="R79" s="98" t="s">
        <v>123</v>
      </c>
      <c r="S79" s="98">
        <f t="shared" si="5"/>
        <v>0</v>
      </c>
      <c r="T79" s="67">
        <f t="shared" si="3"/>
        <v>0</v>
      </c>
    </row>
    <row r="80" spans="1:20">
      <c r="A80" t="s">
        <v>206</v>
      </c>
      <c r="B80" t="s">
        <v>206</v>
      </c>
      <c r="C80" s="1" t="s">
        <v>306</v>
      </c>
      <c r="D80" t="s">
        <v>460</v>
      </c>
      <c r="E80" s="1" t="s">
        <v>474</v>
      </c>
      <c r="F80" t="s">
        <v>347</v>
      </c>
      <c r="G80" t="s">
        <v>347</v>
      </c>
      <c r="H80" t="s">
        <v>347</v>
      </c>
      <c r="I80" t="s">
        <v>347</v>
      </c>
      <c r="J80" t="s">
        <v>347</v>
      </c>
      <c r="K80" t="s">
        <v>347</v>
      </c>
      <c r="L80" t="s">
        <v>347</v>
      </c>
      <c r="M80" t="s">
        <v>347</v>
      </c>
      <c r="N80" t="s">
        <v>347</v>
      </c>
      <c r="O80" t="s">
        <v>347</v>
      </c>
      <c r="Q80" s="98" t="str">
        <f t="shared" si="4"/>
        <v>..</v>
      </c>
      <c r="R80" s="98" t="s">
        <v>123</v>
      </c>
      <c r="S80" s="98">
        <f t="shared" si="5"/>
        <v>0</v>
      </c>
      <c r="T80" s="67">
        <f t="shared" si="3"/>
        <v>0</v>
      </c>
    </row>
    <row r="81" spans="1:20">
      <c r="A81" t="s">
        <v>491</v>
      </c>
      <c r="B81" t="s">
        <v>491</v>
      </c>
      <c r="C81" s="1" t="s">
        <v>194</v>
      </c>
      <c r="D81" t="s">
        <v>460</v>
      </c>
      <c r="E81" s="1" t="s">
        <v>474</v>
      </c>
      <c r="F81" t="s">
        <v>347</v>
      </c>
      <c r="G81" t="s">
        <v>347</v>
      </c>
      <c r="H81" t="s">
        <v>347</v>
      </c>
      <c r="I81" t="s">
        <v>347</v>
      </c>
      <c r="J81" t="s">
        <v>347</v>
      </c>
      <c r="K81" t="s">
        <v>347</v>
      </c>
      <c r="L81" t="s">
        <v>347</v>
      </c>
      <c r="M81" t="s">
        <v>347</v>
      </c>
      <c r="N81" t="s">
        <v>347</v>
      </c>
      <c r="O81" t="s">
        <v>347</v>
      </c>
      <c r="Q81" s="98" t="str">
        <f t="shared" si="4"/>
        <v>..</v>
      </c>
      <c r="R81" s="98" t="s">
        <v>123</v>
      </c>
      <c r="S81" s="98">
        <f t="shared" si="5"/>
        <v>0</v>
      </c>
      <c r="T81" s="67">
        <f t="shared" si="3"/>
        <v>0</v>
      </c>
    </row>
    <row r="82" spans="1:20">
      <c r="A82" t="s">
        <v>107</v>
      </c>
      <c r="B82" t="s">
        <v>107</v>
      </c>
      <c r="C82" s="1" t="s">
        <v>305</v>
      </c>
      <c r="D82" t="s">
        <v>460</v>
      </c>
      <c r="E82" s="1" t="s">
        <v>474</v>
      </c>
      <c r="F82" t="s">
        <v>347</v>
      </c>
      <c r="G82" t="s">
        <v>347</v>
      </c>
      <c r="H82" t="s">
        <v>347</v>
      </c>
      <c r="I82" t="s">
        <v>347</v>
      </c>
      <c r="J82" t="s">
        <v>347</v>
      </c>
      <c r="K82" t="s">
        <v>347</v>
      </c>
      <c r="L82" t="s">
        <v>347</v>
      </c>
      <c r="M82" t="s">
        <v>347</v>
      </c>
      <c r="N82" t="s">
        <v>347</v>
      </c>
      <c r="O82" t="s">
        <v>347</v>
      </c>
      <c r="Q82" s="98" t="str">
        <f t="shared" si="4"/>
        <v>..</v>
      </c>
      <c r="R82" s="98" t="s">
        <v>123</v>
      </c>
      <c r="S82" s="98">
        <f t="shared" si="5"/>
        <v>0</v>
      </c>
      <c r="T82" s="67">
        <f t="shared" si="3"/>
        <v>0</v>
      </c>
    </row>
    <row r="83" spans="1:20">
      <c r="A83" t="s">
        <v>269</v>
      </c>
      <c r="B83" t="s">
        <v>269</v>
      </c>
      <c r="C83" s="1" t="s">
        <v>67</v>
      </c>
      <c r="D83" t="s">
        <v>460</v>
      </c>
      <c r="E83" s="1" t="s">
        <v>474</v>
      </c>
      <c r="F83" t="s">
        <v>347</v>
      </c>
      <c r="G83" t="s">
        <v>347</v>
      </c>
      <c r="H83" t="s">
        <v>347</v>
      </c>
      <c r="I83" t="s">
        <v>347</v>
      </c>
      <c r="J83" t="s">
        <v>347</v>
      </c>
      <c r="K83" t="s">
        <v>347</v>
      </c>
      <c r="L83" t="s">
        <v>347</v>
      </c>
      <c r="M83" t="s">
        <v>347</v>
      </c>
      <c r="N83" t="s">
        <v>347</v>
      </c>
      <c r="O83" t="s">
        <v>347</v>
      </c>
      <c r="Q83" s="98" t="str">
        <f t="shared" si="4"/>
        <v>..</v>
      </c>
      <c r="R83" s="98" t="s">
        <v>123</v>
      </c>
      <c r="S83" s="98">
        <f t="shared" si="5"/>
        <v>0</v>
      </c>
      <c r="T83" s="67">
        <f t="shared" si="3"/>
        <v>0</v>
      </c>
    </row>
    <row r="84" spans="1:20">
      <c r="A84" t="s">
        <v>100</v>
      </c>
      <c r="B84" t="s">
        <v>100</v>
      </c>
      <c r="C84" s="1" t="s">
        <v>93</v>
      </c>
      <c r="D84" t="s">
        <v>460</v>
      </c>
      <c r="E84" s="1" t="s">
        <v>474</v>
      </c>
      <c r="F84" t="s">
        <v>347</v>
      </c>
      <c r="G84" t="s">
        <v>347</v>
      </c>
      <c r="H84" t="s">
        <v>347</v>
      </c>
      <c r="I84" t="s">
        <v>347</v>
      </c>
      <c r="J84" t="s">
        <v>347</v>
      </c>
      <c r="K84" t="s">
        <v>347</v>
      </c>
      <c r="L84" t="s">
        <v>347</v>
      </c>
      <c r="M84" t="s">
        <v>347</v>
      </c>
      <c r="N84" t="s">
        <v>347</v>
      </c>
      <c r="O84" t="s">
        <v>347</v>
      </c>
      <c r="Q84" s="98" t="str">
        <f t="shared" si="4"/>
        <v>..</v>
      </c>
      <c r="R84" s="98" t="s">
        <v>123</v>
      </c>
      <c r="S84" s="98">
        <f t="shared" si="5"/>
        <v>0</v>
      </c>
      <c r="T84" s="67">
        <f t="shared" si="3"/>
        <v>0</v>
      </c>
    </row>
    <row r="85" spans="1:20">
      <c r="A85" t="s">
        <v>169</v>
      </c>
      <c r="B85" t="s">
        <v>169</v>
      </c>
      <c r="C85" s="1" t="s">
        <v>345</v>
      </c>
      <c r="D85" t="s">
        <v>460</v>
      </c>
      <c r="E85" s="1" t="s">
        <v>474</v>
      </c>
      <c r="F85" t="s">
        <v>347</v>
      </c>
      <c r="G85" t="s">
        <v>347</v>
      </c>
      <c r="H85" t="s">
        <v>347</v>
      </c>
      <c r="I85" t="s">
        <v>347</v>
      </c>
      <c r="J85" t="s">
        <v>347</v>
      </c>
      <c r="K85" t="s">
        <v>347</v>
      </c>
      <c r="L85" t="s">
        <v>347</v>
      </c>
      <c r="M85" t="s">
        <v>347</v>
      </c>
      <c r="N85" t="s">
        <v>347</v>
      </c>
      <c r="O85" t="s">
        <v>347</v>
      </c>
      <c r="Q85" s="98" t="str">
        <f t="shared" si="4"/>
        <v>..</v>
      </c>
      <c r="R85" s="98" t="s">
        <v>123</v>
      </c>
      <c r="S85" s="98">
        <f t="shared" si="5"/>
        <v>0</v>
      </c>
      <c r="T85" s="67">
        <f t="shared" si="3"/>
        <v>0</v>
      </c>
    </row>
    <row r="86" spans="1:20">
      <c r="A86" t="s">
        <v>246</v>
      </c>
      <c r="B86" t="s">
        <v>246</v>
      </c>
      <c r="C86" s="1" t="s">
        <v>31</v>
      </c>
      <c r="D86" t="s">
        <v>460</v>
      </c>
      <c r="E86" s="1" t="s">
        <v>474</v>
      </c>
      <c r="F86" t="s">
        <v>347</v>
      </c>
      <c r="G86" t="s">
        <v>347</v>
      </c>
      <c r="H86" t="s">
        <v>347</v>
      </c>
      <c r="I86" t="s">
        <v>347</v>
      </c>
      <c r="J86" t="s">
        <v>347</v>
      </c>
      <c r="K86" t="s">
        <v>347</v>
      </c>
      <c r="L86" t="s">
        <v>347</v>
      </c>
      <c r="M86" t="s">
        <v>347</v>
      </c>
      <c r="N86" t="s">
        <v>347</v>
      </c>
      <c r="O86" t="s">
        <v>347</v>
      </c>
      <c r="Q86" s="98" t="str">
        <f t="shared" si="4"/>
        <v>..</v>
      </c>
      <c r="R86" s="98" t="s">
        <v>123</v>
      </c>
      <c r="S86" s="98">
        <f t="shared" si="5"/>
        <v>0</v>
      </c>
      <c r="T86" s="67">
        <f t="shared" si="3"/>
        <v>0</v>
      </c>
    </row>
    <row r="87" spans="1:20">
      <c r="A87" t="s">
        <v>331</v>
      </c>
      <c r="B87" t="s">
        <v>331</v>
      </c>
      <c r="C87" s="1" t="s">
        <v>4</v>
      </c>
      <c r="D87" t="s">
        <v>460</v>
      </c>
      <c r="E87" s="1" t="s">
        <v>474</v>
      </c>
      <c r="F87" t="s">
        <v>347</v>
      </c>
      <c r="G87" t="s">
        <v>347</v>
      </c>
      <c r="H87" t="s">
        <v>347</v>
      </c>
      <c r="I87" t="s">
        <v>347</v>
      </c>
      <c r="J87" t="s">
        <v>347</v>
      </c>
      <c r="K87" t="s">
        <v>347</v>
      </c>
      <c r="L87" t="s">
        <v>347</v>
      </c>
      <c r="M87" t="s">
        <v>347</v>
      </c>
      <c r="N87" t="s">
        <v>347</v>
      </c>
      <c r="O87" t="s">
        <v>347</v>
      </c>
      <c r="Q87" s="98" t="str">
        <f t="shared" si="4"/>
        <v>..</v>
      </c>
      <c r="R87" s="98" t="s">
        <v>123</v>
      </c>
      <c r="S87" s="98">
        <f t="shared" si="5"/>
        <v>0</v>
      </c>
      <c r="T87" s="67">
        <f t="shared" si="3"/>
        <v>0</v>
      </c>
    </row>
    <row r="88" spans="1:20">
      <c r="A88" t="s">
        <v>386</v>
      </c>
      <c r="B88" t="s">
        <v>568</v>
      </c>
      <c r="C88" s="1" t="s">
        <v>239</v>
      </c>
      <c r="D88" t="s">
        <v>460</v>
      </c>
      <c r="E88" s="1" t="s">
        <v>474</v>
      </c>
      <c r="F88">
        <v>2831945860000</v>
      </c>
      <c r="G88">
        <v>3100777150000</v>
      </c>
      <c r="H88">
        <v>3233030590000</v>
      </c>
      <c r="I88">
        <v>3184874220000</v>
      </c>
      <c r="J88">
        <v>3193235542860.0898</v>
      </c>
      <c r="K88">
        <v>4350514610000.0005</v>
      </c>
      <c r="L88">
        <v>3819215400000</v>
      </c>
      <c r="M88">
        <v>4899234580000</v>
      </c>
      <c r="N88">
        <v>6130420430000</v>
      </c>
      <c r="O88" t="s">
        <v>347</v>
      </c>
      <c r="Q88" s="98">
        <f t="shared" si="4"/>
        <v>6130420430000</v>
      </c>
      <c r="R88" s="98" t="s">
        <v>123</v>
      </c>
      <c r="S88" s="98">
        <f t="shared" si="5"/>
        <v>6130420430000</v>
      </c>
      <c r="T88" s="67">
        <f t="shared" si="3"/>
        <v>6.1056113503952257E-2</v>
      </c>
    </row>
    <row r="89" spans="1:20">
      <c r="A89" t="s">
        <v>515</v>
      </c>
      <c r="B89" t="s">
        <v>515</v>
      </c>
      <c r="C89" s="1" t="s">
        <v>249</v>
      </c>
      <c r="D89" t="s">
        <v>460</v>
      </c>
      <c r="E89" s="1" t="s">
        <v>474</v>
      </c>
      <c r="F89">
        <v>20760180000</v>
      </c>
      <c r="G89">
        <v>19797410000</v>
      </c>
      <c r="H89">
        <v>14513280000</v>
      </c>
      <c r="I89">
        <v>17686950000</v>
      </c>
      <c r="J89">
        <v>22553356583.7561</v>
      </c>
      <c r="K89">
        <v>31553860000</v>
      </c>
      <c r="L89">
        <v>28934570000</v>
      </c>
      <c r="M89">
        <v>32886530000</v>
      </c>
      <c r="N89">
        <v>27970830000</v>
      </c>
      <c r="O89" t="s">
        <v>347</v>
      </c>
      <c r="Q89" s="98">
        <f t="shared" si="4"/>
        <v>27970830000</v>
      </c>
      <c r="R89" s="98" t="s">
        <v>123</v>
      </c>
      <c r="S89" s="98">
        <f t="shared" si="5"/>
        <v>27970830000</v>
      </c>
      <c r="T89" s="67">
        <f t="shared" si="3"/>
        <v>2.7857635390265604E-4</v>
      </c>
    </row>
    <row r="90" spans="1:20">
      <c r="A90" t="s">
        <v>79</v>
      </c>
      <c r="B90" t="s">
        <v>79</v>
      </c>
      <c r="C90" s="1" t="s">
        <v>482</v>
      </c>
      <c r="D90" t="s">
        <v>460</v>
      </c>
      <c r="E90" s="1" t="s">
        <v>474</v>
      </c>
      <c r="F90" t="s">
        <v>347</v>
      </c>
      <c r="G90" t="s">
        <v>347</v>
      </c>
      <c r="H90" t="s">
        <v>347</v>
      </c>
      <c r="I90" t="s">
        <v>347</v>
      </c>
      <c r="J90" t="s">
        <v>347</v>
      </c>
      <c r="K90" t="s">
        <v>347</v>
      </c>
      <c r="L90" t="s">
        <v>347</v>
      </c>
      <c r="M90" t="s">
        <v>347</v>
      </c>
      <c r="N90" t="s">
        <v>347</v>
      </c>
      <c r="O90" t="s">
        <v>347</v>
      </c>
      <c r="Q90" s="98" t="str">
        <f t="shared" si="4"/>
        <v>..</v>
      </c>
      <c r="R90" s="98" t="s">
        <v>123</v>
      </c>
      <c r="S90" s="98">
        <f t="shared" si="5"/>
        <v>0</v>
      </c>
      <c r="T90" s="67">
        <f t="shared" si="3"/>
        <v>0</v>
      </c>
    </row>
    <row r="91" spans="1:20">
      <c r="A91" t="s">
        <v>528</v>
      </c>
      <c r="B91" t="s">
        <v>528</v>
      </c>
      <c r="C91" s="1" t="s">
        <v>195</v>
      </c>
      <c r="D91" t="s">
        <v>460</v>
      </c>
      <c r="E91" s="1" t="s">
        <v>474</v>
      </c>
      <c r="F91">
        <v>1390416295254.8101</v>
      </c>
      <c r="G91">
        <v>1265063578240.6399</v>
      </c>
      <c r="H91">
        <v>1686708487024.6699</v>
      </c>
      <c r="I91">
        <v>1745169237451.3301</v>
      </c>
      <c r="J91">
        <v>1746297399289.6699</v>
      </c>
      <c r="K91">
        <v>2555988798537.8101</v>
      </c>
      <c r="L91">
        <v>2282310517005.6099</v>
      </c>
      <c r="M91">
        <v>2286924470604.8198</v>
      </c>
      <c r="N91">
        <v>2595465587044.5298</v>
      </c>
      <c r="O91" t="s">
        <v>347</v>
      </c>
      <c r="Q91" s="98">
        <f t="shared" si="4"/>
        <v>2595465587044.5298</v>
      </c>
      <c r="R91" s="98" t="s">
        <v>123</v>
      </c>
      <c r="S91" s="98">
        <f t="shared" si="5"/>
        <v>2595465587044.5298</v>
      </c>
      <c r="T91" s="67">
        <f t="shared" si="3"/>
        <v>2.5849620476713842E-2</v>
      </c>
    </row>
    <row r="92" spans="1:20">
      <c r="A92" t="s">
        <v>295</v>
      </c>
      <c r="B92" t="s">
        <v>295</v>
      </c>
      <c r="C92" s="1" t="s">
        <v>430</v>
      </c>
      <c r="D92" t="s">
        <v>460</v>
      </c>
      <c r="E92" s="1" t="s">
        <v>474</v>
      </c>
      <c r="F92">
        <v>428222560000</v>
      </c>
      <c r="G92">
        <v>346673810000</v>
      </c>
      <c r="H92">
        <v>422127050000</v>
      </c>
      <c r="I92">
        <v>353270960000</v>
      </c>
      <c r="J92">
        <v>425767769935.98999</v>
      </c>
      <c r="K92">
        <v>520686680000</v>
      </c>
      <c r="L92">
        <v>486765920000</v>
      </c>
      <c r="M92">
        <v>523321860000</v>
      </c>
      <c r="N92">
        <v>496086050000</v>
      </c>
      <c r="O92" t="s">
        <v>347</v>
      </c>
      <c r="Q92" s="98">
        <f t="shared" si="4"/>
        <v>496086050000</v>
      </c>
      <c r="R92" s="98" t="s">
        <v>123</v>
      </c>
      <c r="S92" s="98">
        <f t="shared" si="5"/>
        <v>496086050000</v>
      </c>
      <c r="T92" s="67">
        <f t="shared" si="3"/>
        <v>4.9407844898049407E-3</v>
      </c>
    </row>
    <row r="93" spans="1:20">
      <c r="A93" t="s">
        <v>262</v>
      </c>
      <c r="B93" t="s">
        <v>569</v>
      </c>
      <c r="C93" s="1" t="s">
        <v>84</v>
      </c>
      <c r="D93" t="s">
        <v>460</v>
      </c>
      <c r="E93" s="1" t="s">
        <v>474</v>
      </c>
      <c r="F93">
        <v>90995750000</v>
      </c>
      <c r="G93">
        <v>345776630000</v>
      </c>
      <c r="H93">
        <v>116638450000</v>
      </c>
      <c r="I93">
        <v>89428040000</v>
      </c>
      <c r="J93">
        <v>101008000000</v>
      </c>
      <c r="K93">
        <v>106329000000</v>
      </c>
      <c r="L93">
        <v>143548200000</v>
      </c>
      <c r="M93">
        <v>320671170000</v>
      </c>
      <c r="N93">
        <v>1218392230000</v>
      </c>
      <c r="O93" t="s">
        <v>347</v>
      </c>
      <c r="Q93" s="98">
        <f t="shared" si="4"/>
        <v>1218392230000</v>
      </c>
      <c r="R93" s="98" t="s">
        <v>123</v>
      </c>
      <c r="S93" s="98">
        <f t="shared" si="5"/>
        <v>1218392230000</v>
      </c>
      <c r="T93" s="67">
        <f t="shared" si="3"/>
        <v>1.213461542101991E-2</v>
      </c>
    </row>
    <row r="94" spans="1:20">
      <c r="A94" t="s">
        <v>163</v>
      </c>
      <c r="B94" t="s">
        <v>163</v>
      </c>
      <c r="C94" s="1" t="s">
        <v>465</v>
      </c>
      <c r="D94" t="s">
        <v>460</v>
      </c>
      <c r="E94" s="1" t="s">
        <v>474</v>
      </c>
      <c r="F94" t="s">
        <v>347</v>
      </c>
      <c r="G94" t="s">
        <v>347</v>
      </c>
      <c r="H94" t="s">
        <v>347</v>
      </c>
      <c r="I94" t="s">
        <v>347</v>
      </c>
      <c r="J94" t="s">
        <v>347</v>
      </c>
      <c r="K94" t="s">
        <v>347</v>
      </c>
      <c r="L94" t="s">
        <v>347</v>
      </c>
      <c r="M94" t="s">
        <v>347</v>
      </c>
      <c r="N94" t="s">
        <v>347</v>
      </c>
      <c r="O94" t="s">
        <v>347</v>
      </c>
      <c r="Q94" s="98" t="str">
        <f t="shared" si="4"/>
        <v>..</v>
      </c>
      <c r="R94" s="98" t="s">
        <v>123</v>
      </c>
      <c r="S94" s="98">
        <f t="shared" si="5"/>
        <v>0</v>
      </c>
      <c r="T94" s="67">
        <f t="shared" si="3"/>
        <v>0</v>
      </c>
    </row>
    <row r="95" spans="1:20">
      <c r="A95" t="s">
        <v>182</v>
      </c>
      <c r="B95" t="s">
        <v>182</v>
      </c>
      <c r="C95" s="1" t="s">
        <v>376</v>
      </c>
      <c r="D95" t="s">
        <v>460</v>
      </c>
      <c r="E95" s="1" t="s">
        <v>474</v>
      </c>
      <c r="F95">
        <v>108989160000</v>
      </c>
      <c r="G95">
        <v>170122680000</v>
      </c>
      <c r="H95">
        <v>143465830000</v>
      </c>
      <c r="I95">
        <v>128008850000</v>
      </c>
      <c r="J95">
        <v>119828586644.99899</v>
      </c>
      <c r="K95">
        <v>146554130000</v>
      </c>
      <c r="L95">
        <v>110154370000</v>
      </c>
      <c r="M95" t="s">
        <v>347</v>
      </c>
      <c r="N95" t="s">
        <v>347</v>
      </c>
      <c r="O95" t="s">
        <v>347</v>
      </c>
      <c r="Q95" s="98">
        <f t="shared" si="4"/>
        <v>110154370000</v>
      </c>
      <c r="R95" s="98" t="s">
        <v>277</v>
      </c>
      <c r="S95" s="98">
        <f t="shared" si="5"/>
        <v>110154370000</v>
      </c>
      <c r="T95" s="67">
        <f t="shared" si="3"/>
        <v>1.0970858841530308E-3</v>
      </c>
    </row>
    <row r="96" spans="1:20">
      <c r="A96" t="s">
        <v>352</v>
      </c>
      <c r="B96" t="s">
        <v>352</v>
      </c>
      <c r="C96" s="1" t="s">
        <v>494</v>
      </c>
      <c r="D96" t="s">
        <v>460</v>
      </c>
      <c r="E96" s="1" t="s">
        <v>474</v>
      </c>
      <c r="F96" t="s">
        <v>347</v>
      </c>
      <c r="G96" t="s">
        <v>347</v>
      </c>
      <c r="H96" t="s">
        <v>347</v>
      </c>
      <c r="I96" t="s">
        <v>347</v>
      </c>
      <c r="J96" t="s">
        <v>347</v>
      </c>
      <c r="K96" t="s">
        <v>347</v>
      </c>
      <c r="L96" t="s">
        <v>347</v>
      </c>
      <c r="M96" t="s">
        <v>347</v>
      </c>
      <c r="N96" t="s">
        <v>347</v>
      </c>
      <c r="O96" t="s">
        <v>347</v>
      </c>
      <c r="Q96" s="98" t="str">
        <f t="shared" si="4"/>
        <v>..</v>
      </c>
      <c r="R96" s="98" t="s">
        <v>123</v>
      </c>
      <c r="S96" s="98">
        <f t="shared" si="5"/>
        <v>0</v>
      </c>
      <c r="T96" s="67">
        <f t="shared" si="3"/>
        <v>0</v>
      </c>
    </row>
    <row r="97" spans="1:20">
      <c r="A97" t="s">
        <v>192</v>
      </c>
      <c r="B97" t="s">
        <v>192</v>
      </c>
      <c r="C97" s="1" t="s">
        <v>453</v>
      </c>
      <c r="D97" t="s">
        <v>460</v>
      </c>
      <c r="E97" s="1" t="s">
        <v>474</v>
      </c>
      <c r="F97">
        <v>161855480000</v>
      </c>
      <c r="G97">
        <v>203301350000</v>
      </c>
      <c r="H97">
        <v>200524990000</v>
      </c>
      <c r="I97">
        <v>243903680000</v>
      </c>
      <c r="J97">
        <v>213983608689.996</v>
      </c>
      <c r="K97">
        <v>231048760000</v>
      </c>
      <c r="L97">
        <v>187466400000</v>
      </c>
      <c r="M97">
        <v>237371160000</v>
      </c>
      <c r="N97">
        <v>262061920000</v>
      </c>
      <c r="O97" t="s">
        <v>347</v>
      </c>
      <c r="Q97" s="98">
        <f t="shared" si="4"/>
        <v>262061920000</v>
      </c>
      <c r="R97" s="98" t="s">
        <v>123</v>
      </c>
      <c r="S97" s="98">
        <f t="shared" si="5"/>
        <v>262061920000</v>
      </c>
      <c r="T97" s="67">
        <f t="shared" si="3"/>
        <v>2.610013866958168E-3</v>
      </c>
    </row>
    <row r="98" spans="1:20">
      <c r="A98" t="s">
        <v>471</v>
      </c>
      <c r="B98" t="s">
        <v>471</v>
      </c>
      <c r="C98" s="1" t="s">
        <v>333</v>
      </c>
      <c r="D98" t="s">
        <v>460</v>
      </c>
      <c r="E98" s="1" t="s">
        <v>474</v>
      </c>
      <c r="F98">
        <v>481827290000</v>
      </c>
      <c r="G98">
        <v>615462310000</v>
      </c>
      <c r="H98">
        <v>587312440000</v>
      </c>
      <c r="I98" t="s">
        <v>347</v>
      </c>
      <c r="J98" t="s">
        <v>347</v>
      </c>
      <c r="K98" t="s">
        <v>347</v>
      </c>
      <c r="L98" t="s">
        <v>347</v>
      </c>
      <c r="M98" t="s">
        <v>347</v>
      </c>
      <c r="N98" t="s">
        <v>347</v>
      </c>
      <c r="O98" t="s">
        <v>347</v>
      </c>
      <c r="Q98" s="98">
        <f t="shared" si="4"/>
        <v>587312440000</v>
      </c>
      <c r="R98" s="98" t="s">
        <v>387</v>
      </c>
      <c r="S98" s="98">
        <f t="shared" si="5"/>
        <v>587312440000</v>
      </c>
      <c r="T98" s="67">
        <f t="shared" si="3"/>
        <v>5.849356566711551E-3</v>
      </c>
    </row>
    <row r="99" spans="1:20">
      <c r="A99" t="s">
        <v>375</v>
      </c>
      <c r="B99" t="s">
        <v>375</v>
      </c>
      <c r="C99" s="1" t="s">
        <v>400</v>
      </c>
      <c r="D99" t="s">
        <v>460</v>
      </c>
      <c r="E99" s="1" t="s">
        <v>474</v>
      </c>
      <c r="F99" t="s">
        <v>347</v>
      </c>
      <c r="G99">
        <v>3339110000</v>
      </c>
      <c r="H99">
        <v>2936990000</v>
      </c>
      <c r="I99">
        <v>5899490000</v>
      </c>
      <c r="J99">
        <v>6469030000</v>
      </c>
      <c r="K99">
        <v>9404890000</v>
      </c>
      <c r="L99">
        <v>12057130000</v>
      </c>
      <c r="M99">
        <v>15767450000</v>
      </c>
      <c r="N99">
        <v>11701080000</v>
      </c>
      <c r="O99" t="s">
        <v>347</v>
      </c>
      <c r="Q99" s="98">
        <f t="shared" si="4"/>
        <v>11701080000</v>
      </c>
      <c r="R99" s="98" t="s">
        <v>123</v>
      </c>
      <c r="S99" s="98">
        <f t="shared" si="5"/>
        <v>11701080000</v>
      </c>
      <c r="T99" s="67">
        <f t="shared" si="3"/>
        <v>1.165372712616426E-4</v>
      </c>
    </row>
    <row r="100" spans="1:20">
      <c r="A100" t="s">
        <v>212</v>
      </c>
      <c r="B100" t="s">
        <v>212</v>
      </c>
      <c r="C100" s="1" t="s">
        <v>30</v>
      </c>
      <c r="D100" t="s">
        <v>460</v>
      </c>
      <c r="E100" s="1" t="s">
        <v>474</v>
      </c>
      <c r="F100">
        <v>3478831520000</v>
      </c>
      <c r="G100">
        <v>4543169140000</v>
      </c>
      <c r="H100">
        <v>4377994370000</v>
      </c>
      <c r="I100">
        <v>4894919120000</v>
      </c>
      <c r="J100">
        <v>4955299652289.1504</v>
      </c>
      <c r="K100">
        <v>6222825210000</v>
      </c>
      <c r="L100">
        <v>5296811100000</v>
      </c>
      <c r="M100">
        <v>6191073290000</v>
      </c>
      <c r="N100">
        <v>6718219550000</v>
      </c>
      <c r="O100" t="s">
        <v>347</v>
      </c>
      <c r="Q100" s="98">
        <f t="shared" si="4"/>
        <v>6718219550000</v>
      </c>
      <c r="R100" s="98" t="s">
        <v>123</v>
      </c>
      <c r="S100" s="98">
        <f t="shared" si="5"/>
        <v>6718219550000</v>
      </c>
      <c r="T100" s="67">
        <f t="shared" si="3"/>
        <v>6.6910317175305226E-2</v>
      </c>
    </row>
    <row r="101" spans="1:20">
      <c r="A101" t="s">
        <v>501</v>
      </c>
      <c r="B101" t="s">
        <v>501</v>
      </c>
      <c r="C101" s="1" t="s">
        <v>383</v>
      </c>
      <c r="D101" t="s">
        <v>460</v>
      </c>
      <c r="E101" s="1" t="s">
        <v>474</v>
      </c>
      <c r="F101">
        <v>26967480000</v>
      </c>
      <c r="G101">
        <v>25764430000</v>
      </c>
      <c r="H101">
        <v>25554860000</v>
      </c>
      <c r="I101">
        <v>25452410000</v>
      </c>
      <c r="J101">
        <v>24573951247.165501</v>
      </c>
      <c r="K101">
        <v>23968560000</v>
      </c>
      <c r="L101">
        <v>22740040000</v>
      </c>
      <c r="M101">
        <v>21036390000</v>
      </c>
      <c r="N101">
        <v>18205660000</v>
      </c>
      <c r="O101" t="s">
        <v>347</v>
      </c>
      <c r="Q101" s="98">
        <f t="shared" si="4"/>
        <v>18205660000</v>
      </c>
      <c r="R101" s="98" t="s">
        <v>123</v>
      </c>
      <c r="S101" s="98">
        <f t="shared" si="5"/>
        <v>18205660000</v>
      </c>
      <c r="T101" s="67">
        <f t="shared" si="3"/>
        <v>1.8131983867448442E-4</v>
      </c>
    </row>
    <row r="102" spans="1:20">
      <c r="A102" t="s">
        <v>517</v>
      </c>
      <c r="B102" t="s">
        <v>517</v>
      </c>
      <c r="C102" s="1" t="s">
        <v>1</v>
      </c>
      <c r="D102" t="s">
        <v>460</v>
      </c>
      <c r="E102" s="1" t="s">
        <v>474</v>
      </c>
      <c r="F102">
        <v>23542600000</v>
      </c>
      <c r="G102">
        <v>26228210000</v>
      </c>
      <c r="H102">
        <v>22973440000</v>
      </c>
      <c r="I102">
        <v>34891880000</v>
      </c>
      <c r="J102">
        <v>40161214776.855797</v>
      </c>
      <c r="K102">
        <v>45558250000</v>
      </c>
      <c r="L102">
        <v>37005250000</v>
      </c>
      <c r="M102">
        <v>44972360000</v>
      </c>
      <c r="N102">
        <v>45202410000</v>
      </c>
      <c r="O102" t="s">
        <v>347</v>
      </c>
      <c r="Q102" s="98">
        <f t="shared" si="4"/>
        <v>45202410000</v>
      </c>
      <c r="R102" s="98" t="s">
        <v>123</v>
      </c>
      <c r="S102" s="98">
        <f t="shared" si="5"/>
        <v>45202410000</v>
      </c>
      <c r="T102" s="67">
        <f t="shared" si="3"/>
        <v>4.5019481243184267E-4</v>
      </c>
    </row>
    <row r="103" spans="1:20">
      <c r="A103" t="s">
        <v>292</v>
      </c>
      <c r="B103" t="s">
        <v>292</v>
      </c>
      <c r="C103" s="1" t="s">
        <v>127</v>
      </c>
      <c r="D103" t="s">
        <v>460</v>
      </c>
      <c r="E103" s="1" t="s">
        <v>474</v>
      </c>
      <c r="F103" t="s">
        <v>347</v>
      </c>
      <c r="G103" t="s">
        <v>347</v>
      </c>
      <c r="H103" t="s">
        <v>347</v>
      </c>
      <c r="I103" t="s">
        <v>347</v>
      </c>
      <c r="J103" t="s">
        <v>347</v>
      </c>
      <c r="K103" t="s">
        <v>347</v>
      </c>
      <c r="L103" t="s">
        <v>347</v>
      </c>
      <c r="M103">
        <v>25061520000</v>
      </c>
      <c r="N103">
        <v>21398330000</v>
      </c>
      <c r="O103" t="s">
        <v>347</v>
      </c>
      <c r="Q103" s="98">
        <f t="shared" si="4"/>
        <v>21398330000</v>
      </c>
      <c r="R103" s="98" t="s">
        <v>123</v>
      </c>
      <c r="S103" s="98">
        <f t="shared" si="5"/>
        <v>21398330000</v>
      </c>
      <c r="T103" s="67">
        <f t="shared" si="3"/>
        <v>2.1311733513112847E-4</v>
      </c>
    </row>
    <row r="104" spans="1:20">
      <c r="A104" t="s">
        <v>29</v>
      </c>
      <c r="B104" t="s">
        <v>29</v>
      </c>
      <c r="C104" s="1" t="s">
        <v>59</v>
      </c>
      <c r="D104" t="s">
        <v>460</v>
      </c>
      <c r="E104" s="1" t="s">
        <v>474</v>
      </c>
      <c r="F104" t="s">
        <v>347</v>
      </c>
      <c r="G104" t="s">
        <v>347</v>
      </c>
      <c r="H104" t="s">
        <v>347</v>
      </c>
      <c r="I104" t="s">
        <v>347</v>
      </c>
      <c r="J104" t="s">
        <v>347</v>
      </c>
      <c r="K104" t="s">
        <v>347</v>
      </c>
      <c r="L104" t="s">
        <v>347</v>
      </c>
      <c r="M104" t="s">
        <v>347</v>
      </c>
      <c r="N104" t="s">
        <v>347</v>
      </c>
      <c r="O104" t="s">
        <v>347</v>
      </c>
      <c r="Q104" s="98" t="str">
        <f t="shared" si="4"/>
        <v>..</v>
      </c>
      <c r="R104" s="98" t="s">
        <v>123</v>
      </c>
      <c r="S104" s="98">
        <f t="shared" si="5"/>
        <v>0</v>
      </c>
      <c r="T104" s="67">
        <f t="shared" si="3"/>
        <v>0</v>
      </c>
    </row>
    <row r="105" spans="1:20">
      <c r="A105" t="s">
        <v>456</v>
      </c>
      <c r="B105" t="s">
        <v>456</v>
      </c>
      <c r="C105" s="1" t="s">
        <v>410</v>
      </c>
      <c r="D105" t="s">
        <v>460</v>
      </c>
      <c r="E105" s="1" t="s">
        <v>474</v>
      </c>
      <c r="F105" t="s">
        <v>347</v>
      </c>
      <c r="G105" t="s">
        <v>347</v>
      </c>
      <c r="H105" t="s">
        <v>347</v>
      </c>
      <c r="I105" t="s">
        <v>347</v>
      </c>
      <c r="J105" t="s">
        <v>347</v>
      </c>
      <c r="K105" t="s">
        <v>347</v>
      </c>
      <c r="L105" t="s">
        <v>347</v>
      </c>
      <c r="M105" t="s">
        <v>347</v>
      </c>
      <c r="N105" t="s">
        <v>347</v>
      </c>
      <c r="O105" t="s">
        <v>347</v>
      </c>
      <c r="Q105" s="98" t="str">
        <f t="shared" si="4"/>
        <v>..</v>
      </c>
      <c r="R105" s="98" t="s">
        <v>123</v>
      </c>
      <c r="S105" s="98">
        <f t="shared" si="5"/>
        <v>0</v>
      </c>
      <c r="T105" s="67">
        <f t="shared" si="3"/>
        <v>0</v>
      </c>
    </row>
    <row r="106" spans="1:20">
      <c r="A106" t="s">
        <v>158</v>
      </c>
      <c r="B106" t="s">
        <v>570</v>
      </c>
      <c r="C106" s="1" t="s">
        <v>357</v>
      </c>
      <c r="D106" t="s">
        <v>460</v>
      </c>
      <c r="E106" s="1" t="s">
        <v>474</v>
      </c>
      <c r="F106">
        <v>1179419470000</v>
      </c>
      <c r="G106">
        <v>1234548550000</v>
      </c>
      <c r="H106">
        <v>1212759460000</v>
      </c>
      <c r="I106">
        <v>1231199760000</v>
      </c>
      <c r="J106">
        <v>1254541184535.23</v>
      </c>
      <c r="K106">
        <v>1771767930000</v>
      </c>
      <c r="L106">
        <v>1413716510000</v>
      </c>
      <c r="M106">
        <v>1484840320000</v>
      </c>
      <c r="N106">
        <v>2176189500000</v>
      </c>
      <c r="O106" t="s">
        <v>347</v>
      </c>
      <c r="Q106" s="98">
        <f t="shared" si="4"/>
        <v>2176189500000</v>
      </c>
      <c r="R106" s="98" t="s">
        <v>123</v>
      </c>
      <c r="S106" s="98">
        <f t="shared" si="5"/>
        <v>2176189500000</v>
      </c>
      <c r="T106" s="67">
        <f t="shared" si="3"/>
        <v>2.1673827208961768E-2</v>
      </c>
    </row>
    <row r="107" spans="1:20">
      <c r="A107" t="s">
        <v>14</v>
      </c>
      <c r="B107" t="s">
        <v>14</v>
      </c>
      <c r="C107" s="1" t="s">
        <v>76</v>
      </c>
      <c r="D107" t="s">
        <v>460</v>
      </c>
      <c r="E107" s="1" t="s">
        <v>474</v>
      </c>
      <c r="F107" t="s">
        <v>347</v>
      </c>
      <c r="G107" t="s">
        <v>347</v>
      </c>
      <c r="H107" t="s">
        <v>347</v>
      </c>
      <c r="I107" t="s">
        <v>347</v>
      </c>
      <c r="J107" t="s">
        <v>347</v>
      </c>
      <c r="K107" t="s">
        <v>347</v>
      </c>
      <c r="L107" t="s">
        <v>347</v>
      </c>
      <c r="M107" t="s">
        <v>347</v>
      </c>
      <c r="N107" t="s">
        <v>347</v>
      </c>
      <c r="O107" t="s">
        <v>347</v>
      </c>
      <c r="Q107" s="98" t="str">
        <f t="shared" si="4"/>
        <v>..</v>
      </c>
      <c r="R107" s="98" t="s">
        <v>123</v>
      </c>
      <c r="S107" s="98">
        <f t="shared" si="5"/>
        <v>0</v>
      </c>
      <c r="T107" s="67">
        <f t="shared" si="3"/>
        <v>0</v>
      </c>
    </row>
    <row r="108" spans="1:20">
      <c r="A108" t="s">
        <v>121</v>
      </c>
      <c r="B108" t="s">
        <v>121</v>
      </c>
      <c r="C108" s="1" t="s">
        <v>232</v>
      </c>
      <c r="D108" t="s">
        <v>460</v>
      </c>
      <c r="E108" s="1" t="s">
        <v>474</v>
      </c>
      <c r="F108" t="s">
        <v>347</v>
      </c>
      <c r="G108" t="s">
        <v>347</v>
      </c>
      <c r="H108" t="s">
        <v>347</v>
      </c>
      <c r="I108">
        <v>96113490000</v>
      </c>
      <c r="J108" t="s">
        <v>347</v>
      </c>
      <c r="K108" t="s">
        <v>347</v>
      </c>
      <c r="L108" t="s">
        <v>347</v>
      </c>
      <c r="M108">
        <v>118141910000</v>
      </c>
      <c r="N108">
        <v>105986840000</v>
      </c>
      <c r="O108" t="s">
        <v>347</v>
      </c>
      <c r="Q108" s="98">
        <f t="shared" si="4"/>
        <v>105986840000</v>
      </c>
      <c r="R108" s="98" t="s">
        <v>123</v>
      </c>
      <c r="S108" s="98">
        <f t="shared" si="5"/>
        <v>105986840000</v>
      </c>
      <c r="T108" s="67">
        <f t="shared" si="3"/>
        <v>1.0555792391167577E-3</v>
      </c>
    </row>
    <row r="109" spans="1:20">
      <c r="A109" t="s">
        <v>418</v>
      </c>
      <c r="B109" t="s">
        <v>418</v>
      </c>
      <c r="C109" s="1" t="s">
        <v>290</v>
      </c>
      <c r="D109" t="s">
        <v>460</v>
      </c>
      <c r="E109" s="1" t="s">
        <v>474</v>
      </c>
      <c r="F109" t="s">
        <v>347</v>
      </c>
      <c r="G109" t="s">
        <v>347</v>
      </c>
      <c r="H109" t="s">
        <v>347</v>
      </c>
      <c r="I109" t="s">
        <v>347</v>
      </c>
      <c r="J109" t="s">
        <v>347</v>
      </c>
      <c r="K109" t="s">
        <v>347</v>
      </c>
      <c r="L109" t="s">
        <v>347</v>
      </c>
      <c r="M109" t="s">
        <v>347</v>
      </c>
      <c r="N109" t="s">
        <v>347</v>
      </c>
      <c r="O109" t="s">
        <v>347</v>
      </c>
      <c r="Q109" s="98" t="str">
        <f t="shared" si="4"/>
        <v>..</v>
      </c>
      <c r="R109" s="98" t="s">
        <v>123</v>
      </c>
      <c r="S109" s="98">
        <f t="shared" si="5"/>
        <v>0</v>
      </c>
      <c r="T109" s="67">
        <f t="shared" si="3"/>
        <v>0</v>
      </c>
    </row>
    <row r="110" spans="1:20">
      <c r="A110" t="s">
        <v>17</v>
      </c>
      <c r="B110" t="s">
        <v>17</v>
      </c>
      <c r="C110" s="1" t="s">
        <v>275</v>
      </c>
      <c r="D110" t="s">
        <v>460</v>
      </c>
      <c r="E110" s="1" t="s">
        <v>474</v>
      </c>
      <c r="F110" t="s">
        <v>347</v>
      </c>
      <c r="G110" t="s">
        <v>347</v>
      </c>
      <c r="H110" t="s">
        <v>347</v>
      </c>
      <c r="I110" t="s">
        <v>347</v>
      </c>
      <c r="J110" t="s">
        <v>347</v>
      </c>
      <c r="K110" t="s">
        <v>347</v>
      </c>
      <c r="L110" t="s">
        <v>347</v>
      </c>
      <c r="M110" t="s">
        <v>347</v>
      </c>
      <c r="N110" t="s">
        <v>347</v>
      </c>
      <c r="O110" t="s">
        <v>347</v>
      </c>
      <c r="Q110" s="98" t="str">
        <f t="shared" si="4"/>
        <v>..</v>
      </c>
      <c r="R110" s="98" t="s">
        <v>123</v>
      </c>
      <c r="S110" s="98">
        <f t="shared" si="5"/>
        <v>0</v>
      </c>
      <c r="T110" s="67">
        <f t="shared" si="3"/>
        <v>0</v>
      </c>
    </row>
    <row r="111" spans="1:20">
      <c r="A111" t="s">
        <v>139</v>
      </c>
      <c r="B111" t="s">
        <v>139</v>
      </c>
      <c r="C111" s="1" t="s">
        <v>129</v>
      </c>
      <c r="D111" t="s">
        <v>460</v>
      </c>
      <c r="E111" s="1" t="s">
        <v>474</v>
      </c>
      <c r="F111" t="s">
        <v>347</v>
      </c>
      <c r="G111" t="s">
        <v>347</v>
      </c>
      <c r="H111" t="s">
        <v>347</v>
      </c>
      <c r="I111" t="s">
        <v>347</v>
      </c>
      <c r="J111" t="s">
        <v>347</v>
      </c>
      <c r="K111" t="s">
        <v>347</v>
      </c>
      <c r="L111" t="s">
        <v>347</v>
      </c>
      <c r="M111" t="s">
        <v>347</v>
      </c>
      <c r="N111" t="s">
        <v>347</v>
      </c>
      <c r="O111" t="s">
        <v>347</v>
      </c>
      <c r="Q111" s="98" t="str">
        <f t="shared" si="4"/>
        <v>..</v>
      </c>
      <c r="R111" s="98" t="s">
        <v>123</v>
      </c>
      <c r="S111" s="98">
        <f t="shared" si="5"/>
        <v>0</v>
      </c>
      <c r="T111" s="67">
        <f t="shared" si="3"/>
        <v>0</v>
      </c>
    </row>
    <row r="112" spans="1:20">
      <c r="A112" t="s">
        <v>34</v>
      </c>
      <c r="B112" t="s">
        <v>34</v>
      </c>
      <c r="C112" s="1" t="s">
        <v>535</v>
      </c>
      <c r="D112" t="s">
        <v>460</v>
      </c>
      <c r="E112" s="1" t="s">
        <v>474</v>
      </c>
      <c r="F112">
        <v>9078600000</v>
      </c>
      <c r="G112">
        <v>10668220000</v>
      </c>
      <c r="H112">
        <v>11328150000</v>
      </c>
      <c r="I112">
        <v>11380950000</v>
      </c>
      <c r="J112">
        <v>12122530000</v>
      </c>
      <c r="K112">
        <v>11491770000</v>
      </c>
      <c r="L112">
        <v>9675180000</v>
      </c>
      <c r="M112">
        <v>7735800000</v>
      </c>
      <c r="N112">
        <v>6702770000</v>
      </c>
      <c r="O112" t="s">
        <v>347</v>
      </c>
      <c r="Q112" s="98">
        <f t="shared" si="4"/>
        <v>6702770000</v>
      </c>
      <c r="R112" s="98" t="s">
        <v>123</v>
      </c>
      <c r="S112" s="98">
        <f t="shared" si="5"/>
        <v>6702770000</v>
      </c>
      <c r="T112" s="67">
        <f t="shared" si="3"/>
        <v>6.6756446900149397E-5</v>
      </c>
    </row>
    <row r="113" spans="1:20">
      <c r="A113" t="s">
        <v>468</v>
      </c>
      <c r="B113" t="s">
        <v>468</v>
      </c>
      <c r="C113" s="1" t="s">
        <v>433</v>
      </c>
      <c r="D113" t="s">
        <v>460</v>
      </c>
      <c r="E113" s="1" t="s">
        <v>474</v>
      </c>
      <c r="F113" t="s">
        <v>347</v>
      </c>
      <c r="G113" t="s">
        <v>347</v>
      </c>
      <c r="H113" t="s">
        <v>347</v>
      </c>
      <c r="I113" t="s">
        <v>347</v>
      </c>
      <c r="J113" t="s">
        <v>347</v>
      </c>
      <c r="K113" t="s">
        <v>347</v>
      </c>
      <c r="L113" t="s">
        <v>347</v>
      </c>
      <c r="M113" t="s">
        <v>347</v>
      </c>
      <c r="N113" t="s">
        <v>347</v>
      </c>
      <c r="O113" t="s">
        <v>347</v>
      </c>
      <c r="Q113" s="98" t="str">
        <f t="shared" si="4"/>
        <v>..</v>
      </c>
      <c r="R113" s="98" t="s">
        <v>123</v>
      </c>
      <c r="S113" s="98">
        <f t="shared" si="5"/>
        <v>0</v>
      </c>
      <c r="T113" s="67">
        <f t="shared" si="3"/>
        <v>0</v>
      </c>
    </row>
    <row r="114" spans="1:20">
      <c r="A114" t="s">
        <v>271</v>
      </c>
      <c r="B114" t="s">
        <v>271</v>
      </c>
      <c r="C114" s="1" t="s">
        <v>196</v>
      </c>
      <c r="D114" t="s">
        <v>460</v>
      </c>
      <c r="E114" s="1" t="s">
        <v>474</v>
      </c>
      <c r="F114" t="s">
        <v>347</v>
      </c>
      <c r="G114" t="s">
        <v>347</v>
      </c>
      <c r="H114" t="s">
        <v>347</v>
      </c>
      <c r="I114" t="s">
        <v>347</v>
      </c>
      <c r="J114" t="s">
        <v>347</v>
      </c>
      <c r="K114" t="s">
        <v>347</v>
      </c>
      <c r="L114" t="s">
        <v>347</v>
      </c>
      <c r="M114" t="s">
        <v>347</v>
      </c>
      <c r="N114" t="s">
        <v>347</v>
      </c>
      <c r="O114" t="s">
        <v>347</v>
      </c>
      <c r="Q114" s="98" t="str">
        <f t="shared" si="4"/>
        <v>..</v>
      </c>
      <c r="R114" s="98" t="s">
        <v>123</v>
      </c>
      <c r="S114" s="98">
        <f t="shared" si="5"/>
        <v>0</v>
      </c>
      <c r="T114" s="67">
        <f t="shared" si="3"/>
        <v>0</v>
      </c>
    </row>
    <row r="115" spans="1:20">
      <c r="A115" t="s">
        <v>475</v>
      </c>
      <c r="B115" t="s">
        <v>475</v>
      </c>
      <c r="C115" s="1" t="s">
        <v>235</v>
      </c>
      <c r="D115" t="s">
        <v>460</v>
      </c>
      <c r="E115" s="1" t="s">
        <v>474</v>
      </c>
      <c r="F115" t="s">
        <v>347</v>
      </c>
      <c r="G115" t="s">
        <v>347</v>
      </c>
      <c r="H115" t="s">
        <v>347</v>
      </c>
      <c r="I115" t="s">
        <v>347</v>
      </c>
      <c r="J115" t="s">
        <v>347</v>
      </c>
      <c r="K115" t="s">
        <v>347</v>
      </c>
      <c r="L115" t="s">
        <v>347</v>
      </c>
      <c r="M115" t="s">
        <v>347</v>
      </c>
      <c r="N115" t="s">
        <v>347</v>
      </c>
      <c r="O115" t="s">
        <v>347</v>
      </c>
      <c r="Q115" s="98" t="str">
        <f t="shared" si="4"/>
        <v>..</v>
      </c>
      <c r="R115" s="98" t="s">
        <v>123</v>
      </c>
      <c r="S115" s="98">
        <f t="shared" si="5"/>
        <v>0</v>
      </c>
      <c r="T115" s="67">
        <f t="shared" si="3"/>
        <v>0</v>
      </c>
    </row>
    <row r="116" spans="1:20">
      <c r="A116" t="s">
        <v>88</v>
      </c>
      <c r="B116" t="s">
        <v>88</v>
      </c>
      <c r="C116" s="1" t="s">
        <v>33</v>
      </c>
      <c r="D116" t="s">
        <v>460</v>
      </c>
      <c r="E116" s="1" t="s">
        <v>474</v>
      </c>
      <c r="F116" t="s">
        <v>347</v>
      </c>
      <c r="G116" t="s">
        <v>347</v>
      </c>
      <c r="H116" t="s">
        <v>347</v>
      </c>
      <c r="I116" t="s">
        <v>347</v>
      </c>
      <c r="J116" t="s">
        <v>347</v>
      </c>
      <c r="K116" t="s">
        <v>347</v>
      </c>
      <c r="L116" t="s">
        <v>347</v>
      </c>
      <c r="M116" t="s">
        <v>347</v>
      </c>
      <c r="N116" t="s">
        <v>347</v>
      </c>
      <c r="O116" t="s">
        <v>347</v>
      </c>
      <c r="Q116" s="98" t="str">
        <f t="shared" si="4"/>
        <v>..</v>
      </c>
      <c r="R116" s="98" t="s">
        <v>123</v>
      </c>
      <c r="S116" s="98">
        <f t="shared" si="5"/>
        <v>0</v>
      </c>
      <c r="T116" s="67">
        <f t="shared" si="3"/>
        <v>0</v>
      </c>
    </row>
    <row r="117" spans="1:20">
      <c r="A117" t="s">
        <v>437</v>
      </c>
      <c r="B117" t="s">
        <v>437</v>
      </c>
      <c r="C117" s="1" t="s">
        <v>506</v>
      </c>
      <c r="D117" t="s">
        <v>460</v>
      </c>
      <c r="E117" s="1" t="s">
        <v>474</v>
      </c>
      <c r="F117" t="s">
        <v>347</v>
      </c>
      <c r="G117" t="s">
        <v>347</v>
      </c>
      <c r="H117" t="s">
        <v>347</v>
      </c>
      <c r="I117" t="s">
        <v>347</v>
      </c>
      <c r="J117" t="s">
        <v>347</v>
      </c>
      <c r="K117" t="s">
        <v>347</v>
      </c>
      <c r="L117" t="s">
        <v>347</v>
      </c>
      <c r="M117" t="s">
        <v>347</v>
      </c>
      <c r="N117" t="s">
        <v>347</v>
      </c>
      <c r="O117" t="s">
        <v>347</v>
      </c>
      <c r="Q117" s="98" t="str">
        <f t="shared" si="4"/>
        <v>..</v>
      </c>
      <c r="R117" s="98" t="s">
        <v>123</v>
      </c>
      <c r="S117" s="98">
        <f t="shared" si="5"/>
        <v>0</v>
      </c>
      <c r="T117" s="67">
        <f t="shared" si="3"/>
        <v>0</v>
      </c>
    </row>
    <row r="118" spans="1:20">
      <c r="A118" t="s">
        <v>224</v>
      </c>
      <c r="B118" t="s">
        <v>224</v>
      </c>
      <c r="C118" s="1" t="s">
        <v>432</v>
      </c>
      <c r="D118" t="s">
        <v>460</v>
      </c>
      <c r="E118" s="1" t="s">
        <v>474</v>
      </c>
      <c r="F118">
        <v>70338380000</v>
      </c>
      <c r="G118">
        <v>78640840000</v>
      </c>
      <c r="H118">
        <v>63167510000</v>
      </c>
      <c r="I118">
        <v>47131380000</v>
      </c>
      <c r="J118">
        <v>60910166392.836098</v>
      </c>
      <c r="K118">
        <v>68639080000</v>
      </c>
      <c r="L118">
        <v>49482640000</v>
      </c>
      <c r="M118">
        <v>44233610000</v>
      </c>
      <c r="N118">
        <v>51567660000</v>
      </c>
      <c r="O118" t="s">
        <v>347</v>
      </c>
      <c r="Q118" s="98">
        <f t="shared" si="4"/>
        <v>51567660000</v>
      </c>
      <c r="R118" s="98" t="s">
        <v>123</v>
      </c>
      <c r="S118" s="98">
        <f t="shared" si="5"/>
        <v>51567660000</v>
      </c>
      <c r="T118" s="67">
        <f t="shared" si="3"/>
        <v>5.1358971836344648E-4</v>
      </c>
    </row>
    <row r="119" spans="1:20">
      <c r="A119" t="s">
        <v>13</v>
      </c>
      <c r="B119" t="s">
        <v>13</v>
      </c>
      <c r="C119" s="1" t="s">
        <v>348</v>
      </c>
      <c r="D119" t="s">
        <v>460</v>
      </c>
      <c r="E119" s="1" t="s">
        <v>474</v>
      </c>
      <c r="F119" t="s">
        <v>347</v>
      </c>
      <c r="G119" t="s">
        <v>347</v>
      </c>
      <c r="H119" t="s">
        <v>347</v>
      </c>
      <c r="I119" t="s">
        <v>347</v>
      </c>
      <c r="J119" t="s">
        <v>347</v>
      </c>
      <c r="K119" t="s">
        <v>347</v>
      </c>
      <c r="L119" t="s">
        <v>347</v>
      </c>
      <c r="M119" t="s">
        <v>347</v>
      </c>
      <c r="N119" t="s">
        <v>347</v>
      </c>
      <c r="O119" t="s">
        <v>347</v>
      </c>
      <c r="Q119" s="98" t="str">
        <f t="shared" si="4"/>
        <v>..</v>
      </c>
      <c r="R119" s="98" t="s">
        <v>123</v>
      </c>
      <c r="S119" s="98">
        <f t="shared" si="5"/>
        <v>0</v>
      </c>
      <c r="T119" s="67">
        <f t="shared" si="3"/>
        <v>0</v>
      </c>
    </row>
    <row r="120" spans="1:20">
      <c r="A120" t="s">
        <v>530</v>
      </c>
      <c r="B120" t="s">
        <v>530</v>
      </c>
      <c r="C120" s="1" t="s">
        <v>136</v>
      </c>
      <c r="D120" t="s">
        <v>460</v>
      </c>
      <c r="E120" s="1" t="s">
        <v>474</v>
      </c>
      <c r="F120" t="s">
        <v>347</v>
      </c>
      <c r="G120" t="s">
        <v>347</v>
      </c>
      <c r="H120" t="s">
        <v>347</v>
      </c>
      <c r="I120" t="s">
        <v>347</v>
      </c>
      <c r="J120" t="s">
        <v>347</v>
      </c>
      <c r="K120" t="s">
        <v>347</v>
      </c>
      <c r="L120" t="s">
        <v>347</v>
      </c>
      <c r="M120" t="s">
        <v>347</v>
      </c>
      <c r="N120" t="s">
        <v>347</v>
      </c>
      <c r="O120" t="s">
        <v>347</v>
      </c>
      <c r="Q120" s="98" t="str">
        <f t="shared" si="4"/>
        <v>..</v>
      </c>
      <c r="R120" s="98" t="s">
        <v>123</v>
      </c>
      <c r="S120" s="98">
        <f t="shared" si="5"/>
        <v>0</v>
      </c>
      <c r="T120" s="67">
        <f t="shared" si="3"/>
        <v>0</v>
      </c>
    </row>
    <row r="121" spans="1:20">
      <c r="A121" t="s">
        <v>484</v>
      </c>
      <c r="B121" t="s">
        <v>484</v>
      </c>
      <c r="C121" s="1" t="s">
        <v>119</v>
      </c>
      <c r="D121" t="s">
        <v>460</v>
      </c>
      <c r="E121" s="1" t="s">
        <v>474</v>
      </c>
      <c r="F121" t="s">
        <v>347</v>
      </c>
      <c r="G121" t="s">
        <v>347</v>
      </c>
      <c r="H121" t="s">
        <v>347</v>
      </c>
      <c r="I121" t="s">
        <v>347</v>
      </c>
      <c r="J121" t="s">
        <v>347</v>
      </c>
      <c r="K121" t="s">
        <v>347</v>
      </c>
      <c r="L121" t="s">
        <v>347</v>
      </c>
      <c r="M121" t="s">
        <v>347</v>
      </c>
      <c r="N121" t="s">
        <v>347</v>
      </c>
      <c r="O121" t="s">
        <v>347</v>
      </c>
      <c r="Q121" s="98" t="str">
        <f t="shared" si="4"/>
        <v>..</v>
      </c>
      <c r="R121" s="98" t="s">
        <v>123</v>
      </c>
      <c r="S121" s="98">
        <f t="shared" si="5"/>
        <v>0</v>
      </c>
      <c r="T121" s="67">
        <f t="shared" si="3"/>
        <v>0</v>
      </c>
    </row>
    <row r="122" spans="1:20">
      <c r="A122" t="s">
        <v>267</v>
      </c>
      <c r="B122" t="s">
        <v>267</v>
      </c>
      <c r="C122" s="1" t="s">
        <v>553</v>
      </c>
      <c r="D122" t="s">
        <v>460</v>
      </c>
      <c r="E122" s="1" t="s">
        <v>474</v>
      </c>
      <c r="F122">
        <v>466587570000</v>
      </c>
      <c r="G122">
        <v>500387410000</v>
      </c>
      <c r="H122">
        <v>459004370000</v>
      </c>
      <c r="I122">
        <v>382976650000</v>
      </c>
      <c r="J122">
        <v>359788303780.52899</v>
      </c>
      <c r="K122">
        <v>455772490000</v>
      </c>
      <c r="L122">
        <v>398018700000</v>
      </c>
      <c r="M122">
        <v>403957380000</v>
      </c>
      <c r="N122">
        <v>436537870000</v>
      </c>
      <c r="O122" t="s">
        <v>347</v>
      </c>
      <c r="Q122" s="98">
        <f t="shared" si="4"/>
        <v>436537870000</v>
      </c>
      <c r="R122" s="98" t="s">
        <v>123</v>
      </c>
      <c r="S122" s="98">
        <f t="shared" si="5"/>
        <v>436537870000</v>
      </c>
      <c r="T122" s="67">
        <f t="shared" si="3"/>
        <v>4.3477125335584128E-3</v>
      </c>
    </row>
    <row r="123" spans="1:20">
      <c r="A123" t="s">
        <v>326</v>
      </c>
      <c r="B123" t="s">
        <v>326</v>
      </c>
      <c r="C123" s="1" t="s">
        <v>77</v>
      </c>
      <c r="D123" t="s">
        <v>460</v>
      </c>
      <c r="E123" s="1" t="s">
        <v>474</v>
      </c>
      <c r="F123" t="s">
        <v>347</v>
      </c>
      <c r="G123" t="s">
        <v>347</v>
      </c>
      <c r="H123" t="s">
        <v>347</v>
      </c>
      <c r="I123" t="s">
        <v>347</v>
      </c>
      <c r="J123" t="s">
        <v>347</v>
      </c>
      <c r="K123" t="s">
        <v>347</v>
      </c>
      <c r="L123" t="s">
        <v>347</v>
      </c>
      <c r="M123" t="s">
        <v>347</v>
      </c>
      <c r="N123" t="s">
        <v>347</v>
      </c>
      <c r="O123" t="s">
        <v>347</v>
      </c>
      <c r="Q123" s="98" t="str">
        <f t="shared" si="4"/>
        <v>..</v>
      </c>
      <c r="R123" s="98" t="s">
        <v>123</v>
      </c>
      <c r="S123" s="98">
        <f t="shared" si="5"/>
        <v>0</v>
      </c>
      <c r="T123" s="67">
        <f t="shared" si="3"/>
        <v>0</v>
      </c>
    </row>
    <row r="124" spans="1:20">
      <c r="A124" t="s">
        <v>310</v>
      </c>
      <c r="B124" t="s">
        <v>310</v>
      </c>
      <c r="C124" s="1" t="s">
        <v>26</v>
      </c>
      <c r="D124" t="s">
        <v>460</v>
      </c>
      <c r="E124" s="1" t="s">
        <v>474</v>
      </c>
      <c r="F124" t="s">
        <v>347</v>
      </c>
      <c r="G124" t="s">
        <v>347</v>
      </c>
      <c r="H124" t="s">
        <v>347</v>
      </c>
      <c r="I124" t="s">
        <v>347</v>
      </c>
      <c r="J124" t="s">
        <v>347</v>
      </c>
      <c r="K124" t="s">
        <v>347</v>
      </c>
      <c r="L124" t="s">
        <v>347</v>
      </c>
      <c r="M124" t="s">
        <v>347</v>
      </c>
      <c r="N124" t="s">
        <v>347</v>
      </c>
      <c r="O124" t="s">
        <v>347</v>
      </c>
      <c r="Q124" s="98" t="str">
        <f t="shared" si="4"/>
        <v>..</v>
      </c>
      <c r="R124" s="98" t="s">
        <v>123</v>
      </c>
      <c r="S124" s="98">
        <f t="shared" si="5"/>
        <v>0</v>
      </c>
      <c r="T124" s="67">
        <f t="shared" si="3"/>
        <v>0</v>
      </c>
    </row>
    <row r="125" spans="1:20">
      <c r="A125" t="s">
        <v>238</v>
      </c>
      <c r="B125" t="s">
        <v>238</v>
      </c>
      <c r="C125" s="1" t="s">
        <v>90</v>
      </c>
      <c r="D125" t="s">
        <v>460</v>
      </c>
      <c r="E125" s="1" t="s">
        <v>474</v>
      </c>
      <c r="F125">
        <v>3631500000</v>
      </c>
      <c r="G125">
        <v>4249189999.9999995</v>
      </c>
      <c r="H125">
        <v>3641750000</v>
      </c>
      <c r="I125">
        <v>4405320000</v>
      </c>
      <c r="J125">
        <v>4433149738.8172398</v>
      </c>
      <c r="K125">
        <v>5171190000</v>
      </c>
      <c r="L125">
        <v>5053840000</v>
      </c>
      <c r="M125">
        <v>5315940000</v>
      </c>
      <c r="N125">
        <v>5080650000</v>
      </c>
      <c r="O125" t="s">
        <v>347</v>
      </c>
      <c r="Q125" s="98">
        <f t="shared" si="4"/>
        <v>5080650000</v>
      </c>
      <c r="R125" s="98" t="s">
        <v>123</v>
      </c>
      <c r="S125" s="98">
        <f t="shared" si="5"/>
        <v>5080650000</v>
      </c>
      <c r="T125" s="67">
        <f t="shared" si="3"/>
        <v>5.060089215999416E-5</v>
      </c>
    </row>
    <row r="126" spans="1:20">
      <c r="A126" t="s">
        <v>81</v>
      </c>
      <c r="B126" t="s">
        <v>81</v>
      </c>
      <c r="C126" s="1" t="s">
        <v>505</v>
      </c>
      <c r="D126" t="s">
        <v>460</v>
      </c>
      <c r="E126" s="1" t="s">
        <v>474</v>
      </c>
      <c r="F126" t="s">
        <v>347</v>
      </c>
      <c r="G126" t="s">
        <v>347</v>
      </c>
      <c r="H126" t="s">
        <v>347</v>
      </c>
      <c r="I126" t="s">
        <v>347</v>
      </c>
      <c r="J126" t="s">
        <v>347</v>
      </c>
      <c r="K126" t="s">
        <v>347</v>
      </c>
      <c r="L126" t="s">
        <v>347</v>
      </c>
      <c r="M126" t="s">
        <v>347</v>
      </c>
      <c r="N126" t="s">
        <v>347</v>
      </c>
      <c r="O126" t="s">
        <v>347</v>
      </c>
      <c r="Q126" s="98" t="str">
        <f t="shared" si="4"/>
        <v>..</v>
      </c>
      <c r="R126" s="98" t="s">
        <v>123</v>
      </c>
      <c r="S126" s="98">
        <f t="shared" si="5"/>
        <v>0</v>
      </c>
      <c r="T126" s="67">
        <f t="shared" si="3"/>
        <v>0</v>
      </c>
    </row>
    <row r="127" spans="1:20">
      <c r="A127" t="s">
        <v>327</v>
      </c>
      <c r="B127" t="s">
        <v>327</v>
      </c>
      <c r="C127" s="1" t="s">
        <v>9</v>
      </c>
      <c r="D127" t="s">
        <v>460</v>
      </c>
      <c r="E127" s="1" t="s">
        <v>474</v>
      </c>
      <c r="F127" t="s">
        <v>347</v>
      </c>
      <c r="G127" t="s">
        <v>347</v>
      </c>
      <c r="H127" t="s">
        <v>347</v>
      </c>
      <c r="I127" t="s">
        <v>347</v>
      </c>
      <c r="J127" t="s">
        <v>347</v>
      </c>
      <c r="K127" t="s">
        <v>347</v>
      </c>
      <c r="L127" t="s">
        <v>347</v>
      </c>
      <c r="M127" t="s">
        <v>347</v>
      </c>
      <c r="N127" t="s">
        <v>347</v>
      </c>
      <c r="O127" t="s">
        <v>347</v>
      </c>
      <c r="Q127" s="98" t="str">
        <f t="shared" si="4"/>
        <v>..</v>
      </c>
      <c r="R127" s="98" t="s">
        <v>123</v>
      </c>
      <c r="S127" s="98">
        <f t="shared" si="5"/>
        <v>0</v>
      </c>
      <c r="T127" s="67">
        <f t="shared" si="3"/>
        <v>0</v>
      </c>
    </row>
    <row r="128" spans="1:20">
      <c r="A128" t="s">
        <v>526</v>
      </c>
      <c r="B128" t="s">
        <v>526</v>
      </c>
      <c r="C128" s="1" t="s">
        <v>307</v>
      </c>
      <c r="D128" t="s">
        <v>460</v>
      </c>
      <c r="E128" s="1" t="s">
        <v>474</v>
      </c>
      <c r="F128">
        <v>7180100000</v>
      </c>
      <c r="G128">
        <v>8942350000</v>
      </c>
      <c r="H128">
        <v>8751020000</v>
      </c>
      <c r="I128">
        <v>7238550000</v>
      </c>
      <c r="J128">
        <v>7568297308.9653196</v>
      </c>
      <c r="K128">
        <v>9742920000</v>
      </c>
      <c r="L128">
        <v>9847530000</v>
      </c>
      <c r="M128">
        <v>8615770000</v>
      </c>
      <c r="N128">
        <v>6159610000</v>
      </c>
      <c r="O128" t="s">
        <v>347</v>
      </c>
      <c r="Q128" s="98">
        <f t="shared" si="4"/>
        <v>6159610000</v>
      </c>
      <c r="R128" s="98" t="s">
        <v>123</v>
      </c>
      <c r="S128" s="98">
        <f t="shared" si="5"/>
        <v>6159610000</v>
      </c>
      <c r="T128" s="67">
        <f t="shared" si="3"/>
        <v>6.1346827936902093E-5</v>
      </c>
    </row>
    <row r="129" spans="1:20">
      <c r="A129" t="s">
        <v>527</v>
      </c>
      <c r="B129" t="s">
        <v>527</v>
      </c>
      <c r="C129" s="1" t="s">
        <v>495</v>
      </c>
      <c r="D129" t="s">
        <v>460</v>
      </c>
      <c r="E129" s="1" t="s">
        <v>474</v>
      </c>
      <c r="F129">
        <v>525056680000.00006</v>
      </c>
      <c r="G129">
        <v>526015640000</v>
      </c>
      <c r="H129">
        <v>480245320000</v>
      </c>
      <c r="I129">
        <v>402253280000</v>
      </c>
      <c r="J129">
        <v>350809553623.58002</v>
      </c>
      <c r="K129">
        <v>417020520000</v>
      </c>
      <c r="L129">
        <v>385051430000</v>
      </c>
      <c r="M129">
        <v>413618820000</v>
      </c>
      <c r="N129">
        <v>399616700000</v>
      </c>
      <c r="O129" t="s">
        <v>347</v>
      </c>
      <c r="Q129" s="98">
        <f t="shared" si="4"/>
        <v>399616700000</v>
      </c>
      <c r="R129" s="98" t="s">
        <v>123</v>
      </c>
      <c r="S129" s="98">
        <f t="shared" si="5"/>
        <v>399616700000</v>
      </c>
      <c r="T129" s="67">
        <f t="shared" si="3"/>
        <v>3.9799949892302634E-3</v>
      </c>
    </row>
    <row r="130" spans="1:20">
      <c r="A130" t="s">
        <v>276</v>
      </c>
      <c r="B130" t="s">
        <v>276</v>
      </c>
      <c r="C130" s="1" t="s">
        <v>551</v>
      </c>
      <c r="D130" t="s">
        <v>460</v>
      </c>
      <c r="E130" s="1" t="s">
        <v>474</v>
      </c>
      <c r="F130" t="s">
        <v>347</v>
      </c>
      <c r="G130" t="s">
        <v>347</v>
      </c>
      <c r="H130" t="s">
        <v>347</v>
      </c>
      <c r="I130" t="s">
        <v>347</v>
      </c>
      <c r="J130" t="s">
        <v>347</v>
      </c>
      <c r="K130" t="s">
        <v>347</v>
      </c>
      <c r="L130" t="s">
        <v>347</v>
      </c>
      <c r="M130" t="s">
        <v>347</v>
      </c>
      <c r="N130" t="s">
        <v>347</v>
      </c>
      <c r="O130" t="s">
        <v>347</v>
      </c>
      <c r="Q130" s="98" t="str">
        <f t="shared" si="4"/>
        <v>..</v>
      </c>
      <c r="R130" s="98" t="s">
        <v>123</v>
      </c>
      <c r="S130" s="98">
        <f t="shared" si="5"/>
        <v>0</v>
      </c>
      <c r="T130" s="67">
        <f t="shared" ref="T130:T193" si="6">S130/SUM($S$2:$S$218)</f>
        <v>0</v>
      </c>
    </row>
    <row r="131" spans="1:20">
      <c r="A131" t="s">
        <v>176</v>
      </c>
      <c r="B131" t="s">
        <v>176</v>
      </c>
      <c r="C131" s="1" t="s">
        <v>536</v>
      </c>
      <c r="D131" t="s">
        <v>460</v>
      </c>
      <c r="E131" s="1" t="s">
        <v>474</v>
      </c>
      <c r="F131" t="s">
        <v>347</v>
      </c>
      <c r="G131" t="s">
        <v>347</v>
      </c>
      <c r="H131" t="s">
        <v>347</v>
      </c>
      <c r="I131" t="s">
        <v>347</v>
      </c>
      <c r="J131" t="s">
        <v>347</v>
      </c>
      <c r="K131" t="s">
        <v>347</v>
      </c>
      <c r="L131" t="s">
        <v>347</v>
      </c>
      <c r="M131" t="s">
        <v>347</v>
      </c>
      <c r="N131" t="s">
        <v>347</v>
      </c>
      <c r="O131" t="s">
        <v>347</v>
      </c>
      <c r="Q131" s="98" t="str">
        <f t="shared" ref="Q131:Q194" si="7">INDEX($F131:$O131, 1, MATCH($R131, $F$1:$O$1, 0))</f>
        <v>..</v>
      </c>
      <c r="R131" s="98" t="s">
        <v>123</v>
      </c>
      <c r="S131" s="98">
        <f t="shared" ref="S131:S194" si="8">IF(Q131="..", 0, Q131)</f>
        <v>0</v>
      </c>
      <c r="T131" s="67">
        <f t="shared" si="6"/>
        <v>0</v>
      </c>
    </row>
    <row r="132" spans="1:20">
      <c r="A132" t="s">
        <v>319</v>
      </c>
      <c r="B132" t="s">
        <v>319</v>
      </c>
      <c r="C132" s="1" t="s">
        <v>496</v>
      </c>
      <c r="D132" t="s">
        <v>460</v>
      </c>
      <c r="E132" s="1" t="s">
        <v>474</v>
      </c>
      <c r="F132" t="s">
        <v>347</v>
      </c>
      <c r="G132" t="s">
        <v>347</v>
      </c>
      <c r="H132" t="s">
        <v>347</v>
      </c>
      <c r="I132" t="s">
        <v>347</v>
      </c>
      <c r="J132" t="s">
        <v>347</v>
      </c>
      <c r="K132" t="s">
        <v>347</v>
      </c>
      <c r="L132" t="s">
        <v>347</v>
      </c>
      <c r="M132" t="s">
        <v>347</v>
      </c>
      <c r="N132" t="s">
        <v>347</v>
      </c>
      <c r="O132" t="s">
        <v>347</v>
      </c>
      <c r="Q132" s="98" t="str">
        <f t="shared" si="7"/>
        <v>..</v>
      </c>
      <c r="R132" s="98" t="s">
        <v>123</v>
      </c>
      <c r="S132" s="98">
        <f t="shared" si="8"/>
        <v>0</v>
      </c>
      <c r="T132" s="67">
        <f t="shared" si="6"/>
        <v>0</v>
      </c>
    </row>
    <row r="133" spans="1:20">
      <c r="A133" t="s">
        <v>128</v>
      </c>
      <c r="B133" t="s">
        <v>128</v>
      </c>
      <c r="C133" s="1" t="s">
        <v>338</v>
      </c>
      <c r="D133" t="s">
        <v>460</v>
      </c>
      <c r="E133" s="1" t="s">
        <v>474</v>
      </c>
      <c r="F133" t="s">
        <v>347</v>
      </c>
      <c r="G133" t="s">
        <v>347</v>
      </c>
      <c r="H133" t="s">
        <v>347</v>
      </c>
      <c r="I133" t="s">
        <v>347</v>
      </c>
      <c r="J133" t="s">
        <v>347</v>
      </c>
      <c r="K133" t="s">
        <v>347</v>
      </c>
      <c r="L133" t="s">
        <v>347</v>
      </c>
      <c r="M133" t="s">
        <v>347</v>
      </c>
      <c r="N133" t="s">
        <v>347</v>
      </c>
      <c r="O133" t="s">
        <v>347</v>
      </c>
      <c r="Q133" s="98" t="str">
        <f t="shared" si="7"/>
        <v>..</v>
      </c>
      <c r="R133" s="98" t="s">
        <v>123</v>
      </c>
      <c r="S133" s="98">
        <f t="shared" si="8"/>
        <v>0</v>
      </c>
      <c r="T133" s="67">
        <f t="shared" si="6"/>
        <v>0</v>
      </c>
    </row>
    <row r="134" spans="1:20">
      <c r="A134" t="s">
        <v>63</v>
      </c>
      <c r="B134" t="s">
        <v>63</v>
      </c>
      <c r="C134" s="1" t="s">
        <v>401</v>
      </c>
      <c r="D134" t="s">
        <v>460</v>
      </c>
      <c r="E134" s="1" t="s">
        <v>474</v>
      </c>
      <c r="F134">
        <v>3787240000</v>
      </c>
      <c r="G134" t="s">
        <v>347</v>
      </c>
      <c r="H134" t="s">
        <v>347</v>
      </c>
      <c r="I134" t="s">
        <v>347</v>
      </c>
      <c r="J134" t="s">
        <v>347</v>
      </c>
      <c r="K134" t="s">
        <v>347</v>
      </c>
      <c r="L134" t="s">
        <v>347</v>
      </c>
      <c r="M134" t="s">
        <v>347</v>
      </c>
      <c r="N134" t="s">
        <v>347</v>
      </c>
      <c r="O134" t="s">
        <v>347</v>
      </c>
      <c r="Q134" s="98">
        <f t="shared" si="7"/>
        <v>3787240000</v>
      </c>
      <c r="R134" s="98" t="s">
        <v>19</v>
      </c>
      <c r="S134" s="98">
        <f t="shared" si="8"/>
        <v>3787240000</v>
      </c>
      <c r="T134" s="67">
        <f t="shared" si="6"/>
        <v>3.7719134918566773E-5</v>
      </c>
    </row>
    <row r="135" spans="1:20">
      <c r="A135" t="s">
        <v>533</v>
      </c>
      <c r="B135" t="s">
        <v>533</v>
      </c>
      <c r="C135" s="1" t="s">
        <v>55</v>
      </c>
      <c r="D135" t="s">
        <v>460</v>
      </c>
      <c r="E135" s="1" t="s">
        <v>474</v>
      </c>
      <c r="F135">
        <v>52479840000</v>
      </c>
      <c r="G135">
        <v>53831380000</v>
      </c>
      <c r="H135">
        <v>52746800000</v>
      </c>
      <c r="I135">
        <v>45927920000</v>
      </c>
      <c r="J135">
        <v>57579718867.550995</v>
      </c>
      <c r="K135">
        <v>67048479999.999992</v>
      </c>
      <c r="L135">
        <v>61080780000</v>
      </c>
      <c r="M135">
        <v>65415260000</v>
      </c>
      <c r="N135">
        <v>65574810000</v>
      </c>
      <c r="O135" t="s">
        <v>347</v>
      </c>
      <c r="Q135" s="98">
        <f t="shared" si="7"/>
        <v>65574810000</v>
      </c>
      <c r="R135" s="98" t="s">
        <v>123</v>
      </c>
      <c r="S135" s="98">
        <f t="shared" si="8"/>
        <v>65574810000</v>
      </c>
      <c r="T135" s="67">
        <f t="shared" si="6"/>
        <v>6.5309436572527266E-4</v>
      </c>
    </row>
    <row r="136" spans="1:20">
      <c r="A136" t="s">
        <v>156</v>
      </c>
      <c r="B136" t="s">
        <v>156</v>
      </c>
      <c r="C136" s="1" t="s">
        <v>416</v>
      </c>
      <c r="D136" t="s">
        <v>460</v>
      </c>
      <c r="E136" s="1" t="s">
        <v>474</v>
      </c>
      <c r="F136" t="s">
        <v>347</v>
      </c>
      <c r="G136" t="s">
        <v>347</v>
      </c>
      <c r="H136" t="s">
        <v>347</v>
      </c>
      <c r="I136" t="s">
        <v>347</v>
      </c>
      <c r="J136" t="s">
        <v>347</v>
      </c>
      <c r="K136" t="s">
        <v>347</v>
      </c>
      <c r="L136" t="s">
        <v>347</v>
      </c>
      <c r="M136" t="s">
        <v>347</v>
      </c>
      <c r="N136" t="s">
        <v>347</v>
      </c>
      <c r="O136" t="s">
        <v>347</v>
      </c>
      <c r="Q136" s="98" t="str">
        <f t="shared" si="7"/>
        <v>..</v>
      </c>
      <c r="R136" s="98" t="s">
        <v>123</v>
      </c>
      <c r="S136" s="98">
        <f t="shared" si="8"/>
        <v>0</v>
      </c>
      <c r="T136" s="67">
        <f t="shared" si="6"/>
        <v>0</v>
      </c>
    </row>
    <row r="137" spans="1:20">
      <c r="A137" t="s">
        <v>82</v>
      </c>
      <c r="B137" t="s">
        <v>82</v>
      </c>
      <c r="C137" s="1" t="s">
        <v>486</v>
      </c>
      <c r="D137" t="s">
        <v>460</v>
      </c>
      <c r="E137" s="1" t="s">
        <v>474</v>
      </c>
      <c r="F137" t="s">
        <v>347</v>
      </c>
      <c r="G137" t="s">
        <v>347</v>
      </c>
      <c r="H137" t="s">
        <v>347</v>
      </c>
      <c r="I137" t="s">
        <v>347</v>
      </c>
      <c r="J137" t="s">
        <v>347</v>
      </c>
      <c r="K137" t="s">
        <v>347</v>
      </c>
      <c r="L137" t="s">
        <v>347</v>
      </c>
      <c r="M137" t="s">
        <v>347</v>
      </c>
      <c r="N137" t="s">
        <v>347</v>
      </c>
      <c r="O137" t="s">
        <v>347</v>
      </c>
      <c r="Q137" s="98" t="str">
        <f t="shared" si="7"/>
        <v>..</v>
      </c>
      <c r="R137" s="98" t="s">
        <v>123</v>
      </c>
      <c r="S137" s="98">
        <f t="shared" si="8"/>
        <v>0</v>
      </c>
      <c r="T137" s="67">
        <f t="shared" si="6"/>
        <v>0</v>
      </c>
    </row>
    <row r="138" spans="1:20">
      <c r="A138" t="s">
        <v>503</v>
      </c>
      <c r="B138" t="s">
        <v>503</v>
      </c>
      <c r="C138" s="1" t="s">
        <v>145</v>
      </c>
      <c r="D138" t="s">
        <v>460</v>
      </c>
      <c r="E138" s="1" t="s">
        <v>474</v>
      </c>
      <c r="F138" t="s">
        <v>347</v>
      </c>
      <c r="G138" t="s">
        <v>347</v>
      </c>
      <c r="H138" t="s">
        <v>347</v>
      </c>
      <c r="I138" t="s">
        <v>347</v>
      </c>
      <c r="J138">
        <v>2336939067.4724798</v>
      </c>
      <c r="K138">
        <v>2915230553.9601698</v>
      </c>
      <c r="L138">
        <v>2461910000</v>
      </c>
      <c r="M138">
        <v>2609010000</v>
      </c>
      <c r="N138">
        <v>1867170000</v>
      </c>
      <c r="O138" t="s">
        <v>347</v>
      </c>
      <c r="Q138" s="98">
        <f t="shared" si="7"/>
        <v>1867170000</v>
      </c>
      <c r="R138" s="98" t="s">
        <v>123</v>
      </c>
      <c r="S138" s="98">
        <f t="shared" si="8"/>
        <v>1867170000</v>
      </c>
      <c r="T138" s="67">
        <f t="shared" si="6"/>
        <v>1.8596137859206262E-5</v>
      </c>
    </row>
    <row r="139" spans="1:20">
      <c r="A139" t="s">
        <v>27</v>
      </c>
      <c r="B139" t="s">
        <v>27</v>
      </c>
      <c r="C139" s="1" t="s">
        <v>72</v>
      </c>
      <c r="D139" t="s">
        <v>460</v>
      </c>
      <c r="E139" s="1" t="s">
        <v>474</v>
      </c>
      <c r="F139" t="s">
        <v>347</v>
      </c>
      <c r="G139" t="s">
        <v>347</v>
      </c>
      <c r="H139" t="s">
        <v>347</v>
      </c>
      <c r="I139" t="s">
        <v>347</v>
      </c>
      <c r="J139" t="s">
        <v>347</v>
      </c>
      <c r="K139" t="s">
        <v>347</v>
      </c>
      <c r="L139" t="s">
        <v>347</v>
      </c>
      <c r="M139" t="s">
        <v>347</v>
      </c>
      <c r="N139" t="s">
        <v>347</v>
      </c>
      <c r="O139" t="s">
        <v>347</v>
      </c>
      <c r="Q139" s="98" t="str">
        <f t="shared" si="7"/>
        <v>..</v>
      </c>
      <c r="R139" s="98" t="s">
        <v>123</v>
      </c>
      <c r="S139" s="98">
        <f t="shared" si="8"/>
        <v>0</v>
      </c>
      <c r="T139" s="67">
        <f t="shared" si="6"/>
        <v>0</v>
      </c>
    </row>
    <row r="140" spans="1:20">
      <c r="A140" t="s">
        <v>35</v>
      </c>
      <c r="B140" t="s">
        <v>35</v>
      </c>
      <c r="C140" s="1" t="s">
        <v>73</v>
      </c>
      <c r="D140" t="s">
        <v>460</v>
      </c>
      <c r="E140" s="1" t="s">
        <v>474</v>
      </c>
      <c r="F140" t="s">
        <v>347</v>
      </c>
      <c r="G140" t="s">
        <v>347</v>
      </c>
      <c r="H140" t="s">
        <v>347</v>
      </c>
      <c r="I140" t="s">
        <v>347</v>
      </c>
      <c r="J140" t="s">
        <v>347</v>
      </c>
      <c r="K140" t="s">
        <v>347</v>
      </c>
      <c r="L140" t="s">
        <v>347</v>
      </c>
      <c r="M140" t="s">
        <v>347</v>
      </c>
      <c r="N140" t="s">
        <v>347</v>
      </c>
      <c r="O140" t="s">
        <v>347</v>
      </c>
      <c r="Q140" s="98" t="str">
        <f t="shared" si="7"/>
        <v>..</v>
      </c>
      <c r="R140" s="98" t="s">
        <v>123</v>
      </c>
      <c r="S140" s="98">
        <f t="shared" si="8"/>
        <v>0</v>
      </c>
      <c r="T140" s="67">
        <f t="shared" si="6"/>
        <v>0</v>
      </c>
    </row>
    <row r="141" spans="1:20">
      <c r="A141" t="s">
        <v>11</v>
      </c>
      <c r="B141" t="s">
        <v>11</v>
      </c>
      <c r="C141" s="1" t="s">
        <v>483</v>
      </c>
      <c r="D141" t="s">
        <v>460</v>
      </c>
      <c r="E141" s="1" t="s">
        <v>474</v>
      </c>
      <c r="F141">
        <v>650811190000</v>
      </c>
      <c r="G141">
        <v>817840280000</v>
      </c>
      <c r="H141">
        <v>786573520000</v>
      </c>
      <c r="I141">
        <v>728485580000</v>
      </c>
      <c r="J141">
        <v>805724439486.29102</v>
      </c>
      <c r="K141">
        <v>1100105440292.49</v>
      </c>
      <c r="L141" t="s">
        <v>347</v>
      </c>
      <c r="M141" t="s">
        <v>347</v>
      </c>
      <c r="N141" t="s">
        <v>347</v>
      </c>
      <c r="O141" t="s">
        <v>347</v>
      </c>
      <c r="Q141" s="98">
        <f t="shared" si="7"/>
        <v>1100105440292.49</v>
      </c>
      <c r="R141" s="98" t="s">
        <v>404</v>
      </c>
      <c r="S141" s="98">
        <f t="shared" si="8"/>
        <v>1100105440292.49</v>
      </c>
      <c r="T141" s="67">
        <f t="shared" si="6"/>
        <v>1.0956534449108515E-2</v>
      </c>
    </row>
    <row r="142" spans="1:20">
      <c r="A142" t="s">
        <v>118</v>
      </c>
      <c r="B142" t="s">
        <v>118</v>
      </c>
      <c r="C142" s="1" t="s">
        <v>315</v>
      </c>
      <c r="D142" t="s">
        <v>460</v>
      </c>
      <c r="E142" s="1" t="s">
        <v>474</v>
      </c>
      <c r="F142" t="s">
        <v>347</v>
      </c>
      <c r="G142" t="s">
        <v>347</v>
      </c>
      <c r="H142" t="s">
        <v>347</v>
      </c>
      <c r="I142" t="s">
        <v>347</v>
      </c>
      <c r="J142" t="s">
        <v>347</v>
      </c>
      <c r="K142" t="s">
        <v>347</v>
      </c>
      <c r="L142" t="s">
        <v>347</v>
      </c>
      <c r="M142" t="s">
        <v>347</v>
      </c>
      <c r="N142" t="s">
        <v>347</v>
      </c>
      <c r="O142" t="s">
        <v>347</v>
      </c>
      <c r="Q142" s="98" t="str">
        <f t="shared" si="7"/>
        <v>..</v>
      </c>
      <c r="R142" s="98" t="s">
        <v>123</v>
      </c>
      <c r="S142" s="98">
        <f t="shared" si="8"/>
        <v>0</v>
      </c>
      <c r="T142" s="67">
        <f t="shared" si="6"/>
        <v>0</v>
      </c>
    </row>
    <row r="143" spans="1:20">
      <c r="A143" t="s">
        <v>130</v>
      </c>
      <c r="B143" t="s">
        <v>130</v>
      </c>
      <c r="C143" s="1" t="s">
        <v>40</v>
      </c>
      <c r="D143" t="s">
        <v>460</v>
      </c>
      <c r="E143" s="1" t="s">
        <v>474</v>
      </c>
      <c r="F143">
        <v>52870100000</v>
      </c>
      <c r="G143">
        <v>65961560000</v>
      </c>
      <c r="H143">
        <v>74415690000</v>
      </c>
      <c r="I143">
        <v>74350500000</v>
      </c>
      <c r="J143">
        <v>80048458701.551697</v>
      </c>
      <c r="K143">
        <v>94691280000</v>
      </c>
      <c r="L143">
        <v>86132630000</v>
      </c>
      <c r="M143">
        <v>107879780000</v>
      </c>
      <c r="N143">
        <v>132198459999.99998</v>
      </c>
      <c r="O143" t="s">
        <v>347</v>
      </c>
      <c r="Q143" s="98">
        <f t="shared" si="7"/>
        <v>132198459999.99998</v>
      </c>
      <c r="R143" s="98" t="s">
        <v>123</v>
      </c>
      <c r="S143" s="98">
        <f t="shared" si="8"/>
        <v>132198459999.99998</v>
      </c>
      <c r="T143" s="67">
        <f t="shared" si="6"/>
        <v>1.3166346861478945E-3</v>
      </c>
    </row>
    <row r="144" spans="1:20">
      <c r="A144" t="s">
        <v>384</v>
      </c>
      <c r="B144" t="s">
        <v>384</v>
      </c>
      <c r="C144" s="1" t="s">
        <v>259</v>
      </c>
      <c r="D144" t="s">
        <v>460</v>
      </c>
      <c r="E144" s="1" t="s">
        <v>474</v>
      </c>
      <c r="F144" t="s">
        <v>347</v>
      </c>
      <c r="G144" t="s">
        <v>347</v>
      </c>
      <c r="H144" t="s">
        <v>347</v>
      </c>
      <c r="I144" t="s">
        <v>347</v>
      </c>
      <c r="J144" t="s">
        <v>347</v>
      </c>
      <c r="K144" t="s">
        <v>347</v>
      </c>
      <c r="L144" t="s">
        <v>347</v>
      </c>
      <c r="M144" t="s">
        <v>347</v>
      </c>
      <c r="N144" t="s">
        <v>347</v>
      </c>
      <c r="O144" t="s">
        <v>347</v>
      </c>
      <c r="Q144" s="98" t="str">
        <f t="shared" si="7"/>
        <v>..</v>
      </c>
      <c r="R144" s="98" t="s">
        <v>123</v>
      </c>
      <c r="S144" s="98">
        <f t="shared" si="8"/>
        <v>0</v>
      </c>
      <c r="T144" s="67">
        <f t="shared" si="6"/>
        <v>0</v>
      </c>
    </row>
    <row r="145" spans="1:20">
      <c r="A145" t="s">
        <v>507</v>
      </c>
      <c r="B145" t="s">
        <v>507</v>
      </c>
      <c r="C145" s="1" t="s">
        <v>513</v>
      </c>
      <c r="D145" t="s">
        <v>460</v>
      </c>
      <c r="E145" s="1" t="s">
        <v>474</v>
      </c>
      <c r="F145" t="s">
        <v>347</v>
      </c>
      <c r="G145" t="s">
        <v>347</v>
      </c>
      <c r="H145" t="s">
        <v>347</v>
      </c>
      <c r="I145" t="s">
        <v>347</v>
      </c>
      <c r="J145" t="s">
        <v>347</v>
      </c>
      <c r="K145" t="s">
        <v>347</v>
      </c>
      <c r="L145" t="s">
        <v>347</v>
      </c>
      <c r="M145" t="s">
        <v>347</v>
      </c>
      <c r="N145" t="s">
        <v>347</v>
      </c>
      <c r="O145" t="s">
        <v>347</v>
      </c>
      <c r="Q145" s="98" t="str">
        <f t="shared" si="7"/>
        <v>..</v>
      </c>
      <c r="R145" s="98" t="s">
        <v>123</v>
      </c>
      <c r="S145" s="98">
        <f t="shared" si="8"/>
        <v>0</v>
      </c>
      <c r="T145" s="67">
        <f t="shared" si="6"/>
        <v>0</v>
      </c>
    </row>
    <row r="146" spans="1:20">
      <c r="A146" t="s">
        <v>159</v>
      </c>
      <c r="B146" t="s">
        <v>159</v>
      </c>
      <c r="C146" s="1" t="s">
        <v>308</v>
      </c>
      <c r="D146" t="s">
        <v>460</v>
      </c>
      <c r="E146" s="1" t="s">
        <v>474</v>
      </c>
      <c r="F146">
        <v>56205200000</v>
      </c>
      <c r="G146">
        <v>80609900000</v>
      </c>
      <c r="H146">
        <v>62766310000</v>
      </c>
      <c r="I146">
        <v>49973880000</v>
      </c>
      <c r="J146">
        <v>29792434000.264099</v>
      </c>
      <c r="K146">
        <v>37217620000</v>
      </c>
      <c r="L146">
        <v>31520550000</v>
      </c>
      <c r="M146">
        <v>43921600000</v>
      </c>
      <c r="N146">
        <v>56569030000</v>
      </c>
      <c r="O146" t="s">
        <v>347</v>
      </c>
      <c r="Q146" s="98">
        <f t="shared" si="7"/>
        <v>56569030000</v>
      </c>
      <c r="R146" s="98" t="s">
        <v>123</v>
      </c>
      <c r="S146" s="98">
        <f t="shared" si="8"/>
        <v>56569030000</v>
      </c>
      <c r="T146" s="67">
        <f t="shared" si="6"/>
        <v>5.6340101889039288E-4</v>
      </c>
    </row>
    <row r="147" spans="1:20">
      <c r="A147" t="s">
        <v>236</v>
      </c>
      <c r="B147" t="s">
        <v>236</v>
      </c>
      <c r="C147" s="1" t="s">
        <v>165</v>
      </c>
      <c r="D147" t="s">
        <v>460</v>
      </c>
      <c r="E147" s="1" t="s">
        <v>474</v>
      </c>
      <c r="F147" t="s">
        <v>347</v>
      </c>
      <c r="G147" t="s">
        <v>347</v>
      </c>
      <c r="H147" t="s">
        <v>347</v>
      </c>
      <c r="I147" t="s">
        <v>347</v>
      </c>
      <c r="J147" t="s">
        <v>347</v>
      </c>
      <c r="K147" t="s">
        <v>347</v>
      </c>
      <c r="L147" t="s">
        <v>347</v>
      </c>
      <c r="M147" t="s">
        <v>347</v>
      </c>
      <c r="N147" t="s">
        <v>347</v>
      </c>
      <c r="O147" t="s">
        <v>347</v>
      </c>
      <c r="Q147" s="98" t="str">
        <f t="shared" si="7"/>
        <v>..</v>
      </c>
      <c r="R147" s="98" t="s">
        <v>123</v>
      </c>
      <c r="S147" s="98">
        <f t="shared" si="8"/>
        <v>0</v>
      </c>
      <c r="T147" s="67">
        <f t="shared" si="6"/>
        <v>0</v>
      </c>
    </row>
    <row r="148" spans="1:20">
      <c r="A148" t="s">
        <v>53</v>
      </c>
      <c r="B148" t="s">
        <v>53</v>
      </c>
      <c r="C148" s="1" t="s">
        <v>92</v>
      </c>
      <c r="D148" t="s">
        <v>460</v>
      </c>
      <c r="E148" s="1" t="s">
        <v>474</v>
      </c>
      <c r="F148" t="s">
        <v>347</v>
      </c>
      <c r="G148" t="s">
        <v>347</v>
      </c>
      <c r="H148" t="s">
        <v>347</v>
      </c>
      <c r="I148" t="s">
        <v>347</v>
      </c>
      <c r="J148" t="s">
        <v>347</v>
      </c>
      <c r="K148" t="s">
        <v>347</v>
      </c>
      <c r="L148" t="s">
        <v>347</v>
      </c>
      <c r="M148" t="s">
        <v>347</v>
      </c>
      <c r="N148" t="s">
        <v>347</v>
      </c>
      <c r="O148" t="s">
        <v>347</v>
      </c>
      <c r="Q148" s="98" t="str">
        <f t="shared" si="7"/>
        <v>..</v>
      </c>
      <c r="R148" s="98" t="s">
        <v>123</v>
      </c>
      <c r="S148" s="98">
        <f t="shared" si="8"/>
        <v>0</v>
      </c>
      <c r="T148" s="67">
        <f t="shared" si="6"/>
        <v>0</v>
      </c>
    </row>
    <row r="149" spans="1:20">
      <c r="A149" t="s">
        <v>254</v>
      </c>
      <c r="B149" t="s">
        <v>254</v>
      </c>
      <c r="C149" s="1" t="s">
        <v>120</v>
      </c>
      <c r="D149" t="s">
        <v>460</v>
      </c>
      <c r="E149" s="1" t="s">
        <v>474</v>
      </c>
      <c r="F149">
        <v>242764880000</v>
      </c>
      <c r="G149">
        <v>265377099999.99997</v>
      </c>
      <c r="H149">
        <v>219369670000</v>
      </c>
      <c r="I149">
        <v>193895750000</v>
      </c>
      <c r="J149">
        <v>231257192555.22699</v>
      </c>
      <c r="K149">
        <v>287192200000</v>
      </c>
      <c r="L149">
        <v>267382190000</v>
      </c>
      <c r="M149">
        <v>295548630000</v>
      </c>
      <c r="N149" t="s">
        <v>347</v>
      </c>
      <c r="O149" t="s">
        <v>347</v>
      </c>
      <c r="Q149" s="98">
        <f t="shared" si="7"/>
        <v>295548630000</v>
      </c>
      <c r="R149" s="98" t="s">
        <v>522</v>
      </c>
      <c r="S149" s="98">
        <f t="shared" si="8"/>
        <v>295548630000</v>
      </c>
      <c r="T149" s="67">
        <f t="shared" si="6"/>
        <v>2.9435257997823139E-3</v>
      </c>
    </row>
    <row r="150" spans="1:20">
      <c r="A150" t="s">
        <v>313</v>
      </c>
      <c r="B150" t="s">
        <v>313</v>
      </c>
      <c r="C150" s="1" t="s">
        <v>423</v>
      </c>
      <c r="D150" t="s">
        <v>460</v>
      </c>
      <c r="E150" s="1" t="s">
        <v>474</v>
      </c>
      <c r="F150">
        <v>30291300000</v>
      </c>
      <c r="G150">
        <v>36766600000</v>
      </c>
      <c r="H150">
        <v>37830490000</v>
      </c>
      <c r="I150">
        <v>41123170000</v>
      </c>
      <c r="J150">
        <v>23285264254.100502</v>
      </c>
      <c r="K150">
        <v>21298880000</v>
      </c>
      <c r="L150">
        <v>18782400000</v>
      </c>
      <c r="M150">
        <v>17119480000</v>
      </c>
      <c r="N150">
        <v>16480520000</v>
      </c>
      <c r="O150" t="s">
        <v>347</v>
      </c>
      <c r="Q150" s="98">
        <f t="shared" si="7"/>
        <v>16480520000</v>
      </c>
      <c r="R150" s="98" t="s">
        <v>123</v>
      </c>
      <c r="S150" s="98">
        <f t="shared" si="8"/>
        <v>16480520000</v>
      </c>
      <c r="T150" s="67">
        <f t="shared" si="6"/>
        <v>1.6413825303073957E-4</v>
      </c>
    </row>
    <row r="151" spans="1:20">
      <c r="A151" t="s">
        <v>544</v>
      </c>
      <c r="B151" t="s">
        <v>544</v>
      </c>
      <c r="C151" s="1" t="s">
        <v>385</v>
      </c>
      <c r="D151" t="s">
        <v>460</v>
      </c>
      <c r="E151" s="1" t="s">
        <v>474</v>
      </c>
      <c r="F151" t="s">
        <v>347</v>
      </c>
      <c r="G151" t="s">
        <v>347</v>
      </c>
      <c r="H151" t="s">
        <v>347</v>
      </c>
      <c r="I151" t="s">
        <v>347</v>
      </c>
      <c r="J151" t="s">
        <v>347</v>
      </c>
      <c r="K151" t="s">
        <v>347</v>
      </c>
      <c r="L151" t="s">
        <v>347</v>
      </c>
      <c r="M151" t="s">
        <v>347</v>
      </c>
      <c r="N151" t="s">
        <v>347</v>
      </c>
      <c r="O151" t="s">
        <v>347</v>
      </c>
      <c r="Q151" s="98" t="str">
        <f t="shared" si="7"/>
        <v>..</v>
      </c>
      <c r="R151" s="98" t="s">
        <v>123</v>
      </c>
      <c r="S151" s="98">
        <f t="shared" si="8"/>
        <v>0</v>
      </c>
      <c r="T151" s="67">
        <f t="shared" si="6"/>
        <v>0</v>
      </c>
    </row>
    <row r="152" spans="1:20">
      <c r="A152" t="s">
        <v>323</v>
      </c>
      <c r="B152" t="s">
        <v>323</v>
      </c>
      <c r="C152" s="1" t="s">
        <v>242</v>
      </c>
      <c r="D152" t="s">
        <v>460</v>
      </c>
      <c r="E152" s="1" t="s">
        <v>474</v>
      </c>
      <c r="F152" t="s">
        <v>347</v>
      </c>
      <c r="G152" t="s">
        <v>347</v>
      </c>
      <c r="H152" t="s">
        <v>347</v>
      </c>
      <c r="I152" t="s">
        <v>347</v>
      </c>
      <c r="J152" t="s">
        <v>347</v>
      </c>
      <c r="K152" t="s">
        <v>347</v>
      </c>
      <c r="L152" t="s">
        <v>347</v>
      </c>
      <c r="M152" t="s">
        <v>347</v>
      </c>
      <c r="N152" t="s">
        <v>347</v>
      </c>
      <c r="O152" t="s">
        <v>347</v>
      </c>
      <c r="Q152" s="98" t="str">
        <f t="shared" si="7"/>
        <v>..</v>
      </c>
      <c r="R152" s="98" t="s">
        <v>123</v>
      </c>
      <c r="S152" s="98">
        <f t="shared" si="8"/>
        <v>0</v>
      </c>
      <c r="T152" s="67">
        <f t="shared" si="6"/>
        <v>0</v>
      </c>
    </row>
    <row r="153" spans="1:20">
      <c r="A153" t="s">
        <v>134</v>
      </c>
      <c r="B153" t="s">
        <v>134</v>
      </c>
      <c r="C153" s="1" t="s">
        <v>171</v>
      </c>
      <c r="D153" t="s">
        <v>460</v>
      </c>
      <c r="E153" s="1" t="s">
        <v>474</v>
      </c>
      <c r="F153">
        <v>12544000000</v>
      </c>
      <c r="G153">
        <v>12570000000</v>
      </c>
      <c r="H153">
        <v>13755890000</v>
      </c>
      <c r="I153">
        <v>13174310000</v>
      </c>
      <c r="J153">
        <v>13563970000</v>
      </c>
      <c r="K153">
        <v>15023710000</v>
      </c>
      <c r="L153">
        <v>15647730000</v>
      </c>
      <c r="M153">
        <v>17274000000</v>
      </c>
      <c r="N153">
        <v>13938450000</v>
      </c>
      <c r="O153" t="s">
        <v>347</v>
      </c>
      <c r="Q153" s="98">
        <f t="shared" si="7"/>
        <v>13938450000</v>
      </c>
      <c r="R153" s="98" t="s">
        <v>123</v>
      </c>
      <c r="S153" s="98">
        <f t="shared" si="8"/>
        <v>13938450000</v>
      </c>
      <c r="T153" s="67">
        <f t="shared" si="6"/>
        <v>1.3882042756880922E-4</v>
      </c>
    </row>
    <row r="154" spans="1:20">
      <c r="A154" t="s">
        <v>467</v>
      </c>
      <c r="B154" t="s">
        <v>467</v>
      </c>
      <c r="C154" s="1" t="s">
        <v>472</v>
      </c>
      <c r="D154" t="s">
        <v>460</v>
      </c>
      <c r="E154" s="1" t="s">
        <v>474</v>
      </c>
      <c r="F154" t="s">
        <v>347</v>
      </c>
      <c r="G154">
        <v>2931950000</v>
      </c>
      <c r="H154">
        <v>3310540000</v>
      </c>
      <c r="I154">
        <v>1718860000</v>
      </c>
      <c r="J154">
        <v>1643140000</v>
      </c>
      <c r="K154">
        <v>1681580000</v>
      </c>
      <c r="L154" t="s">
        <v>347</v>
      </c>
      <c r="M154" t="s">
        <v>347</v>
      </c>
      <c r="N154" t="s">
        <v>347</v>
      </c>
      <c r="O154" t="s">
        <v>347</v>
      </c>
      <c r="Q154" s="98">
        <f t="shared" si="7"/>
        <v>1681580000</v>
      </c>
      <c r="R154" s="98" t="s">
        <v>404</v>
      </c>
      <c r="S154" s="98">
        <f t="shared" si="8"/>
        <v>1681580000</v>
      </c>
      <c r="T154" s="67">
        <f t="shared" si="6"/>
        <v>1.6747748464941094E-5</v>
      </c>
    </row>
    <row r="155" spans="1:20">
      <c r="A155" t="s">
        <v>155</v>
      </c>
      <c r="B155" t="s">
        <v>155</v>
      </c>
      <c r="C155" s="1" t="s">
        <v>473</v>
      </c>
      <c r="D155" t="s">
        <v>460</v>
      </c>
      <c r="E155" s="1" t="s">
        <v>474</v>
      </c>
      <c r="F155" t="s">
        <v>347</v>
      </c>
      <c r="G155" t="s">
        <v>347</v>
      </c>
      <c r="H155" t="s">
        <v>347</v>
      </c>
      <c r="I155" t="s">
        <v>347</v>
      </c>
      <c r="J155" t="s">
        <v>347</v>
      </c>
      <c r="K155" t="s">
        <v>347</v>
      </c>
      <c r="L155" t="s">
        <v>347</v>
      </c>
      <c r="M155" t="s">
        <v>347</v>
      </c>
      <c r="N155" t="s">
        <v>347</v>
      </c>
      <c r="O155" t="s">
        <v>347</v>
      </c>
      <c r="Q155" s="98" t="str">
        <f t="shared" si="7"/>
        <v>..</v>
      </c>
      <c r="R155" s="98" t="s">
        <v>123</v>
      </c>
      <c r="S155" s="98">
        <f t="shared" si="8"/>
        <v>0</v>
      </c>
      <c r="T155" s="67">
        <f t="shared" si="6"/>
        <v>0</v>
      </c>
    </row>
    <row r="156" spans="1:20">
      <c r="A156" t="s">
        <v>71</v>
      </c>
      <c r="B156" t="s">
        <v>71</v>
      </c>
      <c r="C156" s="1" t="s">
        <v>101</v>
      </c>
      <c r="D156" t="s">
        <v>460</v>
      </c>
      <c r="E156" s="1" t="s">
        <v>474</v>
      </c>
      <c r="F156">
        <v>102616700000</v>
      </c>
      <c r="G156">
        <v>80977520000</v>
      </c>
      <c r="H156">
        <v>78839860000</v>
      </c>
      <c r="I156">
        <v>56555700000</v>
      </c>
      <c r="J156">
        <v>81088973557.181503</v>
      </c>
      <c r="K156">
        <v>99217960000</v>
      </c>
      <c r="L156">
        <v>93385360000</v>
      </c>
      <c r="M156">
        <v>98964960000</v>
      </c>
      <c r="N156">
        <v>87092130000</v>
      </c>
      <c r="O156" t="s">
        <v>347</v>
      </c>
      <c r="Q156" s="98">
        <f t="shared" si="7"/>
        <v>87092130000</v>
      </c>
      <c r="R156" s="98" t="s">
        <v>123</v>
      </c>
      <c r="S156" s="98">
        <f t="shared" si="8"/>
        <v>87092130000</v>
      </c>
      <c r="T156" s="67">
        <f t="shared" si="6"/>
        <v>8.6739678547315645E-4</v>
      </c>
    </row>
    <row r="157" spans="1:20">
      <c r="A157" t="s">
        <v>392</v>
      </c>
      <c r="B157" t="s">
        <v>392</v>
      </c>
      <c r="C157" s="1" t="s">
        <v>282</v>
      </c>
      <c r="D157" t="s">
        <v>460</v>
      </c>
      <c r="E157" s="1" t="s">
        <v>474</v>
      </c>
      <c r="F157">
        <v>229316640000</v>
      </c>
      <c r="G157">
        <v>217320260000</v>
      </c>
      <c r="H157">
        <v>261840670000</v>
      </c>
      <c r="I157">
        <v>238819940000</v>
      </c>
      <c r="J157">
        <v>239738046230.45001</v>
      </c>
      <c r="K157">
        <v>290401420000</v>
      </c>
      <c r="L157">
        <v>258155660000</v>
      </c>
      <c r="M157">
        <v>275302190000</v>
      </c>
      <c r="N157">
        <v>272790289999.99997</v>
      </c>
      <c r="O157" t="s">
        <v>347</v>
      </c>
      <c r="Q157" s="98">
        <f t="shared" si="7"/>
        <v>272790289999.99997</v>
      </c>
      <c r="R157" s="98" t="s">
        <v>123</v>
      </c>
      <c r="S157" s="98">
        <f t="shared" si="8"/>
        <v>272790289999.99997</v>
      </c>
      <c r="T157" s="67">
        <f t="shared" si="6"/>
        <v>2.7168634026322482E-3</v>
      </c>
    </row>
    <row r="158" spans="1:20">
      <c r="A158" t="s">
        <v>378</v>
      </c>
      <c r="B158" t="s">
        <v>378</v>
      </c>
      <c r="C158" s="1" t="s">
        <v>110</v>
      </c>
      <c r="D158" t="s">
        <v>460</v>
      </c>
      <c r="E158" s="1" t="s">
        <v>474</v>
      </c>
      <c r="F158">
        <v>177408380000</v>
      </c>
      <c r="G158">
        <v>204542550000</v>
      </c>
      <c r="H158">
        <v>168895630000</v>
      </c>
      <c r="I158">
        <v>137769580000</v>
      </c>
      <c r="J158">
        <v>138691082497.66699</v>
      </c>
      <c r="K158">
        <v>201392890000</v>
      </c>
      <c r="L158">
        <v>160482620000</v>
      </c>
      <c r="M158">
        <v>151618860000</v>
      </c>
      <c r="N158">
        <v>177508140000</v>
      </c>
      <c r="O158" t="s">
        <v>347</v>
      </c>
      <c r="Q158" s="98">
        <f t="shared" si="7"/>
        <v>177508140000</v>
      </c>
      <c r="R158" s="98" t="s">
        <v>123</v>
      </c>
      <c r="S158" s="98">
        <f t="shared" si="8"/>
        <v>177508140000</v>
      </c>
      <c r="T158" s="67">
        <f t="shared" si="6"/>
        <v>1.7678978574909008E-3</v>
      </c>
    </row>
    <row r="159" spans="1:20">
      <c r="A159" t="s">
        <v>113</v>
      </c>
      <c r="B159" t="s">
        <v>113</v>
      </c>
      <c r="C159" s="1" t="s">
        <v>151</v>
      </c>
      <c r="D159" t="s">
        <v>460</v>
      </c>
      <c r="E159" s="1" t="s">
        <v>474</v>
      </c>
      <c r="F159">
        <v>65519040000</v>
      </c>
      <c r="G159">
        <v>79177900000</v>
      </c>
      <c r="H159">
        <v>57774190000</v>
      </c>
      <c r="I159">
        <v>59837190000</v>
      </c>
      <c r="J159">
        <v>57255223904.945595</v>
      </c>
      <c r="K159">
        <v>75589628811.639191</v>
      </c>
      <c r="L159">
        <v>61933604857.411003</v>
      </c>
      <c r="M159" t="s">
        <v>347</v>
      </c>
      <c r="N159" t="s">
        <v>347</v>
      </c>
      <c r="O159" t="s">
        <v>347</v>
      </c>
      <c r="Q159" s="98">
        <f t="shared" si="7"/>
        <v>61933604857.411003</v>
      </c>
      <c r="R159" s="98" t="s">
        <v>277</v>
      </c>
      <c r="S159" s="98">
        <f t="shared" si="8"/>
        <v>61933604857.411003</v>
      </c>
      <c r="T159" s="67">
        <f t="shared" si="6"/>
        <v>6.168296695244791E-4</v>
      </c>
    </row>
    <row r="160" spans="1:20">
      <c r="A160" t="s">
        <v>133</v>
      </c>
      <c r="B160" t="s">
        <v>133</v>
      </c>
      <c r="C160" s="1" t="s">
        <v>102</v>
      </c>
      <c r="D160" t="s">
        <v>460</v>
      </c>
      <c r="E160" s="1" t="s">
        <v>474</v>
      </c>
      <c r="F160" t="s">
        <v>347</v>
      </c>
      <c r="G160" t="s">
        <v>347</v>
      </c>
      <c r="H160" t="s">
        <v>347</v>
      </c>
      <c r="I160" t="s">
        <v>347</v>
      </c>
      <c r="J160" t="s">
        <v>347</v>
      </c>
      <c r="K160" t="s">
        <v>347</v>
      </c>
      <c r="L160" t="s">
        <v>347</v>
      </c>
      <c r="M160" t="s">
        <v>347</v>
      </c>
      <c r="N160" t="s">
        <v>347</v>
      </c>
      <c r="O160" t="s">
        <v>347</v>
      </c>
      <c r="Q160" s="98" t="str">
        <f t="shared" si="7"/>
        <v>..</v>
      </c>
      <c r="R160" s="98" t="s">
        <v>123</v>
      </c>
      <c r="S160" s="98">
        <f t="shared" si="8"/>
        <v>0</v>
      </c>
      <c r="T160" s="67">
        <f t="shared" si="6"/>
        <v>0</v>
      </c>
    </row>
    <row r="161" spans="1:20">
      <c r="A161" t="s">
        <v>330</v>
      </c>
      <c r="B161" t="s">
        <v>330</v>
      </c>
      <c r="C161" s="1" t="s">
        <v>328</v>
      </c>
      <c r="D161" t="s">
        <v>460</v>
      </c>
      <c r="E161" s="1" t="s">
        <v>474</v>
      </c>
      <c r="F161" t="s">
        <v>347</v>
      </c>
      <c r="G161">
        <v>152576230000</v>
      </c>
      <c r="H161">
        <v>185860280000</v>
      </c>
      <c r="I161">
        <v>142556460000</v>
      </c>
      <c r="J161">
        <v>154823888553.05801</v>
      </c>
      <c r="K161">
        <v>130610060000</v>
      </c>
      <c r="L161">
        <v>163047410000</v>
      </c>
      <c r="M161">
        <v>160050720000</v>
      </c>
      <c r="N161">
        <v>165393780000</v>
      </c>
      <c r="O161" t="s">
        <v>347</v>
      </c>
      <c r="Q161" s="98">
        <f t="shared" si="7"/>
        <v>165393780000</v>
      </c>
      <c r="R161" s="98" t="s">
        <v>123</v>
      </c>
      <c r="S161" s="98">
        <f t="shared" si="8"/>
        <v>165393780000</v>
      </c>
      <c r="T161" s="67">
        <f t="shared" si="6"/>
        <v>1.6472445111774673E-3</v>
      </c>
    </row>
    <row r="162" spans="1:20">
      <c r="A162" t="s">
        <v>402</v>
      </c>
      <c r="B162" t="s">
        <v>402</v>
      </c>
      <c r="C162" s="1" t="s">
        <v>38</v>
      </c>
      <c r="D162" t="s">
        <v>460</v>
      </c>
      <c r="E162" s="1" t="s">
        <v>474</v>
      </c>
      <c r="F162" t="s">
        <v>347</v>
      </c>
      <c r="G162">
        <v>24574280000</v>
      </c>
      <c r="H162">
        <v>22386840000</v>
      </c>
      <c r="I162">
        <v>18539110000</v>
      </c>
      <c r="J162">
        <v>18072690000</v>
      </c>
      <c r="K162">
        <v>23621180000</v>
      </c>
      <c r="L162">
        <v>20853790000</v>
      </c>
      <c r="M162">
        <v>26110300000</v>
      </c>
      <c r="N162">
        <v>25513180000</v>
      </c>
      <c r="O162" t="s">
        <v>347</v>
      </c>
      <c r="Q162" s="98">
        <f t="shared" si="7"/>
        <v>25513180000</v>
      </c>
      <c r="R162" s="98" t="s">
        <v>123</v>
      </c>
      <c r="S162" s="98">
        <f t="shared" si="8"/>
        <v>25513180000</v>
      </c>
      <c r="T162" s="67">
        <f t="shared" si="6"/>
        <v>2.5409931206410989E-4</v>
      </c>
    </row>
    <row r="163" spans="1:20">
      <c r="A163" t="s">
        <v>8</v>
      </c>
      <c r="B163" t="s">
        <v>8</v>
      </c>
      <c r="C163" s="1" t="s">
        <v>21</v>
      </c>
      <c r="D163" t="s">
        <v>460</v>
      </c>
      <c r="E163" s="1" t="s">
        <v>474</v>
      </c>
      <c r="F163">
        <v>825340470000</v>
      </c>
      <c r="G163">
        <v>770656620000</v>
      </c>
      <c r="H163">
        <v>385926680000</v>
      </c>
      <c r="I163">
        <v>393237760000</v>
      </c>
      <c r="J163">
        <v>622051532644.55603</v>
      </c>
      <c r="K163">
        <v>623424900000</v>
      </c>
      <c r="L163">
        <v>576116340000</v>
      </c>
      <c r="M163">
        <v>791519440000</v>
      </c>
      <c r="N163">
        <v>694739210000</v>
      </c>
      <c r="O163" t="s">
        <v>347</v>
      </c>
      <c r="Q163" s="98">
        <f t="shared" si="7"/>
        <v>694739210000</v>
      </c>
      <c r="R163" s="98" t="s">
        <v>123</v>
      </c>
      <c r="S163" s="98">
        <f t="shared" si="8"/>
        <v>694739210000</v>
      </c>
      <c r="T163" s="67">
        <f t="shared" si="6"/>
        <v>6.9192768335802571E-3</v>
      </c>
    </row>
    <row r="164" spans="1:20">
      <c r="A164" t="s">
        <v>360</v>
      </c>
      <c r="B164" t="s">
        <v>360</v>
      </c>
      <c r="C164" s="1" t="s">
        <v>531</v>
      </c>
      <c r="D164" t="s">
        <v>460</v>
      </c>
      <c r="E164" s="1" t="s">
        <v>474</v>
      </c>
      <c r="F164" t="s">
        <v>347</v>
      </c>
      <c r="G164" t="s">
        <v>347</v>
      </c>
      <c r="H164" t="s">
        <v>347</v>
      </c>
      <c r="I164" t="s">
        <v>347</v>
      </c>
      <c r="J164" t="s">
        <v>347</v>
      </c>
      <c r="K164" t="s">
        <v>347</v>
      </c>
      <c r="L164" t="s">
        <v>347</v>
      </c>
      <c r="M164">
        <v>3214220000</v>
      </c>
      <c r="N164" t="s">
        <v>347</v>
      </c>
      <c r="O164" t="s">
        <v>347</v>
      </c>
      <c r="Q164" s="98">
        <f t="shared" si="7"/>
        <v>3214220000</v>
      </c>
      <c r="R164" s="98" t="s">
        <v>522</v>
      </c>
      <c r="S164" s="98">
        <f t="shared" si="8"/>
        <v>3214220000</v>
      </c>
      <c r="T164" s="67">
        <f t="shared" si="6"/>
        <v>3.2012124353871341E-5</v>
      </c>
    </row>
    <row r="165" spans="1:20">
      <c r="A165" t="s">
        <v>461</v>
      </c>
      <c r="B165" t="s">
        <v>461</v>
      </c>
      <c r="C165" s="1" t="s">
        <v>367</v>
      </c>
      <c r="D165" t="s">
        <v>460</v>
      </c>
      <c r="E165" s="1" t="s">
        <v>474</v>
      </c>
      <c r="F165" t="s">
        <v>347</v>
      </c>
      <c r="G165" t="s">
        <v>347</v>
      </c>
      <c r="H165" t="s">
        <v>347</v>
      </c>
      <c r="I165" t="s">
        <v>347</v>
      </c>
      <c r="J165" t="s">
        <v>347</v>
      </c>
      <c r="K165" t="s">
        <v>347</v>
      </c>
      <c r="L165" t="s">
        <v>347</v>
      </c>
      <c r="M165" t="s">
        <v>347</v>
      </c>
      <c r="N165" t="s">
        <v>347</v>
      </c>
      <c r="O165" t="s">
        <v>347</v>
      </c>
      <c r="Q165" s="98" t="str">
        <f t="shared" si="7"/>
        <v>..</v>
      </c>
      <c r="R165" s="98" t="s">
        <v>123</v>
      </c>
      <c r="S165" s="98">
        <f t="shared" si="8"/>
        <v>0</v>
      </c>
      <c r="T165" s="67">
        <f t="shared" si="6"/>
        <v>0</v>
      </c>
    </row>
    <row r="166" spans="1:20">
      <c r="A166" t="s">
        <v>178</v>
      </c>
      <c r="B166" t="s">
        <v>178</v>
      </c>
      <c r="C166" s="1" t="s">
        <v>417</v>
      </c>
      <c r="D166" t="s">
        <v>460</v>
      </c>
      <c r="E166" s="1" t="s">
        <v>474</v>
      </c>
      <c r="F166" t="s">
        <v>347</v>
      </c>
      <c r="G166" t="s">
        <v>347</v>
      </c>
      <c r="H166" t="s">
        <v>347</v>
      </c>
      <c r="I166" t="s">
        <v>347</v>
      </c>
      <c r="J166" t="s">
        <v>347</v>
      </c>
      <c r="K166" t="s">
        <v>347</v>
      </c>
      <c r="L166" t="s">
        <v>347</v>
      </c>
      <c r="M166" t="s">
        <v>347</v>
      </c>
      <c r="N166" t="s">
        <v>347</v>
      </c>
      <c r="O166" t="s">
        <v>347</v>
      </c>
      <c r="Q166" s="98" t="str">
        <f t="shared" si="7"/>
        <v>..</v>
      </c>
      <c r="R166" s="98" t="s">
        <v>123</v>
      </c>
      <c r="S166" s="98">
        <f t="shared" si="8"/>
        <v>0</v>
      </c>
      <c r="T166" s="67">
        <f t="shared" si="6"/>
        <v>0</v>
      </c>
    </row>
    <row r="167" spans="1:20">
      <c r="A167" t="s">
        <v>388</v>
      </c>
      <c r="B167" t="s">
        <v>388</v>
      </c>
      <c r="C167" s="1" t="s">
        <v>309</v>
      </c>
      <c r="D167" t="s">
        <v>460</v>
      </c>
      <c r="E167" s="1" t="s">
        <v>474</v>
      </c>
      <c r="F167" t="s">
        <v>347</v>
      </c>
      <c r="G167" t="s">
        <v>347</v>
      </c>
      <c r="H167" t="s">
        <v>347</v>
      </c>
      <c r="I167" t="s">
        <v>347</v>
      </c>
      <c r="J167" t="s">
        <v>347</v>
      </c>
      <c r="K167" t="s">
        <v>347</v>
      </c>
      <c r="L167" t="s">
        <v>347</v>
      </c>
      <c r="M167" t="s">
        <v>347</v>
      </c>
      <c r="N167" t="s">
        <v>347</v>
      </c>
      <c r="O167" t="s">
        <v>347</v>
      </c>
      <c r="Q167" s="98" t="str">
        <f t="shared" si="7"/>
        <v>..</v>
      </c>
      <c r="R167" s="98" t="s">
        <v>123</v>
      </c>
      <c r="S167" s="98">
        <f t="shared" si="8"/>
        <v>0</v>
      </c>
      <c r="T167" s="67">
        <f t="shared" si="6"/>
        <v>0</v>
      </c>
    </row>
    <row r="168" spans="1:20">
      <c r="A168" t="s">
        <v>449</v>
      </c>
      <c r="B168" t="s">
        <v>449</v>
      </c>
      <c r="C168" s="1" t="s">
        <v>364</v>
      </c>
      <c r="D168" t="s">
        <v>460</v>
      </c>
      <c r="E168" s="1" t="s">
        <v>474</v>
      </c>
      <c r="F168">
        <v>373374750000</v>
      </c>
      <c r="G168">
        <v>467365780000</v>
      </c>
      <c r="H168">
        <v>483115510000</v>
      </c>
      <c r="I168">
        <v>421060070000</v>
      </c>
      <c r="J168">
        <v>448831069541.54901</v>
      </c>
      <c r="K168">
        <v>451378840000</v>
      </c>
      <c r="L168">
        <v>496353180000</v>
      </c>
      <c r="M168">
        <v>2406819600000</v>
      </c>
      <c r="N168">
        <v>2429102370000</v>
      </c>
      <c r="O168" t="s">
        <v>347</v>
      </c>
      <c r="Q168" s="98">
        <f t="shared" si="7"/>
        <v>2429102370000</v>
      </c>
      <c r="R168" s="98" t="s">
        <v>123</v>
      </c>
      <c r="S168" s="98">
        <f t="shared" si="8"/>
        <v>2429102370000</v>
      </c>
      <c r="T168" s="67">
        <f t="shared" si="6"/>
        <v>2.4192720827050915E-2</v>
      </c>
    </row>
    <row r="169" spans="1:20">
      <c r="A169" t="s">
        <v>227</v>
      </c>
      <c r="B169" t="s">
        <v>227</v>
      </c>
      <c r="C169" s="1" t="s">
        <v>218</v>
      </c>
      <c r="D169" t="s">
        <v>460</v>
      </c>
      <c r="E169" s="1" t="s">
        <v>474</v>
      </c>
      <c r="F169" t="s">
        <v>347</v>
      </c>
      <c r="G169" t="s">
        <v>347</v>
      </c>
      <c r="H169" t="s">
        <v>347</v>
      </c>
      <c r="I169" t="s">
        <v>347</v>
      </c>
      <c r="J169" t="s">
        <v>347</v>
      </c>
      <c r="K169" t="s">
        <v>347</v>
      </c>
      <c r="L169" t="s">
        <v>347</v>
      </c>
      <c r="M169" t="s">
        <v>347</v>
      </c>
      <c r="N169" t="s">
        <v>347</v>
      </c>
      <c r="O169" t="s">
        <v>347</v>
      </c>
      <c r="Q169" s="98" t="str">
        <f t="shared" si="7"/>
        <v>..</v>
      </c>
      <c r="R169" s="98" t="s">
        <v>123</v>
      </c>
      <c r="S169" s="98">
        <f t="shared" si="8"/>
        <v>0</v>
      </c>
      <c r="T169" s="67">
        <f t="shared" si="6"/>
        <v>0</v>
      </c>
    </row>
    <row r="170" spans="1:20">
      <c r="A170" t="s">
        <v>557</v>
      </c>
      <c r="B170" t="s">
        <v>557</v>
      </c>
      <c r="C170" s="1" t="s">
        <v>198</v>
      </c>
      <c r="D170" t="s">
        <v>460</v>
      </c>
      <c r="E170" s="1" t="s">
        <v>474</v>
      </c>
      <c r="F170" t="s">
        <v>347</v>
      </c>
      <c r="G170" t="s">
        <v>347</v>
      </c>
      <c r="H170" t="s">
        <v>347</v>
      </c>
      <c r="I170" t="s">
        <v>347</v>
      </c>
      <c r="J170" t="s">
        <v>347</v>
      </c>
      <c r="K170" t="s">
        <v>347</v>
      </c>
      <c r="L170" t="s">
        <v>347</v>
      </c>
      <c r="M170" t="s">
        <v>347</v>
      </c>
      <c r="N170" t="s">
        <v>347</v>
      </c>
      <c r="O170" t="s">
        <v>347</v>
      </c>
      <c r="Q170" s="98" t="str">
        <f t="shared" si="7"/>
        <v>..</v>
      </c>
      <c r="R170" s="98" t="s">
        <v>123</v>
      </c>
      <c r="S170" s="98">
        <f t="shared" si="8"/>
        <v>0</v>
      </c>
      <c r="T170" s="67">
        <f t="shared" si="6"/>
        <v>0</v>
      </c>
    </row>
    <row r="171" spans="1:20">
      <c r="A171" t="s">
        <v>296</v>
      </c>
      <c r="B171" t="s">
        <v>296</v>
      </c>
      <c r="C171" s="1" t="s">
        <v>109</v>
      </c>
      <c r="D171" t="s">
        <v>460</v>
      </c>
      <c r="E171" s="1" t="s">
        <v>474</v>
      </c>
      <c r="F171" t="s">
        <v>347</v>
      </c>
      <c r="G171" t="s">
        <v>347</v>
      </c>
      <c r="H171" t="s">
        <v>347</v>
      </c>
      <c r="I171" t="s">
        <v>347</v>
      </c>
      <c r="J171" t="s">
        <v>347</v>
      </c>
      <c r="K171" t="s">
        <v>347</v>
      </c>
      <c r="L171" t="s">
        <v>347</v>
      </c>
      <c r="M171">
        <v>1136540000</v>
      </c>
      <c r="N171" t="s">
        <v>347</v>
      </c>
      <c r="O171" t="s">
        <v>347</v>
      </c>
      <c r="Q171" s="98">
        <f t="shared" si="7"/>
        <v>1136540000</v>
      </c>
      <c r="R171" s="98" t="s">
        <v>522</v>
      </c>
      <c r="S171" s="98">
        <f t="shared" si="8"/>
        <v>1136540000</v>
      </c>
      <c r="T171" s="67">
        <f t="shared" si="6"/>
        <v>1.1319405583049365E-5</v>
      </c>
    </row>
    <row r="172" spans="1:20">
      <c r="A172" t="s">
        <v>160</v>
      </c>
      <c r="B172" t="s">
        <v>160</v>
      </c>
      <c r="C172" s="1" t="s">
        <v>297</v>
      </c>
      <c r="D172" t="s">
        <v>460</v>
      </c>
      <c r="E172" s="1" t="s">
        <v>474</v>
      </c>
      <c r="F172" t="s">
        <v>347</v>
      </c>
      <c r="G172" t="s">
        <v>347</v>
      </c>
      <c r="H172" t="s">
        <v>347</v>
      </c>
      <c r="I172" t="s">
        <v>347</v>
      </c>
      <c r="J172" t="s">
        <v>347</v>
      </c>
      <c r="K172" t="s">
        <v>347</v>
      </c>
      <c r="L172" t="s">
        <v>347</v>
      </c>
      <c r="M172" t="s">
        <v>347</v>
      </c>
      <c r="N172" t="s">
        <v>347</v>
      </c>
      <c r="O172" t="s">
        <v>347</v>
      </c>
      <c r="Q172" s="98" t="str">
        <f t="shared" si="7"/>
        <v>..</v>
      </c>
      <c r="R172" s="98" t="s">
        <v>123</v>
      </c>
      <c r="S172" s="98">
        <f t="shared" si="8"/>
        <v>0</v>
      </c>
      <c r="T172" s="67">
        <f t="shared" si="6"/>
        <v>0</v>
      </c>
    </row>
    <row r="173" spans="1:20">
      <c r="A173" t="s">
        <v>147</v>
      </c>
      <c r="B173" t="s">
        <v>147</v>
      </c>
      <c r="C173" s="1" t="s">
        <v>179</v>
      </c>
      <c r="D173" t="s">
        <v>460</v>
      </c>
      <c r="E173" s="1" t="s">
        <v>474</v>
      </c>
      <c r="F173">
        <v>765077960000</v>
      </c>
      <c r="G173">
        <v>744413230000</v>
      </c>
      <c r="H173">
        <v>752831010000</v>
      </c>
      <c r="I173">
        <v>639955900000</v>
      </c>
      <c r="J173">
        <v>640427546856.62891</v>
      </c>
      <c r="K173">
        <v>787255330000</v>
      </c>
      <c r="L173">
        <v>687257160000</v>
      </c>
      <c r="M173">
        <v>697271330000</v>
      </c>
      <c r="N173">
        <v>652614660000</v>
      </c>
      <c r="O173" t="s">
        <v>347</v>
      </c>
      <c r="Q173" s="98">
        <f t="shared" si="7"/>
        <v>652614660000</v>
      </c>
      <c r="R173" s="98" t="s">
        <v>123</v>
      </c>
      <c r="S173" s="98">
        <f t="shared" si="8"/>
        <v>652614660000</v>
      </c>
      <c r="T173" s="67">
        <f t="shared" si="6"/>
        <v>6.4997360638286939E-3</v>
      </c>
    </row>
    <row r="174" spans="1:20">
      <c r="A174" t="s">
        <v>12</v>
      </c>
      <c r="B174" t="s">
        <v>12</v>
      </c>
      <c r="C174" s="1" t="s">
        <v>414</v>
      </c>
      <c r="D174" t="s">
        <v>460</v>
      </c>
      <c r="E174" s="1" t="s">
        <v>474</v>
      </c>
      <c r="F174" t="s">
        <v>347</v>
      </c>
      <c r="G174" t="s">
        <v>347</v>
      </c>
      <c r="H174" t="s">
        <v>347</v>
      </c>
      <c r="I174" t="s">
        <v>347</v>
      </c>
      <c r="J174" t="s">
        <v>347</v>
      </c>
      <c r="K174" t="s">
        <v>347</v>
      </c>
      <c r="L174" t="s">
        <v>347</v>
      </c>
      <c r="M174" t="s">
        <v>347</v>
      </c>
      <c r="N174" t="s">
        <v>347</v>
      </c>
      <c r="O174" t="s">
        <v>347</v>
      </c>
      <c r="Q174" s="98" t="str">
        <f t="shared" si="7"/>
        <v>..</v>
      </c>
      <c r="R174" s="98" t="s">
        <v>123</v>
      </c>
      <c r="S174" s="98">
        <f t="shared" si="8"/>
        <v>0</v>
      </c>
      <c r="T174" s="67">
        <f t="shared" si="6"/>
        <v>0</v>
      </c>
    </row>
    <row r="175" spans="1:20">
      <c r="A175" t="s">
        <v>115</v>
      </c>
      <c r="B175" t="s">
        <v>571</v>
      </c>
      <c r="C175" s="1" t="s">
        <v>455</v>
      </c>
      <c r="D175" t="s">
        <v>460</v>
      </c>
      <c r="E175" s="1" t="s">
        <v>474</v>
      </c>
      <c r="F175">
        <v>5397300000</v>
      </c>
      <c r="G175">
        <v>5615570000</v>
      </c>
      <c r="H175">
        <v>5376960000</v>
      </c>
      <c r="I175" t="s">
        <v>347</v>
      </c>
      <c r="J175" t="s">
        <v>347</v>
      </c>
      <c r="K175" t="s">
        <v>347</v>
      </c>
      <c r="L175" t="s">
        <v>347</v>
      </c>
      <c r="M175" t="s">
        <v>347</v>
      </c>
      <c r="N175" t="s">
        <v>347</v>
      </c>
      <c r="O175" t="s">
        <v>347</v>
      </c>
      <c r="Q175" s="98">
        <f t="shared" si="7"/>
        <v>5376960000</v>
      </c>
      <c r="R175" s="98" t="s">
        <v>387</v>
      </c>
      <c r="S175" s="98">
        <f t="shared" si="8"/>
        <v>5376960000</v>
      </c>
      <c r="T175" s="67">
        <f t="shared" si="6"/>
        <v>5.3552000848041531E-5</v>
      </c>
    </row>
    <row r="176" spans="1:20">
      <c r="A176" t="s">
        <v>22</v>
      </c>
      <c r="B176" t="s">
        <v>22</v>
      </c>
      <c r="C176" s="1" t="s">
        <v>18</v>
      </c>
      <c r="D176" t="s">
        <v>460</v>
      </c>
      <c r="E176" s="1" t="s">
        <v>474</v>
      </c>
      <c r="F176">
        <v>6474850000</v>
      </c>
      <c r="G176">
        <v>7128430000</v>
      </c>
      <c r="H176">
        <v>7519360000</v>
      </c>
      <c r="I176">
        <v>6034990000</v>
      </c>
      <c r="J176">
        <v>5262429994.2848206</v>
      </c>
      <c r="K176">
        <v>6318340000</v>
      </c>
      <c r="L176">
        <v>7266520000</v>
      </c>
      <c r="M176">
        <v>7923300000</v>
      </c>
      <c r="N176">
        <v>8448549999.999999</v>
      </c>
      <c r="O176" t="s">
        <v>347</v>
      </c>
      <c r="Q176" s="98">
        <f t="shared" si="7"/>
        <v>8448549999.999999</v>
      </c>
      <c r="R176" s="98" t="s">
        <v>123</v>
      </c>
      <c r="S176" s="98">
        <f t="shared" si="8"/>
        <v>8448549999.999999</v>
      </c>
      <c r="T176" s="67">
        <f t="shared" si="6"/>
        <v>8.4143597267735158E-5</v>
      </c>
    </row>
    <row r="177" spans="1:20">
      <c r="A177" t="s">
        <v>361</v>
      </c>
      <c r="B177" t="s">
        <v>361</v>
      </c>
      <c r="C177" s="1" t="s">
        <v>492</v>
      </c>
      <c r="D177" t="s">
        <v>460</v>
      </c>
      <c r="E177" s="1" t="s">
        <v>474</v>
      </c>
      <c r="F177" t="s">
        <v>347</v>
      </c>
      <c r="G177" t="s">
        <v>347</v>
      </c>
      <c r="H177" t="s">
        <v>347</v>
      </c>
      <c r="I177" t="s">
        <v>347</v>
      </c>
      <c r="J177" t="s">
        <v>347</v>
      </c>
      <c r="K177" t="s">
        <v>347</v>
      </c>
      <c r="L177" t="s">
        <v>347</v>
      </c>
      <c r="M177" t="s">
        <v>347</v>
      </c>
      <c r="N177" t="s">
        <v>347</v>
      </c>
      <c r="O177" t="s">
        <v>347</v>
      </c>
      <c r="Q177" s="98" t="str">
        <f t="shared" si="7"/>
        <v>..</v>
      </c>
      <c r="R177" s="98" t="s">
        <v>123</v>
      </c>
      <c r="S177" s="98">
        <f t="shared" si="8"/>
        <v>0</v>
      </c>
      <c r="T177" s="67">
        <f t="shared" si="6"/>
        <v>0</v>
      </c>
    </row>
    <row r="178" spans="1:20">
      <c r="A178" t="s">
        <v>114</v>
      </c>
      <c r="B178" t="s">
        <v>114</v>
      </c>
      <c r="C178" s="1" t="s">
        <v>341</v>
      </c>
      <c r="D178" t="s">
        <v>460</v>
      </c>
      <c r="E178" s="1" t="s">
        <v>474</v>
      </c>
      <c r="F178" t="s">
        <v>347</v>
      </c>
      <c r="G178" t="s">
        <v>347</v>
      </c>
      <c r="H178" t="s">
        <v>347</v>
      </c>
      <c r="I178" t="s">
        <v>347</v>
      </c>
      <c r="J178" t="s">
        <v>347</v>
      </c>
      <c r="K178" t="s">
        <v>347</v>
      </c>
      <c r="L178" t="s">
        <v>347</v>
      </c>
      <c r="M178" t="s">
        <v>347</v>
      </c>
      <c r="N178" t="s">
        <v>347</v>
      </c>
      <c r="O178" t="s">
        <v>347</v>
      </c>
      <c r="Q178" s="98" t="str">
        <f t="shared" si="7"/>
        <v>..</v>
      </c>
      <c r="R178" s="98" t="s">
        <v>123</v>
      </c>
      <c r="S178" s="98">
        <f t="shared" si="8"/>
        <v>0</v>
      </c>
      <c r="T178" s="67">
        <f t="shared" si="6"/>
        <v>0</v>
      </c>
    </row>
    <row r="179" spans="1:20">
      <c r="A179" t="s">
        <v>112</v>
      </c>
      <c r="B179" t="s">
        <v>112</v>
      </c>
      <c r="C179" s="1" t="s">
        <v>529</v>
      </c>
      <c r="D179" t="s">
        <v>460</v>
      </c>
      <c r="E179" s="1" t="s">
        <v>474</v>
      </c>
      <c r="F179">
        <v>907723200000</v>
      </c>
      <c r="G179">
        <v>942812110000</v>
      </c>
      <c r="H179">
        <v>933930700000</v>
      </c>
      <c r="I179">
        <v>735945170000</v>
      </c>
      <c r="J179">
        <v>951320328603.54407</v>
      </c>
      <c r="K179">
        <v>1230977190000</v>
      </c>
      <c r="L179">
        <v>865327650000</v>
      </c>
      <c r="M179">
        <v>1056341440000</v>
      </c>
      <c r="N179">
        <v>1051528629999.9999</v>
      </c>
      <c r="O179" t="s">
        <v>347</v>
      </c>
      <c r="Q179" s="98">
        <f t="shared" si="7"/>
        <v>1051528629999.9999</v>
      </c>
      <c r="R179" s="98" t="s">
        <v>123</v>
      </c>
      <c r="S179" s="98">
        <f t="shared" si="8"/>
        <v>1051528629999.9999</v>
      </c>
      <c r="T179" s="67">
        <f t="shared" si="6"/>
        <v>1.0472732191703107E-2</v>
      </c>
    </row>
    <row r="180" spans="1:20">
      <c r="A180" t="s">
        <v>87</v>
      </c>
      <c r="B180" t="s">
        <v>87</v>
      </c>
      <c r="C180" s="1" t="s">
        <v>261</v>
      </c>
      <c r="D180" t="s">
        <v>460</v>
      </c>
      <c r="E180" s="1" t="s">
        <v>474</v>
      </c>
      <c r="F180" t="s">
        <v>347</v>
      </c>
      <c r="G180" t="s">
        <v>347</v>
      </c>
      <c r="H180" t="s">
        <v>347</v>
      </c>
      <c r="I180" t="s">
        <v>347</v>
      </c>
      <c r="J180" t="s">
        <v>347</v>
      </c>
      <c r="K180" t="s">
        <v>347</v>
      </c>
      <c r="L180" t="s">
        <v>347</v>
      </c>
      <c r="M180" t="s">
        <v>347</v>
      </c>
      <c r="N180" t="s">
        <v>347</v>
      </c>
      <c r="O180" t="s">
        <v>347</v>
      </c>
      <c r="Q180" s="98" t="str">
        <f t="shared" si="7"/>
        <v>..</v>
      </c>
      <c r="R180" s="98" t="s">
        <v>123</v>
      </c>
      <c r="S180" s="98">
        <f t="shared" si="8"/>
        <v>0</v>
      </c>
      <c r="T180" s="67">
        <f t="shared" si="6"/>
        <v>0</v>
      </c>
    </row>
    <row r="181" spans="1:20">
      <c r="A181" t="s">
        <v>405</v>
      </c>
      <c r="B181" t="s">
        <v>405</v>
      </c>
      <c r="C181" s="1" t="s">
        <v>396</v>
      </c>
      <c r="D181" t="s">
        <v>460</v>
      </c>
      <c r="E181" s="1" t="s">
        <v>474</v>
      </c>
      <c r="F181">
        <v>995088450000</v>
      </c>
      <c r="G181">
        <v>1116561030000</v>
      </c>
      <c r="H181">
        <v>992913610000</v>
      </c>
      <c r="I181">
        <v>787192290000</v>
      </c>
      <c r="J181">
        <v>704551326648.42993</v>
      </c>
      <c r="K181">
        <v>888837580000</v>
      </c>
      <c r="L181">
        <v>723690970000</v>
      </c>
      <c r="M181">
        <v>797285840000</v>
      </c>
      <c r="N181">
        <v>759174660000</v>
      </c>
      <c r="O181" t="s">
        <v>347</v>
      </c>
      <c r="Q181" s="98">
        <f t="shared" si="7"/>
        <v>759174660000</v>
      </c>
      <c r="R181" s="98" t="s">
        <v>123</v>
      </c>
      <c r="S181" s="98">
        <f t="shared" si="8"/>
        <v>759174660000</v>
      </c>
      <c r="T181" s="67">
        <f t="shared" si="6"/>
        <v>7.561023707844514E-3</v>
      </c>
    </row>
    <row r="182" spans="1:20">
      <c r="A182" t="s">
        <v>142</v>
      </c>
      <c r="B182" t="s">
        <v>142</v>
      </c>
      <c r="C182" s="1" t="s">
        <v>409</v>
      </c>
      <c r="D182" t="s">
        <v>460</v>
      </c>
      <c r="E182" s="1" t="s">
        <v>474</v>
      </c>
      <c r="F182">
        <v>16974009999.999998</v>
      </c>
      <c r="G182">
        <v>18806550000</v>
      </c>
      <c r="H182">
        <v>23665120000</v>
      </c>
      <c r="I182">
        <v>20804110000</v>
      </c>
      <c r="J182">
        <v>18678773846.781898</v>
      </c>
      <c r="K182">
        <v>18959520000</v>
      </c>
      <c r="L182">
        <v>15575020000</v>
      </c>
      <c r="M182">
        <v>15720540000</v>
      </c>
      <c r="N182">
        <v>15981910000</v>
      </c>
      <c r="O182" t="s">
        <v>347</v>
      </c>
      <c r="Q182" s="98">
        <f t="shared" si="7"/>
        <v>15981910000</v>
      </c>
      <c r="R182" s="98" t="s">
        <v>123</v>
      </c>
      <c r="S182" s="98">
        <f t="shared" si="8"/>
        <v>15981910000</v>
      </c>
      <c r="T182" s="67">
        <f t="shared" si="6"/>
        <v>1.5917233118217791E-4</v>
      </c>
    </row>
    <row r="183" spans="1:20">
      <c r="A183" t="s">
        <v>441</v>
      </c>
      <c r="B183" t="s">
        <v>441</v>
      </c>
      <c r="C183" s="1" t="s">
        <v>554</v>
      </c>
      <c r="D183" t="s">
        <v>460</v>
      </c>
      <c r="E183" s="1" t="s">
        <v>474</v>
      </c>
      <c r="F183" t="s">
        <v>347</v>
      </c>
      <c r="G183" t="s">
        <v>347</v>
      </c>
      <c r="H183" t="s">
        <v>347</v>
      </c>
      <c r="I183" t="s">
        <v>347</v>
      </c>
      <c r="J183" t="s">
        <v>347</v>
      </c>
      <c r="K183" t="s">
        <v>347</v>
      </c>
      <c r="L183" t="s">
        <v>347</v>
      </c>
      <c r="M183" t="s">
        <v>347</v>
      </c>
      <c r="N183" t="s">
        <v>347</v>
      </c>
      <c r="O183" t="s">
        <v>347</v>
      </c>
      <c r="Q183" s="98" t="str">
        <f t="shared" si="7"/>
        <v>..</v>
      </c>
      <c r="R183" s="98" t="s">
        <v>123</v>
      </c>
      <c r="S183" s="98">
        <f t="shared" si="8"/>
        <v>0</v>
      </c>
      <c r="T183" s="67">
        <f t="shared" si="6"/>
        <v>0</v>
      </c>
    </row>
    <row r="184" spans="1:20">
      <c r="A184" t="s">
        <v>0</v>
      </c>
      <c r="B184" t="s">
        <v>0</v>
      </c>
      <c r="C184" s="1" t="s">
        <v>457</v>
      </c>
      <c r="D184" t="s">
        <v>460</v>
      </c>
      <c r="E184" s="1" t="s">
        <v>474</v>
      </c>
      <c r="F184" t="s">
        <v>347</v>
      </c>
      <c r="G184" t="s">
        <v>347</v>
      </c>
      <c r="H184" t="s">
        <v>347</v>
      </c>
      <c r="I184" t="s">
        <v>347</v>
      </c>
      <c r="J184" t="s">
        <v>347</v>
      </c>
      <c r="K184" t="s">
        <v>347</v>
      </c>
      <c r="L184" t="s">
        <v>347</v>
      </c>
      <c r="M184" t="s">
        <v>347</v>
      </c>
      <c r="N184" t="s">
        <v>347</v>
      </c>
      <c r="O184" t="s">
        <v>347</v>
      </c>
      <c r="Q184" s="98" t="str">
        <f t="shared" si="7"/>
        <v>..</v>
      </c>
      <c r="R184" s="98" t="s">
        <v>123</v>
      </c>
      <c r="S184" s="98">
        <f t="shared" si="8"/>
        <v>0</v>
      </c>
      <c r="T184" s="67">
        <f t="shared" si="6"/>
        <v>0</v>
      </c>
    </row>
    <row r="185" spans="1:20">
      <c r="A185" t="s">
        <v>558</v>
      </c>
      <c r="B185" t="s">
        <v>558</v>
      </c>
      <c r="C185" s="1" t="s">
        <v>497</v>
      </c>
      <c r="D185" t="s">
        <v>460</v>
      </c>
      <c r="E185" s="1" t="s">
        <v>474</v>
      </c>
      <c r="F185" t="s">
        <v>347</v>
      </c>
      <c r="G185" t="s">
        <v>347</v>
      </c>
      <c r="H185" t="s">
        <v>347</v>
      </c>
      <c r="I185" t="s">
        <v>347</v>
      </c>
      <c r="J185" t="s">
        <v>347</v>
      </c>
      <c r="K185" t="s">
        <v>347</v>
      </c>
      <c r="L185" t="s">
        <v>347</v>
      </c>
      <c r="M185" t="s">
        <v>347</v>
      </c>
      <c r="N185" t="s">
        <v>347</v>
      </c>
      <c r="O185" t="s">
        <v>347</v>
      </c>
      <c r="Q185" s="98" t="str">
        <f t="shared" si="7"/>
        <v>..</v>
      </c>
      <c r="R185" s="98" t="s">
        <v>123</v>
      </c>
      <c r="S185" s="98">
        <f t="shared" si="8"/>
        <v>0</v>
      </c>
      <c r="T185" s="67">
        <f t="shared" si="6"/>
        <v>0</v>
      </c>
    </row>
    <row r="186" spans="1:20">
      <c r="A186" t="s">
        <v>438</v>
      </c>
      <c r="B186" t="s">
        <v>438</v>
      </c>
      <c r="C186" s="1" t="s">
        <v>302</v>
      </c>
      <c r="D186" t="s">
        <v>460</v>
      </c>
      <c r="E186" s="1" t="s">
        <v>474</v>
      </c>
      <c r="F186" t="s">
        <v>347</v>
      </c>
      <c r="G186" t="s">
        <v>347</v>
      </c>
      <c r="H186" t="s">
        <v>347</v>
      </c>
      <c r="I186" t="s">
        <v>347</v>
      </c>
      <c r="J186" t="s">
        <v>347</v>
      </c>
      <c r="K186" t="s">
        <v>347</v>
      </c>
      <c r="L186" t="s">
        <v>347</v>
      </c>
      <c r="M186" t="s">
        <v>347</v>
      </c>
      <c r="N186" t="s">
        <v>347</v>
      </c>
      <c r="O186" t="s">
        <v>347</v>
      </c>
      <c r="Q186" s="98" t="str">
        <f t="shared" si="7"/>
        <v>..</v>
      </c>
      <c r="R186" s="98" t="s">
        <v>123</v>
      </c>
      <c r="S186" s="98">
        <f t="shared" si="8"/>
        <v>0</v>
      </c>
      <c r="T186" s="67">
        <f t="shared" si="6"/>
        <v>0</v>
      </c>
    </row>
    <row r="187" spans="1:20">
      <c r="A187" t="s">
        <v>105</v>
      </c>
      <c r="B187" t="s">
        <v>105</v>
      </c>
      <c r="C187" s="1" t="s">
        <v>103</v>
      </c>
      <c r="D187" t="s">
        <v>460</v>
      </c>
      <c r="E187" s="1" t="s">
        <v>474</v>
      </c>
      <c r="F187" t="s">
        <v>347</v>
      </c>
      <c r="G187" t="s">
        <v>347</v>
      </c>
      <c r="H187" t="s">
        <v>347</v>
      </c>
      <c r="I187" t="s">
        <v>347</v>
      </c>
      <c r="J187" t="s">
        <v>347</v>
      </c>
      <c r="K187" t="s">
        <v>347</v>
      </c>
      <c r="L187" t="s">
        <v>347</v>
      </c>
      <c r="M187" t="s">
        <v>347</v>
      </c>
      <c r="N187" t="s">
        <v>347</v>
      </c>
      <c r="O187" t="s">
        <v>347</v>
      </c>
      <c r="Q187" s="98" t="str">
        <f t="shared" si="7"/>
        <v>..</v>
      </c>
      <c r="R187" s="98" t="s">
        <v>123</v>
      </c>
      <c r="S187" s="98">
        <f t="shared" si="8"/>
        <v>0</v>
      </c>
      <c r="T187" s="67">
        <f t="shared" si="6"/>
        <v>0</v>
      </c>
    </row>
    <row r="188" spans="1:20">
      <c r="A188" t="s">
        <v>428</v>
      </c>
      <c r="B188" t="s">
        <v>428</v>
      </c>
      <c r="C188" s="1" t="s">
        <v>372</v>
      </c>
      <c r="D188" t="s">
        <v>460</v>
      </c>
      <c r="E188" s="1" t="s">
        <v>474</v>
      </c>
      <c r="F188" t="s">
        <v>347</v>
      </c>
      <c r="G188" t="s">
        <v>347</v>
      </c>
      <c r="H188" t="s">
        <v>347</v>
      </c>
      <c r="I188" t="s">
        <v>347</v>
      </c>
      <c r="J188" t="s">
        <v>347</v>
      </c>
      <c r="K188" t="s">
        <v>347</v>
      </c>
      <c r="L188" t="s">
        <v>347</v>
      </c>
      <c r="M188" t="s">
        <v>347</v>
      </c>
      <c r="N188" t="s">
        <v>347</v>
      </c>
      <c r="O188" t="s">
        <v>347</v>
      </c>
      <c r="Q188" s="98" t="str">
        <f t="shared" si="7"/>
        <v>..</v>
      </c>
      <c r="R188" s="98" t="s">
        <v>123</v>
      </c>
      <c r="S188" s="98">
        <f t="shared" si="8"/>
        <v>0</v>
      </c>
      <c r="T188" s="67">
        <f t="shared" si="6"/>
        <v>0</v>
      </c>
    </row>
    <row r="189" spans="1:20">
      <c r="A189" t="s">
        <v>464</v>
      </c>
      <c r="B189" t="s">
        <v>464</v>
      </c>
      <c r="C189" s="1" t="s">
        <v>393</v>
      </c>
      <c r="D189" t="s">
        <v>460</v>
      </c>
      <c r="E189" s="1" t="s">
        <v>474</v>
      </c>
      <c r="F189" t="s">
        <v>347</v>
      </c>
      <c r="G189" t="s">
        <v>347</v>
      </c>
      <c r="H189" t="s">
        <v>347</v>
      </c>
      <c r="I189" t="s">
        <v>347</v>
      </c>
      <c r="J189" t="s">
        <v>347</v>
      </c>
      <c r="K189" t="s">
        <v>347</v>
      </c>
      <c r="L189" t="s">
        <v>347</v>
      </c>
      <c r="M189" t="s">
        <v>347</v>
      </c>
      <c r="N189" t="s">
        <v>347</v>
      </c>
      <c r="O189" t="s">
        <v>347</v>
      </c>
      <c r="Q189" s="98" t="str">
        <f t="shared" si="7"/>
        <v>..</v>
      </c>
      <c r="R189" s="98" t="s">
        <v>123</v>
      </c>
      <c r="S189" s="98">
        <f t="shared" si="8"/>
        <v>0</v>
      </c>
      <c r="T189" s="67">
        <f t="shared" si="6"/>
        <v>0</v>
      </c>
    </row>
    <row r="190" spans="1:20">
      <c r="A190" t="s">
        <v>69</v>
      </c>
      <c r="B190" t="s">
        <v>69</v>
      </c>
      <c r="C190" s="1" t="s">
        <v>210</v>
      </c>
      <c r="D190" t="s">
        <v>460</v>
      </c>
      <c r="E190" s="1" t="s">
        <v>474</v>
      </c>
      <c r="F190">
        <v>1233438940000</v>
      </c>
      <c r="G190">
        <v>1540699830000</v>
      </c>
      <c r="H190">
        <v>1495314200000</v>
      </c>
      <c r="I190">
        <v>1519323460000</v>
      </c>
      <c r="J190">
        <v>1403355611192.9299</v>
      </c>
      <c r="K190">
        <v>1686497070000</v>
      </c>
      <c r="L190">
        <v>1441160470000</v>
      </c>
      <c r="M190">
        <v>1834453260000</v>
      </c>
      <c r="N190">
        <v>2001602870000</v>
      </c>
      <c r="O190" t="s">
        <v>347</v>
      </c>
      <c r="Q190" s="98">
        <f t="shared" si="7"/>
        <v>2001602870000</v>
      </c>
      <c r="R190" s="98" t="s">
        <v>123</v>
      </c>
      <c r="S190" s="98">
        <f t="shared" si="8"/>
        <v>2001602870000</v>
      </c>
      <c r="T190" s="67">
        <f t="shared" si="6"/>
        <v>1.9935026221448989E-2</v>
      </c>
    </row>
    <row r="191" spans="1:20">
      <c r="A191" t="s">
        <v>211</v>
      </c>
      <c r="B191" t="s">
        <v>211</v>
      </c>
      <c r="C191" s="1" t="s">
        <v>48</v>
      </c>
      <c r="D191" t="s">
        <v>460</v>
      </c>
      <c r="E191" s="1" t="s">
        <v>474</v>
      </c>
      <c r="F191" t="s">
        <v>347</v>
      </c>
      <c r="G191" t="s">
        <v>347</v>
      </c>
      <c r="H191" t="s">
        <v>347</v>
      </c>
      <c r="I191" t="s">
        <v>347</v>
      </c>
      <c r="J191" t="s">
        <v>347</v>
      </c>
      <c r="K191" t="s">
        <v>347</v>
      </c>
      <c r="L191" t="s">
        <v>347</v>
      </c>
      <c r="M191" t="s">
        <v>347</v>
      </c>
      <c r="N191" t="s">
        <v>347</v>
      </c>
      <c r="O191" t="s">
        <v>347</v>
      </c>
      <c r="Q191" s="98" t="str">
        <f t="shared" si="7"/>
        <v>..</v>
      </c>
      <c r="R191" s="98" t="s">
        <v>123</v>
      </c>
      <c r="S191" s="98">
        <f t="shared" si="8"/>
        <v>0</v>
      </c>
      <c r="T191" s="67">
        <f t="shared" si="6"/>
        <v>0</v>
      </c>
    </row>
    <row r="192" spans="1:20">
      <c r="A192" t="s">
        <v>161</v>
      </c>
      <c r="B192" t="s">
        <v>161</v>
      </c>
      <c r="C192" s="1" t="s">
        <v>199</v>
      </c>
      <c r="D192" t="s">
        <v>460</v>
      </c>
      <c r="E192" s="1" t="s">
        <v>474</v>
      </c>
      <c r="F192" t="s">
        <v>347</v>
      </c>
      <c r="G192" t="s">
        <v>347</v>
      </c>
      <c r="H192" t="s">
        <v>347</v>
      </c>
      <c r="I192" t="s">
        <v>347</v>
      </c>
      <c r="J192" t="s">
        <v>347</v>
      </c>
      <c r="K192" t="s">
        <v>347</v>
      </c>
      <c r="L192" t="s">
        <v>347</v>
      </c>
      <c r="M192" t="s">
        <v>347</v>
      </c>
      <c r="N192" t="s">
        <v>347</v>
      </c>
      <c r="O192" t="s">
        <v>347</v>
      </c>
      <c r="Q192" s="98" t="str">
        <f t="shared" si="7"/>
        <v>..</v>
      </c>
      <c r="R192" s="98" t="s">
        <v>123</v>
      </c>
      <c r="S192" s="98">
        <f t="shared" si="8"/>
        <v>0</v>
      </c>
      <c r="T192" s="67">
        <f t="shared" si="6"/>
        <v>0</v>
      </c>
    </row>
    <row r="193" spans="1:20">
      <c r="A193" t="s">
        <v>188</v>
      </c>
      <c r="B193" t="s">
        <v>572</v>
      </c>
      <c r="C193" s="1" t="s">
        <v>485</v>
      </c>
      <c r="D193" t="s">
        <v>460</v>
      </c>
      <c r="E193" s="1" t="s">
        <v>474</v>
      </c>
      <c r="F193" t="s">
        <v>347</v>
      </c>
      <c r="G193" t="s">
        <v>347</v>
      </c>
      <c r="H193" t="s">
        <v>347</v>
      </c>
      <c r="I193" t="s">
        <v>347</v>
      </c>
      <c r="J193" t="s">
        <v>347</v>
      </c>
      <c r="K193" t="s">
        <v>347</v>
      </c>
      <c r="L193" t="s">
        <v>347</v>
      </c>
      <c r="M193" t="s">
        <v>347</v>
      </c>
      <c r="N193">
        <v>6481980000</v>
      </c>
      <c r="O193" t="s">
        <v>347</v>
      </c>
      <c r="Q193" s="98">
        <f t="shared" si="7"/>
        <v>6481980000</v>
      </c>
      <c r="R193" s="98" t="s">
        <v>123</v>
      </c>
      <c r="S193" s="98">
        <f t="shared" si="8"/>
        <v>6481980000</v>
      </c>
      <c r="T193" s="67">
        <f t="shared" si="6"/>
        <v>6.4557482007860991E-5</v>
      </c>
    </row>
    <row r="194" spans="1:20">
      <c r="A194" t="s">
        <v>555</v>
      </c>
      <c r="B194" t="s">
        <v>555</v>
      </c>
      <c r="C194" s="1" t="s">
        <v>354</v>
      </c>
      <c r="D194" t="s">
        <v>460</v>
      </c>
      <c r="E194" s="1" t="s">
        <v>474</v>
      </c>
      <c r="F194">
        <v>389756320000</v>
      </c>
      <c r="G194">
        <v>354366960000</v>
      </c>
      <c r="H194">
        <v>430426610000</v>
      </c>
      <c r="I194">
        <v>348798010000</v>
      </c>
      <c r="J194">
        <v>432956179450.80304</v>
      </c>
      <c r="K194">
        <v>548795410000.00006</v>
      </c>
      <c r="L194">
        <v>500741030000</v>
      </c>
      <c r="M194">
        <v>569228320000</v>
      </c>
      <c r="N194">
        <v>543164600000</v>
      </c>
      <c r="O194" t="s">
        <v>347</v>
      </c>
      <c r="Q194" s="98">
        <f t="shared" si="7"/>
        <v>543164600000</v>
      </c>
      <c r="R194" s="98" t="s">
        <v>123</v>
      </c>
      <c r="S194" s="98">
        <f t="shared" si="8"/>
        <v>543164600000</v>
      </c>
      <c r="T194" s="67">
        <f t="shared" ref="T194:T218" si="9">S194/SUM($S$2:$S$218)</f>
        <v>5.4096647770907978E-3</v>
      </c>
    </row>
    <row r="195" spans="1:20">
      <c r="A195" t="s">
        <v>32</v>
      </c>
      <c r="B195" t="s">
        <v>32</v>
      </c>
      <c r="C195" s="1" t="s">
        <v>355</v>
      </c>
      <c r="D195" t="s">
        <v>460</v>
      </c>
      <c r="E195" s="1" t="s">
        <v>474</v>
      </c>
      <c r="F195" t="s">
        <v>347</v>
      </c>
      <c r="G195" t="s">
        <v>347</v>
      </c>
      <c r="H195" t="s">
        <v>347</v>
      </c>
      <c r="I195" t="s">
        <v>347</v>
      </c>
      <c r="J195" t="s">
        <v>347</v>
      </c>
      <c r="K195" t="s">
        <v>347</v>
      </c>
      <c r="L195" t="s">
        <v>347</v>
      </c>
      <c r="M195" t="s">
        <v>347</v>
      </c>
      <c r="N195" t="s">
        <v>347</v>
      </c>
      <c r="O195" t="s">
        <v>347</v>
      </c>
      <c r="Q195" s="98" t="str">
        <f t="shared" ref="Q195:Q258" si="10">INDEX($F195:$O195, 1, MATCH($R195, $F$1:$O$1, 0))</f>
        <v>..</v>
      </c>
      <c r="R195" s="98" t="s">
        <v>123</v>
      </c>
      <c r="S195" s="98">
        <f t="shared" ref="S195:S258" si="11">IF(Q195="..", 0, Q195)</f>
        <v>0</v>
      </c>
      <c r="T195" s="67">
        <f t="shared" si="9"/>
        <v>0</v>
      </c>
    </row>
    <row r="196" spans="1:20">
      <c r="A196" t="s">
        <v>138</v>
      </c>
      <c r="B196" t="s">
        <v>138</v>
      </c>
      <c r="C196" s="1" t="s">
        <v>303</v>
      </c>
      <c r="D196" t="s">
        <v>460</v>
      </c>
      <c r="E196" s="1" t="s">
        <v>474</v>
      </c>
      <c r="F196" t="s">
        <v>347</v>
      </c>
      <c r="G196" t="s">
        <v>347</v>
      </c>
      <c r="H196" t="s">
        <v>347</v>
      </c>
      <c r="I196" t="s">
        <v>347</v>
      </c>
      <c r="J196" t="s">
        <v>347</v>
      </c>
      <c r="K196" t="s">
        <v>347</v>
      </c>
      <c r="L196" t="s">
        <v>347</v>
      </c>
      <c r="M196" t="s">
        <v>347</v>
      </c>
      <c r="N196" t="s">
        <v>347</v>
      </c>
      <c r="O196" t="s">
        <v>347</v>
      </c>
      <c r="Q196" s="98" t="str">
        <f t="shared" si="10"/>
        <v>..</v>
      </c>
      <c r="R196" s="98" t="s">
        <v>123</v>
      </c>
      <c r="S196" s="98">
        <f t="shared" si="11"/>
        <v>0</v>
      </c>
      <c r="T196" s="67">
        <f t="shared" si="9"/>
        <v>0</v>
      </c>
    </row>
    <row r="197" spans="1:20">
      <c r="A197" t="s">
        <v>478</v>
      </c>
      <c r="B197" t="s">
        <v>478</v>
      </c>
      <c r="C197" s="1" t="s">
        <v>394</v>
      </c>
      <c r="D197" t="s">
        <v>460</v>
      </c>
      <c r="E197" s="1" t="s">
        <v>474</v>
      </c>
      <c r="F197" t="s">
        <v>347</v>
      </c>
      <c r="G197" t="s">
        <v>347</v>
      </c>
      <c r="H197" t="s">
        <v>347</v>
      </c>
      <c r="I197" t="s">
        <v>347</v>
      </c>
      <c r="J197" t="s">
        <v>347</v>
      </c>
      <c r="K197" t="s">
        <v>347</v>
      </c>
      <c r="L197" t="s">
        <v>347</v>
      </c>
      <c r="M197" t="s">
        <v>347</v>
      </c>
      <c r="N197" t="s">
        <v>347</v>
      </c>
      <c r="O197" t="s">
        <v>347</v>
      </c>
      <c r="Q197" s="98" t="str">
        <f t="shared" si="10"/>
        <v>..</v>
      </c>
      <c r="R197" s="98" t="s">
        <v>123</v>
      </c>
      <c r="S197" s="98">
        <f t="shared" si="11"/>
        <v>0</v>
      </c>
      <c r="T197" s="67">
        <f t="shared" si="9"/>
        <v>0</v>
      </c>
    </row>
    <row r="198" spans="1:20">
      <c r="A198" t="s">
        <v>498</v>
      </c>
      <c r="B198" t="s">
        <v>498</v>
      </c>
      <c r="C198" s="1" t="s">
        <v>58</v>
      </c>
      <c r="D198" t="s">
        <v>460</v>
      </c>
      <c r="E198" s="1" t="s">
        <v>474</v>
      </c>
      <c r="F198" t="s">
        <v>347</v>
      </c>
      <c r="G198" t="s">
        <v>347</v>
      </c>
      <c r="H198" t="s">
        <v>347</v>
      </c>
      <c r="I198" t="s">
        <v>347</v>
      </c>
      <c r="J198" t="s">
        <v>347</v>
      </c>
      <c r="K198" t="s">
        <v>347</v>
      </c>
      <c r="L198" t="s">
        <v>347</v>
      </c>
      <c r="M198" t="s">
        <v>347</v>
      </c>
      <c r="N198" t="s">
        <v>347</v>
      </c>
      <c r="O198" t="s">
        <v>347</v>
      </c>
      <c r="Q198" s="98" t="str">
        <f t="shared" si="10"/>
        <v>..</v>
      </c>
      <c r="R198" s="98" t="s">
        <v>123</v>
      </c>
      <c r="S198" s="98">
        <f t="shared" si="11"/>
        <v>0</v>
      </c>
      <c r="T198" s="67">
        <f t="shared" si="9"/>
        <v>0</v>
      </c>
    </row>
    <row r="199" spans="1:20">
      <c r="A199" t="s">
        <v>561</v>
      </c>
      <c r="B199" t="s">
        <v>561</v>
      </c>
      <c r="C199" s="1" t="s">
        <v>98</v>
      </c>
      <c r="D199" t="s">
        <v>460</v>
      </c>
      <c r="E199" s="1" t="s">
        <v>474</v>
      </c>
      <c r="F199" t="s">
        <v>347</v>
      </c>
      <c r="G199">
        <v>8600520000</v>
      </c>
      <c r="H199">
        <v>8743770000</v>
      </c>
      <c r="I199">
        <v>8819260000</v>
      </c>
      <c r="J199">
        <v>8450200000.000001</v>
      </c>
      <c r="K199">
        <v>8922590000</v>
      </c>
      <c r="L199">
        <v>8328990000</v>
      </c>
      <c r="M199">
        <v>8503230000</v>
      </c>
      <c r="N199">
        <v>8571709999.999999</v>
      </c>
      <c r="O199" t="s">
        <v>347</v>
      </c>
      <c r="Q199" s="98">
        <f t="shared" si="10"/>
        <v>8571709999.999999</v>
      </c>
      <c r="R199" s="98" t="s">
        <v>123</v>
      </c>
      <c r="S199" s="98">
        <f t="shared" si="11"/>
        <v>8571709999.999999</v>
      </c>
      <c r="T199" s="67">
        <f t="shared" si="9"/>
        <v>8.5370213129568753E-5</v>
      </c>
    </row>
    <row r="200" spans="1:20">
      <c r="A200" t="s">
        <v>470</v>
      </c>
      <c r="B200" t="s">
        <v>470</v>
      </c>
      <c r="C200" s="1" t="s">
        <v>342</v>
      </c>
      <c r="D200" t="s">
        <v>460</v>
      </c>
      <c r="E200" s="1" t="s">
        <v>474</v>
      </c>
      <c r="F200">
        <v>315197530000</v>
      </c>
      <c r="G200">
        <v>195745520000</v>
      </c>
      <c r="H200">
        <v>219762560000</v>
      </c>
      <c r="I200">
        <v>188861890000</v>
      </c>
      <c r="J200">
        <v>171764937097.96802</v>
      </c>
      <c r="K200">
        <v>227511820000</v>
      </c>
      <c r="L200">
        <v>149263560000</v>
      </c>
      <c r="M200">
        <v>184966060000</v>
      </c>
      <c r="N200">
        <v>237473620000</v>
      </c>
      <c r="O200" t="s">
        <v>347</v>
      </c>
      <c r="Q200" s="98">
        <f t="shared" si="10"/>
        <v>237473620000</v>
      </c>
      <c r="R200" s="98" t="s">
        <v>123</v>
      </c>
      <c r="S200" s="98">
        <f t="shared" si="11"/>
        <v>237473620000</v>
      </c>
      <c r="T200" s="67">
        <f t="shared" si="9"/>
        <v>2.3651259261046188E-3</v>
      </c>
    </row>
    <row r="201" spans="1:20">
      <c r="A201" t="s">
        <v>429</v>
      </c>
      <c r="B201" t="s">
        <v>429</v>
      </c>
      <c r="C201" s="1" t="s">
        <v>42</v>
      </c>
      <c r="D201" t="s">
        <v>460</v>
      </c>
      <c r="E201" s="1" t="s">
        <v>474</v>
      </c>
      <c r="F201" t="s">
        <v>347</v>
      </c>
      <c r="G201" t="s">
        <v>347</v>
      </c>
      <c r="H201" t="s">
        <v>347</v>
      </c>
      <c r="I201" t="s">
        <v>347</v>
      </c>
      <c r="J201" t="s">
        <v>347</v>
      </c>
      <c r="K201" t="s">
        <v>347</v>
      </c>
      <c r="L201" t="s">
        <v>347</v>
      </c>
      <c r="M201" t="s">
        <v>347</v>
      </c>
      <c r="N201" t="s">
        <v>347</v>
      </c>
      <c r="O201" t="s">
        <v>347</v>
      </c>
      <c r="Q201" s="98" t="str">
        <f t="shared" si="10"/>
        <v>..</v>
      </c>
      <c r="R201" s="98" t="s">
        <v>123</v>
      </c>
      <c r="S201" s="98">
        <f t="shared" si="11"/>
        <v>0</v>
      </c>
      <c r="T201" s="67">
        <f t="shared" si="9"/>
        <v>0</v>
      </c>
    </row>
    <row r="202" spans="1:20">
      <c r="A202" t="s">
        <v>540</v>
      </c>
      <c r="B202" t="s">
        <v>540</v>
      </c>
      <c r="C202" s="1" t="s">
        <v>532</v>
      </c>
      <c r="D202" t="s">
        <v>460</v>
      </c>
      <c r="E202" s="1" t="s">
        <v>474</v>
      </c>
      <c r="F202" t="s">
        <v>347</v>
      </c>
      <c r="G202" t="s">
        <v>347</v>
      </c>
      <c r="H202" t="s">
        <v>347</v>
      </c>
      <c r="I202" t="s">
        <v>347</v>
      </c>
      <c r="J202" t="s">
        <v>347</v>
      </c>
      <c r="K202" t="s">
        <v>347</v>
      </c>
      <c r="L202" t="s">
        <v>347</v>
      </c>
      <c r="M202" t="s">
        <v>347</v>
      </c>
      <c r="N202" t="s">
        <v>347</v>
      </c>
      <c r="O202" t="s">
        <v>347</v>
      </c>
      <c r="Q202" s="98" t="str">
        <f t="shared" si="10"/>
        <v>..</v>
      </c>
      <c r="R202" s="98" t="s">
        <v>123</v>
      </c>
      <c r="S202" s="98">
        <f t="shared" si="11"/>
        <v>0</v>
      </c>
      <c r="T202" s="67">
        <f t="shared" si="9"/>
        <v>0</v>
      </c>
    </row>
    <row r="203" spans="1:20">
      <c r="A203" t="s">
        <v>116</v>
      </c>
      <c r="B203" t="s">
        <v>116</v>
      </c>
      <c r="C203" s="1" t="s">
        <v>559</v>
      </c>
      <c r="D203" t="s">
        <v>460</v>
      </c>
      <c r="E203" s="1" t="s">
        <v>474</v>
      </c>
      <c r="F203" t="s">
        <v>347</v>
      </c>
      <c r="G203" t="s">
        <v>347</v>
      </c>
      <c r="H203" t="s">
        <v>347</v>
      </c>
      <c r="I203" t="s">
        <v>347</v>
      </c>
      <c r="J203" t="s">
        <v>347</v>
      </c>
      <c r="K203" t="s">
        <v>347</v>
      </c>
      <c r="L203" t="s">
        <v>347</v>
      </c>
      <c r="M203" t="s">
        <v>347</v>
      </c>
      <c r="N203" t="s">
        <v>347</v>
      </c>
      <c r="O203" t="s">
        <v>347</v>
      </c>
      <c r="Q203" s="98" t="str">
        <f t="shared" si="10"/>
        <v>..</v>
      </c>
      <c r="R203" s="98" t="s">
        <v>123</v>
      </c>
      <c r="S203" s="98">
        <f t="shared" si="11"/>
        <v>0</v>
      </c>
      <c r="T203" s="67">
        <f t="shared" si="9"/>
        <v>0</v>
      </c>
    </row>
    <row r="204" spans="1:20">
      <c r="A204" t="s">
        <v>256</v>
      </c>
      <c r="B204" t="s">
        <v>256</v>
      </c>
      <c r="C204" s="1" t="s">
        <v>419</v>
      </c>
      <c r="D204" t="s">
        <v>460</v>
      </c>
      <c r="E204" s="1" t="s">
        <v>474</v>
      </c>
      <c r="F204" t="s">
        <v>347</v>
      </c>
      <c r="G204" t="s">
        <v>347</v>
      </c>
      <c r="H204" t="s">
        <v>347</v>
      </c>
      <c r="I204" t="s">
        <v>347</v>
      </c>
      <c r="J204" t="s">
        <v>347</v>
      </c>
      <c r="K204" t="s">
        <v>347</v>
      </c>
      <c r="L204" t="s">
        <v>347</v>
      </c>
      <c r="M204" t="s">
        <v>347</v>
      </c>
      <c r="N204" t="s">
        <v>347</v>
      </c>
      <c r="O204" t="s">
        <v>347</v>
      </c>
      <c r="Q204" s="98" t="str">
        <f t="shared" si="10"/>
        <v>..</v>
      </c>
      <c r="R204" s="98" t="s">
        <v>123</v>
      </c>
      <c r="S204" s="98">
        <f t="shared" si="11"/>
        <v>0</v>
      </c>
      <c r="T204" s="67">
        <f t="shared" si="9"/>
        <v>0</v>
      </c>
    </row>
    <row r="205" spans="1:20">
      <c r="A205" t="s">
        <v>164</v>
      </c>
      <c r="B205" t="s">
        <v>164</v>
      </c>
      <c r="C205" s="1" t="s">
        <v>343</v>
      </c>
      <c r="D205" t="s">
        <v>460</v>
      </c>
      <c r="E205" s="1" t="s">
        <v>474</v>
      </c>
      <c r="F205" t="s">
        <v>347</v>
      </c>
      <c r="G205">
        <v>22049070000</v>
      </c>
      <c r="H205">
        <v>12246300000</v>
      </c>
      <c r="I205">
        <v>5719590000</v>
      </c>
      <c r="J205">
        <v>4453290000</v>
      </c>
      <c r="K205">
        <v>5198000000</v>
      </c>
      <c r="L205">
        <v>4415440000</v>
      </c>
      <c r="M205" t="s">
        <v>347</v>
      </c>
      <c r="N205" t="s">
        <v>347</v>
      </c>
      <c r="O205" t="s">
        <v>347</v>
      </c>
      <c r="Q205" s="98">
        <f t="shared" si="10"/>
        <v>4415440000</v>
      </c>
      <c r="R205" s="98" t="s">
        <v>277</v>
      </c>
      <c r="S205" s="98">
        <f t="shared" si="11"/>
        <v>4415440000</v>
      </c>
      <c r="T205" s="67">
        <f t="shared" si="9"/>
        <v>4.3975712414538418E-5</v>
      </c>
    </row>
    <row r="206" spans="1:20">
      <c r="A206" t="s">
        <v>49</v>
      </c>
      <c r="B206" t="s">
        <v>49</v>
      </c>
      <c r="C206" s="1" t="s">
        <v>233</v>
      </c>
      <c r="D206" t="s">
        <v>460</v>
      </c>
      <c r="E206" s="1" t="s">
        <v>474</v>
      </c>
      <c r="F206">
        <v>101327920000</v>
      </c>
      <c r="G206">
        <v>180324800000</v>
      </c>
      <c r="H206">
        <v>201598930000</v>
      </c>
      <c r="I206">
        <v>195874110000</v>
      </c>
      <c r="J206">
        <v>213212763813.62201</v>
      </c>
      <c r="K206">
        <v>232103890000</v>
      </c>
      <c r="L206">
        <v>231377494894.48602</v>
      </c>
      <c r="M206">
        <v>246818780000</v>
      </c>
      <c r="N206">
        <v>294831940000</v>
      </c>
      <c r="O206" t="s">
        <v>347</v>
      </c>
      <c r="Q206" s="98">
        <f t="shared" si="10"/>
        <v>294831940000</v>
      </c>
      <c r="R206" s="98" t="s">
        <v>123</v>
      </c>
      <c r="S206" s="98">
        <f t="shared" si="11"/>
        <v>294831940000</v>
      </c>
      <c r="T206" s="67">
        <f t="shared" si="9"/>
        <v>2.9363879033709995E-3</v>
      </c>
    </row>
    <row r="207" spans="1:20">
      <c r="A207" t="s">
        <v>266</v>
      </c>
      <c r="B207" t="s">
        <v>266</v>
      </c>
      <c r="C207" s="1" t="s">
        <v>248</v>
      </c>
      <c r="D207" t="s">
        <v>460</v>
      </c>
      <c r="E207" s="1" t="s">
        <v>474</v>
      </c>
      <c r="F207">
        <v>3291640120000</v>
      </c>
      <c r="G207">
        <v>3946884730000</v>
      </c>
      <c r="H207">
        <v>3570893500000</v>
      </c>
      <c r="I207" t="s">
        <v>347</v>
      </c>
      <c r="J207" t="s">
        <v>347</v>
      </c>
      <c r="K207" t="s">
        <v>347</v>
      </c>
      <c r="L207" t="s">
        <v>347</v>
      </c>
      <c r="M207" t="s">
        <v>347</v>
      </c>
      <c r="N207" t="s">
        <v>347</v>
      </c>
      <c r="O207" t="s">
        <v>347</v>
      </c>
      <c r="Q207" s="98">
        <f t="shared" si="10"/>
        <v>3570893500000</v>
      </c>
      <c r="R207" s="98" t="s">
        <v>387</v>
      </c>
      <c r="S207" s="98">
        <f t="shared" si="11"/>
        <v>3570893500000</v>
      </c>
      <c r="T207" s="67">
        <f t="shared" si="9"/>
        <v>3.5564425203138204E-2</v>
      </c>
    </row>
    <row r="208" spans="1:20">
      <c r="A208" t="s">
        <v>273</v>
      </c>
      <c r="B208" t="s">
        <v>573</v>
      </c>
      <c r="C208" s="1" t="s">
        <v>54</v>
      </c>
      <c r="D208" t="s">
        <v>460</v>
      </c>
      <c r="E208" s="1" t="s">
        <v>474</v>
      </c>
      <c r="F208">
        <v>18668333210000</v>
      </c>
      <c r="G208">
        <v>24034853520000</v>
      </c>
      <c r="H208">
        <v>26330589190000</v>
      </c>
      <c r="I208">
        <v>25067539600000</v>
      </c>
      <c r="J208">
        <v>27352200720000</v>
      </c>
      <c r="K208">
        <v>32120702650000</v>
      </c>
      <c r="L208">
        <v>30436313050000</v>
      </c>
      <c r="M208">
        <v>33890827799999.996</v>
      </c>
      <c r="N208">
        <v>40719661400000</v>
      </c>
      <c r="O208" t="s">
        <v>347</v>
      </c>
      <c r="Q208" s="98">
        <f t="shared" si="10"/>
        <v>40719661400000</v>
      </c>
      <c r="R208" s="98" t="s">
        <v>123</v>
      </c>
      <c r="S208" s="98">
        <f t="shared" si="11"/>
        <v>40719661400000</v>
      </c>
      <c r="T208" s="67">
        <f t="shared" si="9"/>
        <v>0.40554873791599044</v>
      </c>
    </row>
    <row r="209" spans="1:20">
      <c r="A209" t="s">
        <v>170</v>
      </c>
      <c r="B209" t="s">
        <v>170</v>
      </c>
      <c r="C209" s="1" t="s">
        <v>200</v>
      </c>
      <c r="D209" t="s">
        <v>460</v>
      </c>
      <c r="E209" s="1" t="s">
        <v>474</v>
      </c>
      <c r="F209" t="s">
        <v>347</v>
      </c>
      <c r="G209" t="s">
        <v>347</v>
      </c>
      <c r="H209" t="s">
        <v>347</v>
      </c>
      <c r="I209" t="s">
        <v>347</v>
      </c>
      <c r="J209" t="s">
        <v>347</v>
      </c>
      <c r="K209" t="s">
        <v>347</v>
      </c>
      <c r="L209" t="s">
        <v>347</v>
      </c>
      <c r="M209" t="s">
        <v>347</v>
      </c>
      <c r="N209" t="s">
        <v>347</v>
      </c>
      <c r="O209" t="s">
        <v>347</v>
      </c>
      <c r="Q209" s="98" t="str">
        <f t="shared" si="10"/>
        <v>..</v>
      </c>
      <c r="R209" s="98" t="s">
        <v>123</v>
      </c>
      <c r="S209" s="98">
        <f t="shared" si="11"/>
        <v>0</v>
      </c>
      <c r="T209" s="67">
        <f t="shared" si="9"/>
        <v>0</v>
      </c>
    </row>
    <row r="210" spans="1:20">
      <c r="A210" t="s">
        <v>216</v>
      </c>
      <c r="B210" t="s">
        <v>216</v>
      </c>
      <c r="C210" s="1" t="s">
        <v>324</v>
      </c>
      <c r="D210" t="s">
        <v>460</v>
      </c>
      <c r="E210" s="1" t="s">
        <v>474</v>
      </c>
      <c r="F210" t="s">
        <v>347</v>
      </c>
      <c r="G210" t="s">
        <v>347</v>
      </c>
      <c r="H210" t="s">
        <v>347</v>
      </c>
      <c r="I210" t="s">
        <v>347</v>
      </c>
      <c r="J210" t="s">
        <v>347</v>
      </c>
      <c r="K210" t="s">
        <v>347</v>
      </c>
      <c r="L210" t="s">
        <v>347</v>
      </c>
      <c r="M210" t="s">
        <v>347</v>
      </c>
      <c r="N210" t="s">
        <v>347</v>
      </c>
      <c r="O210" t="s">
        <v>347</v>
      </c>
      <c r="Q210" s="98" t="str">
        <f t="shared" si="10"/>
        <v>..</v>
      </c>
      <c r="R210" s="98" t="s">
        <v>123</v>
      </c>
      <c r="S210" s="98">
        <f t="shared" si="11"/>
        <v>0</v>
      </c>
      <c r="T210" s="67">
        <f t="shared" si="9"/>
        <v>0</v>
      </c>
    </row>
    <row r="211" spans="1:20">
      <c r="A211" t="s">
        <v>488</v>
      </c>
      <c r="B211" t="s">
        <v>488</v>
      </c>
      <c r="C211" s="1" t="s">
        <v>452</v>
      </c>
      <c r="D211" t="s">
        <v>460</v>
      </c>
      <c r="E211" s="1" t="s">
        <v>474</v>
      </c>
      <c r="F211" t="s">
        <v>347</v>
      </c>
      <c r="G211" t="s">
        <v>347</v>
      </c>
      <c r="H211" t="s">
        <v>347</v>
      </c>
      <c r="I211" t="s">
        <v>347</v>
      </c>
      <c r="J211" t="s">
        <v>347</v>
      </c>
      <c r="K211" t="s">
        <v>347</v>
      </c>
      <c r="L211" t="s">
        <v>347</v>
      </c>
      <c r="M211" t="s">
        <v>347</v>
      </c>
      <c r="N211" t="s">
        <v>347</v>
      </c>
      <c r="O211" t="s">
        <v>347</v>
      </c>
      <c r="Q211" s="98" t="str">
        <f t="shared" si="10"/>
        <v>..</v>
      </c>
      <c r="R211" s="98" t="s">
        <v>123</v>
      </c>
      <c r="S211" s="98">
        <f t="shared" si="11"/>
        <v>0</v>
      </c>
      <c r="T211" s="67">
        <f t="shared" si="9"/>
        <v>0</v>
      </c>
    </row>
    <row r="212" spans="1:20">
      <c r="A212" t="s">
        <v>356</v>
      </c>
      <c r="B212" t="s">
        <v>356</v>
      </c>
      <c r="C212" s="1" t="s">
        <v>373</v>
      </c>
      <c r="D212" t="s">
        <v>460</v>
      </c>
      <c r="E212" s="1" t="s">
        <v>474</v>
      </c>
      <c r="F212" t="s">
        <v>347</v>
      </c>
      <c r="G212" t="s">
        <v>347</v>
      </c>
      <c r="H212" t="s">
        <v>347</v>
      </c>
      <c r="I212" t="s">
        <v>347</v>
      </c>
      <c r="J212" t="s">
        <v>347</v>
      </c>
      <c r="K212" t="s">
        <v>347</v>
      </c>
      <c r="L212" t="s">
        <v>347</v>
      </c>
      <c r="M212" t="s">
        <v>347</v>
      </c>
      <c r="N212" t="s">
        <v>347</v>
      </c>
      <c r="O212" t="s">
        <v>347</v>
      </c>
      <c r="Q212" s="98" t="str">
        <f t="shared" si="10"/>
        <v>..</v>
      </c>
      <c r="R212" s="98" t="s">
        <v>123</v>
      </c>
      <c r="S212" s="98">
        <f t="shared" si="11"/>
        <v>0</v>
      </c>
      <c r="T212" s="67">
        <f t="shared" si="9"/>
        <v>0</v>
      </c>
    </row>
    <row r="213" spans="1:20">
      <c r="A213" t="s">
        <v>280</v>
      </c>
      <c r="B213" t="s">
        <v>574</v>
      </c>
      <c r="C213" s="1" t="s">
        <v>560</v>
      </c>
      <c r="D213" t="s">
        <v>460</v>
      </c>
      <c r="E213" s="1" t="s">
        <v>474</v>
      </c>
      <c r="F213">
        <v>36705648754.843903</v>
      </c>
      <c r="G213">
        <v>45127428285.204102</v>
      </c>
      <c r="H213">
        <v>52426688089.5756</v>
      </c>
      <c r="I213">
        <v>58734029971.914093</v>
      </c>
      <c r="J213">
        <v>73222197644.723206</v>
      </c>
      <c r="K213">
        <v>125310026857.043</v>
      </c>
      <c r="L213">
        <v>132652999577.476</v>
      </c>
      <c r="M213">
        <v>149817280000</v>
      </c>
      <c r="N213">
        <v>186008530000</v>
      </c>
      <c r="O213" t="s">
        <v>347</v>
      </c>
      <c r="Q213" s="98">
        <f t="shared" si="10"/>
        <v>186008530000</v>
      </c>
      <c r="R213" s="98" t="s">
        <v>123</v>
      </c>
      <c r="S213" s="98">
        <f t="shared" si="11"/>
        <v>186008530000</v>
      </c>
      <c r="T213" s="67">
        <f t="shared" si="9"/>
        <v>1.8525577568557249E-3</v>
      </c>
    </row>
    <row r="214" spans="1:20">
      <c r="A214" t="s">
        <v>68</v>
      </c>
      <c r="B214" t="s">
        <v>68</v>
      </c>
      <c r="C214" s="1" t="s">
        <v>283</v>
      </c>
      <c r="D214" t="s">
        <v>460</v>
      </c>
      <c r="E214" s="1" t="s">
        <v>474</v>
      </c>
      <c r="F214" t="s">
        <v>347</v>
      </c>
      <c r="G214" t="s">
        <v>347</v>
      </c>
      <c r="H214" t="s">
        <v>347</v>
      </c>
      <c r="I214" t="s">
        <v>347</v>
      </c>
      <c r="J214" t="s">
        <v>347</v>
      </c>
      <c r="K214" t="s">
        <v>347</v>
      </c>
      <c r="L214" t="s">
        <v>347</v>
      </c>
      <c r="M214" t="s">
        <v>347</v>
      </c>
      <c r="N214" t="s">
        <v>347</v>
      </c>
      <c r="O214" t="s">
        <v>347</v>
      </c>
      <c r="Q214" s="98" t="str">
        <f t="shared" si="10"/>
        <v>..</v>
      </c>
      <c r="R214" s="98" t="s">
        <v>123</v>
      </c>
      <c r="S214" s="98">
        <f t="shared" si="11"/>
        <v>0</v>
      </c>
      <c r="T214" s="67">
        <f t="shared" si="9"/>
        <v>0</v>
      </c>
    </row>
    <row r="215" spans="1:20">
      <c r="A215" t="s">
        <v>96</v>
      </c>
      <c r="B215" t="s">
        <v>96</v>
      </c>
      <c r="C215" s="1" t="s">
        <v>353</v>
      </c>
      <c r="D215" t="s">
        <v>460</v>
      </c>
      <c r="E215" s="1" t="s">
        <v>474</v>
      </c>
      <c r="F215">
        <v>2859140000</v>
      </c>
      <c r="G215">
        <v>3247480000</v>
      </c>
      <c r="H215">
        <v>3187260000</v>
      </c>
      <c r="I215">
        <v>3339200000</v>
      </c>
      <c r="J215">
        <v>3390120000</v>
      </c>
      <c r="K215">
        <v>3891490000</v>
      </c>
      <c r="L215">
        <v>3734920000</v>
      </c>
      <c r="M215">
        <v>3757500000</v>
      </c>
      <c r="N215">
        <v>3446910000</v>
      </c>
      <c r="O215" t="s">
        <v>347</v>
      </c>
      <c r="Q215" s="98">
        <f t="shared" si="10"/>
        <v>3446910000</v>
      </c>
      <c r="R215" s="98" t="s">
        <v>123</v>
      </c>
      <c r="S215" s="98">
        <f t="shared" si="11"/>
        <v>3446910000</v>
      </c>
      <c r="T215" s="67">
        <f t="shared" si="9"/>
        <v>3.4329607667366475E-5</v>
      </c>
    </row>
    <row r="216" spans="1:20">
      <c r="A216" t="s">
        <v>94</v>
      </c>
      <c r="B216" t="s">
        <v>94</v>
      </c>
      <c r="C216" s="1" t="s">
        <v>65</v>
      </c>
      <c r="D216" t="s">
        <v>460</v>
      </c>
      <c r="E216" s="1" t="s">
        <v>474</v>
      </c>
      <c r="F216" t="s">
        <v>347</v>
      </c>
      <c r="G216" t="s">
        <v>347</v>
      </c>
      <c r="H216" t="s">
        <v>347</v>
      </c>
      <c r="I216" t="s">
        <v>347</v>
      </c>
      <c r="J216" t="s">
        <v>347</v>
      </c>
      <c r="K216" t="s">
        <v>347</v>
      </c>
      <c r="L216" t="s">
        <v>347</v>
      </c>
      <c r="M216" t="s">
        <v>347</v>
      </c>
      <c r="N216" t="s">
        <v>347</v>
      </c>
      <c r="O216" t="s">
        <v>347</v>
      </c>
      <c r="Q216" s="98" t="str">
        <f t="shared" si="10"/>
        <v>..</v>
      </c>
      <c r="R216" s="98" t="s">
        <v>123</v>
      </c>
      <c r="S216" s="98">
        <f t="shared" si="11"/>
        <v>0</v>
      </c>
      <c r="T216" s="67">
        <f t="shared" si="9"/>
        <v>0</v>
      </c>
    </row>
    <row r="217" spans="1:20">
      <c r="A217" t="s">
        <v>362</v>
      </c>
      <c r="B217" t="s">
        <v>362</v>
      </c>
      <c r="C217" s="1" t="s">
        <v>512</v>
      </c>
      <c r="D217" t="s">
        <v>460</v>
      </c>
      <c r="E217" s="1" t="s">
        <v>474</v>
      </c>
      <c r="F217" t="s">
        <v>347</v>
      </c>
      <c r="G217" t="s">
        <v>347</v>
      </c>
      <c r="H217" t="s">
        <v>347</v>
      </c>
      <c r="I217" t="s">
        <v>347</v>
      </c>
      <c r="J217" t="s">
        <v>347</v>
      </c>
      <c r="K217" t="s">
        <v>347</v>
      </c>
      <c r="L217" t="s">
        <v>347</v>
      </c>
      <c r="M217" t="s">
        <v>347</v>
      </c>
      <c r="N217" t="s">
        <v>347</v>
      </c>
      <c r="O217" t="s">
        <v>347</v>
      </c>
      <c r="Q217" s="98" t="str">
        <f t="shared" si="10"/>
        <v>..</v>
      </c>
      <c r="R217" s="98" t="s">
        <v>123</v>
      </c>
      <c r="S217" s="98">
        <f t="shared" si="11"/>
        <v>0</v>
      </c>
      <c r="T217" s="67">
        <f t="shared" si="9"/>
        <v>0</v>
      </c>
    </row>
    <row r="218" spans="1:20">
      <c r="A218" t="s">
        <v>43</v>
      </c>
      <c r="B218" t="s">
        <v>43</v>
      </c>
      <c r="C218" s="1" t="s">
        <v>281</v>
      </c>
      <c r="D218" t="s">
        <v>460</v>
      </c>
      <c r="E218" s="1" t="s">
        <v>474</v>
      </c>
      <c r="F218" t="s">
        <v>347</v>
      </c>
      <c r="G218" t="s">
        <v>347</v>
      </c>
      <c r="H218" t="s">
        <v>347</v>
      </c>
      <c r="I218" t="s">
        <v>347</v>
      </c>
      <c r="J218" t="s">
        <v>347</v>
      </c>
      <c r="K218" t="s">
        <v>347</v>
      </c>
      <c r="L218" t="s">
        <v>347</v>
      </c>
      <c r="M218" t="s">
        <v>347</v>
      </c>
      <c r="N218" t="s">
        <v>347</v>
      </c>
      <c r="O218" t="s">
        <v>347</v>
      </c>
      <c r="Q218" s="98" t="str">
        <f t="shared" si="10"/>
        <v>..</v>
      </c>
      <c r="R218" s="98" t="s">
        <v>123</v>
      </c>
      <c r="S218" s="98">
        <f t="shared" si="11"/>
        <v>0</v>
      </c>
      <c r="T218" s="67">
        <f t="shared" si="9"/>
        <v>0</v>
      </c>
    </row>
    <row r="219" spans="1:20">
      <c r="A219" s="6" t="s">
        <v>399</v>
      </c>
      <c r="B219" s="6" t="s">
        <v>399</v>
      </c>
      <c r="C219" s="7" t="s">
        <v>15</v>
      </c>
      <c r="D219" s="6" t="s">
        <v>460</v>
      </c>
      <c r="E219" s="7" t="s">
        <v>474</v>
      </c>
      <c r="F219" s="6" t="s">
        <v>347</v>
      </c>
      <c r="G219" s="6" t="s">
        <v>347</v>
      </c>
      <c r="H219" s="6" t="s">
        <v>347</v>
      </c>
      <c r="I219" s="6" t="s">
        <v>347</v>
      </c>
      <c r="J219" s="6" t="s">
        <v>347</v>
      </c>
      <c r="K219" s="6" t="s">
        <v>347</v>
      </c>
      <c r="L219" s="6" t="s">
        <v>347</v>
      </c>
      <c r="M219" s="6" t="s">
        <v>347</v>
      </c>
      <c r="N219" s="6" t="s">
        <v>347</v>
      </c>
      <c r="O219" s="6" t="s">
        <v>347</v>
      </c>
      <c r="P219" s="6"/>
      <c r="Q219" s="105" t="str">
        <f t="shared" si="10"/>
        <v>..</v>
      </c>
      <c r="R219" s="105" t="s">
        <v>123</v>
      </c>
      <c r="S219" s="105">
        <f t="shared" si="11"/>
        <v>0</v>
      </c>
    </row>
    <row r="220" spans="1:20">
      <c r="A220" t="s">
        <v>514</v>
      </c>
      <c r="B220" t="s">
        <v>514</v>
      </c>
      <c r="C220" s="1" t="s">
        <v>344</v>
      </c>
      <c r="D220" t="s">
        <v>460</v>
      </c>
      <c r="E220" s="1" t="s">
        <v>474</v>
      </c>
      <c r="F220" t="s">
        <v>347</v>
      </c>
      <c r="G220">
        <v>92428750000</v>
      </c>
      <c r="H220">
        <v>74476710000</v>
      </c>
      <c r="I220">
        <v>62466910000</v>
      </c>
      <c r="J220" t="s">
        <v>347</v>
      </c>
      <c r="K220" t="s">
        <v>347</v>
      </c>
      <c r="L220" t="s">
        <v>347</v>
      </c>
      <c r="M220" t="s">
        <v>347</v>
      </c>
      <c r="N220">
        <v>73147850000</v>
      </c>
      <c r="O220" t="s">
        <v>347</v>
      </c>
      <c r="Q220" s="98">
        <f t="shared" si="10"/>
        <v>73147850000</v>
      </c>
      <c r="R220" s="98" t="s">
        <v>123</v>
      </c>
      <c r="S220" s="98">
        <f t="shared" si="11"/>
        <v>73147850000</v>
      </c>
    </row>
    <row r="221" spans="1:20">
      <c r="A221" t="s">
        <v>318</v>
      </c>
      <c r="B221" t="s">
        <v>318</v>
      </c>
      <c r="C221" s="1" t="s">
        <v>446</v>
      </c>
      <c r="D221" t="s">
        <v>460</v>
      </c>
      <c r="E221" s="1" t="s">
        <v>474</v>
      </c>
      <c r="F221">
        <v>655727815679.07556</v>
      </c>
      <c r="G221">
        <v>1000951923871.5126</v>
      </c>
      <c r="H221">
        <v>1102285518844.9204</v>
      </c>
      <c r="I221">
        <v>1066233999727.0276</v>
      </c>
      <c r="J221">
        <v>999400895554.64929</v>
      </c>
      <c r="K221">
        <v>1019319983988.7865</v>
      </c>
      <c r="L221">
        <v>1079360063512.2544</v>
      </c>
      <c r="M221">
        <v>3126480800000</v>
      </c>
      <c r="N221">
        <v>3180256580000</v>
      </c>
      <c r="O221" t="s">
        <v>347</v>
      </c>
      <c r="Q221" s="98">
        <f t="shared" si="10"/>
        <v>3180256580000</v>
      </c>
      <c r="R221" s="98" t="s">
        <v>123</v>
      </c>
      <c r="S221" s="98">
        <f t="shared" si="11"/>
        <v>3180256580000</v>
      </c>
    </row>
    <row r="222" spans="1:20">
      <c r="A222" t="s">
        <v>462</v>
      </c>
      <c r="B222" t="s">
        <v>462</v>
      </c>
      <c r="C222" s="1" t="s">
        <v>389</v>
      </c>
      <c r="D222" t="s">
        <v>460</v>
      </c>
      <c r="E222" s="1" t="s">
        <v>474</v>
      </c>
      <c r="F222" t="s">
        <v>347</v>
      </c>
      <c r="G222" t="s">
        <v>347</v>
      </c>
      <c r="H222" t="s">
        <v>347</v>
      </c>
      <c r="I222" t="s">
        <v>347</v>
      </c>
      <c r="J222" t="s">
        <v>347</v>
      </c>
      <c r="K222" t="s">
        <v>347</v>
      </c>
      <c r="L222" t="s">
        <v>347</v>
      </c>
      <c r="M222" t="s">
        <v>347</v>
      </c>
      <c r="N222" t="s">
        <v>347</v>
      </c>
      <c r="O222" t="s">
        <v>347</v>
      </c>
      <c r="Q222" s="98" t="str">
        <f t="shared" si="10"/>
        <v>..</v>
      </c>
      <c r="R222" s="98" t="s">
        <v>123</v>
      </c>
      <c r="S222" s="98">
        <f t="shared" si="11"/>
        <v>0</v>
      </c>
    </row>
    <row r="223" spans="1:20">
      <c r="A223" t="s">
        <v>518</v>
      </c>
      <c r="B223" t="s">
        <v>518</v>
      </c>
      <c r="C223" s="1" t="s">
        <v>265</v>
      </c>
      <c r="D223" t="s">
        <v>460</v>
      </c>
      <c r="E223" s="1" t="s">
        <v>474</v>
      </c>
      <c r="F223" t="s">
        <v>347</v>
      </c>
      <c r="G223">
        <v>283142980000</v>
      </c>
      <c r="H223">
        <v>238728950000</v>
      </c>
      <c r="I223">
        <v>198445100000</v>
      </c>
      <c r="J223">
        <v>204760369075.70792</v>
      </c>
      <c r="K223">
        <v>285651070000</v>
      </c>
      <c r="L223">
        <v>238046490000</v>
      </c>
      <c r="M223">
        <v>283310410000</v>
      </c>
      <c r="N223">
        <v>305994790000</v>
      </c>
      <c r="O223" t="s">
        <v>347</v>
      </c>
      <c r="Q223" s="98">
        <f t="shared" si="10"/>
        <v>305994790000</v>
      </c>
      <c r="R223" s="98" t="s">
        <v>123</v>
      </c>
      <c r="S223" s="98">
        <f t="shared" si="11"/>
        <v>305994790000</v>
      </c>
    </row>
    <row r="224" spans="1:20">
      <c r="A224" t="s">
        <v>350</v>
      </c>
      <c r="B224" t="s">
        <v>350</v>
      </c>
      <c r="C224" s="1" t="s">
        <v>537</v>
      </c>
      <c r="D224" t="s">
        <v>460</v>
      </c>
      <c r="E224" s="1" t="s">
        <v>474</v>
      </c>
      <c r="F224">
        <v>4660749740933.8857</v>
      </c>
      <c r="G224">
        <v>4801635882112.1523</v>
      </c>
      <c r="H224">
        <v>5150461565869.5898</v>
      </c>
      <c r="I224">
        <v>4715159197178.3574</v>
      </c>
      <c r="J224">
        <v>4963269736843.0742</v>
      </c>
      <c r="K224">
        <v>6441565783080.5566</v>
      </c>
      <c r="L224">
        <v>5579828695623.3789</v>
      </c>
      <c r="M224">
        <v>8027085030604.8203</v>
      </c>
      <c r="N224">
        <v>9252048077044.5293</v>
      </c>
      <c r="O224" t="s">
        <v>347</v>
      </c>
      <c r="Q224" s="98">
        <f t="shared" si="10"/>
        <v>9252048077044.5293</v>
      </c>
      <c r="R224" s="98" t="s">
        <v>123</v>
      </c>
      <c r="S224" s="98">
        <f t="shared" si="11"/>
        <v>9252048077044.5293</v>
      </c>
    </row>
    <row r="225" spans="1:19">
      <c r="A225" t="s">
        <v>293</v>
      </c>
      <c r="B225" t="s">
        <v>293</v>
      </c>
      <c r="C225" s="1" t="s">
        <v>44</v>
      </c>
      <c r="D225" t="s">
        <v>460</v>
      </c>
      <c r="E225" s="1" t="s">
        <v>474</v>
      </c>
      <c r="F225">
        <v>15738126128754.844</v>
      </c>
      <c r="G225">
        <v>17371491448285.203</v>
      </c>
      <c r="H225">
        <v>19509588598089.578</v>
      </c>
      <c r="I225">
        <v>21612747429971.914</v>
      </c>
      <c r="J225">
        <v>21174265996058.332</v>
      </c>
      <c r="K225">
        <v>26574331346857.043</v>
      </c>
      <c r="L225">
        <v>21718844599577.477</v>
      </c>
      <c r="M225">
        <v>26637082970000</v>
      </c>
      <c r="N225">
        <v>33432752800000</v>
      </c>
      <c r="O225" t="s">
        <v>347</v>
      </c>
      <c r="Q225" s="98">
        <f t="shared" si="10"/>
        <v>33432752800000</v>
      </c>
      <c r="R225" s="98" t="s">
        <v>123</v>
      </c>
      <c r="S225" s="98">
        <f t="shared" si="11"/>
        <v>33432752800000</v>
      </c>
    </row>
    <row r="226" spans="1:19">
      <c r="A226" t="s">
        <v>379</v>
      </c>
      <c r="B226" t="s">
        <v>379</v>
      </c>
      <c r="C226" s="1" t="s">
        <v>240</v>
      </c>
      <c r="D226" t="s">
        <v>460</v>
      </c>
      <c r="E226" s="1" t="s">
        <v>474</v>
      </c>
      <c r="F226">
        <v>5247964778754.8438</v>
      </c>
      <c r="G226">
        <v>5415951308285.2041</v>
      </c>
      <c r="H226">
        <v>7634083598089.5752</v>
      </c>
      <c r="I226">
        <v>9572337769971.9141</v>
      </c>
      <c r="J226">
        <v>8853854016831.6758</v>
      </c>
      <c r="K226">
        <v>10653914826857.043</v>
      </c>
      <c r="L226">
        <v>8101214069577.4756</v>
      </c>
      <c r="M226">
        <v>10437131410000</v>
      </c>
      <c r="N226">
        <v>14149052940000</v>
      </c>
      <c r="O226" t="s">
        <v>347</v>
      </c>
      <c r="Q226" s="98">
        <f t="shared" si="10"/>
        <v>14149052940000</v>
      </c>
      <c r="R226" s="98" t="s">
        <v>123</v>
      </c>
      <c r="S226" s="98">
        <f t="shared" si="11"/>
        <v>14149052940000</v>
      </c>
    </row>
    <row r="227" spans="1:19">
      <c r="A227" t="s">
        <v>268</v>
      </c>
      <c r="B227" t="s">
        <v>268</v>
      </c>
      <c r="C227" s="1" t="s">
        <v>193</v>
      </c>
      <c r="D227" t="s">
        <v>460</v>
      </c>
      <c r="E227" s="1" t="s">
        <v>474</v>
      </c>
      <c r="F227">
        <v>5247964778754.8438</v>
      </c>
      <c r="G227">
        <v>5415951308285.2041</v>
      </c>
      <c r="H227">
        <v>7634083598089.5762</v>
      </c>
      <c r="I227">
        <v>9572337769971.9141</v>
      </c>
      <c r="J227">
        <v>8853854016831.6738</v>
      </c>
      <c r="K227">
        <v>10653914826857.043</v>
      </c>
      <c r="L227">
        <v>8101214069577.4766</v>
      </c>
      <c r="M227">
        <v>10437131410000</v>
      </c>
      <c r="N227">
        <v>14149052940000</v>
      </c>
      <c r="O227" t="s">
        <v>347</v>
      </c>
      <c r="Q227" s="98">
        <f t="shared" si="10"/>
        <v>14149052940000</v>
      </c>
      <c r="R227" s="98" t="s">
        <v>123</v>
      </c>
      <c r="S227" s="98">
        <f t="shared" si="11"/>
        <v>14149052940000</v>
      </c>
    </row>
    <row r="228" spans="1:19">
      <c r="A228" t="s">
        <v>380</v>
      </c>
      <c r="B228" t="s">
        <v>380</v>
      </c>
      <c r="C228" s="1" t="s">
        <v>547</v>
      </c>
      <c r="D228" t="s">
        <v>460</v>
      </c>
      <c r="E228" s="1" t="s">
        <v>474</v>
      </c>
      <c r="F228">
        <v>6135006900000</v>
      </c>
      <c r="G228">
        <v>7708685670000</v>
      </c>
      <c r="H228">
        <v>7006681420000</v>
      </c>
      <c r="I228">
        <v>6120621140000</v>
      </c>
      <c r="J228">
        <v>6171848817911.3096</v>
      </c>
      <c r="K228">
        <v>7944619508357.2217</v>
      </c>
      <c r="L228">
        <v>5558284854500.4736</v>
      </c>
      <c r="M228" t="s">
        <v>347</v>
      </c>
      <c r="N228" t="s">
        <v>347</v>
      </c>
      <c r="O228" t="s">
        <v>347</v>
      </c>
      <c r="Q228" s="98">
        <f t="shared" si="10"/>
        <v>5558284854500.4736</v>
      </c>
      <c r="R228" s="98" t="s">
        <v>277</v>
      </c>
      <c r="S228" s="98">
        <f t="shared" si="11"/>
        <v>5558284854500.4736</v>
      </c>
    </row>
    <row r="229" spans="1:19">
      <c r="A229" t="s">
        <v>137</v>
      </c>
      <c r="B229" t="s">
        <v>137</v>
      </c>
      <c r="C229" s="1" t="s">
        <v>70</v>
      </c>
      <c r="D229" t="s">
        <v>460</v>
      </c>
      <c r="E229" s="1" t="s">
        <v>474</v>
      </c>
      <c r="F229">
        <v>12265255740000</v>
      </c>
      <c r="G229">
        <v>14742476540000</v>
      </c>
      <c r="H229">
        <v>13155933460000</v>
      </c>
      <c r="I229">
        <v>8645090270000</v>
      </c>
      <c r="J229">
        <v>8841196135521.4512</v>
      </c>
      <c r="K229">
        <v>11094163288357.223</v>
      </c>
      <c r="L229" t="s">
        <v>347</v>
      </c>
      <c r="M229" t="s">
        <v>347</v>
      </c>
      <c r="N229" t="s">
        <v>347</v>
      </c>
      <c r="O229" t="s">
        <v>347</v>
      </c>
      <c r="Q229" s="98">
        <f t="shared" si="10"/>
        <v>11094163288357.223</v>
      </c>
      <c r="R229" s="98" t="s">
        <v>404</v>
      </c>
      <c r="S229" s="98">
        <f t="shared" si="11"/>
        <v>11094163288357.223</v>
      </c>
    </row>
    <row r="230" spans="1:19">
      <c r="A230" t="s">
        <v>408</v>
      </c>
      <c r="B230" t="s">
        <v>408</v>
      </c>
      <c r="C230" s="1" t="s">
        <v>543</v>
      </c>
      <c r="D230" t="s">
        <v>460</v>
      </c>
      <c r="E230" s="1" t="s">
        <v>474</v>
      </c>
      <c r="F230">
        <v>1167867840000</v>
      </c>
      <c r="G230">
        <v>1039253700000</v>
      </c>
      <c r="H230">
        <v>663870630000</v>
      </c>
      <c r="I230">
        <v>641784240000</v>
      </c>
      <c r="J230">
        <v>857742414519.37988</v>
      </c>
      <c r="K230">
        <v>925314150000</v>
      </c>
      <c r="L230">
        <v>787654380000</v>
      </c>
      <c r="M230">
        <v>1063568220000</v>
      </c>
      <c r="N230">
        <v>1020638920000</v>
      </c>
      <c r="O230" t="s">
        <v>347</v>
      </c>
      <c r="Q230" s="98">
        <f t="shared" si="10"/>
        <v>1020638920000</v>
      </c>
      <c r="R230" s="98" t="s">
        <v>123</v>
      </c>
      <c r="S230" s="98">
        <f t="shared" si="11"/>
        <v>1020638920000</v>
      </c>
    </row>
    <row r="231" spans="1:19">
      <c r="A231" t="s">
        <v>166</v>
      </c>
      <c r="B231" t="s">
        <v>166</v>
      </c>
      <c r="C231" s="1" t="s">
        <v>500</v>
      </c>
      <c r="D231" t="s">
        <v>460</v>
      </c>
      <c r="E231" s="1" t="s">
        <v>474</v>
      </c>
      <c r="F231">
        <v>1345276220000</v>
      </c>
      <c r="G231">
        <v>1265280990000</v>
      </c>
      <c r="H231">
        <v>852803140000</v>
      </c>
      <c r="I231">
        <v>797968290000</v>
      </c>
      <c r="J231">
        <v>1016614307017.0469</v>
      </c>
      <c r="K231">
        <v>1149471840000</v>
      </c>
      <c r="L231">
        <v>968645990000</v>
      </c>
      <c r="M231">
        <v>1237645340000</v>
      </c>
      <c r="N231">
        <v>1220377050000</v>
      </c>
      <c r="O231" t="s">
        <v>347</v>
      </c>
      <c r="Q231" s="98">
        <f t="shared" si="10"/>
        <v>1220377050000</v>
      </c>
      <c r="R231" s="98" t="s">
        <v>123</v>
      </c>
      <c r="S231" s="98">
        <f t="shared" si="11"/>
        <v>1220377050000</v>
      </c>
    </row>
    <row r="232" spans="1:19">
      <c r="A232" t="s">
        <v>300</v>
      </c>
      <c r="B232" t="s">
        <v>300</v>
      </c>
      <c r="C232" s="1" t="s">
        <v>511</v>
      </c>
      <c r="D232" t="s">
        <v>460</v>
      </c>
      <c r="E232" s="1" t="s">
        <v>474</v>
      </c>
      <c r="F232">
        <v>6333175460000</v>
      </c>
      <c r="G232">
        <v>7979084650000</v>
      </c>
      <c r="H232">
        <v>7232514050000</v>
      </c>
      <c r="I232">
        <v>6313031250000</v>
      </c>
      <c r="J232">
        <v>6371346756992.7324</v>
      </c>
      <c r="K232">
        <v>8223952238357.2227</v>
      </c>
      <c r="L232">
        <v>5789064824500.4736</v>
      </c>
      <c r="M232" t="s">
        <v>347</v>
      </c>
      <c r="N232" t="s">
        <v>347</v>
      </c>
      <c r="O232" t="s">
        <v>347</v>
      </c>
      <c r="Q232" s="98">
        <f t="shared" si="10"/>
        <v>5789064824500.4736</v>
      </c>
      <c r="R232" s="98" t="s">
        <v>277</v>
      </c>
      <c r="S232" s="98">
        <f t="shared" si="11"/>
        <v>5789064824500.4736</v>
      </c>
    </row>
    <row r="233" spans="1:19">
      <c r="A233" t="s">
        <v>247</v>
      </c>
      <c r="B233" t="s">
        <v>247</v>
      </c>
      <c r="C233" s="1" t="s">
        <v>258</v>
      </c>
      <c r="D233" t="s">
        <v>460</v>
      </c>
      <c r="E233" s="1" t="s">
        <v>474</v>
      </c>
      <c r="F233" t="s">
        <v>347</v>
      </c>
      <c r="G233" t="s">
        <v>347</v>
      </c>
      <c r="H233" t="s">
        <v>347</v>
      </c>
      <c r="I233" t="s">
        <v>347</v>
      </c>
      <c r="J233" t="s">
        <v>347</v>
      </c>
      <c r="K233" t="s">
        <v>347</v>
      </c>
      <c r="L233" t="s">
        <v>347</v>
      </c>
      <c r="M233" t="s">
        <v>347</v>
      </c>
      <c r="N233" t="s">
        <v>347</v>
      </c>
      <c r="O233" t="s">
        <v>347</v>
      </c>
      <c r="Q233" s="98" t="str">
        <f t="shared" si="10"/>
        <v>..</v>
      </c>
      <c r="R233" s="98" t="s">
        <v>123</v>
      </c>
      <c r="S233" s="98">
        <f t="shared" si="11"/>
        <v>0</v>
      </c>
    </row>
    <row r="234" spans="1:19">
      <c r="A234" t="s">
        <v>180</v>
      </c>
      <c r="B234" t="s">
        <v>180</v>
      </c>
      <c r="C234" s="1" t="s">
        <v>397</v>
      </c>
      <c r="D234" t="s">
        <v>460</v>
      </c>
      <c r="E234" s="1" t="s">
        <v>474</v>
      </c>
      <c r="F234" t="s">
        <v>347</v>
      </c>
      <c r="G234" t="s">
        <v>347</v>
      </c>
      <c r="H234" t="s">
        <v>347</v>
      </c>
      <c r="I234" t="s">
        <v>347</v>
      </c>
      <c r="J234" t="s">
        <v>347</v>
      </c>
      <c r="K234" t="s">
        <v>347</v>
      </c>
      <c r="L234" t="s">
        <v>347</v>
      </c>
      <c r="M234" t="s">
        <v>347</v>
      </c>
      <c r="N234" t="s">
        <v>347</v>
      </c>
      <c r="O234" t="s">
        <v>347</v>
      </c>
      <c r="Q234" s="98" t="str">
        <f t="shared" si="10"/>
        <v>..</v>
      </c>
      <c r="R234" s="98" t="s">
        <v>123</v>
      </c>
      <c r="S234" s="98">
        <f t="shared" si="11"/>
        <v>0</v>
      </c>
    </row>
    <row r="235" spans="1:19">
      <c r="A235" t="s">
        <v>325</v>
      </c>
      <c r="B235" t="s">
        <v>325</v>
      </c>
      <c r="C235" s="1" t="s">
        <v>351</v>
      </c>
      <c r="D235" t="s">
        <v>460</v>
      </c>
      <c r="E235" s="1" t="s">
        <v>474</v>
      </c>
      <c r="F235">
        <v>43303155470000</v>
      </c>
      <c r="G235">
        <v>53122624760000</v>
      </c>
      <c r="H235">
        <v>54165747720000</v>
      </c>
      <c r="I235">
        <v>48064408680000</v>
      </c>
      <c r="J235">
        <v>50945651041831.5</v>
      </c>
      <c r="K235">
        <v>61971091478357.227</v>
      </c>
      <c r="L235">
        <v>54844601759394.961</v>
      </c>
      <c r="M235">
        <v>61432000700000</v>
      </c>
      <c r="N235">
        <v>71683545050000</v>
      </c>
      <c r="O235" t="s">
        <v>347</v>
      </c>
      <c r="Q235" s="98">
        <f t="shared" si="10"/>
        <v>71683545050000</v>
      </c>
      <c r="R235" s="98" t="s">
        <v>123</v>
      </c>
      <c r="S235" s="98">
        <f t="shared" si="11"/>
        <v>71683545050000</v>
      </c>
    </row>
    <row r="236" spans="1:19">
      <c r="A236" t="s">
        <v>442</v>
      </c>
      <c r="B236" t="s">
        <v>442</v>
      </c>
      <c r="C236" s="1" t="s">
        <v>552</v>
      </c>
      <c r="D236" t="s">
        <v>460</v>
      </c>
      <c r="E236" s="1" t="s">
        <v>474</v>
      </c>
      <c r="F236">
        <v>11631750739688.73</v>
      </c>
      <c r="G236">
        <v>11586628290397.355</v>
      </c>
      <c r="H236">
        <v>13284252303959.166</v>
      </c>
      <c r="I236">
        <v>14417301227150.271</v>
      </c>
      <c r="J236">
        <v>14425806286208.545</v>
      </c>
      <c r="K236">
        <v>17908234349937.598</v>
      </c>
      <c r="L236">
        <v>14359073995200.854</v>
      </c>
      <c r="M236">
        <v>17624115960604.82</v>
      </c>
      <c r="N236">
        <v>22192719837044.531</v>
      </c>
      <c r="O236" t="s">
        <v>347</v>
      </c>
      <c r="Q236" s="98">
        <f t="shared" si="10"/>
        <v>22192719837044.531</v>
      </c>
      <c r="R236" s="98" t="s">
        <v>123</v>
      </c>
      <c r="S236" s="98">
        <f t="shared" si="11"/>
        <v>22192719837044.531</v>
      </c>
    </row>
    <row r="237" spans="1:19">
      <c r="A237" t="s">
        <v>301</v>
      </c>
      <c r="B237" t="s">
        <v>301</v>
      </c>
      <c r="C237" s="1" t="s">
        <v>369</v>
      </c>
      <c r="D237" t="s">
        <v>460</v>
      </c>
      <c r="E237" s="1" t="s">
        <v>474</v>
      </c>
      <c r="F237">
        <v>11687955939688.73</v>
      </c>
      <c r="G237">
        <v>11733147540397.357</v>
      </c>
      <c r="H237">
        <v>13430497463959.166</v>
      </c>
      <c r="I237">
        <v>14546971857150.271</v>
      </c>
      <c r="J237">
        <v>14540024943833.977</v>
      </c>
      <c r="K237">
        <v>18045797999937.602</v>
      </c>
      <c r="L237">
        <v>14476438358066.197</v>
      </c>
      <c r="M237">
        <v>17768829940604.82</v>
      </c>
      <c r="N237">
        <v>22383521657044.531</v>
      </c>
      <c r="O237" t="s">
        <v>347</v>
      </c>
      <c r="Q237" s="98">
        <f t="shared" si="10"/>
        <v>22383521657044.531</v>
      </c>
      <c r="R237" s="98" t="s">
        <v>123</v>
      </c>
      <c r="S237" s="98">
        <f t="shared" si="11"/>
        <v>22383521657044.531</v>
      </c>
    </row>
    <row r="238" spans="1:19">
      <c r="A238" t="s">
        <v>25</v>
      </c>
      <c r="B238" t="s">
        <v>25</v>
      </c>
      <c r="C238" s="1" t="s">
        <v>286</v>
      </c>
      <c r="D238" t="s">
        <v>460</v>
      </c>
      <c r="E238" s="1" t="s">
        <v>474</v>
      </c>
      <c r="F238" t="s">
        <v>347</v>
      </c>
      <c r="G238" t="s">
        <v>347</v>
      </c>
      <c r="H238" t="s">
        <v>347</v>
      </c>
      <c r="I238" t="s">
        <v>347</v>
      </c>
      <c r="J238" t="s">
        <v>347</v>
      </c>
      <c r="K238" t="s">
        <v>347</v>
      </c>
      <c r="L238" t="s">
        <v>347</v>
      </c>
      <c r="M238" t="s">
        <v>347</v>
      </c>
      <c r="N238" t="s">
        <v>347</v>
      </c>
      <c r="O238" t="s">
        <v>347</v>
      </c>
      <c r="Q238" s="98" t="str">
        <f t="shared" si="10"/>
        <v>..</v>
      </c>
      <c r="R238" s="98" t="s">
        <v>123</v>
      </c>
      <c r="S238" s="98">
        <f t="shared" si="11"/>
        <v>0</v>
      </c>
    </row>
    <row r="239" spans="1:19">
      <c r="A239" t="s">
        <v>229</v>
      </c>
      <c r="B239" t="s">
        <v>229</v>
      </c>
      <c r="C239" s="1" t="s">
        <v>39</v>
      </c>
      <c r="D239" t="s">
        <v>460</v>
      </c>
      <c r="E239" s="1" t="s">
        <v>474</v>
      </c>
      <c r="F239" t="s">
        <v>347</v>
      </c>
      <c r="G239" t="s">
        <v>347</v>
      </c>
      <c r="H239" t="s">
        <v>347</v>
      </c>
      <c r="I239" t="s">
        <v>347</v>
      </c>
      <c r="J239" t="s">
        <v>347</v>
      </c>
      <c r="K239" t="s">
        <v>347</v>
      </c>
      <c r="L239" t="s">
        <v>347</v>
      </c>
      <c r="M239" t="s">
        <v>347</v>
      </c>
      <c r="N239" t="s">
        <v>347</v>
      </c>
      <c r="O239" t="s">
        <v>347</v>
      </c>
      <c r="Q239" s="98" t="str">
        <f t="shared" si="10"/>
        <v>..</v>
      </c>
      <c r="R239" s="98" t="s">
        <v>123</v>
      </c>
      <c r="S239" s="98">
        <f t="shared" si="11"/>
        <v>0</v>
      </c>
    </row>
    <row r="240" spans="1:19">
      <c r="A240" t="s">
        <v>6</v>
      </c>
      <c r="B240" t="s">
        <v>6</v>
      </c>
      <c r="C240" s="1" t="s">
        <v>205</v>
      </c>
      <c r="D240" t="s">
        <v>460</v>
      </c>
      <c r="E240" s="1" t="s">
        <v>474</v>
      </c>
      <c r="F240" t="s">
        <v>347</v>
      </c>
      <c r="G240" t="s">
        <v>347</v>
      </c>
      <c r="H240" t="s">
        <v>347</v>
      </c>
      <c r="I240" t="s">
        <v>347</v>
      </c>
      <c r="J240" t="s">
        <v>347</v>
      </c>
      <c r="K240" t="s">
        <v>347</v>
      </c>
      <c r="L240" t="s">
        <v>347</v>
      </c>
      <c r="M240" t="s">
        <v>347</v>
      </c>
      <c r="N240" t="s">
        <v>347</v>
      </c>
      <c r="O240" t="s">
        <v>347</v>
      </c>
      <c r="Q240" s="98" t="str">
        <f t="shared" si="10"/>
        <v>..</v>
      </c>
      <c r="R240" s="98" t="s">
        <v>123</v>
      </c>
      <c r="S240" s="98">
        <f t="shared" si="11"/>
        <v>0</v>
      </c>
    </row>
    <row r="241" spans="1:19">
      <c r="A241" t="s">
        <v>207</v>
      </c>
      <c r="B241" t="s">
        <v>207</v>
      </c>
      <c r="C241" s="1" t="s">
        <v>122</v>
      </c>
      <c r="D241" t="s">
        <v>460</v>
      </c>
      <c r="E241" s="1" t="s">
        <v>474</v>
      </c>
      <c r="F241">
        <v>7757091798754.8438</v>
      </c>
      <c r="G241">
        <v>8016974318285.2041</v>
      </c>
      <c r="H241">
        <v>9459759978089.5762</v>
      </c>
      <c r="I241">
        <v>11038600179971.914</v>
      </c>
      <c r="J241">
        <v>10707987097270.354</v>
      </c>
      <c r="K241">
        <v>12767980719680.299</v>
      </c>
      <c r="L241">
        <v>10067803734471.963</v>
      </c>
      <c r="M241">
        <v>12847449640000</v>
      </c>
      <c r="N241">
        <v>16306357890000</v>
      </c>
      <c r="O241" t="s">
        <v>347</v>
      </c>
      <c r="Q241" s="98">
        <f t="shared" si="10"/>
        <v>16306357890000</v>
      </c>
      <c r="R241" s="98" t="s">
        <v>123</v>
      </c>
      <c r="S241" s="98">
        <f t="shared" si="11"/>
        <v>16306357890000</v>
      </c>
    </row>
    <row r="242" spans="1:19">
      <c r="A242" t="s">
        <v>359</v>
      </c>
      <c r="B242" t="s">
        <v>359</v>
      </c>
      <c r="C242" s="1" t="s">
        <v>454</v>
      </c>
      <c r="D242" t="s">
        <v>460</v>
      </c>
      <c r="E242" s="1" t="s">
        <v>474</v>
      </c>
      <c r="F242">
        <v>2479351990000</v>
      </c>
      <c r="G242">
        <v>2170241150000</v>
      </c>
      <c r="H242">
        <v>1865040400000</v>
      </c>
      <c r="I242">
        <v>1306477210000</v>
      </c>
      <c r="J242">
        <v>1596404293716.5313</v>
      </c>
      <c r="K242">
        <v>2026636880000</v>
      </c>
      <c r="L242">
        <v>1829920580000</v>
      </c>
      <c r="M242">
        <v>2114206790000</v>
      </c>
      <c r="N242">
        <v>1796913330000</v>
      </c>
      <c r="O242" t="s">
        <v>347</v>
      </c>
      <c r="Q242" s="98">
        <f t="shared" si="10"/>
        <v>1796913330000</v>
      </c>
      <c r="R242" s="98" t="s">
        <v>123</v>
      </c>
      <c r="S242" s="98">
        <f t="shared" si="11"/>
        <v>1796913330000</v>
      </c>
    </row>
    <row r="243" spans="1:19">
      <c r="A243" t="s">
        <v>16</v>
      </c>
      <c r="B243" t="s">
        <v>16</v>
      </c>
      <c r="C243" s="1" t="s">
        <v>141</v>
      </c>
      <c r="D243" t="s">
        <v>460</v>
      </c>
      <c r="E243" s="1" t="s">
        <v>474</v>
      </c>
      <c r="F243">
        <v>2164020410000</v>
      </c>
      <c r="G243">
        <v>1901105610000</v>
      </c>
      <c r="H243">
        <v>1629111340000</v>
      </c>
      <c r="I243">
        <v>1112860490000</v>
      </c>
      <c r="J243">
        <v>1380827979951.5283</v>
      </c>
      <c r="K243">
        <v>1728610220000</v>
      </c>
      <c r="L243">
        <v>1575201590000</v>
      </c>
      <c r="M243">
        <v>1906638090000</v>
      </c>
      <c r="N243">
        <v>1608939160000</v>
      </c>
      <c r="O243" t="s">
        <v>347</v>
      </c>
      <c r="Q243" s="98">
        <f t="shared" si="10"/>
        <v>1608939160000</v>
      </c>
      <c r="R243" s="98" t="s">
        <v>123</v>
      </c>
      <c r="S243" s="98">
        <f t="shared" si="11"/>
        <v>1608939160000</v>
      </c>
    </row>
    <row r="244" spans="1:19">
      <c r="A244" t="s">
        <v>213</v>
      </c>
      <c r="B244" t="s">
        <v>213</v>
      </c>
      <c r="C244" s="1" t="s">
        <v>23</v>
      </c>
      <c r="D244" t="s">
        <v>460</v>
      </c>
      <c r="E244" s="1" t="s">
        <v>474</v>
      </c>
      <c r="F244">
        <v>2477345680000</v>
      </c>
      <c r="G244">
        <v>2166255690000</v>
      </c>
      <c r="H244">
        <v>1862356810000</v>
      </c>
      <c r="I244">
        <v>1303212490000</v>
      </c>
      <c r="J244">
        <v>1593307773716.5315</v>
      </c>
      <c r="K244">
        <v>2023285960000</v>
      </c>
      <c r="L244">
        <v>1825941150000</v>
      </c>
      <c r="M244">
        <v>2110429740000</v>
      </c>
      <c r="N244">
        <v>1793488580000</v>
      </c>
      <c r="O244" t="s">
        <v>347</v>
      </c>
      <c r="Q244" s="98">
        <f t="shared" si="10"/>
        <v>1793488580000</v>
      </c>
      <c r="R244" s="98" t="s">
        <v>123</v>
      </c>
      <c r="S244" s="98">
        <f t="shared" si="11"/>
        <v>1793488580000</v>
      </c>
    </row>
    <row r="245" spans="1:19">
      <c r="A245" t="s">
        <v>435</v>
      </c>
      <c r="B245" t="s">
        <v>435</v>
      </c>
      <c r="C245" s="1" t="s">
        <v>287</v>
      </c>
      <c r="D245" t="s">
        <v>460</v>
      </c>
      <c r="E245" s="1" t="s">
        <v>474</v>
      </c>
      <c r="F245" t="s">
        <v>347</v>
      </c>
      <c r="G245" t="s">
        <v>347</v>
      </c>
      <c r="H245" t="s">
        <v>347</v>
      </c>
      <c r="I245" t="s">
        <v>347</v>
      </c>
      <c r="J245" t="s">
        <v>347</v>
      </c>
      <c r="K245" t="s">
        <v>347</v>
      </c>
      <c r="L245" t="s">
        <v>347</v>
      </c>
      <c r="M245" t="s">
        <v>347</v>
      </c>
      <c r="N245" t="s">
        <v>347</v>
      </c>
      <c r="O245" t="s">
        <v>347</v>
      </c>
      <c r="Q245" s="98" t="str">
        <f t="shared" si="10"/>
        <v>..</v>
      </c>
      <c r="R245" s="98" t="s">
        <v>123</v>
      </c>
      <c r="S245" s="98">
        <f t="shared" si="11"/>
        <v>0</v>
      </c>
    </row>
    <row r="246" spans="1:19">
      <c r="A246" t="s">
        <v>78</v>
      </c>
      <c r="B246" t="s">
        <v>78</v>
      </c>
      <c r="C246" s="1" t="s">
        <v>336</v>
      </c>
      <c r="D246" t="s">
        <v>460</v>
      </c>
      <c r="E246" s="1" t="s">
        <v>474</v>
      </c>
      <c r="F246">
        <v>11200081429688.73</v>
      </c>
      <c r="G246">
        <v>11245217650397.355</v>
      </c>
      <c r="H246">
        <v>13011506743959.166</v>
      </c>
      <c r="I246">
        <v>14203775007150.271</v>
      </c>
      <c r="J246">
        <v>14172063377571.307</v>
      </c>
      <c r="K246">
        <v>17530856059937.602</v>
      </c>
      <c r="L246">
        <v>14048442108066.197</v>
      </c>
      <c r="M246">
        <v>17393582130604.82</v>
      </c>
      <c r="N246">
        <v>22002681017044.531</v>
      </c>
      <c r="O246" t="s">
        <v>347</v>
      </c>
      <c r="Q246" s="98">
        <f t="shared" si="10"/>
        <v>22002681017044.531</v>
      </c>
      <c r="R246" s="98" t="s">
        <v>123</v>
      </c>
      <c r="S246" s="98">
        <f t="shared" si="11"/>
        <v>22002681017044.531</v>
      </c>
    </row>
    <row r="247" spans="1:19">
      <c r="A247" t="s">
        <v>440</v>
      </c>
      <c r="B247" t="s">
        <v>440</v>
      </c>
      <c r="C247" s="1" t="s">
        <v>95</v>
      </c>
      <c r="D247" t="s">
        <v>460</v>
      </c>
      <c r="E247" s="1" t="s">
        <v>474</v>
      </c>
      <c r="F247" t="s">
        <v>347</v>
      </c>
      <c r="G247" t="s">
        <v>347</v>
      </c>
      <c r="H247" t="s">
        <v>347</v>
      </c>
      <c r="I247" t="s">
        <v>347</v>
      </c>
      <c r="J247" t="s">
        <v>347</v>
      </c>
      <c r="K247" t="s">
        <v>347</v>
      </c>
      <c r="L247" t="s">
        <v>347</v>
      </c>
      <c r="M247" t="s">
        <v>347</v>
      </c>
      <c r="N247" t="s">
        <v>347</v>
      </c>
      <c r="O247" t="s">
        <v>347</v>
      </c>
      <c r="Q247" s="98" t="str">
        <f t="shared" si="10"/>
        <v>..</v>
      </c>
      <c r="R247" s="98" t="s">
        <v>123</v>
      </c>
      <c r="S247" s="98">
        <f t="shared" si="11"/>
        <v>0</v>
      </c>
    </row>
    <row r="248" spans="1:19">
      <c r="A248" t="s">
        <v>422</v>
      </c>
      <c r="B248" t="s">
        <v>422</v>
      </c>
      <c r="C248" s="1" t="s">
        <v>370</v>
      </c>
      <c r="D248" t="s">
        <v>460</v>
      </c>
      <c r="E248" s="1" t="s">
        <v>474</v>
      </c>
      <c r="F248">
        <v>2363523869688.7295</v>
      </c>
      <c r="G248">
        <v>2534822440397.3564</v>
      </c>
      <c r="H248">
        <v>2856827693959.166</v>
      </c>
      <c r="I248">
        <v>2755038807150.2715</v>
      </c>
      <c r="J248">
        <v>2826541363852.7397</v>
      </c>
      <c r="K248">
        <v>3887198899383.6396</v>
      </c>
      <c r="L248">
        <v>3556309778066.1987</v>
      </c>
      <c r="M248">
        <v>3835133110604.8198</v>
      </c>
      <c r="N248">
        <v>5094471027044.5293</v>
      </c>
      <c r="O248" t="s">
        <v>347</v>
      </c>
      <c r="Q248" s="98">
        <f t="shared" si="10"/>
        <v>5094471027044.5293</v>
      </c>
      <c r="R248" s="98" t="s">
        <v>123</v>
      </c>
      <c r="S248" s="98">
        <f t="shared" si="11"/>
        <v>5094471027044.5293</v>
      </c>
    </row>
    <row r="249" spans="1:19">
      <c r="A249" t="s">
        <v>250</v>
      </c>
      <c r="B249" t="s">
        <v>250</v>
      </c>
      <c r="C249" s="1" t="s">
        <v>85</v>
      </c>
      <c r="D249" t="s">
        <v>460</v>
      </c>
      <c r="E249" s="1" t="s">
        <v>474</v>
      </c>
      <c r="F249">
        <v>912210545679.07556</v>
      </c>
      <c r="G249">
        <v>1554279093871.5127</v>
      </c>
      <c r="H249">
        <v>1423090708844.9204</v>
      </c>
      <c r="I249">
        <v>1403971039727.0276</v>
      </c>
      <c r="J249">
        <v>1318825653983.4626</v>
      </c>
      <c r="K249">
        <v>1361868933988.7866</v>
      </c>
      <c r="L249">
        <v>1415428503512.2544</v>
      </c>
      <c r="M249">
        <v>3689839070000</v>
      </c>
      <c r="N249">
        <v>4665791380000</v>
      </c>
      <c r="O249" t="s">
        <v>347</v>
      </c>
      <c r="Q249" s="98">
        <f t="shared" si="10"/>
        <v>4665791380000</v>
      </c>
      <c r="R249" s="98" t="s">
        <v>123</v>
      </c>
      <c r="S249" s="98">
        <f t="shared" si="11"/>
        <v>4665791380000</v>
      </c>
    </row>
    <row r="250" spans="1:19">
      <c r="A250" t="s">
        <v>294</v>
      </c>
      <c r="B250" t="s">
        <v>294</v>
      </c>
      <c r="C250" s="1" t="s">
        <v>152</v>
      </c>
      <c r="D250" t="s">
        <v>460</v>
      </c>
      <c r="E250" s="1" t="s">
        <v>474</v>
      </c>
      <c r="F250">
        <v>241729595679.07556</v>
      </c>
      <c r="G250">
        <v>509695143871.51257</v>
      </c>
      <c r="H250">
        <v>288451228844.92041</v>
      </c>
      <c r="I250">
        <v>239683669727.02759</v>
      </c>
      <c r="J250">
        <v>240861710526.85904</v>
      </c>
      <c r="K250">
        <v>268551133988.7865</v>
      </c>
      <c r="L250">
        <v>291485078617.76843</v>
      </c>
      <c r="M250" t="s">
        <v>347</v>
      </c>
      <c r="N250">
        <v>1362245270000</v>
      </c>
      <c r="O250" t="s">
        <v>347</v>
      </c>
      <c r="Q250" s="98">
        <f t="shared" si="10"/>
        <v>1362245270000</v>
      </c>
      <c r="R250" s="98" t="s">
        <v>123</v>
      </c>
      <c r="S250" s="98">
        <f t="shared" si="11"/>
        <v>1362245270000</v>
      </c>
    </row>
    <row r="251" spans="1:19">
      <c r="A251" t="s">
        <v>406</v>
      </c>
      <c r="B251" t="s">
        <v>406</v>
      </c>
      <c r="C251" s="1" t="s">
        <v>143</v>
      </c>
      <c r="D251" t="s">
        <v>460</v>
      </c>
      <c r="E251" s="1" t="s">
        <v>474</v>
      </c>
      <c r="F251">
        <v>238870455679.07556</v>
      </c>
      <c r="G251">
        <v>506447663871.51257</v>
      </c>
      <c r="H251">
        <v>285263968844.92041</v>
      </c>
      <c r="I251">
        <v>236344469727.02759</v>
      </c>
      <c r="J251">
        <v>237471590526.85904</v>
      </c>
      <c r="K251">
        <v>264659643988.78647</v>
      </c>
      <c r="L251">
        <v>287750158617.76843</v>
      </c>
      <c r="M251" t="s">
        <v>347</v>
      </c>
      <c r="N251">
        <v>1358798360000</v>
      </c>
      <c r="O251" t="s">
        <v>347</v>
      </c>
      <c r="Q251" s="98">
        <f t="shared" si="10"/>
        <v>1358798360000</v>
      </c>
      <c r="R251" s="98" t="s">
        <v>123</v>
      </c>
      <c r="S251" s="98">
        <f t="shared" si="11"/>
        <v>1358798360000</v>
      </c>
    </row>
    <row r="252" spans="1:19">
      <c r="A252" t="s">
        <v>36</v>
      </c>
      <c r="B252" t="s">
        <v>36</v>
      </c>
      <c r="C252" s="1" t="s">
        <v>288</v>
      </c>
      <c r="D252" t="s">
        <v>460</v>
      </c>
      <c r="E252" s="1" t="s">
        <v>474</v>
      </c>
      <c r="F252">
        <v>11200081429688.73</v>
      </c>
      <c r="G252">
        <v>11245217650397.355</v>
      </c>
      <c r="H252">
        <v>13011506743959.166</v>
      </c>
      <c r="I252">
        <v>14203775007150.271</v>
      </c>
      <c r="J252">
        <v>14172063377571.307</v>
      </c>
      <c r="K252">
        <v>17530856059937.602</v>
      </c>
      <c r="L252">
        <v>14048442108066.197</v>
      </c>
      <c r="M252">
        <v>17390367910604.82</v>
      </c>
      <c r="N252">
        <v>22002681017044.531</v>
      </c>
      <c r="O252" t="s">
        <v>347</v>
      </c>
      <c r="Q252" s="98">
        <f t="shared" si="10"/>
        <v>22002681017044.531</v>
      </c>
      <c r="R252" s="98" t="s">
        <v>123</v>
      </c>
      <c r="S252" s="98">
        <f t="shared" si="11"/>
        <v>22002681017044.531</v>
      </c>
    </row>
    <row r="253" spans="1:19">
      <c r="A253" t="s">
        <v>172</v>
      </c>
      <c r="B253" t="s">
        <v>172</v>
      </c>
      <c r="C253" s="1" t="s">
        <v>316</v>
      </c>
      <c r="D253" t="s">
        <v>460</v>
      </c>
      <c r="E253" s="1" t="s">
        <v>474</v>
      </c>
      <c r="F253">
        <v>20729793690000</v>
      </c>
      <c r="G253">
        <v>26150142290000</v>
      </c>
      <c r="H253">
        <v>28427611350000</v>
      </c>
      <c r="I253">
        <v>26662788900000</v>
      </c>
      <c r="J253">
        <v>29348245084381.16</v>
      </c>
      <c r="K253">
        <v>34490481360000</v>
      </c>
      <c r="L253">
        <v>32376608960000</v>
      </c>
      <c r="M253">
        <v>36302891640000</v>
      </c>
      <c r="N253">
        <v>43361336470000</v>
      </c>
      <c r="O253" t="s">
        <v>347</v>
      </c>
      <c r="Q253" s="98">
        <f t="shared" si="10"/>
        <v>43361336470000</v>
      </c>
      <c r="R253" s="98" t="s">
        <v>123</v>
      </c>
      <c r="S253" s="98">
        <f t="shared" si="11"/>
        <v>43361336470000</v>
      </c>
    </row>
    <row r="254" spans="1:19">
      <c r="A254" t="s">
        <v>444</v>
      </c>
      <c r="B254" t="s">
        <v>444</v>
      </c>
      <c r="C254" s="1" t="s">
        <v>231</v>
      </c>
      <c r="D254" t="s">
        <v>460</v>
      </c>
      <c r="E254" s="1" t="s">
        <v>474</v>
      </c>
      <c r="F254" t="s">
        <v>347</v>
      </c>
      <c r="G254" t="s">
        <v>347</v>
      </c>
      <c r="H254" t="s">
        <v>347</v>
      </c>
      <c r="I254" t="s">
        <v>347</v>
      </c>
      <c r="J254" t="s">
        <v>347</v>
      </c>
      <c r="K254" t="s">
        <v>347</v>
      </c>
      <c r="L254" t="s">
        <v>347</v>
      </c>
      <c r="M254" t="s">
        <v>347</v>
      </c>
      <c r="N254" t="s">
        <v>347</v>
      </c>
      <c r="O254" t="s">
        <v>347</v>
      </c>
      <c r="Q254" s="98" t="str">
        <f t="shared" si="10"/>
        <v>..</v>
      </c>
      <c r="R254" s="98" t="s">
        <v>123</v>
      </c>
      <c r="S254" s="98">
        <f t="shared" si="11"/>
        <v>0</v>
      </c>
    </row>
    <row r="255" spans="1:19">
      <c r="A255" t="s">
        <v>189</v>
      </c>
      <c r="B255" t="s">
        <v>189</v>
      </c>
      <c r="C255" s="1" t="s">
        <v>51</v>
      </c>
      <c r="D255" t="s">
        <v>460</v>
      </c>
      <c r="E255" s="1" t="s">
        <v>474</v>
      </c>
      <c r="F255">
        <v>39499230210000</v>
      </c>
      <c r="G255">
        <v>48432801850000</v>
      </c>
      <c r="H255">
        <v>49130958060000</v>
      </c>
      <c r="I255">
        <v>43144370710000</v>
      </c>
      <c r="J255">
        <v>45920642147794.5</v>
      </c>
      <c r="K255">
        <v>55523516565533.969</v>
      </c>
      <c r="L255">
        <v>48960324094500.477</v>
      </c>
      <c r="M255">
        <v>52220512810000</v>
      </c>
      <c r="N255">
        <v>60820263190000</v>
      </c>
      <c r="O255" t="s">
        <v>347</v>
      </c>
      <c r="Q255" s="98">
        <f t="shared" si="10"/>
        <v>60820263190000</v>
      </c>
      <c r="R255" s="98" t="s">
        <v>123</v>
      </c>
      <c r="S255" s="98">
        <f t="shared" si="11"/>
        <v>60820263190000</v>
      </c>
    </row>
    <row r="256" spans="1:19">
      <c r="A256" t="s">
        <v>477</v>
      </c>
      <c r="B256" t="s">
        <v>477</v>
      </c>
      <c r="C256" s="1" t="s">
        <v>222</v>
      </c>
      <c r="D256" t="s">
        <v>460</v>
      </c>
      <c r="E256" s="1" t="s">
        <v>474</v>
      </c>
      <c r="F256" t="s">
        <v>347</v>
      </c>
      <c r="G256" t="s">
        <v>347</v>
      </c>
      <c r="H256" t="s">
        <v>347</v>
      </c>
      <c r="I256" t="s">
        <v>347</v>
      </c>
      <c r="J256" t="s">
        <v>347</v>
      </c>
      <c r="K256" t="s">
        <v>347</v>
      </c>
      <c r="L256" t="s">
        <v>347</v>
      </c>
      <c r="M256" t="s">
        <v>347</v>
      </c>
      <c r="N256" t="s">
        <v>347</v>
      </c>
      <c r="O256" t="s">
        <v>347</v>
      </c>
      <c r="Q256" s="98" t="str">
        <f t="shared" si="10"/>
        <v>..</v>
      </c>
      <c r="R256" s="98" t="s">
        <v>123</v>
      </c>
      <c r="S256" s="98">
        <f t="shared" si="11"/>
        <v>0</v>
      </c>
    </row>
    <row r="257" spans="1:19">
      <c r="A257" t="s">
        <v>434</v>
      </c>
      <c r="B257" t="s">
        <v>434</v>
      </c>
      <c r="C257" s="1" t="s">
        <v>424</v>
      </c>
      <c r="D257" t="s">
        <v>460</v>
      </c>
      <c r="E257" s="1" t="s">
        <v>474</v>
      </c>
      <c r="F257" t="s">
        <v>347</v>
      </c>
      <c r="G257" t="s">
        <v>347</v>
      </c>
      <c r="H257" t="s">
        <v>347</v>
      </c>
      <c r="I257" t="s">
        <v>347</v>
      </c>
      <c r="J257" t="s">
        <v>347</v>
      </c>
      <c r="K257" t="s">
        <v>347</v>
      </c>
      <c r="L257" t="s">
        <v>347</v>
      </c>
      <c r="M257" t="s">
        <v>347</v>
      </c>
      <c r="N257" t="s">
        <v>347</v>
      </c>
      <c r="O257" t="s">
        <v>347</v>
      </c>
      <c r="Q257" s="98" t="str">
        <f t="shared" si="10"/>
        <v>..</v>
      </c>
      <c r="R257" s="98" t="s">
        <v>123</v>
      </c>
      <c r="S257" s="98">
        <f t="shared" si="11"/>
        <v>0</v>
      </c>
    </row>
    <row r="258" spans="1:19">
      <c r="A258" t="s">
        <v>358</v>
      </c>
      <c r="B258" t="s">
        <v>358</v>
      </c>
      <c r="C258" s="1" t="s">
        <v>272</v>
      </c>
      <c r="D258" t="s">
        <v>460</v>
      </c>
      <c r="E258" s="1" t="s">
        <v>474</v>
      </c>
      <c r="F258">
        <v>41230554470000</v>
      </c>
      <c r="G258">
        <v>50554624080000</v>
      </c>
      <c r="H258">
        <v>51555189190000</v>
      </c>
      <c r="I258">
        <v>45621765060000</v>
      </c>
      <c r="J258">
        <v>48473413776339.219</v>
      </c>
      <c r="K258">
        <v>59055079565533.969</v>
      </c>
      <c r="L258">
        <v>52150909064500.477</v>
      </c>
      <c r="M258">
        <v>56538566800000</v>
      </c>
      <c r="N258">
        <v>66281673570000</v>
      </c>
      <c r="O258" t="s">
        <v>347</v>
      </c>
      <c r="Q258" s="98">
        <f t="shared" si="10"/>
        <v>66281673570000</v>
      </c>
      <c r="R258" s="98" t="s">
        <v>123</v>
      </c>
      <c r="S258" s="98">
        <f t="shared" si="11"/>
        <v>66281673570000</v>
      </c>
    </row>
    <row r="259" spans="1:19">
      <c r="A259" t="s">
        <v>83</v>
      </c>
      <c r="B259" t="s">
        <v>83</v>
      </c>
      <c r="C259" s="1" t="s">
        <v>451</v>
      </c>
      <c r="D259" t="s">
        <v>460</v>
      </c>
      <c r="E259" s="1" t="s">
        <v>474</v>
      </c>
      <c r="F259" t="s">
        <v>347</v>
      </c>
      <c r="G259" t="s">
        <v>347</v>
      </c>
      <c r="H259" t="s">
        <v>347</v>
      </c>
      <c r="I259" t="s">
        <v>347</v>
      </c>
      <c r="J259" t="s">
        <v>347</v>
      </c>
      <c r="K259" t="s">
        <v>347</v>
      </c>
      <c r="L259" t="s">
        <v>347</v>
      </c>
      <c r="M259" t="s">
        <v>347</v>
      </c>
      <c r="N259" t="s">
        <v>347</v>
      </c>
      <c r="O259" t="s">
        <v>347</v>
      </c>
      <c r="Q259" s="98" t="str">
        <f t="shared" ref="Q259:Q267" si="12">INDEX($F259:$O259, 1, MATCH($R259, $F$1:$O$1, 0))</f>
        <v>..</v>
      </c>
      <c r="R259" s="98" t="s">
        <v>123</v>
      </c>
      <c r="S259" s="98">
        <f t="shared" ref="S259:S267" si="13">IF(Q259="..", 0, Q259)</f>
        <v>0</v>
      </c>
    </row>
    <row r="260" spans="1:19">
      <c r="A260" t="s">
        <v>132</v>
      </c>
      <c r="B260" t="s">
        <v>132</v>
      </c>
      <c r="C260" s="1" t="s">
        <v>60</v>
      </c>
      <c r="D260" t="s">
        <v>460</v>
      </c>
      <c r="E260" s="1" t="s">
        <v>474</v>
      </c>
      <c r="F260" t="s">
        <v>347</v>
      </c>
      <c r="G260" t="s">
        <v>347</v>
      </c>
      <c r="H260" t="s">
        <v>347</v>
      </c>
      <c r="I260" t="s">
        <v>347</v>
      </c>
      <c r="J260" t="s">
        <v>347</v>
      </c>
      <c r="K260" t="s">
        <v>347</v>
      </c>
      <c r="L260" t="s">
        <v>347</v>
      </c>
      <c r="M260" t="s">
        <v>347</v>
      </c>
      <c r="N260" t="s">
        <v>347</v>
      </c>
      <c r="O260" t="s">
        <v>347</v>
      </c>
      <c r="Q260" s="98" t="str">
        <f t="shared" si="12"/>
        <v>..</v>
      </c>
      <c r="R260" s="98" t="s">
        <v>123</v>
      </c>
      <c r="S260" s="98">
        <f t="shared" si="13"/>
        <v>0</v>
      </c>
    </row>
    <row r="261" spans="1:19">
      <c r="A261" t="s">
        <v>251</v>
      </c>
      <c r="B261" t="s">
        <v>251</v>
      </c>
      <c r="C261" s="1" t="s">
        <v>56</v>
      </c>
      <c r="D261" t="s">
        <v>460</v>
      </c>
      <c r="E261" s="1" t="s">
        <v>474</v>
      </c>
      <c r="F261">
        <v>1407390305254.8101</v>
      </c>
      <c r="G261">
        <v>1335028678240.6399</v>
      </c>
      <c r="H261">
        <v>1778831517024.6699</v>
      </c>
      <c r="I261">
        <v>1831458207451.3301</v>
      </c>
      <c r="J261">
        <v>1835395597672.8984</v>
      </c>
      <c r="K261">
        <v>2661127068537.8101</v>
      </c>
      <c r="L261">
        <v>2375276037005.6099</v>
      </c>
      <c r="M261">
        <v>2367061520604.8198</v>
      </c>
      <c r="N261">
        <v>2701221157044.5298</v>
      </c>
      <c r="O261" t="s">
        <v>347</v>
      </c>
      <c r="Q261" s="98">
        <f t="shared" si="12"/>
        <v>2701221157044.5298</v>
      </c>
      <c r="R261" s="98" t="s">
        <v>123</v>
      </c>
      <c r="S261" s="98">
        <f t="shared" si="13"/>
        <v>2701221157044.5298</v>
      </c>
    </row>
    <row r="262" spans="1:19">
      <c r="A262" t="s">
        <v>335</v>
      </c>
      <c r="B262" t="s">
        <v>335</v>
      </c>
      <c r="C262" s="1" t="s">
        <v>447</v>
      </c>
      <c r="D262" t="s">
        <v>460</v>
      </c>
      <c r="E262" s="1" t="s">
        <v>474</v>
      </c>
      <c r="F262">
        <v>1407390305254.8101</v>
      </c>
      <c r="G262">
        <v>1335028678240.6399</v>
      </c>
      <c r="H262">
        <v>1778831517024.6699</v>
      </c>
      <c r="I262">
        <v>1831458207451.3301</v>
      </c>
      <c r="J262">
        <v>1835395597672.8984</v>
      </c>
      <c r="K262">
        <v>2661127068537.8101</v>
      </c>
      <c r="L262">
        <v>2375276037005.6099</v>
      </c>
      <c r="M262">
        <v>2367061520604.8198</v>
      </c>
      <c r="N262">
        <v>2701221157044.5298</v>
      </c>
      <c r="O262" t="s">
        <v>347</v>
      </c>
      <c r="Q262" s="98">
        <f t="shared" si="12"/>
        <v>2701221157044.5298</v>
      </c>
      <c r="R262" s="98" t="s">
        <v>123</v>
      </c>
      <c r="S262" s="98">
        <f t="shared" si="13"/>
        <v>2701221157044.5298</v>
      </c>
    </row>
    <row r="263" spans="1:19">
      <c r="A263" t="s">
        <v>548</v>
      </c>
      <c r="B263" t="s">
        <v>548</v>
      </c>
      <c r="C263" s="1" t="s">
        <v>550</v>
      </c>
      <c r="D263" t="s">
        <v>460</v>
      </c>
      <c r="E263" s="1" t="s">
        <v>474</v>
      </c>
      <c r="F263" t="s">
        <v>347</v>
      </c>
      <c r="G263" t="s">
        <v>347</v>
      </c>
      <c r="H263" t="s">
        <v>347</v>
      </c>
      <c r="I263" t="s">
        <v>347</v>
      </c>
      <c r="J263" t="s">
        <v>347</v>
      </c>
      <c r="K263" t="s">
        <v>347</v>
      </c>
      <c r="L263" t="s">
        <v>347</v>
      </c>
      <c r="M263" t="s">
        <v>347</v>
      </c>
      <c r="N263" t="s">
        <v>347</v>
      </c>
      <c r="O263" t="s">
        <v>347</v>
      </c>
      <c r="Q263" s="98" t="str">
        <f t="shared" si="12"/>
        <v>..</v>
      </c>
      <c r="R263" s="98" t="s">
        <v>123</v>
      </c>
      <c r="S263" s="98">
        <f t="shared" si="13"/>
        <v>0</v>
      </c>
    </row>
    <row r="264" spans="1:19">
      <c r="A264" t="s">
        <v>502</v>
      </c>
      <c r="B264" t="s">
        <v>502</v>
      </c>
      <c r="C264" s="1" t="s">
        <v>466</v>
      </c>
      <c r="D264" t="s">
        <v>460</v>
      </c>
      <c r="E264" s="1" t="s">
        <v>474</v>
      </c>
      <c r="F264" t="s">
        <v>347</v>
      </c>
      <c r="G264" t="s">
        <v>347</v>
      </c>
      <c r="H264" t="s">
        <v>347</v>
      </c>
      <c r="I264" t="s">
        <v>347</v>
      </c>
      <c r="J264" t="s">
        <v>347</v>
      </c>
      <c r="K264" t="s">
        <v>347</v>
      </c>
      <c r="L264" t="s">
        <v>347</v>
      </c>
      <c r="M264" t="s">
        <v>347</v>
      </c>
      <c r="N264" t="s">
        <v>347</v>
      </c>
      <c r="O264" t="s">
        <v>347</v>
      </c>
      <c r="Q264" s="98" t="str">
        <f t="shared" si="12"/>
        <v>..</v>
      </c>
      <c r="R264" s="98" t="s">
        <v>123</v>
      </c>
      <c r="S264" s="98">
        <f t="shared" si="13"/>
        <v>0</v>
      </c>
    </row>
    <row r="265" spans="1:19">
      <c r="A265" t="s">
        <v>61</v>
      </c>
      <c r="B265" t="s">
        <v>61</v>
      </c>
      <c r="C265" s="1" t="s">
        <v>167</v>
      </c>
      <c r="D265" t="s">
        <v>460</v>
      </c>
      <c r="E265" s="1" t="s">
        <v>474</v>
      </c>
      <c r="F265" t="s">
        <v>347</v>
      </c>
      <c r="G265" t="s">
        <v>347</v>
      </c>
      <c r="H265" t="s">
        <v>347</v>
      </c>
      <c r="I265" t="s">
        <v>347</v>
      </c>
      <c r="J265" t="s">
        <v>347</v>
      </c>
      <c r="K265" t="s">
        <v>347</v>
      </c>
      <c r="L265" t="s">
        <v>347</v>
      </c>
      <c r="M265" t="s">
        <v>347</v>
      </c>
      <c r="N265" t="s">
        <v>347</v>
      </c>
      <c r="O265" t="s">
        <v>347</v>
      </c>
      <c r="Q265" s="98" t="str">
        <f>INDEX($F265:$O265, 1, MATCH($R265, $F$1:$O$1, 0))</f>
        <v>..</v>
      </c>
      <c r="R265" s="98" t="s">
        <v>123</v>
      </c>
      <c r="S265" s="98">
        <f t="shared" si="13"/>
        <v>0</v>
      </c>
    </row>
    <row r="266" spans="1:19">
      <c r="A266" t="s">
        <v>274</v>
      </c>
      <c r="B266" t="s">
        <v>274</v>
      </c>
      <c r="C266" s="1" t="s">
        <v>66</v>
      </c>
      <c r="D266" t="s">
        <v>460</v>
      </c>
      <c r="E266" s="1" t="s">
        <v>474</v>
      </c>
      <c r="F266">
        <v>8836557560000</v>
      </c>
      <c r="G266">
        <v>8710395210000</v>
      </c>
      <c r="H266">
        <v>10154679050000</v>
      </c>
      <c r="I266">
        <v>11448736200000</v>
      </c>
      <c r="J266">
        <v>11345522013718.568</v>
      </c>
      <c r="K266">
        <v>13643657160553.961</v>
      </c>
      <c r="L266">
        <v>10492132330000</v>
      </c>
      <c r="M266">
        <v>13555234800000</v>
      </c>
      <c r="N266">
        <v>16908209990000</v>
      </c>
      <c r="O266" t="s">
        <v>347</v>
      </c>
      <c r="Q266" s="98">
        <f t="shared" si="12"/>
        <v>16908209990000</v>
      </c>
      <c r="R266" s="98" t="s">
        <v>123</v>
      </c>
      <c r="S266" s="98">
        <f t="shared" si="13"/>
        <v>16908209990000</v>
      </c>
    </row>
    <row r="267" spans="1:19">
      <c r="A267" t="s">
        <v>150</v>
      </c>
      <c r="B267" t="s">
        <v>150</v>
      </c>
      <c r="C267" s="1" t="s">
        <v>539</v>
      </c>
      <c r="D267" t="s">
        <v>460</v>
      </c>
      <c r="E267" s="1" t="s">
        <v>474</v>
      </c>
      <c r="F267">
        <v>54503236899688.734</v>
      </c>
      <c r="G267">
        <v>64367842410397.359</v>
      </c>
      <c r="H267">
        <v>67177254463959.172</v>
      </c>
      <c r="I267">
        <v>62268183687150.273</v>
      </c>
      <c r="J267">
        <v>65117714419402.797</v>
      </c>
      <c r="K267">
        <v>79501947538294.844</v>
      </c>
      <c r="L267">
        <v>68893043867461.156</v>
      </c>
      <c r="M267">
        <v>78825582830604.813</v>
      </c>
      <c r="N267">
        <v>93686226067044.531</v>
      </c>
      <c r="O267" t="s">
        <v>347</v>
      </c>
      <c r="Q267" s="98">
        <f t="shared" si="12"/>
        <v>93686226067044.531</v>
      </c>
      <c r="R267" s="98" t="s">
        <v>123</v>
      </c>
      <c r="S267" s="98">
        <f t="shared" si="13"/>
        <v>93686226067044.531</v>
      </c>
    </row>
    <row r="268" spans="1:19">
      <c r="C268" s="1"/>
      <c r="E268" s="1"/>
    </row>
    <row r="269" spans="1:19">
      <c r="C269" s="1"/>
      <c r="E269" s="1"/>
    </row>
    <row r="270" spans="1:19">
      <c r="C270" s="1"/>
      <c r="E270" s="1"/>
      <c r="S270" s="106"/>
    </row>
    <row r="271" spans="1:19">
      <c r="A271" t="s">
        <v>46</v>
      </c>
      <c r="B271" t="s">
        <v>46</v>
      </c>
      <c r="C271" s="1"/>
      <c r="E271" s="1"/>
      <c r="R271" s="99"/>
      <c r="S271" s="106"/>
    </row>
    <row r="272" spans="1:19">
      <c r="A272" t="s">
        <v>426</v>
      </c>
      <c r="B272" t="s">
        <v>426</v>
      </c>
      <c r="R272" s="99"/>
      <c r="S272" s="107"/>
    </row>
    <row r="273" spans="18:18">
      <c r="R273" s="99"/>
    </row>
    <row r="274" spans="18:18">
      <c r="R274" s="99"/>
    </row>
    <row r="275" spans="18:18">
      <c r="R275" s="99"/>
    </row>
    <row r="276" spans="18:18">
      <c r="R276" s="99"/>
    </row>
    <row r="277" spans="18:18">
      <c r="R277" s="99"/>
    </row>
    <row r="278" spans="18:18">
      <c r="R278" s="99"/>
    </row>
    <row r="279" spans="18:18">
      <c r="R279" s="99"/>
    </row>
    <row r="280" spans="18:18">
      <c r="R280" s="99"/>
    </row>
  </sheetData>
  <autoFilter ref="Q1:S268" xr:uid="{00000000-0009-0000-0000-000002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06779-CE4E-4ADD-8DA7-54AD41FC39C8}">
  <sheetPr>
    <tabColor theme="6"/>
  </sheetPr>
  <dimension ref="A1:D2"/>
  <sheetViews>
    <sheetView workbookViewId="0"/>
  </sheetViews>
  <sheetFormatPr defaultRowHeight="14.5"/>
  <cols>
    <col min="1" max="1" width="15.7265625" bestFit="1" customWidth="1"/>
    <col min="2" max="2" width="12.6328125" bestFit="1" customWidth="1"/>
    <col min="3" max="3" width="5.36328125" bestFit="1" customWidth="1"/>
    <col min="4" max="4" width="9.36328125" bestFit="1" customWidth="1"/>
  </cols>
  <sheetData>
    <row r="1" spans="1:4" s="3" customFormat="1">
      <c r="A1" s="3" t="s">
        <v>12922</v>
      </c>
      <c r="B1" s="3" t="s">
        <v>12923</v>
      </c>
      <c r="C1" s="3" t="s">
        <v>12924</v>
      </c>
      <c r="D1" s="3" t="s">
        <v>12925</v>
      </c>
    </row>
    <row r="2" spans="1:4">
      <c r="A2">
        <f>'US Inflation'!BR3</f>
        <v>2.4786412430606052E-2</v>
      </c>
      <c r="B2">
        <f>'Damodaran Riskfree Rate'!K77</f>
        <v>2.3259999999999999E-2</v>
      </c>
      <c r="C2" s="79">
        <v>0.05</v>
      </c>
      <c r="D2">
        <v>2024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3BCA9-3A0B-4082-BEA4-C37E13E7AB80}">
  <sheetPr>
    <tabColor theme="6"/>
  </sheetPr>
  <dimension ref="A1:AB203"/>
  <sheetViews>
    <sheetView tabSelected="1" workbookViewId="0">
      <pane xSplit="3" ySplit="1" topLeftCell="D2" activePane="bottomRight" state="frozen"/>
      <selection pane="topRight"/>
      <selection pane="bottomLeft"/>
      <selection pane="bottomRight" activeCell="E5" sqref="E5"/>
    </sheetView>
  </sheetViews>
  <sheetFormatPr defaultRowHeight="14.5"/>
  <cols>
    <col min="3" max="3" width="19.7265625" customWidth="1"/>
    <col min="4" max="5" width="23.54296875" bestFit="1" customWidth="1"/>
    <col min="6" max="6" width="18.54296875" bestFit="1" customWidth="1"/>
    <col min="7" max="7" width="14.26953125" bestFit="1" customWidth="1"/>
    <col min="8" max="8" width="10.81640625" customWidth="1"/>
    <col min="9" max="9" width="14.7265625" bestFit="1" customWidth="1"/>
    <col min="10" max="10" width="13.90625" customWidth="1"/>
    <col min="11" max="11" width="18.08984375" bestFit="1" customWidth="1"/>
    <col min="12" max="12" width="13.81640625" bestFit="1" customWidth="1"/>
    <col min="13" max="13" width="20.26953125" customWidth="1"/>
    <col min="14" max="14" width="15.54296875" bestFit="1" customWidth="1"/>
    <col min="15" max="15" width="22.6328125" bestFit="1" customWidth="1"/>
    <col min="16" max="16" width="28.36328125" bestFit="1" customWidth="1"/>
    <col min="17" max="17" width="30.81640625" bestFit="1" customWidth="1"/>
    <col min="18" max="18" width="26.54296875" bestFit="1" customWidth="1"/>
    <col min="19" max="19" width="21.54296875" bestFit="1" customWidth="1"/>
    <col min="20" max="20" width="24.90625" bestFit="1" customWidth="1"/>
    <col min="21" max="21" width="25.36328125" bestFit="1" customWidth="1"/>
    <col min="22" max="22" width="33.08984375" bestFit="1" customWidth="1"/>
    <col min="23" max="23" width="18.26953125" bestFit="1" customWidth="1"/>
    <col min="24" max="24" width="14" bestFit="1" customWidth="1"/>
    <col min="25" max="25" width="21" bestFit="1" customWidth="1"/>
    <col min="26" max="26" width="16.7265625" bestFit="1" customWidth="1"/>
    <col min="27" max="27" width="23" customWidth="1"/>
    <col min="28" max="28" width="19.453125" bestFit="1" customWidth="1"/>
  </cols>
  <sheetData>
    <row r="1" spans="1:28" s="3" customFormat="1">
      <c r="A1" s="3" t="s">
        <v>12902</v>
      </c>
      <c r="B1" s="3" t="s">
        <v>729</v>
      </c>
      <c r="C1" s="3" t="s">
        <v>730</v>
      </c>
      <c r="D1" s="3" t="s">
        <v>12942</v>
      </c>
      <c r="E1" s="3" t="s">
        <v>12941</v>
      </c>
      <c r="F1" s="3" t="s">
        <v>880</v>
      </c>
      <c r="G1" s="3" t="s">
        <v>879</v>
      </c>
      <c r="H1" s="3" t="s">
        <v>882</v>
      </c>
      <c r="I1" s="3" t="s">
        <v>884</v>
      </c>
      <c r="J1" s="3" t="s">
        <v>881</v>
      </c>
      <c r="K1" s="3" t="s">
        <v>871</v>
      </c>
      <c r="L1" s="3" t="s">
        <v>868</v>
      </c>
      <c r="M1" s="3" t="s">
        <v>12903</v>
      </c>
      <c r="N1" s="3" t="s">
        <v>12904</v>
      </c>
      <c r="O1" s="3" t="s">
        <v>883</v>
      </c>
      <c r="P1" s="3" t="s">
        <v>12943</v>
      </c>
      <c r="Q1" s="3" t="s">
        <v>12944</v>
      </c>
      <c r="R1" s="3" t="s">
        <v>12945</v>
      </c>
      <c r="S1" s="3" t="s">
        <v>12946</v>
      </c>
      <c r="T1" s="3" t="s">
        <v>12947</v>
      </c>
      <c r="U1" s="3" t="s">
        <v>12948</v>
      </c>
      <c r="V1" s="3" t="s">
        <v>12949</v>
      </c>
      <c r="W1" s="3" t="s">
        <v>12905</v>
      </c>
      <c r="X1" s="3" t="s">
        <v>12906</v>
      </c>
      <c r="Y1" s="3" t="s">
        <v>12908</v>
      </c>
      <c r="Z1" s="3" t="s">
        <v>12907</v>
      </c>
      <c r="AA1" s="3" t="s">
        <v>874</v>
      </c>
      <c r="AB1" s="3" t="s">
        <v>869</v>
      </c>
    </row>
    <row r="2" spans="1:28">
      <c r="A2" t="str">
        <f>INDEX('ISO2-ISO3'!$C:$C, MATCH($B2, 'ISO2-ISO3'!$D:$D, 0))</f>
        <v>AF</v>
      </c>
      <c r="B2" t="str">
        <f>'ISO3s in META'!A1</f>
        <v>AFG</v>
      </c>
      <c r="C2" t="str">
        <f>INDEX('ISO3-Names'!$B$2:$B$275, MATCH($B2, 'ISO3-Names'!$A$2:$A$275, 0))</f>
        <v>Afghanistan</v>
      </c>
      <c r="D2" t="str">
        <f>INDEX('WB Country Groups'!$C$2:$C$219, MATCH($B2, 'WB Country Groups'!$B$2:$B$219, 0))</f>
        <v>South Asia</v>
      </c>
      <c r="E2" t="str">
        <f>IF(ISNA(D2), "OTHER", D2)</f>
        <v>South Asia</v>
      </c>
      <c r="F2" s="5" t="e">
        <f>INDEX('Damodaran CRPs'!$N:$N, MATCH($B2, 'Damodaran CRPs'!$M:$M, 0))</f>
        <v>#N/A</v>
      </c>
      <c r="G2" s="5" t="str">
        <f>IF(ISNA(F2), "", F2)</f>
        <v/>
      </c>
      <c r="H2" s="5"/>
      <c r="I2" s="5" t="b">
        <f>SUM(K2:Z2)&gt;0</f>
        <v>0</v>
      </c>
      <c r="J2" t="b">
        <f>AND(ISNA(G2), I2)</f>
        <v>0</v>
      </c>
      <c r="K2" s="78">
        <f>SUMIFS(EM!$X:$X, EM!$N:$N, $A2)/100</f>
        <v>0</v>
      </c>
      <c r="L2" s="78">
        <f>$K2/$K$198</f>
        <v>0</v>
      </c>
      <c r="M2" s="78">
        <f>SUMIFS(ACWI!$X:$X, ACWI!$N:$N, $A2)/100</f>
        <v>0</v>
      </c>
      <c r="N2" s="78">
        <f>$M2/$M$198</f>
        <v>0</v>
      </c>
      <c r="O2" s="78">
        <f>IF(B2&lt;&gt;"USA", N2/(1-$N$186), 0)</f>
        <v>0</v>
      </c>
      <c r="P2" s="78">
        <f>IF(OR(ISNA($E2), $E2&lt;&gt;'WB Country Groups'!H$1), 0, $N2/SUMIFS(Portfolio!$N$2:$N$195, Portfolio!$E$2:$E$195, 'WB Country Groups'!H$1))</f>
        <v>0</v>
      </c>
      <c r="Q2" s="78">
        <f>IF(OR(ISNA($E2), $E2&lt;&gt;'WB Country Groups'!I$1), 0, $N2/SUMIFS(Portfolio!$N$2:$N$195, Portfolio!$E$2:$E$195, 'WB Country Groups'!I$1))</f>
        <v>0</v>
      </c>
      <c r="R2" s="78">
        <f>IF(OR(ISNA($E2), $E2&lt;&gt;'WB Country Groups'!J$1), 0, $N2/SUMIFS(Portfolio!$N$2:$N$195, Portfolio!$E$2:$E$195, 'WB Country Groups'!J$1))</f>
        <v>0</v>
      </c>
      <c r="S2" s="78">
        <f>IF(OR(ISNA($E2), $E2&lt;&gt;'WB Country Groups'!K$1), 0, $N2/SUMIFS(Portfolio!$N$2:$N$195, Portfolio!$E$2:$E$195, 'WB Country Groups'!K$1))</f>
        <v>0</v>
      </c>
      <c r="T2" s="78">
        <f>IF(OR(ISNA($E2), $E2&lt;&gt;'WB Country Groups'!L$1), 0, $N2/SUMIFS(Portfolio!$N$2:$N$195, Portfolio!$E$2:$E$195, 'WB Country Groups'!L$1))</f>
        <v>0</v>
      </c>
      <c r="U2" s="78">
        <f>IF(OR(ISNA($E2), $E2&lt;&gt;'WB Country Groups'!M$1), 0, $N2/SUMIFS(Portfolio!$N$2:$N$195, Portfolio!$E$2:$E$195, 'WB Country Groups'!M$1))</f>
        <v>0</v>
      </c>
      <c r="V2" s="78">
        <f>IF(OR(ISNA($E2), $E2&lt;&gt;'WB Country Groups'!N$1), 0, $N2/SUMIFS(Portfolio!$N$2:$N$195, Portfolio!$E$2:$E$195, 'WB Country Groups'!N$1))</f>
        <v>0</v>
      </c>
      <c r="W2" s="78">
        <f>SUMIFS(FM!$X:$X, FM!$N:$N, $A2)/100</f>
        <v>0</v>
      </c>
      <c r="X2" s="78">
        <f>$W2/$W$198</f>
        <v>0</v>
      </c>
      <c r="Y2" s="78">
        <f>SUMIFS(World!$X:$X, World!$N:$N, $A2)/100</f>
        <v>0</v>
      </c>
      <c r="Z2" s="78">
        <f>$Y2/$Y$198</f>
        <v>0</v>
      </c>
      <c r="AA2" s="5" t="str">
        <f>IF(INDEX('WB WDI Market Cap'!$T:$T, MATCH($B2, 'WB WDI Market Cap'!$C:$C, 0))=0, "", INDEX('WB WDI Market Cap'!$T:$T, MATCH($B2, 'WB WDI Market Cap'!$C:$C, 0)))</f>
        <v/>
      </c>
      <c r="AB2" s="5" t="str">
        <f t="shared" ref="AB2:AB33" si="0">IF(ISNUMBER($AA2),$AA2/$AA$198,"")</f>
        <v/>
      </c>
    </row>
    <row r="3" spans="1:28">
      <c r="A3" t="str">
        <f>INDEX('ISO2-ISO3'!$C:$C, MATCH($B3, 'ISO2-ISO3'!$D:$D, 0))</f>
        <v>AO</v>
      </c>
      <c r="B3" t="str">
        <f>'ISO3s in META'!A2</f>
        <v>AGO</v>
      </c>
      <c r="C3" t="str">
        <f>INDEX('ISO3-Names'!$B$2:$B$275, MATCH($B3, 'ISO3-Names'!$A$2:$A$275, 0))</f>
        <v>Angola</v>
      </c>
      <c r="D3" t="str">
        <f>INDEX('WB Country Groups'!$C$2:$C$219, MATCH($B3, 'WB Country Groups'!$B$2:$B$219, 0))</f>
        <v>Sub-Saharan Africa</v>
      </c>
      <c r="E3" t="str">
        <f t="shared" ref="E3:E66" si="1">IF(ISNA(D3), "OTHER", D3)</f>
        <v>Sub-Saharan Africa</v>
      </c>
      <c r="F3" s="5">
        <f>INDEX('Damodaran CRPs'!$N:$N, MATCH($B3, 'Damodaran CRPs'!$M:$M, 0))</f>
        <v>9.8612566416301048E-2</v>
      </c>
      <c r="G3" s="5">
        <f t="shared" ref="G3:G66" si="2">IF(ISNA(F3), "", F3)</f>
        <v>9.8612566416301048E-2</v>
      </c>
      <c r="H3" s="5"/>
      <c r="I3" s="5" t="b">
        <f t="shared" ref="I3:I66" si="3">SUM(K3:Z3)&gt;0</f>
        <v>0</v>
      </c>
      <c r="J3" t="b">
        <f t="shared" ref="J3:J66" si="4">AND(ISNA(G3), I3)</f>
        <v>0</v>
      </c>
      <c r="K3" s="78">
        <f>SUMIFS(EM!$X:$X, EM!$N:$N, $A3)/100</f>
        <v>0</v>
      </c>
      <c r="L3" s="78">
        <f t="shared" ref="L3:L66" si="5">$K3/$K$198</f>
        <v>0</v>
      </c>
      <c r="M3" s="78">
        <f>SUMIFS(ACWI!$X:$X, ACWI!$N:$N, $A3)/100</f>
        <v>0</v>
      </c>
      <c r="N3" s="78">
        <f t="shared" ref="N3:N66" si="6">$M3/$M$198</f>
        <v>0</v>
      </c>
      <c r="O3" s="78">
        <f t="shared" ref="O3:O66" si="7">IF(B3&lt;&gt;"USA", N3/(1-$N$186), 0)</f>
        <v>0</v>
      </c>
      <c r="P3" s="78">
        <f>IF(OR(ISNA($E3), $E3&lt;&gt;'WB Country Groups'!H$1), 0, $N3/SUMIFS(Portfolio!$N$2:$N$195, Portfolio!$E$2:$E$195, 'WB Country Groups'!H$1))</f>
        <v>0</v>
      </c>
      <c r="Q3" s="78">
        <f>IF(OR(ISNA($E3), $E3&lt;&gt;'WB Country Groups'!I$1), 0, $N3/SUMIFS(Portfolio!$N$2:$N$195, Portfolio!$E$2:$E$195, 'WB Country Groups'!I$1))</f>
        <v>0</v>
      </c>
      <c r="R3" s="78">
        <f>IF(OR(ISNA($E3), $E3&lt;&gt;'WB Country Groups'!J$1), 0, $N3/SUMIFS(Portfolio!$N$2:$N$195, Portfolio!$E$2:$E$195, 'WB Country Groups'!J$1))</f>
        <v>0</v>
      </c>
      <c r="S3" s="78">
        <f>IF(OR(ISNA($E3), $E3&lt;&gt;'WB Country Groups'!K$1), 0, $N3/SUMIFS(Portfolio!$N$2:$N$195, Portfolio!$E$2:$E$195, 'WB Country Groups'!K$1))</f>
        <v>0</v>
      </c>
      <c r="T3" s="78">
        <f>IF(OR(ISNA($E3), $E3&lt;&gt;'WB Country Groups'!L$1), 0, $N3/SUMIFS(Portfolio!$N$2:$N$195, Portfolio!$E$2:$E$195, 'WB Country Groups'!L$1))</f>
        <v>0</v>
      </c>
      <c r="U3" s="78">
        <f>IF(OR(ISNA($E3), $E3&lt;&gt;'WB Country Groups'!M$1), 0, $N3/SUMIFS(Portfolio!$N$2:$N$195, Portfolio!$E$2:$E$195, 'WB Country Groups'!M$1))</f>
        <v>0</v>
      </c>
      <c r="V3" s="78">
        <f>IF(OR(ISNA($E3), $E3&lt;&gt;'WB Country Groups'!N$1), 0, $N3/SUMIFS(Portfolio!$N$2:$N$195, Portfolio!$E$2:$E$195, 'WB Country Groups'!N$1))</f>
        <v>0</v>
      </c>
      <c r="W3" s="78">
        <f>SUMIFS(FM!$X:$X, FM!$N:$N, $A3)/100</f>
        <v>0</v>
      </c>
      <c r="X3" s="78">
        <f t="shared" ref="X3:X66" si="8">$W3/$W$198</f>
        <v>0</v>
      </c>
      <c r="Y3" s="78">
        <f>SUMIFS(World!$X:$X, World!$N:$N, $A3)/100</f>
        <v>0</v>
      </c>
      <c r="Z3" s="78">
        <f t="shared" ref="Z3:Z66" si="9">$Y3/$Y$198</f>
        <v>0</v>
      </c>
      <c r="AA3" s="5" t="str">
        <f>IF(INDEX('WB WDI Market Cap'!$T:$T, MATCH($B3, 'WB WDI Market Cap'!$C:$C, 0))=0, "", INDEX('WB WDI Market Cap'!$T:$T, MATCH($B3, 'WB WDI Market Cap'!$C:$C, 0)))</f>
        <v/>
      </c>
      <c r="AB3" s="5" t="str">
        <f t="shared" si="0"/>
        <v/>
      </c>
    </row>
    <row r="4" spans="1:28">
      <c r="A4" t="str">
        <f>INDEX('ISO2-ISO3'!$C:$C, MATCH($B4, 'ISO2-ISO3'!$D:$D, 0))</f>
        <v>AL</v>
      </c>
      <c r="B4" t="str">
        <f>'ISO3s in META'!A3</f>
        <v>ALB</v>
      </c>
      <c r="C4" t="str">
        <f>INDEX('ISO3-Names'!$B$2:$B$275, MATCH($B4, 'ISO3-Names'!$A$2:$A$275, 0))</f>
        <v>Albania</v>
      </c>
      <c r="D4" t="str">
        <f>INDEX('WB Country Groups'!$C$2:$C$219, MATCH($B4, 'WB Country Groups'!$B$2:$B$219, 0))</f>
        <v>Europe &amp; Central Asia</v>
      </c>
      <c r="E4" t="str">
        <f t="shared" si="1"/>
        <v>Europe &amp; Central Asia</v>
      </c>
      <c r="F4" s="5">
        <f>INDEX('Damodaran CRPs'!$N:$N, MATCH($B4, 'Damodaran CRPs'!$M:$M, 0))</f>
        <v>6.8297672581271771E-2</v>
      </c>
      <c r="G4" s="5">
        <f t="shared" si="2"/>
        <v>6.8297672581271771E-2</v>
      </c>
      <c r="H4" s="5"/>
      <c r="I4" s="5" t="b">
        <f t="shared" si="3"/>
        <v>0</v>
      </c>
      <c r="J4" t="b">
        <f t="shared" si="4"/>
        <v>0</v>
      </c>
      <c r="K4" s="78">
        <f>SUMIFS(EM!$X:$X, EM!$N:$N, $A4)/100</f>
        <v>0</v>
      </c>
      <c r="L4" s="78">
        <f t="shared" si="5"/>
        <v>0</v>
      </c>
      <c r="M4" s="78">
        <f>SUMIFS(ACWI!$X:$X, ACWI!$N:$N, $A4)/100</f>
        <v>0</v>
      </c>
      <c r="N4" s="78">
        <f t="shared" si="6"/>
        <v>0</v>
      </c>
      <c r="O4" s="78">
        <f t="shared" si="7"/>
        <v>0</v>
      </c>
      <c r="P4" s="78">
        <f>IF(OR(ISNA($E4), $E4&lt;&gt;'WB Country Groups'!H$1), 0, $N4/SUMIFS(Portfolio!$N$2:$N$195, Portfolio!$E$2:$E$195, 'WB Country Groups'!H$1))</f>
        <v>0</v>
      </c>
      <c r="Q4" s="78">
        <f>IF(OR(ISNA($E4), $E4&lt;&gt;'WB Country Groups'!I$1), 0, $N4/SUMIFS(Portfolio!$N$2:$N$195, Portfolio!$E$2:$E$195, 'WB Country Groups'!I$1))</f>
        <v>0</v>
      </c>
      <c r="R4" s="78">
        <f>IF(OR(ISNA($E4), $E4&lt;&gt;'WB Country Groups'!J$1), 0, $N4/SUMIFS(Portfolio!$N$2:$N$195, Portfolio!$E$2:$E$195, 'WB Country Groups'!J$1))</f>
        <v>0</v>
      </c>
      <c r="S4" s="78">
        <f>IF(OR(ISNA($E4), $E4&lt;&gt;'WB Country Groups'!K$1), 0, $N4/SUMIFS(Portfolio!$N$2:$N$195, Portfolio!$E$2:$E$195, 'WB Country Groups'!K$1))</f>
        <v>0</v>
      </c>
      <c r="T4" s="78">
        <f>IF(OR(ISNA($E4), $E4&lt;&gt;'WB Country Groups'!L$1), 0, $N4/SUMIFS(Portfolio!$N$2:$N$195, Portfolio!$E$2:$E$195, 'WB Country Groups'!L$1))</f>
        <v>0</v>
      </c>
      <c r="U4" s="78">
        <f>IF(OR(ISNA($E4), $E4&lt;&gt;'WB Country Groups'!M$1), 0, $N4/SUMIFS(Portfolio!$N$2:$N$195, Portfolio!$E$2:$E$195, 'WB Country Groups'!M$1))</f>
        <v>0</v>
      </c>
      <c r="V4" s="78">
        <f>IF(OR(ISNA($E4), $E4&lt;&gt;'WB Country Groups'!N$1), 0, $N4/SUMIFS(Portfolio!$N$2:$N$195, Portfolio!$E$2:$E$195, 'WB Country Groups'!N$1))</f>
        <v>0</v>
      </c>
      <c r="W4" s="78">
        <f>SUMIFS(FM!$X:$X, FM!$N:$N, $A4)/100</f>
        <v>0</v>
      </c>
      <c r="X4" s="78">
        <f t="shared" si="8"/>
        <v>0</v>
      </c>
      <c r="Y4" s="78">
        <f>SUMIFS(World!$X:$X, World!$N:$N, $A4)/100</f>
        <v>0</v>
      </c>
      <c r="Z4" s="78">
        <f t="shared" si="9"/>
        <v>0</v>
      </c>
      <c r="AA4" s="5" t="str">
        <f>IF(INDEX('WB WDI Market Cap'!$T:$T, MATCH($B4, 'WB WDI Market Cap'!$C:$C, 0))=0, "", INDEX('WB WDI Market Cap'!$T:$T, MATCH($B4, 'WB WDI Market Cap'!$C:$C, 0)))</f>
        <v/>
      </c>
      <c r="AB4" s="5" t="str">
        <f t="shared" si="0"/>
        <v/>
      </c>
    </row>
    <row r="5" spans="1:28">
      <c r="A5" t="str">
        <f>INDEX('ISO2-ISO3'!$C:$C, MATCH($B5, 'ISO2-ISO3'!$D:$D, 0))</f>
        <v>AD</v>
      </c>
      <c r="B5" t="str">
        <f>'ISO3s in META'!A4</f>
        <v>AND</v>
      </c>
      <c r="C5" t="str">
        <f>INDEX('ISO3-Names'!$B$2:$B$275, MATCH($B5, 'ISO3-Names'!$A$2:$A$275, 0))</f>
        <v>Andorra</v>
      </c>
      <c r="D5" t="str">
        <f>INDEX('WB Country Groups'!$C$2:$C$219, MATCH($B5, 'WB Country Groups'!$B$2:$B$219, 0))</f>
        <v>Europe &amp; Central Asia</v>
      </c>
      <c r="E5" t="str">
        <f t="shared" si="1"/>
        <v>Europe &amp; Central Asia</v>
      </c>
      <c r="F5" s="5">
        <f>INDEX('Damodaran CRPs'!$N:$N, MATCH($B5, 'Damodaran CRPs'!$M:$M, 0))</f>
        <v>2.8888310595733758E-2</v>
      </c>
      <c r="G5" s="5">
        <f t="shared" si="2"/>
        <v>2.8888310595733758E-2</v>
      </c>
      <c r="H5" s="5"/>
      <c r="I5" s="5" t="b">
        <f t="shared" si="3"/>
        <v>0</v>
      </c>
      <c r="J5" t="b">
        <f t="shared" si="4"/>
        <v>0</v>
      </c>
      <c r="K5" s="78">
        <f>SUMIFS(EM!$X:$X, EM!$N:$N, $A5)/100</f>
        <v>0</v>
      </c>
      <c r="L5" s="78">
        <f t="shared" si="5"/>
        <v>0</v>
      </c>
      <c r="M5" s="78">
        <f>SUMIFS(ACWI!$X:$X, ACWI!$N:$N, $A5)/100</f>
        <v>0</v>
      </c>
      <c r="N5" s="78">
        <f t="shared" si="6"/>
        <v>0</v>
      </c>
      <c r="O5" s="78">
        <f t="shared" si="7"/>
        <v>0</v>
      </c>
      <c r="P5" s="78">
        <f>IF(OR(ISNA($E5), $E5&lt;&gt;'WB Country Groups'!H$1), 0, $N5/SUMIFS(Portfolio!$N$2:$N$195, Portfolio!$E$2:$E$195, 'WB Country Groups'!H$1))</f>
        <v>0</v>
      </c>
      <c r="Q5" s="78">
        <f>IF(OR(ISNA($E5), $E5&lt;&gt;'WB Country Groups'!I$1), 0, $N5/SUMIFS(Portfolio!$N$2:$N$195, Portfolio!$E$2:$E$195, 'WB Country Groups'!I$1))</f>
        <v>0</v>
      </c>
      <c r="R5" s="78">
        <f>IF(OR(ISNA($E5), $E5&lt;&gt;'WB Country Groups'!J$1), 0, $N5/SUMIFS(Portfolio!$N$2:$N$195, Portfolio!$E$2:$E$195, 'WB Country Groups'!J$1))</f>
        <v>0</v>
      </c>
      <c r="S5" s="78">
        <f>IF(OR(ISNA($E5), $E5&lt;&gt;'WB Country Groups'!K$1), 0, $N5/SUMIFS(Portfolio!$N$2:$N$195, Portfolio!$E$2:$E$195, 'WB Country Groups'!K$1))</f>
        <v>0</v>
      </c>
      <c r="T5" s="78">
        <f>IF(OR(ISNA($E5), $E5&lt;&gt;'WB Country Groups'!L$1), 0, $N5/SUMIFS(Portfolio!$N$2:$N$195, Portfolio!$E$2:$E$195, 'WB Country Groups'!L$1))</f>
        <v>0</v>
      </c>
      <c r="U5" s="78">
        <f>IF(OR(ISNA($E5), $E5&lt;&gt;'WB Country Groups'!M$1), 0, $N5/SUMIFS(Portfolio!$N$2:$N$195, Portfolio!$E$2:$E$195, 'WB Country Groups'!M$1))</f>
        <v>0</v>
      </c>
      <c r="V5" s="78">
        <f>IF(OR(ISNA($E5), $E5&lt;&gt;'WB Country Groups'!N$1), 0, $N5/SUMIFS(Portfolio!$N$2:$N$195, Portfolio!$E$2:$E$195, 'WB Country Groups'!N$1))</f>
        <v>0</v>
      </c>
      <c r="W5" s="78">
        <f>SUMIFS(FM!$X:$X, FM!$N:$N, $A5)/100</f>
        <v>0</v>
      </c>
      <c r="X5" s="78">
        <f t="shared" si="8"/>
        <v>0</v>
      </c>
      <c r="Y5" s="78">
        <f>SUMIFS(World!$X:$X, World!$N:$N, $A5)/100</f>
        <v>0</v>
      </c>
      <c r="Z5" s="78">
        <f t="shared" si="9"/>
        <v>0</v>
      </c>
      <c r="AA5" s="5" t="str">
        <f>IF(INDEX('WB WDI Market Cap'!$T:$T, MATCH($B5, 'WB WDI Market Cap'!$C:$C, 0))=0, "", INDEX('WB WDI Market Cap'!$T:$T, MATCH($B5, 'WB WDI Market Cap'!$C:$C, 0)))</f>
        <v/>
      </c>
      <c r="AB5" s="5" t="str">
        <f t="shared" si="0"/>
        <v/>
      </c>
    </row>
    <row r="6" spans="1:28">
      <c r="A6" t="str">
        <f>INDEX('ISO2-ISO3'!$C:$C, MATCH($B6, 'ISO2-ISO3'!$D:$D, 0))</f>
        <v>AE</v>
      </c>
      <c r="B6" t="str">
        <f>'ISO3s in META'!A5</f>
        <v>ARE</v>
      </c>
      <c r="C6" t="str">
        <f>INDEX('ISO3-Names'!$B$2:$B$275, MATCH($B6, 'ISO3-Names'!$A$2:$A$275, 0))</f>
        <v>United Arab Emirates</v>
      </c>
      <c r="D6" t="str">
        <f>INDEX('WB Country Groups'!$C$2:$C$219, MATCH($B6, 'WB Country Groups'!$B$2:$B$219, 0))</f>
        <v>Middle East &amp; North Africa</v>
      </c>
      <c r="E6" t="str">
        <f t="shared" si="1"/>
        <v>Middle East &amp; North Africa</v>
      </c>
      <c r="F6" s="5">
        <f>INDEX('Damodaran CRPs'!$N:$N, MATCH($B6, 'Damodaran CRPs'!$M:$M, 0))</f>
        <v>7.4895620063013448E-3</v>
      </c>
      <c r="G6" s="5">
        <f t="shared" si="2"/>
        <v>7.4895620063013448E-3</v>
      </c>
      <c r="H6" s="5"/>
      <c r="I6" s="5" t="b">
        <f t="shared" si="3"/>
        <v>1</v>
      </c>
      <c r="J6" t="b">
        <f t="shared" si="4"/>
        <v>0</v>
      </c>
      <c r="K6" s="78">
        <f>SUMIFS(EM!$X:$X, EM!$N:$N, $A6)/100</f>
        <v>1.3241542705177E-2</v>
      </c>
      <c r="L6" s="78">
        <f t="shared" si="5"/>
        <v>1.3241542705176986E-2</v>
      </c>
      <c r="M6" s="78">
        <f>SUMIFS(ACWI!$X:$X, ACWI!$N:$N, $A6)/100</f>
        <v>1.375360303582E-3</v>
      </c>
      <c r="N6" s="78">
        <f t="shared" si="6"/>
        <v>1.3799921190131407E-3</v>
      </c>
      <c r="O6" s="78">
        <f t="shared" si="7"/>
        <v>3.7160244894885782E-3</v>
      </c>
      <c r="P6" s="78">
        <f>IF(OR(ISNA($E6), $E6&lt;&gt;'WB Country Groups'!H$1), 0, $N6/SUMIFS(Portfolio!$N$2:$N$195, Portfolio!$E$2:$E$195, 'WB Country Groups'!H$1))</f>
        <v>0</v>
      </c>
      <c r="Q6" s="78">
        <f>IF(OR(ISNA($E6), $E6&lt;&gt;'WB Country Groups'!I$1), 0, $N6/SUMIFS(Portfolio!$N$2:$N$195, Portfolio!$E$2:$E$195, 'WB Country Groups'!I$1))</f>
        <v>0</v>
      </c>
      <c r="R6" s="78">
        <f>IF(OR(ISNA($E6), $E6&lt;&gt;'WB Country Groups'!J$1), 0, $N6/SUMIFS(Portfolio!$N$2:$N$195, Portfolio!$E$2:$E$195, 'WB Country Groups'!J$1))</f>
        <v>0</v>
      </c>
      <c r="S6" s="78">
        <f>IF(OR(ISNA($E6), $E6&lt;&gt;'WB Country Groups'!K$1), 0, $N6/SUMIFS(Portfolio!$N$2:$N$195, Portfolio!$E$2:$E$195, 'WB Country Groups'!K$1))</f>
        <v>0</v>
      </c>
      <c r="T6" s="78">
        <f>IF(OR(ISNA($E6), $E6&lt;&gt;'WB Country Groups'!L$1), 0, $N6/SUMIFS(Portfolio!$N$2:$N$195, Portfolio!$E$2:$E$195, 'WB Country Groups'!L$1))</f>
        <v>0</v>
      </c>
      <c r="U6" s="78">
        <f>IF(OR(ISNA($E6), $E6&lt;&gt;'WB Country Groups'!M$1), 0, $N6/SUMIFS(Portfolio!$N$2:$N$195, Portfolio!$E$2:$E$195, 'WB Country Groups'!M$1))</f>
        <v>0</v>
      </c>
      <c r="V6" s="78">
        <f>IF(OR(ISNA($E6), $E6&lt;&gt;'WB Country Groups'!N$1), 0, $N6/SUMIFS(Portfolio!$N$2:$N$195, Portfolio!$E$2:$E$195, 'WB Country Groups'!N$1))</f>
        <v>0.14902409462256241</v>
      </c>
      <c r="W6" s="78">
        <f>SUMIFS(FM!$X:$X, FM!$N:$N, $A6)/100</f>
        <v>0</v>
      </c>
      <c r="X6" s="78">
        <f t="shared" si="8"/>
        <v>0</v>
      </c>
      <c r="Y6" s="78">
        <f>SUMIFS(World!$X:$X, World!$N:$N, $A6)/100</f>
        <v>0</v>
      </c>
      <c r="Z6" s="78">
        <f t="shared" si="9"/>
        <v>0</v>
      </c>
      <c r="AA6" s="5">
        <f>IF(INDEX('WB WDI Market Cap'!$T:$T, MATCH($B6, 'WB WDI Market Cap'!$C:$C, 0))=0, "", INDEX('WB WDI Market Cap'!$T:$T, MATCH($B6, 'WB WDI Market Cap'!$C:$C, 0)))</f>
        <v>2.9363879033709995E-3</v>
      </c>
      <c r="AB6" s="5">
        <f t="shared" si="0"/>
        <v>2.9558018269827757E-3</v>
      </c>
    </row>
    <row r="7" spans="1:28">
      <c r="A7" t="str">
        <f>INDEX('ISO2-ISO3'!$C:$C, MATCH($B7, 'ISO2-ISO3'!$D:$D, 0))</f>
        <v>AR</v>
      </c>
      <c r="B7" t="str">
        <f>'ISO3s in META'!A6</f>
        <v>ARG</v>
      </c>
      <c r="C7" t="str">
        <f>INDEX('ISO3-Names'!$B$2:$B$275, MATCH($B7, 'ISO3-Names'!$A$2:$A$275, 0))</f>
        <v>Argentina</v>
      </c>
      <c r="D7" t="str">
        <f>INDEX('WB Country Groups'!$C$2:$C$219, MATCH($B7, 'WB Country Groups'!$B$2:$B$219, 0))</f>
        <v>Latin America &amp; Caribbean</v>
      </c>
      <c r="E7" t="str">
        <f t="shared" si="1"/>
        <v>Latin America &amp; Caribbean</v>
      </c>
      <c r="F7" s="5">
        <f>INDEX('Damodaran CRPs'!$N:$N, MATCH($B7, 'Damodaran CRPs'!$M:$M, 0))</f>
        <v>0.18206768591508743</v>
      </c>
      <c r="G7" s="5">
        <f t="shared" si="2"/>
        <v>0.18206768591508743</v>
      </c>
      <c r="H7" s="5"/>
      <c r="I7" s="5" t="b">
        <f t="shared" si="3"/>
        <v>0</v>
      </c>
      <c r="J7" t="b">
        <f t="shared" si="4"/>
        <v>0</v>
      </c>
      <c r="K7" s="78">
        <f>SUMIFS(EM!$X:$X, EM!$N:$N, $A7)/100</f>
        <v>0</v>
      </c>
      <c r="L7" s="78">
        <f t="shared" si="5"/>
        <v>0</v>
      </c>
      <c r="M7" s="78">
        <f>SUMIFS(ACWI!$X:$X, ACWI!$N:$N, $A7)/100</f>
        <v>0</v>
      </c>
      <c r="N7" s="78">
        <f t="shared" si="6"/>
        <v>0</v>
      </c>
      <c r="O7" s="78">
        <f t="shared" si="7"/>
        <v>0</v>
      </c>
      <c r="P7" s="78">
        <f>IF(OR(ISNA($E7), $E7&lt;&gt;'WB Country Groups'!H$1), 0, $N7/SUMIFS(Portfolio!$N$2:$N$195, Portfolio!$E$2:$E$195, 'WB Country Groups'!H$1))</f>
        <v>0</v>
      </c>
      <c r="Q7" s="78">
        <f>IF(OR(ISNA($E7), $E7&lt;&gt;'WB Country Groups'!I$1), 0, $N7/SUMIFS(Portfolio!$N$2:$N$195, Portfolio!$E$2:$E$195, 'WB Country Groups'!I$1))</f>
        <v>0</v>
      </c>
      <c r="R7" s="78">
        <f>IF(OR(ISNA($E7), $E7&lt;&gt;'WB Country Groups'!J$1), 0, $N7/SUMIFS(Portfolio!$N$2:$N$195, Portfolio!$E$2:$E$195, 'WB Country Groups'!J$1))</f>
        <v>0</v>
      </c>
      <c r="S7" s="78">
        <f>IF(OR(ISNA($E7), $E7&lt;&gt;'WB Country Groups'!K$1), 0, $N7/SUMIFS(Portfolio!$N$2:$N$195, Portfolio!$E$2:$E$195, 'WB Country Groups'!K$1))</f>
        <v>0</v>
      </c>
      <c r="T7" s="78">
        <f>IF(OR(ISNA($E7), $E7&lt;&gt;'WB Country Groups'!L$1), 0, $N7/SUMIFS(Portfolio!$N$2:$N$195, Portfolio!$E$2:$E$195, 'WB Country Groups'!L$1))</f>
        <v>0</v>
      </c>
      <c r="U7" s="78">
        <f>IF(OR(ISNA($E7), $E7&lt;&gt;'WB Country Groups'!M$1), 0, $N7/SUMIFS(Portfolio!$N$2:$N$195, Portfolio!$E$2:$E$195, 'WB Country Groups'!M$1))</f>
        <v>0</v>
      </c>
      <c r="V7" s="78">
        <f>IF(OR(ISNA($E7), $E7&lt;&gt;'WB Country Groups'!N$1), 0, $N7/SUMIFS(Portfolio!$N$2:$N$195, Portfolio!$E$2:$E$195, 'WB Country Groups'!N$1))</f>
        <v>0</v>
      </c>
      <c r="W7" s="78">
        <f>SUMIFS(FM!$X:$X, FM!$N:$N, $A7)/100</f>
        <v>0</v>
      </c>
      <c r="X7" s="78">
        <f t="shared" si="8"/>
        <v>0</v>
      </c>
      <c r="Y7" s="78">
        <f>SUMIFS(World!$X:$X, World!$N:$N, $A7)/100</f>
        <v>0</v>
      </c>
      <c r="Z7" s="78">
        <f t="shared" si="9"/>
        <v>0</v>
      </c>
      <c r="AA7" s="5">
        <f>IF(INDEX('WB WDI Market Cap'!$T:$T, MATCH($B7, 'WB WDI Market Cap'!$C:$C, 0))=0, "", INDEX('WB WDI Market Cap'!$T:$T, MATCH($B7, 'WB WDI Market Cap'!$C:$C, 0)))</f>
        <v>3.9234119046586882E-4</v>
      </c>
      <c r="AB7" s="5">
        <f t="shared" si="0"/>
        <v>3.9493515357704817E-4</v>
      </c>
    </row>
    <row r="8" spans="1:28">
      <c r="A8" t="str">
        <f>INDEX('ISO2-ISO3'!$C:$C, MATCH($B8, 'ISO2-ISO3'!$D:$D, 0))</f>
        <v>AM</v>
      </c>
      <c r="B8" t="str">
        <f>'ISO3s in META'!A7</f>
        <v>ARM</v>
      </c>
      <c r="C8" t="str">
        <f>INDEX('ISO3-Names'!$B$2:$B$275, MATCH($B8, 'ISO3-Names'!$A$2:$A$275, 0))</f>
        <v>Armenia</v>
      </c>
      <c r="D8" t="str">
        <f>INDEX('WB Country Groups'!$C$2:$C$219, MATCH($B8, 'WB Country Groups'!$B$2:$B$219, 0))</f>
        <v>Europe &amp; Central Asia</v>
      </c>
      <c r="E8" t="str">
        <f t="shared" si="1"/>
        <v>Europe &amp; Central Asia</v>
      </c>
      <c r="F8" s="5">
        <f>INDEX('Damodaran CRPs'!$N:$N, MATCH($B8, 'Damodaran CRPs'!$M:$M, 0))</f>
        <v>5.4566808903052655E-2</v>
      </c>
      <c r="G8" s="5">
        <f t="shared" si="2"/>
        <v>5.4566808903052655E-2</v>
      </c>
      <c r="H8" s="5"/>
      <c r="I8" s="5" t="b">
        <f t="shared" si="3"/>
        <v>0</v>
      </c>
      <c r="J8" t="b">
        <f t="shared" si="4"/>
        <v>0</v>
      </c>
      <c r="K8" s="78">
        <f>SUMIFS(EM!$X:$X, EM!$N:$N, $A8)/100</f>
        <v>0</v>
      </c>
      <c r="L8" s="78">
        <f t="shared" si="5"/>
        <v>0</v>
      </c>
      <c r="M8" s="78">
        <f>SUMIFS(ACWI!$X:$X, ACWI!$N:$N, $A8)/100</f>
        <v>0</v>
      </c>
      <c r="N8" s="78">
        <f t="shared" si="6"/>
        <v>0</v>
      </c>
      <c r="O8" s="78">
        <f t="shared" si="7"/>
        <v>0</v>
      </c>
      <c r="P8" s="78">
        <f>IF(OR(ISNA($E8), $E8&lt;&gt;'WB Country Groups'!H$1), 0, $N8/SUMIFS(Portfolio!$N$2:$N$195, Portfolio!$E$2:$E$195, 'WB Country Groups'!H$1))</f>
        <v>0</v>
      </c>
      <c r="Q8" s="78">
        <f>IF(OR(ISNA($E8), $E8&lt;&gt;'WB Country Groups'!I$1), 0, $N8/SUMIFS(Portfolio!$N$2:$N$195, Portfolio!$E$2:$E$195, 'WB Country Groups'!I$1))</f>
        <v>0</v>
      </c>
      <c r="R8" s="78">
        <f>IF(OR(ISNA($E8), $E8&lt;&gt;'WB Country Groups'!J$1), 0, $N8/SUMIFS(Portfolio!$N$2:$N$195, Portfolio!$E$2:$E$195, 'WB Country Groups'!J$1))</f>
        <v>0</v>
      </c>
      <c r="S8" s="78">
        <f>IF(OR(ISNA($E8), $E8&lt;&gt;'WB Country Groups'!K$1), 0, $N8/SUMIFS(Portfolio!$N$2:$N$195, Portfolio!$E$2:$E$195, 'WB Country Groups'!K$1))</f>
        <v>0</v>
      </c>
      <c r="T8" s="78">
        <f>IF(OR(ISNA($E8), $E8&lt;&gt;'WB Country Groups'!L$1), 0, $N8/SUMIFS(Portfolio!$N$2:$N$195, Portfolio!$E$2:$E$195, 'WB Country Groups'!L$1))</f>
        <v>0</v>
      </c>
      <c r="U8" s="78">
        <f>IF(OR(ISNA($E8), $E8&lt;&gt;'WB Country Groups'!M$1), 0, $N8/SUMIFS(Portfolio!$N$2:$N$195, Portfolio!$E$2:$E$195, 'WB Country Groups'!M$1))</f>
        <v>0</v>
      </c>
      <c r="V8" s="78">
        <f>IF(OR(ISNA($E8), $E8&lt;&gt;'WB Country Groups'!N$1), 0, $N8/SUMIFS(Portfolio!$N$2:$N$195, Portfolio!$E$2:$E$195, 'WB Country Groups'!N$1))</f>
        <v>0</v>
      </c>
      <c r="W8" s="78">
        <f>SUMIFS(FM!$X:$X, FM!$N:$N, $A8)/100</f>
        <v>0</v>
      </c>
      <c r="X8" s="78">
        <f t="shared" si="8"/>
        <v>0</v>
      </c>
      <c r="Y8" s="78">
        <f>SUMIFS(World!$X:$X, World!$N:$N, $A8)/100</f>
        <v>0</v>
      </c>
      <c r="Z8" s="78">
        <f t="shared" si="9"/>
        <v>0</v>
      </c>
      <c r="AA8" s="5" t="str">
        <f>IF(INDEX('WB WDI Market Cap'!$T:$T, MATCH($B8, 'WB WDI Market Cap'!$C:$C, 0))=0, "", INDEX('WB WDI Market Cap'!$T:$T, MATCH($B8, 'WB WDI Market Cap'!$C:$C, 0)))</f>
        <v/>
      </c>
      <c r="AB8" s="5" t="str">
        <f t="shared" si="0"/>
        <v/>
      </c>
    </row>
    <row r="9" spans="1:28">
      <c r="A9" t="str">
        <f>INDEX('ISO2-ISO3'!$C:$C, MATCH($B9, 'ISO2-ISO3'!$D:$D, 0))</f>
        <v>AG</v>
      </c>
      <c r="B9" t="str">
        <f>'ISO3s in META'!A8</f>
        <v>ATG</v>
      </c>
      <c r="C9" t="str">
        <f>INDEX('ISO3-Names'!$B$2:$B$275, MATCH($B9, 'ISO3-Names'!$A$2:$A$275, 0))</f>
        <v>Antigua and Barbuda</v>
      </c>
      <c r="D9" t="str">
        <f>INDEX('WB Country Groups'!$C$2:$C$219, MATCH($B9, 'WB Country Groups'!$B$2:$B$219, 0))</f>
        <v>Latin America &amp; Caribbean</v>
      </c>
      <c r="E9" t="str">
        <f t="shared" si="1"/>
        <v>Latin America &amp; Caribbean</v>
      </c>
      <c r="F9" s="5" t="e">
        <f>INDEX('Damodaran CRPs'!$N:$N, MATCH($B9, 'Damodaran CRPs'!$M:$M, 0))</f>
        <v>#N/A</v>
      </c>
      <c r="G9" s="5" t="str">
        <f t="shared" si="2"/>
        <v/>
      </c>
      <c r="H9" s="5"/>
      <c r="I9" s="5" t="b">
        <f t="shared" si="3"/>
        <v>0</v>
      </c>
      <c r="J9" t="b">
        <f t="shared" si="4"/>
        <v>0</v>
      </c>
      <c r="K9" s="78">
        <f>SUMIFS(EM!$X:$X, EM!$N:$N, $A9)/100</f>
        <v>0</v>
      </c>
      <c r="L9" s="78">
        <f t="shared" si="5"/>
        <v>0</v>
      </c>
      <c r="M9" s="78">
        <f>SUMIFS(ACWI!$X:$X, ACWI!$N:$N, $A9)/100</f>
        <v>0</v>
      </c>
      <c r="N9" s="78">
        <f t="shared" si="6"/>
        <v>0</v>
      </c>
      <c r="O9" s="78">
        <f t="shared" si="7"/>
        <v>0</v>
      </c>
      <c r="P9" s="78">
        <f>IF(OR(ISNA($E9), $E9&lt;&gt;'WB Country Groups'!H$1), 0, $N9/SUMIFS(Portfolio!$N$2:$N$195, Portfolio!$E$2:$E$195, 'WB Country Groups'!H$1))</f>
        <v>0</v>
      </c>
      <c r="Q9" s="78">
        <f>IF(OR(ISNA($E9), $E9&lt;&gt;'WB Country Groups'!I$1), 0, $N9/SUMIFS(Portfolio!$N$2:$N$195, Portfolio!$E$2:$E$195, 'WB Country Groups'!I$1))</f>
        <v>0</v>
      </c>
      <c r="R9" s="78">
        <f>IF(OR(ISNA($E9), $E9&lt;&gt;'WB Country Groups'!J$1), 0, $N9/SUMIFS(Portfolio!$N$2:$N$195, Portfolio!$E$2:$E$195, 'WB Country Groups'!J$1))</f>
        <v>0</v>
      </c>
      <c r="S9" s="78">
        <f>IF(OR(ISNA($E9), $E9&lt;&gt;'WB Country Groups'!K$1), 0, $N9/SUMIFS(Portfolio!$N$2:$N$195, Portfolio!$E$2:$E$195, 'WB Country Groups'!K$1))</f>
        <v>0</v>
      </c>
      <c r="T9" s="78">
        <f>IF(OR(ISNA($E9), $E9&lt;&gt;'WB Country Groups'!L$1), 0, $N9/SUMIFS(Portfolio!$N$2:$N$195, Portfolio!$E$2:$E$195, 'WB Country Groups'!L$1))</f>
        <v>0</v>
      </c>
      <c r="U9" s="78">
        <f>IF(OR(ISNA($E9), $E9&lt;&gt;'WB Country Groups'!M$1), 0, $N9/SUMIFS(Portfolio!$N$2:$N$195, Portfolio!$E$2:$E$195, 'WB Country Groups'!M$1))</f>
        <v>0</v>
      </c>
      <c r="V9" s="78">
        <f>IF(OR(ISNA($E9), $E9&lt;&gt;'WB Country Groups'!N$1), 0, $N9/SUMIFS(Portfolio!$N$2:$N$195, Portfolio!$E$2:$E$195, 'WB Country Groups'!N$1))</f>
        <v>0</v>
      </c>
      <c r="W9" s="78">
        <f>SUMIFS(FM!$X:$X, FM!$N:$N, $A9)/100</f>
        <v>0</v>
      </c>
      <c r="X9" s="78">
        <f t="shared" si="8"/>
        <v>0</v>
      </c>
      <c r="Y9" s="78">
        <f>SUMIFS(World!$X:$X, World!$N:$N, $A9)/100</f>
        <v>0</v>
      </c>
      <c r="Z9" s="78">
        <f t="shared" si="9"/>
        <v>0</v>
      </c>
      <c r="AA9" s="5" t="str">
        <f>IF(INDEX('WB WDI Market Cap'!$T:$T, MATCH($B9, 'WB WDI Market Cap'!$C:$C, 0))=0, "", INDEX('WB WDI Market Cap'!$T:$T, MATCH($B9, 'WB WDI Market Cap'!$C:$C, 0)))</f>
        <v/>
      </c>
      <c r="AB9" s="5" t="str">
        <f t="shared" si="0"/>
        <v/>
      </c>
    </row>
    <row r="10" spans="1:28">
      <c r="A10" t="str">
        <f>INDEX('ISO2-ISO3'!$C:$C, MATCH($B10, 'ISO2-ISO3'!$D:$D, 0))</f>
        <v>AU</v>
      </c>
      <c r="B10" t="str">
        <f>'ISO3s in META'!A9</f>
        <v>AUS</v>
      </c>
      <c r="C10" t="str">
        <f>INDEX('ISO3-Names'!$B$2:$B$275, MATCH($B10, 'ISO3-Names'!$A$2:$A$275, 0))</f>
        <v>Australia</v>
      </c>
      <c r="D10" t="str">
        <f>INDEX('WB Country Groups'!$C$2:$C$219, MATCH($B10, 'WB Country Groups'!$B$2:$B$219, 0))</f>
        <v>East Asia &amp; Pacific</v>
      </c>
      <c r="E10" t="str">
        <f t="shared" si="1"/>
        <v>East Asia &amp; Pacific</v>
      </c>
      <c r="F10" s="5">
        <f>INDEX('Damodaran CRPs'!$N:$N, MATCH($B10, 'Damodaran CRPs'!$M:$M, 0))</f>
        <v>0</v>
      </c>
      <c r="G10" s="5">
        <f t="shared" si="2"/>
        <v>0</v>
      </c>
      <c r="H10" s="5"/>
      <c r="I10" s="5" t="b">
        <f t="shared" si="3"/>
        <v>1</v>
      </c>
      <c r="J10" t="b">
        <f t="shared" si="4"/>
        <v>0</v>
      </c>
      <c r="K10" s="78">
        <f>SUMIFS(EM!$X:$X, EM!$N:$N, $A10)/100</f>
        <v>0</v>
      </c>
      <c r="L10" s="78">
        <f t="shared" si="5"/>
        <v>0</v>
      </c>
      <c r="M10" s="78">
        <f>SUMIFS(ACWI!$X:$X, ACWI!$N:$N, $A10)/100</f>
        <v>1.7687146104518995E-2</v>
      </c>
      <c r="N10" s="78">
        <f t="shared" si="6"/>
        <v>1.7746711293398148E-2</v>
      </c>
      <c r="O10" s="78">
        <f t="shared" si="7"/>
        <v>4.7788108979427493E-2</v>
      </c>
      <c r="P10" s="78">
        <f>IF(OR(ISNA($E10), $E10&lt;&gt;'WB Country Groups'!H$1), 0, $N10/SUMIFS(Portfolio!$N$2:$N$195, Portfolio!$E$2:$E$195, 'WB Country Groups'!H$1))</f>
        <v>0</v>
      </c>
      <c r="Q10" s="78">
        <f>IF(OR(ISNA($E10), $E10&lt;&gt;'WB Country Groups'!I$1), 0, $N10/SUMIFS(Portfolio!$N$2:$N$195, Portfolio!$E$2:$E$195, 'WB Country Groups'!I$1))</f>
        <v>0</v>
      </c>
      <c r="R10" s="78">
        <f>IF(OR(ISNA($E10), $E10&lt;&gt;'WB Country Groups'!J$1), 0, $N10/SUMIFS(Portfolio!$N$2:$N$195, Portfolio!$E$2:$E$195, 'WB Country Groups'!J$1))</f>
        <v>0.12255070932957474</v>
      </c>
      <c r="S10" s="78">
        <f>IF(OR(ISNA($E10), $E10&lt;&gt;'WB Country Groups'!K$1), 0, $N10/SUMIFS(Portfolio!$N$2:$N$195, Portfolio!$E$2:$E$195, 'WB Country Groups'!K$1))</f>
        <v>0</v>
      </c>
      <c r="T10" s="78">
        <f>IF(OR(ISNA($E10), $E10&lt;&gt;'WB Country Groups'!L$1), 0, $N10/SUMIFS(Portfolio!$N$2:$N$195, Portfolio!$E$2:$E$195, 'WB Country Groups'!L$1))</f>
        <v>0</v>
      </c>
      <c r="U10" s="78">
        <f>IF(OR(ISNA($E10), $E10&lt;&gt;'WB Country Groups'!M$1), 0, $N10/SUMIFS(Portfolio!$N$2:$N$195, Portfolio!$E$2:$E$195, 'WB Country Groups'!M$1))</f>
        <v>0</v>
      </c>
      <c r="V10" s="78">
        <f>IF(OR(ISNA($E10), $E10&lt;&gt;'WB Country Groups'!N$1), 0, $N10/SUMIFS(Portfolio!$N$2:$N$195, Portfolio!$E$2:$E$195, 'WB Country Groups'!N$1))</f>
        <v>0</v>
      </c>
      <c r="W10" s="78">
        <f>SUMIFS(FM!$X:$X, FM!$N:$N, $A10)/100</f>
        <v>0</v>
      </c>
      <c r="X10" s="78">
        <f t="shared" si="8"/>
        <v>0</v>
      </c>
      <c r="Y10" s="78">
        <f>SUMIFS(World!$X:$X, World!$N:$N, $A10)/100</f>
        <v>1.9737190323682E-2</v>
      </c>
      <c r="Z10" s="78">
        <f t="shared" si="9"/>
        <v>1.9811392596697886E-2</v>
      </c>
      <c r="AA10" s="5">
        <f>IF(INDEX('WB WDI Market Cap'!$T:$T, MATCH($B10, 'WB WDI Market Cap'!$C:$C, 0))=0, "", INDEX('WB WDI Market Cap'!$T:$T, MATCH($B10, 'WB WDI Market Cap'!$C:$C, 0)))</f>
        <v>1.7135932945467901E-2</v>
      </c>
      <c r="AB10" s="5">
        <f t="shared" si="0"/>
        <v>1.7249227136891969E-2</v>
      </c>
    </row>
    <row r="11" spans="1:28">
      <c r="A11" t="str">
        <f>INDEX('ISO2-ISO3'!$C:$C, MATCH($B11, 'ISO2-ISO3'!$D:$D, 0))</f>
        <v>AT</v>
      </c>
      <c r="B11" t="str">
        <f>'ISO3s in META'!A10</f>
        <v>AUT</v>
      </c>
      <c r="C11" t="str">
        <f>INDEX('ISO3-Names'!$B$2:$B$275, MATCH($B11, 'ISO3-Names'!$A$2:$A$275, 0))</f>
        <v>Austria</v>
      </c>
      <c r="D11" t="str">
        <f>INDEX('WB Country Groups'!$C$2:$C$219, MATCH($B11, 'WB Country Groups'!$B$2:$B$219, 0))</f>
        <v>Europe &amp; Central Asia</v>
      </c>
      <c r="E11" t="str">
        <f t="shared" si="1"/>
        <v>Europe &amp; Central Asia</v>
      </c>
      <c r="F11" s="5">
        <f>INDEX('Damodaran CRPs'!$N:$N, MATCH($B11, 'Damodaran CRPs'!$M:$M, 0))</f>
        <v>6.0629787670058504E-3</v>
      </c>
      <c r="G11" s="5">
        <f t="shared" si="2"/>
        <v>6.0629787670058504E-3</v>
      </c>
      <c r="H11" s="5"/>
      <c r="I11" s="5" t="b">
        <f t="shared" si="3"/>
        <v>1</v>
      </c>
      <c r="J11" t="b">
        <f t="shared" si="4"/>
        <v>0</v>
      </c>
      <c r="K11" s="78">
        <f>SUMIFS(EM!$X:$X, EM!$N:$N, $A11)/100</f>
        <v>0</v>
      </c>
      <c r="L11" s="78">
        <f t="shared" si="5"/>
        <v>0</v>
      </c>
      <c r="M11" s="78">
        <f>SUMIFS(ACWI!$X:$X, ACWI!$N:$N, $A11)/100</f>
        <v>4.4092459512600006E-4</v>
      </c>
      <c r="N11" s="78">
        <f t="shared" si="6"/>
        <v>4.4240950154532529E-4</v>
      </c>
      <c r="O11" s="78">
        <f t="shared" si="7"/>
        <v>1.1913144426509649E-3</v>
      </c>
      <c r="P11" s="78">
        <f>IF(OR(ISNA($E11), $E11&lt;&gt;'WB Country Groups'!H$1), 0, $N11/SUMIFS(Portfolio!$N$2:$N$195, Portfolio!$E$2:$E$195, 'WB Country Groups'!H$1))</f>
        <v>0</v>
      </c>
      <c r="Q11" s="78">
        <f>IF(OR(ISNA($E11), $E11&lt;&gt;'WB Country Groups'!I$1), 0, $N11/SUMIFS(Portfolio!$N$2:$N$195, Portfolio!$E$2:$E$195, 'WB Country Groups'!I$1))</f>
        <v>2.7515412678348998E-3</v>
      </c>
      <c r="R11" s="78">
        <f>IF(OR(ISNA($E11), $E11&lt;&gt;'WB Country Groups'!J$1), 0, $N11/SUMIFS(Portfolio!$N$2:$N$195, Portfolio!$E$2:$E$195, 'WB Country Groups'!J$1))</f>
        <v>0</v>
      </c>
      <c r="S11" s="78">
        <f>IF(OR(ISNA($E11), $E11&lt;&gt;'WB Country Groups'!K$1), 0, $N11/SUMIFS(Portfolio!$N$2:$N$195, Portfolio!$E$2:$E$195, 'WB Country Groups'!K$1))</f>
        <v>0</v>
      </c>
      <c r="T11" s="78">
        <f>IF(OR(ISNA($E11), $E11&lt;&gt;'WB Country Groups'!L$1), 0, $N11/SUMIFS(Portfolio!$N$2:$N$195, Portfolio!$E$2:$E$195, 'WB Country Groups'!L$1))</f>
        <v>0</v>
      </c>
      <c r="U11" s="78">
        <f>IF(OR(ISNA($E11), $E11&lt;&gt;'WB Country Groups'!M$1), 0, $N11/SUMIFS(Portfolio!$N$2:$N$195, Portfolio!$E$2:$E$195, 'WB Country Groups'!M$1))</f>
        <v>0</v>
      </c>
      <c r="V11" s="78">
        <f>IF(OR(ISNA($E11), $E11&lt;&gt;'WB Country Groups'!N$1), 0, $N11/SUMIFS(Portfolio!$N$2:$N$195, Portfolio!$E$2:$E$195, 'WB Country Groups'!N$1))</f>
        <v>0</v>
      </c>
      <c r="W11" s="78">
        <f>SUMIFS(FM!$X:$X, FM!$N:$N, $A11)/100</f>
        <v>0</v>
      </c>
      <c r="X11" s="78">
        <f t="shared" si="8"/>
        <v>0</v>
      </c>
      <c r="Y11" s="78">
        <f>SUMIFS(World!$X:$X, World!$N:$N, $A11)/100</f>
        <v>4.9203034796899993E-4</v>
      </c>
      <c r="Z11" s="78">
        <f t="shared" si="9"/>
        <v>4.9388014369034384E-4</v>
      </c>
      <c r="AA11" s="5">
        <f>IF(INDEX('WB WDI Market Cap'!$T:$T, MATCH($B11, 'WB WDI Market Cap'!$C:$C, 0))=0, "", INDEX('WB WDI Market Cap'!$T:$T, MATCH($B11, 'WB WDI Market Cap'!$C:$C, 0)))</f>
        <v>1.3154872485590522E-3</v>
      </c>
      <c r="AB11" s="5">
        <f t="shared" si="0"/>
        <v>1.3241845902578354E-3</v>
      </c>
    </row>
    <row r="12" spans="1:28">
      <c r="A12" t="str">
        <f>INDEX('ISO2-ISO3'!$C:$C, MATCH($B12, 'ISO2-ISO3'!$D:$D, 0))</f>
        <v>AZ</v>
      </c>
      <c r="B12" t="str">
        <f>'ISO3s in META'!A11</f>
        <v>AZE</v>
      </c>
      <c r="C12" t="str">
        <f>INDEX('ISO3-Names'!$B$2:$B$275, MATCH($B12, 'ISO3-Names'!$A$2:$A$275, 0))</f>
        <v>Azerbaijan</v>
      </c>
      <c r="D12" t="str">
        <f>INDEX('WB Country Groups'!$C$2:$C$219, MATCH($B12, 'WB Country Groups'!$B$2:$B$219, 0))</f>
        <v>Europe &amp; Central Asia</v>
      </c>
      <c r="E12" t="str">
        <f t="shared" si="1"/>
        <v>Europe &amp; Central Asia</v>
      </c>
      <c r="F12" s="5">
        <f>INDEX('Damodaran CRPs'!$N:$N, MATCH($B12, 'Damodaran CRPs'!$M:$M, 0))</f>
        <v>3.7982778746242535E-2</v>
      </c>
      <c r="G12" s="5">
        <f t="shared" si="2"/>
        <v>3.7982778746242535E-2</v>
      </c>
      <c r="H12" s="5"/>
      <c r="I12" s="5" t="b">
        <f t="shared" si="3"/>
        <v>0</v>
      </c>
      <c r="J12" t="b">
        <f t="shared" si="4"/>
        <v>0</v>
      </c>
      <c r="K12" s="78">
        <f>SUMIFS(EM!$X:$X, EM!$N:$N, $A12)/100</f>
        <v>0</v>
      </c>
      <c r="L12" s="78">
        <f t="shared" si="5"/>
        <v>0</v>
      </c>
      <c r="M12" s="78">
        <f>SUMIFS(ACWI!$X:$X, ACWI!$N:$N, $A12)/100</f>
        <v>0</v>
      </c>
      <c r="N12" s="78">
        <f t="shared" si="6"/>
        <v>0</v>
      </c>
      <c r="O12" s="78">
        <f t="shared" si="7"/>
        <v>0</v>
      </c>
      <c r="P12" s="78">
        <f>IF(OR(ISNA($E12), $E12&lt;&gt;'WB Country Groups'!H$1), 0, $N12/SUMIFS(Portfolio!$N$2:$N$195, Portfolio!$E$2:$E$195, 'WB Country Groups'!H$1))</f>
        <v>0</v>
      </c>
      <c r="Q12" s="78">
        <f>IF(OR(ISNA($E12), $E12&lt;&gt;'WB Country Groups'!I$1), 0, $N12/SUMIFS(Portfolio!$N$2:$N$195, Portfolio!$E$2:$E$195, 'WB Country Groups'!I$1))</f>
        <v>0</v>
      </c>
      <c r="R12" s="78">
        <f>IF(OR(ISNA($E12), $E12&lt;&gt;'WB Country Groups'!J$1), 0, $N12/SUMIFS(Portfolio!$N$2:$N$195, Portfolio!$E$2:$E$195, 'WB Country Groups'!J$1))</f>
        <v>0</v>
      </c>
      <c r="S12" s="78">
        <f>IF(OR(ISNA($E12), $E12&lt;&gt;'WB Country Groups'!K$1), 0, $N12/SUMIFS(Portfolio!$N$2:$N$195, Portfolio!$E$2:$E$195, 'WB Country Groups'!K$1))</f>
        <v>0</v>
      </c>
      <c r="T12" s="78">
        <f>IF(OR(ISNA($E12), $E12&lt;&gt;'WB Country Groups'!L$1), 0, $N12/SUMIFS(Portfolio!$N$2:$N$195, Portfolio!$E$2:$E$195, 'WB Country Groups'!L$1))</f>
        <v>0</v>
      </c>
      <c r="U12" s="78">
        <f>IF(OR(ISNA($E12), $E12&lt;&gt;'WB Country Groups'!M$1), 0, $N12/SUMIFS(Portfolio!$N$2:$N$195, Portfolio!$E$2:$E$195, 'WB Country Groups'!M$1))</f>
        <v>0</v>
      </c>
      <c r="V12" s="78">
        <f>IF(OR(ISNA($E12), $E12&lt;&gt;'WB Country Groups'!N$1), 0, $N12/SUMIFS(Portfolio!$N$2:$N$195, Portfolio!$E$2:$E$195, 'WB Country Groups'!N$1))</f>
        <v>0</v>
      </c>
      <c r="W12" s="78">
        <f>SUMIFS(FM!$X:$X, FM!$N:$N, $A12)/100</f>
        <v>0</v>
      </c>
      <c r="X12" s="78">
        <f t="shared" si="8"/>
        <v>0</v>
      </c>
      <c r="Y12" s="78">
        <f>SUMIFS(World!$X:$X, World!$N:$N, $A12)/100</f>
        <v>0</v>
      </c>
      <c r="Z12" s="78">
        <f t="shared" si="9"/>
        <v>0</v>
      </c>
      <c r="AA12" s="5" t="str">
        <f>IF(INDEX('WB WDI Market Cap'!$T:$T, MATCH($B12, 'WB WDI Market Cap'!$C:$C, 0))=0, "", INDEX('WB WDI Market Cap'!$T:$T, MATCH($B12, 'WB WDI Market Cap'!$C:$C, 0)))</f>
        <v/>
      </c>
      <c r="AB12" s="5" t="str">
        <f t="shared" si="0"/>
        <v/>
      </c>
    </row>
    <row r="13" spans="1:28">
      <c r="A13" t="str">
        <f>INDEX('ISO2-ISO3'!$C:$C, MATCH($B13, 'ISO2-ISO3'!$D:$D, 0))</f>
        <v>BI</v>
      </c>
      <c r="B13" t="str">
        <f>'ISO3s in META'!A12</f>
        <v>BDI</v>
      </c>
      <c r="C13" t="str">
        <f>INDEX('ISO3-Names'!$B$2:$B$275, MATCH($B13, 'ISO3-Names'!$A$2:$A$275, 0))</f>
        <v>Burundi</v>
      </c>
      <c r="D13" t="str">
        <f>INDEX('WB Country Groups'!$C$2:$C$219, MATCH($B13, 'WB Country Groups'!$B$2:$B$219, 0))</f>
        <v>Sub-Saharan Africa</v>
      </c>
      <c r="E13" t="str">
        <f t="shared" si="1"/>
        <v>Sub-Saharan Africa</v>
      </c>
      <c r="F13" s="5" t="e">
        <f>INDEX('Damodaran CRPs'!$N:$N, MATCH($B13, 'Damodaran CRPs'!$M:$M, 0))</f>
        <v>#N/A</v>
      </c>
      <c r="G13" s="5" t="str">
        <f t="shared" si="2"/>
        <v/>
      </c>
      <c r="H13" s="5"/>
      <c r="I13" s="5" t="b">
        <f t="shared" si="3"/>
        <v>0</v>
      </c>
      <c r="J13" t="b">
        <f t="shared" si="4"/>
        <v>0</v>
      </c>
      <c r="K13" s="78">
        <f>SUMIFS(EM!$X:$X, EM!$N:$N, $A13)/100</f>
        <v>0</v>
      </c>
      <c r="L13" s="78">
        <f t="shared" si="5"/>
        <v>0</v>
      </c>
      <c r="M13" s="78">
        <f>SUMIFS(ACWI!$X:$X, ACWI!$N:$N, $A13)/100</f>
        <v>0</v>
      </c>
      <c r="N13" s="78">
        <f t="shared" si="6"/>
        <v>0</v>
      </c>
      <c r="O13" s="78">
        <f t="shared" si="7"/>
        <v>0</v>
      </c>
      <c r="P13" s="78">
        <f>IF(OR(ISNA($E13), $E13&lt;&gt;'WB Country Groups'!H$1), 0, $N13/SUMIFS(Portfolio!$N$2:$N$195, Portfolio!$E$2:$E$195, 'WB Country Groups'!H$1))</f>
        <v>0</v>
      </c>
      <c r="Q13" s="78">
        <f>IF(OR(ISNA($E13), $E13&lt;&gt;'WB Country Groups'!I$1), 0, $N13/SUMIFS(Portfolio!$N$2:$N$195, Portfolio!$E$2:$E$195, 'WB Country Groups'!I$1))</f>
        <v>0</v>
      </c>
      <c r="R13" s="78">
        <f>IF(OR(ISNA($E13), $E13&lt;&gt;'WB Country Groups'!J$1), 0, $N13/SUMIFS(Portfolio!$N$2:$N$195, Portfolio!$E$2:$E$195, 'WB Country Groups'!J$1))</f>
        <v>0</v>
      </c>
      <c r="S13" s="78">
        <f>IF(OR(ISNA($E13), $E13&lt;&gt;'WB Country Groups'!K$1), 0, $N13/SUMIFS(Portfolio!$N$2:$N$195, Portfolio!$E$2:$E$195, 'WB Country Groups'!K$1))</f>
        <v>0</v>
      </c>
      <c r="T13" s="78">
        <f>IF(OR(ISNA($E13), $E13&lt;&gt;'WB Country Groups'!L$1), 0, $N13/SUMIFS(Portfolio!$N$2:$N$195, Portfolio!$E$2:$E$195, 'WB Country Groups'!L$1))</f>
        <v>0</v>
      </c>
      <c r="U13" s="78">
        <f>IF(OR(ISNA($E13), $E13&lt;&gt;'WB Country Groups'!M$1), 0, $N13/SUMIFS(Portfolio!$N$2:$N$195, Portfolio!$E$2:$E$195, 'WB Country Groups'!M$1))</f>
        <v>0</v>
      </c>
      <c r="V13" s="78">
        <f>IF(OR(ISNA($E13), $E13&lt;&gt;'WB Country Groups'!N$1), 0, $N13/SUMIFS(Portfolio!$N$2:$N$195, Portfolio!$E$2:$E$195, 'WB Country Groups'!N$1))</f>
        <v>0</v>
      </c>
      <c r="W13" s="78">
        <f>SUMIFS(FM!$X:$X, FM!$N:$N, $A13)/100</f>
        <v>0</v>
      </c>
      <c r="X13" s="78">
        <f t="shared" si="8"/>
        <v>0</v>
      </c>
      <c r="Y13" s="78">
        <f>SUMIFS(World!$X:$X, World!$N:$N, $A13)/100</f>
        <v>0</v>
      </c>
      <c r="Z13" s="78">
        <f t="shared" si="9"/>
        <v>0</v>
      </c>
      <c r="AA13" s="5" t="str">
        <f>IF(INDEX('WB WDI Market Cap'!$T:$T, MATCH($B13, 'WB WDI Market Cap'!$C:$C, 0))=0, "", INDEX('WB WDI Market Cap'!$T:$T, MATCH($B13, 'WB WDI Market Cap'!$C:$C, 0)))</f>
        <v/>
      </c>
      <c r="AB13" s="5" t="str">
        <f t="shared" si="0"/>
        <v/>
      </c>
    </row>
    <row r="14" spans="1:28">
      <c r="A14" t="str">
        <f>INDEX('ISO2-ISO3'!$C:$C, MATCH($B14, 'ISO2-ISO3'!$D:$D, 0))</f>
        <v>BE</v>
      </c>
      <c r="B14" t="str">
        <f>'ISO3s in META'!A13</f>
        <v>BEL</v>
      </c>
      <c r="C14" t="str">
        <f>INDEX('ISO3-Names'!$B$2:$B$275, MATCH($B14, 'ISO3-Names'!$A$2:$A$275, 0))</f>
        <v>Belgium</v>
      </c>
      <c r="D14" t="str">
        <f>INDEX('WB Country Groups'!$C$2:$C$219, MATCH($B14, 'WB Country Groups'!$B$2:$B$219, 0))</f>
        <v>Europe &amp; Central Asia</v>
      </c>
      <c r="E14" t="str">
        <f t="shared" si="1"/>
        <v>Europe &amp; Central Asia</v>
      </c>
      <c r="F14" s="5">
        <f>INDEX('Damodaran CRPs'!$N:$N, MATCH($B14, 'Damodaran CRPs'!$M:$M, 0))</f>
        <v>9.0944681505087752E-3</v>
      </c>
      <c r="G14" s="5">
        <f t="shared" si="2"/>
        <v>9.0944681505087752E-3</v>
      </c>
      <c r="H14" s="5"/>
      <c r="I14" s="5" t="b">
        <f t="shared" si="3"/>
        <v>1</v>
      </c>
      <c r="J14" t="b">
        <f t="shared" si="4"/>
        <v>0</v>
      </c>
      <c r="K14" s="78">
        <f>SUMIFS(EM!$X:$X, EM!$N:$N, $A14)/100</f>
        <v>0</v>
      </c>
      <c r="L14" s="78">
        <f t="shared" si="5"/>
        <v>0</v>
      </c>
      <c r="M14" s="78">
        <f>SUMIFS(ACWI!$X:$X, ACWI!$N:$N, $A14)/100</f>
        <v>2.3375526406059998E-3</v>
      </c>
      <c r="N14" s="78">
        <f t="shared" si="6"/>
        <v>2.3454248413403559E-3</v>
      </c>
      <c r="O14" s="78">
        <f t="shared" si="7"/>
        <v>6.3157289296031354E-3</v>
      </c>
      <c r="P14" s="78">
        <f>IF(OR(ISNA($E14), $E14&lt;&gt;'WB Country Groups'!H$1), 0, $N14/SUMIFS(Portfolio!$N$2:$N$195, Portfolio!$E$2:$E$195, 'WB Country Groups'!H$1))</f>
        <v>0</v>
      </c>
      <c r="Q14" s="78">
        <f>IF(OR(ISNA($E14), $E14&lt;&gt;'WB Country Groups'!I$1), 0, $N14/SUMIFS(Portfolio!$N$2:$N$195, Portfolio!$E$2:$E$195, 'WB Country Groups'!I$1))</f>
        <v>1.4587239241044964E-2</v>
      </c>
      <c r="R14" s="78">
        <f>IF(OR(ISNA($E14), $E14&lt;&gt;'WB Country Groups'!J$1), 0, $N14/SUMIFS(Portfolio!$N$2:$N$195, Portfolio!$E$2:$E$195, 'WB Country Groups'!J$1))</f>
        <v>0</v>
      </c>
      <c r="S14" s="78">
        <f>IF(OR(ISNA($E14), $E14&lt;&gt;'WB Country Groups'!K$1), 0, $N14/SUMIFS(Portfolio!$N$2:$N$195, Portfolio!$E$2:$E$195, 'WB Country Groups'!K$1))</f>
        <v>0</v>
      </c>
      <c r="T14" s="78">
        <f>IF(OR(ISNA($E14), $E14&lt;&gt;'WB Country Groups'!L$1), 0, $N14/SUMIFS(Portfolio!$N$2:$N$195, Portfolio!$E$2:$E$195, 'WB Country Groups'!L$1))</f>
        <v>0</v>
      </c>
      <c r="U14" s="78">
        <f>IF(OR(ISNA($E14), $E14&lt;&gt;'WB Country Groups'!M$1), 0, $N14/SUMIFS(Portfolio!$N$2:$N$195, Portfolio!$E$2:$E$195, 'WB Country Groups'!M$1))</f>
        <v>0</v>
      </c>
      <c r="V14" s="78">
        <f>IF(OR(ISNA($E14), $E14&lt;&gt;'WB Country Groups'!N$1), 0, $N14/SUMIFS(Portfolio!$N$2:$N$195, Portfolio!$E$2:$E$195, 'WB Country Groups'!N$1))</f>
        <v>0</v>
      </c>
      <c r="W14" s="78">
        <f>SUMIFS(FM!$X:$X, FM!$N:$N, $A14)/100</f>
        <v>0</v>
      </c>
      <c r="X14" s="78">
        <f t="shared" si="8"/>
        <v>0</v>
      </c>
      <c r="Y14" s="78">
        <f>SUMIFS(World!$X:$X, World!$N:$N, $A14)/100</f>
        <v>2.6084887345079999E-3</v>
      </c>
      <c r="Z14" s="78">
        <f t="shared" si="9"/>
        <v>2.6182953883458863E-3</v>
      </c>
      <c r="AA14" s="5">
        <f>IF(INDEX('WB WDI Market Cap'!$T:$T, MATCH($B14, 'WB WDI Market Cap'!$C:$C, 0))=0, "", INDEX('WB WDI Market Cap'!$T:$T, MATCH($B14, 'WB WDI Market Cap'!$C:$C, 0)))</f>
        <v>3.1979411574874772E-3</v>
      </c>
      <c r="AB14" s="5">
        <f t="shared" si="0"/>
        <v>3.2190843399924666E-3</v>
      </c>
    </row>
    <row r="15" spans="1:28">
      <c r="A15" t="str">
        <f>INDEX('ISO2-ISO3'!$C:$C, MATCH($B15, 'ISO2-ISO3'!$D:$D, 0))</f>
        <v>BJ</v>
      </c>
      <c r="B15" t="str">
        <f>'ISO3s in META'!A14</f>
        <v>BEN</v>
      </c>
      <c r="C15" t="str">
        <f>INDEX('ISO3-Names'!$B$2:$B$275, MATCH($B15, 'ISO3-Names'!$A$2:$A$275, 0))</f>
        <v>Benin</v>
      </c>
      <c r="D15" t="str">
        <f>INDEX('WB Country Groups'!$C$2:$C$219, MATCH($B15, 'WB Country Groups'!$B$2:$B$219, 0))</f>
        <v>Sub-Saharan Africa</v>
      </c>
      <c r="E15" t="str">
        <f t="shared" si="1"/>
        <v>Sub-Saharan Africa</v>
      </c>
      <c r="F15" s="5">
        <f>INDEX('Damodaran CRPs'!$N:$N, MATCH($B15, 'Damodaran CRPs'!$M:$M, 0))</f>
        <v>6.8297672581271771E-2</v>
      </c>
      <c r="G15" s="5">
        <f t="shared" si="2"/>
        <v>6.8297672581271771E-2</v>
      </c>
      <c r="H15" s="5"/>
      <c r="I15" s="5" t="b">
        <f t="shared" si="3"/>
        <v>0</v>
      </c>
      <c r="J15" t="b">
        <f t="shared" si="4"/>
        <v>0</v>
      </c>
      <c r="K15" s="78">
        <f>SUMIFS(EM!$X:$X, EM!$N:$N, $A15)/100</f>
        <v>0</v>
      </c>
      <c r="L15" s="78">
        <f t="shared" si="5"/>
        <v>0</v>
      </c>
      <c r="M15" s="78">
        <f>SUMIFS(ACWI!$X:$X, ACWI!$N:$N, $A15)/100</f>
        <v>0</v>
      </c>
      <c r="N15" s="78">
        <f t="shared" si="6"/>
        <v>0</v>
      </c>
      <c r="O15" s="78">
        <f t="shared" si="7"/>
        <v>0</v>
      </c>
      <c r="P15" s="78">
        <f>IF(OR(ISNA($E15), $E15&lt;&gt;'WB Country Groups'!H$1), 0, $N15/SUMIFS(Portfolio!$N$2:$N$195, Portfolio!$E$2:$E$195, 'WB Country Groups'!H$1))</f>
        <v>0</v>
      </c>
      <c r="Q15" s="78">
        <f>IF(OR(ISNA($E15), $E15&lt;&gt;'WB Country Groups'!I$1), 0, $N15/SUMIFS(Portfolio!$N$2:$N$195, Portfolio!$E$2:$E$195, 'WB Country Groups'!I$1))</f>
        <v>0</v>
      </c>
      <c r="R15" s="78">
        <f>IF(OR(ISNA($E15), $E15&lt;&gt;'WB Country Groups'!J$1), 0, $N15/SUMIFS(Portfolio!$N$2:$N$195, Portfolio!$E$2:$E$195, 'WB Country Groups'!J$1))</f>
        <v>0</v>
      </c>
      <c r="S15" s="78">
        <f>IF(OR(ISNA($E15), $E15&lt;&gt;'WB Country Groups'!K$1), 0, $N15/SUMIFS(Portfolio!$N$2:$N$195, Portfolio!$E$2:$E$195, 'WB Country Groups'!K$1))</f>
        <v>0</v>
      </c>
      <c r="T15" s="78">
        <f>IF(OR(ISNA($E15), $E15&lt;&gt;'WB Country Groups'!L$1), 0, $N15/SUMIFS(Portfolio!$N$2:$N$195, Portfolio!$E$2:$E$195, 'WB Country Groups'!L$1))</f>
        <v>0</v>
      </c>
      <c r="U15" s="78">
        <f>IF(OR(ISNA($E15), $E15&lt;&gt;'WB Country Groups'!M$1), 0, $N15/SUMIFS(Portfolio!$N$2:$N$195, Portfolio!$E$2:$E$195, 'WB Country Groups'!M$1))</f>
        <v>0</v>
      </c>
      <c r="V15" s="78">
        <f>IF(OR(ISNA($E15), $E15&lt;&gt;'WB Country Groups'!N$1), 0, $N15/SUMIFS(Portfolio!$N$2:$N$195, Portfolio!$E$2:$E$195, 'WB Country Groups'!N$1))</f>
        <v>0</v>
      </c>
      <c r="W15" s="78">
        <f>SUMIFS(FM!$X:$X, FM!$N:$N, $A15)/100</f>
        <v>0</v>
      </c>
      <c r="X15" s="78">
        <f t="shared" si="8"/>
        <v>0</v>
      </c>
      <c r="Y15" s="78">
        <f>SUMIFS(World!$X:$X, World!$N:$N, $A15)/100</f>
        <v>0</v>
      </c>
      <c r="Z15" s="78">
        <f t="shared" si="9"/>
        <v>0</v>
      </c>
      <c r="AA15" s="5" t="str">
        <f>IF(INDEX('WB WDI Market Cap'!$T:$T, MATCH($B15, 'WB WDI Market Cap'!$C:$C, 0))=0, "", INDEX('WB WDI Market Cap'!$T:$T, MATCH($B15, 'WB WDI Market Cap'!$C:$C, 0)))</f>
        <v/>
      </c>
      <c r="AB15" s="5" t="str">
        <f t="shared" si="0"/>
        <v/>
      </c>
    </row>
    <row r="16" spans="1:28">
      <c r="A16" t="str">
        <f>INDEX('ISO2-ISO3'!$C:$C, MATCH($B16, 'ISO2-ISO3'!$D:$D, 0))</f>
        <v>BF</v>
      </c>
      <c r="B16" t="str">
        <f>'ISO3s in META'!A15</f>
        <v>BFA</v>
      </c>
      <c r="C16" t="str">
        <f>INDEX('ISO3-Names'!$B$2:$B$275, MATCH($B16, 'ISO3-Names'!$A$2:$A$275, 0))</f>
        <v>Burkina Faso</v>
      </c>
      <c r="D16" t="str">
        <f>INDEX('WB Country Groups'!$C$2:$C$219, MATCH($B16, 'WB Country Groups'!$B$2:$B$219, 0))</f>
        <v>Sub-Saharan Africa</v>
      </c>
      <c r="E16" t="str">
        <f t="shared" si="1"/>
        <v>Sub-Saharan Africa</v>
      </c>
      <c r="F16" s="5">
        <f>INDEX('Damodaran CRPs'!$N:$N, MATCH($B16, 'Damodaran CRPs'!$M:$M, 0))</f>
        <v>0.11377001333381566</v>
      </c>
      <c r="G16" s="5">
        <f t="shared" si="2"/>
        <v>0.11377001333381566</v>
      </c>
      <c r="H16" s="5"/>
      <c r="I16" s="5" t="b">
        <f t="shared" si="3"/>
        <v>0</v>
      </c>
      <c r="J16" t="b">
        <f t="shared" si="4"/>
        <v>0</v>
      </c>
      <c r="K16" s="78">
        <f>SUMIFS(EM!$X:$X, EM!$N:$N, $A16)/100</f>
        <v>0</v>
      </c>
      <c r="L16" s="78">
        <f t="shared" si="5"/>
        <v>0</v>
      </c>
      <c r="M16" s="78">
        <f>SUMIFS(ACWI!$X:$X, ACWI!$N:$N, $A16)/100</f>
        <v>0</v>
      </c>
      <c r="N16" s="78">
        <f t="shared" si="6"/>
        <v>0</v>
      </c>
      <c r="O16" s="78">
        <f t="shared" si="7"/>
        <v>0</v>
      </c>
      <c r="P16" s="78">
        <f>IF(OR(ISNA($E16), $E16&lt;&gt;'WB Country Groups'!H$1), 0, $N16/SUMIFS(Portfolio!$N$2:$N$195, Portfolio!$E$2:$E$195, 'WB Country Groups'!H$1))</f>
        <v>0</v>
      </c>
      <c r="Q16" s="78">
        <f>IF(OR(ISNA($E16), $E16&lt;&gt;'WB Country Groups'!I$1), 0, $N16/SUMIFS(Portfolio!$N$2:$N$195, Portfolio!$E$2:$E$195, 'WB Country Groups'!I$1))</f>
        <v>0</v>
      </c>
      <c r="R16" s="78">
        <f>IF(OR(ISNA($E16), $E16&lt;&gt;'WB Country Groups'!J$1), 0, $N16/SUMIFS(Portfolio!$N$2:$N$195, Portfolio!$E$2:$E$195, 'WB Country Groups'!J$1))</f>
        <v>0</v>
      </c>
      <c r="S16" s="78">
        <f>IF(OR(ISNA($E16), $E16&lt;&gt;'WB Country Groups'!K$1), 0, $N16/SUMIFS(Portfolio!$N$2:$N$195, Portfolio!$E$2:$E$195, 'WB Country Groups'!K$1))</f>
        <v>0</v>
      </c>
      <c r="T16" s="78">
        <f>IF(OR(ISNA($E16), $E16&lt;&gt;'WB Country Groups'!L$1), 0, $N16/SUMIFS(Portfolio!$N$2:$N$195, Portfolio!$E$2:$E$195, 'WB Country Groups'!L$1))</f>
        <v>0</v>
      </c>
      <c r="U16" s="78">
        <f>IF(OR(ISNA($E16), $E16&lt;&gt;'WB Country Groups'!M$1), 0, $N16/SUMIFS(Portfolio!$N$2:$N$195, Portfolio!$E$2:$E$195, 'WB Country Groups'!M$1))</f>
        <v>0</v>
      </c>
      <c r="V16" s="78">
        <f>IF(OR(ISNA($E16), $E16&lt;&gt;'WB Country Groups'!N$1), 0, $N16/SUMIFS(Portfolio!$N$2:$N$195, Portfolio!$E$2:$E$195, 'WB Country Groups'!N$1))</f>
        <v>0</v>
      </c>
      <c r="W16" s="78">
        <f>SUMIFS(FM!$X:$X, FM!$N:$N, $A16)/100</f>
        <v>0</v>
      </c>
      <c r="X16" s="78">
        <f t="shared" si="8"/>
        <v>0</v>
      </c>
      <c r="Y16" s="78">
        <f>SUMIFS(World!$X:$X, World!$N:$N, $A16)/100</f>
        <v>0</v>
      </c>
      <c r="Z16" s="78">
        <f t="shared" si="9"/>
        <v>0</v>
      </c>
      <c r="AA16" s="5" t="str">
        <f>IF(INDEX('WB WDI Market Cap'!$T:$T, MATCH($B16, 'WB WDI Market Cap'!$C:$C, 0))=0, "", INDEX('WB WDI Market Cap'!$T:$T, MATCH($B16, 'WB WDI Market Cap'!$C:$C, 0)))</f>
        <v/>
      </c>
      <c r="AB16" s="5" t="str">
        <f t="shared" si="0"/>
        <v/>
      </c>
    </row>
    <row r="17" spans="1:28">
      <c r="A17" t="str">
        <f>INDEX('ISO2-ISO3'!$C:$C, MATCH($B17, 'ISO2-ISO3'!$D:$D, 0))</f>
        <v>BD</v>
      </c>
      <c r="B17" t="str">
        <f>'ISO3s in META'!A16</f>
        <v>BGD</v>
      </c>
      <c r="C17" t="str">
        <f>INDEX('ISO3-Names'!$B$2:$B$275, MATCH($B17, 'ISO3-Names'!$A$2:$A$275, 0))</f>
        <v>Bangladesh</v>
      </c>
      <c r="D17" t="str">
        <f>INDEX('WB Country Groups'!$C$2:$C$219, MATCH($B17, 'WB Country Groups'!$B$2:$B$219, 0))</f>
        <v>South Asia</v>
      </c>
      <c r="E17" t="str">
        <f t="shared" si="1"/>
        <v>South Asia</v>
      </c>
      <c r="F17" s="5">
        <f>INDEX('Damodaran CRPs'!$N:$N, MATCH($B17, 'Damodaran CRPs'!$M:$M, 0))</f>
        <v>6.8297672581271771E-2</v>
      </c>
      <c r="G17" s="5">
        <f t="shared" si="2"/>
        <v>6.8297672581271771E-2</v>
      </c>
      <c r="H17" s="5"/>
      <c r="I17" s="5" t="b">
        <f t="shared" si="3"/>
        <v>1</v>
      </c>
      <c r="J17" t="b">
        <f t="shared" si="4"/>
        <v>0</v>
      </c>
      <c r="K17" s="78">
        <f>SUMIFS(EM!$X:$X, EM!$N:$N, $A17)/100</f>
        <v>0</v>
      </c>
      <c r="L17" s="78">
        <f t="shared" si="5"/>
        <v>0</v>
      </c>
      <c r="M17" s="78">
        <f>SUMIFS(ACWI!$X:$X, ACWI!$N:$N, $A17)/100</f>
        <v>0</v>
      </c>
      <c r="N17" s="78">
        <f t="shared" si="6"/>
        <v>0</v>
      </c>
      <c r="O17" s="78">
        <f t="shared" si="7"/>
        <v>0</v>
      </c>
      <c r="P17" s="78">
        <f>IF(OR(ISNA($E17), $E17&lt;&gt;'WB Country Groups'!H$1), 0, $N17/SUMIFS(Portfolio!$N$2:$N$195, Portfolio!$E$2:$E$195, 'WB Country Groups'!H$1))</f>
        <v>0</v>
      </c>
      <c r="Q17" s="78">
        <f>IF(OR(ISNA($E17), $E17&lt;&gt;'WB Country Groups'!I$1), 0, $N17/SUMIFS(Portfolio!$N$2:$N$195, Portfolio!$E$2:$E$195, 'WB Country Groups'!I$1))</f>
        <v>0</v>
      </c>
      <c r="R17" s="78">
        <f>IF(OR(ISNA($E17), $E17&lt;&gt;'WB Country Groups'!J$1), 0, $N17/SUMIFS(Portfolio!$N$2:$N$195, Portfolio!$E$2:$E$195, 'WB Country Groups'!J$1))</f>
        <v>0</v>
      </c>
      <c r="S17" s="78">
        <f>IF(OR(ISNA($E17), $E17&lt;&gt;'WB Country Groups'!K$1), 0, $N17/SUMIFS(Portfolio!$N$2:$N$195, Portfolio!$E$2:$E$195, 'WB Country Groups'!K$1))</f>
        <v>0</v>
      </c>
      <c r="T17" s="78">
        <f>IF(OR(ISNA($E17), $E17&lt;&gt;'WB Country Groups'!L$1), 0, $N17/SUMIFS(Portfolio!$N$2:$N$195, Portfolio!$E$2:$E$195, 'WB Country Groups'!L$1))</f>
        <v>0</v>
      </c>
      <c r="U17" s="78">
        <f>IF(OR(ISNA($E17), $E17&lt;&gt;'WB Country Groups'!M$1), 0, $N17/SUMIFS(Portfolio!$N$2:$N$195, Portfolio!$E$2:$E$195, 'WB Country Groups'!M$1))</f>
        <v>0</v>
      </c>
      <c r="V17" s="78">
        <f>IF(OR(ISNA($E17), $E17&lt;&gt;'WB Country Groups'!N$1), 0, $N17/SUMIFS(Portfolio!$N$2:$N$195, Portfolio!$E$2:$E$195, 'WB Country Groups'!N$1))</f>
        <v>0</v>
      </c>
      <c r="W17" s="78">
        <f>SUMIFS(FM!$X:$X, FM!$N:$N, $A17)/100</f>
        <v>2.1118122768795003E-2</v>
      </c>
      <c r="X17" s="78">
        <f t="shared" si="8"/>
        <v>2.1118122768794871E-2</v>
      </c>
      <c r="Y17" s="78">
        <f>SUMIFS(World!$X:$X, World!$N:$N, $A17)/100</f>
        <v>0</v>
      </c>
      <c r="Z17" s="78">
        <f t="shared" si="9"/>
        <v>0</v>
      </c>
      <c r="AA17" s="5">
        <f>IF(INDEX('WB WDI Market Cap'!$T:$T, MATCH($B17, 'WB WDI Market Cap'!$C:$C, 0))=0, "", INDEX('WB WDI Market Cap'!$T:$T, MATCH($B17, 'WB WDI Market Cap'!$C:$C, 0)))</f>
        <v>8.9410356715537999E-4</v>
      </c>
      <c r="AB17" s="5">
        <f t="shared" si="0"/>
        <v>9.0001493136371356E-4</v>
      </c>
    </row>
    <row r="18" spans="1:28">
      <c r="A18" t="str">
        <f>INDEX('ISO2-ISO3'!$C:$C, MATCH($B18, 'ISO2-ISO3'!$D:$D, 0))</f>
        <v>BG</v>
      </c>
      <c r="B18" t="str">
        <f>'ISO3s in META'!A17</f>
        <v>BGR</v>
      </c>
      <c r="C18" t="str">
        <f>INDEX('ISO3-Names'!$B$2:$B$275, MATCH($B18, 'ISO3-Names'!$A$2:$A$275, 0))</f>
        <v>Bulgaria</v>
      </c>
      <c r="D18" t="str">
        <f>INDEX('WB Country Groups'!$C$2:$C$219, MATCH($B18, 'WB Country Groups'!$B$2:$B$219, 0))</f>
        <v>Europe &amp; Central Asia</v>
      </c>
      <c r="E18" t="str">
        <f t="shared" si="1"/>
        <v>Europe &amp; Central Asia</v>
      </c>
      <c r="F18" s="5">
        <f>INDEX('Damodaran CRPs'!$N:$N, MATCH($B18, 'Damodaran CRPs'!$M:$M, 0))</f>
        <v>2.4251915068023402E-2</v>
      </c>
      <c r="G18" s="5">
        <f t="shared" si="2"/>
        <v>2.4251915068023402E-2</v>
      </c>
      <c r="H18" s="5"/>
      <c r="I18" s="5" t="b">
        <f t="shared" si="3"/>
        <v>0</v>
      </c>
      <c r="J18" t="b">
        <f t="shared" si="4"/>
        <v>0</v>
      </c>
      <c r="K18" s="78">
        <f>SUMIFS(EM!$X:$X, EM!$N:$N, $A18)/100</f>
        <v>0</v>
      </c>
      <c r="L18" s="78">
        <f t="shared" si="5"/>
        <v>0</v>
      </c>
      <c r="M18" s="78">
        <f>SUMIFS(ACWI!$X:$X, ACWI!$N:$N, $A18)/100</f>
        <v>0</v>
      </c>
      <c r="N18" s="78">
        <f t="shared" si="6"/>
        <v>0</v>
      </c>
      <c r="O18" s="78">
        <f t="shared" si="7"/>
        <v>0</v>
      </c>
      <c r="P18" s="78">
        <f>IF(OR(ISNA($E18), $E18&lt;&gt;'WB Country Groups'!H$1), 0, $N18/SUMIFS(Portfolio!$N$2:$N$195, Portfolio!$E$2:$E$195, 'WB Country Groups'!H$1))</f>
        <v>0</v>
      </c>
      <c r="Q18" s="78">
        <f>IF(OR(ISNA($E18), $E18&lt;&gt;'WB Country Groups'!I$1), 0, $N18/SUMIFS(Portfolio!$N$2:$N$195, Portfolio!$E$2:$E$195, 'WB Country Groups'!I$1))</f>
        <v>0</v>
      </c>
      <c r="R18" s="78">
        <f>IF(OR(ISNA($E18), $E18&lt;&gt;'WB Country Groups'!J$1), 0, $N18/SUMIFS(Portfolio!$N$2:$N$195, Portfolio!$E$2:$E$195, 'WB Country Groups'!J$1))</f>
        <v>0</v>
      </c>
      <c r="S18" s="78">
        <f>IF(OR(ISNA($E18), $E18&lt;&gt;'WB Country Groups'!K$1), 0, $N18/SUMIFS(Portfolio!$N$2:$N$195, Portfolio!$E$2:$E$195, 'WB Country Groups'!K$1))</f>
        <v>0</v>
      </c>
      <c r="T18" s="78">
        <f>IF(OR(ISNA($E18), $E18&lt;&gt;'WB Country Groups'!L$1), 0, $N18/SUMIFS(Portfolio!$N$2:$N$195, Portfolio!$E$2:$E$195, 'WB Country Groups'!L$1))</f>
        <v>0</v>
      </c>
      <c r="U18" s="78">
        <f>IF(OR(ISNA($E18), $E18&lt;&gt;'WB Country Groups'!M$1), 0, $N18/SUMIFS(Portfolio!$N$2:$N$195, Portfolio!$E$2:$E$195, 'WB Country Groups'!M$1))</f>
        <v>0</v>
      </c>
      <c r="V18" s="78">
        <f>IF(OR(ISNA($E18), $E18&lt;&gt;'WB Country Groups'!N$1), 0, $N18/SUMIFS(Portfolio!$N$2:$N$195, Portfolio!$E$2:$E$195, 'WB Country Groups'!N$1))</f>
        <v>0</v>
      </c>
      <c r="W18" s="78">
        <f>SUMIFS(FM!$X:$X, FM!$N:$N, $A18)/100</f>
        <v>0</v>
      </c>
      <c r="X18" s="78">
        <f t="shared" si="8"/>
        <v>0</v>
      </c>
      <c r="Y18" s="78">
        <f>SUMIFS(World!$X:$X, World!$N:$N, $A18)/100</f>
        <v>0</v>
      </c>
      <c r="Z18" s="78">
        <f t="shared" si="9"/>
        <v>0</v>
      </c>
      <c r="AA18" s="5">
        <f>IF(INDEX('WB WDI Market Cap'!$T:$T, MATCH($B18, 'WB WDI Market Cap'!$C:$C, 0))=0, "", INDEX('WB WDI Market Cap'!$T:$T, MATCH($B18, 'WB WDI Market Cap'!$C:$C, 0)))</f>
        <v>1.7638827720854153E-4</v>
      </c>
      <c r="AB18" s="5">
        <f t="shared" si="0"/>
        <v>1.7755446800227426E-4</v>
      </c>
    </row>
    <row r="19" spans="1:28">
      <c r="A19" t="str">
        <f>INDEX('ISO2-ISO3'!$C:$C, MATCH($B19, 'ISO2-ISO3'!$D:$D, 0))</f>
        <v>BH</v>
      </c>
      <c r="B19" t="str">
        <f>'ISO3s in META'!A18</f>
        <v>BHR</v>
      </c>
      <c r="C19" t="str">
        <f>INDEX('ISO3-Names'!$B$2:$B$275, MATCH($B19, 'ISO3-Names'!$A$2:$A$275, 0))</f>
        <v>Bahrain</v>
      </c>
      <c r="D19" t="str">
        <f>INDEX('WB Country Groups'!$C$2:$C$219, MATCH($B19, 'WB Country Groups'!$B$2:$B$219, 0))</f>
        <v>Middle East &amp; North Africa</v>
      </c>
      <c r="E19" t="str">
        <f t="shared" si="1"/>
        <v>Middle East &amp; North Africa</v>
      </c>
      <c r="F19" s="5">
        <f>INDEX('Damodaran CRPs'!$N:$N, MATCH($B19, 'Damodaran CRPs'!$M:$M, 0))</f>
        <v>8.3455119498786423E-2</v>
      </c>
      <c r="G19" s="5">
        <f t="shared" si="2"/>
        <v>8.3455119498786423E-2</v>
      </c>
      <c r="H19" s="5"/>
      <c r="I19" s="5" t="b">
        <f t="shared" si="3"/>
        <v>1</v>
      </c>
      <c r="J19" t="b">
        <f t="shared" si="4"/>
        <v>0</v>
      </c>
      <c r="K19" s="78">
        <f>SUMIFS(EM!$X:$X, EM!$N:$N, $A19)/100</f>
        <v>0</v>
      </c>
      <c r="L19" s="78">
        <f t="shared" si="5"/>
        <v>0</v>
      </c>
      <c r="M19" s="78">
        <f>SUMIFS(ACWI!$X:$X, ACWI!$N:$N, $A19)/100</f>
        <v>0</v>
      </c>
      <c r="N19" s="78">
        <f t="shared" si="6"/>
        <v>0</v>
      </c>
      <c r="O19" s="78">
        <f t="shared" si="7"/>
        <v>0</v>
      </c>
      <c r="P19" s="78">
        <f>IF(OR(ISNA($E19), $E19&lt;&gt;'WB Country Groups'!H$1), 0, $N19/SUMIFS(Portfolio!$N$2:$N$195, Portfolio!$E$2:$E$195, 'WB Country Groups'!H$1))</f>
        <v>0</v>
      </c>
      <c r="Q19" s="78">
        <f>IF(OR(ISNA($E19), $E19&lt;&gt;'WB Country Groups'!I$1), 0, $N19/SUMIFS(Portfolio!$N$2:$N$195, Portfolio!$E$2:$E$195, 'WB Country Groups'!I$1))</f>
        <v>0</v>
      </c>
      <c r="R19" s="78">
        <f>IF(OR(ISNA($E19), $E19&lt;&gt;'WB Country Groups'!J$1), 0, $N19/SUMIFS(Portfolio!$N$2:$N$195, Portfolio!$E$2:$E$195, 'WB Country Groups'!J$1))</f>
        <v>0</v>
      </c>
      <c r="S19" s="78">
        <f>IF(OR(ISNA($E19), $E19&lt;&gt;'WB Country Groups'!K$1), 0, $N19/SUMIFS(Portfolio!$N$2:$N$195, Portfolio!$E$2:$E$195, 'WB Country Groups'!K$1))</f>
        <v>0</v>
      </c>
      <c r="T19" s="78">
        <f>IF(OR(ISNA($E19), $E19&lt;&gt;'WB Country Groups'!L$1), 0, $N19/SUMIFS(Portfolio!$N$2:$N$195, Portfolio!$E$2:$E$195, 'WB Country Groups'!L$1))</f>
        <v>0</v>
      </c>
      <c r="U19" s="78">
        <f>IF(OR(ISNA($E19), $E19&lt;&gt;'WB Country Groups'!M$1), 0, $N19/SUMIFS(Portfolio!$N$2:$N$195, Portfolio!$E$2:$E$195, 'WB Country Groups'!M$1))</f>
        <v>0</v>
      </c>
      <c r="V19" s="78">
        <f>IF(OR(ISNA($E19), $E19&lt;&gt;'WB Country Groups'!N$1), 0, $N19/SUMIFS(Portfolio!$N$2:$N$195, Portfolio!$E$2:$E$195, 'WB Country Groups'!N$1))</f>
        <v>0</v>
      </c>
      <c r="W19" s="78">
        <f>SUMIFS(FM!$X:$X, FM!$N:$N, $A19)/100</f>
        <v>1.0210488962892001E-2</v>
      </c>
      <c r="X19" s="78">
        <f t="shared" si="8"/>
        <v>1.0210488962891937E-2</v>
      </c>
      <c r="Y19" s="78">
        <f>SUMIFS(World!$X:$X, World!$N:$N, $A19)/100</f>
        <v>0</v>
      </c>
      <c r="Z19" s="78">
        <f t="shared" si="9"/>
        <v>0</v>
      </c>
      <c r="AA19" s="5">
        <f>IF(INDEX('WB WDI Market Cap'!$T:$T, MATCH($B19, 'WB WDI Market Cap'!$C:$C, 0))=0, "", INDEX('WB WDI Market Cap'!$T:$T, MATCH($B19, 'WB WDI Market Cap'!$C:$C, 0)))</f>
        <v>2.4508503997587529E-4</v>
      </c>
      <c r="AB19" s="5">
        <f t="shared" si="0"/>
        <v>2.4670541929940352E-4</v>
      </c>
    </row>
    <row r="20" spans="1:28">
      <c r="A20" t="str">
        <f>INDEX('ISO2-ISO3'!$C:$C, MATCH($B20, 'ISO2-ISO3'!$D:$D, 0))</f>
        <v>BS</v>
      </c>
      <c r="B20" t="str">
        <f>'ISO3s in META'!A19</f>
        <v>BHS</v>
      </c>
      <c r="C20" t="str">
        <f>INDEX('ISO3-Names'!$B$2:$B$275, MATCH($B20, 'ISO3-Names'!$A$2:$A$275, 0))</f>
        <v>Bahamas</v>
      </c>
      <c r="D20" t="str">
        <f>INDEX('WB Country Groups'!$C$2:$C$219, MATCH($B20, 'WB Country Groups'!$B$2:$B$219, 0))</f>
        <v>Latin America &amp; Caribbean</v>
      </c>
      <c r="E20" t="str">
        <f t="shared" si="1"/>
        <v>Latin America &amp; Caribbean</v>
      </c>
      <c r="F20" s="5">
        <f>INDEX('Damodaran CRPs'!$N:$N, MATCH($B20, 'Damodaran CRPs'!$M:$M, 0))</f>
        <v>6.8297672581271771E-2</v>
      </c>
      <c r="G20" s="5">
        <f t="shared" si="2"/>
        <v>6.8297672581271771E-2</v>
      </c>
      <c r="H20" s="5"/>
      <c r="I20" s="5" t="b">
        <f t="shared" si="3"/>
        <v>0</v>
      </c>
      <c r="J20" t="b">
        <f t="shared" si="4"/>
        <v>0</v>
      </c>
      <c r="K20" s="78">
        <f>SUMIFS(EM!$X:$X, EM!$N:$N, $A20)/100</f>
        <v>0</v>
      </c>
      <c r="L20" s="78">
        <f t="shared" si="5"/>
        <v>0</v>
      </c>
      <c r="M20" s="78">
        <f>SUMIFS(ACWI!$X:$X, ACWI!$N:$N, $A20)/100</f>
        <v>0</v>
      </c>
      <c r="N20" s="78">
        <f t="shared" si="6"/>
        <v>0</v>
      </c>
      <c r="O20" s="78">
        <f t="shared" si="7"/>
        <v>0</v>
      </c>
      <c r="P20" s="78">
        <f>IF(OR(ISNA($E20), $E20&lt;&gt;'WB Country Groups'!H$1), 0, $N20/SUMIFS(Portfolio!$N$2:$N$195, Portfolio!$E$2:$E$195, 'WB Country Groups'!H$1))</f>
        <v>0</v>
      </c>
      <c r="Q20" s="78">
        <f>IF(OR(ISNA($E20), $E20&lt;&gt;'WB Country Groups'!I$1), 0, $N20/SUMIFS(Portfolio!$N$2:$N$195, Portfolio!$E$2:$E$195, 'WB Country Groups'!I$1))</f>
        <v>0</v>
      </c>
      <c r="R20" s="78">
        <f>IF(OR(ISNA($E20), $E20&lt;&gt;'WB Country Groups'!J$1), 0, $N20/SUMIFS(Portfolio!$N$2:$N$195, Portfolio!$E$2:$E$195, 'WB Country Groups'!J$1))</f>
        <v>0</v>
      </c>
      <c r="S20" s="78">
        <f>IF(OR(ISNA($E20), $E20&lt;&gt;'WB Country Groups'!K$1), 0, $N20/SUMIFS(Portfolio!$N$2:$N$195, Portfolio!$E$2:$E$195, 'WB Country Groups'!K$1))</f>
        <v>0</v>
      </c>
      <c r="T20" s="78">
        <f>IF(OR(ISNA($E20), $E20&lt;&gt;'WB Country Groups'!L$1), 0, $N20/SUMIFS(Portfolio!$N$2:$N$195, Portfolio!$E$2:$E$195, 'WB Country Groups'!L$1))</f>
        <v>0</v>
      </c>
      <c r="U20" s="78">
        <f>IF(OR(ISNA($E20), $E20&lt;&gt;'WB Country Groups'!M$1), 0, $N20/SUMIFS(Portfolio!$N$2:$N$195, Portfolio!$E$2:$E$195, 'WB Country Groups'!M$1))</f>
        <v>0</v>
      </c>
      <c r="V20" s="78">
        <f>IF(OR(ISNA($E20), $E20&lt;&gt;'WB Country Groups'!N$1), 0, $N20/SUMIFS(Portfolio!$N$2:$N$195, Portfolio!$E$2:$E$195, 'WB Country Groups'!N$1))</f>
        <v>0</v>
      </c>
      <c r="W20" s="78">
        <f>SUMIFS(FM!$X:$X, FM!$N:$N, $A20)/100</f>
        <v>0</v>
      </c>
      <c r="X20" s="78">
        <f t="shared" si="8"/>
        <v>0</v>
      </c>
      <c r="Y20" s="78">
        <f>SUMIFS(World!$X:$X, World!$N:$N, $A20)/100</f>
        <v>0</v>
      </c>
      <c r="Z20" s="78">
        <f t="shared" si="9"/>
        <v>0</v>
      </c>
      <c r="AA20" s="5" t="str">
        <f>IF(INDEX('WB WDI Market Cap'!$T:$T, MATCH($B20, 'WB WDI Market Cap'!$C:$C, 0))=0, "", INDEX('WB WDI Market Cap'!$T:$T, MATCH($B20, 'WB WDI Market Cap'!$C:$C, 0)))</f>
        <v/>
      </c>
      <c r="AB20" s="5" t="str">
        <f t="shared" si="0"/>
        <v/>
      </c>
    </row>
    <row r="21" spans="1:28">
      <c r="A21" t="str">
        <f>INDEX('ISO2-ISO3'!$C:$C, MATCH($B21, 'ISO2-ISO3'!$D:$D, 0))</f>
        <v>BA</v>
      </c>
      <c r="B21" t="str">
        <f>'ISO3s in META'!A20</f>
        <v>BIH</v>
      </c>
      <c r="C21" t="str">
        <f>INDEX('ISO3-Names'!$B$2:$B$275, MATCH($B21, 'ISO3-Names'!$A$2:$A$275, 0))</f>
        <v>Bosnia and Herzegovina</v>
      </c>
      <c r="D21" t="str">
        <f>INDEX('WB Country Groups'!$C$2:$C$219, MATCH($B21, 'WB Country Groups'!$B$2:$B$219, 0))</f>
        <v>Europe &amp; Central Asia</v>
      </c>
      <c r="E21" t="str">
        <f t="shared" si="1"/>
        <v>Europe &amp; Central Asia</v>
      </c>
      <c r="F21" s="5">
        <f>INDEX('Damodaran CRPs'!$N:$N, MATCH($B21, 'Damodaran CRPs'!$M:$M, 0))</f>
        <v>9.8612566416301048E-2</v>
      </c>
      <c r="G21" s="5">
        <f t="shared" si="2"/>
        <v>9.8612566416301048E-2</v>
      </c>
      <c r="H21" s="5"/>
      <c r="I21" s="5" t="b">
        <f t="shared" si="3"/>
        <v>0</v>
      </c>
      <c r="J21" t="b">
        <f t="shared" si="4"/>
        <v>0</v>
      </c>
      <c r="K21" s="78">
        <f>SUMIFS(EM!$X:$X, EM!$N:$N, $A21)/100</f>
        <v>0</v>
      </c>
      <c r="L21" s="78">
        <f t="shared" si="5"/>
        <v>0</v>
      </c>
      <c r="M21" s="78">
        <f>SUMIFS(ACWI!$X:$X, ACWI!$N:$N, $A21)/100</f>
        <v>0</v>
      </c>
      <c r="N21" s="78">
        <f t="shared" si="6"/>
        <v>0</v>
      </c>
      <c r="O21" s="78">
        <f t="shared" si="7"/>
        <v>0</v>
      </c>
      <c r="P21" s="78">
        <f>IF(OR(ISNA($E21), $E21&lt;&gt;'WB Country Groups'!H$1), 0, $N21/SUMIFS(Portfolio!$N$2:$N$195, Portfolio!$E$2:$E$195, 'WB Country Groups'!H$1))</f>
        <v>0</v>
      </c>
      <c r="Q21" s="78">
        <f>IF(OR(ISNA($E21), $E21&lt;&gt;'WB Country Groups'!I$1), 0, $N21/SUMIFS(Portfolio!$N$2:$N$195, Portfolio!$E$2:$E$195, 'WB Country Groups'!I$1))</f>
        <v>0</v>
      </c>
      <c r="R21" s="78">
        <f>IF(OR(ISNA($E21), $E21&lt;&gt;'WB Country Groups'!J$1), 0, $N21/SUMIFS(Portfolio!$N$2:$N$195, Portfolio!$E$2:$E$195, 'WB Country Groups'!J$1))</f>
        <v>0</v>
      </c>
      <c r="S21" s="78">
        <f>IF(OR(ISNA($E21), $E21&lt;&gt;'WB Country Groups'!K$1), 0, $N21/SUMIFS(Portfolio!$N$2:$N$195, Portfolio!$E$2:$E$195, 'WB Country Groups'!K$1))</f>
        <v>0</v>
      </c>
      <c r="T21" s="78">
        <f>IF(OR(ISNA($E21), $E21&lt;&gt;'WB Country Groups'!L$1), 0, $N21/SUMIFS(Portfolio!$N$2:$N$195, Portfolio!$E$2:$E$195, 'WB Country Groups'!L$1))</f>
        <v>0</v>
      </c>
      <c r="U21" s="78">
        <f>IF(OR(ISNA($E21), $E21&lt;&gt;'WB Country Groups'!M$1), 0, $N21/SUMIFS(Portfolio!$N$2:$N$195, Portfolio!$E$2:$E$195, 'WB Country Groups'!M$1))</f>
        <v>0</v>
      </c>
      <c r="V21" s="78">
        <f>IF(OR(ISNA($E21), $E21&lt;&gt;'WB Country Groups'!N$1), 0, $N21/SUMIFS(Portfolio!$N$2:$N$195, Portfolio!$E$2:$E$195, 'WB Country Groups'!N$1))</f>
        <v>0</v>
      </c>
      <c r="W21" s="78">
        <f>SUMIFS(FM!$X:$X, FM!$N:$N, $A21)/100</f>
        <v>0</v>
      </c>
      <c r="X21" s="78">
        <f t="shared" si="8"/>
        <v>0</v>
      </c>
      <c r="Y21" s="78">
        <f>SUMIFS(World!$X:$X, World!$N:$N, $A21)/100</f>
        <v>0</v>
      </c>
      <c r="Z21" s="78">
        <f t="shared" si="9"/>
        <v>0</v>
      </c>
      <c r="AA21" s="5" t="str">
        <f>IF(INDEX('WB WDI Market Cap'!$T:$T, MATCH($B21, 'WB WDI Market Cap'!$C:$C, 0))=0, "", INDEX('WB WDI Market Cap'!$T:$T, MATCH($B21, 'WB WDI Market Cap'!$C:$C, 0)))</f>
        <v/>
      </c>
      <c r="AB21" s="5" t="str">
        <f t="shared" si="0"/>
        <v/>
      </c>
    </row>
    <row r="22" spans="1:28">
      <c r="A22" t="str">
        <f>INDEX('ISO2-ISO3'!$C:$C, MATCH($B22, 'ISO2-ISO3'!$D:$D, 0))</f>
        <v>BY</v>
      </c>
      <c r="B22" t="str">
        <f>'ISO3s in META'!A21</f>
        <v>BLR</v>
      </c>
      <c r="C22" t="str">
        <f>INDEX('ISO3-Names'!$B$2:$B$275, MATCH($B22, 'ISO3-Names'!$A$2:$A$275, 0))</f>
        <v>Belarus</v>
      </c>
      <c r="D22" t="str">
        <f>INDEX('WB Country Groups'!$C$2:$C$219, MATCH($B22, 'WB Country Groups'!$B$2:$B$219, 0))</f>
        <v>Europe &amp; Central Asia</v>
      </c>
      <c r="E22" t="str">
        <f t="shared" si="1"/>
        <v>Europe &amp; Central Asia</v>
      </c>
      <c r="F22" s="5">
        <f>INDEX('Damodaran CRPs'!$N:$N, MATCH($B22, 'Damodaran CRPs'!$M:$M, 0))</f>
        <v>0.24820512533348299</v>
      </c>
      <c r="G22" s="5">
        <f t="shared" si="2"/>
        <v>0.24820512533348299</v>
      </c>
      <c r="H22" s="5"/>
      <c r="I22" s="5" t="b">
        <f t="shared" si="3"/>
        <v>0</v>
      </c>
      <c r="J22" t="b">
        <f t="shared" si="4"/>
        <v>0</v>
      </c>
      <c r="K22" s="78">
        <f>SUMIFS(EM!$X:$X, EM!$N:$N, $A22)/100</f>
        <v>0</v>
      </c>
      <c r="L22" s="78">
        <f t="shared" si="5"/>
        <v>0</v>
      </c>
      <c r="M22" s="78">
        <f>SUMIFS(ACWI!$X:$X, ACWI!$N:$N, $A22)/100</f>
        <v>0</v>
      </c>
      <c r="N22" s="78">
        <f t="shared" si="6"/>
        <v>0</v>
      </c>
      <c r="O22" s="78">
        <f t="shared" si="7"/>
        <v>0</v>
      </c>
      <c r="P22" s="78">
        <f>IF(OR(ISNA($E22), $E22&lt;&gt;'WB Country Groups'!H$1), 0, $N22/SUMIFS(Portfolio!$N$2:$N$195, Portfolio!$E$2:$E$195, 'WB Country Groups'!H$1))</f>
        <v>0</v>
      </c>
      <c r="Q22" s="78">
        <f>IF(OR(ISNA($E22), $E22&lt;&gt;'WB Country Groups'!I$1), 0, $N22/SUMIFS(Portfolio!$N$2:$N$195, Portfolio!$E$2:$E$195, 'WB Country Groups'!I$1))</f>
        <v>0</v>
      </c>
      <c r="R22" s="78">
        <f>IF(OR(ISNA($E22), $E22&lt;&gt;'WB Country Groups'!J$1), 0, $N22/SUMIFS(Portfolio!$N$2:$N$195, Portfolio!$E$2:$E$195, 'WB Country Groups'!J$1))</f>
        <v>0</v>
      </c>
      <c r="S22" s="78">
        <f>IF(OR(ISNA($E22), $E22&lt;&gt;'WB Country Groups'!K$1), 0, $N22/SUMIFS(Portfolio!$N$2:$N$195, Portfolio!$E$2:$E$195, 'WB Country Groups'!K$1))</f>
        <v>0</v>
      </c>
      <c r="T22" s="78">
        <f>IF(OR(ISNA($E22), $E22&lt;&gt;'WB Country Groups'!L$1), 0, $N22/SUMIFS(Portfolio!$N$2:$N$195, Portfolio!$E$2:$E$195, 'WB Country Groups'!L$1))</f>
        <v>0</v>
      </c>
      <c r="U22" s="78">
        <f>IF(OR(ISNA($E22), $E22&lt;&gt;'WB Country Groups'!M$1), 0, $N22/SUMIFS(Portfolio!$N$2:$N$195, Portfolio!$E$2:$E$195, 'WB Country Groups'!M$1))</f>
        <v>0</v>
      </c>
      <c r="V22" s="78">
        <f>IF(OR(ISNA($E22), $E22&lt;&gt;'WB Country Groups'!N$1), 0, $N22/SUMIFS(Portfolio!$N$2:$N$195, Portfolio!$E$2:$E$195, 'WB Country Groups'!N$1))</f>
        <v>0</v>
      </c>
      <c r="W22" s="78">
        <f>SUMIFS(FM!$X:$X, FM!$N:$N, $A22)/100</f>
        <v>0</v>
      </c>
      <c r="X22" s="78">
        <f t="shared" si="8"/>
        <v>0</v>
      </c>
      <c r="Y22" s="78">
        <f>SUMIFS(World!$X:$X, World!$N:$N, $A22)/100</f>
        <v>0</v>
      </c>
      <c r="Z22" s="78">
        <f t="shared" si="9"/>
        <v>0</v>
      </c>
      <c r="AA22" s="5">
        <f>IF(INDEX('WB WDI Market Cap'!$T:$T, MATCH($B22, 'WB WDI Market Cap'!$C:$C, 0))=0, "", INDEX('WB WDI Market Cap'!$T:$T, MATCH($B22, 'WB WDI Market Cap'!$C:$C, 0)))</f>
        <v>1.2337369266371974E-5</v>
      </c>
      <c r="AB22" s="5">
        <f t="shared" si="0"/>
        <v>1.2418937762221126E-5</v>
      </c>
    </row>
    <row r="23" spans="1:28">
      <c r="A23" t="str">
        <f>INDEX('ISO2-ISO3'!$C:$C, MATCH($B23, 'ISO2-ISO3'!$D:$D, 0))</f>
        <v>BZ</v>
      </c>
      <c r="B23" t="str">
        <f>'ISO3s in META'!A22</f>
        <v>BLZ</v>
      </c>
      <c r="C23" t="str">
        <f>INDEX('ISO3-Names'!$B$2:$B$275, MATCH($B23, 'ISO3-Names'!$A$2:$A$275, 0))</f>
        <v>Belize</v>
      </c>
      <c r="D23" t="str">
        <f>INDEX('WB Country Groups'!$C$2:$C$219, MATCH($B23, 'WB Country Groups'!$B$2:$B$219, 0))</f>
        <v>Latin America &amp; Caribbean</v>
      </c>
      <c r="E23" t="str">
        <f t="shared" si="1"/>
        <v>Latin America &amp; Caribbean</v>
      </c>
      <c r="F23" s="5">
        <f>INDEX('Damodaran CRPs'!$N:$N, MATCH($B23, 'Damodaran CRPs'!$M:$M, 0))</f>
        <v>0.13659534516254354</v>
      </c>
      <c r="G23" s="5">
        <f t="shared" si="2"/>
        <v>0.13659534516254354</v>
      </c>
      <c r="H23" s="5"/>
      <c r="I23" s="5" t="b">
        <f t="shared" si="3"/>
        <v>0</v>
      </c>
      <c r="J23" t="b">
        <f t="shared" si="4"/>
        <v>0</v>
      </c>
      <c r="K23" s="78">
        <f>SUMIFS(EM!$X:$X, EM!$N:$N, $A23)/100</f>
        <v>0</v>
      </c>
      <c r="L23" s="78">
        <f t="shared" si="5"/>
        <v>0</v>
      </c>
      <c r="M23" s="78">
        <f>SUMIFS(ACWI!$X:$X, ACWI!$N:$N, $A23)/100</f>
        <v>0</v>
      </c>
      <c r="N23" s="78">
        <f t="shared" si="6"/>
        <v>0</v>
      </c>
      <c r="O23" s="78">
        <f t="shared" si="7"/>
        <v>0</v>
      </c>
      <c r="P23" s="78">
        <f>IF(OR(ISNA($E23), $E23&lt;&gt;'WB Country Groups'!H$1), 0, $N23/SUMIFS(Portfolio!$N$2:$N$195, Portfolio!$E$2:$E$195, 'WB Country Groups'!H$1))</f>
        <v>0</v>
      </c>
      <c r="Q23" s="78">
        <f>IF(OR(ISNA($E23), $E23&lt;&gt;'WB Country Groups'!I$1), 0, $N23/SUMIFS(Portfolio!$N$2:$N$195, Portfolio!$E$2:$E$195, 'WB Country Groups'!I$1))</f>
        <v>0</v>
      </c>
      <c r="R23" s="78">
        <f>IF(OR(ISNA($E23), $E23&lt;&gt;'WB Country Groups'!J$1), 0, $N23/SUMIFS(Portfolio!$N$2:$N$195, Portfolio!$E$2:$E$195, 'WB Country Groups'!J$1))</f>
        <v>0</v>
      </c>
      <c r="S23" s="78">
        <f>IF(OR(ISNA($E23), $E23&lt;&gt;'WB Country Groups'!K$1), 0, $N23/SUMIFS(Portfolio!$N$2:$N$195, Portfolio!$E$2:$E$195, 'WB Country Groups'!K$1))</f>
        <v>0</v>
      </c>
      <c r="T23" s="78">
        <f>IF(OR(ISNA($E23), $E23&lt;&gt;'WB Country Groups'!L$1), 0, $N23/SUMIFS(Portfolio!$N$2:$N$195, Portfolio!$E$2:$E$195, 'WB Country Groups'!L$1))</f>
        <v>0</v>
      </c>
      <c r="U23" s="78">
        <f>IF(OR(ISNA($E23), $E23&lt;&gt;'WB Country Groups'!M$1), 0, $N23/SUMIFS(Portfolio!$N$2:$N$195, Portfolio!$E$2:$E$195, 'WB Country Groups'!M$1))</f>
        <v>0</v>
      </c>
      <c r="V23" s="78">
        <f>IF(OR(ISNA($E23), $E23&lt;&gt;'WB Country Groups'!N$1), 0, $N23/SUMIFS(Portfolio!$N$2:$N$195, Portfolio!$E$2:$E$195, 'WB Country Groups'!N$1))</f>
        <v>0</v>
      </c>
      <c r="W23" s="78">
        <f>SUMIFS(FM!$X:$X, FM!$N:$N, $A23)/100</f>
        <v>0</v>
      </c>
      <c r="X23" s="78">
        <f t="shared" si="8"/>
        <v>0</v>
      </c>
      <c r="Y23" s="78">
        <f>SUMIFS(World!$X:$X, World!$N:$N, $A23)/100</f>
        <v>0</v>
      </c>
      <c r="Z23" s="78">
        <f t="shared" si="9"/>
        <v>0</v>
      </c>
      <c r="AA23" s="5" t="str">
        <f>IF(INDEX('WB WDI Market Cap'!$T:$T, MATCH($B23, 'WB WDI Market Cap'!$C:$C, 0))=0, "", INDEX('WB WDI Market Cap'!$T:$T, MATCH($B23, 'WB WDI Market Cap'!$C:$C, 0)))</f>
        <v/>
      </c>
      <c r="AB23" s="5" t="str">
        <f t="shared" si="0"/>
        <v/>
      </c>
    </row>
    <row r="24" spans="1:28">
      <c r="A24" t="str">
        <f>INDEX('ISO2-ISO3'!$C:$C, MATCH($B24, 'ISO2-ISO3'!$D:$D, 0))</f>
        <v>BM</v>
      </c>
      <c r="B24" t="str">
        <f>'ISO3s in META'!A23</f>
        <v>BMU</v>
      </c>
      <c r="C24" t="str">
        <f>INDEX('ISO3-Names'!$B$2:$B$275, MATCH($B24, 'ISO3-Names'!$A$2:$A$275, 0))</f>
        <v>Bermuda</v>
      </c>
      <c r="D24" t="str">
        <f>INDEX('WB Country Groups'!$C$2:$C$219, MATCH($B24, 'WB Country Groups'!$B$2:$B$219, 0))</f>
        <v>North America</v>
      </c>
      <c r="E24" t="str">
        <f t="shared" si="1"/>
        <v>North America</v>
      </c>
      <c r="F24" s="5">
        <f>INDEX('Damodaran CRPs'!$N:$N, MATCH($B24, 'Damodaran CRPs'!$M:$M, 0))</f>
        <v>1.2839249153659449E-2</v>
      </c>
      <c r="G24" s="5">
        <f t="shared" si="2"/>
        <v>1.2839249153659449E-2</v>
      </c>
      <c r="H24" s="5"/>
      <c r="I24" s="5" t="b">
        <f t="shared" si="3"/>
        <v>0</v>
      </c>
      <c r="J24" t="b">
        <f t="shared" si="4"/>
        <v>0</v>
      </c>
      <c r="K24" s="78">
        <f>SUMIFS(EM!$X:$X, EM!$N:$N, $A24)/100</f>
        <v>0</v>
      </c>
      <c r="L24" s="78">
        <f t="shared" si="5"/>
        <v>0</v>
      </c>
      <c r="M24" s="78">
        <f>SUMIFS(ACWI!$X:$X, ACWI!$N:$N, $A24)/100</f>
        <v>0</v>
      </c>
      <c r="N24" s="78">
        <f t="shared" si="6"/>
        <v>0</v>
      </c>
      <c r="O24" s="78">
        <f t="shared" si="7"/>
        <v>0</v>
      </c>
      <c r="P24" s="78">
        <f>IF(OR(ISNA($E24), $E24&lt;&gt;'WB Country Groups'!H$1), 0, $N24/SUMIFS(Portfolio!$N$2:$N$195, Portfolio!$E$2:$E$195, 'WB Country Groups'!H$1))</f>
        <v>0</v>
      </c>
      <c r="Q24" s="78">
        <f>IF(OR(ISNA($E24), $E24&lt;&gt;'WB Country Groups'!I$1), 0, $N24/SUMIFS(Portfolio!$N$2:$N$195, Portfolio!$E$2:$E$195, 'WB Country Groups'!I$1))</f>
        <v>0</v>
      </c>
      <c r="R24" s="78">
        <f>IF(OR(ISNA($E24), $E24&lt;&gt;'WB Country Groups'!J$1), 0, $N24/SUMIFS(Portfolio!$N$2:$N$195, Portfolio!$E$2:$E$195, 'WB Country Groups'!J$1))</f>
        <v>0</v>
      </c>
      <c r="S24" s="78">
        <f>IF(OR(ISNA($E24), $E24&lt;&gt;'WB Country Groups'!K$1), 0, $N24/SUMIFS(Portfolio!$N$2:$N$195, Portfolio!$E$2:$E$195, 'WB Country Groups'!K$1))</f>
        <v>0</v>
      </c>
      <c r="T24" s="78">
        <f>IF(OR(ISNA($E24), $E24&lt;&gt;'WB Country Groups'!L$1), 0, $N24/SUMIFS(Portfolio!$N$2:$N$195, Portfolio!$E$2:$E$195, 'WB Country Groups'!L$1))</f>
        <v>0</v>
      </c>
      <c r="U24" s="78">
        <f>IF(OR(ISNA($E24), $E24&lt;&gt;'WB Country Groups'!M$1), 0, $N24/SUMIFS(Portfolio!$N$2:$N$195, Portfolio!$E$2:$E$195, 'WB Country Groups'!M$1))</f>
        <v>0</v>
      </c>
      <c r="V24" s="78">
        <f>IF(OR(ISNA($E24), $E24&lt;&gt;'WB Country Groups'!N$1), 0, $N24/SUMIFS(Portfolio!$N$2:$N$195, Portfolio!$E$2:$E$195, 'WB Country Groups'!N$1))</f>
        <v>0</v>
      </c>
      <c r="W24" s="78">
        <f>SUMIFS(FM!$X:$X, FM!$N:$N, $A24)/100</f>
        <v>0</v>
      </c>
      <c r="X24" s="78">
        <f t="shared" si="8"/>
        <v>0</v>
      </c>
      <c r="Y24" s="78">
        <f>SUMIFS(World!$X:$X, World!$N:$N, $A24)/100</f>
        <v>0</v>
      </c>
      <c r="Z24" s="78">
        <f t="shared" si="9"/>
        <v>0</v>
      </c>
      <c r="AA24" s="5">
        <f>IF(INDEX('WB WDI Market Cap'!$T:$T, MATCH($B24, 'WB WDI Market Cap'!$C:$C, 0))=0, "", INDEX('WB WDI Market Cap'!$T:$T, MATCH($B24, 'WB WDI Market Cap'!$C:$C, 0)))</f>
        <v>2.1950806751228116E-6</v>
      </c>
      <c r="AB24" s="5">
        <f t="shared" si="0"/>
        <v>2.2095934472601704E-6</v>
      </c>
    </row>
    <row r="25" spans="1:28">
      <c r="A25" t="str">
        <f>INDEX('ISO2-ISO3'!$C:$C, MATCH($B25, 'ISO2-ISO3'!$D:$D, 0))</f>
        <v>BO</v>
      </c>
      <c r="B25" t="str">
        <f>'ISO3s in META'!A24</f>
        <v>BOL</v>
      </c>
      <c r="C25" t="str">
        <f>INDEX('ISO3-Names'!$B$2:$B$275, MATCH($B25, 'ISO3-Names'!$A$2:$A$275, 0))</f>
        <v>Bolivia (Plurinational State of)</v>
      </c>
      <c r="D25" t="str">
        <f>INDEX('WB Country Groups'!$C$2:$C$219, MATCH($B25, 'WB Country Groups'!$B$2:$B$219, 0))</f>
        <v>Latin America &amp; Caribbean</v>
      </c>
      <c r="E25" t="str">
        <f t="shared" si="1"/>
        <v>Latin America &amp; Caribbean</v>
      </c>
      <c r="F25" s="5">
        <f>INDEX('Damodaran CRPs'!$N:$N, MATCH($B25, 'Damodaran CRPs'!$M:$M, 0))</f>
        <v>0.11377001333381566</v>
      </c>
      <c r="G25" s="5">
        <f t="shared" si="2"/>
        <v>0.11377001333381566</v>
      </c>
      <c r="H25" s="5"/>
      <c r="I25" s="5" t="b">
        <f t="shared" si="3"/>
        <v>0</v>
      </c>
      <c r="J25" t="b">
        <f t="shared" si="4"/>
        <v>0</v>
      </c>
      <c r="K25" s="78">
        <f>SUMIFS(EM!$X:$X, EM!$N:$N, $A25)/100</f>
        <v>0</v>
      </c>
      <c r="L25" s="78">
        <f t="shared" si="5"/>
        <v>0</v>
      </c>
      <c r="M25" s="78">
        <f>SUMIFS(ACWI!$X:$X, ACWI!$N:$N, $A25)/100</f>
        <v>0</v>
      </c>
      <c r="N25" s="78">
        <f t="shared" si="6"/>
        <v>0</v>
      </c>
      <c r="O25" s="78">
        <f t="shared" si="7"/>
        <v>0</v>
      </c>
      <c r="P25" s="78">
        <f>IF(OR(ISNA($E25), $E25&lt;&gt;'WB Country Groups'!H$1), 0, $N25/SUMIFS(Portfolio!$N$2:$N$195, Portfolio!$E$2:$E$195, 'WB Country Groups'!H$1))</f>
        <v>0</v>
      </c>
      <c r="Q25" s="78">
        <f>IF(OR(ISNA($E25), $E25&lt;&gt;'WB Country Groups'!I$1), 0, $N25/SUMIFS(Portfolio!$N$2:$N$195, Portfolio!$E$2:$E$195, 'WB Country Groups'!I$1))</f>
        <v>0</v>
      </c>
      <c r="R25" s="78">
        <f>IF(OR(ISNA($E25), $E25&lt;&gt;'WB Country Groups'!J$1), 0, $N25/SUMIFS(Portfolio!$N$2:$N$195, Portfolio!$E$2:$E$195, 'WB Country Groups'!J$1))</f>
        <v>0</v>
      </c>
      <c r="S25" s="78">
        <f>IF(OR(ISNA($E25), $E25&lt;&gt;'WB Country Groups'!K$1), 0, $N25/SUMIFS(Portfolio!$N$2:$N$195, Portfolio!$E$2:$E$195, 'WB Country Groups'!K$1))</f>
        <v>0</v>
      </c>
      <c r="T25" s="78">
        <f>IF(OR(ISNA($E25), $E25&lt;&gt;'WB Country Groups'!L$1), 0, $N25/SUMIFS(Portfolio!$N$2:$N$195, Portfolio!$E$2:$E$195, 'WB Country Groups'!L$1))</f>
        <v>0</v>
      </c>
      <c r="U25" s="78">
        <f>IF(OR(ISNA($E25), $E25&lt;&gt;'WB Country Groups'!M$1), 0, $N25/SUMIFS(Portfolio!$N$2:$N$195, Portfolio!$E$2:$E$195, 'WB Country Groups'!M$1))</f>
        <v>0</v>
      </c>
      <c r="V25" s="78">
        <f>IF(OR(ISNA($E25), $E25&lt;&gt;'WB Country Groups'!N$1), 0, $N25/SUMIFS(Portfolio!$N$2:$N$195, Portfolio!$E$2:$E$195, 'WB Country Groups'!N$1))</f>
        <v>0</v>
      </c>
      <c r="W25" s="78">
        <f>SUMIFS(FM!$X:$X, FM!$N:$N, $A25)/100</f>
        <v>0</v>
      </c>
      <c r="X25" s="78">
        <f t="shared" si="8"/>
        <v>0</v>
      </c>
      <c r="Y25" s="78">
        <f>SUMIFS(World!$X:$X, World!$N:$N, $A25)/100</f>
        <v>0</v>
      </c>
      <c r="Z25" s="78">
        <f t="shared" si="9"/>
        <v>0</v>
      </c>
      <c r="AA25" s="5" t="str">
        <f>IF(INDEX('WB WDI Market Cap'!$T:$T, MATCH($B25, 'WB WDI Market Cap'!$C:$C, 0))=0, "", INDEX('WB WDI Market Cap'!$T:$T, MATCH($B25, 'WB WDI Market Cap'!$C:$C, 0)))</f>
        <v/>
      </c>
      <c r="AB25" s="5" t="str">
        <f t="shared" si="0"/>
        <v/>
      </c>
    </row>
    <row r="26" spans="1:28">
      <c r="A26" t="str">
        <f>INDEX('ISO2-ISO3'!$C:$C, MATCH($B26, 'ISO2-ISO3'!$D:$D, 0))</f>
        <v>BR</v>
      </c>
      <c r="B26" t="str">
        <f>'ISO3s in META'!A25</f>
        <v>BRA</v>
      </c>
      <c r="C26" t="str">
        <f>INDEX('ISO3-Names'!$B$2:$B$275, MATCH($B26, 'ISO3-Names'!$A$2:$A$275, 0))</f>
        <v>Brazil</v>
      </c>
      <c r="D26" t="str">
        <f>INDEX('WB Country Groups'!$C$2:$C$219, MATCH($B26, 'WB Country Groups'!$B$2:$B$219, 0))</f>
        <v>Latin America &amp; Caribbean</v>
      </c>
      <c r="E26" t="str">
        <f t="shared" si="1"/>
        <v>Latin America &amp; Caribbean</v>
      </c>
      <c r="F26" s="5">
        <f>INDEX('Damodaran CRPs'!$N:$N, MATCH($B26, 'Damodaran CRPs'!$M:$M, 0))</f>
        <v>4.565066365745582E-2</v>
      </c>
      <c r="G26" s="5">
        <f t="shared" si="2"/>
        <v>4.565066365745582E-2</v>
      </c>
      <c r="H26" s="5"/>
      <c r="I26" s="5" t="b">
        <f t="shared" si="3"/>
        <v>1</v>
      </c>
      <c r="J26" t="b">
        <f t="shared" si="4"/>
        <v>0</v>
      </c>
      <c r="K26" s="78">
        <f>SUMIFS(EM!$X:$X, EM!$N:$N, $A26)/100</f>
        <v>5.3232653517991009E-2</v>
      </c>
      <c r="L26" s="78">
        <f t="shared" si="5"/>
        <v>5.3232653517990947E-2</v>
      </c>
      <c r="M26" s="78">
        <f>SUMIFS(ACWI!$X:$X, ACWI!$N:$N, $A26)/100</f>
        <v>5.5291199925209984E-3</v>
      </c>
      <c r="N26" s="78">
        <f t="shared" si="6"/>
        <v>5.54774046835943E-3</v>
      </c>
      <c r="O26" s="78">
        <f t="shared" si="7"/>
        <v>1.4938882010784998E-2</v>
      </c>
      <c r="P26" s="78">
        <f>IF(OR(ISNA($E26), $E26&lt;&gt;'WB Country Groups'!H$1), 0, $N26/SUMIFS(Portfolio!$N$2:$N$195, Portfolio!$E$2:$E$195, 'WB Country Groups'!H$1))</f>
        <v>0</v>
      </c>
      <c r="Q26" s="78">
        <f>IF(OR(ISNA($E26), $E26&lt;&gt;'WB Country Groups'!I$1), 0, $N26/SUMIFS(Portfolio!$N$2:$N$195, Portfolio!$E$2:$E$195, 'WB Country Groups'!I$1))</f>
        <v>0</v>
      </c>
      <c r="R26" s="78">
        <f>IF(OR(ISNA($E26), $E26&lt;&gt;'WB Country Groups'!J$1), 0, $N26/SUMIFS(Portfolio!$N$2:$N$195, Portfolio!$E$2:$E$195, 'WB Country Groups'!J$1))</f>
        <v>0</v>
      </c>
      <c r="S26" s="78">
        <f>IF(OR(ISNA($E26), $E26&lt;&gt;'WB Country Groups'!K$1), 0, $N26/SUMIFS(Portfolio!$N$2:$N$195, Portfolio!$E$2:$E$195, 'WB Country Groups'!K$1))</f>
        <v>0.5891703359496786</v>
      </c>
      <c r="T26" s="78">
        <f>IF(OR(ISNA($E26), $E26&lt;&gt;'WB Country Groups'!L$1), 0, $N26/SUMIFS(Portfolio!$N$2:$N$195, Portfolio!$E$2:$E$195, 'WB Country Groups'!L$1))</f>
        <v>0</v>
      </c>
      <c r="U26" s="78">
        <f>IF(OR(ISNA($E26), $E26&lt;&gt;'WB Country Groups'!M$1), 0, $N26/SUMIFS(Portfolio!$N$2:$N$195, Portfolio!$E$2:$E$195, 'WB Country Groups'!M$1))</f>
        <v>0</v>
      </c>
      <c r="V26" s="78">
        <f>IF(OR(ISNA($E26), $E26&lt;&gt;'WB Country Groups'!N$1), 0, $N26/SUMIFS(Portfolio!$N$2:$N$195, Portfolio!$E$2:$E$195, 'WB Country Groups'!N$1))</f>
        <v>0</v>
      </c>
      <c r="W26" s="78">
        <f>SUMIFS(FM!$X:$X, FM!$N:$N, $A26)/100</f>
        <v>0</v>
      </c>
      <c r="X26" s="78">
        <f t="shared" si="8"/>
        <v>0</v>
      </c>
      <c r="Y26" s="78">
        <f>SUMIFS(World!$X:$X, World!$N:$N, $A26)/100</f>
        <v>0</v>
      </c>
      <c r="Z26" s="78">
        <f t="shared" si="9"/>
        <v>0</v>
      </c>
      <c r="AA26" s="5">
        <f>IF(INDEX('WB WDI Market Cap'!$T:$T, MATCH($B26, 'WB WDI Market Cap'!$C:$C, 0))=0, "", INDEX('WB WDI Market Cap'!$T:$T, MATCH($B26, 'WB WDI Market Cap'!$C:$C, 0)))</f>
        <v>9.8437448712325303E-3</v>
      </c>
      <c r="AB26" s="5">
        <f t="shared" si="0"/>
        <v>9.9088267736489408E-3</v>
      </c>
    </row>
    <row r="27" spans="1:28">
      <c r="A27" t="str">
        <f>INDEX('ISO2-ISO3'!$C:$C, MATCH($B27, 'ISO2-ISO3'!$D:$D, 0))</f>
        <v>BB</v>
      </c>
      <c r="B27" t="str">
        <f>'ISO3s in META'!A26</f>
        <v>BRB</v>
      </c>
      <c r="C27" t="str">
        <f>INDEX('ISO3-Names'!$B$2:$B$275, MATCH($B27, 'ISO3-Names'!$A$2:$A$275, 0))</f>
        <v>Barbados</v>
      </c>
      <c r="D27" t="str">
        <f>INDEX('WB Country Groups'!$C$2:$C$219, MATCH($B27, 'WB Country Groups'!$B$2:$B$219, 0))</f>
        <v>Latin America &amp; Caribbean</v>
      </c>
      <c r="E27" t="str">
        <f t="shared" si="1"/>
        <v>Latin America &amp; Caribbean</v>
      </c>
      <c r="F27" s="5">
        <f>INDEX('Damodaran CRPs'!$N:$N, MATCH($B27, 'Damodaran CRPs'!$M:$M, 0))</f>
        <v>0.11377001333381566</v>
      </c>
      <c r="G27" s="5">
        <f t="shared" si="2"/>
        <v>0.11377001333381566</v>
      </c>
      <c r="H27" s="5"/>
      <c r="I27" s="5" t="b">
        <f t="shared" si="3"/>
        <v>0</v>
      </c>
      <c r="J27" t="b">
        <f t="shared" si="4"/>
        <v>0</v>
      </c>
      <c r="K27" s="78">
        <f>SUMIFS(EM!$X:$X, EM!$N:$N, $A27)/100</f>
        <v>0</v>
      </c>
      <c r="L27" s="78">
        <f t="shared" si="5"/>
        <v>0</v>
      </c>
      <c r="M27" s="78">
        <f>SUMIFS(ACWI!$X:$X, ACWI!$N:$N, $A27)/100</f>
        <v>0</v>
      </c>
      <c r="N27" s="78">
        <f t="shared" si="6"/>
        <v>0</v>
      </c>
      <c r="O27" s="78">
        <f t="shared" si="7"/>
        <v>0</v>
      </c>
      <c r="P27" s="78">
        <f>IF(OR(ISNA($E27), $E27&lt;&gt;'WB Country Groups'!H$1), 0, $N27/SUMIFS(Portfolio!$N$2:$N$195, Portfolio!$E$2:$E$195, 'WB Country Groups'!H$1))</f>
        <v>0</v>
      </c>
      <c r="Q27" s="78">
        <f>IF(OR(ISNA($E27), $E27&lt;&gt;'WB Country Groups'!I$1), 0, $N27/SUMIFS(Portfolio!$N$2:$N$195, Portfolio!$E$2:$E$195, 'WB Country Groups'!I$1))</f>
        <v>0</v>
      </c>
      <c r="R27" s="78">
        <f>IF(OR(ISNA($E27), $E27&lt;&gt;'WB Country Groups'!J$1), 0, $N27/SUMIFS(Portfolio!$N$2:$N$195, Portfolio!$E$2:$E$195, 'WB Country Groups'!J$1))</f>
        <v>0</v>
      </c>
      <c r="S27" s="78">
        <f>IF(OR(ISNA($E27), $E27&lt;&gt;'WB Country Groups'!K$1), 0, $N27/SUMIFS(Portfolio!$N$2:$N$195, Portfolio!$E$2:$E$195, 'WB Country Groups'!K$1))</f>
        <v>0</v>
      </c>
      <c r="T27" s="78">
        <f>IF(OR(ISNA($E27), $E27&lt;&gt;'WB Country Groups'!L$1), 0, $N27/SUMIFS(Portfolio!$N$2:$N$195, Portfolio!$E$2:$E$195, 'WB Country Groups'!L$1))</f>
        <v>0</v>
      </c>
      <c r="U27" s="78">
        <f>IF(OR(ISNA($E27), $E27&lt;&gt;'WB Country Groups'!M$1), 0, $N27/SUMIFS(Portfolio!$N$2:$N$195, Portfolio!$E$2:$E$195, 'WB Country Groups'!M$1))</f>
        <v>0</v>
      </c>
      <c r="V27" s="78">
        <f>IF(OR(ISNA($E27), $E27&lt;&gt;'WB Country Groups'!N$1), 0, $N27/SUMIFS(Portfolio!$N$2:$N$195, Portfolio!$E$2:$E$195, 'WB Country Groups'!N$1))</f>
        <v>0</v>
      </c>
      <c r="W27" s="78">
        <f>SUMIFS(FM!$X:$X, FM!$N:$N, $A27)/100</f>
        <v>0</v>
      </c>
      <c r="X27" s="78">
        <f t="shared" si="8"/>
        <v>0</v>
      </c>
      <c r="Y27" s="78">
        <f>SUMIFS(World!$X:$X, World!$N:$N, $A27)/100</f>
        <v>0</v>
      </c>
      <c r="Z27" s="78">
        <f t="shared" si="9"/>
        <v>0</v>
      </c>
      <c r="AA27" s="5">
        <f>IF(INDEX('WB WDI Market Cap'!$T:$T, MATCH($B27, 'WB WDI Market Cap'!$C:$C, 0))=0, "", INDEX('WB WDI Market Cap'!$T:$T, MATCH($B27, 'WB WDI Market Cap'!$C:$C, 0)))</f>
        <v>2.7691779317294551E-5</v>
      </c>
      <c r="AB27" s="5">
        <f t="shared" si="0"/>
        <v>2.7874863468990906E-5</v>
      </c>
    </row>
    <row r="28" spans="1:28">
      <c r="A28" t="str">
        <f>INDEX('ISO2-ISO3'!$C:$C, MATCH($B28, 'ISO2-ISO3'!$D:$D, 0))</f>
        <v>BN</v>
      </c>
      <c r="B28" t="str">
        <f>'ISO3s in META'!A27</f>
        <v>BRN</v>
      </c>
      <c r="C28" t="str">
        <f>INDEX('ISO3-Names'!$B$2:$B$275, MATCH($B28, 'ISO3-Names'!$A$2:$A$275, 0))</f>
        <v>Brunei Darussalam</v>
      </c>
      <c r="D28" t="str">
        <f>INDEX('WB Country Groups'!$C$2:$C$219, MATCH($B28, 'WB Country Groups'!$B$2:$B$219, 0))</f>
        <v>East Asia &amp; Pacific</v>
      </c>
      <c r="E28" t="str">
        <f t="shared" si="1"/>
        <v>East Asia &amp; Pacific</v>
      </c>
      <c r="F28" s="5">
        <f>INDEX('Damodaran CRPs'!$N:$N, MATCH($B28, 'Damodaran CRPs'!$M:$M, 0))</f>
        <v>9.0944681505087735E-3</v>
      </c>
      <c r="G28" s="5">
        <f t="shared" si="2"/>
        <v>9.0944681505087735E-3</v>
      </c>
      <c r="H28" s="5"/>
      <c r="I28" s="5" t="b">
        <f t="shared" si="3"/>
        <v>0</v>
      </c>
      <c r="J28" t="b">
        <f t="shared" si="4"/>
        <v>0</v>
      </c>
      <c r="K28" s="78">
        <f>SUMIFS(EM!$X:$X, EM!$N:$N, $A28)/100</f>
        <v>0</v>
      </c>
      <c r="L28" s="78">
        <f t="shared" si="5"/>
        <v>0</v>
      </c>
      <c r="M28" s="78">
        <f>SUMIFS(ACWI!$X:$X, ACWI!$N:$N, $A28)/100</f>
        <v>0</v>
      </c>
      <c r="N28" s="78">
        <f t="shared" si="6"/>
        <v>0</v>
      </c>
      <c r="O28" s="78">
        <f t="shared" si="7"/>
        <v>0</v>
      </c>
      <c r="P28" s="78">
        <f>IF(OR(ISNA($E28), $E28&lt;&gt;'WB Country Groups'!H$1), 0, $N28/SUMIFS(Portfolio!$N$2:$N$195, Portfolio!$E$2:$E$195, 'WB Country Groups'!H$1))</f>
        <v>0</v>
      </c>
      <c r="Q28" s="78">
        <f>IF(OR(ISNA($E28), $E28&lt;&gt;'WB Country Groups'!I$1), 0, $N28/SUMIFS(Portfolio!$N$2:$N$195, Portfolio!$E$2:$E$195, 'WB Country Groups'!I$1))</f>
        <v>0</v>
      </c>
      <c r="R28" s="78">
        <f>IF(OR(ISNA($E28), $E28&lt;&gt;'WB Country Groups'!J$1), 0, $N28/SUMIFS(Portfolio!$N$2:$N$195, Portfolio!$E$2:$E$195, 'WB Country Groups'!J$1))</f>
        <v>0</v>
      </c>
      <c r="S28" s="78">
        <f>IF(OR(ISNA($E28), $E28&lt;&gt;'WB Country Groups'!K$1), 0, $N28/SUMIFS(Portfolio!$N$2:$N$195, Portfolio!$E$2:$E$195, 'WB Country Groups'!K$1))</f>
        <v>0</v>
      </c>
      <c r="T28" s="78">
        <f>IF(OR(ISNA($E28), $E28&lt;&gt;'WB Country Groups'!L$1), 0, $N28/SUMIFS(Portfolio!$N$2:$N$195, Portfolio!$E$2:$E$195, 'WB Country Groups'!L$1))</f>
        <v>0</v>
      </c>
      <c r="U28" s="78">
        <f>IF(OR(ISNA($E28), $E28&lt;&gt;'WB Country Groups'!M$1), 0, $N28/SUMIFS(Portfolio!$N$2:$N$195, Portfolio!$E$2:$E$195, 'WB Country Groups'!M$1))</f>
        <v>0</v>
      </c>
      <c r="V28" s="78">
        <f>IF(OR(ISNA($E28), $E28&lt;&gt;'WB Country Groups'!N$1), 0, $N28/SUMIFS(Portfolio!$N$2:$N$195, Portfolio!$E$2:$E$195, 'WB Country Groups'!N$1))</f>
        <v>0</v>
      </c>
      <c r="W28" s="78">
        <f>SUMIFS(FM!$X:$X, FM!$N:$N, $A28)/100</f>
        <v>0</v>
      </c>
      <c r="X28" s="78">
        <f t="shared" si="8"/>
        <v>0</v>
      </c>
      <c r="Y28" s="78">
        <f>SUMIFS(World!$X:$X, World!$N:$N, $A28)/100</f>
        <v>0</v>
      </c>
      <c r="Z28" s="78">
        <f t="shared" si="9"/>
        <v>0</v>
      </c>
      <c r="AA28" s="5" t="str">
        <f>IF(INDEX('WB WDI Market Cap'!$T:$T, MATCH($B28, 'WB WDI Market Cap'!$C:$C, 0))=0, "", INDEX('WB WDI Market Cap'!$T:$T, MATCH($B28, 'WB WDI Market Cap'!$C:$C, 0)))</f>
        <v/>
      </c>
      <c r="AB28" s="5" t="str">
        <f t="shared" si="0"/>
        <v/>
      </c>
    </row>
    <row r="29" spans="1:28">
      <c r="A29" t="str">
        <f>INDEX('ISO2-ISO3'!$C:$C, MATCH($B29, 'ISO2-ISO3'!$D:$D, 0))</f>
        <v>BT</v>
      </c>
      <c r="B29" t="str">
        <f>'ISO3s in META'!A28</f>
        <v>BTN</v>
      </c>
      <c r="C29" t="str">
        <f>INDEX('ISO3-Names'!$B$2:$B$275, MATCH($B29, 'ISO3-Names'!$A$2:$A$275, 0))</f>
        <v>Bhutan</v>
      </c>
      <c r="D29" t="str">
        <f>INDEX('WB Country Groups'!$C$2:$C$219, MATCH($B29, 'WB Country Groups'!$B$2:$B$219, 0))</f>
        <v>South Asia</v>
      </c>
      <c r="E29" t="str">
        <f t="shared" si="1"/>
        <v>South Asia</v>
      </c>
      <c r="F29" s="5" t="e">
        <f>INDEX('Damodaran CRPs'!$N:$N, MATCH($B29, 'Damodaran CRPs'!$M:$M, 0))</f>
        <v>#N/A</v>
      </c>
      <c r="G29" s="5" t="str">
        <f t="shared" si="2"/>
        <v/>
      </c>
      <c r="H29" s="5"/>
      <c r="I29" s="5" t="b">
        <f t="shared" si="3"/>
        <v>0</v>
      </c>
      <c r="J29" t="b">
        <f t="shared" si="4"/>
        <v>0</v>
      </c>
      <c r="K29" s="78">
        <f>SUMIFS(EM!$X:$X, EM!$N:$N, $A29)/100</f>
        <v>0</v>
      </c>
      <c r="L29" s="78">
        <f t="shared" si="5"/>
        <v>0</v>
      </c>
      <c r="M29" s="78">
        <f>SUMIFS(ACWI!$X:$X, ACWI!$N:$N, $A29)/100</f>
        <v>0</v>
      </c>
      <c r="N29" s="78">
        <f t="shared" si="6"/>
        <v>0</v>
      </c>
      <c r="O29" s="78">
        <f t="shared" si="7"/>
        <v>0</v>
      </c>
      <c r="P29" s="78">
        <f>IF(OR(ISNA($E29), $E29&lt;&gt;'WB Country Groups'!H$1), 0, $N29/SUMIFS(Portfolio!$N$2:$N$195, Portfolio!$E$2:$E$195, 'WB Country Groups'!H$1))</f>
        <v>0</v>
      </c>
      <c r="Q29" s="78">
        <f>IF(OR(ISNA($E29), $E29&lt;&gt;'WB Country Groups'!I$1), 0, $N29/SUMIFS(Portfolio!$N$2:$N$195, Portfolio!$E$2:$E$195, 'WB Country Groups'!I$1))</f>
        <v>0</v>
      </c>
      <c r="R29" s="78">
        <f>IF(OR(ISNA($E29), $E29&lt;&gt;'WB Country Groups'!J$1), 0, $N29/SUMIFS(Portfolio!$N$2:$N$195, Portfolio!$E$2:$E$195, 'WB Country Groups'!J$1))</f>
        <v>0</v>
      </c>
      <c r="S29" s="78">
        <f>IF(OR(ISNA($E29), $E29&lt;&gt;'WB Country Groups'!K$1), 0, $N29/SUMIFS(Portfolio!$N$2:$N$195, Portfolio!$E$2:$E$195, 'WB Country Groups'!K$1))</f>
        <v>0</v>
      </c>
      <c r="T29" s="78">
        <f>IF(OR(ISNA($E29), $E29&lt;&gt;'WB Country Groups'!L$1), 0, $N29/SUMIFS(Portfolio!$N$2:$N$195, Portfolio!$E$2:$E$195, 'WB Country Groups'!L$1))</f>
        <v>0</v>
      </c>
      <c r="U29" s="78">
        <f>IF(OR(ISNA($E29), $E29&lt;&gt;'WB Country Groups'!M$1), 0, $N29/SUMIFS(Portfolio!$N$2:$N$195, Portfolio!$E$2:$E$195, 'WB Country Groups'!M$1))</f>
        <v>0</v>
      </c>
      <c r="V29" s="78">
        <f>IF(OR(ISNA($E29), $E29&lt;&gt;'WB Country Groups'!N$1), 0, $N29/SUMIFS(Portfolio!$N$2:$N$195, Portfolio!$E$2:$E$195, 'WB Country Groups'!N$1))</f>
        <v>0</v>
      </c>
      <c r="W29" s="78">
        <f>SUMIFS(FM!$X:$X, FM!$N:$N, $A29)/100</f>
        <v>0</v>
      </c>
      <c r="X29" s="78">
        <f t="shared" si="8"/>
        <v>0</v>
      </c>
      <c r="Y29" s="78">
        <f>SUMIFS(World!$X:$X, World!$N:$N, $A29)/100</f>
        <v>0</v>
      </c>
      <c r="Z29" s="78">
        <f t="shared" si="9"/>
        <v>0</v>
      </c>
      <c r="AA29" s="5" t="str">
        <f>IF(INDEX('WB WDI Market Cap'!$T:$T, MATCH($B29, 'WB WDI Market Cap'!$C:$C, 0))=0, "", INDEX('WB WDI Market Cap'!$T:$T, MATCH($B29, 'WB WDI Market Cap'!$C:$C, 0)))</f>
        <v/>
      </c>
      <c r="AB29" s="5" t="str">
        <f t="shared" si="0"/>
        <v/>
      </c>
    </row>
    <row r="30" spans="1:28">
      <c r="A30" t="str">
        <f>INDEX('ISO2-ISO3'!$C:$C, MATCH($B30, 'ISO2-ISO3'!$D:$D, 0))</f>
        <v>BW</v>
      </c>
      <c r="B30" t="str">
        <f>'ISO3s in META'!A29</f>
        <v>BWA</v>
      </c>
      <c r="C30" t="str">
        <f>INDEX('ISO3-Names'!$B$2:$B$275, MATCH($B30, 'ISO3-Names'!$A$2:$A$275, 0))</f>
        <v>Botswana</v>
      </c>
      <c r="D30" t="str">
        <f>INDEX('WB Country Groups'!$C$2:$C$219, MATCH($B30, 'WB Country Groups'!$B$2:$B$219, 0))</f>
        <v>Sub-Saharan Africa</v>
      </c>
      <c r="E30" t="str">
        <f t="shared" si="1"/>
        <v>Sub-Saharan Africa</v>
      </c>
      <c r="F30" s="5">
        <f>INDEX('Damodaran CRPs'!$N:$N, MATCH($B30, 'Damodaran CRPs'!$M:$M, 0))</f>
        <v>1.818893630101755E-2</v>
      </c>
      <c r="G30" s="5">
        <f t="shared" si="2"/>
        <v>1.818893630101755E-2</v>
      </c>
      <c r="H30" s="5"/>
      <c r="I30" s="5" t="b">
        <f t="shared" si="3"/>
        <v>0</v>
      </c>
      <c r="J30" t="b">
        <f t="shared" si="4"/>
        <v>0</v>
      </c>
      <c r="K30" s="78">
        <f>SUMIFS(EM!$X:$X, EM!$N:$N, $A30)/100</f>
        <v>0</v>
      </c>
      <c r="L30" s="78">
        <f t="shared" si="5"/>
        <v>0</v>
      </c>
      <c r="M30" s="78">
        <f>SUMIFS(ACWI!$X:$X, ACWI!$N:$N, $A30)/100</f>
        <v>0</v>
      </c>
      <c r="N30" s="78">
        <f t="shared" si="6"/>
        <v>0</v>
      </c>
      <c r="O30" s="78">
        <f t="shared" si="7"/>
        <v>0</v>
      </c>
      <c r="P30" s="78">
        <f>IF(OR(ISNA($E30), $E30&lt;&gt;'WB Country Groups'!H$1), 0, $N30/SUMIFS(Portfolio!$N$2:$N$195, Portfolio!$E$2:$E$195, 'WB Country Groups'!H$1))</f>
        <v>0</v>
      </c>
      <c r="Q30" s="78">
        <f>IF(OR(ISNA($E30), $E30&lt;&gt;'WB Country Groups'!I$1), 0, $N30/SUMIFS(Portfolio!$N$2:$N$195, Portfolio!$E$2:$E$195, 'WB Country Groups'!I$1))</f>
        <v>0</v>
      </c>
      <c r="R30" s="78">
        <f>IF(OR(ISNA($E30), $E30&lt;&gt;'WB Country Groups'!J$1), 0, $N30/SUMIFS(Portfolio!$N$2:$N$195, Portfolio!$E$2:$E$195, 'WB Country Groups'!J$1))</f>
        <v>0</v>
      </c>
      <c r="S30" s="78">
        <f>IF(OR(ISNA($E30), $E30&lt;&gt;'WB Country Groups'!K$1), 0, $N30/SUMIFS(Portfolio!$N$2:$N$195, Portfolio!$E$2:$E$195, 'WB Country Groups'!K$1))</f>
        <v>0</v>
      </c>
      <c r="T30" s="78">
        <f>IF(OR(ISNA($E30), $E30&lt;&gt;'WB Country Groups'!L$1), 0, $N30/SUMIFS(Portfolio!$N$2:$N$195, Portfolio!$E$2:$E$195, 'WB Country Groups'!L$1))</f>
        <v>0</v>
      </c>
      <c r="U30" s="78">
        <f>IF(OR(ISNA($E30), $E30&lt;&gt;'WB Country Groups'!M$1), 0, $N30/SUMIFS(Portfolio!$N$2:$N$195, Portfolio!$E$2:$E$195, 'WB Country Groups'!M$1))</f>
        <v>0</v>
      </c>
      <c r="V30" s="78">
        <f>IF(OR(ISNA($E30), $E30&lt;&gt;'WB Country Groups'!N$1), 0, $N30/SUMIFS(Portfolio!$N$2:$N$195, Portfolio!$E$2:$E$195, 'WB Country Groups'!N$1))</f>
        <v>0</v>
      </c>
      <c r="W30" s="78">
        <f>SUMIFS(FM!$X:$X, FM!$N:$N, $A30)/100</f>
        <v>0</v>
      </c>
      <c r="X30" s="78">
        <f t="shared" si="8"/>
        <v>0</v>
      </c>
      <c r="Y30" s="78">
        <f>SUMIFS(World!$X:$X, World!$N:$N, $A30)/100</f>
        <v>0</v>
      </c>
      <c r="Z30" s="78">
        <f t="shared" si="9"/>
        <v>0</v>
      </c>
      <c r="AA30" s="5" t="str">
        <f>IF(INDEX('WB WDI Market Cap'!$T:$T, MATCH($B30, 'WB WDI Market Cap'!$C:$C, 0))=0, "", INDEX('WB WDI Market Cap'!$T:$T, MATCH($B30, 'WB WDI Market Cap'!$C:$C, 0)))</f>
        <v/>
      </c>
      <c r="AB30" s="5" t="str">
        <f t="shared" si="0"/>
        <v/>
      </c>
    </row>
    <row r="31" spans="1:28">
      <c r="A31" t="str">
        <f>INDEX('ISO2-ISO3'!$C:$C, MATCH($B31, 'ISO2-ISO3'!$D:$D, 0))</f>
        <v>CF</v>
      </c>
      <c r="B31" t="str">
        <f>'ISO3s in META'!A30</f>
        <v>CAF</v>
      </c>
      <c r="C31" t="str">
        <f>INDEX('ISO3-Names'!$B$2:$B$275, MATCH($B31, 'ISO3-Names'!$A$2:$A$275, 0))</f>
        <v>Central African Republic</v>
      </c>
      <c r="D31" t="str">
        <f>INDEX('WB Country Groups'!$C$2:$C$219, MATCH($B31, 'WB Country Groups'!$B$2:$B$219, 0))</f>
        <v>Sub-Saharan Africa</v>
      </c>
      <c r="E31" t="str">
        <f t="shared" si="1"/>
        <v>Sub-Saharan Africa</v>
      </c>
      <c r="F31" s="5" t="e">
        <f>INDEX('Damodaran CRPs'!$N:$N, MATCH($B31, 'Damodaran CRPs'!$M:$M, 0))</f>
        <v>#N/A</v>
      </c>
      <c r="G31" s="5" t="str">
        <f t="shared" si="2"/>
        <v/>
      </c>
      <c r="H31" s="5"/>
      <c r="I31" s="5" t="b">
        <f t="shared" si="3"/>
        <v>0</v>
      </c>
      <c r="J31" t="b">
        <f t="shared" si="4"/>
        <v>0</v>
      </c>
      <c r="K31" s="78">
        <f>SUMIFS(EM!$X:$X, EM!$N:$N, $A31)/100</f>
        <v>0</v>
      </c>
      <c r="L31" s="78">
        <f t="shared" si="5"/>
        <v>0</v>
      </c>
      <c r="M31" s="78">
        <f>SUMIFS(ACWI!$X:$X, ACWI!$N:$N, $A31)/100</f>
        <v>0</v>
      </c>
      <c r="N31" s="78">
        <f t="shared" si="6"/>
        <v>0</v>
      </c>
      <c r="O31" s="78">
        <f t="shared" si="7"/>
        <v>0</v>
      </c>
      <c r="P31" s="78">
        <f>IF(OR(ISNA($E31), $E31&lt;&gt;'WB Country Groups'!H$1), 0, $N31/SUMIFS(Portfolio!$N$2:$N$195, Portfolio!$E$2:$E$195, 'WB Country Groups'!H$1))</f>
        <v>0</v>
      </c>
      <c r="Q31" s="78">
        <f>IF(OR(ISNA($E31), $E31&lt;&gt;'WB Country Groups'!I$1), 0, $N31/SUMIFS(Portfolio!$N$2:$N$195, Portfolio!$E$2:$E$195, 'WB Country Groups'!I$1))</f>
        <v>0</v>
      </c>
      <c r="R31" s="78">
        <f>IF(OR(ISNA($E31), $E31&lt;&gt;'WB Country Groups'!J$1), 0, $N31/SUMIFS(Portfolio!$N$2:$N$195, Portfolio!$E$2:$E$195, 'WB Country Groups'!J$1))</f>
        <v>0</v>
      </c>
      <c r="S31" s="78">
        <f>IF(OR(ISNA($E31), $E31&lt;&gt;'WB Country Groups'!K$1), 0, $N31/SUMIFS(Portfolio!$N$2:$N$195, Portfolio!$E$2:$E$195, 'WB Country Groups'!K$1))</f>
        <v>0</v>
      </c>
      <c r="T31" s="78">
        <f>IF(OR(ISNA($E31), $E31&lt;&gt;'WB Country Groups'!L$1), 0, $N31/SUMIFS(Portfolio!$N$2:$N$195, Portfolio!$E$2:$E$195, 'WB Country Groups'!L$1))</f>
        <v>0</v>
      </c>
      <c r="U31" s="78">
        <f>IF(OR(ISNA($E31), $E31&lt;&gt;'WB Country Groups'!M$1), 0, $N31/SUMIFS(Portfolio!$N$2:$N$195, Portfolio!$E$2:$E$195, 'WB Country Groups'!M$1))</f>
        <v>0</v>
      </c>
      <c r="V31" s="78">
        <f>IF(OR(ISNA($E31), $E31&lt;&gt;'WB Country Groups'!N$1), 0, $N31/SUMIFS(Portfolio!$N$2:$N$195, Portfolio!$E$2:$E$195, 'WB Country Groups'!N$1))</f>
        <v>0</v>
      </c>
      <c r="W31" s="78">
        <f>SUMIFS(FM!$X:$X, FM!$N:$N, $A31)/100</f>
        <v>0</v>
      </c>
      <c r="X31" s="78">
        <f t="shared" si="8"/>
        <v>0</v>
      </c>
      <c r="Y31" s="78">
        <f>SUMIFS(World!$X:$X, World!$N:$N, $A31)/100</f>
        <v>0</v>
      </c>
      <c r="Z31" s="78">
        <f t="shared" si="9"/>
        <v>0</v>
      </c>
      <c r="AA31" s="5" t="str">
        <f>IF(INDEX('WB WDI Market Cap'!$T:$T, MATCH($B31, 'WB WDI Market Cap'!$C:$C, 0))=0, "", INDEX('WB WDI Market Cap'!$T:$T, MATCH($B31, 'WB WDI Market Cap'!$C:$C, 0)))</f>
        <v/>
      </c>
      <c r="AB31" s="5" t="str">
        <f t="shared" si="0"/>
        <v/>
      </c>
    </row>
    <row r="32" spans="1:28">
      <c r="A32" t="str">
        <f>INDEX('ISO2-ISO3'!$C:$C, MATCH($B32, 'ISO2-ISO3'!$D:$D, 0))</f>
        <v>CA</v>
      </c>
      <c r="B32" t="str">
        <f>'ISO3s in META'!A31</f>
        <v>CAN</v>
      </c>
      <c r="C32" t="str">
        <f>INDEX('ISO3-Names'!$B$2:$B$275, MATCH($B32, 'ISO3-Names'!$A$2:$A$275, 0))</f>
        <v>Canada</v>
      </c>
      <c r="D32" t="str">
        <f>INDEX('WB Country Groups'!$C$2:$C$219, MATCH($B32, 'WB Country Groups'!$B$2:$B$219, 0))</f>
        <v>North America</v>
      </c>
      <c r="E32" t="str">
        <f t="shared" si="1"/>
        <v>North America</v>
      </c>
      <c r="F32" s="5">
        <f>INDEX('Damodaran CRPs'!$N:$N, MATCH($B32, 'Damodaran CRPs'!$M:$M, 0))</f>
        <v>0</v>
      </c>
      <c r="G32" s="5">
        <f t="shared" si="2"/>
        <v>0</v>
      </c>
      <c r="H32" s="5"/>
      <c r="I32" s="5" t="b">
        <f t="shared" si="3"/>
        <v>1</v>
      </c>
      <c r="J32" t="b">
        <f t="shared" si="4"/>
        <v>0</v>
      </c>
      <c r="K32" s="78">
        <f>SUMIFS(EM!$X:$X, EM!$N:$N, $A32)/100</f>
        <v>0</v>
      </c>
      <c r="L32" s="78">
        <f t="shared" si="5"/>
        <v>0</v>
      </c>
      <c r="M32" s="78">
        <f>SUMIFS(ACWI!$X:$X, ACWI!$N:$N, $A32)/100</f>
        <v>2.817392233922399E-2</v>
      </c>
      <c r="N32" s="78">
        <f t="shared" si="6"/>
        <v>2.8268803955267954E-2</v>
      </c>
      <c r="O32" s="78">
        <f t="shared" si="7"/>
        <v>7.6121860653413628E-2</v>
      </c>
      <c r="P32" s="78">
        <f>IF(OR(ISNA($E32), $E32&lt;&gt;'WB Country Groups'!H$1), 0, $N32/SUMIFS(Portfolio!$N$2:$N$195, Portfolio!$E$2:$E$195, 'WB Country Groups'!H$1))</f>
        <v>4.3033235470825743E-2</v>
      </c>
      <c r="Q32" s="78">
        <f>IF(OR(ISNA($E32), $E32&lt;&gt;'WB Country Groups'!I$1), 0, $N32/SUMIFS(Portfolio!$N$2:$N$195, Portfolio!$E$2:$E$195, 'WB Country Groups'!I$1))</f>
        <v>0</v>
      </c>
      <c r="R32" s="78">
        <f>IF(OR(ISNA($E32), $E32&lt;&gt;'WB Country Groups'!J$1), 0, $N32/SUMIFS(Portfolio!$N$2:$N$195, Portfolio!$E$2:$E$195, 'WB Country Groups'!J$1))</f>
        <v>0</v>
      </c>
      <c r="S32" s="78">
        <f>IF(OR(ISNA($E32), $E32&lt;&gt;'WB Country Groups'!K$1), 0, $N32/SUMIFS(Portfolio!$N$2:$N$195, Portfolio!$E$2:$E$195, 'WB Country Groups'!K$1))</f>
        <v>0</v>
      </c>
      <c r="T32" s="78">
        <f>IF(OR(ISNA($E32), $E32&lt;&gt;'WB Country Groups'!L$1), 0, $N32/SUMIFS(Portfolio!$N$2:$N$195, Portfolio!$E$2:$E$195, 'WB Country Groups'!L$1))</f>
        <v>0</v>
      </c>
      <c r="U32" s="78">
        <f>IF(OR(ISNA($E32), $E32&lt;&gt;'WB Country Groups'!M$1), 0, $N32/SUMIFS(Portfolio!$N$2:$N$195, Portfolio!$E$2:$E$195, 'WB Country Groups'!M$1))</f>
        <v>0</v>
      </c>
      <c r="V32" s="78">
        <f>IF(OR(ISNA($E32), $E32&lt;&gt;'WB Country Groups'!N$1), 0, $N32/SUMIFS(Portfolio!$N$2:$N$195, Portfolio!$E$2:$E$195, 'WB Country Groups'!N$1))</f>
        <v>0</v>
      </c>
      <c r="W32" s="78">
        <f>SUMIFS(FM!$X:$X, FM!$N:$N, $A32)/100</f>
        <v>0</v>
      </c>
      <c r="X32" s="78">
        <f t="shared" si="8"/>
        <v>0</v>
      </c>
      <c r="Y32" s="78">
        <f>SUMIFS(World!$X:$X, World!$N:$N, $A32)/100</f>
        <v>3.1439445577464989E-2</v>
      </c>
      <c r="Z32" s="78">
        <f t="shared" si="9"/>
        <v>3.1557642660532487E-2</v>
      </c>
      <c r="AA32" s="5">
        <f>IF(INDEX('WB WDI Market Cap'!$T:$T, MATCH($B32, 'WB WDI Market Cap'!$C:$C, 0))=0, "", INDEX('WB WDI Market Cap'!$T:$T, MATCH($B32, 'WB WDI Market Cap'!$C:$C, 0)))</f>
        <v>2.6307650182985042E-2</v>
      </c>
      <c r="AB32" s="5">
        <f t="shared" si="0"/>
        <v>2.6481583167272123E-2</v>
      </c>
    </row>
    <row r="33" spans="1:28">
      <c r="A33" t="str">
        <f>INDEX('ISO2-ISO3'!$C:$C, MATCH($B33, 'ISO2-ISO3'!$D:$D, 0))</f>
        <v>CH</v>
      </c>
      <c r="B33" t="str">
        <f>'ISO3s in META'!A32</f>
        <v>CHE</v>
      </c>
      <c r="C33" t="str">
        <f>INDEX('ISO3-Names'!$B$2:$B$275, MATCH($B33, 'ISO3-Names'!$A$2:$A$275, 0))</f>
        <v>Switzerland</v>
      </c>
      <c r="D33" t="str">
        <f>INDEX('WB Country Groups'!$C$2:$C$219, MATCH($B33, 'WB Country Groups'!$B$2:$B$219, 0))</f>
        <v>Europe &amp; Central Asia</v>
      </c>
      <c r="E33" t="str">
        <f t="shared" si="1"/>
        <v>Europe &amp; Central Asia</v>
      </c>
      <c r="F33" s="5">
        <f>INDEX('Damodaran CRPs'!$N:$N, MATCH($B33, 'Damodaran CRPs'!$M:$M, 0))</f>
        <v>0</v>
      </c>
      <c r="G33" s="5">
        <f t="shared" si="2"/>
        <v>0</v>
      </c>
      <c r="H33" s="5"/>
      <c r="I33" s="5" t="b">
        <f t="shared" si="3"/>
        <v>1</v>
      </c>
      <c r="J33" t="b">
        <f t="shared" si="4"/>
        <v>0</v>
      </c>
      <c r="K33" s="78">
        <f>SUMIFS(EM!$X:$X, EM!$N:$N, $A33)/100</f>
        <v>0</v>
      </c>
      <c r="L33" s="78">
        <f t="shared" si="5"/>
        <v>0</v>
      </c>
      <c r="M33" s="78">
        <f>SUMIFS(ACWI!$X:$X, ACWI!$N:$N, $A33)/100</f>
        <v>2.4518600604262003E-2</v>
      </c>
      <c r="N33" s="78">
        <f t="shared" si="6"/>
        <v>2.4601172154664487E-2</v>
      </c>
      <c r="O33" s="78">
        <f t="shared" si="7"/>
        <v>6.6245710346688733E-2</v>
      </c>
      <c r="P33" s="78">
        <f>IF(OR(ISNA($E33), $E33&lt;&gt;'WB Country Groups'!H$1), 0, $N33/SUMIFS(Portfolio!$N$2:$N$195, Portfolio!$E$2:$E$195, 'WB Country Groups'!H$1))</f>
        <v>0</v>
      </c>
      <c r="Q33" s="78">
        <f>IF(OR(ISNA($E33), $E33&lt;&gt;'WB Country Groups'!I$1), 0, $N33/SUMIFS(Portfolio!$N$2:$N$195, Portfolio!$E$2:$E$195, 'WB Country Groups'!I$1))</f>
        <v>0.15300562077493068</v>
      </c>
      <c r="R33" s="78">
        <f>IF(OR(ISNA($E33), $E33&lt;&gt;'WB Country Groups'!J$1), 0, $N33/SUMIFS(Portfolio!$N$2:$N$195, Portfolio!$E$2:$E$195, 'WB Country Groups'!J$1))</f>
        <v>0</v>
      </c>
      <c r="S33" s="78">
        <f>IF(OR(ISNA($E33), $E33&lt;&gt;'WB Country Groups'!K$1), 0, $N33/SUMIFS(Portfolio!$N$2:$N$195, Portfolio!$E$2:$E$195, 'WB Country Groups'!K$1))</f>
        <v>0</v>
      </c>
      <c r="T33" s="78">
        <f>IF(OR(ISNA($E33), $E33&lt;&gt;'WB Country Groups'!L$1), 0, $N33/SUMIFS(Portfolio!$N$2:$N$195, Portfolio!$E$2:$E$195, 'WB Country Groups'!L$1))</f>
        <v>0</v>
      </c>
      <c r="U33" s="78">
        <f>IF(OR(ISNA($E33), $E33&lt;&gt;'WB Country Groups'!M$1), 0, $N33/SUMIFS(Portfolio!$N$2:$N$195, Portfolio!$E$2:$E$195, 'WB Country Groups'!M$1))</f>
        <v>0</v>
      </c>
      <c r="V33" s="78">
        <f>IF(OR(ISNA($E33), $E33&lt;&gt;'WB Country Groups'!N$1), 0, $N33/SUMIFS(Portfolio!$N$2:$N$195, Portfolio!$E$2:$E$195, 'WB Country Groups'!N$1))</f>
        <v>0</v>
      </c>
      <c r="W33" s="78">
        <f>SUMIFS(FM!$X:$X, FM!$N:$N, $A33)/100</f>
        <v>0</v>
      </c>
      <c r="X33" s="78">
        <f t="shared" si="8"/>
        <v>0</v>
      </c>
      <c r="Y33" s="78">
        <f>SUMIFS(World!$X:$X, World!$N:$N, $A33)/100</f>
        <v>2.7360450563184008E-2</v>
      </c>
      <c r="Z33" s="78">
        <f t="shared" si="9"/>
        <v>2.746331260125693E-2</v>
      </c>
      <c r="AA33" s="5">
        <f>IF(INDEX('WB WDI Market Cap'!$T:$T, MATCH($B33, 'WB WDI Market Cap'!$C:$C, 0))=0, "", INDEX('WB WDI Market Cap'!$T:$T, MATCH($B33, 'WB WDI Market Cap'!$C:$C, 0)))</f>
        <v>1.9935026221448989E-2</v>
      </c>
      <c r="AB33" s="5">
        <f t="shared" si="0"/>
        <v>2.0066826613290158E-2</v>
      </c>
    </row>
    <row r="34" spans="1:28">
      <c r="A34" t="str">
        <f>INDEX('ISO2-ISO3'!$C:$C, MATCH($B34, 'ISO2-ISO3'!$D:$D, 0))</f>
        <v>CL</v>
      </c>
      <c r="B34" t="str">
        <f>'ISO3s in META'!A33</f>
        <v>CHL</v>
      </c>
      <c r="C34" t="str">
        <f>INDEX('ISO3-Names'!$B$2:$B$275, MATCH($B34, 'ISO3-Names'!$A$2:$A$275, 0))</f>
        <v>Chile</v>
      </c>
      <c r="D34" t="str">
        <f>INDEX('WB Country Groups'!$C$2:$C$219, MATCH($B34, 'WB Country Groups'!$B$2:$B$219, 0))</f>
        <v>Latin America &amp; Caribbean</v>
      </c>
      <c r="E34" t="str">
        <f t="shared" si="1"/>
        <v>Latin America &amp; Caribbean</v>
      </c>
      <c r="F34" s="5">
        <f>INDEX('Damodaran CRPs'!$N:$N, MATCH($B34, 'Damodaran CRPs'!$M:$M, 0))</f>
        <v>1.2839249153659449E-2</v>
      </c>
      <c r="G34" s="5">
        <f t="shared" si="2"/>
        <v>1.2839249153659449E-2</v>
      </c>
      <c r="H34" s="5"/>
      <c r="I34" s="5" t="b">
        <f t="shared" si="3"/>
        <v>1</v>
      </c>
      <c r="J34" t="b">
        <f t="shared" si="4"/>
        <v>0</v>
      </c>
      <c r="K34" s="78">
        <f>SUMIFS(EM!$X:$X, EM!$N:$N, $A34)/100</f>
        <v>5.2563445428930001E-3</v>
      </c>
      <c r="L34" s="78">
        <f t="shared" si="5"/>
        <v>5.256344542892994E-3</v>
      </c>
      <c r="M34" s="78">
        <f>SUMIFS(ACWI!$X:$X, ACWI!$N:$N, $A34)/100</f>
        <v>5.45961130602E-4</v>
      </c>
      <c r="N34" s="78">
        <f t="shared" si="6"/>
        <v>5.4779976967202356E-4</v>
      </c>
      <c r="O34" s="78">
        <f t="shared" si="7"/>
        <v>1.475107959959341E-3</v>
      </c>
      <c r="P34" s="78">
        <f>IF(OR(ISNA($E34), $E34&lt;&gt;'WB Country Groups'!H$1), 0, $N34/SUMIFS(Portfolio!$N$2:$N$195, Portfolio!$E$2:$E$195, 'WB Country Groups'!H$1))</f>
        <v>0</v>
      </c>
      <c r="Q34" s="78">
        <f>IF(OR(ISNA($E34), $E34&lt;&gt;'WB Country Groups'!I$1), 0, $N34/SUMIFS(Portfolio!$N$2:$N$195, Portfolio!$E$2:$E$195, 'WB Country Groups'!I$1))</f>
        <v>0</v>
      </c>
      <c r="R34" s="78">
        <f>IF(OR(ISNA($E34), $E34&lt;&gt;'WB Country Groups'!J$1), 0, $N34/SUMIFS(Portfolio!$N$2:$N$195, Portfolio!$E$2:$E$195, 'WB Country Groups'!J$1))</f>
        <v>0</v>
      </c>
      <c r="S34" s="78">
        <f>IF(OR(ISNA($E34), $E34&lt;&gt;'WB Country Groups'!K$1), 0, $N34/SUMIFS(Portfolio!$N$2:$N$195, Portfolio!$E$2:$E$195, 'WB Country Groups'!K$1))</f>
        <v>5.8176364985268514E-2</v>
      </c>
      <c r="T34" s="78">
        <f>IF(OR(ISNA($E34), $E34&lt;&gt;'WB Country Groups'!L$1), 0, $N34/SUMIFS(Portfolio!$N$2:$N$195, Portfolio!$E$2:$E$195, 'WB Country Groups'!L$1))</f>
        <v>0</v>
      </c>
      <c r="U34" s="78">
        <f>IF(OR(ISNA($E34), $E34&lt;&gt;'WB Country Groups'!M$1), 0, $N34/SUMIFS(Portfolio!$N$2:$N$195, Portfolio!$E$2:$E$195, 'WB Country Groups'!M$1))</f>
        <v>0</v>
      </c>
      <c r="V34" s="78">
        <f>IF(OR(ISNA($E34), $E34&lt;&gt;'WB Country Groups'!N$1), 0, $N34/SUMIFS(Portfolio!$N$2:$N$195, Portfolio!$E$2:$E$195, 'WB Country Groups'!N$1))</f>
        <v>0</v>
      </c>
      <c r="W34" s="78">
        <f>SUMIFS(FM!$X:$X, FM!$N:$N, $A34)/100</f>
        <v>0</v>
      </c>
      <c r="X34" s="78">
        <f t="shared" si="8"/>
        <v>0</v>
      </c>
      <c r="Y34" s="78">
        <f>SUMIFS(World!$X:$X, World!$N:$N, $A34)/100</f>
        <v>0</v>
      </c>
      <c r="Z34" s="78">
        <f t="shared" si="9"/>
        <v>0</v>
      </c>
      <c r="AA34" s="5">
        <f>IF(INDEX('WB WDI Market Cap'!$T:$T, MATCH($B34, 'WB WDI Market Cap'!$C:$C, 0))=0, "", INDEX('WB WDI Market Cap'!$T:$T, MATCH($B34, 'WB WDI Market Cap'!$C:$C, 0)))</f>
        <v>1.8380257052954777E-3</v>
      </c>
      <c r="AB34" s="5">
        <f t="shared" ref="AB34:AB65" si="10">IF(ISNUMBER($AA34),$AA34/$AA$198,"")</f>
        <v>1.8501778091091878E-3</v>
      </c>
    </row>
    <row r="35" spans="1:28">
      <c r="A35" t="str">
        <f>INDEX('ISO2-ISO3'!$C:$C, MATCH($B35, 'ISO2-ISO3'!$D:$D, 0))</f>
        <v>CN</v>
      </c>
      <c r="B35" t="str">
        <f>'ISO3s in META'!A34</f>
        <v>CHN</v>
      </c>
      <c r="C35" t="str">
        <f>INDEX('ISO3-Names'!$B$2:$B$275, MATCH($B35, 'ISO3-Names'!$A$2:$A$275, 0))</f>
        <v>China</v>
      </c>
      <c r="D35" t="str">
        <f>INDEX('WB Country Groups'!$C$2:$C$219, MATCH($B35, 'WB Country Groups'!$B$2:$B$219, 0))</f>
        <v>East Asia &amp; Pacific</v>
      </c>
      <c r="E35" t="str">
        <f t="shared" si="1"/>
        <v>East Asia &amp; Pacific</v>
      </c>
      <c r="F35" s="5">
        <f>INDEX('Damodaran CRPs'!$N:$N, MATCH($B35, 'Damodaran CRPs'!$M:$M, 0))</f>
        <v>1.0699374294716207E-2</v>
      </c>
      <c r="G35" s="5">
        <f t="shared" si="2"/>
        <v>1.0699374294716207E-2</v>
      </c>
      <c r="H35" s="5"/>
      <c r="I35" s="5" t="b">
        <f t="shared" si="3"/>
        <v>1</v>
      </c>
      <c r="J35" t="b">
        <f t="shared" si="4"/>
        <v>0</v>
      </c>
      <c r="K35" s="78">
        <f>SUMIFS(EM!$X:$X, EM!$N:$N, $A35)/100</f>
        <v>0.29789203536968306</v>
      </c>
      <c r="L35" s="78">
        <f t="shared" si="5"/>
        <v>0.29789203536968273</v>
      </c>
      <c r="M35" s="78">
        <f>SUMIFS(ACWI!$X:$X, ACWI!$N:$N, $A35)/100</f>
        <v>3.0941174251614002E-2</v>
      </c>
      <c r="N35" s="78">
        <f t="shared" si="6"/>
        <v>3.1045375171171584E-2</v>
      </c>
      <c r="O35" s="78">
        <f t="shared" si="7"/>
        <v>8.359857482659705E-2</v>
      </c>
      <c r="P35" s="78">
        <f>IF(OR(ISNA($E35), $E35&lt;&gt;'WB Country Groups'!H$1), 0, $N35/SUMIFS(Portfolio!$N$2:$N$195, Portfolio!$E$2:$E$195, 'WB Country Groups'!H$1))</f>
        <v>0</v>
      </c>
      <c r="Q35" s="78">
        <f>IF(OR(ISNA($E35), $E35&lt;&gt;'WB Country Groups'!I$1), 0, $N35/SUMIFS(Portfolio!$N$2:$N$195, Portfolio!$E$2:$E$195, 'WB Country Groups'!I$1))</f>
        <v>0</v>
      </c>
      <c r="R35" s="78">
        <f>IF(OR(ISNA($E35), $E35&lt;&gt;'WB Country Groups'!J$1), 0, $N35/SUMIFS(Portfolio!$N$2:$N$195, Portfolio!$E$2:$E$195, 'WB Country Groups'!J$1))</f>
        <v>0.21438522809830038</v>
      </c>
      <c r="S35" s="78">
        <f>IF(OR(ISNA($E35), $E35&lt;&gt;'WB Country Groups'!K$1), 0, $N35/SUMIFS(Portfolio!$N$2:$N$195, Portfolio!$E$2:$E$195, 'WB Country Groups'!K$1))</f>
        <v>0</v>
      </c>
      <c r="T35" s="78">
        <f>IF(OR(ISNA($E35), $E35&lt;&gt;'WB Country Groups'!L$1), 0, $N35/SUMIFS(Portfolio!$N$2:$N$195, Portfolio!$E$2:$E$195, 'WB Country Groups'!L$1))</f>
        <v>0</v>
      </c>
      <c r="U35" s="78">
        <f>IF(OR(ISNA($E35), $E35&lt;&gt;'WB Country Groups'!M$1), 0, $N35/SUMIFS(Portfolio!$N$2:$N$195, Portfolio!$E$2:$E$195, 'WB Country Groups'!M$1))</f>
        <v>0</v>
      </c>
      <c r="V35" s="78">
        <f>IF(OR(ISNA($E35), $E35&lt;&gt;'WB Country Groups'!N$1), 0, $N35/SUMIFS(Portfolio!$N$2:$N$195, Portfolio!$E$2:$E$195, 'WB Country Groups'!N$1))</f>
        <v>0</v>
      </c>
      <c r="W35" s="78">
        <f>SUMIFS(FM!$X:$X, FM!$N:$N, $A35)/100</f>
        <v>0</v>
      </c>
      <c r="X35" s="78">
        <f t="shared" si="8"/>
        <v>0</v>
      </c>
      <c r="Y35" s="78">
        <f>SUMIFS(World!$X:$X, World!$N:$N, $A35)/100</f>
        <v>0</v>
      </c>
      <c r="Z35" s="78">
        <f t="shared" si="9"/>
        <v>0</v>
      </c>
      <c r="AA35" s="5">
        <f>IF(INDEX('WB WDI Market Cap'!$T:$T, MATCH($B35, 'WB WDI Market Cap'!$C:$C, 0))=0, "", INDEX('WB WDI Market Cap'!$T:$T, MATCH($B35, 'WB WDI Market Cap'!$C:$C, 0)))</f>
        <v>0.12165035115931197</v>
      </c>
      <c r="AB35" s="5">
        <f t="shared" si="10"/>
        <v>0.12245464224838823</v>
      </c>
    </row>
    <row r="36" spans="1:28">
      <c r="A36" t="str">
        <f>INDEX('ISO2-ISO3'!$C:$C, MATCH($B36, 'ISO2-ISO3'!$D:$D, 0))</f>
        <v>CI</v>
      </c>
      <c r="B36" t="str">
        <f>'ISO3s in META'!A35</f>
        <v>CIV</v>
      </c>
      <c r="C36" t="str">
        <f>INDEX('ISO3-Names'!$B$2:$B$275, MATCH($B36, 'ISO3-Names'!$A$2:$A$275, 0))</f>
        <v>CÃ´te d'Ivoire</v>
      </c>
      <c r="D36" t="str">
        <f>INDEX('WB Country Groups'!$C$2:$C$219, MATCH($B36, 'WB Country Groups'!$B$2:$B$219, 0))</f>
        <v>Sub-Saharan Africa</v>
      </c>
      <c r="E36" t="str">
        <f t="shared" si="1"/>
        <v>Sub-Saharan Africa</v>
      </c>
      <c r="F36" s="5">
        <f>INDEX('Damodaran CRPs'!$N:$N, MATCH($B36, 'Damodaran CRPs'!$M:$M, 0))</f>
        <v>5.4566808903052655E-2</v>
      </c>
      <c r="G36" s="5">
        <f t="shared" si="2"/>
        <v>5.4566808903052655E-2</v>
      </c>
      <c r="H36" s="5"/>
      <c r="I36" s="5" t="b">
        <f t="shared" si="3"/>
        <v>1</v>
      </c>
      <c r="J36" t="b">
        <f t="shared" si="4"/>
        <v>0</v>
      </c>
      <c r="K36" s="78">
        <f>SUMIFS(EM!$X:$X, EM!$N:$N, $A36)/100</f>
        <v>0</v>
      </c>
      <c r="L36" s="78">
        <f t="shared" si="5"/>
        <v>0</v>
      </c>
      <c r="M36" s="78">
        <f>SUMIFS(ACWI!$X:$X, ACWI!$N:$N, $A36)/100</f>
        <v>0</v>
      </c>
      <c r="N36" s="78">
        <f t="shared" si="6"/>
        <v>0</v>
      </c>
      <c r="O36" s="78">
        <f t="shared" si="7"/>
        <v>0</v>
      </c>
      <c r="P36" s="78">
        <f>IF(OR(ISNA($E36), $E36&lt;&gt;'WB Country Groups'!H$1), 0, $N36/SUMIFS(Portfolio!$N$2:$N$195, Portfolio!$E$2:$E$195, 'WB Country Groups'!H$1))</f>
        <v>0</v>
      </c>
      <c r="Q36" s="78">
        <f>IF(OR(ISNA($E36), $E36&lt;&gt;'WB Country Groups'!I$1), 0, $N36/SUMIFS(Portfolio!$N$2:$N$195, Portfolio!$E$2:$E$195, 'WB Country Groups'!I$1))</f>
        <v>0</v>
      </c>
      <c r="R36" s="78">
        <f>IF(OR(ISNA($E36), $E36&lt;&gt;'WB Country Groups'!J$1), 0, $N36/SUMIFS(Portfolio!$N$2:$N$195, Portfolio!$E$2:$E$195, 'WB Country Groups'!J$1))</f>
        <v>0</v>
      </c>
      <c r="S36" s="78">
        <f>IF(OR(ISNA($E36), $E36&lt;&gt;'WB Country Groups'!K$1), 0, $N36/SUMIFS(Portfolio!$N$2:$N$195, Portfolio!$E$2:$E$195, 'WB Country Groups'!K$1))</f>
        <v>0</v>
      </c>
      <c r="T36" s="78">
        <f>IF(OR(ISNA($E36), $E36&lt;&gt;'WB Country Groups'!L$1), 0, $N36/SUMIFS(Portfolio!$N$2:$N$195, Portfolio!$E$2:$E$195, 'WB Country Groups'!L$1))</f>
        <v>0</v>
      </c>
      <c r="U36" s="78">
        <f>IF(OR(ISNA($E36), $E36&lt;&gt;'WB Country Groups'!M$1), 0, $N36/SUMIFS(Portfolio!$N$2:$N$195, Portfolio!$E$2:$E$195, 'WB Country Groups'!M$1))</f>
        <v>0</v>
      </c>
      <c r="V36" s="78">
        <f>IF(OR(ISNA($E36), $E36&lt;&gt;'WB Country Groups'!N$1), 0, $N36/SUMIFS(Portfolio!$N$2:$N$195, Portfolio!$E$2:$E$195, 'WB Country Groups'!N$1))</f>
        <v>0</v>
      </c>
      <c r="W36" s="78">
        <f>SUMIFS(FM!$X:$X, FM!$N:$N, $A36)/100</f>
        <v>1.5881712497049999E-3</v>
      </c>
      <c r="X36" s="78">
        <f t="shared" si="8"/>
        <v>1.58817124970499E-3</v>
      </c>
      <c r="Y36" s="78">
        <f>SUMIFS(World!$X:$X, World!$N:$N, $A36)/100</f>
        <v>0</v>
      </c>
      <c r="Z36" s="78">
        <f t="shared" si="9"/>
        <v>0</v>
      </c>
      <c r="AA36" s="5">
        <f>IF(INDEX('WB WDI Market Cap'!$T:$T, MATCH($B36, 'WB WDI Market Cap'!$C:$C, 0))=0, "", INDEX('WB WDI Market Cap'!$T:$T, MATCH($B36, 'WB WDI Market Cap'!$C:$C, 0)))</f>
        <v>7.3017207399222453E-5</v>
      </c>
      <c r="AB36" s="5">
        <f t="shared" si="10"/>
        <v>7.3499960541328221E-5</v>
      </c>
    </row>
    <row r="37" spans="1:28">
      <c r="A37" t="str">
        <f>INDEX('ISO2-ISO3'!$C:$C, MATCH($B37, 'ISO2-ISO3'!$D:$D, 0))</f>
        <v>CM</v>
      </c>
      <c r="B37" t="str">
        <f>'ISO3s in META'!A36</f>
        <v>CMR</v>
      </c>
      <c r="C37" t="str">
        <f>INDEX('ISO3-Names'!$B$2:$B$275, MATCH($B37, 'ISO3-Names'!$A$2:$A$275, 0))</f>
        <v>Cameroon</v>
      </c>
      <c r="D37" t="str">
        <f>INDEX('WB Country Groups'!$C$2:$C$219, MATCH($B37, 'WB Country Groups'!$B$2:$B$219, 0))</f>
        <v>Sub-Saharan Africa</v>
      </c>
      <c r="E37" t="str">
        <f t="shared" si="1"/>
        <v>Sub-Saharan Africa</v>
      </c>
      <c r="F37" s="5">
        <f>INDEX('Damodaran CRPs'!$N:$N, MATCH($B37, 'Damodaran CRPs'!$M:$M, 0))</f>
        <v>8.3455119498786423E-2</v>
      </c>
      <c r="G37" s="5">
        <f t="shared" si="2"/>
        <v>8.3455119498786423E-2</v>
      </c>
      <c r="H37" s="5"/>
      <c r="I37" s="5" t="b">
        <f t="shared" si="3"/>
        <v>0</v>
      </c>
      <c r="J37" t="b">
        <f t="shared" si="4"/>
        <v>0</v>
      </c>
      <c r="K37" s="78">
        <f>SUMIFS(EM!$X:$X, EM!$N:$N, $A37)/100</f>
        <v>0</v>
      </c>
      <c r="L37" s="78">
        <f t="shared" si="5"/>
        <v>0</v>
      </c>
      <c r="M37" s="78">
        <f>SUMIFS(ACWI!$X:$X, ACWI!$N:$N, $A37)/100</f>
        <v>0</v>
      </c>
      <c r="N37" s="78">
        <f t="shared" si="6"/>
        <v>0</v>
      </c>
      <c r="O37" s="78">
        <f t="shared" si="7"/>
        <v>0</v>
      </c>
      <c r="P37" s="78">
        <f>IF(OR(ISNA($E37), $E37&lt;&gt;'WB Country Groups'!H$1), 0, $N37/SUMIFS(Portfolio!$N$2:$N$195, Portfolio!$E$2:$E$195, 'WB Country Groups'!H$1))</f>
        <v>0</v>
      </c>
      <c r="Q37" s="78">
        <f>IF(OR(ISNA($E37), $E37&lt;&gt;'WB Country Groups'!I$1), 0, $N37/SUMIFS(Portfolio!$N$2:$N$195, Portfolio!$E$2:$E$195, 'WB Country Groups'!I$1))</f>
        <v>0</v>
      </c>
      <c r="R37" s="78">
        <f>IF(OR(ISNA($E37), $E37&lt;&gt;'WB Country Groups'!J$1), 0, $N37/SUMIFS(Portfolio!$N$2:$N$195, Portfolio!$E$2:$E$195, 'WB Country Groups'!J$1))</f>
        <v>0</v>
      </c>
      <c r="S37" s="78">
        <f>IF(OR(ISNA($E37), $E37&lt;&gt;'WB Country Groups'!K$1), 0, $N37/SUMIFS(Portfolio!$N$2:$N$195, Portfolio!$E$2:$E$195, 'WB Country Groups'!K$1))</f>
        <v>0</v>
      </c>
      <c r="T37" s="78">
        <f>IF(OR(ISNA($E37), $E37&lt;&gt;'WB Country Groups'!L$1), 0, $N37/SUMIFS(Portfolio!$N$2:$N$195, Portfolio!$E$2:$E$195, 'WB Country Groups'!L$1))</f>
        <v>0</v>
      </c>
      <c r="U37" s="78">
        <f>IF(OR(ISNA($E37), $E37&lt;&gt;'WB Country Groups'!M$1), 0, $N37/SUMIFS(Portfolio!$N$2:$N$195, Portfolio!$E$2:$E$195, 'WB Country Groups'!M$1))</f>
        <v>0</v>
      </c>
      <c r="V37" s="78">
        <f>IF(OR(ISNA($E37), $E37&lt;&gt;'WB Country Groups'!N$1), 0, $N37/SUMIFS(Portfolio!$N$2:$N$195, Portfolio!$E$2:$E$195, 'WB Country Groups'!N$1))</f>
        <v>0</v>
      </c>
      <c r="W37" s="78">
        <f>SUMIFS(FM!$X:$X, FM!$N:$N, $A37)/100</f>
        <v>0</v>
      </c>
      <c r="X37" s="78">
        <f t="shared" si="8"/>
        <v>0</v>
      </c>
      <c r="Y37" s="78">
        <f>SUMIFS(World!$X:$X, World!$N:$N, $A37)/100</f>
        <v>0</v>
      </c>
      <c r="Z37" s="78">
        <f t="shared" si="9"/>
        <v>0</v>
      </c>
      <c r="AA37" s="5" t="str">
        <f>IF(INDEX('WB WDI Market Cap'!$T:$T, MATCH($B37, 'WB WDI Market Cap'!$C:$C, 0))=0, "", INDEX('WB WDI Market Cap'!$T:$T, MATCH($B37, 'WB WDI Market Cap'!$C:$C, 0)))</f>
        <v/>
      </c>
      <c r="AB37" s="5" t="str">
        <f t="shared" si="10"/>
        <v/>
      </c>
    </row>
    <row r="38" spans="1:28">
      <c r="A38" t="str">
        <f>INDEX('ISO2-ISO3'!$C:$C, MATCH($B38, 'ISO2-ISO3'!$D:$D, 0))</f>
        <v>CD</v>
      </c>
      <c r="B38" t="str">
        <f>'ISO3s in META'!A37</f>
        <v>COD</v>
      </c>
      <c r="C38" t="str">
        <f>INDEX('ISO3-Names'!$B$2:$B$275, MATCH($B38, 'ISO3-Names'!$A$2:$A$275, 0))</f>
        <v>Democratic Republic of the Congo</v>
      </c>
      <c r="D38" t="str">
        <f>INDEX('WB Country Groups'!$C$2:$C$219, MATCH($B38, 'WB Country Groups'!$B$2:$B$219, 0))</f>
        <v>Sub-Saharan Africa</v>
      </c>
      <c r="E38" t="str">
        <f t="shared" si="1"/>
        <v>Sub-Saharan Africa</v>
      </c>
      <c r="F38" s="5">
        <f>INDEX('Damodaran CRPs'!$N:$N, MATCH($B38, 'Damodaran CRPs'!$M:$M, 0))</f>
        <v>9.8612566416301048E-2</v>
      </c>
      <c r="G38" s="5">
        <f t="shared" si="2"/>
        <v>9.8612566416301048E-2</v>
      </c>
      <c r="H38" s="5"/>
      <c r="I38" s="5" t="b">
        <f t="shared" si="3"/>
        <v>0</v>
      </c>
      <c r="J38" t="b">
        <f t="shared" si="4"/>
        <v>0</v>
      </c>
      <c r="K38" s="78">
        <f>SUMIFS(EM!$X:$X, EM!$N:$N, $A38)/100</f>
        <v>0</v>
      </c>
      <c r="L38" s="78">
        <f t="shared" si="5"/>
        <v>0</v>
      </c>
      <c r="M38" s="78">
        <f>SUMIFS(ACWI!$X:$X, ACWI!$N:$N, $A38)/100</f>
        <v>0</v>
      </c>
      <c r="N38" s="78">
        <f t="shared" si="6"/>
        <v>0</v>
      </c>
      <c r="O38" s="78">
        <f t="shared" si="7"/>
        <v>0</v>
      </c>
      <c r="P38" s="78">
        <f>IF(OR(ISNA($E38), $E38&lt;&gt;'WB Country Groups'!H$1), 0, $N38/SUMIFS(Portfolio!$N$2:$N$195, Portfolio!$E$2:$E$195, 'WB Country Groups'!H$1))</f>
        <v>0</v>
      </c>
      <c r="Q38" s="78">
        <f>IF(OR(ISNA($E38), $E38&lt;&gt;'WB Country Groups'!I$1), 0, $N38/SUMIFS(Portfolio!$N$2:$N$195, Portfolio!$E$2:$E$195, 'WB Country Groups'!I$1))</f>
        <v>0</v>
      </c>
      <c r="R38" s="78">
        <f>IF(OR(ISNA($E38), $E38&lt;&gt;'WB Country Groups'!J$1), 0, $N38/SUMIFS(Portfolio!$N$2:$N$195, Portfolio!$E$2:$E$195, 'WB Country Groups'!J$1))</f>
        <v>0</v>
      </c>
      <c r="S38" s="78">
        <f>IF(OR(ISNA($E38), $E38&lt;&gt;'WB Country Groups'!K$1), 0, $N38/SUMIFS(Portfolio!$N$2:$N$195, Portfolio!$E$2:$E$195, 'WB Country Groups'!K$1))</f>
        <v>0</v>
      </c>
      <c r="T38" s="78">
        <f>IF(OR(ISNA($E38), $E38&lt;&gt;'WB Country Groups'!L$1), 0, $N38/SUMIFS(Portfolio!$N$2:$N$195, Portfolio!$E$2:$E$195, 'WB Country Groups'!L$1))</f>
        <v>0</v>
      </c>
      <c r="U38" s="78">
        <f>IF(OR(ISNA($E38), $E38&lt;&gt;'WB Country Groups'!M$1), 0, $N38/SUMIFS(Portfolio!$N$2:$N$195, Portfolio!$E$2:$E$195, 'WB Country Groups'!M$1))</f>
        <v>0</v>
      </c>
      <c r="V38" s="78">
        <f>IF(OR(ISNA($E38), $E38&lt;&gt;'WB Country Groups'!N$1), 0, $N38/SUMIFS(Portfolio!$N$2:$N$195, Portfolio!$E$2:$E$195, 'WB Country Groups'!N$1))</f>
        <v>0</v>
      </c>
      <c r="W38" s="78">
        <f>SUMIFS(FM!$X:$X, FM!$N:$N, $A38)/100</f>
        <v>0</v>
      </c>
      <c r="X38" s="78">
        <f t="shared" si="8"/>
        <v>0</v>
      </c>
      <c r="Y38" s="78">
        <f>SUMIFS(World!$X:$X, World!$N:$N, $A38)/100</f>
        <v>0</v>
      </c>
      <c r="Z38" s="78">
        <f t="shared" si="9"/>
        <v>0</v>
      </c>
      <c r="AA38" s="5" t="str">
        <f>IF(INDEX('WB WDI Market Cap'!$T:$T, MATCH($B38, 'WB WDI Market Cap'!$C:$C, 0))=0, "", INDEX('WB WDI Market Cap'!$T:$T, MATCH($B38, 'WB WDI Market Cap'!$C:$C, 0)))</f>
        <v/>
      </c>
      <c r="AB38" s="5" t="str">
        <f t="shared" si="10"/>
        <v/>
      </c>
    </row>
    <row r="39" spans="1:28">
      <c r="A39" t="str">
        <f>INDEX('ISO2-ISO3'!$C:$C, MATCH($B39, 'ISO2-ISO3'!$D:$D, 0))</f>
        <v>CG</v>
      </c>
      <c r="B39" t="str">
        <f>'ISO3s in META'!A38</f>
        <v>COG</v>
      </c>
      <c r="C39" t="str">
        <f>INDEX('ISO3-Names'!$B$2:$B$275, MATCH($B39, 'ISO3-Names'!$A$2:$A$275, 0))</f>
        <v>Congo</v>
      </c>
      <c r="D39" t="str">
        <f>INDEX('WB Country Groups'!$C$2:$C$219, MATCH($B39, 'WB Country Groups'!$B$2:$B$219, 0))</f>
        <v>Sub-Saharan Africa</v>
      </c>
      <c r="E39" t="str">
        <f t="shared" si="1"/>
        <v>Sub-Saharan Africa</v>
      </c>
      <c r="F39" s="5">
        <f>INDEX('Damodaran CRPs'!$N:$N, MATCH($B39, 'Damodaran CRPs'!$M:$M, 0))</f>
        <v>0.13659534516254354</v>
      </c>
      <c r="G39" s="5">
        <f t="shared" si="2"/>
        <v>0.13659534516254354</v>
      </c>
      <c r="H39" s="5"/>
      <c r="I39" s="5" t="b">
        <f t="shared" si="3"/>
        <v>0</v>
      </c>
      <c r="J39" t="b">
        <f t="shared" si="4"/>
        <v>0</v>
      </c>
      <c r="K39" s="78">
        <f>SUMIFS(EM!$X:$X, EM!$N:$N, $A39)/100</f>
        <v>0</v>
      </c>
      <c r="L39" s="78">
        <f t="shared" si="5"/>
        <v>0</v>
      </c>
      <c r="M39" s="78">
        <f>SUMIFS(ACWI!$X:$X, ACWI!$N:$N, $A39)/100</f>
        <v>0</v>
      </c>
      <c r="N39" s="78">
        <f t="shared" si="6"/>
        <v>0</v>
      </c>
      <c r="O39" s="78">
        <f t="shared" si="7"/>
        <v>0</v>
      </c>
      <c r="P39" s="78">
        <f>IF(OR(ISNA($E39), $E39&lt;&gt;'WB Country Groups'!H$1), 0, $N39/SUMIFS(Portfolio!$N$2:$N$195, Portfolio!$E$2:$E$195, 'WB Country Groups'!H$1))</f>
        <v>0</v>
      </c>
      <c r="Q39" s="78">
        <f>IF(OR(ISNA($E39), $E39&lt;&gt;'WB Country Groups'!I$1), 0, $N39/SUMIFS(Portfolio!$N$2:$N$195, Portfolio!$E$2:$E$195, 'WB Country Groups'!I$1))</f>
        <v>0</v>
      </c>
      <c r="R39" s="78">
        <f>IF(OR(ISNA($E39), $E39&lt;&gt;'WB Country Groups'!J$1), 0, $N39/SUMIFS(Portfolio!$N$2:$N$195, Portfolio!$E$2:$E$195, 'WB Country Groups'!J$1))</f>
        <v>0</v>
      </c>
      <c r="S39" s="78">
        <f>IF(OR(ISNA($E39), $E39&lt;&gt;'WB Country Groups'!K$1), 0, $N39/SUMIFS(Portfolio!$N$2:$N$195, Portfolio!$E$2:$E$195, 'WB Country Groups'!K$1))</f>
        <v>0</v>
      </c>
      <c r="T39" s="78">
        <f>IF(OR(ISNA($E39), $E39&lt;&gt;'WB Country Groups'!L$1), 0, $N39/SUMIFS(Portfolio!$N$2:$N$195, Portfolio!$E$2:$E$195, 'WB Country Groups'!L$1))</f>
        <v>0</v>
      </c>
      <c r="U39" s="78">
        <f>IF(OR(ISNA($E39), $E39&lt;&gt;'WB Country Groups'!M$1), 0, $N39/SUMIFS(Portfolio!$N$2:$N$195, Portfolio!$E$2:$E$195, 'WB Country Groups'!M$1))</f>
        <v>0</v>
      </c>
      <c r="V39" s="78">
        <f>IF(OR(ISNA($E39), $E39&lt;&gt;'WB Country Groups'!N$1), 0, $N39/SUMIFS(Portfolio!$N$2:$N$195, Portfolio!$E$2:$E$195, 'WB Country Groups'!N$1))</f>
        <v>0</v>
      </c>
      <c r="W39" s="78">
        <f>SUMIFS(FM!$X:$X, FM!$N:$N, $A39)/100</f>
        <v>0</v>
      </c>
      <c r="X39" s="78">
        <f t="shared" si="8"/>
        <v>0</v>
      </c>
      <c r="Y39" s="78">
        <f>SUMIFS(World!$X:$X, World!$N:$N, $A39)/100</f>
        <v>0</v>
      </c>
      <c r="Z39" s="78">
        <f t="shared" si="9"/>
        <v>0</v>
      </c>
      <c r="AA39" s="5" t="str">
        <f>IF(INDEX('WB WDI Market Cap'!$T:$T, MATCH($B39, 'WB WDI Market Cap'!$C:$C, 0))=0, "", INDEX('WB WDI Market Cap'!$T:$T, MATCH($B39, 'WB WDI Market Cap'!$C:$C, 0)))</f>
        <v/>
      </c>
      <c r="AB39" s="5" t="str">
        <f t="shared" si="10"/>
        <v/>
      </c>
    </row>
    <row r="40" spans="1:28">
      <c r="A40" t="str">
        <f>INDEX('ISO2-ISO3'!$C:$C, MATCH($B40, 'ISO2-ISO3'!$D:$D, 0))</f>
        <v>CO</v>
      </c>
      <c r="B40" t="str">
        <f>'ISO3s in META'!A39</f>
        <v>COL</v>
      </c>
      <c r="C40" t="str">
        <f>INDEX('ISO3-Names'!$B$2:$B$275, MATCH($B40, 'ISO3-Names'!$A$2:$A$275, 0))</f>
        <v>Colombia</v>
      </c>
      <c r="D40" t="str">
        <f>INDEX('WB Country Groups'!$C$2:$C$219, MATCH($B40, 'WB Country Groups'!$B$2:$B$219, 0))</f>
        <v>Latin America &amp; Caribbean</v>
      </c>
      <c r="E40" t="str">
        <f t="shared" si="1"/>
        <v>Latin America &amp; Caribbean</v>
      </c>
      <c r="F40" s="5">
        <f>INDEX('Damodaran CRPs'!$N:$N, MATCH($B40, 'Damodaran CRPs'!$M:$M, 0))</f>
        <v>2.8888310595733758E-2</v>
      </c>
      <c r="G40" s="5">
        <f t="shared" si="2"/>
        <v>2.8888310595733758E-2</v>
      </c>
      <c r="H40" s="5"/>
      <c r="I40" s="5" t="b">
        <f t="shared" si="3"/>
        <v>1</v>
      </c>
      <c r="J40" t="b">
        <f t="shared" si="4"/>
        <v>0</v>
      </c>
      <c r="K40" s="78">
        <f>SUMIFS(EM!$X:$X, EM!$N:$N, $A40)/100</f>
        <v>9.7111095081400009E-4</v>
      </c>
      <c r="L40" s="78">
        <f t="shared" si="5"/>
        <v>9.71110950813999E-4</v>
      </c>
      <c r="M40" s="78">
        <f>SUMIFS(ACWI!$X:$X, ACWI!$N:$N, $A40)/100</f>
        <v>1.0086645354500001E-4</v>
      </c>
      <c r="N40" s="78">
        <f t="shared" si="6"/>
        <v>1.0120614256670392E-4</v>
      </c>
      <c r="O40" s="78">
        <f t="shared" si="7"/>
        <v>2.7252655945128845E-4</v>
      </c>
      <c r="P40" s="78">
        <f>IF(OR(ISNA($E40), $E40&lt;&gt;'WB Country Groups'!H$1), 0, $N40/SUMIFS(Portfolio!$N$2:$N$195, Portfolio!$E$2:$E$195, 'WB Country Groups'!H$1))</f>
        <v>0</v>
      </c>
      <c r="Q40" s="78">
        <f>IF(OR(ISNA($E40), $E40&lt;&gt;'WB Country Groups'!I$1), 0, $N40/SUMIFS(Portfolio!$N$2:$N$195, Portfolio!$E$2:$E$195, 'WB Country Groups'!I$1))</f>
        <v>0</v>
      </c>
      <c r="R40" s="78">
        <f>IF(OR(ISNA($E40), $E40&lt;&gt;'WB Country Groups'!J$1), 0, $N40/SUMIFS(Portfolio!$N$2:$N$195, Portfolio!$E$2:$E$195, 'WB Country Groups'!J$1))</f>
        <v>0</v>
      </c>
      <c r="S40" s="78">
        <f>IF(OR(ISNA($E40), $E40&lt;&gt;'WB Country Groups'!K$1), 0, $N40/SUMIFS(Portfolio!$N$2:$N$195, Portfolio!$E$2:$E$195, 'WB Country Groups'!K$1))</f>
        <v>1.0748097780758123E-2</v>
      </c>
      <c r="T40" s="78">
        <f>IF(OR(ISNA($E40), $E40&lt;&gt;'WB Country Groups'!L$1), 0, $N40/SUMIFS(Portfolio!$N$2:$N$195, Portfolio!$E$2:$E$195, 'WB Country Groups'!L$1))</f>
        <v>0</v>
      </c>
      <c r="U40" s="78">
        <f>IF(OR(ISNA($E40), $E40&lt;&gt;'WB Country Groups'!M$1), 0, $N40/SUMIFS(Portfolio!$N$2:$N$195, Portfolio!$E$2:$E$195, 'WB Country Groups'!M$1))</f>
        <v>0</v>
      </c>
      <c r="V40" s="78">
        <f>IF(OR(ISNA($E40), $E40&lt;&gt;'WB Country Groups'!N$1), 0, $N40/SUMIFS(Portfolio!$N$2:$N$195, Portfolio!$E$2:$E$195, 'WB Country Groups'!N$1))</f>
        <v>0</v>
      </c>
      <c r="W40" s="78">
        <f>SUMIFS(FM!$X:$X, FM!$N:$N, $A40)/100</f>
        <v>4.2370129279871008E-2</v>
      </c>
      <c r="X40" s="78">
        <f t="shared" si="8"/>
        <v>4.2370129279870744E-2</v>
      </c>
      <c r="Y40" s="78">
        <f>SUMIFS(World!$X:$X, World!$N:$N, $A40)/100</f>
        <v>0</v>
      </c>
      <c r="Z40" s="78">
        <f t="shared" si="9"/>
        <v>0</v>
      </c>
      <c r="AA40" s="5">
        <f>IF(INDEX('WB WDI Market Cap'!$T:$T, MATCH($B40, 'WB WDI Market Cap'!$C:$C, 0))=0, "", INDEX('WB WDI Market Cap'!$T:$T, MATCH($B40, 'WB WDI Market Cap'!$C:$C, 0)))</f>
        <v>1.0588495507795677E-3</v>
      </c>
      <c r="AB40" s="5">
        <f t="shared" si="10"/>
        <v>1.0658501327774704E-3</v>
      </c>
    </row>
    <row r="41" spans="1:28">
      <c r="A41" t="str">
        <f>INDEX('ISO2-ISO3'!$C:$C, MATCH($B41, 'ISO2-ISO3'!$D:$D, 0))</f>
        <v>KM</v>
      </c>
      <c r="B41" t="str">
        <f>'ISO3s in META'!A40</f>
        <v>COM</v>
      </c>
      <c r="C41" t="str">
        <f>INDEX('ISO3-Names'!$B$2:$B$275, MATCH($B41, 'ISO3-Names'!$A$2:$A$275, 0))</f>
        <v>Comoros</v>
      </c>
      <c r="D41" t="str">
        <f>INDEX('WB Country Groups'!$C$2:$C$219, MATCH($B41, 'WB Country Groups'!$B$2:$B$219, 0))</f>
        <v>Sub-Saharan Africa</v>
      </c>
      <c r="E41" t="str">
        <f t="shared" si="1"/>
        <v>Sub-Saharan Africa</v>
      </c>
      <c r="F41" s="5" t="e">
        <f>INDEX('Damodaran CRPs'!$N:$N, MATCH($B41, 'Damodaran CRPs'!$M:$M, 0))</f>
        <v>#N/A</v>
      </c>
      <c r="G41" s="5" t="str">
        <f t="shared" si="2"/>
        <v/>
      </c>
      <c r="H41" s="5"/>
      <c r="I41" s="5" t="b">
        <f t="shared" si="3"/>
        <v>0</v>
      </c>
      <c r="J41" t="b">
        <f t="shared" si="4"/>
        <v>0</v>
      </c>
      <c r="K41" s="78">
        <f>SUMIFS(EM!$X:$X, EM!$N:$N, $A41)/100</f>
        <v>0</v>
      </c>
      <c r="L41" s="78">
        <f t="shared" si="5"/>
        <v>0</v>
      </c>
      <c r="M41" s="78">
        <f>SUMIFS(ACWI!$X:$X, ACWI!$N:$N, $A41)/100</f>
        <v>0</v>
      </c>
      <c r="N41" s="78">
        <f t="shared" si="6"/>
        <v>0</v>
      </c>
      <c r="O41" s="78">
        <f t="shared" si="7"/>
        <v>0</v>
      </c>
      <c r="P41" s="78">
        <f>IF(OR(ISNA($E41), $E41&lt;&gt;'WB Country Groups'!H$1), 0, $N41/SUMIFS(Portfolio!$N$2:$N$195, Portfolio!$E$2:$E$195, 'WB Country Groups'!H$1))</f>
        <v>0</v>
      </c>
      <c r="Q41" s="78">
        <f>IF(OR(ISNA($E41), $E41&lt;&gt;'WB Country Groups'!I$1), 0, $N41/SUMIFS(Portfolio!$N$2:$N$195, Portfolio!$E$2:$E$195, 'WB Country Groups'!I$1))</f>
        <v>0</v>
      </c>
      <c r="R41" s="78">
        <f>IF(OR(ISNA($E41), $E41&lt;&gt;'WB Country Groups'!J$1), 0, $N41/SUMIFS(Portfolio!$N$2:$N$195, Portfolio!$E$2:$E$195, 'WB Country Groups'!J$1))</f>
        <v>0</v>
      </c>
      <c r="S41" s="78">
        <f>IF(OR(ISNA($E41), $E41&lt;&gt;'WB Country Groups'!K$1), 0, $N41/SUMIFS(Portfolio!$N$2:$N$195, Portfolio!$E$2:$E$195, 'WB Country Groups'!K$1))</f>
        <v>0</v>
      </c>
      <c r="T41" s="78">
        <f>IF(OR(ISNA($E41), $E41&lt;&gt;'WB Country Groups'!L$1), 0, $N41/SUMIFS(Portfolio!$N$2:$N$195, Portfolio!$E$2:$E$195, 'WB Country Groups'!L$1))</f>
        <v>0</v>
      </c>
      <c r="U41" s="78">
        <f>IF(OR(ISNA($E41), $E41&lt;&gt;'WB Country Groups'!M$1), 0, $N41/SUMIFS(Portfolio!$N$2:$N$195, Portfolio!$E$2:$E$195, 'WB Country Groups'!M$1))</f>
        <v>0</v>
      </c>
      <c r="V41" s="78">
        <f>IF(OR(ISNA($E41), $E41&lt;&gt;'WB Country Groups'!N$1), 0, $N41/SUMIFS(Portfolio!$N$2:$N$195, Portfolio!$E$2:$E$195, 'WB Country Groups'!N$1))</f>
        <v>0</v>
      </c>
      <c r="W41" s="78">
        <f>SUMIFS(FM!$X:$X, FM!$N:$N, $A41)/100</f>
        <v>0</v>
      </c>
      <c r="X41" s="78">
        <f t="shared" si="8"/>
        <v>0</v>
      </c>
      <c r="Y41" s="78">
        <f>SUMIFS(World!$X:$X, World!$N:$N, $A41)/100</f>
        <v>0</v>
      </c>
      <c r="Z41" s="78">
        <f t="shared" si="9"/>
        <v>0</v>
      </c>
      <c r="AA41" s="5" t="str">
        <f>IF(INDEX('WB WDI Market Cap'!$T:$T, MATCH($B41, 'WB WDI Market Cap'!$C:$C, 0))=0, "", INDEX('WB WDI Market Cap'!$T:$T, MATCH($B41, 'WB WDI Market Cap'!$C:$C, 0)))</f>
        <v/>
      </c>
      <c r="AB41" s="5" t="str">
        <f t="shared" si="10"/>
        <v/>
      </c>
    </row>
    <row r="42" spans="1:28">
      <c r="A42" t="str">
        <f>INDEX('ISO2-ISO3'!$C:$C, MATCH($B42, 'ISO2-ISO3'!$D:$D, 0))</f>
        <v>CV</v>
      </c>
      <c r="B42" t="str">
        <f>'ISO3s in META'!A41</f>
        <v>CPV</v>
      </c>
      <c r="C42" t="str">
        <f>INDEX('ISO3-Names'!$B$2:$B$275, MATCH($B42, 'ISO3-Names'!$A$2:$A$275, 0))</f>
        <v>Cabo Verde</v>
      </c>
      <c r="D42" t="str">
        <f>INDEX('WB Country Groups'!$C$2:$C$219, MATCH($B42, 'WB Country Groups'!$B$2:$B$219, 0))</f>
        <v>Sub-Saharan Africa</v>
      </c>
      <c r="E42" t="str">
        <f t="shared" si="1"/>
        <v>Sub-Saharan Africa</v>
      </c>
      <c r="F42" s="5">
        <f>INDEX('Damodaran CRPs'!$N:$N, MATCH($B42, 'Damodaran CRPs'!$M:$M, 0))</f>
        <v>9.8612566416301048E-2</v>
      </c>
      <c r="G42" s="5">
        <f t="shared" si="2"/>
        <v>9.8612566416301048E-2</v>
      </c>
      <c r="H42" s="5"/>
      <c r="I42" s="5" t="b">
        <f t="shared" si="3"/>
        <v>0</v>
      </c>
      <c r="J42" t="b">
        <f t="shared" si="4"/>
        <v>0</v>
      </c>
      <c r="K42" s="78">
        <f>SUMIFS(EM!$X:$X, EM!$N:$N, $A42)/100</f>
        <v>0</v>
      </c>
      <c r="L42" s="78">
        <f t="shared" si="5"/>
        <v>0</v>
      </c>
      <c r="M42" s="78">
        <f>SUMIFS(ACWI!$X:$X, ACWI!$N:$N, $A42)/100</f>
        <v>0</v>
      </c>
      <c r="N42" s="78">
        <f t="shared" si="6"/>
        <v>0</v>
      </c>
      <c r="O42" s="78">
        <f t="shared" si="7"/>
        <v>0</v>
      </c>
      <c r="P42" s="78">
        <f>IF(OR(ISNA($E42), $E42&lt;&gt;'WB Country Groups'!H$1), 0, $N42/SUMIFS(Portfolio!$N$2:$N$195, Portfolio!$E$2:$E$195, 'WB Country Groups'!H$1))</f>
        <v>0</v>
      </c>
      <c r="Q42" s="78">
        <f>IF(OR(ISNA($E42), $E42&lt;&gt;'WB Country Groups'!I$1), 0, $N42/SUMIFS(Portfolio!$N$2:$N$195, Portfolio!$E$2:$E$195, 'WB Country Groups'!I$1))</f>
        <v>0</v>
      </c>
      <c r="R42" s="78">
        <f>IF(OR(ISNA($E42), $E42&lt;&gt;'WB Country Groups'!J$1), 0, $N42/SUMIFS(Portfolio!$N$2:$N$195, Portfolio!$E$2:$E$195, 'WB Country Groups'!J$1))</f>
        <v>0</v>
      </c>
      <c r="S42" s="78">
        <f>IF(OR(ISNA($E42), $E42&lt;&gt;'WB Country Groups'!K$1), 0, $N42/SUMIFS(Portfolio!$N$2:$N$195, Portfolio!$E$2:$E$195, 'WB Country Groups'!K$1))</f>
        <v>0</v>
      </c>
      <c r="T42" s="78">
        <f>IF(OR(ISNA($E42), $E42&lt;&gt;'WB Country Groups'!L$1), 0, $N42/SUMIFS(Portfolio!$N$2:$N$195, Portfolio!$E$2:$E$195, 'WB Country Groups'!L$1))</f>
        <v>0</v>
      </c>
      <c r="U42" s="78">
        <f>IF(OR(ISNA($E42), $E42&lt;&gt;'WB Country Groups'!M$1), 0, $N42/SUMIFS(Portfolio!$N$2:$N$195, Portfolio!$E$2:$E$195, 'WB Country Groups'!M$1))</f>
        <v>0</v>
      </c>
      <c r="V42" s="78">
        <f>IF(OR(ISNA($E42), $E42&lt;&gt;'WB Country Groups'!N$1), 0, $N42/SUMIFS(Portfolio!$N$2:$N$195, Portfolio!$E$2:$E$195, 'WB Country Groups'!N$1))</f>
        <v>0</v>
      </c>
      <c r="W42" s="78">
        <f>SUMIFS(FM!$X:$X, FM!$N:$N, $A42)/100</f>
        <v>0</v>
      </c>
      <c r="X42" s="78">
        <f t="shared" si="8"/>
        <v>0</v>
      </c>
      <c r="Y42" s="78">
        <f>SUMIFS(World!$X:$X, World!$N:$N, $A42)/100</f>
        <v>0</v>
      </c>
      <c r="Z42" s="78">
        <f t="shared" si="9"/>
        <v>0</v>
      </c>
      <c r="AA42" s="5" t="str">
        <f>IF(INDEX('WB WDI Market Cap'!$T:$T, MATCH($B42, 'WB WDI Market Cap'!$C:$C, 0))=0, "", INDEX('WB WDI Market Cap'!$T:$T, MATCH($B42, 'WB WDI Market Cap'!$C:$C, 0)))</f>
        <v/>
      </c>
      <c r="AB42" s="5" t="str">
        <f t="shared" si="10"/>
        <v/>
      </c>
    </row>
    <row r="43" spans="1:28">
      <c r="A43" t="str">
        <f>INDEX('ISO2-ISO3'!$C:$C, MATCH($B43, 'ISO2-ISO3'!$D:$D, 0))</f>
        <v>CR</v>
      </c>
      <c r="B43" t="str">
        <f>'ISO3s in META'!A42</f>
        <v>CRI</v>
      </c>
      <c r="C43" t="str">
        <f>INDEX('ISO3-Names'!$B$2:$B$275, MATCH($B43, 'ISO3-Names'!$A$2:$A$275, 0))</f>
        <v>Costa Rica</v>
      </c>
      <c r="D43" t="str">
        <f>INDEX('WB Country Groups'!$C$2:$C$219, MATCH($B43, 'WB Country Groups'!$B$2:$B$219, 0))</f>
        <v>Latin America &amp; Caribbean</v>
      </c>
      <c r="E43" t="str">
        <f t="shared" si="1"/>
        <v>Latin America &amp; Caribbean</v>
      </c>
      <c r="F43" s="5">
        <f>INDEX('Damodaran CRPs'!$N:$N, MATCH($B43, 'Damodaran CRPs'!$M:$M, 0))</f>
        <v>8.3455119498786423E-2</v>
      </c>
      <c r="G43" s="5">
        <f t="shared" si="2"/>
        <v>8.3455119498786423E-2</v>
      </c>
      <c r="H43" s="5"/>
      <c r="I43" s="5" t="b">
        <f t="shared" si="3"/>
        <v>0</v>
      </c>
      <c r="J43" t="b">
        <f t="shared" si="4"/>
        <v>0</v>
      </c>
      <c r="K43" s="78">
        <f>SUMIFS(EM!$X:$X, EM!$N:$N, $A43)/100</f>
        <v>0</v>
      </c>
      <c r="L43" s="78">
        <f t="shared" si="5"/>
        <v>0</v>
      </c>
      <c r="M43" s="78">
        <f>SUMIFS(ACWI!$X:$X, ACWI!$N:$N, $A43)/100</f>
        <v>0</v>
      </c>
      <c r="N43" s="78">
        <f t="shared" si="6"/>
        <v>0</v>
      </c>
      <c r="O43" s="78">
        <f t="shared" si="7"/>
        <v>0</v>
      </c>
      <c r="P43" s="78">
        <f>IF(OR(ISNA($E43), $E43&lt;&gt;'WB Country Groups'!H$1), 0, $N43/SUMIFS(Portfolio!$N$2:$N$195, Portfolio!$E$2:$E$195, 'WB Country Groups'!H$1))</f>
        <v>0</v>
      </c>
      <c r="Q43" s="78">
        <f>IF(OR(ISNA($E43), $E43&lt;&gt;'WB Country Groups'!I$1), 0, $N43/SUMIFS(Portfolio!$N$2:$N$195, Portfolio!$E$2:$E$195, 'WB Country Groups'!I$1))</f>
        <v>0</v>
      </c>
      <c r="R43" s="78">
        <f>IF(OR(ISNA($E43), $E43&lt;&gt;'WB Country Groups'!J$1), 0, $N43/SUMIFS(Portfolio!$N$2:$N$195, Portfolio!$E$2:$E$195, 'WB Country Groups'!J$1))</f>
        <v>0</v>
      </c>
      <c r="S43" s="78">
        <f>IF(OR(ISNA($E43), $E43&lt;&gt;'WB Country Groups'!K$1), 0, $N43/SUMIFS(Portfolio!$N$2:$N$195, Portfolio!$E$2:$E$195, 'WB Country Groups'!K$1))</f>
        <v>0</v>
      </c>
      <c r="T43" s="78">
        <f>IF(OR(ISNA($E43), $E43&lt;&gt;'WB Country Groups'!L$1), 0, $N43/SUMIFS(Portfolio!$N$2:$N$195, Portfolio!$E$2:$E$195, 'WB Country Groups'!L$1))</f>
        <v>0</v>
      </c>
      <c r="U43" s="78">
        <f>IF(OR(ISNA($E43), $E43&lt;&gt;'WB Country Groups'!M$1), 0, $N43/SUMIFS(Portfolio!$N$2:$N$195, Portfolio!$E$2:$E$195, 'WB Country Groups'!M$1))</f>
        <v>0</v>
      </c>
      <c r="V43" s="78">
        <f>IF(OR(ISNA($E43), $E43&lt;&gt;'WB Country Groups'!N$1), 0, $N43/SUMIFS(Portfolio!$N$2:$N$195, Portfolio!$E$2:$E$195, 'WB Country Groups'!N$1))</f>
        <v>0</v>
      </c>
      <c r="W43" s="78">
        <f>SUMIFS(FM!$X:$X, FM!$N:$N, $A43)/100</f>
        <v>0</v>
      </c>
      <c r="X43" s="78">
        <f t="shared" si="8"/>
        <v>0</v>
      </c>
      <c r="Y43" s="78">
        <f>SUMIFS(World!$X:$X, World!$N:$N, $A43)/100</f>
        <v>0</v>
      </c>
      <c r="Z43" s="78">
        <f t="shared" si="9"/>
        <v>0</v>
      </c>
      <c r="AA43" s="5">
        <f>IF(INDEX('WB WDI Market Cap'!$T:$T, MATCH($B43, 'WB WDI Market Cap'!$C:$C, 0))=0, "", INDEX('WB WDI Market Cap'!$T:$T, MATCH($B43, 'WB WDI Market Cap'!$C:$C, 0)))</f>
        <v>1.8935857468228217E-5</v>
      </c>
      <c r="AB43" s="5">
        <f t="shared" si="10"/>
        <v>1.906105185756269E-5</v>
      </c>
    </row>
    <row r="44" spans="1:28">
      <c r="A44" t="str">
        <f>INDEX('ISO2-ISO3'!$C:$C, MATCH($B44, 'ISO2-ISO3'!$D:$D, 0))</f>
        <v>CU</v>
      </c>
      <c r="B44" t="str">
        <f>'ISO3s in META'!A43</f>
        <v>CUB</v>
      </c>
      <c r="C44" t="str">
        <f>INDEX('ISO3-Names'!$B$2:$B$275, MATCH($B44, 'ISO3-Names'!$A$2:$A$275, 0))</f>
        <v>Cuba</v>
      </c>
      <c r="D44" t="str">
        <f>INDEX('WB Country Groups'!$C$2:$C$219, MATCH($B44, 'WB Country Groups'!$B$2:$B$219, 0))</f>
        <v>Latin America &amp; Caribbean</v>
      </c>
      <c r="E44" t="str">
        <f t="shared" si="1"/>
        <v>Latin America &amp; Caribbean</v>
      </c>
      <c r="F44" s="5">
        <f>INDEX('Damodaran CRPs'!$N:$N, MATCH($B44, 'Damodaran CRPs'!$M:$M, 0))</f>
        <v>0.18206768591508743</v>
      </c>
      <c r="G44" s="5">
        <f t="shared" si="2"/>
        <v>0.18206768591508743</v>
      </c>
      <c r="H44" s="5"/>
      <c r="I44" s="5" t="b">
        <f t="shared" si="3"/>
        <v>0</v>
      </c>
      <c r="J44" t="b">
        <f t="shared" si="4"/>
        <v>0</v>
      </c>
      <c r="K44" s="78">
        <f>SUMIFS(EM!$X:$X, EM!$N:$N, $A44)/100</f>
        <v>0</v>
      </c>
      <c r="L44" s="78">
        <f t="shared" si="5"/>
        <v>0</v>
      </c>
      <c r="M44" s="78">
        <f>SUMIFS(ACWI!$X:$X, ACWI!$N:$N, $A44)/100</f>
        <v>0</v>
      </c>
      <c r="N44" s="78">
        <f t="shared" si="6"/>
        <v>0</v>
      </c>
      <c r="O44" s="78">
        <f t="shared" si="7"/>
        <v>0</v>
      </c>
      <c r="P44" s="78">
        <f>IF(OR(ISNA($E44), $E44&lt;&gt;'WB Country Groups'!H$1), 0, $N44/SUMIFS(Portfolio!$N$2:$N$195, Portfolio!$E$2:$E$195, 'WB Country Groups'!H$1))</f>
        <v>0</v>
      </c>
      <c r="Q44" s="78">
        <f>IF(OR(ISNA($E44), $E44&lt;&gt;'WB Country Groups'!I$1), 0, $N44/SUMIFS(Portfolio!$N$2:$N$195, Portfolio!$E$2:$E$195, 'WB Country Groups'!I$1))</f>
        <v>0</v>
      </c>
      <c r="R44" s="78">
        <f>IF(OR(ISNA($E44), $E44&lt;&gt;'WB Country Groups'!J$1), 0, $N44/SUMIFS(Portfolio!$N$2:$N$195, Portfolio!$E$2:$E$195, 'WB Country Groups'!J$1))</f>
        <v>0</v>
      </c>
      <c r="S44" s="78">
        <f>IF(OR(ISNA($E44), $E44&lt;&gt;'WB Country Groups'!K$1), 0, $N44/SUMIFS(Portfolio!$N$2:$N$195, Portfolio!$E$2:$E$195, 'WB Country Groups'!K$1))</f>
        <v>0</v>
      </c>
      <c r="T44" s="78">
        <f>IF(OR(ISNA($E44), $E44&lt;&gt;'WB Country Groups'!L$1), 0, $N44/SUMIFS(Portfolio!$N$2:$N$195, Portfolio!$E$2:$E$195, 'WB Country Groups'!L$1))</f>
        <v>0</v>
      </c>
      <c r="U44" s="78">
        <f>IF(OR(ISNA($E44), $E44&lt;&gt;'WB Country Groups'!M$1), 0, $N44/SUMIFS(Portfolio!$N$2:$N$195, Portfolio!$E$2:$E$195, 'WB Country Groups'!M$1))</f>
        <v>0</v>
      </c>
      <c r="V44" s="78">
        <f>IF(OR(ISNA($E44), $E44&lt;&gt;'WB Country Groups'!N$1), 0, $N44/SUMIFS(Portfolio!$N$2:$N$195, Portfolio!$E$2:$E$195, 'WB Country Groups'!N$1))</f>
        <v>0</v>
      </c>
      <c r="W44" s="78">
        <f>SUMIFS(FM!$X:$X, FM!$N:$N, $A44)/100</f>
        <v>0</v>
      </c>
      <c r="X44" s="78">
        <f t="shared" si="8"/>
        <v>0</v>
      </c>
      <c r="Y44" s="78">
        <f>SUMIFS(World!$X:$X, World!$N:$N, $A44)/100</f>
        <v>0</v>
      </c>
      <c r="Z44" s="78">
        <f t="shared" si="9"/>
        <v>0</v>
      </c>
      <c r="AA44" s="5" t="str">
        <f>IF(INDEX('WB WDI Market Cap'!$T:$T, MATCH($B44, 'WB WDI Market Cap'!$C:$C, 0))=0, "", INDEX('WB WDI Market Cap'!$T:$T, MATCH($B44, 'WB WDI Market Cap'!$C:$C, 0)))</f>
        <v/>
      </c>
      <c r="AB44" s="5" t="str">
        <f t="shared" si="10"/>
        <v/>
      </c>
    </row>
    <row r="45" spans="1:28">
      <c r="A45" t="str">
        <f>INDEX('ISO2-ISO3'!$C:$C, MATCH($B45, 'ISO2-ISO3'!$D:$D, 0))</f>
        <v>CY</v>
      </c>
      <c r="B45" t="str">
        <f>'ISO3s in META'!A44</f>
        <v>CYP</v>
      </c>
      <c r="C45" t="str">
        <f>INDEX('ISO3-Names'!$B$2:$B$275, MATCH($B45, 'ISO3-Names'!$A$2:$A$275, 0))</f>
        <v>Cyprus</v>
      </c>
      <c r="D45" t="str">
        <f>INDEX('WB Country Groups'!$C$2:$C$219, MATCH($B45, 'WB Country Groups'!$B$2:$B$219, 0))</f>
        <v>Europe &amp; Central Asia</v>
      </c>
      <c r="E45" t="str">
        <f t="shared" si="1"/>
        <v>Europe &amp; Central Asia</v>
      </c>
      <c r="F45" s="5">
        <f>INDEX('Damodaran CRPs'!$N:$N, MATCH($B45, 'Damodaran CRPs'!$M:$M, 0))</f>
        <v>3.7982778746242535E-2</v>
      </c>
      <c r="G45" s="5">
        <f t="shared" si="2"/>
        <v>3.7982778746242535E-2</v>
      </c>
      <c r="H45" s="5"/>
      <c r="I45" s="5" t="b">
        <f t="shared" si="3"/>
        <v>0</v>
      </c>
      <c r="J45" t="b">
        <f t="shared" si="4"/>
        <v>0</v>
      </c>
      <c r="K45" s="78">
        <f>SUMIFS(EM!$X:$X, EM!$N:$N, $A45)/100</f>
        <v>0</v>
      </c>
      <c r="L45" s="78">
        <f t="shared" si="5"/>
        <v>0</v>
      </c>
      <c r="M45" s="78">
        <f>SUMIFS(ACWI!$X:$X, ACWI!$N:$N, $A45)/100</f>
        <v>0</v>
      </c>
      <c r="N45" s="78">
        <f t="shared" si="6"/>
        <v>0</v>
      </c>
      <c r="O45" s="78">
        <f t="shared" si="7"/>
        <v>0</v>
      </c>
      <c r="P45" s="78">
        <f>IF(OR(ISNA($E45), $E45&lt;&gt;'WB Country Groups'!H$1), 0, $N45/SUMIFS(Portfolio!$N$2:$N$195, Portfolio!$E$2:$E$195, 'WB Country Groups'!H$1))</f>
        <v>0</v>
      </c>
      <c r="Q45" s="78">
        <f>IF(OR(ISNA($E45), $E45&lt;&gt;'WB Country Groups'!I$1), 0, $N45/SUMIFS(Portfolio!$N$2:$N$195, Portfolio!$E$2:$E$195, 'WB Country Groups'!I$1))</f>
        <v>0</v>
      </c>
      <c r="R45" s="78">
        <f>IF(OR(ISNA($E45), $E45&lt;&gt;'WB Country Groups'!J$1), 0, $N45/SUMIFS(Portfolio!$N$2:$N$195, Portfolio!$E$2:$E$195, 'WB Country Groups'!J$1))</f>
        <v>0</v>
      </c>
      <c r="S45" s="78">
        <f>IF(OR(ISNA($E45), $E45&lt;&gt;'WB Country Groups'!K$1), 0, $N45/SUMIFS(Portfolio!$N$2:$N$195, Portfolio!$E$2:$E$195, 'WB Country Groups'!K$1))</f>
        <v>0</v>
      </c>
      <c r="T45" s="78">
        <f>IF(OR(ISNA($E45), $E45&lt;&gt;'WB Country Groups'!L$1), 0, $N45/SUMIFS(Portfolio!$N$2:$N$195, Portfolio!$E$2:$E$195, 'WB Country Groups'!L$1))</f>
        <v>0</v>
      </c>
      <c r="U45" s="78">
        <f>IF(OR(ISNA($E45), $E45&lt;&gt;'WB Country Groups'!M$1), 0, $N45/SUMIFS(Portfolio!$N$2:$N$195, Portfolio!$E$2:$E$195, 'WB Country Groups'!M$1))</f>
        <v>0</v>
      </c>
      <c r="V45" s="78">
        <f>IF(OR(ISNA($E45), $E45&lt;&gt;'WB Country Groups'!N$1), 0, $N45/SUMIFS(Portfolio!$N$2:$N$195, Portfolio!$E$2:$E$195, 'WB Country Groups'!N$1))</f>
        <v>0</v>
      </c>
      <c r="W45" s="78">
        <f>SUMIFS(FM!$X:$X, FM!$N:$N, $A45)/100</f>
        <v>0</v>
      </c>
      <c r="X45" s="78">
        <f t="shared" si="8"/>
        <v>0</v>
      </c>
      <c r="Y45" s="78">
        <f>SUMIFS(World!$X:$X, World!$N:$N, $A45)/100</f>
        <v>0</v>
      </c>
      <c r="Z45" s="78">
        <f t="shared" si="9"/>
        <v>0</v>
      </c>
      <c r="AA45" s="5">
        <f>IF(INDEX('WB WDI Market Cap'!$T:$T, MATCH($B45, 'WB WDI Market Cap'!$C:$C, 0))=0, "", INDEX('WB WDI Market Cap'!$T:$T, MATCH($B45, 'WB WDI Market Cap'!$C:$C, 0)))</f>
        <v>4.6741673417692261E-5</v>
      </c>
      <c r="AB45" s="5">
        <f t="shared" si="10"/>
        <v>4.7050705911722053E-5</v>
      </c>
    </row>
    <row r="46" spans="1:28">
      <c r="A46" t="str">
        <f>INDEX('ISO2-ISO3'!$C:$C, MATCH($B46, 'ISO2-ISO3'!$D:$D, 0))</f>
        <v>CZ</v>
      </c>
      <c r="B46" t="str">
        <f>'ISO3s in META'!A45</f>
        <v>CZE</v>
      </c>
      <c r="C46" t="str">
        <f>INDEX('ISO3-Names'!$B$2:$B$275, MATCH($B46, 'ISO3-Names'!$A$2:$A$275, 0))</f>
        <v>Czechia</v>
      </c>
      <c r="D46" t="str">
        <f>INDEX('WB Country Groups'!$C$2:$C$219, MATCH($B46, 'WB Country Groups'!$B$2:$B$219, 0))</f>
        <v>Europe &amp; Central Asia</v>
      </c>
      <c r="E46" t="str">
        <f t="shared" si="1"/>
        <v>Europe &amp; Central Asia</v>
      </c>
      <c r="F46" s="5">
        <f>INDEX('Damodaran CRPs'!$N:$N, MATCH($B46, 'Damodaran CRPs'!$M:$M, 0))</f>
        <v>9.0944681505087752E-3</v>
      </c>
      <c r="G46" s="5">
        <f t="shared" si="2"/>
        <v>9.0944681505087752E-3</v>
      </c>
      <c r="H46" s="5"/>
      <c r="I46" s="5" t="b">
        <f t="shared" si="3"/>
        <v>1</v>
      </c>
      <c r="J46" t="b">
        <f t="shared" si="4"/>
        <v>0</v>
      </c>
      <c r="K46" s="78">
        <f>SUMIFS(EM!$X:$X, EM!$N:$N, $A46)/100</f>
        <v>1.5824075749359999E-3</v>
      </c>
      <c r="L46" s="78">
        <f t="shared" si="5"/>
        <v>1.5824075749359982E-3</v>
      </c>
      <c r="M46" s="78">
        <f>SUMIFS(ACWI!$X:$X, ACWI!$N:$N, $A46)/100</f>
        <v>1.6436004558600001E-4</v>
      </c>
      <c r="N46" s="78">
        <f t="shared" si="6"/>
        <v>1.6491356264871116E-4</v>
      </c>
      <c r="O46" s="78">
        <f t="shared" si="7"/>
        <v>4.4407705595424788E-4</v>
      </c>
      <c r="P46" s="78">
        <f>IF(OR(ISNA($E46), $E46&lt;&gt;'WB Country Groups'!H$1), 0, $N46/SUMIFS(Portfolio!$N$2:$N$195, Portfolio!$E$2:$E$195, 'WB Country Groups'!H$1))</f>
        <v>0</v>
      </c>
      <c r="Q46" s="78">
        <f>IF(OR(ISNA($E46), $E46&lt;&gt;'WB Country Groups'!I$1), 0, $N46/SUMIFS(Portfolio!$N$2:$N$195, Portfolio!$E$2:$E$195, 'WB Country Groups'!I$1))</f>
        <v>1.0256707228678632E-3</v>
      </c>
      <c r="R46" s="78">
        <f>IF(OR(ISNA($E46), $E46&lt;&gt;'WB Country Groups'!J$1), 0, $N46/SUMIFS(Portfolio!$N$2:$N$195, Portfolio!$E$2:$E$195, 'WB Country Groups'!J$1))</f>
        <v>0</v>
      </c>
      <c r="S46" s="78">
        <f>IF(OR(ISNA($E46), $E46&lt;&gt;'WB Country Groups'!K$1), 0, $N46/SUMIFS(Portfolio!$N$2:$N$195, Portfolio!$E$2:$E$195, 'WB Country Groups'!K$1))</f>
        <v>0</v>
      </c>
      <c r="T46" s="78">
        <f>IF(OR(ISNA($E46), $E46&lt;&gt;'WB Country Groups'!L$1), 0, $N46/SUMIFS(Portfolio!$N$2:$N$195, Portfolio!$E$2:$E$195, 'WB Country Groups'!L$1))</f>
        <v>0</v>
      </c>
      <c r="U46" s="78">
        <f>IF(OR(ISNA($E46), $E46&lt;&gt;'WB Country Groups'!M$1), 0, $N46/SUMIFS(Portfolio!$N$2:$N$195, Portfolio!$E$2:$E$195, 'WB Country Groups'!M$1))</f>
        <v>0</v>
      </c>
      <c r="V46" s="78">
        <f>IF(OR(ISNA($E46), $E46&lt;&gt;'WB Country Groups'!N$1), 0, $N46/SUMIFS(Portfolio!$N$2:$N$195, Portfolio!$E$2:$E$195, 'WB Country Groups'!N$1))</f>
        <v>0</v>
      </c>
      <c r="W46" s="78">
        <f>SUMIFS(FM!$X:$X, FM!$N:$N, $A46)/100</f>
        <v>0</v>
      </c>
      <c r="X46" s="78">
        <f t="shared" si="8"/>
        <v>0</v>
      </c>
      <c r="Y46" s="78">
        <f>SUMIFS(World!$X:$X, World!$N:$N, $A46)/100</f>
        <v>0</v>
      </c>
      <c r="Z46" s="78">
        <f t="shared" si="9"/>
        <v>0</v>
      </c>
      <c r="AA46" s="5">
        <f>IF(INDEX('WB WDI Market Cap'!$T:$T, MATCH($B46, 'WB WDI Market Cap'!$C:$C, 0))=0, "", INDEX('WB WDI Market Cap'!$T:$T, MATCH($B46, 'WB WDI Market Cap'!$C:$C, 0)))</f>
        <v>2.6505897938043763E-4</v>
      </c>
      <c r="AB46" s="5">
        <f t="shared" si="10"/>
        <v>2.6681141637025077E-4</v>
      </c>
    </row>
    <row r="47" spans="1:28">
      <c r="A47" t="str">
        <f>INDEX('ISO2-ISO3'!$C:$C, MATCH($B47, 'ISO2-ISO3'!$D:$D, 0))</f>
        <v>DE</v>
      </c>
      <c r="B47" t="str">
        <f>'ISO3s in META'!A46</f>
        <v>DEU</v>
      </c>
      <c r="C47" t="str">
        <f>INDEX('ISO3-Names'!$B$2:$B$275, MATCH($B47, 'ISO3-Names'!$A$2:$A$275, 0))</f>
        <v>Germany</v>
      </c>
      <c r="D47" t="str">
        <f>INDEX('WB Country Groups'!$C$2:$C$219, MATCH($B47, 'WB Country Groups'!$B$2:$B$219, 0))</f>
        <v>Europe &amp; Central Asia</v>
      </c>
      <c r="E47" t="str">
        <f t="shared" si="1"/>
        <v>Europe &amp; Central Asia</v>
      </c>
      <c r="F47" s="5">
        <f>INDEX('Damodaran CRPs'!$N:$N, MATCH($B47, 'Damodaran CRPs'!$M:$M, 0))</f>
        <v>0</v>
      </c>
      <c r="G47" s="5">
        <f t="shared" si="2"/>
        <v>0</v>
      </c>
      <c r="H47" s="5"/>
      <c r="I47" s="5" t="b">
        <f t="shared" si="3"/>
        <v>1</v>
      </c>
      <c r="J47" t="b">
        <f t="shared" si="4"/>
        <v>0</v>
      </c>
      <c r="K47" s="78">
        <f>SUMIFS(EM!$X:$X, EM!$N:$N, $A47)/100</f>
        <v>0</v>
      </c>
      <c r="L47" s="78">
        <f t="shared" si="5"/>
        <v>0</v>
      </c>
      <c r="M47" s="78">
        <f>SUMIFS(ACWI!$X:$X, ACWI!$N:$N, $A47)/100</f>
        <v>2.0614813311548991E-2</v>
      </c>
      <c r="N47" s="78">
        <f t="shared" si="6"/>
        <v>2.0684238036225017E-2</v>
      </c>
      <c r="O47" s="78">
        <f t="shared" si="7"/>
        <v>5.5698242062418177E-2</v>
      </c>
      <c r="P47" s="78">
        <f>IF(OR(ISNA($E47), $E47&lt;&gt;'WB Country Groups'!H$1), 0, $N47/SUMIFS(Portfolio!$N$2:$N$195, Portfolio!$E$2:$E$195, 'WB Country Groups'!H$1))</f>
        <v>0</v>
      </c>
      <c r="Q47" s="78">
        <f>IF(OR(ISNA($E47), $E47&lt;&gt;'WB Country Groups'!I$1), 0, $N47/SUMIFS(Portfolio!$N$2:$N$195, Portfolio!$E$2:$E$195, 'WB Country Groups'!I$1))</f>
        <v>0.12864446706410212</v>
      </c>
      <c r="R47" s="78">
        <f>IF(OR(ISNA($E47), $E47&lt;&gt;'WB Country Groups'!J$1), 0, $N47/SUMIFS(Portfolio!$N$2:$N$195, Portfolio!$E$2:$E$195, 'WB Country Groups'!J$1))</f>
        <v>0</v>
      </c>
      <c r="S47" s="78">
        <f>IF(OR(ISNA($E47), $E47&lt;&gt;'WB Country Groups'!K$1), 0, $N47/SUMIFS(Portfolio!$N$2:$N$195, Portfolio!$E$2:$E$195, 'WB Country Groups'!K$1))</f>
        <v>0</v>
      </c>
      <c r="T47" s="78">
        <f>IF(OR(ISNA($E47), $E47&lt;&gt;'WB Country Groups'!L$1), 0, $N47/SUMIFS(Portfolio!$N$2:$N$195, Portfolio!$E$2:$E$195, 'WB Country Groups'!L$1))</f>
        <v>0</v>
      </c>
      <c r="U47" s="78">
        <f>IF(OR(ISNA($E47), $E47&lt;&gt;'WB Country Groups'!M$1), 0, $N47/SUMIFS(Portfolio!$N$2:$N$195, Portfolio!$E$2:$E$195, 'WB Country Groups'!M$1))</f>
        <v>0</v>
      </c>
      <c r="V47" s="78">
        <f>IF(OR(ISNA($E47), $E47&lt;&gt;'WB Country Groups'!N$1), 0, $N47/SUMIFS(Portfolio!$N$2:$N$195, Portfolio!$E$2:$E$195, 'WB Country Groups'!N$1))</f>
        <v>0</v>
      </c>
      <c r="W47" s="78">
        <f>SUMIFS(FM!$X:$X, FM!$N:$N, $A47)/100</f>
        <v>0</v>
      </c>
      <c r="X47" s="78">
        <f t="shared" si="8"/>
        <v>0</v>
      </c>
      <c r="Y47" s="78">
        <f>SUMIFS(World!$X:$X, World!$N:$N, $A47)/100</f>
        <v>2.3004191372236988E-2</v>
      </c>
      <c r="Z47" s="78">
        <f t="shared" si="9"/>
        <v>2.3090675986344619E-2</v>
      </c>
      <c r="AA47" s="5">
        <f>IF(INDEX('WB WDI Market Cap'!$T:$T, MATCH($B47, 'WB WDI Market Cap'!$C:$C, 0))=0, "", INDEX('WB WDI Market Cap'!$T:$T, MATCH($B47, 'WB WDI Market Cap'!$C:$C, 0)))</f>
        <v>2.2748653242110627E-2</v>
      </c>
      <c r="AB47" s="5">
        <f t="shared" si="10"/>
        <v>2.2899055924197047E-2</v>
      </c>
    </row>
    <row r="48" spans="1:28">
      <c r="A48" t="str">
        <f>INDEX('ISO2-ISO3'!$C:$C, MATCH($B48, 'ISO2-ISO3'!$D:$D, 0))</f>
        <v>DJ</v>
      </c>
      <c r="B48" t="str">
        <f>'ISO3s in META'!A47</f>
        <v>DJI</v>
      </c>
      <c r="C48" t="str">
        <f>INDEX('ISO3-Names'!$B$2:$B$275, MATCH($B48, 'ISO3-Names'!$A$2:$A$275, 0))</f>
        <v>Djibouti</v>
      </c>
      <c r="D48" t="str">
        <f>INDEX('WB Country Groups'!$C$2:$C$219, MATCH($B48, 'WB Country Groups'!$B$2:$B$219, 0))</f>
        <v>Middle East &amp; North Africa</v>
      </c>
      <c r="E48" t="str">
        <f t="shared" si="1"/>
        <v>Middle East &amp; North Africa</v>
      </c>
      <c r="F48" s="5" t="e">
        <f>INDEX('Damodaran CRPs'!$N:$N, MATCH($B48, 'Damodaran CRPs'!$M:$M, 0))</f>
        <v>#N/A</v>
      </c>
      <c r="G48" s="5" t="str">
        <f t="shared" si="2"/>
        <v/>
      </c>
      <c r="H48" s="5"/>
      <c r="I48" s="5" t="b">
        <f t="shared" si="3"/>
        <v>0</v>
      </c>
      <c r="J48" t="b">
        <f t="shared" si="4"/>
        <v>0</v>
      </c>
      <c r="K48" s="78">
        <f>SUMIFS(EM!$X:$X, EM!$N:$N, $A48)/100</f>
        <v>0</v>
      </c>
      <c r="L48" s="78">
        <f t="shared" si="5"/>
        <v>0</v>
      </c>
      <c r="M48" s="78">
        <f>SUMIFS(ACWI!$X:$X, ACWI!$N:$N, $A48)/100</f>
        <v>0</v>
      </c>
      <c r="N48" s="78">
        <f t="shared" si="6"/>
        <v>0</v>
      </c>
      <c r="O48" s="78">
        <f t="shared" si="7"/>
        <v>0</v>
      </c>
      <c r="P48" s="78">
        <f>IF(OR(ISNA($E48), $E48&lt;&gt;'WB Country Groups'!H$1), 0, $N48/SUMIFS(Portfolio!$N$2:$N$195, Portfolio!$E$2:$E$195, 'WB Country Groups'!H$1))</f>
        <v>0</v>
      </c>
      <c r="Q48" s="78">
        <f>IF(OR(ISNA($E48), $E48&lt;&gt;'WB Country Groups'!I$1), 0, $N48/SUMIFS(Portfolio!$N$2:$N$195, Portfolio!$E$2:$E$195, 'WB Country Groups'!I$1))</f>
        <v>0</v>
      </c>
      <c r="R48" s="78">
        <f>IF(OR(ISNA($E48), $E48&lt;&gt;'WB Country Groups'!J$1), 0, $N48/SUMIFS(Portfolio!$N$2:$N$195, Portfolio!$E$2:$E$195, 'WB Country Groups'!J$1))</f>
        <v>0</v>
      </c>
      <c r="S48" s="78">
        <f>IF(OR(ISNA($E48), $E48&lt;&gt;'WB Country Groups'!K$1), 0, $N48/SUMIFS(Portfolio!$N$2:$N$195, Portfolio!$E$2:$E$195, 'WB Country Groups'!K$1))</f>
        <v>0</v>
      </c>
      <c r="T48" s="78">
        <f>IF(OR(ISNA($E48), $E48&lt;&gt;'WB Country Groups'!L$1), 0, $N48/SUMIFS(Portfolio!$N$2:$N$195, Portfolio!$E$2:$E$195, 'WB Country Groups'!L$1))</f>
        <v>0</v>
      </c>
      <c r="U48" s="78">
        <f>IF(OR(ISNA($E48), $E48&lt;&gt;'WB Country Groups'!M$1), 0, $N48/SUMIFS(Portfolio!$N$2:$N$195, Portfolio!$E$2:$E$195, 'WB Country Groups'!M$1))</f>
        <v>0</v>
      </c>
      <c r="V48" s="78">
        <f>IF(OR(ISNA($E48), $E48&lt;&gt;'WB Country Groups'!N$1), 0, $N48/SUMIFS(Portfolio!$N$2:$N$195, Portfolio!$E$2:$E$195, 'WB Country Groups'!N$1))</f>
        <v>0</v>
      </c>
      <c r="W48" s="78">
        <f>SUMIFS(FM!$X:$X, FM!$N:$N, $A48)/100</f>
        <v>0</v>
      </c>
      <c r="X48" s="78">
        <f t="shared" si="8"/>
        <v>0</v>
      </c>
      <c r="Y48" s="78">
        <f>SUMIFS(World!$X:$X, World!$N:$N, $A48)/100</f>
        <v>0</v>
      </c>
      <c r="Z48" s="78">
        <f t="shared" si="9"/>
        <v>0</v>
      </c>
      <c r="AA48" s="5" t="str">
        <f>IF(INDEX('WB WDI Market Cap'!$T:$T, MATCH($B48, 'WB WDI Market Cap'!$C:$C, 0))=0, "", INDEX('WB WDI Market Cap'!$T:$T, MATCH($B48, 'WB WDI Market Cap'!$C:$C, 0)))</f>
        <v/>
      </c>
      <c r="AB48" s="5" t="str">
        <f t="shared" si="10"/>
        <v/>
      </c>
    </row>
    <row r="49" spans="1:28">
      <c r="A49" t="str">
        <f>INDEX('ISO2-ISO3'!$C:$C, MATCH($B49, 'ISO2-ISO3'!$D:$D, 0))</f>
        <v>DM</v>
      </c>
      <c r="B49" t="str">
        <f>'ISO3s in META'!A48</f>
        <v>DMA</v>
      </c>
      <c r="C49" t="str">
        <f>INDEX('ISO3-Names'!$B$2:$B$275, MATCH($B49, 'ISO3-Names'!$A$2:$A$275, 0))</f>
        <v>Dominica</v>
      </c>
      <c r="D49" t="str">
        <f>INDEX('WB Country Groups'!$C$2:$C$219, MATCH($B49, 'WB Country Groups'!$B$2:$B$219, 0))</f>
        <v>Latin America &amp; Caribbean</v>
      </c>
      <c r="E49" t="str">
        <f t="shared" si="1"/>
        <v>Latin America &amp; Caribbean</v>
      </c>
      <c r="F49" s="5" t="e">
        <f>INDEX('Damodaran CRPs'!$N:$N, MATCH($B49, 'Damodaran CRPs'!$M:$M, 0))</f>
        <v>#N/A</v>
      </c>
      <c r="G49" s="5" t="str">
        <f t="shared" si="2"/>
        <v/>
      </c>
      <c r="H49" s="5"/>
      <c r="I49" s="5" t="b">
        <f t="shared" si="3"/>
        <v>0</v>
      </c>
      <c r="J49" t="b">
        <f t="shared" si="4"/>
        <v>0</v>
      </c>
      <c r="K49" s="78">
        <f>SUMIFS(EM!$X:$X, EM!$N:$N, $A49)/100</f>
        <v>0</v>
      </c>
      <c r="L49" s="78">
        <f t="shared" si="5"/>
        <v>0</v>
      </c>
      <c r="M49" s="78">
        <f>SUMIFS(ACWI!$X:$X, ACWI!$N:$N, $A49)/100</f>
        <v>0</v>
      </c>
      <c r="N49" s="78">
        <f t="shared" si="6"/>
        <v>0</v>
      </c>
      <c r="O49" s="78">
        <f t="shared" si="7"/>
        <v>0</v>
      </c>
      <c r="P49" s="78">
        <f>IF(OR(ISNA($E49), $E49&lt;&gt;'WB Country Groups'!H$1), 0, $N49/SUMIFS(Portfolio!$N$2:$N$195, Portfolio!$E$2:$E$195, 'WB Country Groups'!H$1))</f>
        <v>0</v>
      </c>
      <c r="Q49" s="78">
        <f>IF(OR(ISNA($E49), $E49&lt;&gt;'WB Country Groups'!I$1), 0, $N49/SUMIFS(Portfolio!$N$2:$N$195, Portfolio!$E$2:$E$195, 'WB Country Groups'!I$1))</f>
        <v>0</v>
      </c>
      <c r="R49" s="78">
        <f>IF(OR(ISNA($E49), $E49&lt;&gt;'WB Country Groups'!J$1), 0, $N49/SUMIFS(Portfolio!$N$2:$N$195, Portfolio!$E$2:$E$195, 'WB Country Groups'!J$1))</f>
        <v>0</v>
      </c>
      <c r="S49" s="78">
        <f>IF(OR(ISNA($E49), $E49&lt;&gt;'WB Country Groups'!K$1), 0, $N49/SUMIFS(Portfolio!$N$2:$N$195, Portfolio!$E$2:$E$195, 'WB Country Groups'!K$1))</f>
        <v>0</v>
      </c>
      <c r="T49" s="78">
        <f>IF(OR(ISNA($E49), $E49&lt;&gt;'WB Country Groups'!L$1), 0, $N49/SUMIFS(Portfolio!$N$2:$N$195, Portfolio!$E$2:$E$195, 'WB Country Groups'!L$1))</f>
        <v>0</v>
      </c>
      <c r="U49" s="78">
        <f>IF(OR(ISNA($E49), $E49&lt;&gt;'WB Country Groups'!M$1), 0, $N49/SUMIFS(Portfolio!$N$2:$N$195, Portfolio!$E$2:$E$195, 'WB Country Groups'!M$1))</f>
        <v>0</v>
      </c>
      <c r="V49" s="78">
        <f>IF(OR(ISNA($E49), $E49&lt;&gt;'WB Country Groups'!N$1), 0, $N49/SUMIFS(Portfolio!$N$2:$N$195, Portfolio!$E$2:$E$195, 'WB Country Groups'!N$1))</f>
        <v>0</v>
      </c>
      <c r="W49" s="78">
        <f>SUMIFS(FM!$X:$X, FM!$N:$N, $A49)/100</f>
        <v>0</v>
      </c>
      <c r="X49" s="78">
        <f t="shared" si="8"/>
        <v>0</v>
      </c>
      <c r="Y49" s="78">
        <f>SUMIFS(World!$X:$X, World!$N:$N, $A49)/100</f>
        <v>0</v>
      </c>
      <c r="Z49" s="78">
        <f t="shared" si="9"/>
        <v>0</v>
      </c>
      <c r="AA49" s="5" t="str">
        <f>IF(INDEX('WB WDI Market Cap'!$T:$T, MATCH($B49, 'WB WDI Market Cap'!$C:$C, 0))=0, "", INDEX('WB WDI Market Cap'!$T:$T, MATCH($B49, 'WB WDI Market Cap'!$C:$C, 0)))</f>
        <v/>
      </c>
      <c r="AB49" s="5" t="str">
        <f t="shared" si="10"/>
        <v/>
      </c>
    </row>
    <row r="50" spans="1:28">
      <c r="A50" t="str">
        <f>INDEX('ISO2-ISO3'!$C:$C, MATCH($B50, 'ISO2-ISO3'!$D:$D, 0))</f>
        <v>DK</v>
      </c>
      <c r="B50" t="str">
        <f>'ISO3s in META'!A49</f>
        <v>DNK</v>
      </c>
      <c r="C50" t="str">
        <f>INDEX('ISO3-Names'!$B$2:$B$275, MATCH($B50, 'ISO3-Names'!$A$2:$A$275, 0))</f>
        <v>Denmark</v>
      </c>
      <c r="D50" t="str">
        <f>INDEX('WB Country Groups'!$C$2:$C$219, MATCH($B50, 'WB Country Groups'!$B$2:$B$219, 0))</f>
        <v>Europe &amp; Central Asia</v>
      </c>
      <c r="E50" t="str">
        <f t="shared" si="1"/>
        <v>Europe &amp; Central Asia</v>
      </c>
      <c r="F50" s="5">
        <f>INDEX('Damodaran CRPs'!$N:$N, MATCH($B50, 'Damodaran CRPs'!$M:$M, 0))</f>
        <v>0</v>
      </c>
      <c r="G50" s="5">
        <f t="shared" si="2"/>
        <v>0</v>
      </c>
      <c r="H50" s="5"/>
      <c r="I50" s="5" t="b">
        <f t="shared" si="3"/>
        <v>1</v>
      </c>
      <c r="J50" t="b">
        <f t="shared" si="4"/>
        <v>0</v>
      </c>
      <c r="K50" s="78">
        <f>SUMIFS(EM!$X:$X, EM!$N:$N, $A50)/100</f>
        <v>0</v>
      </c>
      <c r="L50" s="78">
        <f t="shared" si="5"/>
        <v>0</v>
      </c>
      <c r="M50" s="78">
        <f>SUMIFS(ACWI!$X:$X, ACWI!$N:$N, $A50)/100</f>
        <v>7.835961481997002E-3</v>
      </c>
      <c r="N50" s="78">
        <f t="shared" si="6"/>
        <v>7.8623507323015308E-3</v>
      </c>
      <c r="O50" s="78">
        <f t="shared" si="7"/>
        <v>2.1171633854745756E-2</v>
      </c>
      <c r="P50" s="78">
        <f>IF(OR(ISNA($E50), $E50&lt;&gt;'WB Country Groups'!H$1), 0, $N50/SUMIFS(Portfolio!$N$2:$N$195, Portfolio!$E$2:$E$195, 'WB Country Groups'!H$1))</f>
        <v>0</v>
      </c>
      <c r="Q50" s="78">
        <f>IF(OR(ISNA($E50), $E50&lt;&gt;'WB Country Groups'!I$1), 0, $N50/SUMIFS(Portfolio!$N$2:$N$195, Portfolio!$E$2:$E$195, 'WB Country Groups'!I$1))</f>
        <v>4.889945271644041E-2</v>
      </c>
      <c r="R50" s="78">
        <f>IF(OR(ISNA($E50), $E50&lt;&gt;'WB Country Groups'!J$1), 0, $N50/SUMIFS(Portfolio!$N$2:$N$195, Portfolio!$E$2:$E$195, 'WB Country Groups'!J$1))</f>
        <v>0</v>
      </c>
      <c r="S50" s="78">
        <f>IF(OR(ISNA($E50), $E50&lt;&gt;'WB Country Groups'!K$1), 0, $N50/SUMIFS(Portfolio!$N$2:$N$195, Portfolio!$E$2:$E$195, 'WB Country Groups'!K$1))</f>
        <v>0</v>
      </c>
      <c r="T50" s="78">
        <f>IF(OR(ISNA($E50), $E50&lt;&gt;'WB Country Groups'!L$1), 0, $N50/SUMIFS(Portfolio!$N$2:$N$195, Portfolio!$E$2:$E$195, 'WB Country Groups'!L$1))</f>
        <v>0</v>
      </c>
      <c r="U50" s="78">
        <f>IF(OR(ISNA($E50), $E50&lt;&gt;'WB Country Groups'!M$1), 0, $N50/SUMIFS(Portfolio!$N$2:$N$195, Portfolio!$E$2:$E$195, 'WB Country Groups'!M$1))</f>
        <v>0</v>
      </c>
      <c r="V50" s="78">
        <f>IF(OR(ISNA($E50), $E50&lt;&gt;'WB Country Groups'!N$1), 0, $N50/SUMIFS(Portfolio!$N$2:$N$195, Portfolio!$E$2:$E$195, 'WB Country Groups'!N$1))</f>
        <v>0</v>
      </c>
      <c r="W50" s="78">
        <f>SUMIFS(FM!$X:$X, FM!$N:$N, $A50)/100</f>
        <v>0</v>
      </c>
      <c r="X50" s="78">
        <f t="shared" si="8"/>
        <v>0</v>
      </c>
      <c r="Y50" s="78">
        <f>SUMIFS(World!$X:$X, World!$N:$N, $A50)/100</f>
        <v>8.7441954866660006E-3</v>
      </c>
      <c r="Z50" s="78">
        <f t="shared" si="9"/>
        <v>8.7770694251630803E-3</v>
      </c>
      <c r="AA50" s="5" t="str">
        <f>IF(INDEX('WB WDI Market Cap'!$T:$T, MATCH($B50, 'WB WDI Market Cap'!$C:$C, 0))=0, "", INDEX('WB WDI Market Cap'!$T:$T, MATCH($B50, 'WB WDI Market Cap'!$C:$C, 0)))</f>
        <v/>
      </c>
      <c r="AB50" s="5" t="str">
        <f t="shared" si="10"/>
        <v/>
      </c>
    </row>
    <row r="51" spans="1:28">
      <c r="A51" t="str">
        <f>INDEX('ISO2-ISO3'!$C:$C, MATCH($B51, 'ISO2-ISO3'!$D:$D, 0))</f>
        <v>DO</v>
      </c>
      <c r="B51" t="str">
        <f>'ISO3s in META'!A50</f>
        <v>DOM</v>
      </c>
      <c r="C51" t="str">
        <f>INDEX('ISO3-Names'!$B$2:$B$275, MATCH($B51, 'ISO3-Names'!$A$2:$A$275, 0))</f>
        <v>Dominican Republic</v>
      </c>
      <c r="D51" t="str">
        <f>INDEX('WB Country Groups'!$C$2:$C$219, MATCH($B51, 'WB Country Groups'!$B$2:$B$219, 0))</f>
        <v>Latin America &amp; Caribbean</v>
      </c>
      <c r="E51" t="str">
        <f t="shared" si="1"/>
        <v>Latin America &amp; Caribbean</v>
      </c>
      <c r="F51" s="5">
        <f>INDEX('Damodaran CRPs'!$N:$N, MATCH($B51, 'Damodaran CRPs'!$M:$M, 0))</f>
        <v>5.4566808903052655E-2</v>
      </c>
      <c r="G51" s="5">
        <f t="shared" si="2"/>
        <v>5.4566808903052655E-2</v>
      </c>
      <c r="H51" s="5"/>
      <c r="I51" s="5" t="b">
        <f t="shared" si="3"/>
        <v>0</v>
      </c>
      <c r="J51" t="b">
        <f t="shared" si="4"/>
        <v>0</v>
      </c>
      <c r="K51" s="78">
        <f>SUMIFS(EM!$X:$X, EM!$N:$N, $A51)/100</f>
        <v>0</v>
      </c>
      <c r="L51" s="78">
        <f t="shared" si="5"/>
        <v>0</v>
      </c>
      <c r="M51" s="78">
        <f>SUMIFS(ACWI!$X:$X, ACWI!$N:$N, $A51)/100</f>
        <v>0</v>
      </c>
      <c r="N51" s="78">
        <f t="shared" si="6"/>
        <v>0</v>
      </c>
      <c r="O51" s="78">
        <f t="shared" si="7"/>
        <v>0</v>
      </c>
      <c r="P51" s="78">
        <f>IF(OR(ISNA($E51), $E51&lt;&gt;'WB Country Groups'!H$1), 0, $N51/SUMIFS(Portfolio!$N$2:$N$195, Portfolio!$E$2:$E$195, 'WB Country Groups'!H$1))</f>
        <v>0</v>
      </c>
      <c r="Q51" s="78">
        <f>IF(OR(ISNA($E51), $E51&lt;&gt;'WB Country Groups'!I$1), 0, $N51/SUMIFS(Portfolio!$N$2:$N$195, Portfolio!$E$2:$E$195, 'WB Country Groups'!I$1))</f>
        <v>0</v>
      </c>
      <c r="R51" s="78">
        <f>IF(OR(ISNA($E51), $E51&lt;&gt;'WB Country Groups'!J$1), 0, $N51/SUMIFS(Portfolio!$N$2:$N$195, Portfolio!$E$2:$E$195, 'WB Country Groups'!J$1))</f>
        <v>0</v>
      </c>
      <c r="S51" s="78">
        <f>IF(OR(ISNA($E51), $E51&lt;&gt;'WB Country Groups'!K$1), 0, $N51/SUMIFS(Portfolio!$N$2:$N$195, Portfolio!$E$2:$E$195, 'WB Country Groups'!K$1))</f>
        <v>0</v>
      </c>
      <c r="T51" s="78">
        <f>IF(OR(ISNA($E51), $E51&lt;&gt;'WB Country Groups'!L$1), 0, $N51/SUMIFS(Portfolio!$N$2:$N$195, Portfolio!$E$2:$E$195, 'WB Country Groups'!L$1))</f>
        <v>0</v>
      </c>
      <c r="U51" s="78">
        <f>IF(OR(ISNA($E51), $E51&lt;&gt;'WB Country Groups'!M$1), 0, $N51/SUMIFS(Portfolio!$N$2:$N$195, Portfolio!$E$2:$E$195, 'WB Country Groups'!M$1))</f>
        <v>0</v>
      </c>
      <c r="V51" s="78">
        <f>IF(OR(ISNA($E51), $E51&lt;&gt;'WB Country Groups'!N$1), 0, $N51/SUMIFS(Portfolio!$N$2:$N$195, Portfolio!$E$2:$E$195, 'WB Country Groups'!N$1))</f>
        <v>0</v>
      </c>
      <c r="W51" s="78">
        <f>SUMIFS(FM!$X:$X, FM!$N:$N, $A51)/100</f>
        <v>0</v>
      </c>
      <c r="X51" s="78">
        <f t="shared" si="8"/>
        <v>0</v>
      </c>
      <c r="Y51" s="78">
        <f>SUMIFS(World!$X:$X, World!$N:$N, $A51)/100</f>
        <v>0</v>
      </c>
      <c r="Z51" s="78">
        <f t="shared" si="9"/>
        <v>0</v>
      </c>
      <c r="AA51" s="5" t="str">
        <f>IF(INDEX('WB WDI Market Cap'!$T:$T, MATCH($B51, 'WB WDI Market Cap'!$C:$C, 0))=0, "", INDEX('WB WDI Market Cap'!$T:$T, MATCH($B51, 'WB WDI Market Cap'!$C:$C, 0)))</f>
        <v/>
      </c>
      <c r="AB51" s="5" t="str">
        <f t="shared" si="10"/>
        <v/>
      </c>
    </row>
    <row r="52" spans="1:28">
      <c r="A52" t="str">
        <f>INDEX('ISO2-ISO3'!$C:$C, MATCH($B52, 'ISO2-ISO3'!$D:$D, 0))</f>
        <v>DZ</v>
      </c>
      <c r="B52" t="str">
        <f>'ISO3s in META'!A51</f>
        <v>DZA</v>
      </c>
      <c r="C52" t="str">
        <f>INDEX('ISO3-Names'!$B$2:$B$275, MATCH($B52, 'ISO3-Names'!$A$2:$A$275, 0))</f>
        <v>Algeria</v>
      </c>
      <c r="D52" t="str">
        <f>INDEX('WB Country Groups'!$C$2:$C$219, MATCH($B52, 'WB Country Groups'!$B$2:$B$219, 0))</f>
        <v>Middle East &amp; North Africa</v>
      </c>
      <c r="E52" t="str">
        <f t="shared" si="1"/>
        <v>Middle East &amp; North Africa</v>
      </c>
      <c r="F52" s="5">
        <f>INDEX('Damodaran CRPs'!$N:$N, MATCH($B52, 'Damodaran CRPs'!$M:$M, 0))</f>
        <v>5.4566808903052655E-2</v>
      </c>
      <c r="G52" s="5">
        <f t="shared" si="2"/>
        <v>5.4566808903052655E-2</v>
      </c>
      <c r="H52" s="5"/>
      <c r="I52" s="5" t="b">
        <f t="shared" si="3"/>
        <v>0</v>
      </c>
      <c r="J52" t="b">
        <f t="shared" si="4"/>
        <v>0</v>
      </c>
      <c r="K52" s="78">
        <f>SUMIFS(EM!$X:$X, EM!$N:$N, $A52)/100</f>
        <v>0</v>
      </c>
      <c r="L52" s="78">
        <f t="shared" si="5"/>
        <v>0</v>
      </c>
      <c r="M52" s="78">
        <f>SUMIFS(ACWI!$X:$X, ACWI!$N:$N, $A52)/100</f>
        <v>0</v>
      </c>
      <c r="N52" s="78">
        <f t="shared" si="6"/>
        <v>0</v>
      </c>
      <c r="O52" s="78">
        <f t="shared" si="7"/>
        <v>0</v>
      </c>
      <c r="P52" s="78">
        <f>IF(OR(ISNA($E52), $E52&lt;&gt;'WB Country Groups'!H$1), 0, $N52/SUMIFS(Portfolio!$N$2:$N$195, Portfolio!$E$2:$E$195, 'WB Country Groups'!H$1))</f>
        <v>0</v>
      </c>
      <c r="Q52" s="78">
        <f>IF(OR(ISNA($E52), $E52&lt;&gt;'WB Country Groups'!I$1), 0, $N52/SUMIFS(Portfolio!$N$2:$N$195, Portfolio!$E$2:$E$195, 'WB Country Groups'!I$1))</f>
        <v>0</v>
      </c>
      <c r="R52" s="78">
        <f>IF(OR(ISNA($E52), $E52&lt;&gt;'WB Country Groups'!J$1), 0, $N52/SUMIFS(Portfolio!$N$2:$N$195, Portfolio!$E$2:$E$195, 'WB Country Groups'!J$1))</f>
        <v>0</v>
      </c>
      <c r="S52" s="78">
        <f>IF(OR(ISNA($E52), $E52&lt;&gt;'WB Country Groups'!K$1), 0, $N52/SUMIFS(Portfolio!$N$2:$N$195, Portfolio!$E$2:$E$195, 'WB Country Groups'!K$1))</f>
        <v>0</v>
      </c>
      <c r="T52" s="78">
        <f>IF(OR(ISNA($E52), $E52&lt;&gt;'WB Country Groups'!L$1), 0, $N52/SUMIFS(Portfolio!$N$2:$N$195, Portfolio!$E$2:$E$195, 'WB Country Groups'!L$1))</f>
        <v>0</v>
      </c>
      <c r="U52" s="78">
        <f>IF(OR(ISNA($E52), $E52&lt;&gt;'WB Country Groups'!M$1), 0, $N52/SUMIFS(Portfolio!$N$2:$N$195, Portfolio!$E$2:$E$195, 'WB Country Groups'!M$1))</f>
        <v>0</v>
      </c>
      <c r="V52" s="78">
        <f>IF(OR(ISNA($E52), $E52&lt;&gt;'WB Country Groups'!N$1), 0, $N52/SUMIFS(Portfolio!$N$2:$N$195, Portfolio!$E$2:$E$195, 'WB Country Groups'!N$1))</f>
        <v>0</v>
      </c>
      <c r="W52" s="78">
        <f>SUMIFS(FM!$X:$X, FM!$N:$N, $A52)/100</f>
        <v>0</v>
      </c>
      <c r="X52" s="78">
        <f t="shared" si="8"/>
        <v>0</v>
      </c>
      <c r="Y52" s="78">
        <f>SUMIFS(World!$X:$X, World!$N:$N, $A52)/100</f>
        <v>0</v>
      </c>
      <c r="Z52" s="78">
        <f t="shared" si="9"/>
        <v>0</v>
      </c>
      <c r="AA52" s="5">
        <f>IF(INDEX('WB WDI Market Cap'!$T:$T, MATCH($B52, 'WB WDI Market Cap'!$C:$C, 0))=0, "", INDEX('WB WDI Market Cap'!$T:$T, MATCH($B52, 'WB WDI Market Cap'!$C:$C, 0)))</f>
        <v>3.6991553096385651E-6</v>
      </c>
      <c r="AB52" s="5">
        <f t="shared" si="10"/>
        <v>3.7236122686551087E-6</v>
      </c>
    </row>
    <row r="53" spans="1:28">
      <c r="A53" t="str">
        <f>INDEX('ISO2-ISO3'!$C:$C, MATCH($B53, 'ISO2-ISO3'!$D:$D, 0))</f>
        <v>EC</v>
      </c>
      <c r="B53" t="str">
        <f>'ISO3s in META'!A52</f>
        <v>ECU</v>
      </c>
      <c r="C53" t="str">
        <f>INDEX('ISO3-Names'!$B$2:$B$275, MATCH($B53, 'ISO3-Names'!$A$2:$A$275, 0))</f>
        <v>Ecuador</v>
      </c>
      <c r="D53" t="str">
        <f>INDEX('WB Country Groups'!$C$2:$C$219, MATCH($B53, 'WB Country Groups'!$B$2:$B$219, 0))</f>
        <v>Latin America &amp; Caribbean</v>
      </c>
      <c r="E53" t="str">
        <f t="shared" si="1"/>
        <v>Latin America &amp; Caribbean</v>
      </c>
      <c r="F53" s="5">
        <f>INDEX('Damodaran CRPs'!$N:$N, MATCH($B53, 'Damodaran CRPs'!$M:$M, 0))</f>
        <v>0.15175279208005821</v>
      </c>
      <c r="G53" s="5">
        <f t="shared" si="2"/>
        <v>0.15175279208005821</v>
      </c>
      <c r="H53" s="5"/>
      <c r="I53" s="5" t="b">
        <f t="shared" si="3"/>
        <v>0</v>
      </c>
      <c r="J53" t="b">
        <f t="shared" si="4"/>
        <v>0</v>
      </c>
      <c r="K53" s="78">
        <f>SUMIFS(EM!$X:$X, EM!$N:$N, $A53)/100</f>
        <v>0</v>
      </c>
      <c r="L53" s="78">
        <f t="shared" si="5"/>
        <v>0</v>
      </c>
      <c r="M53" s="78">
        <f>SUMIFS(ACWI!$X:$X, ACWI!$N:$N, $A53)/100</f>
        <v>0</v>
      </c>
      <c r="N53" s="78">
        <f t="shared" si="6"/>
        <v>0</v>
      </c>
      <c r="O53" s="78">
        <f t="shared" si="7"/>
        <v>0</v>
      </c>
      <c r="P53" s="78">
        <f>IF(OR(ISNA($E53), $E53&lt;&gt;'WB Country Groups'!H$1), 0, $N53/SUMIFS(Portfolio!$N$2:$N$195, Portfolio!$E$2:$E$195, 'WB Country Groups'!H$1))</f>
        <v>0</v>
      </c>
      <c r="Q53" s="78">
        <f>IF(OR(ISNA($E53), $E53&lt;&gt;'WB Country Groups'!I$1), 0, $N53/SUMIFS(Portfolio!$N$2:$N$195, Portfolio!$E$2:$E$195, 'WB Country Groups'!I$1))</f>
        <v>0</v>
      </c>
      <c r="R53" s="78">
        <f>IF(OR(ISNA($E53), $E53&lt;&gt;'WB Country Groups'!J$1), 0, $N53/SUMIFS(Portfolio!$N$2:$N$195, Portfolio!$E$2:$E$195, 'WB Country Groups'!J$1))</f>
        <v>0</v>
      </c>
      <c r="S53" s="78">
        <f>IF(OR(ISNA($E53), $E53&lt;&gt;'WB Country Groups'!K$1), 0, $N53/SUMIFS(Portfolio!$N$2:$N$195, Portfolio!$E$2:$E$195, 'WB Country Groups'!K$1))</f>
        <v>0</v>
      </c>
      <c r="T53" s="78">
        <f>IF(OR(ISNA($E53), $E53&lt;&gt;'WB Country Groups'!L$1), 0, $N53/SUMIFS(Portfolio!$N$2:$N$195, Portfolio!$E$2:$E$195, 'WB Country Groups'!L$1))</f>
        <v>0</v>
      </c>
      <c r="U53" s="78">
        <f>IF(OR(ISNA($E53), $E53&lt;&gt;'WB Country Groups'!M$1), 0, $N53/SUMIFS(Portfolio!$N$2:$N$195, Portfolio!$E$2:$E$195, 'WB Country Groups'!M$1))</f>
        <v>0</v>
      </c>
      <c r="V53" s="78">
        <f>IF(OR(ISNA($E53), $E53&lt;&gt;'WB Country Groups'!N$1), 0, $N53/SUMIFS(Portfolio!$N$2:$N$195, Portfolio!$E$2:$E$195, 'WB Country Groups'!N$1))</f>
        <v>0</v>
      </c>
      <c r="W53" s="78">
        <f>SUMIFS(FM!$X:$X, FM!$N:$N, $A53)/100</f>
        <v>0</v>
      </c>
      <c r="X53" s="78">
        <f t="shared" si="8"/>
        <v>0</v>
      </c>
      <c r="Y53" s="78">
        <f>SUMIFS(World!$X:$X, World!$N:$N, $A53)/100</f>
        <v>0</v>
      </c>
      <c r="Z53" s="78">
        <f t="shared" si="9"/>
        <v>0</v>
      </c>
      <c r="AA53" s="5" t="str">
        <f>IF(INDEX('WB WDI Market Cap'!$T:$T, MATCH($B53, 'WB WDI Market Cap'!$C:$C, 0))=0, "", INDEX('WB WDI Market Cap'!$T:$T, MATCH($B53, 'WB WDI Market Cap'!$C:$C, 0)))</f>
        <v/>
      </c>
      <c r="AB53" s="5" t="str">
        <f t="shared" si="10"/>
        <v/>
      </c>
    </row>
    <row r="54" spans="1:28">
      <c r="A54" t="str">
        <f>INDEX('ISO2-ISO3'!$C:$C, MATCH($B54, 'ISO2-ISO3'!$D:$D, 0))</f>
        <v>EG</v>
      </c>
      <c r="B54" t="str">
        <f>'ISO3s in META'!A53</f>
        <v>EGY</v>
      </c>
      <c r="C54" t="str">
        <f>INDEX('ISO3-Names'!$B$2:$B$275, MATCH($B54, 'ISO3-Names'!$A$2:$A$275, 0))</f>
        <v>Egypt</v>
      </c>
      <c r="D54" t="str">
        <f>INDEX('WB Country Groups'!$C$2:$C$219, MATCH($B54, 'WB Country Groups'!$B$2:$B$219, 0))</f>
        <v>Middle East &amp; North Africa</v>
      </c>
      <c r="E54" t="str">
        <f t="shared" si="1"/>
        <v>Middle East &amp; North Africa</v>
      </c>
      <c r="F54" s="5">
        <f>INDEX('Damodaran CRPs'!$N:$N, MATCH($B54, 'Damodaran CRPs'!$M:$M, 0))</f>
        <v>9.8612566416301048E-2</v>
      </c>
      <c r="G54" s="5">
        <f t="shared" si="2"/>
        <v>9.8612566416301048E-2</v>
      </c>
      <c r="H54" s="5"/>
      <c r="I54" s="5" t="b">
        <f t="shared" si="3"/>
        <v>1</v>
      </c>
      <c r="J54" t="b">
        <f t="shared" si="4"/>
        <v>0</v>
      </c>
      <c r="K54" s="78">
        <f>SUMIFS(EM!$X:$X, EM!$N:$N, $A54)/100</f>
        <v>8.8231334238999995E-4</v>
      </c>
      <c r="L54" s="78">
        <f t="shared" si="5"/>
        <v>8.8231334238999897E-4</v>
      </c>
      <c r="M54" s="78">
        <f>SUMIFS(ACWI!$X:$X, ACWI!$N:$N, $A54)/100</f>
        <v>9.1643305728000008E-5</v>
      </c>
      <c r="N54" s="78">
        <f t="shared" si="6"/>
        <v>9.1951933857317242E-5</v>
      </c>
      <c r="O54" s="78">
        <f t="shared" si="7"/>
        <v>2.4760694888169217E-4</v>
      </c>
      <c r="P54" s="78">
        <f>IF(OR(ISNA($E54), $E54&lt;&gt;'WB Country Groups'!H$1), 0, $N54/SUMIFS(Portfolio!$N$2:$N$195, Portfolio!$E$2:$E$195, 'WB Country Groups'!H$1))</f>
        <v>0</v>
      </c>
      <c r="Q54" s="78">
        <f>IF(OR(ISNA($E54), $E54&lt;&gt;'WB Country Groups'!I$1), 0, $N54/SUMIFS(Portfolio!$N$2:$N$195, Portfolio!$E$2:$E$195, 'WB Country Groups'!I$1))</f>
        <v>0</v>
      </c>
      <c r="R54" s="78">
        <f>IF(OR(ISNA($E54), $E54&lt;&gt;'WB Country Groups'!J$1), 0, $N54/SUMIFS(Portfolio!$N$2:$N$195, Portfolio!$E$2:$E$195, 'WB Country Groups'!J$1))</f>
        <v>0</v>
      </c>
      <c r="S54" s="78">
        <f>IF(OR(ISNA($E54), $E54&lt;&gt;'WB Country Groups'!K$1), 0, $N54/SUMIFS(Portfolio!$N$2:$N$195, Portfolio!$E$2:$E$195, 'WB Country Groups'!K$1))</f>
        <v>0</v>
      </c>
      <c r="T54" s="78">
        <f>IF(OR(ISNA($E54), $E54&lt;&gt;'WB Country Groups'!L$1), 0, $N54/SUMIFS(Portfolio!$N$2:$N$195, Portfolio!$E$2:$E$195, 'WB Country Groups'!L$1))</f>
        <v>0</v>
      </c>
      <c r="U54" s="78">
        <f>IF(OR(ISNA($E54), $E54&lt;&gt;'WB Country Groups'!M$1), 0, $N54/SUMIFS(Portfolio!$N$2:$N$195, Portfolio!$E$2:$E$195, 'WB Country Groups'!M$1))</f>
        <v>0</v>
      </c>
      <c r="V54" s="78">
        <f>IF(OR(ISNA($E54), $E54&lt;&gt;'WB Country Groups'!N$1), 0, $N54/SUMIFS(Portfolio!$N$2:$N$195, Portfolio!$E$2:$E$195, 'WB Country Groups'!N$1))</f>
        <v>9.9298057598182273E-3</v>
      </c>
      <c r="W54" s="78">
        <f>SUMIFS(FM!$X:$X, FM!$N:$N, $A54)/100</f>
        <v>3.8495838555850002E-2</v>
      </c>
      <c r="X54" s="78">
        <f t="shared" si="8"/>
        <v>3.8495838555849766E-2</v>
      </c>
      <c r="Y54" s="78">
        <f>SUMIFS(World!$X:$X, World!$N:$N, $A54)/100</f>
        <v>0</v>
      </c>
      <c r="Z54" s="78">
        <f t="shared" si="9"/>
        <v>0</v>
      </c>
      <c r="AA54" s="5">
        <f>IF(INDEX('WB WDI Market Cap'!$T:$T, MATCH($B54, 'WB WDI Market Cap'!$C:$C, 0))=0, "", INDEX('WB WDI Market Cap'!$T:$T, MATCH($B54, 'WB WDI Market Cap'!$C:$C, 0)))</f>
        <v>4.1183836711218195E-4</v>
      </c>
      <c r="AB54" s="5">
        <f t="shared" si="10"/>
        <v>4.1456123577348372E-4</v>
      </c>
    </row>
    <row r="55" spans="1:28">
      <c r="A55" t="str">
        <f>INDEX('ISO2-ISO3'!$C:$C, MATCH($B55, 'ISO2-ISO3'!$D:$D, 0))</f>
        <v>ER</v>
      </c>
      <c r="B55" t="str">
        <f>'ISO3s in META'!A54</f>
        <v>ERI</v>
      </c>
      <c r="C55" t="str">
        <f>INDEX('ISO3-Names'!$B$2:$B$275, MATCH($B55, 'ISO3-Names'!$A$2:$A$275, 0))</f>
        <v>Eritrea</v>
      </c>
      <c r="D55" t="str">
        <f>INDEX('WB Country Groups'!$C$2:$C$219, MATCH($B55, 'WB Country Groups'!$B$2:$B$219, 0))</f>
        <v>Sub-Saharan Africa</v>
      </c>
      <c r="E55" t="str">
        <f t="shared" si="1"/>
        <v>Sub-Saharan Africa</v>
      </c>
      <c r="F55" s="5" t="e">
        <f>INDEX('Damodaran CRPs'!$N:$N, MATCH($B55, 'Damodaran CRPs'!$M:$M, 0))</f>
        <v>#N/A</v>
      </c>
      <c r="G55" s="5" t="str">
        <f t="shared" si="2"/>
        <v/>
      </c>
      <c r="H55" s="5"/>
      <c r="I55" s="5" t="b">
        <f t="shared" si="3"/>
        <v>0</v>
      </c>
      <c r="J55" t="b">
        <f t="shared" si="4"/>
        <v>0</v>
      </c>
      <c r="K55" s="78">
        <f>SUMIFS(EM!$X:$X, EM!$N:$N, $A55)/100</f>
        <v>0</v>
      </c>
      <c r="L55" s="78">
        <f t="shared" si="5"/>
        <v>0</v>
      </c>
      <c r="M55" s="78">
        <f>SUMIFS(ACWI!$X:$X, ACWI!$N:$N, $A55)/100</f>
        <v>0</v>
      </c>
      <c r="N55" s="78">
        <f t="shared" si="6"/>
        <v>0</v>
      </c>
      <c r="O55" s="78">
        <f t="shared" si="7"/>
        <v>0</v>
      </c>
      <c r="P55" s="78">
        <f>IF(OR(ISNA($E55), $E55&lt;&gt;'WB Country Groups'!H$1), 0, $N55/SUMIFS(Portfolio!$N$2:$N$195, Portfolio!$E$2:$E$195, 'WB Country Groups'!H$1))</f>
        <v>0</v>
      </c>
      <c r="Q55" s="78">
        <f>IF(OR(ISNA($E55), $E55&lt;&gt;'WB Country Groups'!I$1), 0, $N55/SUMIFS(Portfolio!$N$2:$N$195, Portfolio!$E$2:$E$195, 'WB Country Groups'!I$1))</f>
        <v>0</v>
      </c>
      <c r="R55" s="78">
        <f>IF(OR(ISNA($E55), $E55&lt;&gt;'WB Country Groups'!J$1), 0, $N55/SUMIFS(Portfolio!$N$2:$N$195, Portfolio!$E$2:$E$195, 'WB Country Groups'!J$1))</f>
        <v>0</v>
      </c>
      <c r="S55" s="78">
        <f>IF(OR(ISNA($E55), $E55&lt;&gt;'WB Country Groups'!K$1), 0, $N55/SUMIFS(Portfolio!$N$2:$N$195, Portfolio!$E$2:$E$195, 'WB Country Groups'!K$1))</f>
        <v>0</v>
      </c>
      <c r="T55" s="78">
        <f>IF(OR(ISNA($E55), $E55&lt;&gt;'WB Country Groups'!L$1), 0, $N55/SUMIFS(Portfolio!$N$2:$N$195, Portfolio!$E$2:$E$195, 'WB Country Groups'!L$1))</f>
        <v>0</v>
      </c>
      <c r="U55" s="78">
        <f>IF(OR(ISNA($E55), $E55&lt;&gt;'WB Country Groups'!M$1), 0, $N55/SUMIFS(Portfolio!$N$2:$N$195, Portfolio!$E$2:$E$195, 'WB Country Groups'!M$1))</f>
        <v>0</v>
      </c>
      <c r="V55" s="78">
        <f>IF(OR(ISNA($E55), $E55&lt;&gt;'WB Country Groups'!N$1), 0, $N55/SUMIFS(Portfolio!$N$2:$N$195, Portfolio!$E$2:$E$195, 'WB Country Groups'!N$1))</f>
        <v>0</v>
      </c>
      <c r="W55" s="78">
        <f>SUMIFS(FM!$X:$X, FM!$N:$N, $A55)/100</f>
        <v>0</v>
      </c>
      <c r="X55" s="78">
        <f t="shared" si="8"/>
        <v>0</v>
      </c>
      <c r="Y55" s="78">
        <f>SUMIFS(World!$X:$X, World!$N:$N, $A55)/100</f>
        <v>0</v>
      </c>
      <c r="Z55" s="78">
        <f t="shared" si="9"/>
        <v>0</v>
      </c>
      <c r="AA55" s="5" t="str">
        <f>IF(INDEX('WB WDI Market Cap'!$T:$T, MATCH($B55, 'WB WDI Market Cap'!$C:$C, 0))=0, "", INDEX('WB WDI Market Cap'!$T:$T, MATCH($B55, 'WB WDI Market Cap'!$C:$C, 0)))</f>
        <v/>
      </c>
      <c r="AB55" s="5" t="str">
        <f t="shared" si="10"/>
        <v/>
      </c>
    </row>
    <row r="56" spans="1:28">
      <c r="A56" t="str">
        <f>INDEX('ISO2-ISO3'!$C:$C, MATCH($B56, 'ISO2-ISO3'!$D:$D, 0))</f>
        <v>EH</v>
      </c>
      <c r="B56" t="str">
        <f>'ISO3s in META'!A55</f>
        <v>ESH</v>
      </c>
      <c r="C56" t="str">
        <f>INDEX('ISO3-Names'!$B$2:$B$275, MATCH($B56, 'ISO3-Names'!$A$2:$A$275, 0))</f>
        <v>Western Sahara</v>
      </c>
      <c r="D56" t="e">
        <f>INDEX('WB Country Groups'!$C$2:$C$219, MATCH($B56, 'WB Country Groups'!$B$2:$B$219, 0))</f>
        <v>#N/A</v>
      </c>
      <c r="E56" t="str">
        <f t="shared" si="1"/>
        <v>OTHER</v>
      </c>
      <c r="F56" s="5" t="e">
        <f>INDEX('Damodaran CRPs'!$N:$N, MATCH($B56, 'Damodaran CRPs'!$M:$M, 0))</f>
        <v>#N/A</v>
      </c>
      <c r="G56" s="5" t="str">
        <f t="shared" si="2"/>
        <v/>
      </c>
      <c r="H56" s="5"/>
      <c r="I56" s="5" t="b">
        <f t="shared" si="3"/>
        <v>0</v>
      </c>
      <c r="J56" t="b">
        <f t="shared" si="4"/>
        <v>0</v>
      </c>
      <c r="K56" s="78">
        <f>SUMIFS(EM!$X:$X, EM!$N:$N, $A56)/100</f>
        <v>0</v>
      </c>
      <c r="L56" s="78">
        <f t="shared" si="5"/>
        <v>0</v>
      </c>
      <c r="M56" s="78">
        <f>SUMIFS(ACWI!$X:$X, ACWI!$N:$N, $A56)/100</f>
        <v>0</v>
      </c>
      <c r="N56" s="78">
        <f t="shared" si="6"/>
        <v>0</v>
      </c>
      <c r="O56" s="78">
        <f t="shared" si="7"/>
        <v>0</v>
      </c>
      <c r="P56" s="78">
        <f>IF(OR(ISNA($E56), $E56&lt;&gt;'WB Country Groups'!H$1), 0, $N56/SUMIFS(Portfolio!$N$2:$N$195, Portfolio!$E$2:$E$195, 'WB Country Groups'!H$1))</f>
        <v>0</v>
      </c>
      <c r="Q56" s="78">
        <f>IF(OR(ISNA($E56), $E56&lt;&gt;'WB Country Groups'!I$1), 0, $N56/SUMIFS(Portfolio!$N$2:$N$195, Portfolio!$E$2:$E$195, 'WB Country Groups'!I$1))</f>
        <v>0</v>
      </c>
      <c r="R56" s="78">
        <f>IF(OR(ISNA($E56), $E56&lt;&gt;'WB Country Groups'!J$1), 0, $N56/SUMIFS(Portfolio!$N$2:$N$195, Portfolio!$E$2:$E$195, 'WB Country Groups'!J$1))</f>
        <v>0</v>
      </c>
      <c r="S56" s="78">
        <f>IF(OR(ISNA($E56), $E56&lt;&gt;'WB Country Groups'!K$1), 0, $N56/SUMIFS(Portfolio!$N$2:$N$195, Portfolio!$E$2:$E$195, 'WB Country Groups'!K$1))</f>
        <v>0</v>
      </c>
      <c r="T56" s="78">
        <f>IF(OR(ISNA($E56), $E56&lt;&gt;'WB Country Groups'!L$1), 0, $N56/SUMIFS(Portfolio!$N$2:$N$195, Portfolio!$E$2:$E$195, 'WB Country Groups'!L$1))</f>
        <v>0</v>
      </c>
      <c r="U56" s="78">
        <f>IF(OR(ISNA($E56), $E56&lt;&gt;'WB Country Groups'!M$1), 0, $N56/SUMIFS(Portfolio!$N$2:$N$195, Portfolio!$E$2:$E$195, 'WB Country Groups'!M$1))</f>
        <v>0</v>
      </c>
      <c r="V56" s="78">
        <f>IF(OR(ISNA($E56), $E56&lt;&gt;'WB Country Groups'!N$1), 0, $N56/SUMIFS(Portfolio!$N$2:$N$195, Portfolio!$E$2:$E$195, 'WB Country Groups'!N$1))</f>
        <v>0</v>
      </c>
      <c r="W56" s="78">
        <f>SUMIFS(FM!$X:$X, FM!$N:$N, $A56)/100</f>
        <v>0</v>
      </c>
      <c r="X56" s="78">
        <f t="shared" si="8"/>
        <v>0</v>
      </c>
      <c r="Y56" s="78">
        <f>SUMIFS(World!$X:$X, World!$N:$N, $A56)/100</f>
        <v>0</v>
      </c>
      <c r="Z56" s="78">
        <f t="shared" si="9"/>
        <v>0</v>
      </c>
      <c r="AA56" s="5" t="e">
        <f>IF(INDEX('WB WDI Market Cap'!$T:$T, MATCH($B56, 'WB WDI Market Cap'!$C:$C, 0))=0, "", INDEX('WB WDI Market Cap'!$T:$T, MATCH($B56, 'WB WDI Market Cap'!$C:$C, 0)))</f>
        <v>#N/A</v>
      </c>
      <c r="AB56" s="5" t="str">
        <f t="shared" si="10"/>
        <v/>
      </c>
    </row>
    <row r="57" spans="1:28">
      <c r="A57" t="str">
        <f>INDEX('ISO2-ISO3'!$C:$C, MATCH($B57, 'ISO2-ISO3'!$D:$D, 0))</f>
        <v>ES</v>
      </c>
      <c r="B57" t="str">
        <f>'ISO3s in META'!A56</f>
        <v>ESP</v>
      </c>
      <c r="C57" t="str">
        <f>INDEX('ISO3-Names'!$B$2:$B$275, MATCH($B57, 'ISO3-Names'!$A$2:$A$275, 0))</f>
        <v>Spain</v>
      </c>
      <c r="D57" t="str">
        <f>INDEX('WB Country Groups'!$C$2:$C$219, MATCH($B57, 'WB Country Groups'!$B$2:$B$219, 0))</f>
        <v>Europe &amp; Central Asia</v>
      </c>
      <c r="E57" t="str">
        <f t="shared" si="1"/>
        <v>Europe &amp; Central Asia</v>
      </c>
      <c r="F57" s="5">
        <f>INDEX('Damodaran CRPs'!$N:$N, MATCH($B57, 'Damodaran CRPs'!$M:$M, 0))</f>
        <v>2.4251915068023402E-2</v>
      </c>
      <c r="G57" s="5">
        <f t="shared" si="2"/>
        <v>2.4251915068023402E-2</v>
      </c>
      <c r="H57" s="5"/>
      <c r="I57" s="5" t="b">
        <f t="shared" si="3"/>
        <v>1</v>
      </c>
      <c r="J57" t="b">
        <f t="shared" si="4"/>
        <v>0</v>
      </c>
      <c r="K57" s="78">
        <f>SUMIFS(EM!$X:$X, EM!$N:$N, $A57)/100</f>
        <v>0</v>
      </c>
      <c r="L57" s="78">
        <f t="shared" si="5"/>
        <v>0</v>
      </c>
      <c r="M57" s="78">
        <f>SUMIFS(ACWI!$X:$X, ACWI!$N:$N, $A57)/100</f>
        <v>6.3120217993849993E-3</v>
      </c>
      <c r="N57" s="78">
        <f t="shared" si="6"/>
        <v>6.3332788619132286E-3</v>
      </c>
      <c r="O57" s="78">
        <f t="shared" si="7"/>
        <v>1.7054169386459955E-2</v>
      </c>
      <c r="P57" s="78">
        <f>IF(OR(ISNA($E57), $E57&lt;&gt;'WB Country Groups'!H$1), 0, $N57/SUMIFS(Portfolio!$N$2:$N$195, Portfolio!$E$2:$E$195, 'WB Country Groups'!H$1))</f>
        <v>0</v>
      </c>
      <c r="Q57" s="78">
        <f>IF(OR(ISNA($E57), $E57&lt;&gt;'WB Country Groups'!I$1), 0, $N57/SUMIFS(Portfolio!$N$2:$N$195, Portfolio!$E$2:$E$195, 'WB Country Groups'!I$1))</f>
        <v>3.9389475335387558E-2</v>
      </c>
      <c r="R57" s="78">
        <f>IF(OR(ISNA($E57), $E57&lt;&gt;'WB Country Groups'!J$1), 0, $N57/SUMIFS(Portfolio!$N$2:$N$195, Portfolio!$E$2:$E$195, 'WB Country Groups'!J$1))</f>
        <v>0</v>
      </c>
      <c r="S57" s="78">
        <f>IF(OR(ISNA($E57), $E57&lt;&gt;'WB Country Groups'!K$1), 0, $N57/SUMIFS(Portfolio!$N$2:$N$195, Portfolio!$E$2:$E$195, 'WB Country Groups'!K$1))</f>
        <v>0</v>
      </c>
      <c r="T57" s="78">
        <f>IF(OR(ISNA($E57), $E57&lt;&gt;'WB Country Groups'!L$1), 0, $N57/SUMIFS(Portfolio!$N$2:$N$195, Portfolio!$E$2:$E$195, 'WB Country Groups'!L$1))</f>
        <v>0</v>
      </c>
      <c r="U57" s="78">
        <f>IF(OR(ISNA($E57), $E57&lt;&gt;'WB Country Groups'!M$1), 0, $N57/SUMIFS(Portfolio!$N$2:$N$195, Portfolio!$E$2:$E$195, 'WB Country Groups'!M$1))</f>
        <v>0</v>
      </c>
      <c r="V57" s="78">
        <f>IF(OR(ISNA($E57), $E57&lt;&gt;'WB Country Groups'!N$1), 0, $N57/SUMIFS(Portfolio!$N$2:$N$195, Portfolio!$E$2:$E$195, 'WB Country Groups'!N$1))</f>
        <v>0</v>
      </c>
      <c r="W57" s="78">
        <f>SUMIFS(FM!$X:$X, FM!$N:$N, $A57)/100</f>
        <v>0</v>
      </c>
      <c r="X57" s="78">
        <f t="shared" si="8"/>
        <v>0</v>
      </c>
      <c r="Y57" s="78">
        <f>SUMIFS(World!$X:$X, World!$N:$N, $A57)/100</f>
        <v>7.0436222353469991E-3</v>
      </c>
      <c r="Z57" s="78">
        <f t="shared" si="9"/>
        <v>7.0701028423410398E-3</v>
      </c>
      <c r="AA57" s="5">
        <f>IF(INDEX('WB WDI Market Cap'!$T:$T, MATCH($B57, 'WB WDI Market Cap'!$C:$C, 0))=0, "", INDEX('WB WDI Market Cap'!$T:$T, MATCH($B57, 'WB WDI Market Cap'!$C:$C, 0)))</f>
        <v>7.561023707844514E-3</v>
      </c>
      <c r="AB57" s="5">
        <f t="shared" si="10"/>
        <v>7.6110134031849713E-3</v>
      </c>
    </row>
    <row r="58" spans="1:28">
      <c r="A58" t="str">
        <f>INDEX('ISO2-ISO3'!$C:$C, MATCH($B58, 'ISO2-ISO3'!$D:$D, 0))</f>
        <v>EE</v>
      </c>
      <c r="B58" t="str">
        <f>'ISO3s in META'!A57</f>
        <v>EST</v>
      </c>
      <c r="C58" t="str">
        <f>INDEX('ISO3-Names'!$B$2:$B$275, MATCH($B58, 'ISO3-Names'!$A$2:$A$275, 0))</f>
        <v>Estonia</v>
      </c>
      <c r="D58" t="str">
        <f>INDEX('WB Country Groups'!$C$2:$C$219, MATCH($B58, 'WB Country Groups'!$B$2:$B$219, 0))</f>
        <v>Europe &amp; Central Asia</v>
      </c>
      <c r="E58" t="str">
        <f t="shared" si="1"/>
        <v>Europe &amp; Central Asia</v>
      </c>
      <c r="F58" s="5">
        <f>INDEX('Damodaran CRPs'!$N:$N, MATCH($B58, 'Damodaran CRPs'!$M:$M, 0))</f>
        <v>1.0699374294716207E-2</v>
      </c>
      <c r="G58" s="5">
        <f t="shared" si="2"/>
        <v>1.0699374294716207E-2</v>
      </c>
      <c r="H58" s="5"/>
      <c r="I58" s="5" t="b">
        <f t="shared" si="3"/>
        <v>1</v>
      </c>
      <c r="J58" t="b">
        <f t="shared" si="4"/>
        <v>0</v>
      </c>
      <c r="K58" s="78">
        <f>SUMIFS(EM!$X:$X, EM!$N:$N, $A58)/100</f>
        <v>0</v>
      </c>
      <c r="L58" s="78">
        <f t="shared" si="5"/>
        <v>0</v>
      </c>
      <c r="M58" s="78">
        <f>SUMIFS(ACWI!$X:$X, ACWI!$N:$N, $A58)/100</f>
        <v>0</v>
      </c>
      <c r="N58" s="78">
        <f t="shared" si="6"/>
        <v>0</v>
      </c>
      <c r="O58" s="78">
        <f t="shared" si="7"/>
        <v>0</v>
      </c>
      <c r="P58" s="78">
        <f>IF(OR(ISNA($E58), $E58&lt;&gt;'WB Country Groups'!H$1), 0, $N58/SUMIFS(Portfolio!$N$2:$N$195, Portfolio!$E$2:$E$195, 'WB Country Groups'!H$1))</f>
        <v>0</v>
      </c>
      <c r="Q58" s="78">
        <f>IF(OR(ISNA($E58), $E58&lt;&gt;'WB Country Groups'!I$1), 0, $N58/SUMIFS(Portfolio!$N$2:$N$195, Portfolio!$E$2:$E$195, 'WB Country Groups'!I$1))</f>
        <v>0</v>
      </c>
      <c r="R58" s="78">
        <f>IF(OR(ISNA($E58), $E58&lt;&gt;'WB Country Groups'!J$1), 0, $N58/SUMIFS(Portfolio!$N$2:$N$195, Portfolio!$E$2:$E$195, 'WB Country Groups'!J$1))</f>
        <v>0</v>
      </c>
      <c r="S58" s="78">
        <f>IF(OR(ISNA($E58), $E58&lt;&gt;'WB Country Groups'!K$1), 0, $N58/SUMIFS(Portfolio!$N$2:$N$195, Portfolio!$E$2:$E$195, 'WB Country Groups'!K$1))</f>
        <v>0</v>
      </c>
      <c r="T58" s="78">
        <f>IF(OR(ISNA($E58), $E58&lt;&gt;'WB Country Groups'!L$1), 0, $N58/SUMIFS(Portfolio!$N$2:$N$195, Portfolio!$E$2:$E$195, 'WB Country Groups'!L$1))</f>
        <v>0</v>
      </c>
      <c r="U58" s="78">
        <f>IF(OR(ISNA($E58), $E58&lt;&gt;'WB Country Groups'!M$1), 0, $N58/SUMIFS(Portfolio!$N$2:$N$195, Portfolio!$E$2:$E$195, 'WB Country Groups'!M$1))</f>
        <v>0</v>
      </c>
      <c r="V58" s="78">
        <f>IF(OR(ISNA($E58), $E58&lt;&gt;'WB Country Groups'!N$1), 0, $N58/SUMIFS(Portfolio!$N$2:$N$195, Portfolio!$E$2:$E$195, 'WB Country Groups'!N$1))</f>
        <v>0</v>
      </c>
      <c r="W58" s="78">
        <f>SUMIFS(FM!$X:$X, FM!$N:$N, $A58)/100</f>
        <v>4.6111603728130005E-3</v>
      </c>
      <c r="X58" s="78">
        <f t="shared" si="8"/>
        <v>4.6111603728129719E-3</v>
      </c>
      <c r="Y58" s="78">
        <f>SUMIFS(World!$X:$X, World!$N:$N, $A58)/100</f>
        <v>0</v>
      </c>
      <c r="Z58" s="78">
        <f t="shared" si="9"/>
        <v>0</v>
      </c>
      <c r="AA58" s="5" t="str">
        <f>IF(INDEX('WB WDI Market Cap'!$T:$T, MATCH($B58, 'WB WDI Market Cap'!$C:$C, 0))=0, "", INDEX('WB WDI Market Cap'!$T:$T, MATCH($B58, 'WB WDI Market Cap'!$C:$C, 0)))</f>
        <v/>
      </c>
      <c r="AB58" s="5" t="str">
        <f t="shared" si="10"/>
        <v/>
      </c>
    </row>
    <row r="59" spans="1:28">
      <c r="A59" t="str">
        <f>INDEX('ISO2-ISO3'!$C:$C, MATCH($B59, 'ISO2-ISO3'!$D:$D, 0))</f>
        <v>ET</v>
      </c>
      <c r="B59" t="str">
        <f>'ISO3s in META'!A58</f>
        <v>ETH</v>
      </c>
      <c r="C59" t="str">
        <f>INDEX('ISO3-Names'!$B$2:$B$275, MATCH($B59, 'ISO3-Names'!$A$2:$A$275, 0))</f>
        <v>Ethiopia</v>
      </c>
      <c r="D59" t="str">
        <f>INDEX('WB Country Groups'!$C$2:$C$219, MATCH($B59, 'WB Country Groups'!$B$2:$B$219, 0))</f>
        <v>Sub-Saharan Africa</v>
      </c>
      <c r="E59" t="str">
        <f t="shared" si="1"/>
        <v>Sub-Saharan Africa</v>
      </c>
      <c r="F59" s="5">
        <f>INDEX('Damodaran CRPs'!$N:$N, MATCH($B59, 'Damodaran CRPs'!$M:$M, 0))</f>
        <v>0.13659534516254354</v>
      </c>
      <c r="G59" s="5">
        <f t="shared" si="2"/>
        <v>0.13659534516254354</v>
      </c>
      <c r="H59" s="5"/>
      <c r="I59" s="5" t="b">
        <f t="shared" si="3"/>
        <v>0</v>
      </c>
      <c r="J59" t="b">
        <f t="shared" si="4"/>
        <v>0</v>
      </c>
      <c r="K59" s="78">
        <f>SUMIFS(EM!$X:$X, EM!$N:$N, $A59)/100</f>
        <v>0</v>
      </c>
      <c r="L59" s="78">
        <f t="shared" si="5"/>
        <v>0</v>
      </c>
      <c r="M59" s="78">
        <f>SUMIFS(ACWI!$X:$X, ACWI!$N:$N, $A59)/100</f>
        <v>0</v>
      </c>
      <c r="N59" s="78">
        <f t="shared" si="6"/>
        <v>0</v>
      </c>
      <c r="O59" s="78">
        <f t="shared" si="7"/>
        <v>0</v>
      </c>
      <c r="P59" s="78">
        <f>IF(OR(ISNA($E59), $E59&lt;&gt;'WB Country Groups'!H$1), 0, $N59/SUMIFS(Portfolio!$N$2:$N$195, Portfolio!$E$2:$E$195, 'WB Country Groups'!H$1))</f>
        <v>0</v>
      </c>
      <c r="Q59" s="78">
        <f>IF(OR(ISNA($E59), $E59&lt;&gt;'WB Country Groups'!I$1), 0, $N59/SUMIFS(Portfolio!$N$2:$N$195, Portfolio!$E$2:$E$195, 'WB Country Groups'!I$1))</f>
        <v>0</v>
      </c>
      <c r="R59" s="78">
        <f>IF(OR(ISNA($E59), $E59&lt;&gt;'WB Country Groups'!J$1), 0, $N59/SUMIFS(Portfolio!$N$2:$N$195, Portfolio!$E$2:$E$195, 'WB Country Groups'!J$1))</f>
        <v>0</v>
      </c>
      <c r="S59" s="78">
        <f>IF(OR(ISNA($E59), $E59&lt;&gt;'WB Country Groups'!K$1), 0, $N59/SUMIFS(Portfolio!$N$2:$N$195, Portfolio!$E$2:$E$195, 'WB Country Groups'!K$1))</f>
        <v>0</v>
      </c>
      <c r="T59" s="78">
        <f>IF(OR(ISNA($E59), $E59&lt;&gt;'WB Country Groups'!L$1), 0, $N59/SUMIFS(Portfolio!$N$2:$N$195, Portfolio!$E$2:$E$195, 'WB Country Groups'!L$1))</f>
        <v>0</v>
      </c>
      <c r="U59" s="78">
        <f>IF(OR(ISNA($E59), $E59&lt;&gt;'WB Country Groups'!M$1), 0, $N59/SUMIFS(Portfolio!$N$2:$N$195, Portfolio!$E$2:$E$195, 'WB Country Groups'!M$1))</f>
        <v>0</v>
      </c>
      <c r="V59" s="78">
        <f>IF(OR(ISNA($E59), $E59&lt;&gt;'WB Country Groups'!N$1), 0, $N59/SUMIFS(Portfolio!$N$2:$N$195, Portfolio!$E$2:$E$195, 'WB Country Groups'!N$1))</f>
        <v>0</v>
      </c>
      <c r="W59" s="78">
        <f>SUMIFS(FM!$X:$X, FM!$N:$N, $A59)/100</f>
        <v>0</v>
      </c>
      <c r="X59" s="78">
        <f t="shared" si="8"/>
        <v>0</v>
      </c>
      <c r="Y59" s="78">
        <f>SUMIFS(World!$X:$X, World!$N:$N, $A59)/100</f>
        <v>0</v>
      </c>
      <c r="Z59" s="78">
        <f t="shared" si="9"/>
        <v>0</v>
      </c>
      <c r="AA59" s="5" t="str">
        <f>IF(INDEX('WB WDI Market Cap'!$T:$T, MATCH($B59, 'WB WDI Market Cap'!$C:$C, 0))=0, "", INDEX('WB WDI Market Cap'!$T:$T, MATCH($B59, 'WB WDI Market Cap'!$C:$C, 0)))</f>
        <v/>
      </c>
      <c r="AB59" s="5" t="str">
        <f t="shared" si="10"/>
        <v/>
      </c>
    </row>
    <row r="60" spans="1:28">
      <c r="A60" t="str">
        <f>INDEX('ISO2-ISO3'!$C:$C, MATCH($B60, 'ISO2-ISO3'!$D:$D, 0))</f>
        <v>FI</v>
      </c>
      <c r="B60" t="str">
        <f>'ISO3s in META'!A59</f>
        <v>FIN</v>
      </c>
      <c r="C60" t="str">
        <f>INDEX('ISO3-Names'!$B$2:$B$275, MATCH($B60, 'ISO3-Names'!$A$2:$A$275, 0))</f>
        <v>Finland</v>
      </c>
      <c r="D60" t="str">
        <f>INDEX('WB Country Groups'!$C$2:$C$219, MATCH($B60, 'WB Country Groups'!$B$2:$B$219, 0))</f>
        <v>Europe &amp; Central Asia</v>
      </c>
      <c r="E60" t="str">
        <f t="shared" si="1"/>
        <v>Europe &amp; Central Asia</v>
      </c>
      <c r="F60" s="5">
        <f>INDEX('Damodaran CRPs'!$N:$N, MATCH($B60, 'Damodaran CRPs'!$M:$M, 0))</f>
        <v>6.0629787670058504E-3</v>
      </c>
      <c r="G60" s="5">
        <f t="shared" si="2"/>
        <v>6.0629787670058504E-3</v>
      </c>
      <c r="H60" s="5"/>
      <c r="I60" s="5" t="b">
        <f t="shared" si="3"/>
        <v>1</v>
      </c>
      <c r="J60" t="b">
        <f t="shared" si="4"/>
        <v>0</v>
      </c>
      <c r="K60" s="78">
        <f>SUMIFS(EM!$X:$X, EM!$N:$N, $A60)/100</f>
        <v>0</v>
      </c>
      <c r="L60" s="78">
        <f t="shared" si="5"/>
        <v>0</v>
      </c>
      <c r="M60" s="78">
        <f>SUMIFS(ACWI!$X:$X, ACWI!$N:$N, $A60)/100</f>
        <v>2.1135089069520001E-3</v>
      </c>
      <c r="N60" s="78">
        <f t="shared" si="6"/>
        <v>2.1206265932365164E-3</v>
      </c>
      <c r="O60" s="78">
        <f t="shared" si="7"/>
        <v>5.7103951862877197E-3</v>
      </c>
      <c r="P60" s="78">
        <f>IF(OR(ISNA($E60), $E60&lt;&gt;'WB Country Groups'!H$1), 0, $N60/SUMIFS(Portfolio!$N$2:$N$195, Portfolio!$E$2:$E$195, 'WB Country Groups'!H$1))</f>
        <v>0</v>
      </c>
      <c r="Q60" s="78">
        <f>IF(OR(ISNA($E60), $E60&lt;&gt;'WB Country Groups'!I$1), 0, $N60/SUMIFS(Portfolio!$N$2:$N$195, Portfolio!$E$2:$E$195, 'WB Country Groups'!I$1))</f>
        <v>1.3189119050510735E-2</v>
      </c>
      <c r="R60" s="78">
        <f>IF(OR(ISNA($E60), $E60&lt;&gt;'WB Country Groups'!J$1), 0, $N60/SUMIFS(Portfolio!$N$2:$N$195, Portfolio!$E$2:$E$195, 'WB Country Groups'!J$1))</f>
        <v>0</v>
      </c>
      <c r="S60" s="78">
        <f>IF(OR(ISNA($E60), $E60&lt;&gt;'WB Country Groups'!K$1), 0, $N60/SUMIFS(Portfolio!$N$2:$N$195, Portfolio!$E$2:$E$195, 'WB Country Groups'!K$1))</f>
        <v>0</v>
      </c>
      <c r="T60" s="78">
        <f>IF(OR(ISNA($E60), $E60&lt;&gt;'WB Country Groups'!L$1), 0, $N60/SUMIFS(Portfolio!$N$2:$N$195, Portfolio!$E$2:$E$195, 'WB Country Groups'!L$1))</f>
        <v>0</v>
      </c>
      <c r="U60" s="78">
        <f>IF(OR(ISNA($E60), $E60&lt;&gt;'WB Country Groups'!M$1), 0, $N60/SUMIFS(Portfolio!$N$2:$N$195, Portfolio!$E$2:$E$195, 'WB Country Groups'!M$1))</f>
        <v>0</v>
      </c>
      <c r="V60" s="78">
        <f>IF(OR(ISNA($E60), $E60&lt;&gt;'WB Country Groups'!N$1), 0, $N60/SUMIFS(Portfolio!$N$2:$N$195, Portfolio!$E$2:$E$195, 'WB Country Groups'!N$1))</f>
        <v>0</v>
      </c>
      <c r="W60" s="78">
        <f>SUMIFS(FM!$X:$X, FM!$N:$N, $A60)/100</f>
        <v>0</v>
      </c>
      <c r="X60" s="78">
        <f t="shared" si="8"/>
        <v>0</v>
      </c>
      <c r="Y60" s="78">
        <f>SUMIFS(World!$X:$X, World!$N:$N, $A60)/100</f>
        <v>2.3584770149350002E-3</v>
      </c>
      <c r="Z60" s="78">
        <f t="shared" si="9"/>
        <v>2.3673437458371143E-3</v>
      </c>
      <c r="AA60" s="5" t="str">
        <f>IF(INDEX('WB WDI Market Cap'!$T:$T, MATCH($B60, 'WB WDI Market Cap'!$C:$C, 0))=0, "", INDEX('WB WDI Market Cap'!$T:$T, MATCH($B60, 'WB WDI Market Cap'!$C:$C, 0)))</f>
        <v/>
      </c>
      <c r="AB60" s="5" t="str">
        <f t="shared" si="10"/>
        <v/>
      </c>
    </row>
    <row r="61" spans="1:28">
      <c r="A61" t="str">
        <f>INDEX('ISO2-ISO3'!$C:$C, MATCH($B61, 'ISO2-ISO3'!$D:$D, 0))</f>
        <v>FJ</v>
      </c>
      <c r="B61" t="str">
        <f>'ISO3s in META'!A60</f>
        <v>FJI</v>
      </c>
      <c r="C61" t="str">
        <f>INDEX('ISO3-Names'!$B$2:$B$275, MATCH($B61, 'ISO3-Names'!$A$2:$A$275, 0))</f>
        <v>Fiji</v>
      </c>
      <c r="D61" t="str">
        <f>INDEX('WB Country Groups'!$C$2:$C$219, MATCH($B61, 'WB Country Groups'!$B$2:$B$219, 0))</f>
        <v>East Asia &amp; Pacific</v>
      </c>
      <c r="E61" t="str">
        <f t="shared" si="1"/>
        <v>East Asia &amp; Pacific</v>
      </c>
      <c r="F61" s="5">
        <f>INDEX('Damodaran CRPs'!$N:$N, MATCH($B61, 'Damodaran CRPs'!$M:$M, 0))</f>
        <v>6.8297672581271771E-2</v>
      </c>
      <c r="G61" s="5">
        <f t="shared" si="2"/>
        <v>6.8297672581271771E-2</v>
      </c>
      <c r="H61" s="5"/>
      <c r="I61" s="5" t="b">
        <f t="shared" si="3"/>
        <v>0</v>
      </c>
      <c r="J61" t="b">
        <f t="shared" si="4"/>
        <v>0</v>
      </c>
      <c r="K61" s="78">
        <f>SUMIFS(EM!$X:$X, EM!$N:$N, $A61)/100</f>
        <v>0</v>
      </c>
      <c r="L61" s="78">
        <f t="shared" si="5"/>
        <v>0</v>
      </c>
      <c r="M61" s="78">
        <f>SUMIFS(ACWI!$X:$X, ACWI!$N:$N, $A61)/100</f>
        <v>0</v>
      </c>
      <c r="N61" s="78">
        <f t="shared" si="6"/>
        <v>0</v>
      </c>
      <c r="O61" s="78">
        <f t="shared" si="7"/>
        <v>0</v>
      </c>
      <c r="P61" s="78">
        <f>IF(OR(ISNA($E61), $E61&lt;&gt;'WB Country Groups'!H$1), 0, $N61/SUMIFS(Portfolio!$N$2:$N$195, Portfolio!$E$2:$E$195, 'WB Country Groups'!H$1))</f>
        <v>0</v>
      </c>
      <c r="Q61" s="78">
        <f>IF(OR(ISNA($E61), $E61&lt;&gt;'WB Country Groups'!I$1), 0, $N61/SUMIFS(Portfolio!$N$2:$N$195, Portfolio!$E$2:$E$195, 'WB Country Groups'!I$1))</f>
        <v>0</v>
      </c>
      <c r="R61" s="78">
        <f>IF(OR(ISNA($E61), $E61&lt;&gt;'WB Country Groups'!J$1), 0, $N61/SUMIFS(Portfolio!$N$2:$N$195, Portfolio!$E$2:$E$195, 'WB Country Groups'!J$1))</f>
        <v>0</v>
      </c>
      <c r="S61" s="78">
        <f>IF(OR(ISNA($E61), $E61&lt;&gt;'WB Country Groups'!K$1), 0, $N61/SUMIFS(Portfolio!$N$2:$N$195, Portfolio!$E$2:$E$195, 'WB Country Groups'!K$1))</f>
        <v>0</v>
      </c>
      <c r="T61" s="78">
        <f>IF(OR(ISNA($E61), $E61&lt;&gt;'WB Country Groups'!L$1), 0, $N61/SUMIFS(Portfolio!$N$2:$N$195, Portfolio!$E$2:$E$195, 'WB Country Groups'!L$1))</f>
        <v>0</v>
      </c>
      <c r="U61" s="78">
        <f>IF(OR(ISNA($E61), $E61&lt;&gt;'WB Country Groups'!M$1), 0, $N61/SUMIFS(Portfolio!$N$2:$N$195, Portfolio!$E$2:$E$195, 'WB Country Groups'!M$1))</f>
        <v>0</v>
      </c>
      <c r="V61" s="78">
        <f>IF(OR(ISNA($E61), $E61&lt;&gt;'WB Country Groups'!N$1), 0, $N61/SUMIFS(Portfolio!$N$2:$N$195, Portfolio!$E$2:$E$195, 'WB Country Groups'!N$1))</f>
        <v>0</v>
      </c>
      <c r="W61" s="78">
        <f>SUMIFS(FM!$X:$X, FM!$N:$N, $A61)/100</f>
        <v>0</v>
      </c>
      <c r="X61" s="78">
        <f t="shared" si="8"/>
        <v>0</v>
      </c>
      <c r="Y61" s="78">
        <f>SUMIFS(World!$X:$X, World!$N:$N, $A61)/100</f>
        <v>0</v>
      </c>
      <c r="Z61" s="78">
        <f t="shared" si="9"/>
        <v>0</v>
      </c>
      <c r="AA61" s="5" t="str">
        <f>IF(INDEX('WB WDI Market Cap'!$T:$T, MATCH($B61, 'WB WDI Market Cap'!$C:$C, 0))=0, "", INDEX('WB WDI Market Cap'!$T:$T, MATCH($B61, 'WB WDI Market Cap'!$C:$C, 0)))</f>
        <v/>
      </c>
      <c r="AB61" s="5" t="str">
        <f t="shared" si="10"/>
        <v/>
      </c>
    </row>
    <row r="62" spans="1:28">
      <c r="A62" t="str">
        <f>INDEX('ISO2-ISO3'!$C:$C, MATCH($B62, 'ISO2-ISO3'!$D:$D, 0))</f>
        <v>FR</v>
      </c>
      <c r="B62" t="str">
        <f>'ISO3s in META'!A61</f>
        <v>FRA</v>
      </c>
      <c r="C62" t="str">
        <f>INDEX('ISO3-Names'!$B$2:$B$275, MATCH($B62, 'ISO3-Names'!$A$2:$A$275, 0))</f>
        <v>France</v>
      </c>
      <c r="D62" t="str">
        <f>INDEX('WB Country Groups'!$C$2:$C$219, MATCH($B62, 'WB Country Groups'!$B$2:$B$219, 0))</f>
        <v>Europe &amp; Central Asia</v>
      </c>
      <c r="E62" t="str">
        <f t="shared" si="1"/>
        <v>Europe &amp; Central Asia</v>
      </c>
      <c r="F62" s="5">
        <f>INDEX('Damodaran CRPs'!$N:$N, MATCH($B62, 'Damodaran CRPs'!$M:$M, 0))</f>
        <v>7.4895620063013448E-3</v>
      </c>
      <c r="G62" s="5">
        <f t="shared" si="2"/>
        <v>7.4895620063013448E-3</v>
      </c>
      <c r="H62" s="5"/>
      <c r="I62" s="5" t="b">
        <f t="shared" si="3"/>
        <v>1</v>
      </c>
      <c r="J62" t="b">
        <f t="shared" si="4"/>
        <v>0</v>
      </c>
      <c r="K62" s="78">
        <f>SUMIFS(EM!$X:$X, EM!$N:$N, $A62)/100</f>
        <v>0</v>
      </c>
      <c r="L62" s="78">
        <f t="shared" si="5"/>
        <v>0</v>
      </c>
      <c r="M62" s="78">
        <f>SUMIFS(ACWI!$X:$X, ACWI!$N:$N, $A62)/100</f>
        <v>2.9697416841954996E-2</v>
      </c>
      <c r="N62" s="78">
        <f t="shared" si="6"/>
        <v>2.9797429146538268E-2</v>
      </c>
      <c r="O62" s="78">
        <f t="shared" si="7"/>
        <v>8.0238122310090212E-2</v>
      </c>
      <c r="P62" s="78">
        <f>IF(OR(ISNA($E62), $E62&lt;&gt;'WB Country Groups'!H$1), 0, $N62/SUMIFS(Portfolio!$N$2:$N$195, Portfolio!$E$2:$E$195, 'WB Country Groups'!H$1))</f>
        <v>0</v>
      </c>
      <c r="Q62" s="78">
        <f>IF(OR(ISNA($E62), $E62&lt;&gt;'WB Country Groups'!I$1), 0, $N62/SUMIFS(Portfolio!$N$2:$N$195, Portfolio!$E$2:$E$195, 'WB Country Groups'!I$1))</f>
        <v>0.18532345188270477</v>
      </c>
      <c r="R62" s="78">
        <f>IF(OR(ISNA($E62), $E62&lt;&gt;'WB Country Groups'!J$1), 0, $N62/SUMIFS(Portfolio!$N$2:$N$195, Portfolio!$E$2:$E$195, 'WB Country Groups'!J$1))</f>
        <v>0</v>
      </c>
      <c r="S62" s="78">
        <f>IF(OR(ISNA($E62), $E62&lt;&gt;'WB Country Groups'!K$1), 0, $N62/SUMIFS(Portfolio!$N$2:$N$195, Portfolio!$E$2:$E$195, 'WB Country Groups'!K$1))</f>
        <v>0</v>
      </c>
      <c r="T62" s="78">
        <f>IF(OR(ISNA($E62), $E62&lt;&gt;'WB Country Groups'!L$1), 0, $N62/SUMIFS(Portfolio!$N$2:$N$195, Portfolio!$E$2:$E$195, 'WB Country Groups'!L$1))</f>
        <v>0</v>
      </c>
      <c r="U62" s="78">
        <f>IF(OR(ISNA($E62), $E62&lt;&gt;'WB Country Groups'!M$1), 0, $N62/SUMIFS(Portfolio!$N$2:$N$195, Portfolio!$E$2:$E$195, 'WB Country Groups'!M$1))</f>
        <v>0</v>
      </c>
      <c r="V62" s="78">
        <f>IF(OR(ISNA($E62), $E62&lt;&gt;'WB Country Groups'!N$1), 0, $N62/SUMIFS(Portfolio!$N$2:$N$195, Portfolio!$E$2:$E$195, 'WB Country Groups'!N$1))</f>
        <v>0</v>
      </c>
      <c r="W62" s="78">
        <f>SUMIFS(FM!$X:$X, FM!$N:$N, $A62)/100</f>
        <v>0</v>
      </c>
      <c r="X62" s="78">
        <f t="shared" si="8"/>
        <v>0</v>
      </c>
      <c r="Y62" s="78">
        <f>SUMIFS(World!$X:$X, World!$N:$N, $A62)/100</f>
        <v>3.3139522049934998E-2</v>
      </c>
      <c r="Z62" s="78">
        <f t="shared" si="9"/>
        <v>3.326411059685775E-2</v>
      </c>
      <c r="AA62" s="5">
        <f>IF(INDEX('WB WDI Market Cap'!$T:$T, MATCH($B62, 'WB WDI Market Cap'!$C:$C, 0))=0, "", INDEX('WB WDI Market Cap'!$T:$T, MATCH($B62, 'WB WDI Market Cap'!$C:$C, 0)))</f>
        <v>2.3563755185087135E-2</v>
      </c>
      <c r="AB62" s="5">
        <f t="shared" si="10"/>
        <v>2.3719546912278459E-2</v>
      </c>
    </row>
    <row r="63" spans="1:28">
      <c r="A63" t="str">
        <f>INDEX('ISO2-ISO3'!$C:$C, MATCH($B63, 'ISO2-ISO3'!$D:$D, 0))</f>
        <v>FM</v>
      </c>
      <c r="B63" t="str">
        <f>'ISO3s in META'!A62</f>
        <v>FSM</v>
      </c>
      <c r="C63" t="str">
        <f>INDEX('ISO3-Names'!$B$2:$B$275, MATCH($B63, 'ISO3-Names'!$A$2:$A$275, 0))</f>
        <v>Micronesia (Federated States of)</v>
      </c>
      <c r="D63" t="str">
        <f>INDEX('WB Country Groups'!$C$2:$C$219, MATCH($B63, 'WB Country Groups'!$B$2:$B$219, 0))</f>
        <v>East Asia &amp; Pacific</v>
      </c>
      <c r="E63" t="str">
        <f t="shared" si="1"/>
        <v>East Asia &amp; Pacific</v>
      </c>
      <c r="F63" s="5" t="e">
        <f>INDEX('Damodaran CRPs'!$N:$N, MATCH($B63, 'Damodaran CRPs'!$M:$M, 0))</f>
        <v>#N/A</v>
      </c>
      <c r="G63" s="5" t="str">
        <f t="shared" si="2"/>
        <v/>
      </c>
      <c r="H63" s="5"/>
      <c r="I63" s="5" t="b">
        <f t="shared" si="3"/>
        <v>0</v>
      </c>
      <c r="J63" t="b">
        <f t="shared" si="4"/>
        <v>0</v>
      </c>
      <c r="K63" s="78">
        <f>SUMIFS(EM!$X:$X, EM!$N:$N, $A63)/100</f>
        <v>0</v>
      </c>
      <c r="L63" s="78">
        <f t="shared" si="5"/>
        <v>0</v>
      </c>
      <c r="M63" s="78">
        <f>SUMIFS(ACWI!$X:$X, ACWI!$N:$N, $A63)/100</f>
        <v>0</v>
      </c>
      <c r="N63" s="78">
        <f t="shared" si="6"/>
        <v>0</v>
      </c>
      <c r="O63" s="78">
        <f t="shared" si="7"/>
        <v>0</v>
      </c>
      <c r="P63" s="78">
        <f>IF(OR(ISNA($E63), $E63&lt;&gt;'WB Country Groups'!H$1), 0, $N63/SUMIFS(Portfolio!$N$2:$N$195, Portfolio!$E$2:$E$195, 'WB Country Groups'!H$1))</f>
        <v>0</v>
      </c>
      <c r="Q63" s="78">
        <f>IF(OR(ISNA($E63), $E63&lt;&gt;'WB Country Groups'!I$1), 0, $N63/SUMIFS(Portfolio!$N$2:$N$195, Portfolio!$E$2:$E$195, 'WB Country Groups'!I$1))</f>
        <v>0</v>
      </c>
      <c r="R63" s="78">
        <f>IF(OR(ISNA($E63), $E63&lt;&gt;'WB Country Groups'!J$1), 0, $N63/SUMIFS(Portfolio!$N$2:$N$195, Portfolio!$E$2:$E$195, 'WB Country Groups'!J$1))</f>
        <v>0</v>
      </c>
      <c r="S63" s="78">
        <f>IF(OR(ISNA($E63), $E63&lt;&gt;'WB Country Groups'!K$1), 0, $N63/SUMIFS(Portfolio!$N$2:$N$195, Portfolio!$E$2:$E$195, 'WB Country Groups'!K$1))</f>
        <v>0</v>
      </c>
      <c r="T63" s="78">
        <f>IF(OR(ISNA($E63), $E63&lt;&gt;'WB Country Groups'!L$1), 0, $N63/SUMIFS(Portfolio!$N$2:$N$195, Portfolio!$E$2:$E$195, 'WB Country Groups'!L$1))</f>
        <v>0</v>
      </c>
      <c r="U63" s="78">
        <f>IF(OR(ISNA($E63), $E63&lt;&gt;'WB Country Groups'!M$1), 0, $N63/SUMIFS(Portfolio!$N$2:$N$195, Portfolio!$E$2:$E$195, 'WB Country Groups'!M$1))</f>
        <v>0</v>
      </c>
      <c r="V63" s="78">
        <f>IF(OR(ISNA($E63), $E63&lt;&gt;'WB Country Groups'!N$1), 0, $N63/SUMIFS(Portfolio!$N$2:$N$195, Portfolio!$E$2:$E$195, 'WB Country Groups'!N$1))</f>
        <v>0</v>
      </c>
      <c r="W63" s="78">
        <f>SUMIFS(FM!$X:$X, FM!$N:$N, $A63)/100</f>
        <v>0</v>
      </c>
      <c r="X63" s="78">
        <f t="shared" si="8"/>
        <v>0</v>
      </c>
      <c r="Y63" s="78">
        <f>SUMIFS(World!$X:$X, World!$N:$N, $A63)/100</f>
        <v>0</v>
      </c>
      <c r="Z63" s="78">
        <f t="shared" si="9"/>
        <v>0</v>
      </c>
      <c r="AA63" s="5" t="str">
        <f>IF(INDEX('WB WDI Market Cap'!$T:$T, MATCH($B63, 'WB WDI Market Cap'!$C:$C, 0))=0, "", INDEX('WB WDI Market Cap'!$T:$T, MATCH($B63, 'WB WDI Market Cap'!$C:$C, 0)))</f>
        <v/>
      </c>
      <c r="AB63" s="5" t="str">
        <f t="shared" si="10"/>
        <v/>
      </c>
    </row>
    <row r="64" spans="1:28">
      <c r="A64" t="str">
        <f>INDEX('ISO2-ISO3'!$C:$C, MATCH($B64, 'ISO2-ISO3'!$D:$D, 0))</f>
        <v>GA</v>
      </c>
      <c r="B64" t="str">
        <f>'ISO3s in META'!A63</f>
        <v>GAB</v>
      </c>
      <c r="C64" t="str">
        <f>INDEX('ISO3-Names'!$B$2:$B$275, MATCH($B64, 'ISO3-Names'!$A$2:$A$275, 0))</f>
        <v>Gabon</v>
      </c>
      <c r="D64" t="str">
        <f>INDEX('WB Country Groups'!$C$2:$C$219, MATCH($B64, 'WB Country Groups'!$B$2:$B$219, 0))</f>
        <v>Sub-Saharan Africa</v>
      </c>
      <c r="E64" t="str">
        <f t="shared" si="1"/>
        <v>Sub-Saharan Africa</v>
      </c>
      <c r="F64" s="5">
        <f>INDEX('Damodaran CRPs'!$N:$N, MATCH($B64, 'Damodaran CRPs'!$M:$M, 0))</f>
        <v>0.11377001333381566</v>
      </c>
      <c r="G64" s="5">
        <f t="shared" si="2"/>
        <v>0.11377001333381566</v>
      </c>
      <c r="H64" s="5"/>
      <c r="I64" s="5" t="b">
        <f t="shared" si="3"/>
        <v>0</v>
      </c>
      <c r="J64" t="b">
        <f t="shared" si="4"/>
        <v>0</v>
      </c>
      <c r="K64" s="78">
        <f>SUMIFS(EM!$X:$X, EM!$N:$N, $A64)/100</f>
        <v>0</v>
      </c>
      <c r="L64" s="78">
        <f t="shared" si="5"/>
        <v>0</v>
      </c>
      <c r="M64" s="78">
        <f>SUMIFS(ACWI!$X:$X, ACWI!$N:$N, $A64)/100</f>
        <v>0</v>
      </c>
      <c r="N64" s="78">
        <f t="shared" si="6"/>
        <v>0</v>
      </c>
      <c r="O64" s="78">
        <f t="shared" si="7"/>
        <v>0</v>
      </c>
      <c r="P64" s="78">
        <f>IF(OR(ISNA($E64), $E64&lt;&gt;'WB Country Groups'!H$1), 0, $N64/SUMIFS(Portfolio!$N$2:$N$195, Portfolio!$E$2:$E$195, 'WB Country Groups'!H$1))</f>
        <v>0</v>
      </c>
      <c r="Q64" s="78">
        <f>IF(OR(ISNA($E64), $E64&lt;&gt;'WB Country Groups'!I$1), 0, $N64/SUMIFS(Portfolio!$N$2:$N$195, Portfolio!$E$2:$E$195, 'WB Country Groups'!I$1))</f>
        <v>0</v>
      </c>
      <c r="R64" s="78">
        <f>IF(OR(ISNA($E64), $E64&lt;&gt;'WB Country Groups'!J$1), 0, $N64/SUMIFS(Portfolio!$N$2:$N$195, Portfolio!$E$2:$E$195, 'WB Country Groups'!J$1))</f>
        <v>0</v>
      </c>
      <c r="S64" s="78">
        <f>IF(OR(ISNA($E64), $E64&lt;&gt;'WB Country Groups'!K$1), 0, $N64/SUMIFS(Portfolio!$N$2:$N$195, Portfolio!$E$2:$E$195, 'WB Country Groups'!K$1))</f>
        <v>0</v>
      </c>
      <c r="T64" s="78">
        <f>IF(OR(ISNA($E64), $E64&lt;&gt;'WB Country Groups'!L$1), 0, $N64/SUMIFS(Portfolio!$N$2:$N$195, Portfolio!$E$2:$E$195, 'WB Country Groups'!L$1))</f>
        <v>0</v>
      </c>
      <c r="U64" s="78">
        <f>IF(OR(ISNA($E64), $E64&lt;&gt;'WB Country Groups'!M$1), 0, $N64/SUMIFS(Portfolio!$N$2:$N$195, Portfolio!$E$2:$E$195, 'WB Country Groups'!M$1))</f>
        <v>0</v>
      </c>
      <c r="V64" s="78">
        <f>IF(OR(ISNA($E64), $E64&lt;&gt;'WB Country Groups'!N$1), 0, $N64/SUMIFS(Portfolio!$N$2:$N$195, Portfolio!$E$2:$E$195, 'WB Country Groups'!N$1))</f>
        <v>0</v>
      </c>
      <c r="W64" s="78">
        <f>SUMIFS(FM!$X:$X, FM!$N:$N, $A64)/100</f>
        <v>0</v>
      </c>
      <c r="X64" s="78">
        <f t="shared" si="8"/>
        <v>0</v>
      </c>
      <c r="Y64" s="78">
        <f>SUMIFS(World!$X:$X, World!$N:$N, $A64)/100</f>
        <v>0</v>
      </c>
      <c r="Z64" s="78">
        <f t="shared" si="9"/>
        <v>0</v>
      </c>
      <c r="AA64" s="5" t="str">
        <f>IF(INDEX('WB WDI Market Cap'!$T:$T, MATCH($B64, 'WB WDI Market Cap'!$C:$C, 0))=0, "", INDEX('WB WDI Market Cap'!$T:$T, MATCH($B64, 'WB WDI Market Cap'!$C:$C, 0)))</f>
        <v/>
      </c>
      <c r="AB64" s="5" t="str">
        <f t="shared" si="10"/>
        <v/>
      </c>
    </row>
    <row r="65" spans="1:28">
      <c r="A65" t="str">
        <f>INDEX('ISO2-ISO3'!$C:$C, MATCH($B65, 'ISO2-ISO3'!$D:$D, 0))</f>
        <v>GB</v>
      </c>
      <c r="B65" t="str">
        <f>'ISO3s in META'!A64</f>
        <v>GBR</v>
      </c>
      <c r="C65" t="str">
        <f>INDEX('ISO3-Names'!$B$2:$B$275, MATCH($B65, 'ISO3-Names'!$A$2:$A$275, 0))</f>
        <v>United Kingdom</v>
      </c>
      <c r="D65" t="str">
        <f>INDEX('WB Country Groups'!$C$2:$C$219, MATCH($B65, 'WB Country Groups'!$B$2:$B$219, 0))</f>
        <v>Europe &amp; Central Asia</v>
      </c>
      <c r="E65" t="str">
        <f t="shared" si="1"/>
        <v>Europe &amp; Central Asia</v>
      </c>
      <c r="F65" s="5">
        <f>INDEX('Damodaran CRPs'!$N:$N, MATCH($B65, 'Damodaran CRPs'!$M:$M, 0))</f>
        <v>9.0944681505087752E-3</v>
      </c>
      <c r="G65" s="5">
        <f t="shared" si="2"/>
        <v>9.0944681505087752E-3</v>
      </c>
      <c r="H65" s="5"/>
      <c r="I65" s="5" t="b">
        <f t="shared" si="3"/>
        <v>1</v>
      </c>
      <c r="J65" t="b">
        <f t="shared" si="4"/>
        <v>0</v>
      </c>
      <c r="K65" s="78">
        <f>SUMIFS(EM!$X:$X, EM!$N:$N, $A65)/100</f>
        <v>0</v>
      </c>
      <c r="L65" s="78">
        <f t="shared" si="5"/>
        <v>0</v>
      </c>
      <c r="M65" s="78">
        <f>SUMIFS(ACWI!$X:$X, ACWI!$N:$N, $A65)/100</f>
        <v>3.5294078866107019E-2</v>
      </c>
      <c r="N65" s="78">
        <f t="shared" si="6"/>
        <v>3.5412939108542527E-2</v>
      </c>
      <c r="O65" s="78">
        <f t="shared" si="7"/>
        <v>9.5359493115234784E-2</v>
      </c>
      <c r="P65" s="78">
        <f>IF(OR(ISNA($E65), $E65&lt;&gt;'WB Country Groups'!H$1), 0, $N65/SUMIFS(Portfolio!$N$2:$N$195, Portfolio!$E$2:$E$195, 'WB Country Groups'!H$1))</f>
        <v>0</v>
      </c>
      <c r="Q65" s="78">
        <f>IF(OR(ISNA($E65), $E65&lt;&gt;'WB Country Groups'!I$1), 0, $N65/SUMIFS(Portfolio!$N$2:$N$195, Portfolio!$E$2:$E$195, 'WB Country Groups'!I$1))</f>
        <v>0.22024880350020323</v>
      </c>
      <c r="R65" s="78">
        <f>IF(OR(ISNA($E65), $E65&lt;&gt;'WB Country Groups'!J$1), 0, $N65/SUMIFS(Portfolio!$N$2:$N$195, Portfolio!$E$2:$E$195, 'WB Country Groups'!J$1))</f>
        <v>0</v>
      </c>
      <c r="S65" s="78">
        <f>IF(OR(ISNA($E65), $E65&lt;&gt;'WB Country Groups'!K$1), 0, $N65/SUMIFS(Portfolio!$N$2:$N$195, Portfolio!$E$2:$E$195, 'WB Country Groups'!K$1))</f>
        <v>0</v>
      </c>
      <c r="T65" s="78">
        <f>IF(OR(ISNA($E65), $E65&lt;&gt;'WB Country Groups'!L$1), 0, $N65/SUMIFS(Portfolio!$N$2:$N$195, Portfolio!$E$2:$E$195, 'WB Country Groups'!L$1))</f>
        <v>0</v>
      </c>
      <c r="U65" s="78">
        <f>IF(OR(ISNA($E65), $E65&lt;&gt;'WB Country Groups'!M$1), 0, $N65/SUMIFS(Portfolio!$N$2:$N$195, Portfolio!$E$2:$E$195, 'WB Country Groups'!M$1))</f>
        <v>0</v>
      </c>
      <c r="V65" s="78">
        <f>IF(OR(ISNA($E65), $E65&lt;&gt;'WB Country Groups'!N$1), 0, $N65/SUMIFS(Portfolio!$N$2:$N$195, Portfolio!$E$2:$E$195, 'WB Country Groups'!N$1))</f>
        <v>0</v>
      </c>
      <c r="W65" s="78">
        <f>SUMIFS(FM!$X:$X, FM!$N:$N, $A65)/100</f>
        <v>0</v>
      </c>
      <c r="X65" s="78">
        <f t="shared" si="8"/>
        <v>0</v>
      </c>
      <c r="Y65" s="78">
        <f>SUMIFS(World!$X:$X, World!$N:$N, $A65)/100</f>
        <v>3.9384870106376993E-2</v>
      </c>
      <c r="Z65" s="78">
        <f t="shared" si="9"/>
        <v>3.9532938136142212E-2</v>
      </c>
      <c r="AA65" s="5">
        <f>IF(INDEX('WB WDI Market Cap'!$T:$T, MATCH($B65, 'WB WDI Market Cap'!$C:$C, 0))=0, "", INDEX('WB WDI Market Cap'!$T:$T, MATCH($B65, 'WB WDI Market Cap'!$C:$C, 0)))</f>
        <v>3.5564425203138204E-2</v>
      </c>
      <c r="AB65" s="5">
        <f t="shared" si="10"/>
        <v>3.5799559339673027E-2</v>
      </c>
    </row>
    <row r="66" spans="1:28">
      <c r="A66" t="str">
        <f>INDEX('ISO2-ISO3'!$C:$C, MATCH($B66, 'ISO2-ISO3'!$D:$D, 0))</f>
        <v>GE</v>
      </c>
      <c r="B66" t="str">
        <f>'ISO3s in META'!A65</f>
        <v>GEO</v>
      </c>
      <c r="C66" t="str">
        <f>INDEX('ISO3-Names'!$B$2:$B$275, MATCH($B66, 'ISO3-Names'!$A$2:$A$275, 0))</f>
        <v>Georgia</v>
      </c>
      <c r="D66" t="str">
        <f>INDEX('WB Country Groups'!$C$2:$C$219, MATCH($B66, 'WB Country Groups'!$B$2:$B$219, 0))</f>
        <v>Europe &amp; Central Asia</v>
      </c>
      <c r="E66" t="str">
        <f t="shared" si="1"/>
        <v>Europe &amp; Central Asia</v>
      </c>
      <c r="F66" s="5">
        <f>INDEX('Damodaran CRPs'!$N:$N, MATCH($B66, 'Damodaran CRPs'!$M:$M, 0))</f>
        <v>4.565066365745582E-2</v>
      </c>
      <c r="G66" s="5">
        <f t="shared" si="2"/>
        <v>4.565066365745582E-2</v>
      </c>
      <c r="H66" s="5"/>
      <c r="I66" s="5" t="b">
        <f t="shared" si="3"/>
        <v>0</v>
      </c>
      <c r="J66" t="b">
        <f t="shared" si="4"/>
        <v>0</v>
      </c>
      <c r="K66" s="78">
        <f>SUMIFS(EM!$X:$X, EM!$N:$N, $A66)/100</f>
        <v>0</v>
      </c>
      <c r="L66" s="78">
        <f t="shared" si="5"/>
        <v>0</v>
      </c>
      <c r="M66" s="78">
        <f>SUMIFS(ACWI!$X:$X, ACWI!$N:$N, $A66)/100</f>
        <v>0</v>
      </c>
      <c r="N66" s="78">
        <f t="shared" si="6"/>
        <v>0</v>
      </c>
      <c r="O66" s="78">
        <f t="shared" si="7"/>
        <v>0</v>
      </c>
      <c r="P66" s="78">
        <f>IF(OR(ISNA($E66), $E66&lt;&gt;'WB Country Groups'!H$1), 0, $N66/SUMIFS(Portfolio!$N$2:$N$195, Portfolio!$E$2:$E$195, 'WB Country Groups'!H$1))</f>
        <v>0</v>
      </c>
      <c r="Q66" s="78">
        <f>IF(OR(ISNA($E66), $E66&lt;&gt;'WB Country Groups'!I$1), 0, $N66/SUMIFS(Portfolio!$N$2:$N$195, Portfolio!$E$2:$E$195, 'WB Country Groups'!I$1))</f>
        <v>0</v>
      </c>
      <c r="R66" s="78">
        <f>IF(OR(ISNA($E66), $E66&lt;&gt;'WB Country Groups'!J$1), 0, $N66/SUMIFS(Portfolio!$N$2:$N$195, Portfolio!$E$2:$E$195, 'WB Country Groups'!J$1))</f>
        <v>0</v>
      </c>
      <c r="S66" s="78">
        <f>IF(OR(ISNA($E66), $E66&lt;&gt;'WB Country Groups'!K$1), 0, $N66/SUMIFS(Portfolio!$N$2:$N$195, Portfolio!$E$2:$E$195, 'WB Country Groups'!K$1))</f>
        <v>0</v>
      </c>
      <c r="T66" s="78">
        <f>IF(OR(ISNA($E66), $E66&lt;&gt;'WB Country Groups'!L$1), 0, $N66/SUMIFS(Portfolio!$N$2:$N$195, Portfolio!$E$2:$E$195, 'WB Country Groups'!L$1))</f>
        <v>0</v>
      </c>
      <c r="U66" s="78">
        <f>IF(OR(ISNA($E66), $E66&lt;&gt;'WB Country Groups'!M$1), 0, $N66/SUMIFS(Portfolio!$N$2:$N$195, Portfolio!$E$2:$E$195, 'WB Country Groups'!M$1))</f>
        <v>0</v>
      </c>
      <c r="V66" s="78">
        <f>IF(OR(ISNA($E66), $E66&lt;&gt;'WB Country Groups'!N$1), 0, $N66/SUMIFS(Portfolio!$N$2:$N$195, Portfolio!$E$2:$E$195, 'WB Country Groups'!N$1))</f>
        <v>0</v>
      </c>
      <c r="W66" s="78">
        <f>SUMIFS(FM!$X:$X, FM!$N:$N, $A66)/100</f>
        <v>0</v>
      </c>
      <c r="X66" s="78">
        <f t="shared" si="8"/>
        <v>0</v>
      </c>
      <c r="Y66" s="78">
        <f>SUMIFS(World!$X:$X, World!$N:$N, $A66)/100</f>
        <v>0</v>
      </c>
      <c r="Z66" s="78">
        <f t="shared" si="9"/>
        <v>0</v>
      </c>
      <c r="AA66" s="5" t="str">
        <f>IF(INDEX('WB WDI Market Cap'!$T:$T, MATCH($B66, 'WB WDI Market Cap'!$C:$C, 0))=0, "", INDEX('WB WDI Market Cap'!$T:$T, MATCH($B66, 'WB WDI Market Cap'!$C:$C, 0)))</f>
        <v/>
      </c>
      <c r="AB66" s="5" t="str">
        <f t="shared" ref="AB66:AB97" si="11">IF(ISNUMBER($AA66),$AA66/$AA$198,"")</f>
        <v/>
      </c>
    </row>
    <row r="67" spans="1:28">
      <c r="A67" t="str">
        <f>INDEX('ISO2-ISO3'!$C:$C, MATCH($B67, 'ISO2-ISO3'!$D:$D, 0))</f>
        <v>GH</v>
      </c>
      <c r="B67" t="str">
        <f>'ISO3s in META'!A66</f>
        <v>GHA</v>
      </c>
      <c r="C67" t="str">
        <f>INDEX('ISO3-Names'!$B$2:$B$275, MATCH($B67, 'ISO3-Names'!$A$2:$A$275, 0))</f>
        <v>Ghana</v>
      </c>
      <c r="D67" t="str">
        <f>INDEX('WB Country Groups'!$C$2:$C$219, MATCH($B67, 'WB Country Groups'!$B$2:$B$219, 0))</f>
        <v>Sub-Saharan Africa</v>
      </c>
      <c r="E67" t="str">
        <f t="shared" ref="E67:E130" si="12">IF(ISNA(D67), "OTHER", D67)</f>
        <v>Sub-Saharan Africa</v>
      </c>
      <c r="F67" s="5">
        <f>INDEX('Damodaran CRPs'!$N:$N, MATCH($B67, 'Damodaran CRPs'!$M:$M, 0))</f>
        <v>0.18206768591508743</v>
      </c>
      <c r="G67" s="5">
        <f t="shared" ref="G67:G130" si="13">IF(ISNA(F67), "", F67)</f>
        <v>0.18206768591508743</v>
      </c>
      <c r="H67" s="5"/>
      <c r="I67" s="5" t="b">
        <f t="shared" ref="I67:I130" si="14">SUM(K67:Z67)&gt;0</f>
        <v>0</v>
      </c>
      <c r="J67" t="b">
        <f t="shared" ref="J67:J130" si="15">AND(ISNA(G67), I67)</f>
        <v>0</v>
      </c>
      <c r="K67" s="78">
        <f>SUMIFS(EM!$X:$X, EM!$N:$N, $A67)/100</f>
        <v>0</v>
      </c>
      <c r="L67" s="78">
        <f t="shared" ref="L67:L130" si="16">$K67/$K$198</f>
        <v>0</v>
      </c>
      <c r="M67" s="78">
        <f>SUMIFS(ACWI!$X:$X, ACWI!$N:$N, $A67)/100</f>
        <v>0</v>
      </c>
      <c r="N67" s="78">
        <f t="shared" ref="N67:N130" si="17">$M67/$M$198</f>
        <v>0</v>
      </c>
      <c r="O67" s="78">
        <f t="shared" ref="O67:O130" si="18">IF(B67&lt;&gt;"USA", N67/(1-$N$186), 0)</f>
        <v>0</v>
      </c>
      <c r="P67" s="78">
        <f>IF(OR(ISNA($E67), $E67&lt;&gt;'WB Country Groups'!H$1), 0, $N67/SUMIFS(Portfolio!$N$2:$N$195, Portfolio!$E$2:$E$195, 'WB Country Groups'!H$1))</f>
        <v>0</v>
      </c>
      <c r="Q67" s="78">
        <f>IF(OR(ISNA($E67), $E67&lt;&gt;'WB Country Groups'!I$1), 0, $N67/SUMIFS(Portfolio!$N$2:$N$195, Portfolio!$E$2:$E$195, 'WB Country Groups'!I$1))</f>
        <v>0</v>
      </c>
      <c r="R67" s="78">
        <f>IF(OR(ISNA($E67), $E67&lt;&gt;'WB Country Groups'!J$1), 0, $N67/SUMIFS(Portfolio!$N$2:$N$195, Portfolio!$E$2:$E$195, 'WB Country Groups'!J$1))</f>
        <v>0</v>
      </c>
      <c r="S67" s="78">
        <f>IF(OR(ISNA($E67), $E67&lt;&gt;'WB Country Groups'!K$1), 0, $N67/SUMIFS(Portfolio!$N$2:$N$195, Portfolio!$E$2:$E$195, 'WB Country Groups'!K$1))</f>
        <v>0</v>
      </c>
      <c r="T67" s="78">
        <f>IF(OR(ISNA($E67), $E67&lt;&gt;'WB Country Groups'!L$1), 0, $N67/SUMIFS(Portfolio!$N$2:$N$195, Portfolio!$E$2:$E$195, 'WB Country Groups'!L$1))</f>
        <v>0</v>
      </c>
      <c r="U67" s="78">
        <f>IF(OR(ISNA($E67), $E67&lt;&gt;'WB Country Groups'!M$1), 0, $N67/SUMIFS(Portfolio!$N$2:$N$195, Portfolio!$E$2:$E$195, 'WB Country Groups'!M$1))</f>
        <v>0</v>
      </c>
      <c r="V67" s="78">
        <f>IF(OR(ISNA($E67), $E67&lt;&gt;'WB Country Groups'!N$1), 0, $N67/SUMIFS(Portfolio!$N$2:$N$195, Portfolio!$E$2:$E$195, 'WB Country Groups'!N$1))</f>
        <v>0</v>
      </c>
      <c r="W67" s="78">
        <f>SUMIFS(FM!$X:$X, FM!$N:$N, $A67)/100</f>
        <v>0</v>
      </c>
      <c r="X67" s="78">
        <f t="shared" ref="X67:X130" si="19">$W67/$W$198</f>
        <v>0</v>
      </c>
      <c r="Y67" s="78">
        <f>SUMIFS(World!$X:$X, World!$N:$N, $A67)/100</f>
        <v>0</v>
      </c>
      <c r="Z67" s="78">
        <f t="shared" ref="Z67:Z130" si="20">$Y67/$Y$198</f>
        <v>0</v>
      </c>
      <c r="AA67" s="5">
        <f>IF(INDEX('WB WDI Market Cap'!$T:$T, MATCH($B67, 'WB WDI Market Cap'!$C:$C, 0))=0, "", INDEX('WB WDI Market Cap'!$T:$T, MATCH($B67, 'WB WDI Market Cap'!$C:$C, 0)))</f>
        <v>9.2100067547871785E-5</v>
      </c>
      <c r="AB67" s="5">
        <f t="shared" si="11"/>
        <v>9.270898698728275E-5</v>
      </c>
    </row>
    <row r="68" spans="1:28">
      <c r="A68" t="str">
        <f>INDEX('ISO2-ISO3'!$C:$C, MATCH($B68, 'ISO2-ISO3'!$D:$D, 0))</f>
        <v>GN</v>
      </c>
      <c r="B68" t="str">
        <f>'ISO3s in META'!A67</f>
        <v>GIN</v>
      </c>
      <c r="C68" t="str">
        <f>INDEX('ISO3-Names'!$B$2:$B$275, MATCH($B68, 'ISO3-Names'!$A$2:$A$275, 0))</f>
        <v>Guinea</v>
      </c>
      <c r="D68" t="str">
        <f>INDEX('WB Country Groups'!$C$2:$C$219, MATCH($B68, 'WB Country Groups'!$B$2:$B$219, 0))</f>
        <v>Sub-Saharan Africa</v>
      </c>
      <c r="E68" t="str">
        <f t="shared" si="12"/>
        <v>Sub-Saharan Africa</v>
      </c>
      <c r="F68" s="5">
        <f>INDEX('Damodaran CRPs'!$N:$N, MATCH($B68, 'Damodaran CRPs'!$M:$M, 0))</f>
        <v>0.13659534516254357</v>
      </c>
      <c r="G68" s="5">
        <f t="shared" si="13"/>
        <v>0.13659534516254357</v>
      </c>
      <c r="H68" s="5"/>
      <c r="I68" s="5" t="b">
        <f t="shared" si="14"/>
        <v>0</v>
      </c>
      <c r="J68" t="b">
        <f t="shared" si="15"/>
        <v>0</v>
      </c>
      <c r="K68" s="78">
        <f>SUMIFS(EM!$X:$X, EM!$N:$N, $A68)/100</f>
        <v>0</v>
      </c>
      <c r="L68" s="78">
        <f t="shared" si="16"/>
        <v>0</v>
      </c>
      <c r="M68" s="78">
        <f>SUMIFS(ACWI!$X:$X, ACWI!$N:$N, $A68)/100</f>
        <v>0</v>
      </c>
      <c r="N68" s="78">
        <f t="shared" si="17"/>
        <v>0</v>
      </c>
      <c r="O68" s="78">
        <f t="shared" si="18"/>
        <v>0</v>
      </c>
      <c r="P68" s="78">
        <f>IF(OR(ISNA($E68), $E68&lt;&gt;'WB Country Groups'!H$1), 0, $N68/SUMIFS(Portfolio!$N$2:$N$195, Portfolio!$E$2:$E$195, 'WB Country Groups'!H$1))</f>
        <v>0</v>
      </c>
      <c r="Q68" s="78">
        <f>IF(OR(ISNA($E68), $E68&lt;&gt;'WB Country Groups'!I$1), 0, $N68/SUMIFS(Portfolio!$N$2:$N$195, Portfolio!$E$2:$E$195, 'WB Country Groups'!I$1))</f>
        <v>0</v>
      </c>
      <c r="R68" s="78">
        <f>IF(OR(ISNA($E68), $E68&lt;&gt;'WB Country Groups'!J$1), 0, $N68/SUMIFS(Portfolio!$N$2:$N$195, Portfolio!$E$2:$E$195, 'WB Country Groups'!J$1))</f>
        <v>0</v>
      </c>
      <c r="S68" s="78">
        <f>IF(OR(ISNA($E68), $E68&lt;&gt;'WB Country Groups'!K$1), 0, $N68/SUMIFS(Portfolio!$N$2:$N$195, Portfolio!$E$2:$E$195, 'WB Country Groups'!K$1))</f>
        <v>0</v>
      </c>
      <c r="T68" s="78">
        <f>IF(OR(ISNA($E68), $E68&lt;&gt;'WB Country Groups'!L$1), 0, $N68/SUMIFS(Portfolio!$N$2:$N$195, Portfolio!$E$2:$E$195, 'WB Country Groups'!L$1))</f>
        <v>0</v>
      </c>
      <c r="U68" s="78">
        <f>IF(OR(ISNA($E68), $E68&lt;&gt;'WB Country Groups'!M$1), 0, $N68/SUMIFS(Portfolio!$N$2:$N$195, Portfolio!$E$2:$E$195, 'WB Country Groups'!M$1))</f>
        <v>0</v>
      </c>
      <c r="V68" s="78">
        <f>IF(OR(ISNA($E68), $E68&lt;&gt;'WB Country Groups'!N$1), 0, $N68/SUMIFS(Portfolio!$N$2:$N$195, Portfolio!$E$2:$E$195, 'WB Country Groups'!N$1))</f>
        <v>0</v>
      </c>
      <c r="W68" s="78">
        <f>SUMIFS(FM!$X:$X, FM!$N:$N, $A68)/100</f>
        <v>0</v>
      </c>
      <c r="X68" s="78">
        <f t="shared" si="19"/>
        <v>0</v>
      </c>
      <c r="Y68" s="78">
        <f>SUMIFS(World!$X:$X, World!$N:$N, $A68)/100</f>
        <v>0</v>
      </c>
      <c r="Z68" s="78">
        <f t="shared" si="20"/>
        <v>0</v>
      </c>
      <c r="AA68" s="5" t="str">
        <f>IF(INDEX('WB WDI Market Cap'!$T:$T, MATCH($B68, 'WB WDI Market Cap'!$C:$C, 0))=0, "", INDEX('WB WDI Market Cap'!$T:$T, MATCH($B68, 'WB WDI Market Cap'!$C:$C, 0)))</f>
        <v/>
      </c>
      <c r="AB68" s="5" t="str">
        <f t="shared" si="11"/>
        <v/>
      </c>
    </row>
    <row r="69" spans="1:28">
      <c r="A69" t="str">
        <f>INDEX('ISO2-ISO3'!$C:$C, MATCH($B69, 'ISO2-ISO3'!$D:$D, 0))</f>
        <v>GP</v>
      </c>
      <c r="B69" t="str">
        <f>'ISO3s in META'!A68</f>
        <v>GLP</v>
      </c>
      <c r="C69" t="str">
        <f>INDEX('ISO3-Names'!$B$2:$B$275, MATCH($B69, 'ISO3-Names'!$A$2:$A$275, 0))</f>
        <v>Guadeloupe</v>
      </c>
      <c r="D69" t="e">
        <f>INDEX('WB Country Groups'!$C$2:$C$219, MATCH($B69, 'WB Country Groups'!$B$2:$B$219, 0))</f>
        <v>#N/A</v>
      </c>
      <c r="E69" t="str">
        <f t="shared" si="12"/>
        <v>OTHER</v>
      </c>
      <c r="F69" s="5" t="e">
        <f>INDEX('Damodaran CRPs'!$N:$N, MATCH($B69, 'Damodaran CRPs'!$M:$M, 0))</f>
        <v>#N/A</v>
      </c>
      <c r="G69" s="5" t="str">
        <f t="shared" si="13"/>
        <v/>
      </c>
      <c r="H69" s="5"/>
      <c r="I69" s="5" t="b">
        <f t="shared" si="14"/>
        <v>0</v>
      </c>
      <c r="J69" t="b">
        <f t="shared" si="15"/>
        <v>0</v>
      </c>
      <c r="K69" s="78">
        <f>SUMIFS(EM!$X:$X, EM!$N:$N, $A69)/100</f>
        <v>0</v>
      </c>
      <c r="L69" s="78">
        <f t="shared" si="16"/>
        <v>0</v>
      </c>
      <c r="M69" s="78">
        <f>SUMIFS(ACWI!$X:$X, ACWI!$N:$N, $A69)/100</f>
        <v>0</v>
      </c>
      <c r="N69" s="78">
        <f t="shared" si="17"/>
        <v>0</v>
      </c>
      <c r="O69" s="78">
        <f t="shared" si="18"/>
        <v>0</v>
      </c>
      <c r="P69" s="78">
        <f>IF(OR(ISNA($E69), $E69&lt;&gt;'WB Country Groups'!H$1), 0, $N69/SUMIFS(Portfolio!$N$2:$N$195, Portfolio!$E$2:$E$195, 'WB Country Groups'!H$1))</f>
        <v>0</v>
      </c>
      <c r="Q69" s="78">
        <f>IF(OR(ISNA($E69), $E69&lt;&gt;'WB Country Groups'!I$1), 0, $N69/SUMIFS(Portfolio!$N$2:$N$195, Portfolio!$E$2:$E$195, 'WB Country Groups'!I$1))</f>
        <v>0</v>
      </c>
      <c r="R69" s="78">
        <f>IF(OR(ISNA($E69), $E69&lt;&gt;'WB Country Groups'!J$1), 0, $N69/SUMIFS(Portfolio!$N$2:$N$195, Portfolio!$E$2:$E$195, 'WB Country Groups'!J$1))</f>
        <v>0</v>
      </c>
      <c r="S69" s="78">
        <f>IF(OR(ISNA($E69), $E69&lt;&gt;'WB Country Groups'!K$1), 0, $N69/SUMIFS(Portfolio!$N$2:$N$195, Portfolio!$E$2:$E$195, 'WB Country Groups'!K$1))</f>
        <v>0</v>
      </c>
      <c r="T69" s="78">
        <f>IF(OR(ISNA($E69), $E69&lt;&gt;'WB Country Groups'!L$1), 0, $N69/SUMIFS(Portfolio!$N$2:$N$195, Portfolio!$E$2:$E$195, 'WB Country Groups'!L$1))</f>
        <v>0</v>
      </c>
      <c r="U69" s="78">
        <f>IF(OR(ISNA($E69), $E69&lt;&gt;'WB Country Groups'!M$1), 0, $N69/SUMIFS(Portfolio!$N$2:$N$195, Portfolio!$E$2:$E$195, 'WB Country Groups'!M$1))</f>
        <v>0</v>
      </c>
      <c r="V69" s="78">
        <f>IF(OR(ISNA($E69), $E69&lt;&gt;'WB Country Groups'!N$1), 0, $N69/SUMIFS(Portfolio!$N$2:$N$195, Portfolio!$E$2:$E$195, 'WB Country Groups'!N$1))</f>
        <v>0</v>
      </c>
      <c r="W69" s="78">
        <f>SUMIFS(FM!$X:$X, FM!$N:$N, $A69)/100</f>
        <v>0</v>
      </c>
      <c r="X69" s="78">
        <f t="shared" si="19"/>
        <v>0</v>
      </c>
      <c r="Y69" s="78">
        <f>SUMIFS(World!$X:$X, World!$N:$N, $A69)/100</f>
        <v>0</v>
      </c>
      <c r="Z69" s="78">
        <f t="shared" si="20"/>
        <v>0</v>
      </c>
      <c r="AA69" s="5" t="e">
        <f>IF(INDEX('WB WDI Market Cap'!$T:$T, MATCH($B69, 'WB WDI Market Cap'!$C:$C, 0))=0, "", INDEX('WB WDI Market Cap'!$T:$T, MATCH($B69, 'WB WDI Market Cap'!$C:$C, 0)))</f>
        <v>#N/A</v>
      </c>
      <c r="AB69" s="5" t="str">
        <f t="shared" si="11"/>
        <v/>
      </c>
    </row>
    <row r="70" spans="1:28">
      <c r="A70" t="str">
        <f>INDEX('ISO2-ISO3'!$C:$C, MATCH($B70, 'ISO2-ISO3'!$D:$D, 0))</f>
        <v>GM</v>
      </c>
      <c r="B70" t="str">
        <f>'ISO3s in META'!A69</f>
        <v>GMB</v>
      </c>
      <c r="C70" t="str">
        <f>INDEX('ISO3-Names'!$B$2:$B$275, MATCH($B70, 'ISO3-Names'!$A$2:$A$275, 0))</f>
        <v>Gambia</v>
      </c>
      <c r="D70" t="str">
        <f>INDEX('WB Country Groups'!$C$2:$C$219, MATCH($B70, 'WB Country Groups'!$B$2:$B$219, 0))</f>
        <v>Sub-Saharan Africa</v>
      </c>
      <c r="E70" t="str">
        <f t="shared" si="12"/>
        <v>Sub-Saharan Africa</v>
      </c>
      <c r="F70" s="5">
        <f>INDEX('Damodaran CRPs'!$N:$N, MATCH($B70, 'Damodaran CRPs'!$M:$M, 0))</f>
        <v>8.3455119498786409E-2</v>
      </c>
      <c r="G70" s="5">
        <f t="shared" si="13"/>
        <v>8.3455119498786409E-2</v>
      </c>
      <c r="H70" s="5"/>
      <c r="I70" s="5" t="b">
        <f t="shared" si="14"/>
        <v>0</v>
      </c>
      <c r="J70" t="b">
        <f t="shared" si="15"/>
        <v>0</v>
      </c>
      <c r="K70" s="78">
        <f>SUMIFS(EM!$X:$X, EM!$N:$N, $A70)/100</f>
        <v>0</v>
      </c>
      <c r="L70" s="78">
        <f t="shared" si="16"/>
        <v>0</v>
      </c>
      <c r="M70" s="78">
        <f>SUMIFS(ACWI!$X:$X, ACWI!$N:$N, $A70)/100</f>
        <v>0</v>
      </c>
      <c r="N70" s="78">
        <f t="shared" si="17"/>
        <v>0</v>
      </c>
      <c r="O70" s="78">
        <f t="shared" si="18"/>
        <v>0</v>
      </c>
      <c r="P70" s="78">
        <f>IF(OR(ISNA($E70), $E70&lt;&gt;'WB Country Groups'!H$1), 0, $N70/SUMIFS(Portfolio!$N$2:$N$195, Portfolio!$E$2:$E$195, 'WB Country Groups'!H$1))</f>
        <v>0</v>
      </c>
      <c r="Q70" s="78">
        <f>IF(OR(ISNA($E70), $E70&lt;&gt;'WB Country Groups'!I$1), 0, $N70/SUMIFS(Portfolio!$N$2:$N$195, Portfolio!$E$2:$E$195, 'WB Country Groups'!I$1))</f>
        <v>0</v>
      </c>
      <c r="R70" s="78">
        <f>IF(OR(ISNA($E70), $E70&lt;&gt;'WB Country Groups'!J$1), 0, $N70/SUMIFS(Portfolio!$N$2:$N$195, Portfolio!$E$2:$E$195, 'WB Country Groups'!J$1))</f>
        <v>0</v>
      </c>
      <c r="S70" s="78">
        <f>IF(OR(ISNA($E70), $E70&lt;&gt;'WB Country Groups'!K$1), 0, $N70/SUMIFS(Portfolio!$N$2:$N$195, Portfolio!$E$2:$E$195, 'WB Country Groups'!K$1))</f>
        <v>0</v>
      </c>
      <c r="T70" s="78">
        <f>IF(OR(ISNA($E70), $E70&lt;&gt;'WB Country Groups'!L$1), 0, $N70/SUMIFS(Portfolio!$N$2:$N$195, Portfolio!$E$2:$E$195, 'WB Country Groups'!L$1))</f>
        <v>0</v>
      </c>
      <c r="U70" s="78">
        <f>IF(OR(ISNA($E70), $E70&lt;&gt;'WB Country Groups'!M$1), 0, $N70/SUMIFS(Portfolio!$N$2:$N$195, Portfolio!$E$2:$E$195, 'WB Country Groups'!M$1))</f>
        <v>0</v>
      </c>
      <c r="V70" s="78">
        <f>IF(OR(ISNA($E70), $E70&lt;&gt;'WB Country Groups'!N$1), 0, $N70/SUMIFS(Portfolio!$N$2:$N$195, Portfolio!$E$2:$E$195, 'WB Country Groups'!N$1))</f>
        <v>0</v>
      </c>
      <c r="W70" s="78">
        <f>SUMIFS(FM!$X:$X, FM!$N:$N, $A70)/100</f>
        <v>0</v>
      </c>
      <c r="X70" s="78">
        <f t="shared" si="19"/>
        <v>0</v>
      </c>
      <c r="Y70" s="78">
        <f>SUMIFS(World!$X:$X, World!$N:$N, $A70)/100</f>
        <v>0</v>
      </c>
      <c r="Z70" s="78">
        <f t="shared" si="20"/>
        <v>0</v>
      </c>
      <c r="AA70" s="5" t="str">
        <f>IF(INDEX('WB WDI Market Cap'!$T:$T, MATCH($B70, 'WB WDI Market Cap'!$C:$C, 0))=0, "", INDEX('WB WDI Market Cap'!$T:$T, MATCH($B70, 'WB WDI Market Cap'!$C:$C, 0)))</f>
        <v/>
      </c>
      <c r="AB70" s="5" t="str">
        <f t="shared" si="11"/>
        <v/>
      </c>
    </row>
    <row r="71" spans="1:28">
      <c r="A71" t="str">
        <f>INDEX('ISO2-ISO3'!$C:$C, MATCH($B71, 'ISO2-ISO3'!$D:$D, 0))</f>
        <v>GW</v>
      </c>
      <c r="B71" t="str">
        <f>'ISO3s in META'!A70</f>
        <v>GNB</v>
      </c>
      <c r="C71" t="str">
        <f>INDEX('ISO3-Names'!$B$2:$B$275, MATCH($B71, 'ISO3-Names'!$A$2:$A$275, 0))</f>
        <v>Guinea-Bissau</v>
      </c>
      <c r="D71" t="str">
        <f>INDEX('WB Country Groups'!$C$2:$C$219, MATCH($B71, 'WB Country Groups'!$B$2:$B$219, 0))</f>
        <v>Sub-Saharan Africa</v>
      </c>
      <c r="E71" t="str">
        <f t="shared" si="12"/>
        <v>Sub-Saharan Africa</v>
      </c>
      <c r="F71" s="5">
        <f>INDEX('Damodaran CRPs'!$N:$N, MATCH($B71, 'Damodaran CRPs'!$M:$M, 0))</f>
        <v>8.3455119498786409E-2</v>
      </c>
      <c r="G71" s="5">
        <f t="shared" si="13"/>
        <v>8.3455119498786409E-2</v>
      </c>
      <c r="H71" s="5"/>
      <c r="I71" s="5" t="b">
        <f t="shared" si="14"/>
        <v>0</v>
      </c>
      <c r="J71" t="b">
        <f t="shared" si="15"/>
        <v>0</v>
      </c>
      <c r="K71" s="78">
        <f>SUMIFS(EM!$X:$X, EM!$N:$N, $A71)/100</f>
        <v>0</v>
      </c>
      <c r="L71" s="78">
        <f t="shared" si="16"/>
        <v>0</v>
      </c>
      <c r="M71" s="78">
        <f>SUMIFS(ACWI!$X:$X, ACWI!$N:$N, $A71)/100</f>
        <v>0</v>
      </c>
      <c r="N71" s="78">
        <f t="shared" si="17"/>
        <v>0</v>
      </c>
      <c r="O71" s="78">
        <f t="shared" si="18"/>
        <v>0</v>
      </c>
      <c r="P71" s="78">
        <f>IF(OR(ISNA($E71), $E71&lt;&gt;'WB Country Groups'!H$1), 0, $N71/SUMIFS(Portfolio!$N$2:$N$195, Portfolio!$E$2:$E$195, 'WB Country Groups'!H$1))</f>
        <v>0</v>
      </c>
      <c r="Q71" s="78">
        <f>IF(OR(ISNA($E71), $E71&lt;&gt;'WB Country Groups'!I$1), 0, $N71/SUMIFS(Portfolio!$N$2:$N$195, Portfolio!$E$2:$E$195, 'WB Country Groups'!I$1))</f>
        <v>0</v>
      </c>
      <c r="R71" s="78">
        <f>IF(OR(ISNA($E71), $E71&lt;&gt;'WB Country Groups'!J$1), 0, $N71/SUMIFS(Portfolio!$N$2:$N$195, Portfolio!$E$2:$E$195, 'WB Country Groups'!J$1))</f>
        <v>0</v>
      </c>
      <c r="S71" s="78">
        <f>IF(OR(ISNA($E71), $E71&lt;&gt;'WB Country Groups'!K$1), 0, $N71/SUMIFS(Portfolio!$N$2:$N$195, Portfolio!$E$2:$E$195, 'WB Country Groups'!K$1))</f>
        <v>0</v>
      </c>
      <c r="T71" s="78">
        <f>IF(OR(ISNA($E71), $E71&lt;&gt;'WB Country Groups'!L$1), 0, $N71/SUMIFS(Portfolio!$N$2:$N$195, Portfolio!$E$2:$E$195, 'WB Country Groups'!L$1))</f>
        <v>0</v>
      </c>
      <c r="U71" s="78">
        <f>IF(OR(ISNA($E71), $E71&lt;&gt;'WB Country Groups'!M$1), 0, $N71/SUMIFS(Portfolio!$N$2:$N$195, Portfolio!$E$2:$E$195, 'WB Country Groups'!M$1))</f>
        <v>0</v>
      </c>
      <c r="V71" s="78">
        <f>IF(OR(ISNA($E71), $E71&lt;&gt;'WB Country Groups'!N$1), 0, $N71/SUMIFS(Portfolio!$N$2:$N$195, Portfolio!$E$2:$E$195, 'WB Country Groups'!N$1))</f>
        <v>0</v>
      </c>
      <c r="W71" s="78">
        <f>SUMIFS(FM!$X:$X, FM!$N:$N, $A71)/100</f>
        <v>0</v>
      </c>
      <c r="X71" s="78">
        <f t="shared" si="19"/>
        <v>0</v>
      </c>
      <c r="Y71" s="78">
        <f>SUMIFS(World!$X:$X, World!$N:$N, $A71)/100</f>
        <v>0</v>
      </c>
      <c r="Z71" s="78">
        <f t="shared" si="20"/>
        <v>0</v>
      </c>
      <c r="AA71" s="5" t="str">
        <f>IF(INDEX('WB WDI Market Cap'!$T:$T, MATCH($B71, 'WB WDI Market Cap'!$C:$C, 0))=0, "", INDEX('WB WDI Market Cap'!$T:$T, MATCH($B71, 'WB WDI Market Cap'!$C:$C, 0)))</f>
        <v/>
      </c>
      <c r="AB71" s="5" t="str">
        <f t="shared" si="11"/>
        <v/>
      </c>
    </row>
    <row r="72" spans="1:28">
      <c r="A72" t="str">
        <f>INDEX('ISO2-ISO3'!$C:$C, MATCH($B72, 'ISO2-ISO3'!$D:$D, 0))</f>
        <v>GQ</v>
      </c>
      <c r="B72" t="str">
        <f>'ISO3s in META'!A71</f>
        <v>GNQ</v>
      </c>
      <c r="C72" t="str">
        <f>INDEX('ISO3-Names'!$B$2:$B$275, MATCH($B72, 'ISO3-Names'!$A$2:$A$275, 0))</f>
        <v>Equatorial Guinea</v>
      </c>
      <c r="D72" t="str">
        <f>INDEX('WB Country Groups'!$C$2:$C$219, MATCH($B72, 'WB Country Groups'!$B$2:$B$219, 0))</f>
        <v>Sub-Saharan Africa</v>
      </c>
      <c r="E72" t="str">
        <f t="shared" si="12"/>
        <v>Sub-Saharan Africa</v>
      </c>
      <c r="F72" s="5" t="e">
        <f>INDEX('Damodaran CRPs'!$N:$N, MATCH($B72, 'Damodaran CRPs'!$M:$M, 0))</f>
        <v>#N/A</v>
      </c>
      <c r="G72" s="5" t="str">
        <f t="shared" si="13"/>
        <v/>
      </c>
      <c r="H72" s="5"/>
      <c r="I72" s="5" t="b">
        <f t="shared" si="14"/>
        <v>0</v>
      </c>
      <c r="J72" t="b">
        <f t="shared" si="15"/>
        <v>0</v>
      </c>
      <c r="K72" s="78">
        <f>SUMIFS(EM!$X:$X, EM!$N:$N, $A72)/100</f>
        <v>0</v>
      </c>
      <c r="L72" s="78">
        <f t="shared" si="16"/>
        <v>0</v>
      </c>
      <c r="M72" s="78">
        <f>SUMIFS(ACWI!$X:$X, ACWI!$N:$N, $A72)/100</f>
        <v>0</v>
      </c>
      <c r="N72" s="78">
        <f t="shared" si="17"/>
        <v>0</v>
      </c>
      <c r="O72" s="78">
        <f t="shared" si="18"/>
        <v>0</v>
      </c>
      <c r="P72" s="78">
        <f>IF(OR(ISNA($E72), $E72&lt;&gt;'WB Country Groups'!H$1), 0, $N72/SUMIFS(Portfolio!$N$2:$N$195, Portfolio!$E$2:$E$195, 'WB Country Groups'!H$1))</f>
        <v>0</v>
      </c>
      <c r="Q72" s="78">
        <f>IF(OR(ISNA($E72), $E72&lt;&gt;'WB Country Groups'!I$1), 0, $N72/SUMIFS(Portfolio!$N$2:$N$195, Portfolio!$E$2:$E$195, 'WB Country Groups'!I$1))</f>
        <v>0</v>
      </c>
      <c r="R72" s="78">
        <f>IF(OR(ISNA($E72), $E72&lt;&gt;'WB Country Groups'!J$1), 0, $N72/SUMIFS(Portfolio!$N$2:$N$195, Portfolio!$E$2:$E$195, 'WB Country Groups'!J$1))</f>
        <v>0</v>
      </c>
      <c r="S72" s="78">
        <f>IF(OR(ISNA($E72), $E72&lt;&gt;'WB Country Groups'!K$1), 0, $N72/SUMIFS(Portfolio!$N$2:$N$195, Portfolio!$E$2:$E$195, 'WB Country Groups'!K$1))</f>
        <v>0</v>
      </c>
      <c r="T72" s="78">
        <f>IF(OR(ISNA($E72), $E72&lt;&gt;'WB Country Groups'!L$1), 0, $N72/SUMIFS(Portfolio!$N$2:$N$195, Portfolio!$E$2:$E$195, 'WB Country Groups'!L$1))</f>
        <v>0</v>
      </c>
      <c r="U72" s="78">
        <f>IF(OR(ISNA($E72), $E72&lt;&gt;'WB Country Groups'!M$1), 0, $N72/SUMIFS(Portfolio!$N$2:$N$195, Portfolio!$E$2:$E$195, 'WB Country Groups'!M$1))</f>
        <v>0</v>
      </c>
      <c r="V72" s="78">
        <f>IF(OR(ISNA($E72), $E72&lt;&gt;'WB Country Groups'!N$1), 0, $N72/SUMIFS(Portfolio!$N$2:$N$195, Portfolio!$E$2:$E$195, 'WB Country Groups'!N$1))</f>
        <v>0</v>
      </c>
      <c r="W72" s="78">
        <f>SUMIFS(FM!$X:$X, FM!$N:$N, $A72)/100</f>
        <v>0</v>
      </c>
      <c r="X72" s="78">
        <f t="shared" si="19"/>
        <v>0</v>
      </c>
      <c r="Y72" s="78">
        <f>SUMIFS(World!$X:$X, World!$N:$N, $A72)/100</f>
        <v>0</v>
      </c>
      <c r="Z72" s="78">
        <f t="shared" si="20"/>
        <v>0</v>
      </c>
      <c r="AA72" s="5" t="str">
        <f>IF(INDEX('WB WDI Market Cap'!$T:$T, MATCH($B72, 'WB WDI Market Cap'!$C:$C, 0))=0, "", INDEX('WB WDI Market Cap'!$T:$T, MATCH($B72, 'WB WDI Market Cap'!$C:$C, 0)))</f>
        <v/>
      </c>
      <c r="AB72" s="5" t="str">
        <f t="shared" si="11"/>
        <v/>
      </c>
    </row>
    <row r="73" spans="1:28">
      <c r="A73" t="str">
        <f>INDEX('ISO2-ISO3'!$C:$C, MATCH($B73, 'ISO2-ISO3'!$D:$D, 0))</f>
        <v>GR</v>
      </c>
      <c r="B73" t="str">
        <f>'ISO3s in META'!A72</f>
        <v>GRC</v>
      </c>
      <c r="C73" t="str">
        <f>INDEX('ISO3-Names'!$B$2:$B$275, MATCH($B73, 'ISO3-Names'!$A$2:$A$275, 0))</f>
        <v>Greece</v>
      </c>
      <c r="D73" t="str">
        <f>INDEX('WB Country Groups'!$C$2:$C$219, MATCH($B73, 'WB Country Groups'!$B$2:$B$219, 0))</f>
        <v>Europe &amp; Central Asia</v>
      </c>
      <c r="E73" t="str">
        <f t="shared" si="12"/>
        <v>Europe &amp; Central Asia</v>
      </c>
      <c r="F73" s="5">
        <f>INDEX('Damodaran CRPs'!$N:$N, MATCH($B73, 'Damodaran CRPs'!$M:$M, 0))</f>
        <v>5.4566808903052655E-2</v>
      </c>
      <c r="G73" s="5">
        <f t="shared" si="13"/>
        <v>5.4566808903052655E-2</v>
      </c>
      <c r="H73" s="5"/>
      <c r="I73" s="5" t="b">
        <f t="shared" si="14"/>
        <v>1</v>
      </c>
      <c r="J73" t="b">
        <f t="shared" si="15"/>
        <v>0</v>
      </c>
      <c r="K73" s="78">
        <f>SUMIFS(EM!$X:$X, EM!$N:$N, $A73)/100</f>
        <v>4.6627666535380011E-3</v>
      </c>
      <c r="L73" s="78">
        <f t="shared" si="16"/>
        <v>4.6627666535379959E-3</v>
      </c>
      <c r="M73" s="78">
        <f>SUMIFS(ACWI!$X:$X, ACWI!$N:$N, $A73)/100</f>
        <v>4.8430793170600001E-4</v>
      </c>
      <c r="N73" s="78">
        <f t="shared" si="17"/>
        <v>4.8593894064646268E-4</v>
      </c>
      <c r="O73" s="78">
        <f t="shared" si="18"/>
        <v>1.3085299393809052E-3</v>
      </c>
      <c r="P73" s="78">
        <f>IF(OR(ISNA($E73), $E73&lt;&gt;'WB Country Groups'!H$1), 0, $N73/SUMIFS(Portfolio!$N$2:$N$195, Portfolio!$E$2:$E$195, 'WB Country Groups'!H$1))</f>
        <v>0</v>
      </c>
      <c r="Q73" s="78">
        <f>IF(OR(ISNA($E73), $E73&lt;&gt;'WB Country Groups'!I$1), 0, $N73/SUMIFS(Portfolio!$N$2:$N$195, Portfolio!$E$2:$E$195, 'WB Country Groups'!I$1))</f>
        <v>3.0222701912285461E-3</v>
      </c>
      <c r="R73" s="78">
        <f>IF(OR(ISNA($E73), $E73&lt;&gt;'WB Country Groups'!J$1), 0, $N73/SUMIFS(Portfolio!$N$2:$N$195, Portfolio!$E$2:$E$195, 'WB Country Groups'!J$1))</f>
        <v>0</v>
      </c>
      <c r="S73" s="78">
        <f>IF(OR(ISNA($E73), $E73&lt;&gt;'WB Country Groups'!K$1), 0, $N73/SUMIFS(Portfolio!$N$2:$N$195, Portfolio!$E$2:$E$195, 'WB Country Groups'!K$1))</f>
        <v>0</v>
      </c>
      <c r="T73" s="78">
        <f>IF(OR(ISNA($E73), $E73&lt;&gt;'WB Country Groups'!L$1), 0, $N73/SUMIFS(Portfolio!$N$2:$N$195, Portfolio!$E$2:$E$195, 'WB Country Groups'!L$1))</f>
        <v>0</v>
      </c>
      <c r="U73" s="78">
        <f>IF(OR(ISNA($E73), $E73&lt;&gt;'WB Country Groups'!M$1), 0, $N73/SUMIFS(Portfolio!$N$2:$N$195, Portfolio!$E$2:$E$195, 'WB Country Groups'!M$1))</f>
        <v>0</v>
      </c>
      <c r="V73" s="78">
        <f>IF(OR(ISNA($E73), $E73&lt;&gt;'WB Country Groups'!N$1), 0, $N73/SUMIFS(Portfolio!$N$2:$N$195, Portfolio!$E$2:$E$195, 'WB Country Groups'!N$1))</f>
        <v>0</v>
      </c>
      <c r="W73" s="78">
        <f>SUMIFS(FM!$X:$X, FM!$N:$N, $A73)/100</f>
        <v>0</v>
      </c>
      <c r="X73" s="78">
        <f t="shared" si="19"/>
        <v>0</v>
      </c>
      <c r="Y73" s="78">
        <f>SUMIFS(World!$X:$X, World!$N:$N, $A73)/100</f>
        <v>0</v>
      </c>
      <c r="Z73" s="78">
        <f t="shared" si="20"/>
        <v>0</v>
      </c>
      <c r="AA73" s="5">
        <f>IF(INDEX('WB WDI Market Cap'!$T:$T, MATCH($B73, 'WB WDI Market Cap'!$C:$C, 0))=0, "", INDEX('WB WDI Market Cap'!$T:$T, MATCH($B73, 'WB WDI Market Cap'!$C:$C, 0)))</f>
        <v>5.0780552143199877E-4</v>
      </c>
      <c r="AB73" s="5">
        <f t="shared" si="11"/>
        <v>5.1116287677030448E-4</v>
      </c>
    </row>
    <row r="74" spans="1:28">
      <c r="A74" t="str">
        <f>INDEX('ISO2-ISO3'!$C:$C, MATCH($B74, 'ISO2-ISO3'!$D:$D, 0))</f>
        <v>GD</v>
      </c>
      <c r="B74" t="str">
        <f>'ISO3s in META'!A73</f>
        <v>GRD</v>
      </c>
      <c r="C74" t="str">
        <f>INDEX('ISO3-Names'!$B$2:$B$275, MATCH($B74, 'ISO3-Names'!$A$2:$A$275, 0))</f>
        <v>Grenada</v>
      </c>
      <c r="D74" t="str">
        <f>INDEX('WB Country Groups'!$C$2:$C$219, MATCH($B74, 'WB Country Groups'!$B$2:$B$219, 0))</f>
        <v>Latin America &amp; Caribbean</v>
      </c>
      <c r="E74" t="str">
        <f t="shared" si="12"/>
        <v>Latin America &amp; Caribbean</v>
      </c>
      <c r="F74" s="5" t="e">
        <f>INDEX('Damodaran CRPs'!$N:$N, MATCH($B74, 'Damodaran CRPs'!$M:$M, 0))</f>
        <v>#N/A</v>
      </c>
      <c r="G74" s="5" t="str">
        <f t="shared" si="13"/>
        <v/>
      </c>
      <c r="H74" s="5"/>
      <c r="I74" s="5" t="b">
        <f t="shared" si="14"/>
        <v>0</v>
      </c>
      <c r="J74" t="b">
        <f t="shared" si="15"/>
        <v>0</v>
      </c>
      <c r="K74" s="78">
        <f>SUMIFS(EM!$X:$X, EM!$N:$N, $A74)/100</f>
        <v>0</v>
      </c>
      <c r="L74" s="78">
        <f t="shared" si="16"/>
        <v>0</v>
      </c>
      <c r="M74" s="78">
        <f>SUMIFS(ACWI!$X:$X, ACWI!$N:$N, $A74)/100</f>
        <v>0</v>
      </c>
      <c r="N74" s="78">
        <f t="shared" si="17"/>
        <v>0</v>
      </c>
      <c r="O74" s="78">
        <f t="shared" si="18"/>
        <v>0</v>
      </c>
      <c r="P74" s="78">
        <f>IF(OR(ISNA($E74), $E74&lt;&gt;'WB Country Groups'!H$1), 0, $N74/SUMIFS(Portfolio!$N$2:$N$195, Portfolio!$E$2:$E$195, 'WB Country Groups'!H$1))</f>
        <v>0</v>
      </c>
      <c r="Q74" s="78">
        <f>IF(OR(ISNA($E74), $E74&lt;&gt;'WB Country Groups'!I$1), 0, $N74/SUMIFS(Portfolio!$N$2:$N$195, Portfolio!$E$2:$E$195, 'WB Country Groups'!I$1))</f>
        <v>0</v>
      </c>
      <c r="R74" s="78">
        <f>IF(OR(ISNA($E74), $E74&lt;&gt;'WB Country Groups'!J$1), 0, $N74/SUMIFS(Portfolio!$N$2:$N$195, Portfolio!$E$2:$E$195, 'WB Country Groups'!J$1))</f>
        <v>0</v>
      </c>
      <c r="S74" s="78">
        <f>IF(OR(ISNA($E74), $E74&lt;&gt;'WB Country Groups'!K$1), 0, $N74/SUMIFS(Portfolio!$N$2:$N$195, Portfolio!$E$2:$E$195, 'WB Country Groups'!K$1))</f>
        <v>0</v>
      </c>
      <c r="T74" s="78">
        <f>IF(OR(ISNA($E74), $E74&lt;&gt;'WB Country Groups'!L$1), 0, $N74/SUMIFS(Portfolio!$N$2:$N$195, Portfolio!$E$2:$E$195, 'WB Country Groups'!L$1))</f>
        <v>0</v>
      </c>
      <c r="U74" s="78">
        <f>IF(OR(ISNA($E74), $E74&lt;&gt;'WB Country Groups'!M$1), 0, $N74/SUMIFS(Portfolio!$N$2:$N$195, Portfolio!$E$2:$E$195, 'WB Country Groups'!M$1))</f>
        <v>0</v>
      </c>
      <c r="V74" s="78">
        <f>IF(OR(ISNA($E74), $E74&lt;&gt;'WB Country Groups'!N$1), 0, $N74/SUMIFS(Portfolio!$N$2:$N$195, Portfolio!$E$2:$E$195, 'WB Country Groups'!N$1))</f>
        <v>0</v>
      </c>
      <c r="W74" s="78">
        <f>SUMIFS(FM!$X:$X, FM!$N:$N, $A74)/100</f>
        <v>0</v>
      </c>
      <c r="X74" s="78">
        <f t="shared" si="19"/>
        <v>0</v>
      </c>
      <c r="Y74" s="78">
        <f>SUMIFS(World!$X:$X, World!$N:$N, $A74)/100</f>
        <v>0</v>
      </c>
      <c r="Z74" s="78">
        <f t="shared" si="20"/>
        <v>0</v>
      </c>
      <c r="AA74" s="5" t="str">
        <f>IF(INDEX('WB WDI Market Cap'!$T:$T, MATCH($B74, 'WB WDI Market Cap'!$C:$C, 0))=0, "", INDEX('WB WDI Market Cap'!$T:$T, MATCH($B74, 'WB WDI Market Cap'!$C:$C, 0)))</f>
        <v/>
      </c>
      <c r="AB74" s="5" t="str">
        <f t="shared" si="11"/>
        <v/>
      </c>
    </row>
    <row r="75" spans="1:28">
      <c r="A75" t="str">
        <f>INDEX('ISO2-ISO3'!$C:$C, MATCH($B75, 'ISO2-ISO3'!$D:$D, 0))</f>
        <v>GT</v>
      </c>
      <c r="B75" t="str">
        <f>'ISO3s in META'!A74</f>
        <v>GTM</v>
      </c>
      <c r="C75" t="str">
        <f>INDEX('ISO3-Names'!$B$2:$B$275, MATCH($B75, 'ISO3-Names'!$A$2:$A$275, 0))</f>
        <v>Guatemala</v>
      </c>
      <c r="D75" t="str">
        <f>INDEX('WB Country Groups'!$C$2:$C$219, MATCH($B75, 'WB Country Groups'!$B$2:$B$219, 0))</f>
        <v>Latin America &amp; Caribbean</v>
      </c>
      <c r="E75" t="str">
        <f t="shared" si="12"/>
        <v>Latin America &amp; Caribbean</v>
      </c>
      <c r="F75" s="5">
        <f>INDEX('Damodaran CRPs'!$N:$N, MATCH($B75, 'Damodaran CRPs'!$M:$M, 0))</f>
        <v>3.7982778746242535E-2</v>
      </c>
      <c r="G75" s="5">
        <f t="shared" si="13"/>
        <v>3.7982778746242535E-2</v>
      </c>
      <c r="H75" s="5"/>
      <c r="I75" s="5" t="b">
        <f t="shared" si="14"/>
        <v>0</v>
      </c>
      <c r="J75" t="b">
        <f t="shared" si="15"/>
        <v>0</v>
      </c>
      <c r="K75" s="78">
        <f>SUMIFS(EM!$X:$X, EM!$N:$N, $A75)/100</f>
        <v>0</v>
      </c>
      <c r="L75" s="78">
        <f t="shared" si="16"/>
        <v>0</v>
      </c>
      <c r="M75" s="78">
        <f>SUMIFS(ACWI!$X:$X, ACWI!$N:$N, $A75)/100</f>
        <v>0</v>
      </c>
      <c r="N75" s="78">
        <f t="shared" si="17"/>
        <v>0</v>
      </c>
      <c r="O75" s="78">
        <f t="shared" si="18"/>
        <v>0</v>
      </c>
      <c r="P75" s="78">
        <f>IF(OR(ISNA($E75), $E75&lt;&gt;'WB Country Groups'!H$1), 0, $N75/SUMIFS(Portfolio!$N$2:$N$195, Portfolio!$E$2:$E$195, 'WB Country Groups'!H$1))</f>
        <v>0</v>
      </c>
      <c r="Q75" s="78">
        <f>IF(OR(ISNA($E75), $E75&lt;&gt;'WB Country Groups'!I$1), 0, $N75/SUMIFS(Portfolio!$N$2:$N$195, Portfolio!$E$2:$E$195, 'WB Country Groups'!I$1))</f>
        <v>0</v>
      </c>
      <c r="R75" s="78">
        <f>IF(OR(ISNA($E75), $E75&lt;&gt;'WB Country Groups'!J$1), 0, $N75/SUMIFS(Portfolio!$N$2:$N$195, Portfolio!$E$2:$E$195, 'WB Country Groups'!J$1))</f>
        <v>0</v>
      </c>
      <c r="S75" s="78">
        <f>IF(OR(ISNA($E75), $E75&lt;&gt;'WB Country Groups'!K$1), 0, $N75/SUMIFS(Portfolio!$N$2:$N$195, Portfolio!$E$2:$E$195, 'WB Country Groups'!K$1))</f>
        <v>0</v>
      </c>
      <c r="T75" s="78">
        <f>IF(OR(ISNA($E75), $E75&lt;&gt;'WB Country Groups'!L$1), 0, $N75/SUMIFS(Portfolio!$N$2:$N$195, Portfolio!$E$2:$E$195, 'WB Country Groups'!L$1))</f>
        <v>0</v>
      </c>
      <c r="U75" s="78">
        <f>IF(OR(ISNA($E75), $E75&lt;&gt;'WB Country Groups'!M$1), 0, $N75/SUMIFS(Portfolio!$N$2:$N$195, Portfolio!$E$2:$E$195, 'WB Country Groups'!M$1))</f>
        <v>0</v>
      </c>
      <c r="V75" s="78">
        <f>IF(OR(ISNA($E75), $E75&lt;&gt;'WB Country Groups'!N$1), 0, $N75/SUMIFS(Portfolio!$N$2:$N$195, Portfolio!$E$2:$E$195, 'WB Country Groups'!N$1))</f>
        <v>0</v>
      </c>
      <c r="W75" s="78">
        <f>SUMIFS(FM!$X:$X, FM!$N:$N, $A75)/100</f>
        <v>0</v>
      </c>
      <c r="X75" s="78">
        <f t="shared" si="19"/>
        <v>0</v>
      </c>
      <c r="Y75" s="78">
        <f>SUMIFS(World!$X:$X, World!$N:$N, $A75)/100</f>
        <v>0</v>
      </c>
      <c r="Z75" s="78">
        <f t="shared" si="20"/>
        <v>0</v>
      </c>
      <c r="AA75" s="5" t="str">
        <f>IF(INDEX('WB WDI Market Cap'!$T:$T, MATCH($B75, 'WB WDI Market Cap'!$C:$C, 0))=0, "", INDEX('WB WDI Market Cap'!$T:$T, MATCH($B75, 'WB WDI Market Cap'!$C:$C, 0)))</f>
        <v/>
      </c>
      <c r="AB75" s="5" t="str">
        <f t="shared" si="11"/>
        <v/>
      </c>
    </row>
    <row r="76" spans="1:28">
      <c r="A76" t="str">
        <f>INDEX('ISO2-ISO3'!$C:$C, MATCH($B76, 'ISO2-ISO3'!$D:$D, 0))</f>
        <v>GF</v>
      </c>
      <c r="B76" t="str">
        <f>'ISO3s in META'!A75</f>
        <v>GUF</v>
      </c>
      <c r="C76" t="str">
        <f>INDEX('ISO3-Names'!$B$2:$B$275, MATCH($B76, 'ISO3-Names'!$A$2:$A$275, 0))</f>
        <v>French Guiana</v>
      </c>
      <c r="D76" t="e">
        <f>INDEX('WB Country Groups'!$C$2:$C$219, MATCH($B76, 'WB Country Groups'!$B$2:$B$219, 0))</f>
        <v>#N/A</v>
      </c>
      <c r="E76" t="str">
        <f t="shared" si="12"/>
        <v>OTHER</v>
      </c>
      <c r="F76" s="5" t="e">
        <f>INDEX('Damodaran CRPs'!$N:$N, MATCH($B76, 'Damodaran CRPs'!$M:$M, 0))</f>
        <v>#N/A</v>
      </c>
      <c r="G76" s="5" t="str">
        <f t="shared" si="13"/>
        <v/>
      </c>
      <c r="H76" s="5"/>
      <c r="I76" s="5" t="b">
        <f t="shared" si="14"/>
        <v>0</v>
      </c>
      <c r="J76" t="b">
        <f t="shared" si="15"/>
        <v>0</v>
      </c>
      <c r="K76" s="78">
        <f>SUMIFS(EM!$X:$X, EM!$N:$N, $A76)/100</f>
        <v>0</v>
      </c>
      <c r="L76" s="78">
        <f t="shared" si="16"/>
        <v>0</v>
      </c>
      <c r="M76" s="78">
        <f>SUMIFS(ACWI!$X:$X, ACWI!$N:$N, $A76)/100</f>
        <v>0</v>
      </c>
      <c r="N76" s="78">
        <f t="shared" si="17"/>
        <v>0</v>
      </c>
      <c r="O76" s="78">
        <f t="shared" si="18"/>
        <v>0</v>
      </c>
      <c r="P76" s="78">
        <f>IF(OR(ISNA($E76), $E76&lt;&gt;'WB Country Groups'!H$1), 0, $N76/SUMIFS(Portfolio!$N$2:$N$195, Portfolio!$E$2:$E$195, 'WB Country Groups'!H$1))</f>
        <v>0</v>
      </c>
      <c r="Q76" s="78">
        <f>IF(OR(ISNA($E76), $E76&lt;&gt;'WB Country Groups'!I$1), 0, $N76/SUMIFS(Portfolio!$N$2:$N$195, Portfolio!$E$2:$E$195, 'WB Country Groups'!I$1))</f>
        <v>0</v>
      </c>
      <c r="R76" s="78">
        <f>IF(OR(ISNA($E76), $E76&lt;&gt;'WB Country Groups'!J$1), 0, $N76/SUMIFS(Portfolio!$N$2:$N$195, Portfolio!$E$2:$E$195, 'WB Country Groups'!J$1))</f>
        <v>0</v>
      </c>
      <c r="S76" s="78">
        <f>IF(OR(ISNA($E76), $E76&lt;&gt;'WB Country Groups'!K$1), 0, $N76/SUMIFS(Portfolio!$N$2:$N$195, Portfolio!$E$2:$E$195, 'WB Country Groups'!K$1))</f>
        <v>0</v>
      </c>
      <c r="T76" s="78">
        <f>IF(OR(ISNA($E76), $E76&lt;&gt;'WB Country Groups'!L$1), 0, $N76/SUMIFS(Portfolio!$N$2:$N$195, Portfolio!$E$2:$E$195, 'WB Country Groups'!L$1))</f>
        <v>0</v>
      </c>
      <c r="U76" s="78">
        <f>IF(OR(ISNA($E76), $E76&lt;&gt;'WB Country Groups'!M$1), 0, $N76/SUMIFS(Portfolio!$N$2:$N$195, Portfolio!$E$2:$E$195, 'WB Country Groups'!M$1))</f>
        <v>0</v>
      </c>
      <c r="V76" s="78">
        <f>IF(OR(ISNA($E76), $E76&lt;&gt;'WB Country Groups'!N$1), 0, $N76/SUMIFS(Portfolio!$N$2:$N$195, Portfolio!$E$2:$E$195, 'WB Country Groups'!N$1))</f>
        <v>0</v>
      </c>
      <c r="W76" s="78">
        <f>SUMIFS(FM!$X:$X, FM!$N:$N, $A76)/100</f>
        <v>0</v>
      </c>
      <c r="X76" s="78">
        <f t="shared" si="19"/>
        <v>0</v>
      </c>
      <c r="Y76" s="78">
        <f>SUMIFS(World!$X:$X, World!$N:$N, $A76)/100</f>
        <v>0</v>
      </c>
      <c r="Z76" s="78">
        <f t="shared" si="20"/>
        <v>0</v>
      </c>
      <c r="AA76" s="5" t="e">
        <f>IF(INDEX('WB WDI Market Cap'!$T:$T, MATCH($B76, 'WB WDI Market Cap'!$C:$C, 0))=0, "", INDEX('WB WDI Market Cap'!$T:$T, MATCH($B76, 'WB WDI Market Cap'!$C:$C, 0)))</f>
        <v>#N/A</v>
      </c>
      <c r="AB76" s="5" t="str">
        <f t="shared" si="11"/>
        <v/>
      </c>
    </row>
    <row r="77" spans="1:28">
      <c r="A77" t="str">
        <f>INDEX('ISO2-ISO3'!$C:$C, MATCH($B77, 'ISO2-ISO3'!$D:$D, 0))</f>
        <v>GY</v>
      </c>
      <c r="B77" t="str">
        <f>'ISO3s in META'!A76</f>
        <v>GUY</v>
      </c>
      <c r="C77" t="str">
        <f>INDEX('ISO3-Names'!$B$2:$B$275, MATCH($B77, 'ISO3-Names'!$A$2:$A$275, 0))</f>
        <v>Guyana</v>
      </c>
      <c r="D77" t="str">
        <f>INDEX('WB Country Groups'!$C$2:$C$219, MATCH($B77, 'WB Country Groups'!$B$2:$B$219, 0))</f>
        <v>Latin America &amp; Caribbean</v>
      </c>
      <c r="E77" t="str">
        <f t="shared" si="12"/>
        <v>Latin America &amp; Caribbean</v>
      </c>
      <c r="F77" s="5">
        <f>INDEX('Damodaran CRPs'!$N:$N, MATCH($B77, 'Damodaran CRPs'!$M:$M, 0))</f>
        <v>2.4251915068023405E-2</v>
      </c>
      <c r="G77" s="5">
        <f t="shared" si="13"/>
        <v>2.4251915068023405E-2</v>
      </c>
      <c r="H77" s="5"/>
      <c r="I77" s="5" t="b">
        <f t="shared" si="14"/>
        <v>0</v>
      </c>
      <c r="J77" t="b">
        <f t="shared" si="15"/>
        <v>0</v>
      </c>
      <c r="K77" s="78">
        <f>SUMIFS(EM!$X:$X, EM!$N:$N, $A77)/100</f>
        <v>0</v>
      </c>
      <c r="L77" s="78">
        <f t="shared" si="16"/>
        <v>0</v>
      </c>
      <c r="M77" s="78">
        <f>SUMIFS(ACWI!$X:$X, ACWI!$N:$N, $A77)/100</f>
        <v>0</v>
      </c>
      <c r="N77" s="78">
        <f t="shared" si="17"/>
        <v>0</v>
      </c>
      <c r="O77" s="78">
        <f t="shared" si="18"/>
        <v>0</v>
      </c>
      <c r="P77" s="78">
        <f>IF(OR(ISNA($E77), $E77&lt;&gt;'WB Country Groups'!H$1), 0, $N77/SUMIFS(Portfolio!$N$2:$N$195, Portfolio!$E$2:$E$195, 'WB Country Groups'!H$1))</f>
        <v>0</v>
      </c>
      <c r="Q77" s="78">
        <f>IF(OR(ISNA($E77), $E77&lt;&gt;'WB Country Groups'!I$1), 0, $N77/SUMIFS(Portfolio!$N$2:$N$195, Portfolio!$E$2:$E$195, 'WB Country Groups'!I$1))</f>
        <v>0</v>
      </c>
      <c r="R77" s="78">
        <f>IF(OR(ISNA($E77), $E77&lt;&gt;'WB Country Groups'!J$1), 0, $N77/SUMIFS(Portfolio!$N$2:$N$195, Portfolio!$E$2:$E$195, 'WB Country Groups'!J$1))</f>
        <v>0</v>
      </c>
      <c r="S77" s="78">
        <f>IF(OR(ISNA($E77), $E77&lt;&gt;'WB Country Groups'!K$1), 0, $N77/SUMIFS(Portfolio!$N$2:$N$195, Portfolio!$E$2:$E$195, 'WB Country Groups'!K$1))</f>
        <v>0</v>
      </c>
      <c r="T77" s="78">
        <f>IF(OR(ISNA($E77), $E77&lt;&gt;'WB Country Groups'!L$1), 0, $N77/SUMIFS(Portfolio!$N$2:$N$195, Portfolio!$E$2:$E$195, 'WB Country Groups'!L$1))</f>
        <v>0</v>
      </c>
      <c r="U77" s="78">
        <f>IF(OR(ISNA($E77), $E77&lt;&gt;'WB Country Groups'!M$1), 0, $N77/SUMIFS(Portfolio!$N$2:$N$195, Portfolio!$E$2:$E$195, 'WB Country Groups'!M$1))</f>
        <v>0</v>
      </c>
      <c r="V77" s="78">
        <f>IF(OR(ISNA($E77), $E77&lt;&gt;'WB Country Groups'!N$1), 0, $N77/SUMIFS(Portfolio!$N$2:$N$195, Portfolio!$E$2:$E$195, 'WB Country Groups'!N$1))</f>
        <v>0</v>
      </c>
      <c r="W77" s="78">
        <f>SUMIFS(FM!$X:$X, FM!$N:$N, $A77)/100</f>
        <v>0</v>
      </c>
      <c r="X77" s="78">
        <f t="shared" si="19"/>
        <v>0</v>
      </c>
      <c r="Y77" s="78">
        <f>SUMIFS(World!$X:$X, World!$N:$N, $A77)/100</f>
        <v>0</v>
      </c>
      <c r="Z77" s="78">
        <f t="shared" si="20"/>
        <v>0</v>
      </c>
      <c r="AA77" s="5" t="str">
        <f>IF(INDEX('WB WDI Market Cap'!$T:$T, MATCH($B77, 'WB WDI Market Cap'!$C:$C, 0))=0, "", INDEX('WB WDI Market Cap'!$T:$T, MATCH($B77, 'WB WDI Market Cap'!$C:$C, 0)))</f>
        <v/>
      </c>
      <c r="AB77" s="5" t="str">
        <f t="shared" si="11"/>
        <v/>
      </c>
    </row>
    <row r="78" spans="1:28">
      <c r="A78" t="str">
        <f>INDEX('ISO2-ISO3'!$C:$C, MATCH($B78, 'ISO2-ISO3'!$D:$D, 0))</f>
        <v>HK</v>
      </c>
      <c r="B78" t="str">
        <f>'ISO3s in META'!A77</f>
        <v>HKG</v>
      </c>
      <c r="C78" t="str">
        <f>INDEX('ISO3-Names'!$B$2:$B$275, MATCH($B78, 'ISO3-Names'!$A$2:$A$275, 0))</f>
        <v>China, Hong Kong SAR</v>
      </c>
      <c r="D78" t="str">
        <f>INDEX('WB Country Groups'!$C$2:$C$219, MATCH($B78, 'WB Country Groups'!$B$2:$B$219, 0))</f>
        <v>East Asia &amp; Pacific</v>
      </c>
      <c r="E78" t="str">
        <f t="shared" si="12"/>
        <v>East Asia &amp; Pacific</v>
      </c>
      <c r="F78" s="5">
        <f>INDEX('Damodaran CRPs'!$N:$N, MATCH($B78, 'Damodaran CRPs'!$M:$M, 0))</f>
        <v>9.0944681505087752E-3</v>
      </c>
      <c r="G78" s="5">
        <f t="shared" si="13"/>
        <v>9.0944681505087752E-3</v>
      </c>
      <c r="H78" s="5"/>
      <c r="I78" s="5" t="b">
        <f t="shared" si="14"/>
        <v>1</v>
      </c>
      <c r="J78" t="b">
        <f t="shared" si="15"/>
        <v>0</v>
      </c>
      <c r="K78" s="78">
        <f>SUMIFS(EM!$X:$X, EM!$N:$N, $A78)/100</f>
        <v>0</v>
      </c>
      <c r="L78" s="78">
        <f t="shared" si="16"/>
        <v>0</v>
      </c>
      <c r="M78" s="78">
        <f>SUMIFS(ACWI!$X:$X, ACWI!$N:$N, $A78)/100</f>
        <v>5.6797981582940001E-3</v>
      </c>
      <c r="N78" s="78">
        <f t="shared" si="17"/>
        <v>5.6989260745838877E-3</v>
      </c>
      <c r="O78" s="78">
        <f t="shared" si="18"/>
        <v>1.5345992607612189E-2</v>
      </c>
      <c r="P78" s="78">
        <f>IF(OR(ISNA($E78), $E78&lt;&gt;'WB Country Groups'!H$1), 0, $N78/SUMIFS(Portfolio!$N$2:$N$195, Portfolio!$E$2:$E$195, 'WB Country Groups'!H$1))</f>
        <v>0</v>
      </c>
      <c r="Q78" s="78">
        <f>IF(OR(ISNA($E78), $E78&lt;&gt;'WB Country Groups'!I$1), 0, $N78/SUMIFS(Portfolio!$N$2:$N$195, Portfolio!$E$2:$E$195, 'WB Country Groups'!I$1))</f>
        <v>0</v>
      </c>
      <c r="R78" s="78">
        <f>IF(OR(ISNA($E78), $E78&lt;&gt;'WB Country Groups'!J$1), 0, $N78/SUMIFS(Portfolio!$N$2:$N$195, Portfolio!$E$2:$E$195, 'WB Country Groups'!J$1))</f>
        <v>3.9354189140208468E-2</v>
      </c>
      <c r="S78" s="78">
        <f>IF(OR(ISNA($E78), $E78&lt;&gt;'WB Country Groups'!K$1), 0, $N78/SUMIFS(Portfolio!$N$2:$N$195, Portfolio!$E$2:$E$195, 'WB Country Groups'!K$1))</f>
        <v>0</v>
      </c>
      <c r="T78" s="78">
        <f>IF(OR(ISNA($E78), $E78&lt;&gt;'WB Country Groups'!L$1), 0, $N78/SUMIFS(Portfolio!$N$2:$N$195, Portfolio!$E$2:$E$195, 'WB Country Groups'!L$1))</f>
        <v>0</v>
      </c>
      <c r="U78" s="78">
        <f>IF(OR(ISNA($E78), $E78&lt;&gt;'WB Country Groups'!M$1), 0, $N78/SUMIFS(Portfolio!$N$2:$N$195, Portfolio!$E$2:$E$195, 'WB Country Groups'!M$1))</f>
        <v>0</v>
      </c>
      <c r="V78" s="78">
        <f>IF(OR(ISNA($E78), $E78&lt;&gt;'WB Country Groups'!N$1), 0, $N78/SUMIFS(Portfolio!$N$2:$N$195, Portfolio!$E$2:$E$195, 'WB Country Groups'!N$1))</f>
        <v>0</v>
      </c>
      <c r="W78" s="78">
        <f>SUMIFS(FM!$X:$X, FM!$N:$N, $A78)/100</f>
        <v>0</v>
      </c>
      <c r="X78" s="78">
        <f t="shared" si="19"/>
        <v>0</v>
      </c>
      <c r="Y78" s="78">
        <f>SUMIFS(World!$X:$X, World!$N:$N, $A78)/100</f>
        <v>6.3381201573100001E-3</v>
      </c>
      <c r="Z78" s="78">
        <f t="shared" si="20"/>
        <v>6.3619484183039636E-3</v>
      </c>
      <c r="AA78" s="5">
        <f>IF(INDEX('WB WDI Market Cap'!$T:$T, MATCH($B78, 'WB WDI Market Cap'!$C:$C, 0))=0, "", INDEX('WB WDI Market Cap'!$T:$T, MATCH($B78, 'WB WDI Market Cap'!$C:$C, 0)))</f>
        <v>6.1056113503952257E-2</v>
      </c>
      <c r="AB78" s="5">
        <f t="shared" si="11"/>
        <v>6.1459785894182745E-2</v>
      </c>
    </row>
    <row r="79" spans="1:28">
      <c r="A79" t="str">
        <f>INDEX('ISO2-ISO3'!$C:$C, MATCH($B79, 'ISO2-ISO3'!$D:$D, 0))</f>
        <v>HN</v>
      </c>
      <c r="B79" t="str">
        <f>'ISO3s in META'!A78</f>
        <v>HND</v>
      </c>
      <c r="C79" t="str">
        <f>INDEX('ISO3-Names'!$B$2:$B$275, MATCH($B79, 'ISO3-Names'!$A$2:$A$275, 0))</f>
        <v>Honduras</v>
      </c>
      <c r="D79" t="str">
        <f>INDEX('WB Country Groups'!$C$2:$C$219, MATCH($B79, 'WB Country Groups'!$B$2:$B$219, 0))</f>
        <v>Latin America &amp; Caribbean</v>
      </c>
      <c r="E79" t="str">
        <f t="shared" si="12"/>
        <v>Latin America &amp; Caribbean</v>
      </c>
      <c r="F79" s="5">
        <f>INDEX('Damodaran CRPs'!$N:$N, MATCH($B79, 'Damodaran CRPs'!$M:$M, 0))</f>
        <v>6.8297672581271771E-2</v>
      </c>
      <c r="G79" s="5">
        <f t="shared" si="13"/>
        <v>6.8297672581271771E-2</v>
      </c>
      <c r="H79" s="5"/>
      <c r="I79" s="5" t="b">
        <f t="shared" si="14"/>
        <v>0</v>
      </c>
      <c r="J79" t="b">
        <f t="shared" si="15"/>
        <v>0</v>
      </c>
      <c r="K79" s="78">
        <f>SUMIFS(EM!$X:$X, EM!$N:$N, $A79)/100</f>
        <v>0</v>
      </c>
      <c r="L79" s="78">
        <f t="shared" si="16"/>
        <v>0</v>
      </c>
      <c r="M79" s="78">
        <f>SUMIFS(ACWI!$X:$X, ACWI!$N:$N, $A79)/100</f>
        <v>0</v>
      </c>
      <c r="N79" s="78">
        <f t="shared" si="17"/>
        <v>0</v>
      </c>
      <c r="O79" s="78">
        <f t="shared" si="18"/>
        <v>0</v>
      </c>
      <c r="P79" s="78">
        <f>IF(OR(ISNA($E79), $E79&lt;&gt;'WB Country Groups'!H$1), 0, $N79/SUMIFS(Portfolio!$N$2:$N$195, Portfolio!$E$2:$E$195, 'WB Country Groups'!H$1))</f>
        <v>0</v>
      </c>
      <c r="Q79" s="78">
        <f>IF(OR(ISNA($E79), $E79&lt;&gt;'WB Country Groups'!I$1), 0, $N79/SUMIFS(Portfolio!$N$2:$N$195, Portfolio!$E$2:$E$195, 'WB Country Groups'!I$1))</f>
        <v>0</v>
      </c>
      <c r="R79" s="78">
        <f>IF(OR(ISNA($E79), $E79&lt;&gt;'WB Country Groups'!J$1), 0, $N79/SUMIFS(Portfolio!$N$2:$N$195, Portfolio!$E$2:$E$195, 'WB Country Groups'!J$1))</f>
        <v>0</v>
      </c>
      <c r="S79" s="78">
        <f>IF(OR(ISNA($E79), $E79&lt;&gt;'WB Country Groups'!K$1), 0, $N79/SUMIFS(Portfolio!$N$2:$N$195, Portfolio!$E$2:$E$195, 'WB Country Groups'!K$1))</f>
        <v>0</v>
      </c>
      <c r="T79" s="78">
        <f>IF(OR(ISNA($E79), $E79&lt;&gt;'WB Country Groups'!L$1), 0, $N79/SUMIFS(Portfolio!$N$2:$N$195, Portfolio!$E$2:$E$195, 'WB Country Groups'!L$1))</f>
        <v>0</v>
      </c>
      <c r="U79" s="78">
        <f>IF(OR(ISNA($E79), $E79&lt;&gt;'WB Country Groups'!M$1), 0, $N79/SUMIFS(Portfolio!$N$2:$N$195, Portfolio!$E$2:$E$195, 'WB Country Groups'!M$1))</f>
        <v>0</v>
      </c>
      <c r="V79" s="78">
        <f>IF(OR(ISNA($E79), $E79&lt;&gt;'WB Country Groups'!N$1), 0, $N79/SUMIFS(Portfolio!$N$2:$N$195, Portfolio!$E$2:$E$195, 'WB Country Groups'!N$1))</f>
        <v>0</v>
      </c>
      <c r="W79" s="78">
        <f>SUMIFS(FM!$X:$X, FM!$N:$N, $A79)/100</f>
        <v>0</v>
      </c>
      <c r="X79" s="78">
        <f t="shared" si="19"/>
        <v>0</v>
      </c>
      <c r="Y79" s="78">
        <f>SUMIFS(World!$X:$X, World!$N:$N, $A79)/100</f>
        <v>0</v>
      </c>
      <c r="Z79" s="78">
        <f t="shared" si="20"/>
        <v>0</v>
      </c>
      <c r="AA79" s="5" t="str">
        <f>IF(INDEX('WB WDI Market Cap'!$T:$T, MATCH($B79, 'WB WDI Market Cap'!$C:$C, 0))=0, "", INDEX('WB WDI Market Cap'!$T:$T, MATCH($B79, 'WB WDI Market Cap'!$C:$C, 0)))</f>
        <v/>
      </c>
      <c r="AB79" s="5" t="str">
        <f t="shared" si="11"/>
        <v/>
      </c>
    </row>
    <row r="80" spans="1:28">
      <c r="A80" t="str">
        <f>INDEX('ISO2-ISO3'!$C:$C, MATCH($B80, 'ISO2-ISO3'!$D:$D, 0))</f>
        <v>HR</v>
      </c>
      <c r="B80" t="str">
        <f>'ISO3s in META'!A79</f>
        <v>HRV</v>
      </c>
      <c r="C80" t="str">
        <f>INDEX('ISO3-Names'!$B$2:$B$275, MATCH($B80, 'ISO3-Names'!$A$2:$A$275, 0))</f>
        <v>Croatia</v>
      </c>
      <c r="D80" t="str">
        <f>INDEX('WB Country Groups'!$C$2:$C$219, MATCH($B80, 'WB Country Groups'!$B$2:$B$219, 0))</f>
        <v>Europe &amp; Central Asia</v>
      </c>
      <c r="E80" t="str">
        <f t="shared" si="12"/>
        <v>Europe &amp; Central Asia</v>
      </c>
      <c r="F80" s="5">
        <f>INDEX('Damodaran CRPs'!$N:$N, MATCH($B80, 'Damodaran CRPs'!$M:$M, 0))</f>
        <v>2.8888310595733758E-2</v>
      </c>
      <c r="G80" s="5">
        <f t="shared" si="13"/>
        <v>2.8888310595733758E-2</v>
      </c>
      <c r="H80" s="5"/>
      <c r="I80" s="5" t="b">
        <f t="shared" si="14"/>
        <v>1</v>
      </c>
      <c r="J80" t="b">
        <f t="shared" si="15"/>
        <v>0</v>
      </c>
      <c r="K80" s="78">
        <f>SUMIFS(EM!$X:$X, EM!$N:$N, $A80)/100</f>
        <v>0</v>
      </c>
      <c r="L80" s="78">
        <f t="shared" si="16"/>
        <v>0</v>
      </c>
      <c r="M80" s="78">
        <f>SUMIFS(ACWI!$X:$X, ACWI!$N:$N, $A80)/100</f>
        <v>0</v>
      </c>
      <c r="N80" s="78">
        <f t="shared" si="17"/>
        <v>0</v>
      </c>
      <c r="O80" s="78">
        <f t="shared" si="18"/>
        <v>0</v>
      </c>
      <c r="P80" s="78">
        <f>IF(OR(ISNA($E80), $E80&lt;&gt;'WB Country Groups'!H$1), 0, $N80/SUMIFS(Portfolio!$N$2:$N$195, Portfolio!$E$2:$E$195, 'WB Country Groups'!H$1))</f>
        <v>0</v>
      </c>
      <c r="Q80" s="78">
        <f>IF(OR(ISNA($E80), $E80&lt;&gt;'WB Country Groups'!I$1), 0, $N80/SUMIFS(Portfolio!$N$2:$N$195, Portfolio!$E$2:$E$195, 'WB Country Groups'!I$1))</f>
        <v>0</v>
      </c>
      <c r="R80" s="78">
        <f>IF(OR(ISNA($E80), $E80&lt;&gt;'WB Country Groups'!J$1), 0, $N80/SUMIFS(Portfolio!$N$2:$N$195, Portfolio!$E$2:$E$195, 'WB Country Groups'!J$1))</f>
        <v>0</v>
      </c>
      <c r="S80" s="78">
        <f>IF(OR(ISNA($E80), $E80&lt;&gt;'WB Country Groups'!K$1), 0, $N80/SUMIFS(Portfolio!$N$2:$N$195, Portfolio!$E$2:$E$195, 'WB Country Groups'!K$1))</f>
        <v>0</v>
      </c>
      <c r="T80" s="78">
        <f>IF(OR(ISNA($E80), $E80&lt;&gt;'WB Country Groups'!L$1), 0, $N80/SUMIFS(Portfolio!$N$2:$N$195, Portfolio!$E$2:$E$195, 'WB Country Groups'!L$1))</f>
        <v>0</v>
      </c>
      <c r="U80" s="78">
        <f>IF(OR(ISNA($E80), $E80&lt;&gt;'WB Country Groups'!M$1), 0, $N80/SUMIFS(Portfolio!$N$2:$N$195, Portfolio!$E$2:$E$195, 'WB Country Groups'!M$1))</f>
        <v>0</v>
      </c>
      <c r="V80" s="78">
        <f>IF(OR(ISNA($E80), $E80&lt;&gt;'WB Country Groups'!N$1), 0, $N80/SUMIFS(Portfolio!$N$2:$N$195, Portfolio!$E$2:$E$195, 'WB Country Groups'!N$1))</f>
        <v>0</v>
      </c>
      <c r="W80" s="78">
        <f>SUMIFS(FM!$X:$X, FM!$N:$N, $A80)/100</f>
        <v>8.5429789240250003E-3</v>
      </c>
      <c r="X80" s="78">
        <f t="shared" si="19"/>
        <v>8.5429789240249465E-3</v>
      </c>
      <c r="Y80" s="78">
        <f>SUMIFS(World!$X:$X, World!$N:$N, $A80)/100</f>
        <v>0</v>
      </c>
      <c r="Z80" s="78">
        <f t="shared" si="20"/>
        <v>0</v>
      </c>
      <c r="AA80" s="5">
        <f>IF(INDEX('WB WDI Market Cap'!$T:$T, MATCH($B80, 'WB WDI Market Cap'!$C:$C, 0))=0, "", INDEX('WB WDI Market Cap'!$T:$T, MATCH($B80, 'WB WDI Market Cap'!$C:$C, 0)))</f>
        <v>2.2140027884379922E-4</v>
      </c>
      <c r="AB80" s="5">
        <f t="shared" si="11"/>
        <v>2.2286406640952412E-4</v>
      </c>
    </row>
    <row r="81" spans="1:28">
      <c r="A81" t="str">
        <f>INDEX('ISO2-ISO3'!$C:$C, MATCH($B81, 'ISO2-ISO3'!$D:$D, 0))</f>
        <v>HT</v>
      </c>
      <c r="B81" t="str">
        <f>'ISO3s in META'!A80</f>
        <v>HTI</v>
      </c>
      <c r="C81" t="str">
        <f>INDEX('ISO3-Names'!$B$2:$B$275, MATCH($B81, 'ISO3-Names'!$A$2:$A$275, 0))</f>
        <v>Haiti</v>
      </c>
      <c r="D81" t="str">
        <f>INDEX('WB Country Groups'!$C$2:$C$219, MATCH($B81, 'WB Country Groups'!$B$2:$B$219, 0))</f>
        <v>Latin America &amp; Caribbean</v>
      </c>
      <c r="E81" t="str">
        <f t="shared" si="12"/>
        <v>Latin America &amp; Caribbean</v>
      </c>
      <c r="F81" s="5">
        <f>INDEX('Damodaran CRPs'!$N:$N, MATCH($B81, 'Damodaran CRPs'!$M:$M, 0))</f>
        <v>0.18206768591508743</v>
      </c>
      <c r="G81" s="5">
        <f t="shared" si="13"/>
        <v>0.18206768591508743</v>
      </c>
      <c r="H81" s="5"/>
      <c r="I81" s="5" t="b">
        <f t="shared" si="14"/>
        <v>0</v>
      </c>
      <c r="J81" t="b">
        <f t="shared" si="15"/>
        <v>0</v>
      </c>
      <c r="K81" s="78">
        <f>SUMIFS(EM!$X:$X, EM!$N:$N, $A81)/100</f>
        <v>0</v>
      </c>
      <c r="L81" s="78">
        <f t="shared" si="16"/>
        <v>0</v>
      </c>
      <c r="M81" s="78">
        <f>SUMIFS(ACWI!$X:$X, ACWI!$N:$N, $A81)/100</f>
        <v>0</v>
      </c>
      <c r="N81" s="78">
        <f t="shared" si="17"/>
        <v>0</v>
      </c>
      <c r="O81" s="78">
        <f t="shared" si="18"/>
        <v>0</v>
      </c>
      <c r="P81" s="78">
        <f>IF(OR(ISNA($E81), $E81&lt;&gt;'WB Country Groups'!H$1), 0, $N81/SUMIFS(Portfolio!$N$2:$N$195, Portfolio!$E$2:$E$195, 'WB Country Groups'!H$1))</f>
        <v>0</v>
      </c>
      <c r="Q81" s="78">
        <f>IF(OR(ISNA($E81), $E81&lt;&gt;'WB Country Groups'!I$1), 0, $N81/SUMIFS(Portfolio!$N$2:$N$195, Portfolio!$E$2:$E$195, 'WB Country Groups'!I$1))</f>
        <v>0</v>
      </c>
      <c r="R81" s="78">
        <f>IF(OR(ISNA($E81), $E81&lt;&gt;'WB Country Groups'!J$1), 0, $N81/SUMIFS(Portfolio!$N$2:$N$195, Portfolio!$E$2:$E$195, 'WB Country Groups'!J$1))</f>
        <v>0</v>
      </c>
      <c r="S81" s="78">
        <f>IF(OR(ISNA($E81), $E81&lt;&gt;'WB Country Groups'!K$1), 0, $N81/SUMIFS(Portfolio!$N$2:$N$195, Portfolio!$E$2:$E$195, 'WB Country Groups'!K$1))</f>
        <v>0</v>
      </c>
      <c r="T81" s="78">
        <f>IF(OR(ISNA($E81), $E81&lt;&gt;'WB Country Groups'!L$1), 0, $N81/SUMIFS(Portfolio!$N$2:$N$195, Portfolio!$E$2:$E$195, 'WB Country Groups'!L$1))</f>
        <v>0</v>
      </c>
      <c r="U81" s="78">
        <f>IF(OR(ISNA($E81), $E81&lt;&gt;'WB Country Groups'!M$1), 0, $N81/SUMIFS(Portfolio!$N$2:$N$195, Portfolio!$E$2:$E$195, 'WB Country Groups'!M$1))</f>
        <v>0</v>
      </c>
      <c r="V81" s="78">
        <f>IF(OR(ISNA($E81), $E81&lt;&gt;'WB Country Groups'!N$1), 0, $N81/SUMIFS(Portfolio!$N$2:$N$195, Portfolio!$E$2:$E$195, 'WB Country Groups'!N$1))</f>
        <v>0</v>
      </c>
      <c r="W81" s="78">
        <f>SUMIFS(FM!$X:$X, FM!$N:$N, $A81)/100</f>
        <v>0</v>
      </c>
      <c r="X81" s="78">
        <f t="shared" si="19"/>
        <v>0</v>
      </c>
      <c r="Y81" s="78">
        <f>SUMIFS(World!$X:$X, World!$N:$N, $A81)/100</f>
        <v>0</v>
      </c>
      <c r="Z81" s="78">
        <f t="shared" si="20"/>
        <v>0</v>
      </c>
      <c r="AA81" s="5" t="str">
        <f>IF(INDEX('WB WDI Market Cap'!$T:$T, MATCH($B81, 'WB WDI Market Cap'!$C:$C, 0))=0, "", INDEX('WB WDI Market Cap'!$T:$T, MATCH($B81, 'WB WDI Market Cap'!$C:$C, 0)))</f>
        <v/>
      </c>
      <c r="AB81" s="5" t="str">
        <f t="shared" si="11"/>
        <v/>
      </c>
    </row>
    <row r="82" spans="1:28">
      <c r="A82" t="str">
        <f>INDEX('ISO2-ISO3'!$C:$C, MATCH($B82, 'ISO2-ISO3'!$D:$D, 0))</f>
        <v>HU</v>
      </c>
      <c r="B82" t="str">
        <f>'ISO3s in META'!A81</f>
        <v>HUN</v>
      </c>
      <c r="C82" t="str">
        <f>INDEX('ISO3-Names'!$B$2:$B$275, MATCH($B82, 'ISO3-Names'!$A$2:$A$275, 0))</f>
        <v>Hungary</v>
      </c>
      <c r="D82" t="str">
        <f>INDEX('WB Country Groups'!$C$2:$C$219, MATCH($B82, 'WB Country Groups'!$B$2:$B$219, 0))</f>
        <v>Europe &amp; Central Asia</v>
      </c>
      <c r="E82" t="str">
        <f t="shared" si="12"/>
        <v>Europe &amp; Central Asia</v>
      </c>
      <c r="F82" s="5">
        <f>INDEX('Damodaran CRPs'!$N:$N, MATCH($B82, 'Damodaran CRPs'!$M:$M, 0))</f>
        <v>2.8888310595733758E-2</v>
      </c>
      <c r="G82" s="5">
        <f t="shared" si="13"/>
        <v>2.8888310595733758E-2</v>
      </c>
      <c r="H82" s="5"/>
      <c r="I82" s="5" t="b">
        <f t="shared" si="14"/>
        <v>1</v>
      </c>
      <c r="J82" t="b">
        <f t="shared" si="15"/>
        <v>0</v>
      </c>
      <c r="K82" s="78">
        <f>SUMIFS(EM!$X:$X, EM!$N:$N, $A82)/100</f>
        <v>2.5113755941069999E-3</v>
      </c>
      <c r="L82" s="78">
        <f t="shared" si="16"/>
        <v>2.5113755941069973E-3</v>
      </c>
      <c r="M82" s="78">
        <f>SUMIFS(ACWI!$X:$X, ACWI!$N:$N, $A82)/100</f>
        <v>2.6084923610700001E-4</v>
      </c>
      <c r="N82" s="78">
        <f t="shared" si="17"/>
        <v>2.6172770083646396E-4</v>
      </c>
      <c r="O82" s="78">
        <f t="shared" si="18"/>
        <v>7.0477688421971281E-4</v>
      </c>
      <c r="P82" s="78">
        <f>IF(OR(ISNA($E82), $E82&lt;&gt;'WB Country Groups'!H$1), 0, $N82/SUMIFS(Portfolio!$N$2:$N$195, Portfolio!$E$2:$E$195, 'WB Country Groups'!H$1))</f>
        <v>0</v>
      </c>
      <c r="Q82" s="78">
        <f>IF(OR(ISNA($E82), $E82&lt;&gt;'WB Country Groups'!I$1), 0, $N82/SUMIFS(Portfolio!$N$2:$N$195, Portfolio!$E$2:$E$195, 'WB Country Groups'!I$1))</f>
        <v>1.6278008661016446E-3</v>
      </c>
      <c r="R82" s="78">
        <f>IF(OR(ISNA($E82), $E82&lt;&gt;'WB Country Groups'!J$1), 0, $N82/SUMIFS(Portfolio!$N$2:$N$195, Portfolio!$E$2:$E$195, 'WB Country Groups'!J$1))</f>
        <v>0</v>
      </c>
      <c r="S82" s="78">
        <f>IF(OR(ISNA($E82), $E82&lt;&gt;'WB Country Groups'!K$1), 0, $N82/SUMIFS(Portfolio!$N$2:$N$195, Portfolio!$E$2:$E$195, 'WB Country Groups'!K$1))</f>
        <v>0</v>
      </c>
      <c r="T82" s="78">
        <f>IF(OR(ISNA($E82), $E82&lt;&gt;'WB Country Groups'!L$1), 0, $N82/SUMIFS(Portfolio!$N$2:$N$195, Portfolio!$E$2:$E$195, 'WB Country Groups'!L$1))</f>
        <v>0</v>
      </c>
      <c r="U82" s="78">
        <f>IF(OR(ISNA($E82), $E82&lt;&gt;'WB Country Groups'!M$1), 0, $N82/SUMIFS(Portfolio!$N$2:$N$195, Portfolio!$E$2:$E$195, 'WB Country Groups'!M$1))</f>
        <v>0</v>
      </c>
      <c r="V82" s="78">
        <f>IF(OR(ISNA($E82), $E82&lt;&gt;'WB Country Groups'!N$1), 0, $N82/SUMIFS(Portfolio!$N$2:$N$195, Portfolio!$E$2:$E$195, 'WB Country Groups'!N$1))</f>
        <v>0</v>
      </c>
      <c r="W82" s="78">
        <f>SUMIFS(FM!$X:$X, FM!$N:$N, $A82)/100</f>
        <v>0</v>
      </c>
      <c r="X82" s="78">
        <f t="shared" si="19"/>
        <v>0</v>
      </c>
      <c r="Y82" s="78">
        <f>SUMIFS(World!$X:$X, World!$N:$N, $A82)/100</f>
        <v>0</v>
      </c>
      <c r="Z82" s="78">
        <f t="shared" si="20"/>
        <v>0</v>
      </c>
      <c r="AA82" s="5">
        <f>IF(INDEX('WB WDI Market Cap'!$T:$T, MATCH($B82, 'WB WDI Market Cap'!$C:$C, 0))=0, "", INDEX('WB WDI Market Cap'!$T:$T, MATCH($B82, 'WB WDI Market Cap'!$C:$C, 0)))</f>
        <v>2.7857635390265604E-4</v>
      </c>
      <c r="AB82" s="5">
        <f t="shared" si="11"/>
        <v>2.8041816099105349E-4</v>
      </c>
    </row>
    <row r="83" spans="1:28">
      <c r="A83" t="str">
        <f>INDEX('ISO2-ISO3'!$C:$C, MATCH($B83, 'ISO2-ISO3'!$D:$D, 0))</f>
        <v>ID</v>
      </c>
      <c r="B83" t="str">
        <f>'ISO3s in META'!A82</f>
        <v>IDN</v>
      </c>
      <c r="C83" t="str">
        <f>INDEX('ISO3-Names'!$B$2:$B$275, MATCH($B83, 'ISO3-Names'!$A$2:$A$275, 0))</f>
        <v>Indonesia</v>
      </c>
      <c r="D83" t="str">
        <f>INDEX('WB Country Groups'!$C$2:$C$219, MATCH($B83, 'WB Country Groups'!$B$2:$B$219, 0))</f>
        <v>East Asia &amp; Pacific</v>
      </c>
      <c r="E83" t="str">
        <f t="shared" si="12"/>
        <v>East Asia &amp; Pacific</v>
      </c>
      <c r="F83" s="5">
        <f>INDEX('Damodaran CRPs'!$N:$N, MATCH($B83, 'Damodaran CRPs'!$M:$M, 0))</f>
        <v>2.8888310595733758E-2</v>
      </c>
      <c r="G83" s="5">
        <f t="shared" si="13"/>
        <v>2.8888310595733758E-2</v>
      </c>
      <c r="H83" s="5"/>
      <c r="I83" s="5" t="b">
        <f t="shared" si="14"/>
        <v>1</v>
      </c>
      <c r="J83" t="b">
        <f t="shared" si="15"/>
        <v>0</v>
      </c>
      <c r="K83" s="78">
        <f>SUMIFS(EM!$X:$X, EM!$N:$N, $A83)/100</f>
        <v>2.015856284917E-2</v>
      </c>
      <c r="L83" s="78">
        <f t="shared" si="16"/>
        <v>2.0158562849169979E-2</v>
      </c>
      <c r="M83" s="78">
        <f>SUMIFS(ACWI!$X:$X, ACWI!$N:$N, $A83)/100</f>
        <v>2.0938109506859997E-3</v>
      </c>
      <c r="N83" s="78">
        <f t="shared" si="17"/>
        <v>2.1008622999550029E-3</v>
      </c>
      <c r="O83" s="78">
        <f t="shared" si="18"/>
        <v>5.6571741592690581E-3</v>
      </c>
      <c r="P83" s="78">
        <f>IF(OR(ISNA($E83), $E83&lt;&gt;'WB Country Groups'!H$1), 0, $N83/SUMIFS(Portfolio!$N$2:$N$195, Portfolio!$E$2:$E$195, 'WB Country Groups'!H$1))</f>
        <v>0</v>
      </c>
      <c r="Q83" s="78">
        <f>IF(OR(ISNA($E83), $E83&lt;&gt;'WB Country Groups'!I$1), 0, $N83/SUMIFS(Portfolio!$N$2:$N$195, Portfolio!$E$2:$E$195, 'WB Country Groups'!I$1))</f>
        <v>0</v>
      </c>
      <c r="R83" s="78">
        <f>IF(OR(ISNA($E83), $E83&lt;&gt;'WB Country Groups'!J$1), 0, $N83/SUMIFS(Portfolio!$N$2:$N$195, Portfolio!$E$2:$E$195, 'WB Country Groups'!J$1))</f>
        <v>1.4507598664718483E-2</v>
      </c>
      <c r="S83" s="78">
        <f>IF(OR(ISNA($E83), $E83&lt;&gt;'WB Country Groups'!K$1), 0, $N83/SUMIFS(Portfolio!$N$2:$N$195, Portfolio!$E$2:$E$195, 'WB Country Groups'!K$1))</f>
        <v>0</v>
      </c>
      <c r="T83" s="78">
        <f>IF(OR(ISNA($E83), $E83&lt;&gt;'WB Country Groups'!L$1), 0, $N83/SUMIFS(Portfolio!$N$2:$N$195, Portfolio!$E$2:$E$195, 'WB Country Groups'!L$1))</f>
        <v>0</v>
      </c>
      <c r="U83" s="78">
        <f>IF(OR(ISNA($E83), $E83&lt;&gt;'WB Country Groups'!M$1), 0, $N83/SUMIFS(Portfolio!$N$2:$N$195, Portfolio!$E$2:$E$195, 'WB Country Groups'!M$1))</f>
        <v>0</v>
      </c>
      <c r="V83" s="78">
        <f>IF(OR(ISNA($E83), $E83&lt;&gt;'WB Country Groups'!N$1), 0, $N83/SUMIFS(Portfolio!$N$2:$N$195, Portfolio!$E$2:$E$195, 'WB Country Groups'!N$1))</f>
        <v>0</v>
      </c>
      <c r="W83" s="78">
        <f>SUMIFS(FM!$X:$X, FM!$N:$N, $A83)/100</f>
        <v>0</v>
      </c>
      <c r="X83" s="78">
        <f t="shared" si="19"/>
        <v>0</v>
      </c>
      <c r="Y83" s="78">
        <f>SUMIFS(World!$X:$X, World!$N:$N, $A83)/100</f>
        <v>0</v>
      </c>
      <c r="Z83" s="78">
        <f t="shared" si="20"/>
        <v>0</v>
      </c>
      <c r="AA83" s="5">
        <f>IF(INDEX('WB WDI Market Cap'!$T:$T, MATCH($B83, 'WB WDI Market Cap'!$C:$C, 0))=0, "", INDEX('WB WDI Market Cap'!$T:$T, MATCH($B83, 'WB WDI Market Cap'!$C:$C, 0)))</f>
        <v>4.9407844898049407E-3</v>
      </c>
      <c r="AB83" s="5">
        <f t="shared" si="11"/>
        <v>4.9734504780271386E-3</v>
      </c>
    </row>
    <row r="84" spans="1:28">
      <c r="A84" t="str">
        <f>INDEX('ISO2-ISO3'!$C:$C, MATCH($B84, 'ISO2-ISO3'!$D:$D, 0))</f>
        <v>IN</v>
      </c>
      <c r="B84" t="str">
        <f>'ISO3s in META'!A83</f>
        <v>IND</v>
      </c>
      <c r="C84" t="str">
        <f>INDEX('ISO3-Names'!$B$2:$B$275, MATCH($B84, 'ISO3-Names'!$A$2:$A$275, 0))</f>
        <v>India</v>
      </c>
      <c r="D84" t="str">
        <f>INDEX('WB Country Groups'!$C$2:$C$219, MATCH($B84, 'WB Country Groups'!$B$2:$B$219, 0))</f>
        <v>South Asia</v>
      </c>
      <c r="E84" t="str">
        <f t="shared" si="12"/>
        <v>South Asia</v>
      </c>
      <c r="F84" s="5">
        <f>INDEX('Damodaran CRPs'!$N:$N, MATCH($B84, 'Damodaran CRPs'!$M:$M, 0))</f>
        <v>3.3346383218532186E-2</v>
      </c>
      <c r="G84" s="5">
        <f t="shared" si="13"/>
        <v>3.3346383218532186E-2</v>
      </c>
      <c r="H84" s="5"/>
      <c r="I84" s="5" t="b">
        <f t="shared" si="14"/>
        <v>1</v>
      </c>
      <c r="J84" t="b">
        <f t="shared" si="15"/>
        <v>0</v>
      </c>
      <c r="K84" s="78">
        <f>SUMIFS(EM!$X:$X, EM!$N:$N, $A84)/100</f>
        <v>0.14857046228449503</v>
      </c>
      <c r="L84" s="78">
        <f t="shared" si="16"/>
        <v>0.14857046228449486</v>
      </c>
      <c r="M84" s="78">
        <f>SUMIFS(ACWI!$X:$X, ACWI!$N:$N, $A84)/100</f>
        <v>1.5431579285031001E-2</v>
      </c>
      <c r="N84" s="78">
        <f t="shared" si="17"/>
        <v>1.548354837769212E-2</v>
      </c>
      <c r="O84" s="78">
        <f t="shared" si="18"/>
        <v>4.1693893872981731E-2</v>
      </c>
      <c r="P84" s="78">
        <f>IF(OR(ISNA($E84), $E84&lt;&gt;'WB Country Groups'!H$1), 0, $N84/SUMIFS(Portfolio!$N$2:$N$195, Portfolio!$E$2:$E$195, 'WB Country Groups'!H$1))</f>
        <v>0</v>
      </c>
      <c r="Q84" s="78">
        <f>IF(OR(ISNA($E84), $E84&lt;&gt;'WB Country Groups'!I$1), 0, $N84/SUMIFS(Portfolio!$N$2:$N$195, Portfolio!$E$2:$E$195, 'WB Country Groups'!I$1))</f>
        <v>0</v>
      </c>
      <c r="R84" s="78">
        <f>IF(OR(ISNA($E84), $E84&lt;&gt;'WB Country Groups'!J$1), 0, $N84/SUMIFS(Portfolio!$N$2:$N$195, Portfolio!$E$2:$E$195, 'WB Country Groups'!J$1))</f>
        <v>0</v>
      </c>
      <c r="S84" s="78">
        <f>IF(OR(ISNA($E84), $E84&lt;&gt;'WB Country Groups'!K$1), 0, $N84/SUMIFS(Portfolio!$N$2:$N$195, Portfolio!$E$2:$E$195, 'WB Country Groups'!K$1))</f>
        <v>0</v>
      </c>
      <c r="T84" s="78">
        <f>IF(OR(ISNA($E84), $E84&lt;&gt;'WB Country Groups'!L$1), 0, $N84/SUMIFS(Portfolio!$N$2:$N$195, Portfolio!$E$2:$E$195, 'WB Country Groups'!L$1))</f>
        <v>1</v>
      </c>
      <c r="U84" s="78">
        <f>IF(OR(ISNA($E84), $E84&lt;&gt;'WB Country Groups'!M$1), 0, $N84/SUMIFS(Portfolio!$N$2:$N$195, Portfolio!$E$2:$E$195, 'WB Country Groups'!M$1))</f>
        <v>0</v>
      </c>
      <c r="V84" s="78">
        <f>IF(OR(ISNA($E84), $E84&lt;&gt;'WB Country Groups'!N$1), 0, $N84/SUMIFS(Portfolio!$N$2:$N$195, Portfolio!$E$2:$E$195, 'WB Country Groups'!N$1))</f>
        <v>0</v>
      </c>
      <c r="W84" s="78">
        <f>SUMIFS(FM!$X:$X, FM!$N:$N, $A84)/100</f>
        <v>0</v>
      </c>
      <c r="X84" s="78">
        <f t="shared" si="19"/>
        <v>0</v>
      </c>
      <c r="Y84" s="78">
        <f>SUMIFS(World!$X:$X, World!$N:$N, $A84)/100</f>
        <v>0</v>
      </c>
      <c r="Z84" s="78">
        <f t="shared" si="20"/>
        <v>0</v>
      </c>
      <c r="AA84" s="5">
        <f>IF(INDEX('WB WDI Market Cap'!$T:$T, MATCH($B84, 'WB WDI Market Cap'!$C:$C, 0))=0, "", INDEX('WB WDI Market Cap'!$T:$T, MATCH($B84, 'WB WDI Market Cap'!$C:$C, 0)))</f>
        <v>2.5849620476713842E-2</v>
      </c>
      <c r="AB84" s="5">
        <f t="shared" si="11"/>
        <v>2.6020525198379604E-2</v>
      </c>
    </row>
    <row r="85" spans="1:28">
      <c r="A85" t="str">
        <f>INDEX('ISO2-ISO3'!$C:$C, MATCH($B85, 'ISO2-ISO3'!$D:$D, 0))</f>
        <v>IE</v>
      </c>
      <c r="B85" t="str">
        <f>'ISO3s in META'!A84</f>
        <v>IRL</v>
      </c>
      <c r="C85" t="str">
        <f>INDEX('ISO3-Names'!$B$2:$B$275, MATCH($B85, 'ISO3-Names'!$A$2:$A$275, 0))</f>
        <v>Ireland</v>
      </c>
      <c r="D85" t="str">
        <f>INDEX('WB Country Groups'!$C$2:$C$219, MATCH($B85, 'WB Country Groups'!$B$2:$B$219, 0))</f>
        <v>Europe &amp; Central Asia</v>
      </c>
      <c r="E85" t="str">
        <f t="shared" si="12"/>
        <v>Europe &amp; Central Asia</v>
      </c>
      <c r="F85" s="5">
        <f>INDEX('Damodaran CRPs'!$N:$N, MATCH($B85, 'Damodaran CRPs'!$M:$M, 0))</f>
        <v>9.0944681505087752E-3</v>
      </c>
      <c r="G85" s="5">
        <f t="shared" si="13"/>
        <v>9.0944681505087752E-3</v>
      </c>
      <c r="H85" s="5"/>
      <c r="I85" s="5" t="b">
        <f t="shared" si="14"/>
        <v>1</v>
      </c>
      <c r="J85" t="b">
        <f t="shared" si="15"/>
        <v>0</v>
      </c>
      <c r="K85" s="78">
        <f>SUMIFS(EM!$X:$X, EM!$N:$N, $A85)/100</f>
        <v>0</v>
      </c>
      <c r="L85" s="78">
        <f t="shared" si="16"/>
        <v>0</v>
      </c>
      <c r="M85" s="78">
        <f>SUMIFS(ACWI!$X:$X, ACWI!$N:$N, $A85)/100</f>
        <v>2.0468670301419995E-3</v>
      </c>
      <c r="N85" s="78">
        <f t="shared" si="17"/>
        <v>2.0537602858736164E-3</v>
      </c>
      <c r="O85" s="78">
        <f t="shared" si="18"/>
        <v>5.5303384799784859E-3</v>
      </c>
      <c r="P85" s="78">
        <f>IF(OR(ISNA($E85), $E85&lt;&gt;'WB Country Groups'!H$1), 0, $N85/SUMIFS(Portfolio!$N$2:$N$195, Portfolio!$E$2:$E$195, 'WB Country Groups'!H$1))</f>
        <v>0</v>
      </c>
      <c r="Q85" s="78">
        <f>IF(OR(ISNA($E85), $E85&lt;&gt;'WB Country Groups'!I$1), 0, $N85/SUMIFS(Portfolio!$N$2:$N$195, Portfolio!$E$2:$E$195, 'WB Country Groups'!I$1))</f>
        <v>1.2773247774025725E-2</v>
      </c>
      <c r="R85" s="78">
        <f>IF(OR(ISNA($E85), $E85&lt;&gt;'WB Country Groups'!J$1), 0, $N85/SUMIFS(Portfolio!$N$2:$N$195, Portfolio!$E$2:$E$195, 'WB Country Groups'!J$1))</f>
        <v>0</v>
      </c>
      <c r="S85" s="78">
        <f>IF(OR(ISNA($E85), $E85&lt;&gt;'WB Country Groups'!K$1), 0, $N85/SUMIFS(Portfolio!$N$2:$N$195, Portfolio!$E$2:$E$195, 'WB Country Groups'!K$1))</f>
        <v>0</v>
      </c>
      <c r="T85" s="78">
        <f>IF(OR(ISNA($E85), $E85&lt;&gt;'WB Country Groups'!L$1), 0, $N85/SUMIFS(Portfolio!$N$2:$N$195, Portfolio!$E$2:$E$195, 'WB Country Groups'!L$1))</f>
        <v>0</v>
      </c>
      <c r="U85" s="78">
        <f>IF(OR(ISNA($E85), $E85&lt;&gt;'WB Country Groups'!M$1), 0, $N85/SUMIFS(Portfolio!$N$2:$N$195, Portfolio!$E$2:$E$195, 'WB Country Groups'!M$1))</f>
        <v>0</v>
      </c>
      <c r="V85" s="78">
        <f>IF(OR(ISNA($E85), $E85&lt;&gt;'WB Country Groups'!N$1), 0, $N85/SUMIFS(Portfolio!$N$2:$N$195, Portfolio!$E$2:$E$195, 'WB Country Groups'!N$1))</f>
        <v>0</v>
      </c>
      <c r="W85" s="78">
        <f>SUMIFS(FM!$X:$X, FM!$N:$N, $A85)/100</f>
        <v>0</v>
      </c>
      <c r="X85" s="78">
        <f t="shared" si="19"/>
        <v>0</v>
      </c>
      <c r="Y85" s="78">
        <f>SUMIFS(World!$X:$X, World!$N:$N, $A85)/100</f>
        <v>2.284110952805E-3</v>
      </c>
      <c r="Z85" s="78">
        <f t="shared" si="20"/>
        <v>2.2926981033436081E-3</v>
      </c>
      <c r="AA85" s="5">
        <f>IF(INDEX('WB WDI Market Cap'!$T:$T, MATCH($B85, 'WB WDI Market Cap'!$C:$C, 0))=0, "", INDEX('WB WDI Market Cap'!$T:$T, MATCH($B85, 'WB WDI Market Cap'!$C:$C, 0)))</f>
        <v>1.0970858841530308E-3</v>
      </c>
      <c r="AB85" s="5">
        <f t="shared" si="11"/>
        <v>1.1043392656037764E-3</v>
      </c>
    </row>
    <row r="86" spans="1:28">
      <c r="A86" t="str">
        <f>INDEX('ISO2-ISO3'!$C:$C, MATCH($B86, 'ISO2-ISO3'!$D:$D, 0))</f>
        <v>IR</v>
      </c>
      <c r="B86" t="str">
        <f>'ISO3s in META'!A85</f>
        <v>IRN</v>
      </c>
      <c r="C86" t="str">
        <f>INDEX('ISO3-Names'!$B$2:$B$275, MATCH($B86, 'ISO3-Names'!$A$2:$A$275, 0))</f>
        <v>Iran (Islamic Republic of)</v>
      </c>
      <c r="D86" t="str">
        <f>INDEX('WB Country Groups'!$C$2:$C$219, MATCH($B86, 'WB Country Groups'!$B$2:$B$219, 0))</f>
        <v>Middle East &amp; North Africa</v>
      </c>
      <c r="E86" t="str">
        <f t="shared" si="12"/>
        <v>Middle East &amp; North Africa</v>
      </c>
      <c r="F86" s="5">
        <f>INDEX('Damodaran CRPs'!$N:$N, MATCH($B86, 'Damodaran CRPs'!$M:$M, 0))</f>
        <v>9.8612566416301048E-2</v>
      </c>
      <c r="G86" s="5">
        <f t="shared" si="13"/>
        <v>9.8612566416301048E-2</v>
      </c>
      <c r="H86" s="5"/>
      <c r="I86" s="5" t="b">
        <f t="shared" si="14"/>
        <v>0</v>
      </c>
      <c r="J86" t="b">
        <f t="shared" si="15"/>
        <v>0</v>
      </c>
      <c r="K86" s="78">
        <f>SUMIFS(EM!$X:$X, EM!$N:$N, $A86)/100</f>
        <v>0</v>
      </c>
      <c r="L86" s="78">
        <f t="shared" si="16"/>
        <v>0</v>
      </c>
      <c r="M86" s="78">
        <f>SUMIFS(ACWI!$X:$X, ACWI!$N:$N, $A86)/100</f>
        <v>0</v>
      </c>
      <c r="N86" s="78">
        <f t="shared" si="17"/>
        <v>0</v>
      </c>
      <c r="O86" s="78">
        <f t="shared" si="18"/>
        <v>0</v>
      </c>
      <c r="P86" s="78">
        <f>IF(OR(ISNA($E86), $E86&lt;&gt;'WB Country Groups'!H$1), 0, $N86/SUMIFS(Portfolio!$N$2:$N$195, Portfolio!$E$2:$E$195, 'WB Country Groups'!H$1))</f>
        <v>0</v>
      </c>
      <c r="Q86" s="78">
        <f>IF(OR(ISNA($E86), $E86&lt;&gt;'WB Country Groups'!I$1), 0, $N86/SUMIFS(Portfolio!$N$2:$N$195, Portfolio!$E$2:$E$195, 'WB Country Groups'!I$1))</f>
        <v>0</v>
      </c>
      <c r="R86" s="78">
        <f>IF(OR(ISNA($E86), $E86&lt;&gt;'WB Country Groups'!J$1), 0, $N86/SUMIFS(Portfolio!$N$2:$N$195, Portfolio!$E$2:$E$195, 'WB Country Groups'!J$1))</f>
        <v>0</v>
      </c>
      <c r="S86" s="78">
        <f>IF(OR(ISNA($E86), $E86&lt;&gt;'WB Country Groups'!K$1), 0, $N86/SUMIFS(Portfolio!$N$2:$N$195, Portfolio!$E$2:$E$195, 'WB Country Groups'!K$1))</f>
        <v>0</v>
      </c>
      <c r="T86" s="78">
        <f>IF(OR(ISNA($E86), $E86&lt;&gt;'WB Country Groups'!L$1), 0, $N86/SUMIFS(Portfolio!$N$2:$N$195, Portfolio!$E$2:$E$195, 'WB Country Groups'!L$1))</f>
        <v>0</v>
      </c>
      <c r="U86" s="78">
        <f>IF(OR(ISNA($E86), $E86&lt;&gt;'WB Country Groups'!M$1), 0, $N86/SUMIFS(Portfolio!$N$2:$N$195, Portfolio!$E$2:$E$195, 'WB Country Groups'!M$1))</f>
        <v>0</v>
      </c>
      <c r="V86" s="78">
        <f>IF(OR(ISNA($E86), $E86&lt;&gt;'WB Country Groups'!N$1), 0, $N86/SUMIFS(Portfolio!$N$2:$N$195, Portfolio!$E$2:$E$195, 'WB Country Groups'!N$1))</f>
        <v>0</v>
      </c>
      <c r="W86" s="78">
        <f>SUMIFS(FM!$X:$X, FM!$N:$N, $A86)/100</f>
        <v>0</v>
      </c>
      <c r="X86" s="78">
        <f t="shared" si="19"/>
        <v>0</v>
      </c>
      <c r="Y86" s="78">
        <f>SUMIFS(World!$X:$X, World!$N:$N, $A86)/100</f>
        <v>0</v>
      </c>
      <c r="Z86" s="78">
        <f t="shared" si="20"/>
        <v>0</v>
      </c>
      <c r="AA86" s="5">
        <f>IF(INDEX('WB WDI Market Cap'!$T:$T, MATCH($B86, 'WB WDI Market Cap'!$C:$C, 0))=0, "", INDEX('WB WDI Market Cap'!$T:$T, MATCH($B86, 'WB WDI Market Cap'!$C:$C, 0)))</f>
        <v>1.213461542101991E-2</v>
      </c>
      <c r="AB86" s="5">
        <f t="shared" si="11"/>
        <v>1.2214843410166544E-2</v>
      </c>
    </row>
    <row r="87" spans="1:28">
      <c r="A87" t="str">
        <f>INDEX('ISO2-ISO3'!$C:$C, MATCH($B87, 'ISO2-ISO3'!$D:$D, 0))</f>
        <v>IQ</v>
      </c>
      <c r="B87" t="str">
        <f>'ISO3s in META'!A86</f>
        <v>IRQ</v>
      </c>
      <c r="C87" t="str">
        <f>INDEX('ISO3-Names'!$B$2:$B$275, MATCH($B87, 'ISO3-Names'!$A$2:$A$275, 0))</f>
        <v>Iraq</v>
      </c>
      <c r="D87" t="str">
        <f>INDEX('WB Country Groups'!$C$2:$C$219, MATCH($B87, 'WB Country Groups'!$B$2:$B$219, 0))</f>
        <v>Middle East &amp; North Africa</v>
      </c>
      <c r="E87" t="str">
        <f t="shared" si="12"/>
        <v>Middle East &amp; North Africa</v>
      </c>
      <c r="F87" s="5">
        <f>INDEX('Damodaran CRPs'!$N:$N, MATCH($B87, 'Damodaran CRPs'!$M:$M, 0))</f>
        <v>0.11377001333381566</v>
      </c>
      <c r="G87" s="5">
        <f t="shared" si="13"/>
        <v>0.11377001333381566</v>
      </c>
      <c r="H87" s="5"/>
      <c r="I87" s="5" t="b">
        <f t="shared" si="14"/>
        <v>0</v>
      </c>
      <c r="J87" t="b">
        <f t="shared" si="15"/>
        <v>0</v>
      </c>
      <c r="K87" s="78">
        <f>SUMIFS(EM!$X:$X, EM!$N:$N, $A87)/100</f>
        <v>0</v>
      </c>
      <c r="L87" s="78">
        <f t="shared" si="16"/>
        <v>0</v>
      </c>
      <c r="M87" s="78">
        <f>SUMIFS(ACWI!$X:$X, ACWI!$N:$N, $A87)/100</f>
        <v>0</v>
      </c>
      <c r="N87" s="78">
        <f t="shared" si="17"/>
        <v>0</v>
      </c>
      <c r="O87" s="78">
        <f t="shared" si="18"/>
        <v>0</v>
      </c>
      <c r="P87" s="78">
        <f>IF(OR(ISNA($E87), $E87&lt;&gt;'WB Country Groups'!H$1), 0, $N87/SUMIFS(Portfolio!$N$2:$N$195, Portfolio!$E$2:$E$195, 'WB Country Groups'!H$1))</f>
        <v>0</v>
      </c>
      <c r="Q87" s="78">
        <f>IF(OR(ISNA($E87), $E87&lt;&gt;'WB Country Groups'!I$1), 0, $N87/SUMIFS(Portfolio!$N$2:$N$195, Portfolio!$E$2:$E$195, 'WB Country Groups'!I$1))</f>
        <v>0</v>
      </c>
      <c r="R87" s="78">
        <f>IF(OR(ISNA($E87), $E87&lt;&gt;'WB Country Groups'!J$1), 0, $N87/SUMIFS(Portfolio!$N$2:$N$195, Portfolio!$E$2:$E$195, 'WB Country Groups'!J$1))</f>
        <v>0</v>
      </c>
      <c r="S87" s="78">
        <f>IF(OR(ISNA($E87), $E87&lt;&gt;'WB Country Groups'!K$1), 0, $N87/SUMIFS(Portfolio!$N$2:$N$195, Portfolio!$E$2:$E$195, 'WB Country Groups'!K$1))</f>
        <v>0</v>
      </c>
      <c r="T87" s="78">
        <f>IF(OR(ISNA($E87), $E87&lt;&gt;'WB Country Groups'!L$1), 0, $N87/SUMIFS(Portfolio!$N$2:$N$195, Portfolio!$E$2:$E$195, 'WB Country Groups'!L$1))</f>
        <v>0</v>
      </c>
      <c r="U87" s="78">
        <f>IF(OR(ISNA($E87), $E87&lt;&gt;'WB Country Groups'!M$1), 0, $N87/SUMIFS(Portfolio!$N$2:$N$195, Portfolio!$E$2:$E$195, 'WB Country Groups'!M$1))</f>
        <v>0</v>
      </c>
      <c r="V87" s="78">
        <f>IF(OR(ISNA($E87), $E87&lt;&gt;'WB Country Groups'!N$1), 0, $N87/SUMIFS(Portfolio!$N$2:$N$195, Portfolio!$E$2:$E$195, 'WB Country Groups'!N$1))</f>
        <v>0</v>
      </c>
      <c r="W87" s="78">
        <f>SUMIFS(FM!$X:$X, FM!$N:$N, $A87)/100</f>
        <v>0</v>
      </c>
      <c r="X87" s="78">
        <f t="shared" si="19"/>
        <v>0</v>
      </c>
      <c r="Y87" s="78">
        <f>SUMIFS(World!$X:$X, World!$N:$N, $A87)/100</f>
        <v>0</v>
      </c>
      <c r="Z87" s="78">
        <f t="shared" si="20"/>
        <v>0</v>
      </c>
      <c r="AA87" s="5" t="str">
        <f>IF(INDEX('WB WDI Market Cap'!$T:$T, MATCH($B87, 'WB WDI Market Cap'!$C:$C, 0))=0, "", INDEX('WB WDI Market Cap'!$T:$T, MATCH($B87, 'WB WDI Market Cap'!$C:$C, 0)))</f>
        <v/>
      </c>
      <c r="AB87" s="5" t="str">
        <f t="shared" si="11"/>
        <v/>
      </c>
    </row>
    <row r="88" spans="1:28">
      <c r="A88" t="str">
        <f>INDEX('ISO2-ISO3'!$C:$C, MATCH($B88, 'ISO2-ISO3'!$D:$D, 0))</f>
        <v>IS</v>
      </c>
      <c r="B88" t="str">
        <f>'ISO3s in META'!A87</f>
        <v>ISL</v>
      </c>
      <c r="C88" t="str">
        <f>INDEX('ISO3-Names'!$B$2:$B$275, MATCH($B88, 'ISO3-Names'!$A$2:$A$275, 0))</f>
        <v>Iceland</v>
      </c>
      <c r="D88" t="str">
        <f>INDEX('WB Country Groups'!$C$2:$C$219, MATCH($B88, 'WB Country Groups'!$B$2:$B$219, 0))</f>
        <v>Europe &amp; Central Asia</v>
      </c>
      <c r="E88" t="str">
        <f t="shared" si="12"/>
        <v>Europe &amp; Central Asia</v>
      </c>
      <c r="F88" s="5">
        <f>INDEX('Damodaran CRPs'!$N:$N, MATCH($B88, 'Damodaran CRPs'!$M:$M, 0))</f>
        <v>1.2839249153659449E-2</v>
      </c>
      <c r="G88" s="5">
        <f t="shared" si="13"/>
        <v>1.2839249153659449E-2</v>
      </c>
      <c r="H88" s="5"/>
      <c r="I88" s="5" t="b">
        <f t="shared" si="14"/>
        <v>1</v>
      </c>
      <c r="J88" t="b">
        <f t="shared" si="15"/>
        <v>0</v>
      </c>
      <c r="K88" s="78">
        <f>SUMIFS(EM!$X:$X, EM!$N:$N, $A88)/100</f>
        <v>0</v>
      </c>
      <c r="L88" s="78">
        <f t="shared" si="16"/>
        <v>0</v>
      </c>
      <c r="M88" s="78">
        <f>SUMIFS(ACWI!$X:$X, ACWI!$N:$N, $A88)/100</f>
        <v>0</v>
      </c>
      <c r="N88" s="78">
        <f t="shared" si="17"/>
        <v>0</v>
      </c>
      <c r="O88" s="78">
        <f t="shared" si="18"/>
        <v>0</v>
      </c>
      <c r="P88" s="78">
        <f>IF(OR(ISNA($E88), $E88&lt;&gt;'WB Country Groups'!H$1), 0, $N88/SUMIFS(Portfolio!$N$2:$N$195, Portfolio!$E$2:$E$195, 'WB Country Groups'!H$1))</f>
        <v>0</v>
      </c>
      <c r="Q88" s="78">
        <f>IF(OR(ISNA($E88), $E88&lt;&gt;'WB Country Groups'!I$1), 0, $N88/SUMIFS(Portfolio!$N$2:$N$195, Portfolio!$E$2:$E$195, 'WB Country Groups'!I$1))</f>
        <v>0</v>
      </c>
      <c r="R88" s="78">
        <f>IF(OR(ISNA($E88), $E88&lt;&gt;'WB Country Groups'!J$1), 0, $N88/SUMIFS(Portfolio!$N$2:$N$195, Portfolio!$E$2:$E$195, 'WB Country Groups'!J$1))</f>
        <v>0</v>
      </c>
      <c r="S88" s="78">
        <f>IF(OR(ISNA($E88), $E88&lt;&gt;'WB Country Groups'!K$1), 0, $N88/SUMIFS(Portfolio!$N$2:$N$195, Portfolio!$E$2:$E$195, 'WB Country Groups'!K$1))</f>
        <v>0</v>
      </c>
      <c r="T88" s="78">
        <f>IF(OR(ISNA($E88), $E88&lt;&gt;'WB Country Groups'!L$1), 0, $N88/SUMIFS(Portfolio!$N$2:$N$195, Portfolio!$E$2:$E$195, 'WB Country Groups'!L$1))</f>
        <v>0</v>
      </c>
      <c r="U88" s="78">
        <f>IF(OR(ISNA($E88), $E88&lt;&gt;'WB Country Groups'!M$1), 0, $N88/SUMIFS(Portfolio!$N$2:$N$195, Portfolio!$E$2:$E$195, 'WB Country Groups'!M$1))</f>
        <v>0</v>
      </c>
      <c r="V88" s="78">
        <f>IF(OR(ISNA($E88), $E88&lt;&gt;'WB Country Groups'!N$1), 0, $N88/SUMIFS(Portfolio!$N$2:$N$195, Portfolio!$E$2:$E$195, 'WB Country Groups'!N$1))</f>
        <v>0</v>
      </c>
      <c r="W88" s="78">
        <f>SUMIFS(FM!$X:$X, FM!$N:$N, $A88)/100</f>
        <v>4.3229781935200003E-2</v>
      </c>
      <c r="X88" s="78">
        <f t="shared" si="19"/>
        <v>4.3229781935199732E-2</v>
      </c>
      <c r="Y88" s="78">
        <f>SUMIFS(World!$X:$X, World!$N:$N, $A88)/100</f>
        <v>0</v>
      </c>
      <c r="Z88" s="78">
        <f t="shared" si="20"/>
        <v>0</v>
      </c>
      <c r="AA88" s="5" t="str">
        <f>IF(INDEX('WB WDI Market Cap'!$T:$T, MATCH($B88, 'WB WDI Market Cap'!$C:$C, 0))=0, "", INDEX('WB WDI Market Cap'!$T:$T, MATCH($B88, 'WB WDI Market Cap'!$C:$C, 0)))</f>
        <v/>
      </c>
      <c r="AB88" s="5" t="str">
        <f t="shared" si="11"/>
        <v/>
      </c>
    </row>
    <row r="89" spans="1:28">
      <c r="A89" t="str">
        <f>INDEX('ISO2-ISO3'!$C:$C, MATCH($B89, 'ISO2-ISO3'!$D:$D, 0))</f>
        <v>IL</v>
      </c>
      <c r="B89" t="str">
        <f>'ISO3s in META'!A88</f>
        <v>ISR</v>
      </c>
      <c r="C89" t="str">
        <f>INDEX('ISO3-Names'!$B$2:$B$275, MATCH($B89, 'ISO3-Names'!$A$2:$A$275, 0))</f>
        <v>Israel</v>
      </c>
      <c r="D89" t="str">
        <f>INDEX('WB Country Groups'!$C$2:$C$219, MATCH($B89, 'WB Country Groups'!$B$2:$B$219, 0))</f>
        <v>Middle East &amp; North Africa</v>
      </c>
      <c r="E89" t="str">
        <f t="shared" si="12"/>
        <v>Middle East &amp; North Africa</v>
      </c>
      <c r="F89" s="5">
        <f>INDEX('Damodaran CRPs'!$N:$N, MATCH($B89, 'Damodaran CRPs'!$M:$M, 0))</f>
        <v>1.0699374294716207E-2</v>
      </c>
      <c r="G89" s="5">
        <f t="shared" si="13"/>
        <v>1.0699374294716207E-2</v>
      </c>
      <c r="H89" s="5"/>
      <c r="I89" s="5" t="b">
        <f t="shared" si="14"/>
        <v>1</v>
      </c>
      <c r="J89" t="b">
        <f t="shared" si="15"/>
        <v>0</v>
      </c>
      <c r="K89" s="78">
        <f>SUMIFS(EM!$X:$X, EM!$N:$N, $A89)/100</f>
        <v>0</v>
      </c>
      <c r="L89" s="78">
        <f t="shared" si="16"/>
        <v>0</v>
      </c>
      <c r="M89" s="78">
        <f>SUMIFS(ACWI!$X:$X, ACWI!$N:$N, $A89)/100</f>
        <v>1.5863668632699998E-3</v>
      </c>
      <c r="N89" s="78">
        <f t="shared" si="17"/>
        <v>1.5917092877224199E-3</v>
      </c>
      <c r="O89" s="78">
        <f t="shared" si="18"/>
        <v>4.2861336755696438E-3</v>
      </c>
      <c r="P89" s="78">
        <f>IF(OR(ISNA($E89), $E89&lt;&gt;'WB Country Groups'!H$1), 0, $N89/SUMIFS(Portfolio!$N$2:$N$195, Portfolio!$E$2:$E$195, 'WB Country Groups'!H$1))</f>
        <v>0</v>
      </c>
      <c r="Q89" s="78">
        <f>IF(OR(ISNA($E89), $E89&lt;&gt;'WB Country Groups'!I$1), 0, $N89/SUMIFS(Portfolio!$N$2:$N$195, Portfolio!$E$2:$E$195, 'WB Country Groups'!I$1))</f>
        <v>0</v>
      </c>
      <c r="R89" s="78">
        <f>IF(OR(ISNA($E89), $E89&lt;&gt;'WB Country Groups'!J$1), 0, $N89/SUMIFS(Portfolio!$N$2:$N$195, Portfolio!$E$2:$E$195, 'WB Country Groups'!J$1))</f>
        <v>0</v>
      </c>
      <c r="S89" s="78">
        <f>IF(OR(ISNA($E89), $E89&lt;&gt;'WB Country Groups'!K$1), 0, $N89/SUMIFS(Portfolio!$N$2:$N$195, Portfolio!$E$2:$E$195, 'WB Country Groups'!K$1))</f>
        <v>0</v>
      </c>
      <c r="T89" s="78">
        <f>IF(OR(ISNA($E89), $E89&lt;&gt;'WB Country Groups'!L$1), 0, $N89/SUMIFS(Portfolio!$N$2:$N$195, Portfolio!$E$2:$E$195, 'WB Country Groups'!L$1))</f>
        <v>0</v>
      </c>
      <c r="U89" s="78">
        <f>IF(OR(ISNA($E89), $E89&lt;&gt;'WB Country Groups'!M$1), 0, $N89/SUMIFS(Portfolio!$N$2:$N$195, Portfolio!$E$2:$E$195, 'WB Country Groups'!M$1))</f>
        <v>0</v>
      </c>
      <c r="V89" s="78">
        <f>IF(OR(ISNA($E89), $E89&lt;&gt;'WB Country Groups'!N$1), 0, $N89/SUMIFS(Portfolio!$N$2:$N$195, Portfolio!$E$2:$E$195, 'WB Country Groups'!N$1))</f>
        <v>0.17188723923639929</v>
      </c>
      <c r="W89" s="78">
        <f>SUMIFS(FM!$X:$X, FM!$N:$N, $A89)/100</f>
        <v>0</v>
      </c>
      <c r="X89" s="78">
        <f t="shared" si="19"/>
        <v>0</v>
      </c>
      <c r="Y89" s="78">
        <f>SUMIFS(World!$X:$X, World!$N:$N, $A89)/100</f>
        <v>1.7702361092359999E-3</v>
      </c>
      <c r="Z89" s="78">
        <f t="shared" si="20"/>
        <v>1.7768913393333915E-3</v>
      </c>
      <c r="AA89" s="5">
        <f>IF(INDEX('WB WDI Market Cap'!$T:$T, MATCH($B89, 'WB WDI Market Cap'!$C:$C, 0))=0, "", INDEX('WB WDI Market Cap'!$T:$T, MATCH($B89, 'WB WDI Market Cap'!$C:$C, 0)))</f>
        <v>2.610013866958168E-3</v>
      </c>
      <c r="AB89" s="5">
        <f t="shared" si="11"/>
        <v>2.6272699691852041E-3</v>
      </c>
    </row>
    <row r="90" spans="1:28">
      <c r="A90" t="str">
        <f>INDEX('ISO2-ISO3'!$C:$C, MATCH($B90, 'ISO2-ISO3'!$D:$D, 0))</f>
        <v>IT</v>
      </c>
      <c r="B90" t="str">
        <f>'ISO3s in META'!A89</f>
        <v>ITA</v>
      </c>
      <c r="C90" t="str">
        <f>INDEX('ISO3-Names'!$B$2:$B$275, MATCH($B90, 'ISO3-Names'!$A$2:$A$275, 0))</f>
        <v>Italy</v>
      </c>
      <c r="D90" t="str">
        <f>INDEX('WB Country Groups'!$C$2:$C$219, MATCH($B90, 'WB Country Groups'!$B$2:$B$219, 0))</f>
        <v>Europe &amp; Central Asia</v>
      </c>
      <c r="E90" t="str">
        <f t="shared" si="12"/>
        <v>Europe &amp; Central Asia</v>
      </c>
      <c r="F90" s="5">
        <f>INDEX('Damodaran CRPs'!$N:$N, MATCH($B90, 'Damodaran CRPs'!$M:$M, 0))</f>
        <v>3.3346383218532186E-2</v>
      </c>
      <c r="G90" s="5">
        <f t="shared" si="13"/>
        <v>3.3346383218532186E-2</v>
      </c>
      <c r="H90" s="5"/>
      <c r="I90" s="5" t="b">
        <f t="shared" si="14"/>
        <v>1</v>
      </c>
      <c r="J90" t="b">
        <f t="shared" si="15"/>
        <v>0</v>
      </c>
      <c r="K90" s="78">
        <f>SUMIFS(EM!$X:$X, EM!$N:$N, $A90)/100</f>
        <v>0</v>
      </c>
      <c r="L90" s="78">
        <f t="shared" si="16"/>
        <v>0</v>
      </c>
      <c r="M90" s="78">
        <f>SUMIFS(ACWI!$X:$X, ACWI!$N:$N, $A90)/100</f>
        <v>6.308111405118999E-3</v>
      </c>
      <c r="N90" s="78">
        <f t="shared" si="17"/>
        <v>6.3293552985711288E-3</v>
      </c>
      <c r="O90" s="78">
        <f t="shared" si="18"/>
        <v>1.704360406709007E-2</v>
      </c>
      <c r="P90" s="78">
        <f>IF(OR(ISNA($E90), $E90&lt;&gt;'WB Country Groups'!H$1), 0, $N90/SUMIFS(Portfolio!$N$2:$N$195, Portfolio!$E$2:$E$195, 'WB Country Groups'!H$1))</f>
        <v>0</v>
      </c>
      <c r="Q90" s="78">
        <f>IF(OR(ISNA($E90), $E90&lt;&gt;'WB Country Groups'!I$1), 0, $N90/SUMIFS(Portfolio!$N$2:$N$195, Portfolio!$E$2:$E$195, 'WB Country Groups'!I$1))</f>
        <v>3.9365072951589197E-2</v>
      </c>
      <c r="R90" s="78">
        <f>IF(OR(ISNA($E90), $E90&lt;&gt;'WB Country Groups'!J$1), 0, $N90/SUMIFS(Portfolio!$N$2:$N$195, Portfolio!$E$2:$E$195, 'WB Country Groups'!J$1))</f>
        <v>0</v>
      </c>
      <c r="S90" s="78">
        <f>IF(OR(ISNA($E90), $E90&lt;&gt;'WB Country Groups'!K$1), 0, $N90/SUMIFS(Portfolio!$N$2:$N$195, Portfolio!$E$2:$E$195, 'WB Country Groups'!K$1))</f>
        <v>0</v>
      </c>
      <c r="T90" s="78">
        <f>IF(OR(ISNA($E90), $E90&lt;&gt;'WB Country Groups'!L$1), 0, $N90/SUMIFS(Portfolio!$N$2:$N$195, Portfolio!$E$2:$E$195, 'WB Country Groups'!L$1))</f>
        <v>0</v>
      </c>
      <c r="U90" s="78">
        <f>IF(OR(ISNA($E90), $E90&lt;&gt;'WB Country Groups'!M$1), 0, $N90/SUMIFS(Portfolio!$N$2:$N$195, Portfolio!$E$2:$E$195, 'WB Country Groups'!M$1))</f>
        <v>0</v>
      </c>
      <c r="V90" s="78">
        <f>IF(OR(ISNA($E90), $E90&lt;&gt;'WB Country Groups'!N$1), 0, $N90/SUMIFS(Portfolio!$N$2:$N$195, Portfolio!$E$2:$E$195, 'WB Country Groups'!N$1))</f>
        <v>0</v>
      </c>
      <c r="W90" s="78">
        <f>SUMIFS(FM!$X:$X, FM!$N:$N, $A90)/100</f>
        <v>0</v>
      </c>
      <c r="X90" s="78">
        <f t="shared" si="19"/>
        <v>0</v>
      </c>
      <c r="Y90" s="78">
        <f>SUMIFS(World!$X:$X, World!$N:$N, $A90)/100</f>
        <v>7.0392586033970021E-3</v>
      </c>
      <c r="Z90" s="78">
        <f t="shared" si="20"/>
        <v>7.0657228052490749E-3</v>
      </c>
      <c r="AA90" s="5">
        <f>IF(INDEX('WB WDI Market Cap'!$T:$T, MATCH($B90, 'WB WDI Market Cap'!$C:$C, 0))=0, "", INDEX('WB WDI Market Cap'!$T:$T, MATCH($B90, 'WB WDI Market Cap'!$C:$C, 0)))</f>
        <v>5.849356566711551E-3</v>
      </c>
      <c r="AB90" s="5">
        <f t="shared" si="11"/>
        <v>5.8880295776696104E-3</v>
      </c>
    </row>
    <row r="91" spans="1:28">
      <c r="A91" t="str">
        <f>INDEX('ISO2-ISO3'!$C:$C, MATCH($B91, 'ISO2-ISO3'!$D:$D, 0))</f>
        <v>JM</v>
      </c>
      <c r="B91" t="str">
        <f>'ISO3s in META'!A90</f>
        <v>JAM</v>
      </c>
      <c r="C91" t="str">
        <f>INDEX('ISO3-Names'!$B$2:$B$275, MATCH($B91, 'ISO3-Names'!$A$2:$A$275, 0))</f>
        <v>Jamaica</v>
      </c>
      <c r="D91" t="str">
        <f>INDEX('WB Country Groups'!$C$2:$C$219, MATCH($B91, 'WB Country Groups'!$B$2:$B$219, 0))</f>
        <v>Latin America &amp; Caribbean</v>
      </c>
      <c r="E91" t="str">
        <f t="shared" si="12"/>
        <v>Latin America &amp; Caribbean</v>
      </c>
      <c r="F91" s="5">
        <f>INDEX('Damodaran CRPs'!$N:$N, MATCH($B91, 'Damodaran CRPs'!$M:$M, 0))</f>
        <v>8.3455119498786423E-2</v>
      </c>
      <c r="G91" s="5">
        <f t="shared" si="13"/>
        <v>8.3455119498786423E-2</v>
      </c>
      <c r="H91" s="5"/>
      <c r="I91" s="5" t="b">
        <f t="shared" si="14"/>
        <v>0</v>
      </c>
      <c r="J91" t="b">
        <f t="shared" si="15"/>
        <v>0</v>
      </c>
      <c r="K91" s="78">
        <f>SUMIFS(EM!$X:$X, EM!$N:$N, $A91)/100</f>
        <v>0</v>
      </c>
      <c r="L91" s="78">
        <f t="shared" si="16"/>
        <v>0</v>
      </c>
      <c r="M91" s="78">
        <f>SUMIFS(ACWI!$X:$X, ACWI!$N:$N, $A91)/100</f>
        <v>0</v>
      </c>
      <c r="N91" s="78">
        <f t="shared" si="17"/>
        <v>0</v>
      </c>
      <c r="O91" s="78">
        <f t="shared" si="18"/>
        <v>0</v>
      </c>
      <c r="P91" s="78">
        <f>IF(OR(ISNA($E91), $E91&lt;&gt;'WB Country Groups'!H$1), 0, $N91/SUMIFS(Portfolio!$N$2:$N$195, Portfolio!$E$2:$E$195, 'WB Country Groups'!H$1))</f>
        <v>0</v>
      </c>
      <c r="Q91" s="78">
        <f>IF(OR(ISNA($E91), $E91&lt;&gt;'WB Country Groups'!I$1), 0, $N91/SUMIFS(Portfolio!$N$2:$N$195, Portfolio!$E$2:$E$195, 'WB Country Groups'!I$1))</f>
        <v>0</v>
      </c>
      <c r="R91" s="78">
        <f>IF(OR(ISNA($E91), $E91&lt;&gt;'WB Country Groups'!J$1), 0, $N91/SUMIFS(Portfolio!$N$2:$N$195, Portfolio!$E$2:$E$195, 'WB Country Groups'!J$1))</f>
        <v>0</v>
      </c>
      <c r="S91" s="78">
        <f>IF(OR(ISNA($E91), $E91&lt;&gt;'WB Country Groups'!K$1), 0, $N91/SUMIFS(Portfolio!$N$2:$N$195, Portfolio!$E$2:$E$195, 'WB Country Groups'!K$1))</f>
        <v>0</v>
      </c>
      <c r="T91" s="78">
        <f>IF(OR(ISNA($E91), $E91&lt;&gt;'WB Country Groups'!L$1), 0, $N91/SUMIFS(Portfolio!$N$2:$N$195, Portfolio!$E$2:$E$195, 'WB Country Groups'!L$1))</f>
        <v>0</v>
      </c>
      <c r="U91" s="78">
        <f>IF(OR(ISNA($E91), $E91&lt;&gt;'WB Country Groups'!M$1), 0, $N91/SUMIFS(Portfolio!$N$2:$N$195, Portfolio!$E$2:$E$195, 'WB Country Groups'!M$1))</f>
        <v>0</v>
      </c>
      <c r="V91" s="78">
        <f>IF(OR(ISNA($E91), $E91&lt;&gt;'WB Country Groups'!N$1), 0, $N91/SUMIFS(Portfolio!$N$2:$N$195, Portfolio!$E$2:$E$195, 'WB Country Groups'!N$1))</f>
        <v>0</v>
      </c>
      <c r="W91" s="78">
        <f>SUMIFS(FM!$X:$X, FM!$N:$N, $A91)/100</f>
        <v>0</v>
      </c>
      <c r="X91" s="78">
        <f t="shared" si="19"/>
        <v>0</v>
      </c>
      <c r="Y91" s="78">
        <f>SUMIFS(World!$X:$X, World!$N:$N, $A91)/100</f>
        <v>0</v>
      </c>
      <c r="Z91" s="78">
        <f t="shared" si="20"/>
        <v>0</v>
      </c>
      <c r="AA91" s="5">
        <f>IF(INDEX('WB WDI Market Cap'!$T:$T, MATCH($B91, 'WB WDI Market Cap'!$C:$C, 0))=0, "", INDEX('WB WDI Market Cap'!$T:$T, MATCH($B91, 'WB WDI Market Cap'!$C:$C, 0)))</f>
        <v>1.165372712616426E-4</v>
      </c>
      <c r="AB91" s="5">
        <f t="shared" si="11"/>
        <v>1.1730775723170161E-4</v>
      </c>
    </row>
    <row r="92" spans="1:28">
      <c r="A92" t="str">
        <f>INDEX('ISO2-ISO3'!$C:$C, MATCH($B92, 'ISO2-ISO3'!$D:$D, 0))</f>
        <v>JO</v>
      </c>
      <c r="B92" t="str">
        <f>'ISO3s in META'!A91</f>
        <v>JOR</v>
      </c>
      <c r="C92" t="str">
        <f>INDEX('ISO3-Names'!$B$2:$B$275, MATCH($B92, 'ISO3-Names'!$A$2:$A$275, 0))</f>
        <v>Jordan</v>
      </c>
      <c r="D92" t="str">
        <f>INDEX('WB Country Groups'!$C$2:$C$219, MATCH($B92, 'WB Country Groups'!$B$2:$B$219, 0))</f>
        <v>Middle East &amp; North Africa</v>
      </c>
      <c r="E92" t="str">
        <f t="shared" si="12"/>
        <v>Middle East &amp; North Africa</v>
      </c>
      <c r="F92" s="5">
        <f>INDEX('Damodaran CRPs'!$N:$N, MATCH($B92, 'Damodaran CRPs'!$M:$M, 0))</f>
        <v>6.8297672581271771E-2</v>
      </c>
      <c r="G92" s="5">
        <f t="shared" si="13"/>
        <v>6.8297672581271771E-2</v>
      </c>
      <c r="H92" s="5"/>
      <c r="I92" s="5" t="b">
        <f t="shared" si="14"/>
        <v>1</v>
      </c>
      <c r="J92" t="b">
        <f t="shared" si="15"/>
        <v>0</v>
      </c>
      <c r="K92" s="78">
        <f>SUMIFS(EM!$X:$X, EM!$N:$N, $A92)/100</f>
        <v>0</v>
      </c>
      <c r="L92" s="78">
        <f t="shared" si="16"/>
        <v>0</v>
      </c>
      <c r="M92" s="78">
        <f>SUMIFS(ACWI!$X:$X, ACWI!$N:$N, $A92)/100</f>
        <v>0</v>
      </c>
      <c r="N92" s="78">
        <f t="shared" si="17"/>
        <v>0</v>
      </c>
      <c r="O92" s="78">
        <f t="shared" si="18"/>
        <v>0</v>
      </c>
      <c r="P92" s="78">
        <f>IF(OR(ISNA($E92), $E92&lt;&gt;'WB Country Groups'!H$1), 0, $N92/SUMIFS(Portfolio!$N$2:$N$195, Portfolio!$E$2:$E$195, 'WB Country Groups'!H$1))</f>
        <v>0</v>
      </c>
      <c r="Q92" s="78">
        <f>IF(OR(ISNA($E92), $E92&lt;&gt;'WB Country Groups'!I$1), 0, $N92/SUMIFS(Portfolio!$N$2:$N$195, Portfolio!$E$2:$E$195, 'WB Country Groups'!I$1))</f>
        <v>0</v>
      </c>
      <c r="R92" s="78">
        <f>IF(OR(ISNA($E92), $E92&lt;&gt;'WB Country Groups'!J$1), 0, $N92/SUMIFS(Portfolio!$N$2:$N$195, Portfolio!$E$2:$E$195, 'WB Country Groups'!J$1))</f>
        <v>0</v>
      </c>
      <c r="S92" s="78">
        <f>IF(OR(ISNA($E92), $E92&lt;&gt;'WB Country Groups'!K$1), 0, $N92/SUMIFS(Portfolio!$N$2:$N$195, Portfolio!$E$2:$E$195, 'WB Country Groups'!K$1))</f>
        <v>0</v>
      </c>
      <c r="T92" s="78">
        <f>IF(OR(ISNA($E92), $E92&lt;&gt;'WB Country Groups'!L$1), 0, $N92/SUMIFS(Portfolio!$N$2:$N$195, Portfolio!$E$2:$E$195, 'WB Country Groups'!L$1))</f>
        <v>0</v>
      </c>
      <c r="U92" s="78">
        <f>IF(OR(ISNA($E92), $E92&lt;&gt;'WB Country Groups'!M$1), 0, $N92/SUMIFS(Portfolio!$N$2:$N$195, Portfolio!$E$2:$E$195, 'WB Country Groups'!M$1))</f>
        <v>0</v>
      </c>
      <c r="V92" s="78">
        <f>IF(OR(ISNA($E92), $E92&lt;&gt;'WB Country Groups'!N$1), 0, $N92/SUMIFS(Portfolio!$N$2:$N$195, Portfolio!$E$2:$E$195, 'WB Country Groups'!N$1))</f>
        <v>0</v>
      </c>
      <c r="W92" s="78">
        <f>SUMIFS(FM!$X:$X, FM!$N:$N, $A92)/100</f>
        <v>8.5272016520120016E-3</v>
      </c>
      <c r="X92" s="78">
        <f t="shared" si="19"/>
        <v>8.5272016520119478E-3</v>
      </c>
      <c r="Y92" s="78">
        <f>SUMIFS(World!$X:$X, World!$N:$N, $A92)/100</f>
        <v>0</v>
      </c>
      <c r="Z92" s="78">
        <f t="shared" si="20"/>
        <v>0</v>
      </c>
      <c r="AA92" s="5">
        <f>IF(INDEX('WB WDI Market Cap'!$T:$T, MATCH($B92, 'WB WDI Market Cap'!$C:$C, 0))=0, "", INDEX('WB WDI Market Cap'!$T:$T, MATCH($B92, 'WB WDI Market Cap'!$C:$C, 0)))</f>
        <v>1.8131983867448442E-4</v>
      </c>
      <c r="AB92" s="5">
        <f t="shared" si="11"/>
        <v>1.8251863447843282E-4</v>
      </c>
    </row>
    <row r="93" spans="1:28">
      <c r="A93" t="str">
        <f>INDEX('ISO2-ISO3'!$C:$C, MATCH($B93, 'ISO2-ISO3'!$D:$D, 0))</f>
        <v>JP</v>
      </c>
      <c r="B93" t="str">
        <f>'ISO3s in META'!A92</f>
        <v>JPN</v>
      </c>
      <c r="C93" t="str">
        <f>INDEX('ISO3-Names'!$B$2:$B$275, MATCH($B93, 'ISO3-Names'!$A$2:$A$275, 0))</f>
        <v>Japan</v>
      </c>
      <c r="D93" t="str">
        <f>INDEX('WB Country Groups'!$C$2:$C$219, MATCH($B93, 'WB Country Groups'!$B$2:$B$219, 0))</f>
        <v>East Asia &amp; Pacific</v>
      </c>
      <c r="E93" t="str">
        <f t="shared" si="12"/>
        <v>East Asia &amp; Pacific</v>
      </c>
      <c r="F93" s="5">
        <f>INDEX('Damodaran CRPs'!$N:$N, MATCH($B93, 'Damodaran CRPs'!$M:$M, 0))</f>
        <v>1.0699374294716207E-2</v>
      </c>
      <c r="G93" s="5">
        <f t="shared" si="13"/>
        <v>1.0699374294716207E-2</v>
      </c>
      <c r="H93" s="5"/>
      <c r="I93" s="5" t="b">
        <f t="shared" si="14"/>
        <v>1</v>
      </c>
      <c r="J93" t="b">
        <f t="shared" si="15"/>
        <v>0</v>
      </c>
      <c r="K93" s="78">
        <f>SUMIFS(EM!$X:$X, EM!$N:$N, $A93)/100</f>
        <v>0</v>
      </c>
      <c r="L93" s="78">
        <f t="shared" si="16"/>
        <v>0</v>
      </c>
      <c r="M93" s="78">
        <f>SUMIFS(ACWI!$X:$X, ACWI!$N:$N, $A93)/100</f>
        <v>5.4928768912698024E-2</v>
      </c>
      <c r="N93" s="78">
        <f t="shared" si="17"/>
        <v>5.5113753108330818E-2</v>
      </c>
      <c r="O93" s="78">
        <f t="shared" si="18"/>
        <v>0.14840958396533738</v>
      </c>
      <c r="P93" s="78">
        <f>IF(OR(ISNA($E93), $E93&lt;&gt;'WB Country Groups'!H$1), 0, $N93/SUMIFS(Portfolio!$N$2:$N$195, Portfolio!$E$2:$E$195, 'WB Country Groups'!H$1))</f>
        <v>0</v>
      </c>
      <c r="Q93" s="78">
        <f>IF(OR(ISNA($E93), $E93&lt;&gt;'WB Country Groups'!I$1), 0, $N93/SUMIFS(Portfolio!$N$2:$N$195, Portfolio!$E$2:$E$195, 'WB Country Groups'!I$1))</f>
        <v>0</v>
      </c>
      <c r="R93" s="78">
        <f>IF(OR(ISNA($E93), $E93&lt;&gt;'WB Country Groups'!J$1), 0, $N93/SUMIFS(Portfolio!$N$2:$N$195, Portfolio!$E$2:$E$195, 'WB Country Groups'!J$1))</f>
        <v>0.38059048944767576</v>
      </c>
      <c r="S93" s="78">
        <f>IF(OR(ISNA($E93), $E93&lt;&gt;'WB Country Groups'!K$1), 0, $N93/SUMIFS(Portfolio!$N$2:$N$195, Portfolio!$E$2:$E$195, 'WB Country Groups'!K$1))</f>
        <v>0</v>
      </c>
      <c r="T93" s="78">
        <f>IF(OR(ISNA($E93), $E93&lt;&gt;'WB Country Groups'!L$1), 0, $N93/SUMIFS(Portfolio!$N$2:$N$195, Portfolio!$E$2:$E$195, 'WB Country Groups'!L$1))</f>
        <v>0</v>
      </c>
      <c r="U93" s="78">
        <f>IF(OR(ISNA($E93), $E93&lt;&gt;'WB Country Groups'!M$1), 0, $N93/SUMIFS(Portfolio!$N$2:$N$195, Portfolio!$E$2:$E$195, 'WB Country Groups'!M$1))</f>
        <v>0</v>
      </c>
      <c r="V93" s="78">
        <f>IF(OR(ISNA($E93), $E93&lt;&gt;'WB Country Groups'!N$1), 0, $N93/SUMIFS(Portfolio!$N$2:$N$195, Portfolio!$E$2:$E$195, 'WB Country Groups'!N$1))</f>
        <v>0</v>
      </c>
      <c r="W93" s="78">
        <f>SUMIFS(FM!$X:$X, FM!$N:$N, $A93)/100</f>
        <v>0</v>
      </c>
      <c r="X93" s="78">
        <f t="shared" si="19"/>
        <v>0</v>
      </c>
      <c r="Y93" s="78">
        <f>SUMIFS(World!$X:$X, World!$N:$N, $A93)/100</f>
        <v>6.1295336164955E-2</v>
      </c>
      <c r="Z93" s="78">
        <f t="shared" si="20"/>
        <v>6.1525776931554657E-2</v>
      </c>
      <c r="AA93" s="5">
        <f>IF(INDEX('WB WDI Market Cap'!$T:$T, MATCH($B93, 'WB WDI Market Cap'!$C:$C, 0))=0, "", INDEX('WB WDI Market Cap'!$T:$T, MATCH($B93, 'WB WDI Market Cap'!$C:$C, 0)))</f>
        <v>6.6910317175305226E-2</v>
      </c>
      <c r="AB93" s="5">
        <f t="shared" si="11"/>
        <v>6.735269462311784E-2</v>
      </c>
    </row>
    <row r="94" spans="1:28">
      <c r="A94" t="str">
        <f>INDEX('ISO2-ISO3'!$C:$C, MATCH($B94, 'ISO2-ISO3'!$D:$D, 0))</f>
        <v>KZ</v>
      </c>
      <c r="B94" t="str">
        <f>'ISO3s in META'!A93</f>
        <v>KAZ</v>
      </c>
      <c r="C94" t="str">
        <f>INDEX('ISO3-Names'!$B$2:$B$275, MATCH($B94, 'ISO3-Names'!$A$2:$A$275, 0))</f>
        <v>Kazakhstan</v>
      </c>
      <c r="D94" t="str">
        <f>INDEX('WB Country Groups'!$C$2:$C$219, MATCH($B94, 'WB Country Groups'!$B$2:$B$219, 0))</f>
        <v>Europe &amp; Central Asia</v>
      </c>
      <c r="E94" t="str">
        <f t="shared" si="12"/>
        <v>Europe &amp; Central Asia</v>
      </c>
      <c r="F94" s="5">
        <f>INDEX('Damodaran CRPs'!$N:$N, MATCH($B94, 'Damodaran CRPs'!$M:$M, 0))</f>
        <v>2.8888310595733758E-2</v>
      </c>
      <c r="G94" s="5">
        <f t="shared" si="13"/>
        <v>2.8888310595733758E-2</v>
      </c>
      <c r="H94" s="5"/>
      <c r="I94" s="5" t="b">
        <f t="shared" si="14"/>
        <v>1</v>
      </c>
      <c r="J94" t="b">
        <f t="shared" si="15"/>
        <v>0</v>
      </c>
      <c r="K94" s="78">
        <f>SUMIFS(EM!$X:$X, EM!$N:$N, $A94)/100</f>
        <v>0</v>
      </c>
      <c r="L94" s="78">
        <f t="shared" si="16"/>
        <v>0</v>
      </c>
      <c r="M94" s="78">
        <f>SUMIFS(ACWI!$X:$X, ACWI!$N:$N, $A94)/100</f>
        <v>0</v>
      </c>
      <c r="N94" s="78">
        <f t="shared" si="17"/>
        <v>0</v>
      </c>
      <c r="O94" s="78">
        <f t="shared" si="18"/>
        <v>0</v>
      </c>
      <c r="P94" s="78">
        <f>IF(OR(ISNA($E94), $E94&lt;&gt;'WB Country Groups'!H$1), 0, $N94/SUMIFS(Portfolio!$N$2:$N$195, Portfolio!$E$2:$E$195, 'WB Country Groups'!H$1))</f>
        <v>0</v>
      </c>
      <c r="Q94" s="78">
        <f>IF(OR(ISNA($E94), $E94&lt;&gt;'WB Country Groups'!I$1), 0, $N94/SUMIFS(Portfolio!$N$2:$N$195, Portfolio!$E$2:$E$195, 'WB Country Groups'!I$1))</f>
        <v>0</v>
      </c>
      <c r="R94" s="78">
        <f>IF(OR(ISNA($E94), $E94&lt;&gt;'WB Country Groups'!J$1), 0, $N94/SUMIFS(Portfolio!$N$2:$N$195, Portfolio!$E$2:$E$195, 'WB Country Groups'!J$1))</f>
        <v>0</v>
      </c>
      <c r="S94" s="78">
        <f>IF(OR(ISNA($E94), $E94&lt;&gt;'WB Country Groups'!K$1), 0, $N94/SUMIFS(Portfolio!$N$2:$N$195, Portfolio!$E$2:$E$195, 'WB Country Groups'!K$1))</f>
        <v>0</v>
      </c>
      <c r="T94" s="78">
        <f>IF(OR(ISNA($E94), $E94&lt;&gt;'WB Country Groups'!L$1), 0, $N94/SUMIFS(Portfolio!$N$2:$N$195, Portfolio!$E$2:$E$195, 'WB Country Groups'!L$1))</f>
        <v>0</v>
      </c>
      <c r="U94" s="78">
        <f>IF(OR(ISNA($E94), $E94&lt;&gt;'WB Country Groups'!M$1), 0, $N94/SUMIFS(Portfolio!$N$2:$N$195, Portfolio!$E$2:$E$195, 'WB Country Groups'!M$1))</f>
        <v>0</v>
      </c>
      <c r="V94" s="78">
        <f>IF(OR(ISNA($E94), $E94&lt;&gt;'WB Country Groups'!N$1), 0, $N94/SUMIFS(Portfolio!$N$2:$N$195, Portfolio!$E$2:$E$195, 'WB Country Groups'!N$1))</f>
        <v>0</v>
      </c>
      <c r="W94" s="78">
        <f>SUMIFS(FM!$X:$X, FM!$N:$N, $A94)/100</f>
        <v>4.7011226296559003E-2</v>
      </c>
      <c r="X94" s="78">
        <f t="shared" si="19"/>
        <v>4.7011226296558711E-2</v>
      </c>
      <c r="Y94" s="78">
        <f>SUMIFS(World!$X:$X, World!$N:$N, $A94)/100</f>
        <v>0</v>
      </c>
      <c r="Z94" s="78">
        <f t="shared" si="20"/>
        <v>0</v>
      </c>
      <c r="AA94" s="5">
        <f>IF(INDEX('WB WDI Market Cap'!$T:$T, MATCH($B94, 'WB WDI Market Cap'!$C:$C, 0))=0, "", INDEX('WB WDI Market Cap'!$T:$T, MATCH($B94, 'WB WDI Market Cap'!$C:$C, 0)))</f>
        <v>4.5019481243184267E-4</v>
      </c>
      <c r="AB94" s="5">
        <f t="shared" si="11"/>
        <v>4.5317127466591468E-4</v>
      </c>
    </row>
    <row r="95" spans="1:28">
      <c r="A95" t="str">
        <f>INDEX('ISO2-ISO3'!$C:$C, MATCH($B95, 'ISO2-ISO3'!$D:$D, 0))</f>
        <v>KE</v>
      </c>
      <c r="B95" t="str">
        <f>'ISO3s in META'!A94</f>
        <v>KEN</v>
      </c>
      <c r="C95" t="str">
        <f>INDEX('ISO3-Names'!$B$2:$B$275, MATCH($B95, 'ISO3-Names'!$A$2:$A$275, 0))</f>
        <v>Kenya</v>
      </c>
      <c r="D95" t="str">
        <f>INDEX('WB Country Groups'!$C$2:$C$219, MATCH($B95, 'WB Country Groups'!$B$2:$B$219, 0))</f>
        <v>Sub-Saharan Africa</v>
      </c>
      <c r="E95" t="str">
        <f t="shared" si="12"/>
        <v>Sub-Saharan Africa</v>
      </c>
      <c r="F95" s="5">
        <f>INDEX('Damodaran CRPs'!$N:$N, MATCH($B95, 'Damodaran CRPs'!$M:$M, 0))</f>
        <v>9.8612566416301048E-2</v>
      </c>
      <c r="G95" s="5">
        <f t="shared" si="13"/>
        <v>9.8612566416301048E-2</v>
      </c>
      <c r="H95" s="5"/>
      <c r="I95" s="5" t="b">
        <f t="shared" si="14"/>
        <v>1</v>
      </c>
      <c r="J95" t="b">
        <f t="shared" si="15"/>
        <v>0</v>
      </c>
      <c r="K95" s="78">
        <f>SUMIFS(EM!$X:$X, EM!$N:$N, $A95)/100</f>
        <v>0</v>
      </c>
      <c r="L95" s="78">
        <f t="shared" si="16"/>
        <v>0</v>
      </c>
      <c r="M95" s="78">
        <f>SUMIFS(ACWI!$X:$X, ACWI!$N:$N, $A95)/100</f>
        <v>0</v>
      </c>
      <c r="N95" s="78">
        <f t="shared" si="17"/>
        <v>0</v>
      </c>
      <c r="O95" s="78">
        <f t="shared" si="18"/>
        <v>0</v>
      </c>
      <c r="P95" s="78">
        <f>IF(OR(ISNA($E95), $E95&lt;&gt;'WB Country Groups'!H$1), 0, $N95/SUMIFS(Portfolio!$N$2:$N$195, Portfolio!$E$2:$E$195, 'WB Country Groups'!H$1))</f>
        <v>0</v>
      </c>
      <c r="Q95" s="78">
        <f>IF(OR(ISNA($E95), $E95&lt;&gt;'WB Country Groups'!I$1), 0, $N95/SUMIFS(Portfolio!$N$2:$N$195, Portfolio!$E$2:$E$195, 'WB Country Groups'!I$1))</f>
        <v>0</v>
      </c>
      <c r="R95" s="78">
        <f>IF(OR(ISNA($E95), $E95&lt;&gt;'WB Country Groups'!J$1), 0, $N95/SUMIFS(Portfolio!$N$2:$N$195, Portfolio!$E$2:$E$195, 'WB Country Groups'!J$1))</f>
        <v>0</v>
      </c>
      <c r="S95" s="78">
        <f>IF(OR(ISNA($E95), $E95&lt;&gt;'WB Country Groups'!K$1), 0, $N95/SUMIFS(Portfolio!$N$2:$N$195, Portfolio!$E$2:$E$195, 'WB Country Groups'!K$1))</f>
        <v>0</v>
      </c>
      <c r="T95" s="78">
        <f>IF(OR(ISNA($E95), $E95&lt;&gt;'WB Country Groups'!L$1), 0, $N95/SUMIFS(Portfolio!$N$2:$N$195, Portfolio!$E$2:$E$195, 'WB Country Groups'!L$1))</f>
        <v>0</v>
      </c>
      <c r="U95" s="78">
        <f>IF(OR(ISNA($E95), $E95&lt;&gt;'WB Country Groups'!M$1), 0, $N95/SUMIFS(Portfolio!$N$2:$N$195, Portfolio!$E$2:$E$195, 'WB Country Groups'!M$1))</f>
        <v>0</v>
      </c>
      <c r="V95" s="78">
        <f>IF(OR(ISNA($E95), $E95&lt;&gt;'WB Country Groups'!N$1), 0, $N95/SUMIFS(Portfolio!$N$2:$N$195, Portfolio!$E$2:$E$195, 'WB Country Groups'!N$1))</f>
        <v>0</v>
      </c>
      <c r="W95" s="78">
        <f>SUMIFS(FM!$X:$X, FM!$N:$N, $A95)/100</f>
        <v>1.5774271662852998E-2</v>
      </c>
      <c r="X95" s="78">
        <f t="shared" si="19"/>
        <v>1.57742716628529E-2</v>
      </c>
      <c r="Y95" s="78">
        <f>SUMIFS(World!$X:$X, World!$N:$N, $A95)/100</f>
        <v>0</v>
      </c>
      <c r="Z95" s="78">
        <f t="shared" si="20"/>
        <v>0</v>
      </c>
      <c r="AA95" s="5">
        <f>IF(INDEX('WB WDI Market Cap'!$T:$T, MATCH($B95, 'WB WDI Market Cap'!$C:$C, 0))=0, "", INDEX('WB WDI Market Cap'!$T:$T, MATCH($B95, 'WB WDI Market Cap'!$C:$C, 0)))</f>
        <v>2.1311733513112847E-4</v>
      </c>
      <c r="AB95" s="5">
        <f t="shared" si="11"/>
        <v>2.1452636002863306E-4</v>
      </c>
    </row>
    <row r="96" spans="1:28">
      <c r="A96" t="str">
        <f>INDEX('ISO2-ISO3'!$C:$C, MATCH($B96, 'ISO2-ISO3'!$D:$D, 0))</f>
        <v>KG</v>
      </c>
      <c r="B96" t="str">
        <f>'ISO3s in META'!A95</f>
        <v>KGZ</v>
      </c>
      <c r="C96" t="str">
        <f>INDEX('ISO3-Names'!$B$2:$B$275, MATCH($B96, 'ISO3-Names'!$A$2:$A$275, 0))</f>
        <v>Kyrgyzstan</v>
      </c>
      <c r="D96" t="str">
        <f>INDEX('WB Country Groups'!$C$2:$C$219, MATCH($B96, 'WB Country Groups'!$B$2:$B$219, 0))</f>
        <v>Europe &amp; Central Asia</v>
      </c>
      <c r="E96" t="str">
        <f t="shared" si="12"/>
        <v>Europe &amp; Central Asia</v>
      </c>
      <c r="F96" s="5">
        <f>INDEX('Damodaran CRPs'!$N:$N, MATCH($B96, 'Damodaran CRPs'!$M:$M, 0))</f>
        <v>9.8612566416301048E-2</v>
      </c>
      <c r="G96" s="5">
        <f t="shared" si="13"/>
        <v>9.8612566416301048E-2</v>
      </c>
      <c r="H96" s="5"/>
      <c r="I96" s="5" t="b">
        <f t="shared" si="14"/>
        <v>0</v>
      </c>
      <c r="J96" t="b">
        <f t="shared" si="15"/>
        <v>0</v>
      </c>
      <c r="K96" s="78">
        <f>SUMIFS(EM!$X:$X, EM!$N:$N, $A96)/100</f>
        <v>0</v>
      </c>
      <c r="L96" s="78">
        <f t="shared" si="16"/>
        <v>0</v>
      </c>
      <c r="M96" s="78">
        <f>SUMIFS(ACWI!$X:$X, ACWI!$N:$N, $A96)/100</f>
        <v>0</v>
      </c>
      <c r="N96" s="78">
        <f t="shared" si="17"/>
        <v>0</v>
      </c>
      <c r="O96" s="78">
        <f t="shared" si="18"/>
        <v>0</v>
      </c>
      <c r="P96" s="78">
        <f>IF(OR(ISNA($E96), $E96&lt;&gt;'WB Country Groups'!H$1), 0, $N96/SUMIFS(Portfolio!$N$2:$N$195, Portfolio!$E$2:$E$195, 'WB Country Groups'!H$1))</f>
        <v>0</v>
      </c>
      <c r="Q96" s="78">
        <f>IF(OR(ISNA($E96), $E96&lt;&gt;'WB Country Groups'!I$1), 0, $N96/SUMIFS(Portfolio!$N$2:$N$195, Portfolio!$E$2:$E$195, 'WB Country Groups'!I$1))</f>
        <v>0</v>
      </c>
      <c r="R96" s="78">
        <f>IF(OR(ISNA($E96), $E96&lt;&gt;'WB Country Groups'!J$1), 0, $N96/SUMIFS(Portfolio!$N$2:$N$195, Portfolio!$E$2:$E$195, 'WB Country Groups'!J$1))</f>
        <v>0</v>
      </c>
      <c r="S96" s="78">
        <f>IF(OR(ISNA($E96), $E96&lt;&gt;'WB Country Groups'!K$1), 0, $N96/SUMIFS(Portfolio!$N$2:$N$195, Portfolio!$E$2:$E$195, 'WB Country Groups'!K$1))</f>
        <v>0</v>
      </c>
      <c r="T96" s="78">
        <f>IF(OR(ISNA($E96), $E96&lt;&gt;'WB Country Groups'!L$1), 0, $N96/SUMIFS(Portfolio!$N$2:$N$195, Portfolio!$E$2:$E$195, 'WB Country Groups'!L$1))</f>
        <v>0</v>
      </c>
      <c r="U96" s="78">
        <f>IF(OR(ISNA($E96), $E96&lt;&gt;'WB Country Groups'!M$1), 0, $N96/SUMIFS(Portfolio!$N$2:$N$195, Portfolio!$E$2:$E$195, 'WB Country Groups'!M$1))</f>
        <v>0</v>
      </c>
      <c r="V96" s="78">
        <f>IF(OR(ISNA($E96), $E96&lt;&gt;'WB Country Groups'!N$1), 0, $N96/SUMIFS(Portfolio!$N$2:$N$195, Portfolio!$E$2:$E$195, 'WB Country Groups'!N$1))</f>
        <v>0</v>
      </c>
      <c r="W96" s="78">
        <f>SUMIFS(FM!$X:$X, FM!$N:$N, $A96)/100</f>
        <v>0</v>
      </c>
      <c r="X96" s="78">
        <f t="shared" si="19"/>
        <v>0</v>
      </c>
      <c r="Y96" s="78">
        <f>SUMIFS(World!$X:$X, World!$N:$N, $A96)/100</f>
        <v>0</v>
      </c>
      <c r="Z96" s="78">
        <f t="shared" si="20"/>
        <v>0</v>
      </c>
      <c r="AA96" s="5" t="str">
        <f>IF(INDEX('WB WDI Market Cap'!$T:$T, MATCH($B96, 'WB WDI Market Cap'!$C:$C, 0))=0, "", INDEX('WB WDI Market Cap'!$T:$T, MATCH($B96, 'WB WDI Market Cap'!$C:$C, 0)))</f>
        <v/>
      </c>
      <c r="AB96" s="5" t="str">
        <f t="shared" si="11"/>
        <v/>
      </c>
    </row>
    <row r="97" spans="1:28">
      <c r="A97" t="str">
        <f>INDEX('ISO2-ISO3'!$C:$C, MATCH($B97, 'ISO2-ISO3'!$D:$D, 0))</f>
        <v>KH</v>
      </c>
      <c r="B97" t="str">
        <f>'ISO3s in META'!A96</f>
        <v>KHM</v>
      </c>
      <c r="C97" t="str">
        <f>INDEX('ISO3-Names'!$B$2:$B$275, MATCH($B97, 'ISO3-Names'!$A$2:$A$275, 0))</f>
        <v>Cambodia</v>
      </c>
      <c r="D97" t="str">
        <f>INDEX('WB Country Groups'!$C$2:$C$219, MATCH($B97, 'WB Country Groups'!$B$2:$B$219, 0))</f>
        <v>East Asia &amp; Pacific</v>
      </c>
      <c r="E97" t="str">
        <f t="shared" si="12"/>
        <v>East Asia &amp; Pacific</v>
      </c>
      <c r="F97" s="5">
        <f>INDEX('Damodaran CRPs'!$N:$N, MATCH($B97, 'Damodaran CRPs'!$M:$M, 0))</f>
        <v>8.3455119498786423E-2</v>
      </c>
      <c r="G97" s="5">
        <f t="shared" si="13"/>
        <v>8.3455119498786423E-2</v>
      </c>
      <c r="H97" s="5"/>
      <c r="I97" s="5" t="b">
        <f t="shared" si="14"/>
        <v>0</v>
      </c>
      <c r="J97" t="b">
        <f t="shared" si="15"/>
        <v>0</v>
      </c>
      <c r="K97" s="78">
        <f>SUMIFS(EM!$X:$X, EM!$N:$N, $A97)/100</f>
        <v>0</v>
      </c>
      <c r="L97" s="78">
        <f t="shared" si="16"/>
        <v>0</v>
      </c>
      <c r="M97" s="78">
        <f>SUMIFS(ACWI!$X:$X, ACWI!$N:$N, $A97)/100</f>
        <v>0</v>
      </c>
      <c r="N97" s="78">
        <f t="shared" si="17"/>
        <v>0</v>
      </c>
      <c r="O97" s="78">
        <f t="shared" si="18"/>
        <v>0</v>
      </c>
      <c r="P97" s="78">
        <f>IF(OR(ISNA($E97), $E97&lt;&gt;'WB Country Groups'!H$1), 0, $N97/SUMIFS(Portfolio!$N$2:$N$195, Portfolio!$E$2:$E$195, 'WB Country Groups'!H$1))</f>
        <v>0</v>
      </c>
      <c r="Q97" s="78">
        <f>IF(OR(ISNA($E97), $E97&lt;&gt;'WB Country Groups'!I$1), 0, $N97/SUMIFS(Portfolio!$N$2:$N$195, Portfolio!$E$2:$E$195, 'WB Country Groups'!I$1))</f>
        <v>0</v>
      </c>
      <c r="R97" s="78">
        <f>IF(OR(ISNA($E97), $E97&lt;&gt;'WB Country Groups'!J$1), 0, $N97/SUMIFS(Portfolio!$N$2:$N$195, Portfolio!$E$2:$E$195, 'WB Country Groups'!J$1))</f>
        <v>0</v>
      </c>
      <c r="S97" s="78">
        <f>IF(OR(ISNA($E97), $E97&lt;&gt;'WB Country Groups'!K$1), 0, $N97/SUMIFS(Portfolio!$N$2:$N$195, Portfolio!$E$2:$E$195, 'WB Country Groups'!K$1))</f>
        <v>0</v>
      </c>
      <c r="T97" s="78">
        <f>IF(OR(ISNA($E97), $E97&lt;&gt;'WB Country Groups'!L$1), 0, $N97/SUMIFS(Portfolio!$N$2:$N$195, Portfolio!$E$2:$E$195, 'WB Country Groups'!L$1))</f>
        <v>0</v>
      </c>
      <c r="U97" s="78">
        <f>IF(OR(ISNA($E97), $E97&lt;&gt;'WB Country Groups'!M$1), 0, $N97/SUMIFS(Portfolio!$N$2:$N$195, Portfolio!$E$2:$E$195, 'WB Country Groups'!M$1))</f>
        <v>0</v>
      </c>
      <c r="V97" s="78">
        <f>IF(OR(ISNA($E97), $E97&lt;&gt;'WB Country Groups'!N$1), 0, $N97/SUMIFS(Portfolio!$N$2:$N$195, Portfolio!$E$2:$E$195, 'WB Country Groups'!N$1))</f>
        <v>0</v>
      </c>
      <c r="W97" s="78">
        <f>SUMIFS(FM!$X:$X, FM!$N:$N, $A97)/100</f>
        <v>0</v>
      </c>
      <c r="X97" s="78">
        <f t="shared" si="19"/>
        <v>0</v>
      </c>
      <c r="Y97" s="78">
        <f>SUMIFS(World!$X:$X, World!$N:$N, $A97)/100</f>
        <v>0</v>
      </c>
      <c r="Z97" s="78">
        <f t="shared" si="20"/>
        <v>0</v>
      </c>
      <c r="AA97" s="5" t="str">
        <f>IF(INDEX('WB WDI Market Cap'!$T:$T, MATCH($B97, 'WB WDI Market Cap'!$C:$C, 0))=0, "", INDEX('WB WDI Market Cap'!$T:$T, MATCH($B97, 'WB WDI Market Cap'!$C:$C, 0)))</f>
        <v/>
      </c>
      <c r="AB97" s="5" t="str">
        <f t="shared" si="11"/>
        <v/>
      </c>
    </row>
    <row r="98" spans="1:28">
      <c r="A98" t="str">
        <f>INDEX('ISO2-ISO3'!$C:$C, MATCH($B98, 'ISO2-ISO3'!$D:$D, 0))</f>
        <v>KN</v>
      </c>
      <c r="B98" t="str">
        <f>'ISO3s in META'!A97</f>
        <v>KNA</v>
      </c>
      <c r="C98" t="str">
        <f>INDEX('ISO3-Names'!$B$2:$B$275, MATCH($B98, 'ISO3-Names'!$A$2:$A$275, 0))</f>
        <v>Saint Kitts and Nevis</v>
      </c>
      <c r="D98" t="str">
        <f>INDEX('WB Country Groups'!$C$2:$C$219, MATCH($B98, 'WB Country Groups'!$B$2:$B$219, 0))</f>
        <v>Latin America &amp; Caribbean</v>
      </c>
      <c r="E98" t="str">
        <f t="shared" si="12"/>
        <v>Latin America &amp; Caribbean</v>
      </c>
      <c r="F98" s="5" t="e">
        <f>INDEX('Damodaran CRPs'!$N:$N, MATCH($B98, 'Damodaran CRPs'!$M:$M, 0))</f>
        <v>#N/A</v>
      </c>
      <c r="G98" s="5" t="str">
        <f t="shared" si="13"/>
        <v/>
      </c>
      <c r="H98" s="5"/>
      <c r="I98" s="5" t="b">
        <f t="shared" si="14"/>
        <v>0</v>
      </c>
      <c r="J98" t="b">
        <f t="shared" si="15"/>
        <v>0</v>
      </c>
      <c r="K98" s="78">
        <f>SUMIFS(EM!$X:$X, EM!$N:$N, $A98)/100</f>
        <v>0</v>
      </c>
      <c r="L98" s="78">
        <f t="shared" si="16"/>
        <v>0</v>
      </c>
      <c r="M98" s="78">
        <f>SUMIFS(ACWI!$X:$X, ACWI!$N:$N, $A98)/100</f>
        <v>0</v>
      </c>
      <c r="N98" s="78">
        <f t="shared" si="17"/>
        <v>0</v>
      </c>
      <c r="O98" s="78">
        <f t="shared" si="18"/>
        <v>0</v>
      </c>
      <c r="P98" s="78">
        <f>IF(OR(ISNA($E98), $E98&lt;&gt;'WB Country Groups'!H$1), 0, $N98/SUMIFS(Portfolio!$N$2:$N$195, Portfolio!$E$2:$E$195, 'WB Country Groups'!H$1))</f>
        <v>0</v>
      </c>
      <c r="Q98" s="78">
        <f>IF(OR(ISNA($E98), $E98&lt;&gt;'WB Country Groups'!I$1), 0, $N98/SUMIFS(Portfolio!$N$2:$N$195, Portfolio!$E$2:$E$195, 'WB Country Groups'!I$1))</f>
        <v>0</v>
      </c>
      <c r="R98" s="78">
        <f>IF(OR(ISNA($E98), $E98&lt;&gt;'WB Country Groups'!J$1), 0, $N98/SUMIFS(Portfolio!$N$2:$N$195, Portfolio!$E$2:$E$195, 'WB Country Groups'!J$1))</f>
        <v>0</v>
      </c>
      <c r="S98" s="78">
        <f>IF(OR(ISNA($E98), $E98&lt;&gt;'WB Country Groups'!K$1), 0, $N98/SUMIFS(Portfolio!$N$2:$N$195, Portfolio!$E$2:$E$195, 'WB Country Groups'!K$1))</f>
        <v>0</v>
      </c>
      <c r="T98" s="78">
        <f>IF(OR(ISNA($E98), $E98&lt;&gt;'WB Country Groups'!L$1), 0, $N98/SUMIFS(Portfolio!$N$2:$N$195, Portfolio!$E$2:$E$195, 'WB Country Groups'!L$1))</f>
        <v>0</v>
      </c>
      <c r="U98" s="78">
        <f>IF(OR(ISNA($E98), $E98&lt;&gt;'WB Country Groups'!M$1), 0, $N98/SUMIFS(Portfolio!$N$2:$N$195, Portfolio!$E$2:$E$195, 'WB Country Groups'!M$1))</f>
        <v>0</v>
      </c>
      <c r="V98" s="78">
        <f>IF(OR(ISNA($E98), $E98&lt;&gt;'WB Country Groups'!N$1), 0, $N98/SUMIFS(Portfolio!$N$2:$N$195, Portfolio!$E$2:$E$195, 'WB Country Groups'!N$1))</f>
        <v>0</v>
      </c>
      <c r="W98" s="78">
        <f>SUMIFS(FM!$X:$X, FM!$N:$N, $A98)/100</f>
        <v>0</v>
      </c>
      <c r="X98" s="78">
        <f t="shared" si="19"/>
        <v>0</v>
      </c>
      <c r="Y98" s="78">
        <f>SUMIFS(World!$X:$X, World!$N:$N, $A98)/100</f>
        <v>0</v>
      </c>
      <c r="Z98" s="78">
        <f t="shared" si="20"/>
        <v>0</v>
      </c>
      <c r="AA98" s="5" t="str">
        <f>IF(INDEX('WB WDI Market Cap'!$T:$T, MATCH($B98, 'WB WDI Market Cap'!$C:$C, 0))=0, "", INDEX('WB WDI Market Cap'!$T:$T, MATCH($B98, 'WB WDI Market Cap'!$C:$C, 0)))</f>
        <v/>
      </c>
      <c r="AB98" s="5" t="str">
        <f t="shared" ref="AB98:AB129" si="21">IF(ISNUMBER($AA98),$AA98/$AA$198,"")</f>
        <v/>
      </c>
    </row>
    <row r="99" spans="1:28">
      <c r="A99" t="str">
        <f>INDEX('ISO2-ISO3'!$C:$C, MATCH($B99, 'ISO2-ISO3'!$D:$D, 0))</f>
        <v>KR</v>
      </c>
      <c r="B99" t="str">
        <f>'ISO3s in META'!A98</f>
        <v>KOR</v>
      </c>
      <c r="C99" t="str">
        <f>INDEX('ISO3-Names'!$B$2:$B$275, MATCH($B99, 'ISO3-Names'!$A$2:$A$275, 0))</f>
        <v>Republic of Korea</v>
      </c>
      <c r="D99" t="str">
        <f>INDEX('WB Country Groups'!$C$2:$C$219, MATCH($B99, 'WB Country Groups'!$B$2:$B$219, 0))</f>
        <v>East Asia &amp; Pacific</v>
      </c>
      <c r="E99" t="str">
        <f t="shared" si="12"/>
        <v>East Asia &amp; Pacific</v>
      </c>
      <c r="F99" s="5">
        <f>INDEX('Damodaran CRPs'!$N:$N, MATCH($B99, 'Damodaran CRPs'!$M:$M, 0))</f>
        <v>7.4895620063013448E-3</v>
      </c>
      <c r="G99" s="5">
        <f t="shared" si="13"/>
        <v>7.4895620063013448E-3</v>
      </c>
      <c r="H99" s="5"/>
      <c r="I99" s="5" t="b">
        <f t="shared" si="14"/>
        <v>1</v>
      </c>
      <c r="J99" t="b">
        <f t="shared" si="15"/>
        <v>0</v>
      </c>
      <c r="K99" s="78">
        <f>SUMIFS(EM!$X:$X, EM!$N:$N, $A99)/100</f>
        <v>0.12231528525563</v>
      </c>
      <c r="L99" s="78">
        <f t="shared" si="16"/>
        <v>0.12231528525562986</v>
      </c>
      <c r="M99" s="78">
        <f>SUMIFS(ACWI!$X:$X, ACWI!$N:$N, $A99)/100</f>
        <v>1.2704530854716005E-2</v>
      </c>
      <c r="N99" s="78">
        <f t="shared" si="17"/>
        <v>1.2747316037555018E-2</v>
      </c>
      <c r="O99" s="78">
        <f t="shared" si="18"/>
        <v>3.432580368986432E-2</v>
      </c>
      <c r="P99" s="78">
        <f>IF(OR(ISNA($E99), $E99&lt;&gt;'WB Country Groups'!H$1), 0, $N99/SUMIFS(Portfolio!$N$2:$N$195, Portfolio!$E$2:$E$195, 'WB Country Groups'!H$1))</f>
        <v>0</v>
      </c>
      <c r="Q99" s="78">
        <f>IF(OR(ISNA($E99), $E99&lt;&gt;'WB Country Groups'!I$1), 0, $N99/SUMIFS(Portfolio!$N$2:$N$195, Portfolio!$E$2:$E$195, 'WB Country Groups'!I$1))</f>
        <v>0</v>
      </c>
      <c r="R99" s="78">
        <f>IF(OR(ISNA($E99), $E99&lt;&gt;'WB Country Groups'!J$1), 0, $N99/SUMIFS(Portfolio!$N$2:$N$195, Portfolio!$E$2:$E$195, 'WB Country Groups'!J$1))</f>
        <v>8.8027161575101168E-2</v>
      </c>
      <c r="S99" s="78">
        <f>IF(OR(ISNA($E99), $E99&lt;&gt;'WB Country Groups'!K$1), 0, $N99/SUMIFS(Portfolio!$N$2:$N$195, Portfolio!$E$2:$E$195, 'WB Country Groups'!K$1))</f>
        <v>0</v>
      </c>
      <c r="T99" s="78">
        <f>IF(OR(ISNA($E99), $E99&lt;&gt;'WB Country Groups'!L$1), 0, $N99/SUMIFS(Portfolio!$N$2:$N$195, Portfolio!$E$2:$E$195, 'WB Country Groups'!L$1))</f>
        <v>0</v>
      </c>
      <c r="U99" s="78">
        <f>IF(OR(ISNA($E99), $E99&lt;&gt;'WB Country Groups'!M$1), 0, $N99/SUMIFS(Portfolio!$N$2:$N$195, Portfolio!$E$2:$E$195, 'WB Country Groups'!M$1))</f>
        <v>0</v>
      </c>
      <c r="V99" s="78">
        <f>IF(OR(ISNA($E99), $E99&lt;&gt;'WB Country Groups'!N$1), 0, $N99/SUMIFS(Portfolio!$N$2:$N$195, Portfolio!$E$2:$E$195, 'WB Country Groups'!N$1))</f>
        <v>0</v>
      </c>
      <c r="W99" s="78">
        <f>SUMIFS(FM!$X:$X, FM!$N:$N, $A99)/100</f>
        <v>0</v>
      </c>
      <c r="X99" s="78">
        <f t="shared" si="19"/>
        <v>0</v>
      </c>
      <c r="Y99" s="78">
        <f>SUMIFS(World!$X:$X, World!$N:$N, $A99)/100</f>
        <v>0</v>
      </c>
      <c r="Z99" s="78">
        <f t="shared" si="20"/>
        <v>0</v>
      </c>
      <c r="AA99" s="5">
        <f>IF(INDEX('WB WDI Market Cap'!$T:$T, MATCH($B99, 'WB WDI Market Cap'!$C:$C, 0))=0, "", INDEX('WB WDI Market Cap'!$T:$T, MATCH($B99, 'WB WDI Market Cap'!$C:$C, 0)))</f>
        <v>2.1673827208961768E-2</v>
      </c>
      <c r="AB99" s="5">
        <f t="shared" si="21"/>
        <v>2.1817123680564366E-2</v>
      </c>
    </row>
    <row r="100" spans="1:28">
      <c r="A100" t="str">
        <f>INDEX('ISO2-ISO3'!$C:$C, MATCH($B100, 'ISO2-ISO3'!$D:$D, 0))</f>
        <v>KW</v>
      </c>
      <c r="B100" t="str">
        <f>'ISO3s in META'!A99</f>
        <v>KWT</v>
      </c>
      <c r="C100" t="str">
        <f>INDEX('ISO3-Names'!$B$2:$B$275, MATCH($B100, 'ISO3-Names'!$A$2:$A$275, 0))</f>
        <v>Kuwait</v>
      </c>
      <c r="D100" t="str">
        <f>INDEX('WB Country Groups'!$C$2:$C$219, MATCH($B100, 'WB Country Groups'!$B$2:$B$219, 0))</f>
        <v>Middle East &amp; North Africa</v>
      </c>
      <c r="E100" t="str">
        <f t="shared" si="12"/>
        <v>Middle East &amp; North Africa</v>
      </c>
      <c r="F100" s="5">
        <f>INDEX('Damodaran CRPs'!$N:$N, MATCH($B100, 'Damodaran CRPs'!$M:$M, 0))</f>
        <v>1.0699374294716207E-2</v>
      </c>
      <c r="G100" s="5">
        <f t="shared" si="13"/>
        <v>1.0699374294716207E-2</v>
      </c>
      <c r="H100" s="5"/>
      <c r="I100" s="5" t="b">
        <f t="shared" si="14"/>
        <v>1</v>
      </c>
      <c r="J100" t="b">
        <f t="shared" si="15"/>
        <v>0</v>
      </c>
      <c r="K100" s="78">
        <f>SUMIFS(EM!$X:$X, EM!$N:$N, $A100)/100</f>
        <v>8.2057473995659994E-3</v>
      </c>
      <c r="L100" s="78">
        <f t="shared" si="16"/>
        <v>8.2057473995659908E-3</v>
      </c>
      <c r="M100" s="78">
        <f>SUMIFS(ACWI!$X:$X, ACWI!$N:$N, $A100)/100</f>
        <v>8.52306977055E-4</v>
      </c>
      <c r="N100" s="78">
        <f t="shared" si="17"/>
        <v>8.5517730027002276E-4</v>
      </c>
      <c r="O100" s="78">
        <f t="shared" si="18"/>
        <v>2.3028101007784604E-3</v>
      </c>
      <c r="P100" s="78">
        <f>IF(OR(ISNA($E100), $E100&lt;&gt;'WB Country Groups'!H$1), 0, $N100/SUMIFS(Portfolio!$N$2:$N$195, Portfolio!$E$2:$E$195, 'WB Country Groups'!H$1))</f>
        <v>0</v>
      </c>
      <c r="Q100" s="78">
        <f>IF(OR(ISNA($E100), $E100&lt;&gt;'WB Country Groups'!I$1), 0, $N100/SUMIFS(Portfolio!$N$2:$N$195, Portfolio!$E$2:$E$195, 'WB Country Groups'!I$1))</f>
        <v>0</v>
      </c>
      <c r="R100" s="78">
        <f>IF(OR(ISNA($E100), $E100&lt;&gt;'WB Country Groups'!J$1), 0, $N100/SUMIFS(Portfolio!$N$2:$N$195, Portfolio!$E$2:$E$195, 'WB Country Groups'!J$1))</f>
        <v>0</v>
      </c>
      <c r="S100" s="78">
        <f>IF(OR(ISNA($E100), $E100&lt;&gt;'WB Country Groups'!K$1), 0, $N100/SUMIFS(Portfolio!$N$2:$N$195, Portfolio!$E$2:$E$195, 'WB Country Groups'!K$1))</f>
        <v>0</v>
      </c>
      <c r="T100" s="78">
        <f>IF(OR(ISNA($E100), $E100&lt;&gt;'WB Country Groups'!L$1), 0, $N100/SUMIFS(Portfolio!$N$2:$N$195, Portfolio!$E$2:$E$195, 'WB Country Groups'!L$1))</f>
        <v>0</v>
      </c>
      <c r="U100" s="78">
        <f>IF(OR(ISNA($E100), $E100&lt;&gt;'WB Country Groups'!M$1), 0, $N100/SUMIFS(Portfolio!$N$2:$N$195, Portfolio!$E$2:$E$195, 'WB Country Groups'!M$1))</f>
        <v>0</v>
      </c>
      <c r="V100" s="78">
        <f>IF(OR(ISNA($E100), $E100&lt;&gt;'WB Country Groups'!N$1), 0, $N100/SUMIFS(Portfolio!$N$2:$N$195, Portfolio!$E$2:$E$195, 'WB Country Groups'!N$1))</f>
        <v>9.2349819363927679E-2</v>
      </c>
      <c r="W100" s="78">
        <f>SUMIFS(FM!$X:$X, FM!$N:$N, $A100)/100</f>
        <v>0</v>
      </c>
      <c r="X100" s="78">
        <f t="shared" si="19"/>
        <v>0</v>
      </c>
      <c r="Y100" s="78">
        <f>SUMIFS(World!$X:$X, World!$N:$N, $A100)/100</f>
        <v>0</v>
      </c>
      <c r="Z100" s="78">
        <f t="shared" si="20"/>
        <v>0</v>
      </c>
      <c r="AA100" s="5">
        <f>IF(INDEX('WB WDI Market Cap'!$T:$T, MATCH($B100, 'WB WDI Market Cap'!$C:$C, 0))=0, "", INDEX('WB WDI Market Cap'!$T:$T, MATCH($B100, 'WB WDI Market Cap'!$C:$C, 0)))</f>
        <v>1.0555792391167577E-3</v>
      </c>
      <c r="AB100" s="5">
        <f t="shared" si="21"/>
        <v>1.0625581994546829E-3</v>
      </c>
    </row>
    <row r="101" spans="1:28">
      <c r="A101" t="str">
        <f>INDEX('ISO2-ISO3'!$C:$C, MATCH($B101, 'ISO2-ISO3'!$D:$D, 0))</f>
        <v>LA</v>
      </c>
      <c r="B101" t="str">
        <f>'ISO3s in META'!A100</f>
        <v>LAO</v>
      </c>
      <c r="C101" t="str">
        <f>INDEX('ISO3-Names'!$B$2:$B$275, MATCH($B101, 'ISO3-Names'!$A$2:$A$275, 0))</f>
        <v>Lao People's Democratic Republic</v>
      </c>
      <c r="D101" t="str">
        <f>INDEX('WB Country Groups'!$C$2:$C$219, MATCH($B101, 'WB Country Groups'!$B$2:$B$219, 0))</f>
        <v>East Asia &amp; Pacific</v>
      </c>
      <c r="E101" t="str">
        <f t="shared" si="12"/>
        <v>East Asia &amp; Pacific</v>
      </c>
      <c r="F101" s="5">
        <f>INDEX('Damodaran CRPs'!$N:$N, MATCH($B101, 'Damodaran CRPs'!$M:$M, 0))</f>
        <v>0.15175279208005821</v>
      </c>
      <c r="G101" s="5">
        <f t="shared" si="13"/>
        <v>0.15175279208005821</v>
      </c>
      <c r="H101" s="5"/>
      <c r="I101" s="5" t="b">
        <f t="shared" si="14"/>
        <v>0</v>
      </c>
      <c r="J101" t="b">
        <f t="shared" si="15"/>
        <v>0</v>
      </c>
      <c r="K101" s="78">
        <f>SUMIFS(EM!$X:$X, EM!$N:$N, $A101)/100</f>
        <v>0</v>
      </c>
      <c r="L101" s="78">
        <f t="shared" si="16"/>
        <v>0</v>
      </c>
      <c r="M101" s="78">
        <f>SUMIFS(ACWI!$X:$X, ACWI!$N:$N, $A101)/100</f>
        <v>0</v>
      </c>
      <c r="N101" s="78">
        <f t="shared" si="17"/>
        <v>0</v>
      </c>
      <c r="O101" s="78">
        <f t="shared" si="18"/>
        <v>0</v>
      </c>
      <c r="P101" s="78">
        <f>IF(OR(ISNA($E101), $E101&lt;&gt;'WB Country Groups'!H$1), 0, $N101/SUMIFS(Portfolio!$N$2:$N$195, Portfolio!$E$2:$E$195, 'WB Country Groups'!H$1))</f>
        <v>0</v>
      </c>
      <c r="Q101" s="78">
        <f>IF(OR(ISNA($E101), $E101&lt;&gt;'WB Country Groups'!I$1), 0, $N101/SUMIFS(Portfolio!$N$2:$N$195, Portfolio!$E$2:$E$195, 'WB Country Groups'!I$1))</f>
        <v>0</v>
      </c>
      <c r="R101" s="78">
        <f>IF(OR(ISNA($E101), $E101&lt;&gt;'WB Country Groups'!J$1), 0, $N101/SUMIFS(Portfolio!$N$2:$N$195, Portfolio!$E$2:$E$195, 'WB Country Groups'!J$1))</f>
        <v>0</v>
      </c>
      <c r="S101" s="78">
        <f>IF(OR(ISNA($E101), $E101&lt;&gt;'WB Country Groups'!K$1), 0, $N101/SUMIFS(Portfolio!$N$2:$N$195, Portfolio!$E$2:$E$195, 'WB Country Groups'!K$1))</f>
        <v>0</v>
      </c>
      <c r="T101" s="78">
        <f>IF(OR(ISNA($E101), $E101&lt;&gt;'WB Country Groups'!L$1), 0, $N101/SUMIFS(Portfolio!$N$2:$N$195, Portfolio!$E$2:$E$195, 'WB Country Groups'!L$1))</f>
        <v>0</v>
      </c>
      <c r="U101" s="78">
        <f>IF(OR(ISNA($E101), $E101&lt;&gt;'WB Country Groups'!M$1), 0, $N101/SUMIFS(Portfolio!$N$2:$N$195, Portfolio!$E$2:$E$195, 'WB Country Groups'!M$1))</f>
        <v>0</v>
      </c>
      <c r="V101" s="78">
        <f>IF(OR(ISNA($E101), $E101&lt;&gt;'WB Country Groups'!N$1), 0, $N101/SUMIFS(Portfolio!$N$2:$N$195, Portfolio!$E$2:$E$195, 'WB Country Groups'!N$1))</f>
        <v>0</v>
      </c>
      <c r="W101" s="78">
        <f>SUMIFS(FM!$X:$X, FM!$N:$N, $A101)/100</f>
        <v>0</v>
      </c>
      <c r="X101" s="78">
        <f t="shared" si="19"/>
        <v>0</v>
      </c>
      <c r="Y101" s="78">
        <f>SUMIFS(World!$X:$X, World!$N:$N, $A101)/100</f>
        <v>0</v>
      </c>
      <c r="Z101" s="78">
        <f t="shared" si="20"/>
        <v>0</v>
      </c>
      <c r="AA101" s="5" t="str">
        <f>IF(INDEX('WB WDI Market Cap'!$T:$T, MATCH($B101, 'WB WDI Market Cap'!$C:$C, 0))=0, "", INDEX('WB WDI Market Cap'!$T:$T, MATCH($B101, 'WB WDI Market Cap'!$C:$C, 0)))</f>
        <v/>
      </c>
      <c r="AB101" s="5" t="str">
        <f t="shared" si="21"/>
        <v/>
      </c>
    </row>
    <row r="102" spans="1:28">
      <c r="A102" t="str">
        <f>INDEX('ISO2-ISO3'!$C:$C, MATCH($B102, 'ISO2-ISO3'!$D:$D, 0))</f>
        <v>LB</v>
      </c>
      <c r="B102" t="str">
        <f>'ISO3s in META'!A101</f>
        <v>LBN</v>
      </c>
      <c r="C102" t="str">
        <f>INDEX('ISO3-Names'!$B$2:$B$275, MATCH($B102, 'ISO3-Names'!$A$2:$A$275, 0))</f>
        <v>Lebanon</v>
      </c>
      <c r="D102" t="str">
        <f>INDEX('WB Country Groups'!$C$2:$C$219, MATCH($B102, 'WB Country Groups'!$B$2:$B$219, 0))</f>
        <v>Middle East &amp; North Africa</v>
      </c>
      <c r="E102" t="str">
        <f t="shared" si="12"/>
        <v>Middle East &amp; North Africa</v>
      </c>
      <c r="F102" s="5">
        <f>INDEX('Damodaran CRPs'!$N:$N, MATCH($B102, 'Damodaran CRPs'!$M:$M, 0))</f>
        <v>0.24820512533348299</v>
      </c>
      <c r="G102" s="5">
        <f t="shared" si="13"/>
        <v>0.24820512533348299</v>
      </c>
      <c r="H102" s="5"/>
      <c r="I102" s="5" t="b">
        <f t="shared" si="14"/>
        <v>0</v>
      </c>
      <c r="J102" t="b">
        <f t="shared" si="15"/>
        <v>0</v>
      </c>
      <c r="K102" s="78">
        <f>SUMIFS(EM!$X:$X, EM!$N:$N, $A102)/100</f>
        <v>0</v>
      </c>
      <c r="L102" s="78">
        <f t="shared" si="16"/>
        <v>0</v>
      </c>
      <c r="M102" s="78">
        <f>SUMIFS(ACWI!$X:$X, ACWI!$N:$N, $A102)/100</f>
        <v>0</v>
      </c>
      <c r="N102" s="78">
        <f t="shared" si="17"/>
        <v>0</v>
      </c>
      <c r="O102" s="78">
        <f t="shared" si="18"/>
        <v>0</v>
      </c>
      <c r="P102" s="78">
        <f>IF(OR(ISNA($E102), $E102&lt;&gt;'WB Country Groups'!H$1), 0, $N102/SUMIFS(Portfolio!$N$2:$N$195, Portfolio!$E$2:$E$195, 'WB Country Groups'!H$1))</f>
        <v>0</v>
      </c>
      <c r="Q102" s="78">
        <f>IF(OR(ISNA($E102), $E102&lt;&gt;'WB Country Groups'!I$1), 0, $N102/SUMIFS(Portfolio!$N$2:$N$195, Portfolio!$E$2:$E$195, 'WB Country Groups'!I$1))</f>
        <v>0</v>
      </c>
      <c r="R102" s="78">
        <f>IF(OR(ISNA($E102), $E102&lt;&gt;'WB Country Groups'!J$1), 0, $N102/SUMIFS(Portfolio!$N$2:$N$195, Portfolio!$E$2:$E$195, 'WB Country Groups'!J$1))</f>
        <v>0</v>
      </c>
      <c r="S102" s="78">
        <f>IF(OR(ISNA($E102), $E102&lt;&gt;'WB Country Groups'!K$1), 0, $N102/SUMIFS(Portfolio!$N$2:$N$195, Portfolio!$E$2:$E$195, 'WB Country Groups'!K$1))</f>
        <v>0</v>
      </c>
      <c r="T102" s="78">
        <f>IF(OR(ISNA($E102), $E102&lt;&gt;'WB Country Groups'!L$1), 0, $N102/SUMIFS(Portfolio!$N$2:$N$195, Portfolio!$E$2:$E$195, 'WB Country Groups'!L$1))</f>
        <v>0</v>
      </c>
      <c r="U102" s="78">
        <f>IF(OR(ISNA($E102), $E102&lt;&gt;'WB Country Groups'!M$1), 0, $N102/SUMIFS(Portfolio!$N$2:$N$195, Portfolio!$E$2:$E$195, 'WB Country Groups'!M$1))</f>
        <v>0</v>
      </c>
      <c r="V102" s="78">
        <f>IF(OR(ISNA($E102), $E102&lt;&gt;'WB Country Groups'!N$1), 0, $N102/SUMIFS(Portfolio!$N$2:$N$195, Portfolio!$E$2:$E$195, 'WB Country Groups'!N$1))</f>
        <v>0</v>
      </c>
      <c r="W102" s="78">
        <f>SUMIFS(FM!$X:$X, FM!$N:$N, $A102)/100</f>
        <v>0</v>
      </c>
      <c r="X102" s="78">
        <f t="shared" si="19"/>
        <v>0</v>
      </c>
      <c r="Y102" s="78">
        <f>SUMIFS(World!$X:$X, World!$N:$N, $A102)/100</f>
        <v>0</v>
      </c>
      <c r="Z102" s="78">
        <f t="shared" si="20"/>
        <v>0</v>
      </c>
      <c r="AA102" s="5">
        <f>IF(INDEX('WB WDI Market Cap'!$T:$T, MATCH($B102, 'WB WDI Market Cap'!$C:$C, 0))=0, "", INDEX('WB WDI Market Cap'!$T:$T, MATCH($B102, 'WB WDI Market Cap'!$C:$C, 0)))</f>
        <v>6.6756446900149397E-5</v>
      </c>
      <c r="AB102" s="5">
        <f t="shared" si="21"/>
        <v>6.7197807034900415E-5</v>
      </c>
    </row>
    <row r="103" spans="1:28">
      <c r="A103" t="str">
        <f>INDEX('ISO2-ISO3'!$C:$C, MATCH($B103, 'ISO2-ISO3'!$D:$D, 0))</f>
        <v>LR</v>
      </c>
      <c r="B103" t="str">
        <f>'ISO3s in META'!A102</f>
        <v>LBR</v>
      </c>
      <c r="C103" t="str">
        <f>INDEX('ISO3-Names'!$B$2:$B$275, MATCH($B103, 'ISO3-Names'!$A$2:$A$275, 0))</f>
        <v>Liberia</v>
      </c>
      <c r="D103" t="str">
        <f>INDEX('WB Country Groups'!$C$2:$C$219, MATCH($B103, 'WB Country Groups'!$B$2:$B$219, 0))</f>
        <v>Sub-Saharan Africa</v>
      </c>
      <c r="E103" t="str">
        <f t="shared" si="12"/>
        <v>Sub-Saharan Africa</v>
      </c>
      <c r="F103" s="5">
        <f>INDEX('Damodaran CRPs'!$N:$N, MATCH($B103, 'Damodaran CRPs'!$M:$M, 0))</f>
        <v>0.15175279208005821</v>
      </c>
      <c r="G103" s="5">
        <f t="shared" si="13"/>
        <v>0.15175279208005821</v>
      </c>
      <c r="H103" s="5"/>
      <c r="I103" s="5" t="b">
        <f t="shared" si="14"/>
        <v>0</v>
      </c>
      <c r="J103" t="b">
        <f t="shared" si="15"/>
        <v>0</v>
      </c>
      <c r="K103" s="78">
        <f>SUMIFS(EM!$X:$X, EM!$N:$N, $A103)/100</f>
        <v>0</v>
      </c>
      <c r="L103" s="78">
        <f t="shared" si="16"/>
        <v>0</v>
      </c>
      <c r="M103" s="78">
        <f>SUMIFS(ACWI!$X:$X, ACWI!$N:$N, $A103)/100</f>
        <v>0</v>
      </c>
      <c r="N103" s="78">
        <f t="shared" si="17"/>
        <v>0</v>
      </c>
      <c r="O103" s="78">
        <f t="shared" si="18"/>
        <v>0</v>
      </c>
      <c r="P103" s="78">
        <f>IF(OR(ISNA($E103), $E103&lt;&gt;'WB Country Groups'!H$1), 0, $N103/SUMIFS(Portfolio!$N$2:$N$195, Portfolio!$E$2:$E$195, 'WB Country Groups'!H$1))</f>
        <v>0</v>
      </c>
      <c r="Q103" s="78">
        <f>IF(OR(ISNA($E103), $E103&lt;&gt;'WB Country Groups'!I$1), 0, $N103/SUMIFS(Portfolio!$N$2:$N$195, Portfolio!$E$2:$E$195, 'WB Country Groups'!I$1))</f>
        <v>0</v>
      </c>
      <c r="R103" s="78">
        <f>IF(OR(ISNA($E103), $E103&lt;&gt;'WB Country Groups'!J$1), 0, $N103/SUMIFS(Portfolio!$N$2:$N$195, Portfolio!$E$2:$E$195, 'WB Country Groups'!J$1))</f>
        <v>0</v>
      </c>
      <c r="S103" s="78">
        <f>IF(OR(ISNA($E103), $E103&lt;&gt;'WB Country Groups'!K$1), 0, $N103/SUMIFS(Portfolio!$N$2:$N$195, Portfolio!$E$2:$E$195, 'WB Country Groups'!K$1))</f>
        <v>0</v>
      </c>
      <c r="T103" s="78">
        <f>IF(OR(ISNA($E103), $E103&lt;&gt;'WB Country Groups'!L$1), 0, $N103/SUMIFS(Portfolio!$N$2:$N$195, Portfolio!$E$2:$E$195, 'WB Country Groups'!L$1))</f>
        <v>0</v>
      </c>
      <c r="U103" s="78">
        <f>IF(OR(ISNA($E103), $E103&lt;&gt;'WB Country Groups'!M$1), 0, $N103/SUMIFS(Portfolio!$N$2:$N$195, Portfolio!$E$2:$E$195, 'WB Country Groups'!M$1))</f>
        <v>0</v>
      </c>
      <c r="V103" s="78">
        <f>IF(OR(ISNA($E103), $E103&lt;&gt;'WB Country Groups'!N$1), 0, $N103/SUMIFS(Portfolio!$N$2:$N$195, Portfolio!$E$2:$E$195, 'WB Country Groups'!N$1))</f>
        <v>0</v>
      </c>
      <c r="W103" s="78">
        <f>SUMIFS(FM!$X:$X, FM!$N:$N, $A103)/100</f>
        <v>0</v>
      </c>
      <c r="X103" s="78">
        <f t="shared" si="19"/>
        <v>0</v>
      </c>
      <c r="Y103" s="78">
        <f>SUMIFS(World!$X:$X, World!$N:$N, $A103)/100</f>
        <v>0</v>
      </c>
      <c r="Z103" s="78">
        <f t="shared" si="20"/>
        <v>0</v>
      </c>
      <c r="AA103" s="5" t="str">
        <f>IF(INDEX('WB WDI Market Cap'!$T:$T, MATCH($B103, 'WB WDI Market Cap'!$C:$C, 0))=0, "", INDEX('WB WDI Market Cap'!$T:$T, MATCH($B103, 'WB WDI Market Cap'!$C:$C, 0)))</f>
        <v/>
      </c>
      <c r="AB103" s="5" t="str">
        <f t="shared" si="21"/>
        <v/>
      </c>
    </row>
    <row r="104" spans="1:28">
      <c r="A104" t="str">
        <f>INDEX('ISO2-ISO3'!$C:$C, MATCH($B104, 'ISO2-ISO3'!$D:$D, 0))</f>
        <v>LY</v>
      </c>
      <c r="B104" t="str">
        <f>'ISO3s in META'!A103</f>
        <v>LBY</v>
      </c>
      <c r="C104" t="str">
        <f>INDEX('ISO3-Names'!$B$2:$B$275, MATCH($B104, 'ISO3-Names'!$A$2:$A$275, 0))</f>
        <v>Libya</v>
      </c>
      <c r="D104" t="str">
        <f>INDEX('WB Country Groups'!$C$2:$C$219, MATCH($B104, 'WB Country Groups'!$B$2:$B$219, 0))</f>
        <v>Middle East &amp; North Africa</v>
      </c>
      <c r="E104" t="str">
        <f t="shared" si="12"/>
        <v>Middle East &amp; North Africa</v>
      </c>
      <c r="F104" s="5">
        <f>INDEX('Damodaran CRPs'!$N:$N, MATCH($B104, 'Damodaran CRPs'!$M:$M, 0))</f>
        <v>2.8888310595733754E-2</v>
      </c>
      <c r="G104" s="5">
        <f t="shared" si="13"/>
        <v>2.8888310595733754E-2</v>
      </c>
      <c r="H104" s="5"/>
      <c r="I104" s="5" t="b">
        <f t="shared" si="14"/>
        <v>0</v>
      </c>
      <c r="J104" t="b">
        <f t="shared" si="15"/>
        <v>0</v>
      </c>
      <c r="K104" s="78">
        <f>SUMIFS(EM!$X:$X, EM!$N:$N, $A104)/100</f>
        <v>0</v>
      </c>
      <c r="L104" s="78">
        <f t="shared" si="16"/>
        <v>0</v>
      </c>
      <c r="M104" s="78">
        <f>SUMIFS(ACWI!$X:$X, ACWI!$N:$N, $A104)/100</f>
        <v>0</v>
      </c>
      <c r="N104" s="78">
        <f t="shared" si="17"/>
        <v>0</v>
      </c>
      <c r="O104" s="78">
        <f t="shared" si="18"/>
        <v>0</v>
      </c>
      <c r="P104" s="78">
        <f>IF(OR(ISNA($E104), $E104&lt;&gt;'WB Country Groups'!H$1), 0, $N104/SUMIFS(Portfolio!$N$2:$N$195, Portfolio!$E$2:$E$195, 'WB Country Groups'!H$1))</f>
        <v>0</v>
      </c>
      <c r="Q104" s="78">
        <f>IF(OR(ISNA($E104), $E104&lt;&gt;'WB Country Groups'!I$1), 0, $N104/SUMIFS(Portfolio!$N$2:$N$195, Portfolio!$E$2:$E$195, 'WB Country Groups'!I$1))</f>
        <v>0</v>
      </c>
      <c r="R104" s="78">
        <f>IF(OR(ISNA($E104), $E104&lt;&gt;'WB Country Groups'!J$1), 0, $N104/SUMIFS(Portfolio!$N$2:$N$195, Portfolio!$E$2:$E$195, 'WB Country Groups'!J$1))</f>
        <v>0</v>
      </c>
      <c r="S104" s="78">
        <f>IF(OR(ISNA($E104), $E104&lt;&gt;'WB Country Groups'!K$1), 0, $N104/SUMIFS(Portfolio!$N$2:$N$195, Portfolio!$E$2:$E$195, 'WB Country Groups'!K$1))</f>
        <v>0</v>
      </c>
      <c r="T104" s="78">
        <f>IF(OR(ISNA($E104), $E104&lt;&gt;'WB Country Groups'!L$1), 0, $N104/SUMIFS(Portfolio!$N$2:$N$195, Portfolio!$E$2:$E$195, 'WB Country Groups'!L$1))</f>
        <v>0</v>
      </c>
      <c r="U104" s="78">
        <f>IF(OR(ISNA($E104), $E104&lt;&gt;'WB Country Groups'!M$1), 0, $N104/SUMIFS(Portfolio!$N$2:$N$195, Portfolio!$E$2:$E$195, 'WB Country Groups'!M$1))</f>
        <v>0</v>
      </c>
      <c r="V104" s="78">
        <f>IF(OR(ISNA($E104), $E104&lt;&gt;'WB Country Groups'!N$1), 0, $N104/SUMIFS(Portfolio!$N$2:$N$195, Portfolio!$E$2:$E$195, 'WB Country Groups'!N$1))</f>
        <v>0</v>
      </c>
      <c r="W104" s="78">
        <f>SUMIFS(FM!$X:$X, FM!$N:$N, $A104)/100</f>
        <v>0</v>
      </c>
      <c r="X104" s="78">
        <f t="shared" si="19"/>
        <v>0</v>
      </c>
      <c r="Y104" s="78">
        <f>SUMIFS(World!$X:$X, World!$N:$N, $A104)/100</f>
        <v>0</v>
      </c>
      <c r="Z104" s="78">
        <f t="shared" si="20"/>
        <v>0</v>
      </c>
      <c r="AA104" s="5" t="str">
        <f>IF(INDEX('WB WDI Market Cap'!$T:$T, MATCH($B104, 'WB WDI Market Cap'!$C:$C, 0))=0, "", INDEX('WB WDI Market Cap'!$T:$T, MATCH($B104, 'WB WDI Market Cap'!$C:$C, 0)))</f>
        <v/>
      </c>
      <c r="AB104" s="5" t="str">
        <f t="shared" si="21"/>
        <v/>
      </c>
    </row>
    <row r="105" spans="1:28">
      <c r="A105" t="str">
        <f>INDEX('ISO2-ISO3'!$C:$C, MATCH($B105, 'ISO2-ISO3'!$D:$D, 0))</f>
        <v>LI</v>
      </c>
      <c r="B105" t="str">
        <f>'ISO3s in META'!A104</f>
        <v>LIE</v>
      </c>
      <c r="C105" t="str">
        <f>INDEX('ISO3-Names'!$B$2:$B$275, MATCH($B105, 'ISO3-Names'!$A$2:$A$275, 0))</f>
        <v>Liechtenstein</v>
      </c>
      <c r="D105" t="str">
        <f>INDEX('WB Country Groups'!$C$2:$C$219, MATCH($B105, 'WB Country Groups'!$B$2:$B$219, 0))</f>
        <v>Europe &amp; Central Asia</v>
      </c>
      <c r="E105" t="str">
        <f t="shared" si="12"/>
        <v>Europe &amp; Central Asia</v>
      </c>
      <c r="F105" s="5">
        <f>INDEX('Damodaran CRPs'!$N:$N, MATCH($B105, 'Damodaran CRPs'!$M:$M, 0))</f>
        <v>0</v>
      </c>
      <c r="G105" s="5">
        <f t="shared" si="13"/>
        <v>0</v>
      </c>
      <c r="H105" s="5"/>
      <c r="I105" s="5" t="b">
        <f t="shared" si="14"/>
        <v>0</v>
      </c>
      <c r="J105" t="b">
        <f t="shared" si="15"/>
        <v>0</v>
      </c>
      <c r="K105" s="78">
        <f>SUMIFS(EM!$X:$X, EM!$N:$N, $A105)/100</f>
        <v>0</v>
      </c>
      <c r="L105" s="78">
        <f t="shared" si="16"/>
        <v>0</v>
      </c>
      <c r="M105" s="78">
        <f>SUMIFS(ACWI!$X:$X, ACWI!$N:$N, $A105)/100</f>
        <v>0</v>
      </c>
      <c r="N105" s="78">
        <f t="shared" si="17"/>
        <v>0</v>
      </c>
      <c r="O105" s="78">
        <f t="shared" si="18"/>
        <v>0</v>
      </c>
      <c r="P105" s="78">
        <f>IF(OR(ISNA($E105), $E105&lt;&gt;'WB Country Groups'!H$1), 0, $N105/SUMIFS(Portfolio!$N$2:$N$195, Portfolio!$E$2:$E$195, 'WB Country Groups'!H$1))</f>
        <v>0</v>
      </c>
      <c r="Q105" s="78">
        <f>IF(OR(ISNA($E105), $E105&lt;&gt;'WB Country Groups'!I$1), 0, $N105/SUMIFS(Portfolio!$N$2:$N$195, Portfolio!$E$2:$E$195, 'WB Country Groups'!I$1))</f>
        <v>0</v>
      </c>
      <c r="R105" s="78">
        <f>IF(OR(ISNA($E105), $E105&lt;&gt;'WB Country Groups'!J$1), 0, $N105/SUMIFS(Portfolio!$N$2:$N$195, Portfolio!$E$2:$E$195, 'WB Country Groups'!J$1))</f>
        <v>0</v>
      </c>
      <c r="S105" s="78">
        <f>IF(OR(ISNA($E105), $E105&lt;&gt;'WB Country Groups'!K$1), 0, $N105/SUMIFS(Portfolio!$N$2:$N$195, Portfolio!$E$2:$E$195, 'WB Country Groups'!K$1))</f>
        <v>0</v>
      </c>
      <c r="T105" s="78">
        <f>IF(OR(ISNA($E105), $E105&lt;&gt;'WB Country Groups'!L$1), 0, $N105/SUMIFS(Portfolio!$N$2:$N$195, Portfolio!$E$2:$E$195, 'WB Country Groups'!L$1))</f>
        <v>0</v>
      </c>
      <c r="U105" s="78">
        <f>IF(OR(ISNA($E105), $E105&lt;&gt;'WB Country Groups'!M$1), 0, $N105/SUMIFS(Portfolio!$N$2:$N$195, Portfolio!$E$2:$E$195, 'WB Country Groups'!M$1))</f>
        <v>0</v>
      </c>
      <c r="V105" s="78">
        <f>IF(OR(ISNA($E105), $E105&lt;&gt;'WB Country Groups'!N$1), 0, $N105/SUMIFS(Portfolio!$N$2:$N$195, Portfolio!$E$2:$E$195, 'WB Country Groups'!N$1))</f>
        <v>0</v>
      </c>
      <c r="W105" s="78">
        <f>SUMIFS(FM!$X:$X, FM!$N:$N, $A105)/100</f>
        <v>0</v>
      </c>
      <c r="X105" s="78">
        <f t="shared" si="19"/>
        <v>0</v>
      </c>
      <c r="Y105" s="78">
        <f>SUMIFS(World!$X:$X, World!$N:$N, $A105)/100</f>
        <v>0</v>
      </c>
      <c r="Z105" s="78">
        <f t="shared" si="20"/>
        <v>0</v>
      </c>
      <c r="AA105" s="5" t="str">
        <f>IF(INDEX('WB WDI Market Cap'!$T:$T, MATCH($B105, 'WB WDI Market Cap'!$C:$C, 0))=0, "", INDEX('WB WDI Market Cap'!$T:$T, MATCH($B105, 'WB WDI Market Cap'!$C:$C, 0)))</f>
        <v/>
      </c>
      <c r="AB105" s="5" t="str">
        <f t="shared" si="21"/>
        <v/>
      </c>
    </row>
    <row r="106" spans="1:28">
      <c r="A106" t="str">
        <f>INDEX('ISO2-ISO3'!$C:$C, MATCH($B106, 'ISO2-ISO3'!$D:$D, 0))</f>
        <v>LK</v>
      </c>
      <c r="B106" t="str">
        <f>'ISO3s in META'!A105</f>
        <v>LKA</v>
      </c>
      <c r="C106" t="str">
        <f>INDEX('ISO3-Names'!$B$2:$B$275, MATCH($B106, 'ISO3-Names'!$A$2:$A$275, 0))</f>
        <v>Sri Lanka</v>
      </c>
      <c r="D106" t="str">
        <f>INDEX('WB Country Groups'!$C$2:$C$219, MATCH($B106, 'WB Country Groups'!$B$2:$B$219, 0))</f>
        <v>South Asia</v>
      </c>
      <c r="E106" t="str">
        <f t="shared" si="12"/>
        <v>South Asia</v>
      </c>
      <c r="F106" s="5">
        <f>INDEX('Damodaran CRPs'!$N:$N, MATCH($B106, 'Damodaran CRPs'!$M:$M, 0))</f>
        <v>0.18206768591508743</v>
      </c>
      <c r="G106" s="5">
        <f t="shared" si="13"/>
        <v>0.18206768591508743</v>
      </c>
      <c r="H106" s="5"/>
      <c r="I106" s="5" t="b">
        <f t="shared" si="14"/>
        <v>1</v>
      </c>
      <c r="J106" t="b">
        <f t="shared" si="15"/>
        <v>0</v>
      </c>
      <c r="K106" s="78">
        <f>SUMIFS(EM!$X:$X, EM!$N:$N, $A106)/100</f>
        <v>0</v>
      </c>
      <c r="L106" s="78">
        <f t="shared" si="16"/>
        <v>0</v>
      </c>
      <c r="M106" s="78">
        <f>SUMIFS(ACWI!$X:$X, ACWI!$N:$N, $A106)/100</f>
        <v>0</v>
      </c>
      <c r="N106" s="78">
        <f t="shared" si="17"/>
        <v>0</v>
      </c>
      <c r="O106" s="78">
        <f t="shared" si="18"/>
        <v>0</v>
      </c>
      <c r="P106" s="78">
        <f>IF(OR(ISNA($E106), $E106&lt;&gt;'WB Country Groups'!H$1), 0, $N106/SUMIFS(Portfolio!$N$2:$N$195, Portfolio!$E$2:$E$195, 'WB Country Groups'!H$1))</f>
        <v>0</v>
      </c>
      <c r="Q106" s="78">
        <f>IF(OR(ISNA($E106), $E106&lt;&gt;'WB Country Groups'!I$1), 0, $N106/SUMIFS(Portfolio!$N$2:$N$195, Portfolio!$E$2:$E$195, 'WB Country Groups'!I$1))</f>
        <v>0</v>
      </c>
      <c r="R106" s="78">
        <f>IF(OR(ISNA($E106), $E106&lt;&gt;'WB Country Groups'!J$1), 0, $N106/SUMIFS(Portfolio!$N$2:$N$195, Portfolio!$E$2:$E$195, 'WB Country Groups'!J$1))</f>
        <v>0</v>
      </c>
      <c r="S106" s="78">
        <f>IF(OR(ISNA($E106), $E106&lt;&gt;'WB Country Groups'!K$1), 0, $N106/SUMIFS(Portfolio!$N$2:$N$195, Portfolio!$E$2:$E$195, 'WB Country Groups'!K$1))</f>
        <v>0</v>
      </c>
      <c r="T106" s="78">
        <f>IF(OR(ISNA($E106), $E106&lt;&gt;'WB Country Groups'!L$1), 0, $N106/SUMIFS(Portfolio!$N$2:$N$195, Portfolio!$E$2:$E$195, 'WB Country Groups'!L$1))</f>
        <v>0</v>
      </c>
      <c r="U106" s="78">
        <f>IF(OR(ISNA($E106), $E106&lt;&gt;'WB Country Groups'!M$1), 0, $N106/SUMIFS(Portfolio!$N$2:$N$195, Portfolio!$E$2:$E$195, 'WB Country Groups'!M$1))</f>
        <v>0</v>
      </c>
      <c r="V106" s="78">
        <f>IF(OR(ISNA($E106), $E106&lt;&gt;'WB Country Groups'!N$1), 0, $N106/SUMIFS(Portfolio!$N$2:$N$195, Portfolio!$E$2:$E$195, 'WB Country Groups'!N$1))</f>
        <v>0</v>
      </c>
      <c r="W106" s="78">
        <f>SUMIFS(FM!$X:$X, FM!$N:$N, $A106)/100</f>
        <v>4.0001180088449998E-3</v>
      </c>
      <c r="X106" s="78">
        <f t="shared" si="19"/>
        <v>4.0001180088449747E-3</v>
      </c>
      <c r="Y106" s="78">
        <f>SUMIFS(World!$X:$X, World!$N:$N, $A106)/100</f>
        <v>0</v>
      </c>
      <c r="Z106" s="78">
        <f t="shared" si="20"/>
        <v>0</v>
      </c>
      <c r="AA106" s="5">
        <f>IF(INDEX('WB WDI Market Cap'!$T:$T, MATCH($B106, 'WB WDI Market Cap'!$C:$C, 0))=0, "", INDEX('WB WDI Market Cap'!$T:$T, MATCH($B106, 'WB WDI Market Cap'!$C:$C, 0)))</f>
        <v>1.5917233118217791E-4</v>
      </c>
      <c r="AB106" s="5">
        <f t="shared" si="21"/>
        <v>1.6022469877813878E-4</v>
      </c>
    </row>
    <row r="107" spans="1:28">
      <c r="A107" t="str">
        <f>INDEX('ISO2-ISO3'!$C:$C, MATCH($B107, 'ISO2-ISO3'!$D:$D, 0))</f>
        <v>LS</v>
      </c>
      <c r="B107" t="str">
        <f>'ISO3s in META'!A106</f>
        <v>LSO</v>
      </c>
      <c r="C107" t="str">
        <f>INDEX('ISO3-Names'!$B$2:$B$275, MATCH($B107, 'ISO3-Names'!$A$2:$A$275, 0))</f>
        <v>Lesotho</v>
      </c>
      <c r="D107" t="str">
        <f>INDEX('WB Country Groups'!$C$2:$C$219, MATCH($B107, 'WB Country Groups'!$B$2:$B$219, 0))</f>
        <v>Sub-Saharan Africa</v>
      </c>
      <c r="E107" t="str">
        <f t="shared" si="12"/>
        <v>Sub-Saharan Africa</v>
      </c>
      <c r="F107" s="5" t="e">
        <f>INDEX('Damodaran CRPs'!$N:$N, MATCH($B107, 'Damodaran CRPs'!$M:$M, 0))</f>
        <v>#N/A</v>
      </c>
      <c r="G107" s="5" t="str">
        <f t="shared" si="13"/>
        <v/>
      </c>
      <c r="H107" s="5"/>
      <c r="I107" s="5" t="b">
        <f t="shared" si="14"/>
        <v>0</v>
      </c>
      <c r="J107" t="b">
        <f t="shared" si="15"/>
        <v>0</v>
      </c>
      <c r="K107" s="78">
        <f>SUMIFS(EM!$X:$X, EM!$N:$N, $A107)/100</f>
        <v>0</v>
      </c>
      <c r="L107" s="78">
        <f t="shared" si="16"/>
        <v>0</v>
      </c>
      <c r="M107" s="78">
        <f>SUMIFS(ACWI!$X:$X, ACWI!$N:$N, $A107)/100</f>
        <v>0</v>
      </c>
      <c r="N107" s="78">
        <f t="shared" si="17"/>
        <v>0</v>
      </c>
      <c r="O107" s="78">
        <f t="shared" si="18"/>
        <v>0</v>
      </c>
      <c r="P107" s="78">
        <f>IF(OR(ISNA($E107), $E107&lt;&gt;'WB Country Groups'!H$1), 0, $N107/SUMIFS(Portfolio!$N$2:$N$195, Portfolio!$E$2:$E$195, 'WB Country Groups'!H$1))</f>
        <v>0</v>
      </c>
      <c r="Q107" s="78">
        <f>IF(OR(ISNA($E107), $E107&lt;&gt;'WB Country Groups'!I$1), 0, $N107/SUMIFS(Portfolio!$N$2:$N$195, Portfolio!$E$2:$E$195, 'WB Country Groups'!I$1))</f>
        <v>0</v>
      </c>
      <c r="R107" s="78">
        <f>IF(OR(ISNA($E107), $E107&lt;&gt;'WB Country Groups'!J$1), 0, $N107/SUMIFS(Portfolio!$N$2:$N$195, Portfolio!$E$2:$E$195, 'WB Country Groups'!J$1))</f>
        <v>0</v>
      </c>
      <c r="S107" s="78">
        <f>IF(OR(ISNA($E107), $E107&lt;&gt;'WB Country Groups'!K$1), 0, $N107/SUMIFS(Portfolio!$N$2:$N$195, Portfolio!$E$2:$E$195, 'WB Country Groups'!K$1))</f>
        <v>0</v>
      </c>
      <c r="T107" s="78">
        <f>IF(OR(ISNA($E107), $E107&lt;&gt;'WB Country Groups'!L$1), 0, $N107/SUMIFS(Portfolio!$N$2:$N$195, Portfolio!$E$2:$E$195, 'WB Country Groups'!L$1))</f>
        <v>0</v>
      </c>
      <c r="U107" s="78">
        <f>IF(OR(ISNA($E107), $E107&lt;&gt;'WB Country Groups'!M$1), 0, $N107/SUMIFS(Portfolio!$N$2:$N$195, Portfolio!$E$2:$E$195, 'WB Country Groups'!M$1))</f>
        <v>0</v>
      </c>
      <c r="V107" s="78">
        <f>IF(OR(ISNA($E107), $E107&lt;&gt;'WB Country Groups'!N$1), 0, $N107/SUMIFS(Portfolio!$N$2:$N$195, Portfolio!$E$2:$E$195, 'WB Country Groups'!N$1))</f>
        <v>0</v>
      </c>
      <c r="W107" s="78">
        <f>SUMIFS(FM!$X:$X, FM!$N:$N, $A107)/100</f>
        <v>0</v>
      </c>
      <c r="X107" s="78">
        <f t="shared" si="19"/>
        <v>0</v>
      </c>
      <c r="Y107" s="78">
        <f>SUMIFS(World!$X:$X, World!$N:$N, $A107)/100</f>
        <v>0</v>
      </c>
      <c r="Z107" s="78">
        <f t="shared" si="20"/>
        <v>0</v>
      </c>
      <c r="AA107" s="5" t="str">
        <f>IF(INDEX('WB WDI Market Cap'!$T:$T, MATCH($B107, 'WB WDI Market Cap'!$C:$C, 0))=0, "", INDEX('WB WDI Market Cap'!$T:$T, MATCH($B107, 'WB WDI Market Cap'!$C:$C, 0)))</f>
        <v/>
      </c>
      <c r="AB107" s="5" t="str">
        <f t="shared" si="21"/>
        <v/>
      </c>
    </row>
    <row r="108" spans="1:28">
      <c r="A108" t="str">
        <f>INDEX('ISO2-ISO3'!$C:$C, MATCH($B108, 'ISO2-ISO3'!$D:$D, 0))</f>
        <v>LT</v>
      </c>
      <c r="B108" t="str">
        <f>'ISO3s in META'!A107</f>
        <v>LTU</v>
      </c>
      <c r="C108" t="str">
        <f>INDEX('ISO3-Names'!$B$2:$B$275, MATCH($B108, 'ISO3-Names'!$A$2:$A$275, 0))</f>
        <v>Lithuania</v>
      </c>
      <c r="D108" t="str">
        <f>INDEX('WB Country Groups'!$C$2:$C$219, MATCH($B108, 'WB Country Groups'!$B$2:$B$219, 0))</f>
        <v>Europe &amp; Central Asia</v>
      </c>
      <c r="E108" t="str">
        <f t="shared" si="12"/>
        <v>Europe &amp; Central Asia</v>
      </c>
      <c r="F108" s="5">
        <f>INDEX('Damodaran CRPs'!$N:$N, MATCH($B108, 'Damodaran CRPs'!$M:$M, 0))</f>
        <v>1.2839249153659449E-2</v>
      </c>
      <c r="G108" s="5">
        <f t="shared" si="13"/>
        <v>1.2839249153659449E-2</v>
      </c>
      <c r="H108" s="5"/>
      <c r="I108" s="5" t="b">
        <f t="shared" si="14"/>
        <v>1</v>
      </c>
      <c r="J108" t="b">
        <f t="shared" si="15"/>
        <v>0</v>
      </c>
      <c r="K108" s="78">
        <f>SUMIFS(EM!$X:$X, EM!$N:$N, $A108)/100</f>
        <v>0</v>
      </c>
      <c r="L108" s="78">
        <f t="shared" si="16"/>
        <v>0</v>
      </c>
      <c r="M108" s="78">
        <f>SUMIFS(ACWI!$X:$X, ACWI!$N:$N, $A108)/100</f>
        <v>0</v>
      </c>
      <c r="N108" s="78">
        <f t="shared" si="17"/>
        <v>0</v>
      </c>
      <c r="O108" s="78">
        <f t="shared" si="18"/>
        <v>0</v>
      </c>
      <c r="P108" s="78">
        <f>IF(OR(ISNA($E108), $E108&lt;&gt;'WB Country Groups'!H$1), 0, $N108/SUMIFS(Portfolio!$N$2:$N$195, Portfolio!$E$2:$E$195, 'WB Country Groups'!H$1))</f>
        <v>0</v>
      </c>
      <c r="Q108" s="78">
        <f>IF(OR(ISNA($E108), $E108&lt;&gt;'WB Country Groups'!I$1), 0, $N108/SUMIFS(Portfolio!$N$2:$N$195, Portfolio!$E$2:$E$195, 'WB Country Groups'!I$1))</f>
        <v>0</v>
      </c>
      <c r="R108" s="78">
        <f>IF(OR(ISNA($E108), $E108&lt;&gt;'WB Country Groups'!J$1), 0, $N108/SUMIFS(Portfolio!$N$2:$N$195, Portfolio!$E$2:$E$195, 'WB Country Groups'!J$1))</f>
        <v>0</v>
      </c>
      <c r="S108" s="78">
        <f>IF(OR(ISNA($E108), $E108&lt;&gt;'WB Country Groups'!K$1), 0, $N108/SUMIFS(Portfolio!$N$2:$N$195, Portfolio!$E$2:$E$195, 'WB Country Groups'!K$1))</f>
        <v>0</v>
      </c>
      <c r="T108" s="78">
        <f>IF(OR(ISNA($E108), $E108&lt;&gt;'WB Country Groups'!L$1), 0, $N108/SUMIFS(Portfolio!$N$2:$N$195, Portfolio!$E$2:$E$195, 'WB Country Groups'!L$1))</f>
        <v>0</v>
      </c>
      <c r="U108" s="78">
        <f>IF(OR(ISNA($E108), $E108&lt;&gt;'WB Country Groups'!M$1), 0, $N108/SUMIFS(Portfolio!$N$2:$N$195, Portfolio!$E$2:$E$195, 'WB Country Groups'!M$1))</f>
        <v>0</v>
      </c>
      <c r="V108" s="78">
        <f>IF(OR(ISNA($E108), $E108&lt;&gt;'WB Country Groups'!N$1), 0, $N108/SUMIFS(Portfolio!$N$2:$N$195, Portfolio!$E$2:$E$195, 'WB Country Groups'!N$1))</f>
        <v>0</v>
      </c>
      <c r="W108" s="78">
        <f>SUMIFS(FM!$X:$X, FM!$N:$N, $A108)/100</f>
        <v>3.9997816050519998E-3</v>
      </c>
      <c r="X108" s="78">
        <f t="shared" si="19"/>
        <v>3.9997816050519747E-3</v>
      </c>
      <c r="Y108" s="78">
        <f>SUMIFS(World!$X:$X, World!$N:$N, $A108)/100</f>
        <v>0</v>
      </c>
      <c r="Z108" s="78">
        <f t="shared" si="20"/>
        <v>0</v>
      </c>
      <c r="AA108" s="5" t="str">
        <f>IF(INDEX('WB WDI Market Cap'!$T:$T, MATCH($B108, 'WB WDI Market Cap'!$C:$C, 0))=0, "", INDEX('WB WDI Market Cap'!$T:$T, MATCH($B108, 'WB WDI Market Cap'!$C:$C, 0)))</f>
        <v/>
      </c>
      <c r="AB108" s="5" t="str">
        <f t="shared" si="21"/>
        <v/>
      </c>
    </row>
    <row r="109" spans="1:28">
      <c r="A109" t="str">
        <f>INDEX('ISO2-ISO3'!$C:$C, MATCH($B109, 'ISO2-ISO3'!$D:$D, 0))</f>
        <v>LU</v>
      </c>
      <c r="B109" t="str">
        <f>'ISO3s in META'!A108</f>
        <v>LUX</v>
      </c>
      <c r="C109" t="str">
        <f>INDEX('ISO3-Names'!$B$2:$B$275, MATCH($B109, 'ISO3-Names'!$A$2:$A$275, 0))</f>
        <v>Luxembourg</v>
      </c>
      <c r="D109" t="str">
        <f>INDEX('WB Country Groups'!$C$2:$C$219, MATCH($B109, 'WB Country Groups'!$B$2:$B$219, 0))</f>
        <v>Europe &amp; Central Asia</v>
      </c>
      <c r="E109" t="str">
        <f t="shared" si="12"/>
        <v>Europe &amp; Central Asia</v>
      </c>
      <c r="F109" s="5">
        <f>INDEX('Damodaran CRPs'!$N:$N, MATCH($B109, 'Damodaran CRPs'!$M:$M, 0))</f>
        <v>0</v>
      </c>
      <c r="G109" s="5">
        <f t="shared" si="13"/>
        <v>0</v>
      </c>
      <c r="H109" s="5"/>
      <c r="I109" s="5" t="b">
        <f t="shared" si="14"/>
        <v>0</v>
      </c>
      <c r="J109" t="b">
        <f t="shared" si="15"/>
        <v>0</v>
      </c>
      <c r="K109" s="78">
        <f>SUMIFS(EM!$X:$X, EM!$N:$N, $A109)/100</f>
        <v>0</v>
      </c>
      <c r="L109" s="78">
        <f t="shared" si="16"/>
        <v>0</v>
      </c>
      <c r="M109" s="78">
        <f>SUMIFS(ACWI!$X:$X, ACWI!$N:$N, $A109)/100</f>
        <v>0</v>
      </c>
      <c r="N109" s="78">
        <f t="shared" si="17"/>
        <v>0</v>
      </c>
      <c r="O109" s="78">
        <f t="shared" si="18"/>
        <v>0</v>
      </c>
      <c r="P109" s="78">
        <f>IF(OR(ISNA($E109), $E109&lt;&gt;'WB Country Groups'!H$1), 0, $N109/SUMIFS(Portfolio!$N$2:$N$195, Portfolio!$E$2:$E$195, 'WB Country Groups'!H$1))</f>
        <v>0</v>
      </c>
      <c r="Q109" s="78">
        <f>IF(OR(ISNA($E109), $E109&lt;&gt;'WB Country Groups'!I$1), 0, $N109/SUMIFS(Portfolio!$N$2:$N$195, Portfolio!$E$2:$E$195, 'WB Country Groups'!I$1))</f>
        <v>0</v>
      </c>
      <c r="R109" s="78">
        <f>IF(OR(ISNA($E109), $E109&lt;&gt;'WB Country Groups'!J$1), 0, $N109/SUMIFS(Portfolio!$N$2:$N$195, Portfolio!$E$2:$E$195, 'WB Country Groups'!J$1))</f>
        <v>0</v>
      </c>
      <c r="S109" s="78">
        <f>IF(OR(ISNA($E109), $E109&lt;&gt;'WB Country Groups'!K$1), 0, $N109/SUMIFS(Portfolio!$N$2:$N$195, Portfolio!$E$2:$E$195, 'WB Country Groups'!K$1))</f>
        <v>0</v>
      </c>
      <c r="T109" s="78">
        <f>IF(OR(ISNA($E109), $E109&lt;&gt;'WB Country Groups'!L$1), 0, $N109/SUMIFS(Portfolio!$N$2:$N$195, Portfolio!$E$2:$E$195, 'WB Country Groups'!L$1))</f>
        <v>0</v>
      </c>
      <c r="U109" s="78">
        <f>IF(OR(ISNA($E109), $E109&lt;&gt;'WB Country Groups'!M$1), 0, $N109/SUMIFS(Portfolio!$N$2:$N$195, Portfolio!$E$2:$E$195, 'WB Country Groups'!M$1))</f>
        <v>0</v>
      </c>
      <c r="V109" s="78">
        <f>IF(OR(ISNA($E109), $E109&lt;&gt;'WB Country Groups'!N$1), 0, $N109/SUMIFS(Portfolio!$N$2:$N$195, Portfolio!$E$2:$E$195, 'WB Country Groups'!N$1))</f>
        <v>0</v>
      </c>
      <c r="W109" s="78">
        <f>SUMIFS(FM!$X:$X, FM!$N:$N, $A109)/100</f>
        <v>0</v>
      </c>
      <c r="X109" s="78">
        <f t="shared" si="19"/>
        <v>0</v>
      </c>
      <c r="Y109" s="78">
        <f>SUMIFS(World!$X:$X, World!$N:$N, $A109)/100</f>
        <v>0</v>
      </c>
      <c r="Z109" s="78">
        <f t="shared" si="20"/>
        <v>0</v>
      </c>
      <c r="AA109" s="5">
        <f>IF(INDEX('WB WDI Market Cap'!$T:$T, MATCH($B109, 'WB WDI Market Cap'!$C:$C, 0))=0, "", INDEX('WB WDI Market Cap'!$T:$T, MATCH($B109, 'WB WDI Market Cap'!$C:$C, 0)))</f>
        <v>5.1358971836344648E-4</v>
      </c>
      <c r="AB109" s="5">
        <f t="shared" si="21"/>
        <v>5.1698531590989294E-4</v>
      </c>
    </row>
    <row r="110" spans="1:28">
      <c r="A110" t="str">
        <f>INDEX('ISO2-ISO3'!$C:$C, MATCH($B110, 'ISO2-ISO3'!$D:$D, 0))</f>
        <v>LV</v>
      </c>
      <c r="B110" t="str">
        <f>'ISO3s in META'!A109</f>
        <v>LVA</v>
      </c>
      <c r="C110" t="str">
        <f>INDEX('ISO3-Names'!$B$2:$B$275, MATCH($B110, 'ISO3-Names'!$A$2:$A$275, 0))</f>
        <v>Latvia</v>
      </c>
      <c r="D110" t="str">
        <f>INDEX('WB Country Groups'!$C$2:$C$219, MATCH($B110, 'WB Country Groups'!$B$2:$B$219, 0))</f>
        <v>Europe &amp; Central Asia</v>
      </c>
      <c r="E110" t="str">
        <f t="shared" si="12"/>
        <v>Europe &amp; Central Asia</v>
      </c>
      <c r="F110" s="5">
        <f>INDEX('Damodaran CRPs'!$N:$N, MATCH($B110, 'Damodaran CRPs'!$M:$M, 0))</f>
        <v>1.818893630101755E-2</v>
      </c>
      <c r="G110" s="5">
        <f t="shared" si="13"/>
        <v>1.818893630101755E-2</v>
      </c>
      <c r="H110" s="5"/>
      <c r="I110" s="5" t="b">
        <f t="shared" si="14"/>
        <v>0</v>
      </c>
      <c r="J110" t="b">
        <f t="shared" si="15"/>
        <v>0</v>
      </c>
      <c r="K110" s="78">
        <f>SUMIFS(EM!$X:$X, EM!$N:$N, $A110)/100</f>
        <v>0</v>
      </c>
      <c r="L110" s="78">
        <f t="shared" si="16"/>
        <v>0</v>
      </c>
      <c r="M110" s="78">
        <f>SUMIFS(ACWI!$X:$X, ACWI!$N:$N, $A110)/100</f>
        <v>0</v>
      </c>
      <c r="N110" s="78">
        <f t="shared" si="17"/>
        <v>0</v>
      </c>
      <c r="O110" s="78">
        <f t="shared" si="18"/>
        <v>0</v>
      </c>
      <c r="P110" s="78">
        <f>IF(OR(ISNA($E110), $E110&lt;&gt;'WB Country Groups'!H$1), 0, $N110/SUMIFS(Portfolio!$N$2:$N$195, Portfolio!$E$2:$E$195, 'WB Country Groups'!H$1))</f>
        <v>0</v>
      </c>
      <c r="Q110" s="78">
        <f>IF(OR(ISNA($E110), $E110&lt;&gt;'WB Country Groups'!I$1), 0, $N110/SUMIFS(Portfolio!$N$2:$N$195, Portfolio!$E$2:$E$195, 'WB Country Groups'!I$1))</f>
        <v>0</v>
      </c>
      <c r="R110" s="78">
        <f>IF(OR(ISNA($E110), $E110&lt;&gt;'WB Country Groups'!J$1), 0, $N110/SUMIFS(Portfolio!$N$2:$N$195, Portfolio!$E$2:$E$195, 'WB Country Groups'!J$1))</f>
        <v>0</v>
      </c>
      <c r="S110" s="78">
        <f>IF(OR(ISNA($E110), $E110&lt;&gt;'WB Country Groups'!K$1), 0, $N110/SUMIFS(Portfolio!$N$2:$N$195, Portfolio!$E$2:$E$195, 'WB Country Groups'!K$1))</f>
        <v>0</v>
      </c>
      <c r="T110" s="78">
        <f>IF(OR(ISNA($E110), $E110&lt;&gt;'WB Country Groups'!L$1), 0, $N110/SUMIFS(Portfolio!$N$2:$N$195, Portfolio!$E$2:$E$195, 'WB Country Groups'!L$1))</f>
        <v>0</v>
      </c>
      <c r="U110" s="78">
        <f>IF(OR(ISNA($E110), $E110&lt;&gt;'WB Country Groups'!M$1), 0, $N110/SUMIFS(Portfolio!$N$2:$N$195, Portfolio!$E$2:$E$195, 'WB Country Groups'!M$1))</f>
        <v>0</v>
      </c>
      <c r="V110" s="78">
        <f>IF(OR(ISNA($E110), $E110&lt;&gt;'WB Country Groups'!N$1), 0, $N110/SUMIFS(Portfolio!$N$2:$N$195, Portfolio!$E$2:$E$195, 'WB Country Groups'!N$1))</f>
        <v>0</v>
      </c>
      <c r="W110" s="78">
        <f>SUMIFS(FM!$X:$X, FM!$N:$N, $A110)/100</f>
        <v>0</v>
      </c>
      <c r="X110" s="78">
        <f t="shared" si="19"/>
        <v>0</v>
      </c>
      <c r="Y110" s="78">
        <f>SUMIFS(World!$X:$X, World!$N:$N, $A110)/100</f>
        <v>0</v>
      </c>
      <c r="Z110" s="78">
        <f t="shared" si="20"/>
        <v>0</v>
      </c>
      <c r="AA110" s="5" t="str">
        <f>IF(INDEX('WB WDI Market Cap'!$T:$T, MATCH($B110, 'WB WDI Market Cap'!$C:$C, 0))=0, "", INDEX('WB WDI Market Cap'!$T:$T, MATCH($B110, 'WB WDI Market Cap'!$C:$C, 0)))</f>
        <v/>
      </c>
      <c r="AB110" s="5" t="str">
        <f t="shared" si="21"/>
        <v/>
      </c>
    </row>
    <row r="111" spans="1:28">
      <c r="A111" t="str">
        <f>INDEX('ISO2-ISO3'!$C:$C, MATCH($B111, 'ISO2-ISO3'!$D:$D, 0))</f>
        <v>MA</v>
      </c>
      <c r="B111" t="str">
        <f>'ISO3s in META'!A110</f>
        <v>MAR</v>
      </c>
      <c r="C111" t="str">
        <f>INDEX('ISO3-Names'!$B$2:$B$275, MATCH($B111, 'ISO3-Names'!$A$2:$A$275, 0))</f>
        <v>Morocco</v>
      </c>
      <c r="D111" t="str">
        <f>INDEX('WB Country Groups'!$C$2:$C$219, MATCH($B111, 'WB Country Groups'!$B$2:$B$219, 0))</f>
        <v>Middle East &amp; North Africa</v>
      </c>
      <c r="E111" t="str">
        <f t="shared" si="12"/>
        <v>Middle East &amp; North Africa</v>
      </c>
      <c r="F111" s="5">
        <f>INDEX('Damodaran CRPs'!$N:$N, MATCH($B111, 'Damodaran CRPs'!$M:$M, 0))</f>
        <v>3.7982778746242535E-2</v>
      </c>
      <c r="G111" s="5">
        <f t="shared" si="13"/>
        <v>3.7982778746242535E-2</v>
      </c>
      <c r="H111" s="5"/>
      <c r="I111" s="5" t="b">
        <f t="shared" si="14"/>
        <v>1</v>
      </c>
      <c r="J111" t="b">
        <f t="shared" si="15"/>
        <v>0</v>
      </c>
      <c r="K111" s="78">
        <f>SUMIFS(EM!$X:$X, EM!$N:$N, $A111)/100</f>
        <v>0</v>
      </c>
      <c r="L111" s="78">
        <f t="shared" si="16"/>
        <v>0</v>
      </c>
      <c r="M111" s="78">
        <f>SUMIFS(ACWI!$X:$X, ACWI!$N:$N, $A111)/100</f>
        <v>0</v>
      </c>
      <c r="N111" s="78">
        <f t="shared" si="17"/>
        <v>0</v>
      </c>
      <c r="O111" s="78">
        <f t="shared" si="18"/>
        <v>0</v>
      </c>
      <c r="P111" s="78">
        <f>IF(OR(ISNA($E111), $E111&lt;&gt;'WB Country Groups'!H$1), 0, $N111/SUMIFS(Portfolio!$N$2:$N$195, Portfolio!$E$2:$E$195, 'WB Country Groups'!H$1))</f>
        <v>0</v>
      </c>
      <c r="Q111" s="78">
        <f>IF(OR(ISNA($E111), $E111&lt;&gt;'WB Country Groups'!I$1), 0, $N111/SUMIFS(Portfolio!$N$2:$N$195, Portfolio!$E$2:$E$195, 'WB Country Groups'!I$1))</f>
        <v>0</v>
      </c>
      <c r="R111" s="78">
        <f>IF(OR(ISNA($E111), $E111&lt;&gt;'WB Country Groups'!J$1), 0, $N111/SUMIFS(Portfolio!$N$2:$N$195, Portfolio!$E$2:$E$195, 'WB Country Groups'!J$1))</f>
        <v>0</v>
      </c>
      <c r="S111" s="78">
        <f>IF(OR(ISNA($E111), $E111&lt;&gt;'WB Country Groups'!K$1), 0, $N111/SUMIFS(Portfolio!$N$2:$N$195, Portfolio!$E$2:$E$195, 'WB Country Groups'!K$1))</f>
        <v>0</v>
      </c>
      <c r="T111" s="78">
        <f>IF(OR(ISNA($E111), $E111&lt;&gt;'WB Country Groups'!L$1), 0, $N111/SUMIFS(Portfolio!$N$2:$N$195, Portfolio!$E$2:$E$195, 'WB Country Groups'!L$1))</f>
        <v>0</v>
      </c>
      <c r="U111" s="78">
        <f>IF(OR(ISNA($E111), $E111&lt;&gt;'WB Country Groups'!M$1), 0, $N111/SUMIFS(Portfolio!$N$2:$N$195, Portfolio!$E$2:$E$195, 'WB Country Groups'!M$1))</f>
        <v>0</v>
      </c>
      <c r="V111" s="78">
        <f>IF(OR(ISNA($E111), $E111&lt;&gt;'WB Country Groups'!N$1), 0, $N111/SUMIFS(Portfolio!$N$2:$N$195, Portfolio!$E$2:$E$195, 'WB Country Groups'!N$1))</f>
        <v>0</v>
      </c>
      <c r="W111" s="78">
        <f>SUMIFS(FM!$X:$X, FM!$N:$N, $A111)/100</f>
        <v>5.8879290451819007E-2</v>
      </c>
      <c r="X111" s="78">
        <f t="shared" si="19"/>
        <v>5.8879290451818639E-2</v>
      </c>
      <c r="Y111" s="78">
        <f>SUMIFS(World!$X:$X, World!$N:$N, $A111)/100</f>
        <v>0</v>
      </c>
      <c r="Z111" s="78">
        <f t="shared" si="20"/>
        <v>0</v>
      </c>
      <c r="AA111" s="5">
        <f>IF(INDEX('WB WDI Market Cap'!$T:$T, MATCH($B111, 'WB WDI Market Cap'!$C:$C, 0))=0, "", INDEX('WB WDI Market Cap'!$T:$T, MATCH($B111, 'WB WDI Market Cap'!$C:$C, 0)))</f>
        <v>6.5309436572527266E-4</v>
      </c>
      <c r="AB111" s="5">
        <f t="shared" si="21"/>
        <v>6.5741229800966741E-4</v>
      </c>
    </row>
    <row r="112" spans="1:28">
      <c r="A112" t="str">
        <f>INDEX('ISO2-ISO3'!$C:$C, MATCH($B112, 'ISO2-ISO3'!$D:$D, 0))</f>
        <v>MD</v>
      </c>
      <c r="B112" t="str">
        <f>'ISO3s in META'!A111</f>
        <v>MDA</v>
      </c>
      <c r="C112" t="str">
        <f>INDEX('ISO3-Names'!$B$2:$B$275, MATCH($B112, 'ISO3-Names'!$A$2:$A$275, 0))</f>
        <v>Republic of Moldova</v>
      </c>
      <c r="D112" t="str">
        <f>INDEX('WB Country Groups'!$C$2:$C$219, MATCH($B112, 'WB Country Groups'!$B$2:$B$219, 0))</f>
        <v>Europe &amp; Central Asia</v>
      </c>
      <c r="E112" t="str">
        <f t="shared" si="12"/>
        <v>Europe &amp; Central Asia</v>
      </c>
      <c r="F112" s="5">
        <f>INDEX('Damodaran CRPs'!$N:$N, MATCH($B112, 'Damodaran CRPs'!$M:$M, 0))</f>
        <v>9.8612566416301048E-2</v>
      </c>
      <c r="G112" s="5">
        <f t="shared" si="13"/>
        <v>9.8612566416301048E-2</v>
      </c>
      <c r="H112" s="5"/>
      <c r="I112" s="5" t="b">
        <f t="shared" si="14"/>
        <v>0</v>
      </c>
      <c r="J112" t="b">
        <f t="shared" si="15"/>
        <v>0</v>
      </c>
      <c r="K112" s="78">
        <f>SUMIFS(EM!$X:$X, EM!$N:$N, $A112)/100</f>
        <v>0</v>
      </c>
      <c r="L112" s="78">
        <f t="shared" si="16"/>
        <v>0</v>
      </c>
      <c r="M112" s="78">
        <f>SUMIFS(ACWI!$X:$X, ACWI!$N:$N, $A112)/100</f>
        <v>0</v>
      </c>
      <c r="N112" s="78">
        <f t="shared" si="17"/>
        <v>0</v>
      </c>
      <c r="O112" s="78">
        <f t="shared" si="18"/>
        <v>0</v>
      </c>
      <c r="P112" s="78">
        <f>IF(OR(ISNA($E112), $E112&lt;&gt;'WB Country Groups'!H$1), 0, $N112/SUMIFS(Portfolio!$N$2:$N$195, Portfolio!$E$2:$E$195, 'WB Country Groups'!H$1))</f>
        <v>0</v>
      </c>
      <c r="Q112" s="78">
        <f>IF(OR(ISNA($E112), $E112&lt;&gt;'WB Country Groups'!I$1), 0, $N112/SUMIFS(Portfolio!$N$2:$N$195, Portfolio!$E$2:$E$195, 'WB Country Groups'!I$1))</f>
        <v>0</v>
      </c>
      <c r="R112" s="78">
        <f>IF(OR(ISNA($E112), $E112&lt;&gt;'WB Country Groups'!J$1), 0, $N112/SUMIFS(Portfolio!$N$2:$N$195, Portfolio!$E$2:$E$195, 'WB Country Groups'!J$1))</f>
        <v>0</v>
      </c>
      <c r="S112" s="78">
        <f>IF(OR(ISNA($E112), $E112&lt;&gt;'WB Country Groups'!K$1), 0, $N112/SUMIFS(Portfolio!$N$2:$N$195, Portfolio!$E$2:$E$195, 'WB Country Groups'!K$1))</f>
        <v>0</v>
      </c>
      <c r="T112" s="78">
        <f>IF(OR(ISNA($E112), $E112&lt;&gt;'WB Country Groups'!L$1), 0, $N112/SUMIFS(Portfolio!$N$2:$N$195, Portfolio!$E$2:$E$195, 'WB Country Groups'!L$1))</f>
        <v>0</v>
      </c>
      <c r="U112" s="78">
        <f>IF(OR(ISNA($E112), $E112&lt;&gt;'WB Country Groups'!M$1), 0, $N112/SUMIFS(Portfolio!$N$2:$N$195, Portfolio!$E$2:$E$195, 'WB Country Groups'!M$1))</f>
        <v>0</v>
      </c>
      <c r="V112" s="78">
        <f>IF(OR(ISNA($E112), $E112&lt;&gt;'WB Country Groups'!N$1), 0, $N112/SUMIFS(Portfolio!$N$2:$N$195, Portfolio!$E$2:$E$195, 'WB Country Groups'!N$1))</f>
        <v>0</v>
      </c>
      <c r="W112" s="78">
        <f>SUMIFS(FM!$X:$X, FM!$N:$N, $A112)/100</f>
        <v>0</v>
      </c>
      <c r="X112" s="78">
        <f t="shared" si="19"/>
        <v>0</v>
      </c>
      <c r="Y112" s="78">
        <f>SUMIFS(World!$X:$X, World!$N:$N, $A112)/100</f>
        <v>0</v>
      </c>
      <c r="Z112" s="78">
        <f t="shared" si="20"/>
        <v>0</v>
      </c>
      <c r="AA112" s="5" t="str">
        <f>IF(INDEX('WB WDI Market Cap'!$T:$T, MATCH($B112, 'WB WDI Market Cap'!$C:$C, 0))=0, "", INDEX('WB WDI Market Cap'!$T:$T, MATCH($B112, 'WB WDI Market Cap'!$C:$C, 0)))</f>
        <v/>
      </c>
      <c r="AB112" s="5" t="str">
        <f t="shared" si="21"/>
        <v/>
      </c>
    </row>
    <row r="113" spans="1:28">
      <c r="A113" t="str">
        <f>INDEX('ISO2-ISO3'!$C:$C, MATCH($B113, 'ISO2-ISO3'!$D:$D, 0))</f>
        <v>MG</v>
      </c>
      <c r="B113" t="str">
        <f>'ISO3s in META'!A112</f>
        <v>MDG</v>
      </c>
      <c r="C113" t="str">
        <f>INDEX('ISO3-Names'!$B$2:$B$275, MATCH($B113, 'ISO3-Names'!$A$2:$A$275, 0))</f>
        <v>Madagascar</v>
      </c>
      <c r="D113" t="str">
        <f>INDEX('WB Country Groups'!$C$2:$C$219, MATCH($B113, 'WB Country Groups'!$B$2:$B$219, 0))</f>
        <v>Sub-Saharan Africa</v>
      </c>
      <c r="E113" t="str">
        <f t="shared" si="12"/>
        <v>Sub-Saharan Africa</v>
      </c>
      <c r="F113" s="5">
        <f>INDEX('Damodaran CRPs'!$N:$N, MATCH($B113, 'Damodaran CRPs'!$M:$M, 0))</f>
        <v>9.8612566416301048E-2</v>
      </c>
      <c r="G113" s="5">
        <f t="shared" si="13"/>
        <v>9.8612566416301048E-2</v>
      </c>
      <c r="H113" s="5"/>
      <c r="I113" s="5" t="b">
        <f t="shared" si="14"/>
        <v>0</v>
      </c>
      <c r="J113" t="b">
        <f t="shared" si="15"/>
        <v>0</v>
      </c>
      <c r="K113" s="78">
        <f>SUMIFS(EM!$X:$X, EM!$N:$N, $A113)/100</f>
        <v>0</v>
      </c>
      <c r="L113" s="78">
        <f t="shared" si="16"/>
        <v>0</v>
      </c>
      <c r="M113" s="78">
        <f>SUMIFS(ACWI!$X:$X, ACWI!$N:$N, $A113)/100</f>
        <v>0</v>
      </c>
      <c r="N113" s="78">
        <f t="shared" si="17"/>
        <v>0</v>
      </c>
      <c r="O113" s="78">
        <f t="shared" si="18"/>
        <v>0</v>
      </c>
      <c r="P113" s="78">
        <f>IF(OR(ISNA($E113), $E113&lt;&gt;'WB Country Groups'!H$1), 0, $N113/SUMIFS(Portfolio!$N$2:$N$195, Portfolio!$E$2:$E$195, 'WB Country Groups'!H$1))</f>
        <v>0</v>
      </c>
      <c r="Q113" s="78">
        <f>IF(OR(ISNA($E113), $E113&lt;&gt;'WB Country Groups'!I$1), 0, $N113/SUMIFS(Portfolio!$N$2:$N$195, Portfolio!$E$2:$E$195, 'WB Country Groups'!I$1))</f>
        <v>0</v>
      </c>
      <c r="R113" s="78">
        <f>IF(OR(ISNA($E113), $E113&lt;&gt;'WB Country Groups'!J$1), 0, $N113/SUMIFS(Portfolio!$N$2:$N$195, Portfolio!$E$2:$E$195, 'WB Country Groups'!J$1))</f>
        <v>0</v>
      </c>
      <c r="S113" s="78">
        <f>IF(OR(ISNA($E113), $E113&lt;&gt;'WB Country Groups'!K$1), 0, $N113/SUMIFS(Portfolio!$N$2:$N$195, Portfolio!$E$2:$E$195, 'WB Country Groups'!K$1))</f>
        <v>0</v>
      </c>
      <c r="T113" s="78">
        <f>IF(OR(ISNA($E113), $E113&lt;&gt;'WB Country Groups'!L$1), 0, $N113/SUMIFS(Portfolio!$N$2:$N$195, Portfolio!$E$2:$E$195, 'WB Country Groups'!L$1))</f>
        <v>0</v>
      </c>
      <c r="U113" s="78">
        <f>IF(OR(ISNA($E113), $E113&lt;&gt;'WB Country Groups'!M$1), 0, $N113/SUMIFS(Portfolio!$N$2:$N$195, Portfolio!$E$2:$E$195, 'WB Country Groups'!M$1))</f>
        <v>0</v>
      </c>
      <c r="V113" s="78">
        <f>IF(OR(ISNA($E113), $E113&lt;&gt;'WB Country Groups'!N$1), 0, $N113/SUMIFS(Portfolio!$N$2:$N$195, Portfolio!$E$2:$E$195, 'WB Country Groups'!N$1))</f>
        <v>0</v>
      </c>
      <c r="W113" s="78">
        <f>SUMIFS(FM!$X:$X, FM!$N:$N, $A113)/100</f>
        <v>0</v>
      </c>
      <c r="X113" s="78">
        <f t="shared" si="19"/>
        <v>0</v>
      </c>
      <c r="Y113" s="78">
        <f>SUMIFS(World!$X:$X, World!$N:$N, $A113)/100</f>
        <v>0</v>
      </c>
      <c r="Z113" s="78">
        <f t="shared" si="20"/>
        <v>0</v>
      </c>
      <c r="AA113" s="5" t="str">
        <f>IF(INDEX('WB WDI Market Cap'!$T:$T, MATCH($B113, 'WB WDI Market Cap'!$C:$C, 0))=0, "", INDEX('WB WDI Market Cap'!$T:$T, MATCH($B113, 'WB WDI Market Cap'!$C:$C, 0)))</f>
        <v/>
      </c>
      <c r="AB113" s="5" t="str">
        <f t="shared" si="21"/>
        <v/>
      </c>
    </row>
    <row r="114" spans="1:28">
      <c r="A114" t="str">
        <f>INDEX('ISO2-ISO3'!$C:$C, MATCH($B114, 'ISO2-ISO3'!$D:$D, 0))</f>
        <v>MX</v>
      </c>
      <c r="B114" t="str">
        <f>'ISO3s in META'!A113</f>
        <v>MEX</v>
      </c>
      <c r="C114" t="str">
        <f>INDEX('ISO3-Names'!$B$2:$B$275, MATCH($B114, 'ISO3-Names'!$A$2:$A$275, 0))</f>
        <v>Mexico</v>
      </c>
      <c r="D114" t="str">
        <f>INDEX('WB Country Groups'!$C$2:$C$219, MATCH($B114, 'WB Country Groups'!$B$2:$B$219, 0))</f>
        <v>Latin America &amp; Caribbean</v>
      </c>
      <c r="E114" t="str">
        <f t="shared" si="12"/>
        <v>Latin America &amp; Caribbean</v>
      </c>
      <c r="F114" s="5">
        <f>INDEX('Damodaran CRPs'!$N:$N, MATCH($B114, 'Damodaran CRPs'!$M:$M, 0))</f>
        <v>2.8888310595733758E-2</v>
      </c>
      <c r="G114" s="5">
        <f t="shared" si="13"/>
        <v>2.8888310595733758E-2</v>
      </c>
      <c r="H114" s="5"/>
      <c r="I114" s="5" t="b">
        <f t="shared" si="14"/>
        <v>1</v>
      </c>
      <c r="J114" t="b">
        <f t="shared" si="15"/>
        <v>0</v>
      </c>
      <c r="K114" s="78">
        <f>SUMIFS(EM!$X:$X, EM!$N:$N, $A114)/100</f>
        <v>2.8135455999015999E-2</v>
      </c>
      <c r="L114" s="78">
        <f t="shared" si="16"/>
        <v>2.8135455999015967E-2</v>
      </c>
      <c r="M114" s="78">
        <f>SUMIFS(ACWI!$X:$X, ACWI!$N:$N, $A114)/100</f>
        <v>2.9223475063129994E-3</v>
      </c>
      <c r="N114" s="78">
        <f t="shared" si="17"/>
        <v>2.9321891268975424E-3</v>
      </c>
      <c r="O114" s="78">
        <f t="shared" si="18"/>
        <v>7.895760021553894E-3</v>
      </c>
      <c r="P114" s="78">
        <f>IF(OR(ISNA($E114), $E114&lt;&gt;'WB Country Groups'!H$1), 0, $N114/SUMIFS(Portfolio!$N$2:$N$195, Portfolio!$E$2:$E$195, 'WB Country Groups'!H$1))</f>
        <v>0</v>
      </c>
      <c r="Q114" s="78">
        <f>IF(OR(ISNA($E114), $E114&lt;&gt;'WB Country Groups'!I$1), 0, $N114/SUMIFS(Portfolio!$N$2:$N$195, Portfolio!$E$2:$E$195, 'WB Country Groups'!I$1))</f>
        <v>0</v>
      </c>
      <c r="R114" s="78">
        <f>IF(OR(ISNA($E114), $E114&lt;&gt;'WB Country Groups'!J$1), 0, $N114/SUMIFS(Portfolio!$N$2:$N$195, Portfolio!$E$2:$E$195, 'WB Country Groups'!J$1))</f>
        <v>0</v>
      </c>
      <c r="S114" s="78">
        <f>IF(OR(ISNA($E114), $E114&lt;&gt;'WB Country Groups'!K$1), 0, $N114/SUMIFS(Portfolio!$N$2:$N$195, Portfolio!$E$2:$E$195, 'WB Country Groups'!K$1))</f>
        <v>0.3113986428916512</v>
      </c>
      <c r="T114" s="78">
        <f>IF(OR(ISNA($E114), $E114&lt;&gt;'WB Country Groups'!L$1), 0, $N114/SUMIFS(Portfolio!$N$2:$N$195, Portfolio!$E$2:$E$195, 'WB Country Groups'!L$1))</f>
        <v>0</v>
      </c>
      <c r="U114" s="78">
        <f>IF(OR(ISNA($E114), $E114&lt;&gt;'WB Country Groups'!M$1), 0, $N114/SUMIFS(Portfolio!$N$2:$N$195, Portfolio!$E$2:$E$195, 'WB Country Groups'!M$1))</f>
        <v>0</v>
      </c>
      <c r="V114" s="78">
        <f>IF(OR(ISNA($E114), $E114&lt;&gt;'WB Country Groups'!N$1), 0, $N114/SUMIFS(Portfolio!$N$2:$N$195, Portfolio!$E$2:$E$195, 'WB Country Groups'!N$1))</f>
        <v>0</v>
      </c>
      <c r="W114" s="78">
        <f>SUMIFS(FM!$X:$X, FM!$N:$N, $A114)/100</f>
        <v>0</v>
      </c>
      <c r="X114" s="78">
        <f t="shared" si="19"/>
        <v>0</v>
      </c>
      <c r="Y114" s="78">
        <f>SUMIFS(World!$X:$X, World!$N:$N, $A114)/100</f>
        <v>0</v>
      </c>
      <c r="Z114" s="78">
        <f t="shared" si="20"/>
        <v>0</v>
      </c>
      <c r="AA114" s="5">
        <f>IF(INDEX('WB WDI Market Cap'!$T:$T, MATCH($B114, 'WB WDI Market Cap'!$C:$C, 0))=0, "", INDEX('WB WDI Market Cap'!$T:$T, MATCH($B114, 'WB WDI Market Cap'!$C:$C, 0)))</f>
        <v>3.9799949892302634E-3</v>
      </c>
      <c r="AB114" s="5">
        <f t="shared" si="21"/>
        <v>4.0063087193091349E-3</v>
      </c>
    </row>
    <row r="115" spans="1:28">
      <c r="A115" t="str">
        <f>INDEX('ISO2-ISO3'!$C:$C, MATCH($B115, 'ISO2-ISO3'!$D:$D, 0))</f>
        <v>MK</v>
      </c>
      <c r="B115" t="str">
        <f>'ISO3s in META'!A114</f>
        <v>MKD</v>
      </c>
      <c r="C115" t="str">
        <f>INDEX('ISO3-Names'!$B$2:$B$275, MATCH($B115, 'ISO3-Names'!$A$2:$A$275, 0))</f>
        <v>North Macedonia</v>
      </c>
      <c r="D115" t="str">
        <f>INDEX('WB Country Groups'!$C$2:$C$219, MATCH($B115, 'WB Country Groups'!$B$2:$B$219, 0))</f>
        <v>Europe &amp; Central Asia</v>
      </c>
      <c r="E115" t="str">
        <f t="shared" si="12"/>
        <v>Europe &amp; Central Asia</v>
      </c>
      <c r="F115" s="5">
        <f>INDEX('Damodaran CRPs'!$N:$N, MATCH($B115, 'Damodaran CRPs'!$M:$M, 0))</f>
        <v>5.4566808903052655E-2</v>
      </c>
      <c r="G115" s="5">
        <f t="shared" si="13"/>
        <v>5.4566808903052655E-2</v>
      </c>
      <c r="H115" s="5"/>
      <c r="I115" s="5" t="b">
        <f t="shared" si="14"/>
        <v>0</v>
      </c>
      <c r="J115" t="b">
        <f t="shared" si="15"/>
        <v>0</v>
      </c>
      <c r="K115" s="78">
        <f>SUMIFS(EM!$X:$X, EM!$N:$N, $A115)/100</f>
        <v>0</v>
      </c>
      <c r="L115" s="78">
        <f t="shared" si="16"/>
        <v>0</v>
      </c>
      <c r="M115" s="78">
        <f>SUMIFS(ACWI!$X:$X, ACWI!$N:$N, $A115)/100</f>
        <v>0</v>
      </c>
      <c r="N115" s="78">
        <f t="shared" si="17"/>
        <v>0</v>
      </c>
      <c r="O115" s="78">
        <f t="shared" si="18"/>
        <v>0</v>
      </c>
      <c r="P115" s="78">
        <f>IF(OR(ISNA($E115), $E115&lt;&gt;'WB Country Groups'!H$1), 0, $N115/SUMIFS(Portfolio!$N$2:$N$195, Portfolio!$E$2:$E$195, 'WB Country Groups'!H$1))</f>
        <v>0</v>
      </c>
      <c r="Q115" s="78">
        <f>IF(OR(ISNA($E115), $E115&lt;&gt;'WB Country Groups'!I$1), 0, $N115/SUMIFS(Portfolio!$N$2:$N$195, Portfolio!$E$2:$E$195, 'WB Country Groups'!I$1))</f>
        <v>0</v>
      </c>
      <c r="R115" s="78">
        <f>IF(OR(ISNA($E115), $E115&lt;&gt;'WB Country Groups'!J$1), 0, $N115/SUMIFS(Portfolio!$N$2:$N$195, Portfolio!$E$2:$E$195, 'WB Country Groups'!J$1))</f>
        <v>0</v>
      </c>
      <c r="S115" s="78">
        <f>IF(OR(ISNA($E115), $E115&lt;&gt;'WB Country Groups'!K$1), 0, $N115/SUMIFS(Portfolio!$N$2:$N$195, Portfolio!$E$2:$E$195, 'WB Country Groups'!K$1))</f>
        <v>0</v>
      </c>
      <c r="T115" s="78">
        <f>IF(OR(ISNA($E115), $E115&lt;&gt;'WB Country Groups'!L$1), 0, $N115/SUMIFS(Portfolio!$N$2:$N$195, Portfolio!$E$2:$E$195, 'WB Country Groups'!L$1))</f>
        <v>0</v>
      </c>
      <c r="U115" s="78">
        <f>IF(OR(ISNA($E115), $E115&lt;&gt;'WB Country Groups'!M$1), 0, $N115/SUMIFS(Portfolio!$N$2:$N$195, Portfolio!$E$2:$E$195, 'WB Country Groups'!M$1))</f>
        <v>0</v>
      </c>
      <c r="V115" s="78">
        <f>IF(OR(ISNA($E115), $E115&lt;&gt;'WB Country Groups'!N$1), 0, $N115/SUMIFS(Portfolio!$N$2:$N$195, Portfolio!$E$2:$E$195, 'WB Country Groups'!N$1))</f>
        <v>0</v>
      </c>
      <c r="W115" s="78">
        <f>SUMIFS(FM!$X:$X, FM!$N:$N, $A115)/100</f>
        <v>0</v>
      </c>
      <c r="X115" s="78">
        <f t="shared" si="19"/>
        <v>0</v>
      </c>
      <c r="Y115" s="78">
        <f>SUMIFS(World!$X:$X, World!$N:$N, $A115)/100</f>
        <v>0</v>
      </c>
      <c r="Z115" s="78">
        <f t="shared" si="20"/>
        <v>0</v>
      </c>
      <c r="AA115" s="5" t="str">
        <f>IF(INDEX('WB WDI Market Cap'!$T:$T, MATCH($B115, 'WB WDI Market Cap'!$C:$C, 0))=0, "", INDEX('WB WDI Market Cap'!$T:$T, MATCH($B115, 'WB WDI Market Cap'!$C:$C, 0)))</f>
        <v/>
      </c>
      <c r="AB115" s="5" t="str">
        <f t="shared" si="21"/>
        <v/>
      </c>
    </row>
    <row r="116" spans="1:28">
      <c r="A116" t="str">
        <f>INDEX('ISO2-ISO3'!$C:$C, MATCH($B116, 'ISO2-ISO3'!$D:$D, 0))</f>
        <v>ML</v>
      </c>
      <c r="B116" t="str">
        <f>'ISO3s in META'!A115</f>
        <v>MLI</v>
      </c>
      <c r="C116" t="str">
        <f>INDEX('ISO3-Names'!$B$2:$B$275, MATCH($B116, 'ISO3-Names'!$A$2:$A$275, 0))</f>
        <v>Mali</v>
      </c>
      <c r="D116" t="str">
        <f>INDEX('WB Country Groups'!$C$2:$C$219, MATCH($B116, 'WB Country Groups'!$B$2:$B$219, 0))</f>
        <v>Sub-Saharan Africa</v>
      </c>
      <c r="E116" t="str">
        <f t="shared" si="12"/>
        <v>Sub-Saharan Africa</v>
      </c>
      <c r="F116" s="5">
        <f>INDEX('Damodaran CRPs'!$N:$N, MATCH($B116, 'Damodaran CRPs'!$M:$M, 0))</f>
        <v>0.13659534516254354</v>
      </c>
      <c r="G116" s="5">
        <f t="shared" si="13"/>
        <v>0.13659534516254354</v>
      </c>
      <c r="H116" s="5"/>
      <c r="I116" s="5" t="b">
        <f t="shared" si="14"/>
        <v>0</v>
      </c>
      <c r="J116" t="b">
        <f t="shared" si="15"/>
        <v>0</v>
      </c>
      <c r="K116" s="78">
        <f>SUMIFS(EM!$X:$X, EM!$N:$N, $A116)/100</f>
        <v>0</v>
      </c>
      <c r="L116" s="78">
        <f t="shared" si="16"/>
        <v>0</v>
      </c>
      <c r="M116" s="78">
        <f>SUMIFS(ACWI!$X:$X, ACWI!$N:$N, $A116)/100</f>
        <v>0</v>
      </c>
      <c r="N116" s="78">
        <f t="shared" si="17"/>
        <v>0</v>
      </c>
      <c r="O116" s="78">
        <f t="shared" si="18"/>
        <v>0</v>
      </c>
      <c r="P116" s="78">
        <f>IF(OR(ISNA($E116), $E116&lt;&gt;'WB Country Groups'!H$1), 0, $N116/SUMIFS(Portfolio!$N$2:$N$195, Portfolio!$E$2:$E$195, 'WB Country Groups'!H$1))</f>
        <v>0</v>
      </c>
      <c r="Q116" s="78">
        <f>IF(OR(ISNA($E116), $E116&lt;&gt;'WB Country Groups'!I$1), 0, $N116/SUMIFS(Portfolio!$N$2:$N$195, Portfolio!$E$2:$E$195, 'WB Country Groups'!I$1))</f>
        <v>0</v>
      </c>
      <c r="R116" s="78">
        <f>IF(OR(ISNA($E116), $E116&lt;&gt;'WB Country Groups'!J$1), 0, $N116/SUMIFS(Portfolio!$N$2:$N$195, Portfolio!$E$2:$E$195, 'WB Country Groups'!J$1))</f>
        <v>0</v>
      </c>
      <c r="S116" s="78">
        <f>IF(OR(ISNA($E116), $E116&lt;&gt;'WB Country Groups'!K$1), 0, $N116/SUMIFS(Portfolio!$N$2:$N$195, Portfolio!$E$2:$E$195, 'WB Country Groups'!K$1))</f>
        <v>0</v>
      </c>
      <c r="T116" s="78">
        <f>IF(OR(ISNA($E116), $E116&lt;&gt;'WB Country Groups'!L$1), 0, $N116/SUMIFS(Portfolio!$N$2:$N$195, Portfolio!$E$2:$E$195, 'WB Country Groups'!L$1))</f>
        <v>0</v>
      </c>
      <c r="U116" s="78">
        <f>IF(OR(ISNA($E116), $E116&lt;&gt;'WB Country Groups'!M$1), 0, $N116/SUMIFS(Portfolio!$N$2:$N$195, Portfolio!$E$2:$E$195, 'WB Country Groups'!M$1))</f>
        <v>0</v>
      </c>
      <c r="V116" s="78">
        <f>IF(OR(ISNA($E116), $E116&lt;&gt;'WB Country Groups'!N$1), 0, $N116/SUMIFS(Portfolio!$N$2:$N$195, Portfolio!$E$2:$E$195, 'WB Country Groups'!N$1))</f>
        <v>0</v>
      </c>
      <c r="W116" s="78">
        <f>SUMIFS(FM!$X:$X, FM!$N:$N, $A116)/100</f>
        <v>0</v>
      </c>
      <c r="X116" s="78">
        <f t="shared" si="19"/>
        <v>0</v>
      </c>
      <c r="Y116" s="78">
        <f>SUMIFS(World!$X:$X, World!$N:$N, $A116)/100</f>
        <v>0</v>
      </c>
      <c r="Z116" s="78">
        <f t="shared" si="20"/>
        <v>0</v>
      </c>
      <c r="AA116" s="5" t="str">
        <f>IF(INDEX('WB WDI Market Cap'!$T:$T, MATCH($B116, 'WB WDI Market Cap'!$C:$C, 0))=0, "", INDEX('WB WDI Market Cap'!$T:$T, MATCH($B116, 'WB WDI Market Cap'!$C:$C, 0)))</f>
        <v/>
      </c>
      <c r="AB116" s="5" t="str">
        <f t="shared" si="21"/>
        <v/>
      </c>
    </row>
    <row r="117" spans="1:28">
      <c r="A117" t="str">
        <f>INDEX('ISO2-ISO3'!$C:$C, MATCH($B117, 'ISO2-ISO3'!$D:$D, 0))</f>
        <v>MM</v>
      </c>
      <c r="B117" t="str">
        <f>'ISO3s in META'!A116</f>
        <v>MMR</v>
      </c>
      <c r="C117" t="str">
        <f>INDEX('ISO3-Names'!$B$2:$B$275, MATCH($B117, 'ISO3-Names'!$A$2:$A$275, 0))</f>
        <v>Myanmar</v>
      </c>
      <c r="D117" t="str">
        <f>INDEX('WB Country Groups'!$C$2:$C$219, MATCH($B117, 'WB Country Groups'!$B$2:$B$219, 0))</f>
        <v>East Asia &amp; Pacific</v>
      </c>
      <c r="E117" t="str">
        <f t="shared" si="12"/>
        <v>East Asia &amp; Pacific</v>
      </c>
      <c r="F117" s="5">
        <f>INDEX('Damodaran CRPs'!$N:$N, MATCH($B117, 'Damodaran CRPs'!$M:$M, 0))</f>
        <v>0.15175279208005821</v>
      </c>
      <c r="G117" s="5">
        <f t="shared" si="13"/>
        <v>0.15175279208005821</v>
      </c>
      <c r="H117" s="5"/>
      <c r="I117" s="5" t="b">
        <f t="shared" si="14"/>
        <v>0</v>
      </c>
      <c r="J117" t="b">
        <f t="shared" si="15"/>
        <v>0</v>
      </c>
      <c r="K117" s="78">
        <f>SUMIFS(EM!$X:$X, EM!$N:$N, $A117)/100</f>
        <v>0</v>
      </c>
      <c r="L117" s="78">
        <f t="shared" si="16"/>
        <v>0</v>
      </c>
      <c r="M117" s="78">
        <f>SUMIFS(ACWI!$X:$X, ACWI!$N:$N, $A117)/100</f>
        <v>0</v>
      </c>
      <c r="N117" s="78">
        <f t="shared" si="17"/>
        <v>0</v>
      </c>
      <c r="O117" s="78">
        <f t="shared" si="18"/>
        <v>0</v>
      </c>
      <c r="P117" s="78">
        <f>IF(OR(ISNA($E117), $E117&lt;&gt;'WB Country Groups'!H$1), 0, $N117/SUMIFS(Portfolio!$N$2:$N$195, Portfolio!$E$2:$E$195, 'WB Country Groups'!H$1))</f>
        <v>0</v>
      </c>
      <c r="Q117" s="78">
        <f>IF(OR(ISNA($E117), $E117&lt;&gt;'WB Country Groups'!I$1), 0, $N117/SUMIFS(Portfolio!$N$2:$N$195, Portfolio!$E$2:$E$195, 'WB Country Groups'!I$1))</f>
        <v>0</v>
      </c>
      <c r="R117" s="78">
        <f>IF(OR(ISNA($E117), $E117&lt;&gt;'WB Country Groups'!J$1), 0, $N117/SUMIFS(Portfolio!$N$2:$N$195, Portfolio!$E$2:$E$195, 'WB Country Groups'!J$1))</f>
        <v>0</v>
      </c>
      <c r="S117" s="78">
        <f>IF(OR(ISNA($E117), $E117&lt;&gt;'WB Country Groups'!K$1), 0, $N117/SUMIFS(Portfolio!$N$2:$N$195, Portfolio!$E$2:$E$195, 'WB Country Groups'!K$1))</f>
        <v>0</v>
      </c>
      <c r="T117" s="78">
        <f>IF(OR(ISNA($E117), $E117&lt;&gt;'WB Country Groups'!L$1), 0, $N117/SUMIFS(Portfolio!$N$2:$N$195, Portfolio!$E$2:$E$195, 'WB Country Groups'!L$1))</f>
        <v>0</v>
      </c>
      <c r="U117" s="78">
        <f>IF(OR(ISNA($E117), $E117&lt;&gt;'WB Country Groups'!M$1), 0, $N117/SUMIFS(Portfolio!$N$2:$N$195, Portfolio!$E$2:$E$195, 'WB Country Groups'!M$1))</f>
        <v>0</v>
      </c>
      <c r="V117" s="78">
        <f>IF(OR(ISNA($E117), $E117&lt;&gt;'WB Country Groups'!N$1), 0, $N117/SUMIFS(Portfolio!$N$2:$N$195, Portfolio!$E$2:$E$195, 'WB Country Groups'!N$1))</f>
        <v>0</v>
      </c>
      <c r="W117" s="78">
        <f>SUMIFS(FM!$X:$X, FM!$N:$N, $A117)/100</f>
        <v>0</v>
      </c>
      <c r="X117" s="78">
        <f t="shared" si="19"/>
        <v>0</v>
      </c>
      <c r="Y117" s="78">
        <f>SUMIFS(World!$X:$X, World!$N:$N, $A117)/100</f>
        <v>0</v>
      </c>
      <c r="Z117" s="78">
        <f t="shared" si="20"/>
        <v>0</v>
      </c>
      <c r="AA117" s="5" t="str">
        <f>IF(INDEX('WB WDI Market Cap'!$T:$T, MATCH($B117, 'WB WDI Market Cap'!$C:$C, 0))=0, "", INDEX('WB WDI Market Cap'!$T:$T, MATCH($B117, 'WB WDI Market Cap'!$C:$C, 0)))</f>
        <v/>
      </c>
      <c r="AB117" s="5" t="str">
        <f t="shared" si="21"/>
        <v/>
      </c>
    </row>
    <row r="118" spans="1:28">
      <c r="A118" t="str">
        <f>INDEX('ISO2-ISO3'!$C:$C, MATCH($B118, 'ISO2-ISO3'!$D:$D, 0))</f>
        <v>ME</v>
      </c>
      <c r="B118" t="str">
        <f>'ISO3s in META'!A117</f>
        <v>MNE</v>
      </c>
      <c r="C118" t="str">
        <f>INDEX('ISO3-Names'!$B$2:$B$275, MATCH($B118, 'ISO3-Names'!$A$2:$A$275, 0))</f>
        <v>Montenegro</v>
      </c>
      <c r="D118" t="str">
        <f>INDEX('WB Country Groups'!$C$2:$C$219, MATCH($B118, 'WB Country Groups'!$B$2:$B$219, 0))</f>
        <v>Europe &amp; Central Asia</v>
      </c>
      <c r="E118" t="str">
        <f t="shared" si="12"/>
        <v>Europe &amp; Central Asia</v>
      </c>
      <c r="F118" s="5">
        <f>INDEX('Damodaran CRPs'!$N:$N, MATCH($B118, 'Damodaran CRPs'!$M:$M, 0))</f>
        <v>6.8297672581271771E-2</v>
      </c>
      <c r="G118" s="5">
        <f t="shared" si="13"/>
        <v>6.8297672581271771E-2</v>
      </c>
      <c r="H118" s="5"/>
      <c r="I118" s="5" t="b">
        <f t="shared" si="14"/>
        <v>0</v>
      </c>
      <c r="J118" t="b">
        <f t="shared" si="15"/>
        <v>0</v>
      </c>
      <c r="K118" s="78">
        <f>SUMIFS(EM!$X:$X, EM!$N:$N, $A118)/100</f>
        <v>0</v>
      </c>
      <c r="L118" s="78">
        <f t="shared" si="16"/>
        <v>0</v>
      </c>
      <c r="M118" s="78">
        <f>SUMIFS(ACWI!$X:$X, ACWI!$N:$N, $A118)/100</f>
        <v>0</v>
      </c>
      <c r="N118" s="78">
        <f t="shared" si="17"/>
        <v>0</v>
      </c>
      <c r="O118" s="78">
        <f t="shared" si="18"/>
        <v>0</v>
      </c>
      <c r="P118" s="78">
        <f>IF(OR(ISNA($E118), $E118&lt;&gt;'WB Country Groups'!H$1), 0, $N118/SUMIFS(Portfolio!$N$2:$N$195, Portfolio!$E$2:$E$195, 'WB Country Groups'!H$1))</f>
        <v>0</v>
      </c>
      <c r="Q118" s="78">
        <f>IF(OR(ISNA($E118), $E118&lt;&gt;'WB Country Groups'!I$1), 0, $N118/SUMIFS(Portfolio!$N$2:$N$195, Portfolio!$E$2:$E$195, 'WB Country Groups'!I$1))</f>
        <v>0</v>
      </c>
      <c r="R118" s="78">
        <f>IF(OR(ISNA($E118), $E118&lt;&gt;'WB Country Groups'!J$1), 0, $N118/SUMIFS(Portfolio!$N$2:$N$195, Portfolio!$E$2:$E$195, 'WB Country Groups'!J$1))</f>
        <v>0</v>
      </c>
      <c r="S118" s="78">
        <f>IF(OR(ISNA($E118), $E118&lt;&gt;'WB Country Groups'!K$1), 0, $N118/SUMIFS(Portfolio!$N$2:$N$195, Portfolio!$E$2:$E$195, 'WB Country Groups'!K$1))</f>
        <v>0</v>
      </c>
      <c r="T118" s="78">
        <f>IF(OR(ISNA($E118), $E118&lt;&gt;'WB Country Groups'!L$1), 0, $N118/SUMIFS(Portfolio!$N$2:$N$195, Portfolio!$E$2:$E$195, 'WB Country Groups'!L$1))</f>
        <v>0</v>
      </c>
      <c r="U118" s="78">
        <f>IF(OR(ISNA($E118), $E118&lt;&gt;'WB Country Groups'!M$1), 0, $N118/SUMIFS(Portfolio!$N$2:$N$195, Portfolio!$E$2:$E$195, 'WB Country Groups'!M$1))</f>
        <v>0</v>
      </c>
      <c r="V118" s="78">
        <f>IF(OR(ISNA($E118), $E118&lt;&gt;'WB Country Groups'!N$1), 0, $N118/SUMIFS(Portfolio!$N$2:$N$195, Portfolio!$E$2:$E$195, 'WB Country Groups'!N$1))</f>
        <v>0</v>
      </c>
      <c r="W118" s="78">
        <f>SUMIFS(FM!$X:$X, FM!$N:$N, $A118)/100</f>
        <v>0</v>
      </c>
      <c r="X118" s="78">
        <f t="shared" si="19"/>
        <v>0</v>
      </c>
      <c r="Y118" s="78">
        <f>SUMIFS(World!$X:$X, World!$N:$N, $A118)/100</f>
        <v>0</v>
      </c>
      <c r="Z118" s="78">
        <f t="shared" si="20"/>
        <v>0</v>
      </c>
      <c r="AA118" s="5">
        <f>IF(INDEX('WB WDI Market Cap'!$T:$T, MATCH($B118, 'WB WDI Market Cap'!$C:$C, 0))=0, "", INDEX('WB WDI Market Cap'!$T:$T, MATCH($B118, 'WB WDI Market Cap'!$C:$C, 0)))</f>
        <v>3.7719134918566773E-5</v>
      </c>
      <c r="AB118" s="5">
        <f t="shared" si="21"/>
        <v>3.7968514914707836E-5</v>
      </c>
    </row>
    <row r="119" spans="1:28">
      <c r="A119" t="str">
        <f>INDEX('ISO2-ISO3'!$C:$C, MATCH($B119, 'ISO2-ISO3'!$D:$D, 0))</f>
        <v>MN</v>
      </c>
      <c r="B119" t="str">
        <f>'ISO3s in META'!A118</f>
        <v>MNG</v>
      </c>
      <c r="C119" t="str">
        <f>INDEX('ISO3-Names'!$B$2:$B$275, MATCH($B119, 'ISO3-Names'!$A$2:$A$275, 0))</f>
        <v>Mongolia</v>
      </c>
      <c r="D119" t="str">
        <f>INDEX('WB Country Groups'!$C$2:$C$219, MATCH($B119, 'WB Country Groups'!$B$2:$B$219, 0))</f>
        <v>East Asia &amp; Pacific</v>
      </c>
      <c r="E119" t="str">
        <f t="shared" si="12"/>
        <v>East Asia &amp; Pacific</v>
      </c>
      <c r="F119" s="5">
        <f>INDEX('Damodaran CRPs'!$N:$N, MATCH($B119, 'Damodaran CRPs'!$M:$M, 0))</f>
        <v>9.8612566416301048E-2</v>
      </c>
      <c r="G119" s="5">
        <f t="shared" si="13"/>
        <v>9.8612566416301048E-2</v>
      </c>
      <c r="H119" s="5"/>
      <c r="I119" s="5" t="b">
        <f t="shared" si="14"/>
        <v>0</v>
      </c>
      <c r="J119" t="b">
        <f t="shared" si="15"/>
        <v>0</v>
      </c>
      <c r="K119" s="78">
        <f>SUMIFS(EM!$X:$X, EM!$N:$N, $A119)/100</f>
        <v>0</v>
      </c>
      <c r="L119" s="78">
        <f t="shared" si="16"/>
        <v>0</v>
      </c>
      <c r="M119" s="78">
        <f>SUMIFS(ACWI!$X:$X, ACWI!$N:$N, $A119)/100</f>
        <v>0</v>
      </c>
      <c r="N119" s="78">
        <f t="shared" si="17"/>
        <v>0</v>
      </c>
      <c r="O119" s="78">
        <f t="shared" si="18"/>
        <v>0</v>
      </c>
      <c r="P119" s="78">
        <f>IF(OR(ISNA($E119), $E119&lt;&gt;'WB Country Groups'!H$1), 0, $N119/SUMIFS(Portfolio!$N$2:$N$195, Portfolio!$E$2:$E$195, 'WB Country Groups'!H$1))</f>
        <v>0</v>
      </c>
      <c r="Q119" s="78">
        <f>IF(OR(ISNA($E119), $E119&lt;&gt;'WB Country Groups'!I$1), 0, $N119/SUMIFS(Portfolio!$N$2:$N$195, Portfolio!$E$2:$E$195, 'WB Country Groups'!I$1))</f>
        <v>0</v>
      </c>
      <c r="R119" s="78">
        <f>IF(OR(ISNA($E119), $E119&lt;&gt;'WB Country Groups'!J$1), 0, $N119/SUMIFS(Portfolio!$N$2:$N$195, Portfolio!$E$2:$E$195, 'WB Country Groups'!J$1))</f>
        <v>0</v>
      </c>
      <c r="S119" s="78">
        <f>IF(OR(ISNA($E119), $E119&lt;&gt;'WB Country Groups'!K$1), 0, $N119/SUMIFS(Portfolio!$N$2:$N$195, Portfolio!$E$2:$E$195, 'WB Country Groups'!K$1))</f>
        <v>0</v>
      </c>
      <c r="T119" s="78">
        <f>IF(OR(ISNA($E119), $E119&lt;&gt;'WB Country Groups'!L$1), 0, $N119/SUMIFS(Portfolio!$N$2:$N$195, Portfolio!$E$2:$E$195, 'WB Country Groups'!L$1))</f>
        <v>0</v>
      </c>
      <c r="U119" s="78">
        <f>IF(OR(ISNA($E119), $E119&lt;&gt;'WB Country Groups'!M$1), 0, $N119/SUMIFS(Portfolio!$N$2:$N$195, Portfolio!$E$2:$E$195, 'WB Country Groups'!M$1))</f>
        <v>0</v>
      </c>
      <c r="V119" s="78">
        <f>IF(OR(ISNA($E119), $E119&lt;&gt;'WB Country Groups'!N$1), 0, $N119/SUMIFS(Portfolio!$N$2:$N$195, Portfolio!$E$2:$E$195, 'WB Country Groups'!N$1))</f>
        <v>0</v>
      </c>
      <c r="W119" s="78">
        <f>SUMIFS(FM!$X:$X, FM!$N:$N, $A119)/100</f>
        <v>0</v>
      </c>
      <c r="X119" s="78">
        <f t="shared" si="19"/>
        <v>0</v>
      </c>
      <c r="Y119" s="78">
        <f>SUMIFS(World!$X:$X, World!$N:$N, $A119)/100</f>
        <v>0</v>
      </c>
      <c r="Z119" s="78">
        <f t="shared" si="20"/>
        <v>0</v>
      </c>
      <c r="AA119" s="5" t="str">
        <f>IF(INDEX('WB WDI Market Cap'!$T:$T, MATCH($B119, 'WB WDI Market Cap'!$C:$C, 0))=0, "", INDEX('WB WDI Market Cap'!$T:$T, MATCH($B119, 'WB WDI Market Cap'!$C:$C, 0)))</f>
        <v/>
      </c>
      <c r="AB119" s="5" t="str">
        <f t="shared" si="21"/>
        <v/>
      </c>
    </row>
    <row r="120" spans="1:28">
      <c r="A120" t="str">
        <f>INDEX('ISO2-ISO3'!$C:$C, MATCH($B120, 'ISO2-ISO3'!$D:$D, 0))</f>
        <v>MZ</v>
      </c>
      <c r="B120" t="str">
        <f>'ISO3s in META'!A119</f>
        <v>MOZ</v>
      </c>
      <c r="C120" t="str">
        <f>INDEX('ISO3-Names'!$B$2:$B$275, MATCH($B120, 'ISO3-Names'!$A$2:$A$275, 0))</f>
        <v>Mozambique</v>
      </c>
      <c r="D120" t="str">
        <f>INDEX('WB Country Groups'!$C$2:$C$219, MATCH($B120, 'WB Country Groups'!$B$2:$B$219, 0))</f>
        <v>Sub-Saharan Africa</v>
      </c>
      <c r="E120" t="str">
        <f t="shared" si="12"/>
        <v>Sub-Saharan Africa</v>
      </c>
      <c r="F120" s="5">
        <f>INDEX('Damodaran CRPs'!$N:$N, MATCH($B120, 'Damodaran CRPs'!$M:$M, 0))</f>
        <v>0.13659534516254354</v>
      </c>
      <c r="G120" s="5">
        <f t="shared" si="13"/>
        <v>0.13659534516254354</v>
      </c>
      <c r="H120" s="5"/>
      <c r="I120" s="5" t="b">
        <f t="shared" si="14"/>
        <v>0</v>
      </c>
      <c r="J120" t="b">
        <f t="shared" si="15"/>
        <v>0</v>
      </c>
      <c r="K120" s="78">
        <f>SUMIFS(EM!$X:$X, EM!$N:$N, $A120)/100</f>
        <v>0</v>
      </c>
      <c r="L120" s="78">
        <f t="shared" si="16"/>
        <v>0</v>
      </c>
      <c r="M120" s="78">
        <f>SUMIFS(ACWI!$X:$X, ACWI!$N:$N, $A120)/100</f>
        <v>0</v>
      </c>
      <c r="N120" s="78">
        <f t="shared" si="17"/>
        <v>0</v>
      </c>
      <c r="O120" s="78">
        <f t="shared" si="18"/>
        <v>0</v>
      </c>
      <c r="P120" s="78">
        <f>IF(OR(ISNA($E120), $E120&lt;&gt;'WB Country Groups'!H$1), 0, $N120/SUMIFS(Portfolio!$N$2:$N$195, Portfolio!$E$2:$E$195, 'WB Country Groups'!H$1))</f>
        <v>0</v>
      </c>
      <c r="Q120" s="78">
        <f>IF(OR(ISNA($E120), $E120&lt;&gt;'WB Country Groups'!I$1), 0, $N120/SUMIFS(Portfolio!$N$2:$N$195, Portfolio!$E$2:$E$195, 'WB Country Groups'!I$1))</f>
        <v>0</v>
      </c>
      <c r="R120" s="78">
        <f>IF(OR(ISNA($E120), $E120&lt;&gt;'WB Country Groups'!J$1), 0, $N120/SUMIFS(Portfolio!$N$2:$N$195, Portfolio!$E$2:$E$195, 'WB Country Groups'!J$1))</f>
        <v>0</v>
      </c>
      <c r="S120" s="78">
        <f>IF(OR(ISNA($E120), $E120&lt;&gt;'WB Country Groups'!K$1), 0, $N120/SUMIFS(Portfolio!$N$2:$N$195, Portfolio!$E$2:$E$195, 'WB Country Groups'!K$1))</f>
        <v>0</v>
      </c>
      <c r="T120" s="78">
        <f>IF(OR(ISNA($E120), $E120&lt;&gt;'WB Country Groups'!L$1), 0, $N120/SUMIFS(Portfolio!$N$2:$N$195, Portfolio!$E$2:$E$195, 'WB Country Groups'!L$1))</f>
        <v>0</v>
      </c>
      <c r="U120" s="78">
        <f>IF(OR(ISNA($E120), $E120&lt;&gt;'WB Country Groups'!M$1), 0, $N120/SUMIFS(Portfolio!$N$2:$N$195, Portfolio!$E$2:$E$195, 'WB Country Groups'!M$1))</f>
        <v>0</v>
      </c>
      <c r="V120" s="78">
        <f>IF(OR(ISNA($E120), $E120&lt;&gt;'WB Country Groups'!N$1), 0, $N120/SUMIFS(Portfolio!$N$2:$N$195, Portfolio!$E$2:$E$195, 'WB Country Groups'!N$1))</f>
        <v>0</v>
      </c>
      <c r="W120" s="78">
        <f>SUMIFS(FM!$X:$X, FM!$N:$N, $A120)/100</f>
        <v>0</v>
      </c>
      <c r="X120" s="78">
        <f t="shared" si="19"/>
        <v>0</v>
      </c>
      <c r="Y120" s="78">
        <f>SUMIFS(World!$X:$X, World!$N:$N, $A120)/100</f>
        <v>0</v>
      </c>
      <c r="Z120" s="78">
        <f t="shared" si="20"/>
        <v>0</v>
      </c>
      <c r="AA120" s="5" t="str">
        <f>IF(INDEX('WB WDI Market Cap'!$T:$T, MATCH($B120, 'WB WDI Market Cap'!$C:$C, 0))=0, "", INDEX('WB WDI Market Cap'!$T:$T, MATCH($B120, 'WB WDI Market Cap'!$C:$C, 0)))</f>
        <v/>
      </c>
      <c r="AB120" s="5" t="str">
        <f t="shared" si="21"/>
        <v/>
      </c>
    </row>
    <row r="121" spans="1:28">
      <c r="A121" t="str">
        <f>INDEX('ISO2-ISO3'!$C:$C, MATCH($B121, 'ISO2-ISO3'!$D:$D, 0))</f>
        <v>MR</v>
      </c>
      <c r="B121" t="str">
        <f>'ISO3s in META'!A120</f>
        <v>MRT</v>
      </c>
      <c r="C121" t="str">
        <f>INDEX('ISO3-Names'!$B$2:$B$275, MATCH($B121, 'ISO3-Names'!$A$2:$A$275, 0))</f>
        <v>Mauritania</v>
      </c>
      <c r="D121" t="str">
        <f>INDEX('WB Country Groups'!$C$2:$C$219, MATCH($B121, 'WB Country Groups'!$B$2:$B$219, 0))</f>
        <v>Sub-Saharan Africa</v>
      </c>
      <c r="E121" t="str">
        <f t="shared" si="12"/>
        <v>Sub-Saharan Africa</v>
      </c>
      <c r="F121" s="5" t="e">
        <f>INDEX('Damodaran CRPs'!$N:$N, MATCH($B121, 'Damodaran CRPs'!$M:$M, 0))</f>
        <v>#N/A</v>
      </c>
      <c r="G121" s="5" t="str">
        <f t="shared" si="13"/>
        <v/>
      </c>
      <c r="H121" s="5"/>
      <c r="I121" s="5" t="b">
        <f t="shared" si="14"/>
        <v>0</v>
      </c>
      <c r="J121" t="b">
        <f t="shared" si="15"/>
        <v>0</v>
      </c>
      <c r="K121" s="78">
        <f>SUMIFS(EM!$X:$X, EM!$N:$N, $A121)/100</f>
        <v>0</v>
      </c>
      <c r="L121" s="78">
        <f t="shared" si="16"/>
        <v>0</v>
      </c>
      <c r="M121" s="78">
        <f>SUMIFS(ACWI!$X:$X, ACWI!$N:$N, $A121)/100</f>
        <v>0</v>
      </c>
      <c r="N121" s="78">
        <f t="shared" si="17"/>
        <v>0</v>
      </c>
      <c r="O121" s="78">
        <f t="shared" si="18"/>
        <v>0</v>
      </c>
      <c r="P121" s="78">
        <f>IF(OR(ISNA($E121), $E121&lt;&gt;'WB Country Groups'!H$1), 0, $N121/SUMIFS(Portfolio!$N$2:$N$195, Portfolio!$E$2:$E$195, 'WB Country Groups'!H$1))</f>
        <v>0</v>
      </c>
      <c r="Q121" s="78">
        <f>IF(OR(ISNA($E121), $E121&lt;&gt;'WB Country Groups'!I$1), 0, $N121/SUMIFS(Portfolio!$N$2:$N$195, Portfolio!$E$2:$E$195, 'WB Country Groups'!I$1))</f>
        <v>0</v>
      </c>
      <c r="R121" s="78">
        <f>IF(OR(ISNA($E121), $E121&lt;&gt;'WB Country Groups'!J$1), 0, $N121/SUMIFS(Portfolio!$N$2:$N$195, Portfolio!$E$2:$E$195, 'WB Country Groups'!J$1))</f>
        <v>0</v>
      </c>
      <c r="S121" s="78">
        <f>IF(OR(ISNA($E121), $E121&lt;&gt;'WB Country Groups'!K$1), 0, $N121/SUMIFS(Portfolio!$N$2:$N$195, Portfolio!$E$2:$E$195, 'WB Country Groups'!K$1))</f>
        <v>0</v>
      </c>
      <c r="T121" s="78">
        <f>IF(OR(ISNA($E121), $E121&lt;&gt;'WB Country Groups'!L$1), 0, $N121/SUMIFS(Portfolio!$N$2:$N$195, Portfolio!$E$2:$E$195, 'WB Country Groups'!L$1))</f>
        <v>0</v>
      </c>
      <c r="U121" s="78">
        <f>IF(OR(ISNA($E121), $E121&lt;&gt;'WB Country Groups'!M$1), 0, $N121/SUMIFS(Portfolio!$N$2:$N$195, Portfolio!$E$2:$E$195, 'WB Country Groups'!M$1))</f>
        <v>0</v>
      </c>
      <c r="V121" s="78">
        <f>IF(OR(ISNA($E121), $E121&lt;&gt;'WB Country Groups'!N$1), 0, $N121/SUMIFS(Portfolio!$N$2:$N$195, Portfolio!$E$2:$E$195, 'WB Country Groups'!N$1))</f>
        <v>0</v>
      </c>
      <c r="W121" s="78">
        <f>SUMIFS(FM!$X:$X, FM!$N:$N, $A121)/100</f>
        <v>0</v>
      </c>
      <c r="X121" s="78">
        <f t="shared" si="19"/>
        <v>0</v>
      </c>
      <c r="Y121" s="78">
        <f>SUMIFS(World!$X:$X, World!$N:$N, $A121)/100</f>
        <v>0</v>
      </c>
      <c r="Z121" s="78">
        <f t="shared" si="20"/>
        <v>0</v>
      </c>
      <c r="AA121" s="5" t="str">
        <f>IF(INDEX('WB WDI Market Cap'!$T:$T, MATCH($B121, 'WB WDI Market Cap'!$C:$C, 0))=0, "", INDEX('WB WDI Market Cap'!$T:$T, MATCH($B121, 'WB WDI Market Cap'!$C:$C, 0)))</f>
        <v/>
      </c>
      <c r="AB121" s="5" t="str">
        <f t="shared" si="21"/>
        <v/>
      </c>
    </row>
    <row r="122" spans="1:28">
      <c r="A122" t="str">
        <f>INDEX('ISO2-ISO3'!$C:$C, MATCH($B122, 'ISO2-ISO3'!$D:$D, 0))</f>
        <v>MQ</v>
      </c>
      <c r="B122" t="str">
        <f>'ISO3s in META'!A121</f>
        <v>MTQ</v>
      </c>
      <c r="C122" t="str">
        <f>INDEX('ISO3-Names'!$B$2:$B$275, MATCH($B122, 'ISO3-Names'!$A$2:$A$275, 0))</f>
        <v>Martinique</v>
      </c>
      <c r="D122" t="e">
        <f>INDEX('WB Country Groups'!$C$2:$C$219, MATCH($B122, 'WB Country Groups'!$B$2:$B$219, 0))</f>
        <v>#N/A</v>
      </c>
      <c r="E122" t="str">
        <f t="shared" si="12"/>
        <v>OTHER</v>
      </c>
      <c r="F122" s="5" t="e">
        <f>INDEX('Damodaran CRPs'!$N:$N, MATCH($B122, 'Damodaran CRPs'!$M:$M, 0))</f>
        <v>#N/A</v>
      </c>
      <c r="G122" s="5" t="str">
        <f t="shared" si="13"/>
        <v/>
      </c>
      <c r="H122" s="5"/>
      <c r="I122" s="5" t="b">
        <f t="shared" si="14"/>
        <v>0</v>
      </c>
      <c r="J122" t="b">
        <f t="shared" si="15"/>
        <v>0</v>
      </c>
      <c r="K122" s="78">
        <f>SUMIFS(EM!$X:$X, EM!$N:$N, $A122)/100</f>
        <v>0</v>
      </c>
      <c r="L122" s="78">
        <f t="shared" si="16"/>
        <v>0</v>
      </c>
      <c r="M122" s="78">
        <f>SUMIFS(ACWI!$X:$X, ACWI!$N:$N, $A122)/100</f>
        <v>0</v>
      </c>
      <c r="N122" s="78">
        <f t="shared" si="17"/>
        <v>0</v>
      </c>
      <c r="O122" s="78">
        <f t="shared" si="18"/>
        <v>0</v>
      </c>
      <c r="P122" s="78">
        <f>IF(OR(ISNA($E122), $E122&lt;&gt;'WB Country Groups'!H$1), 0, $N122/SUMIFS(Portfolio!$N$2:$N$195, Portfolio!$E$2:$E$195, 'WB Country Groups'!H$1))</f>
        <v>0</v>
      </c>
      <c r="Q122" s="78">
        <f>IF(OR(ISNA($E122), $E122&lt;&gt;'WB Country Groups'!I$1), 0, $N122/SUMIFS(Portfolio!$N$2:$N$195, Portfolio!$E$2:$E$195, 'WB Country Groups'!I$1))</f>
        <v>0</v>
      </c>
      <c r="R122" s="78">
        <f>IF(OR(ISNA($E122), $E122&lt;&gt;'WB Country Groups'!J$1), 0, $N122/SUMIFS(Portfolio!$N$2:$N$195, Portfolio!$E$2:$E$195, 'WB Country Groups'!J$1))</f>
        <v>0</v>
      </c>
      <c r="S122" s="78">
        <f>IF(OR(ISNA($E122), $E122&lt;&gt;'WB Country Groups'!K$1), 0, $N122/SUMIFS(Portfolio!$N$2:$N$195, Portfolio!$E$2:$E$195, 'WB Country Groups'!K$1))</f>
        <v>0</v>
      </c>
      <c r="T122" s="78">
        <f>IF(OR(ISNA($E122), $E122&lt;&gt;'WB Country Groups'!L$1), 0, $N122/SUMIFS(Portfolio!$N$2:$N$195, Portfolio!$E$2:$E$195, 'WB Country Groups'!L$1))</f>
        <v>0</v>
      </c>
      <c r="U122" s="78">
        <f>IF(OR(ISNA($E122), $E122&lt;&gt;'WB Country Groups'!M$1), 0, $N122/SUMIFS(Portfolio!$N$2:$N$195, Portfolio!$E$2:$E$195, 'WB Country Groups'!M$1))</f>
        <v>0</v>
      </c>
      <c r="V122" s="78">
        <f>IF(OR(ISNA($E122), $E122&lt;&gt;'WB Country Groups'!N$1), 0, $N122/SUMIFS(Portfolio!$N$2:$N$195, Portfolio!$E$2:$E$195, 'WB Country Groups'!N$1))</f>
        <v>0</v>
      </c>
      <c r="W122" s="78">
        <f>SUMIFS(FM!$X:$X, FM!$N:$N, $A122)/100</f>
        <v>0</v>
      </c>
      <c r="X122" s="78">
        <f t="shared" si="19"/>
        <v>0</v>
      </c>
      <c r="Y122" s="78">
        <f>SUMIFS(World!$X:$X, World!$N:$N, $A122)/100</f>
        <v>0</v>
      </c>
      <c r="Z122" s="78">
        <f t="shared" si="20"/>
        <v>0</v>
      </c>
      <c r="AA122" s="5" t="e">
        <f>IF(INDEX('WB WDI Market Cap'!$T:$T, MATCH($B122, 'WB WDI Market Cap'!$C:$C, 0))=0, "", INDEX('WB WDI Market Cap'!$T:$T, MATCH($B122, 'WB WDI Market Cap'!$C:$C, 0)))</f>
        <v>#N/A</v>
      </c>
      <c r="AB122" s="5" t="str">
        <f t="shared" si="21"/>
        <v/>
      </c>
    </row>
    <row r="123" spans="1:28">
      <c r="A123" t="str">
        <f>INDEX('ISO2-ISO3'!$C:$C, MATCH($B123, 'ISO2-ISO3'!$D:$D, 0))</f>
        <v>MU</v>
      </c>
      <c r="B123" t="str">
        <f>'ISO3s in META'!A122</f>
        <v>MUS</v>
      </c>
      <c r="C123" t="str">
        <f>INDEX('ISO3-Names'!$B$2:$B$275, MATCH($B123, 'ISO3-Names'!$A$2:$A$275, 0))</f>
        <v>Mauritius</v>
      </c>
      <c r="D123" t="str">
        <f>INDEX('WB Country Groups'!$C$2:$C$219, MATCH($B123, 'WB Country Groups'!$B$2:$B$219, 0))</f>
        <v>Sub-Saharan Africa</v>
      </c>
      <c r="E123" t="str">
        <f t="shared" si="12"/>
        <v>Sub-Saharan Africa</v>
      </c>
      <c r="F123" s="5">
        <f>INDEX('Damodaran CRPs'!$N:$N, MATCH($B123, 'Damodaran CRPs'!$M:$M, 0))</f>
        <v>3.3346383218532186E-2</v>
      </c>
      <c r="G123" s="5">
        <f t="shared" si="13"/>
        <v>3.3346383218532186E-2</v>
      </c>
      <c r="H123" s="5"/>
      <c r="I123" s="5" t="b">
        <f t="shared" si="14"/>
        <v>1</v>
      </c>
      <c r="J123" t="b">
        <f t="shared" si="15"/>
        <v>0</v>
      </c>
      <c r="K123" s="78">
        <f>SUMIFS(EM!$X:$X, EM!$N:$N, $A123)/100</f>
        <v>0</v>
      </c>
      <c r="L123" s="78">
        <f t="shared" si="16"/>
        <v>0</v>
      </c>
      <c r="M123" s="78">
        <f>SUMIFS(ACWI!$X:$X, ACWI!$N:$N, $A123)/100</f>
        <v>0</v>
      </c>
      <c r="N123" s="78">
        <f t="shared" si="17"/>
        <v>0</v>
      </c>
      <c r="O123" s="78">
        <f t="shared" si="18"/>
        <v>0</v>
      </c>
      <c r="P123" s="78">
        <f>IF(OR(ISNA($E123), $E123&lt;&gt;'WB Country Groups'!H$1), 0, $N123/SUMIFS(Portfolio!$N$2:$N$195, Portfolio!$E$2:$E$195, 'WB Country Groups'!H$1))</f>
        <v>0</v>
      </c>
      <c r="Q123" s="78">
        <f>IF(OR(ISNA($E123), $E123&lt;&gt;'WB Country Groups'!I$1), 0, $N123/SUMIFS(Portfolio!$N$2:$N$195, Portfolio!$E$2:$E$195, 'WB Country Groups'!I$1))</f>
        <v>0</v>
      </c>
      <c r="R123" s="78">
        <f>IF(OR(ISNA($E123), $E123&lt;&gt;'WB Country Groups'!J$1), 0, $N123/SUMIFS(Portfolio!$N$2:$N$195, Portfolio!$E$2:$E$195, 'WB Country Groups'!J$1))</f>
        <v>0</v>
      </c>
      <c r="S123" s="78">
        <f>IF(OR(ISNA($E123), $E123&lt;&gt;'WB Country Groups'!K$1), 0, $N123/SUMIFS(Portfolio!$N$2:$N$195, Portfolio!$E$2:$E$195, 'WB Country Groups'!K$1))</f>
        <v>0</v>
      </c>
      <c r="T123" s="78">
        <f>IF(OR(ISNA($E123), $E123&lt;&gt;'WB Country Groups'!L$1), 0, $N123/SUMIFS(Portfolio!$N$2:$N$195, Portfolio!$E$2:$E$195, 'WB Country Groups'!L$1))</f>
        <v>0</v>
      </c>
      <c r="U123" s="78">
        <f>IF(OR(ISNA($E123), $E123&lt;&gt;'WB Country Groups'!M$1), 0, $N123/SUMIFS(Portfolio!$N$2:$N$195, Portfolio!$E$2:$E$195, 'WB Country Groups'!M$1))</f>
        <v>0</v>
      </c>
      <c r="V123" s="78">
        <f>IF(OR(ISNA($E123), $E123&lt;&gt;'WB Country Groups'!N$1), 0, $N123/SUMIFS(Portfolio!$N$2:$N$195, Portfolio!$E$2:$E$195, 'WB Country Groups'!N$1))</f>
        <v>0</v>
      </c>
      <c r="W123" s="78">
        <f>SUMIFS(FM!$X:$X, FM!$N:$N, $A123)/100</f>
        <v>1.1747480335451999E-2</v>
      </c>
      <c r="X123" s="78">
        <f t="shared" si="19"/>
        <v>1.1747480335451926E-2</v>
      </c>
      <c r="Y123" s="78">
        <f>SUMIFS(World!$X:$X, World!$N:$N, $A123)/100</f>
        <v>0</v>
      </c>
      <c r="Z123" s="78">
        <f t="shared" si="20"/>
        <v>0</v>
      </c>
      <c r="AA123" s="5">
        <f>IF(INDEX('WB WDI Market Cap'!$T:$T, MATCH($B123, 'WB WDI Market Cap'!$C:$C, 0))=0, "", INDEX('WB WDI Market Cap'!$T:$T, MATCH($B123, 'WB WDI Market Cap'!$C:$C, 0)))</f>
        <v>6.1346827936902093E-5</v>
      </c>
      <c r="AB123" s="5">
        <f t="shared" si="21"/>
        <v>6.1752422385109881E-5</v>
      </c>
    </row>
    <row r="124" spans="1:28">
      <c r="A124" t="str">
        <f>INDEX('ISO2-ISO3'!$C:$C, MATCH($B124, 'ISO2-ISO3'!$D:$D, 0))</f>
        <v>MW</v>
      </c>
      <c r="B124" t="str">
        <f>'ISO3s in META'!A123</f>
        <v>MWI</v>
      </c>
      <c r="C124" t="str">
        <f>INDEX('ISO3-Names'!$B$2:$B$275, MATCH($B124, 'ISO3-Names'!$A$2:$A$275, 0))</f>
        <v>Malawi</v>
      </c>
      <c r="D124" t="str">
        <f>INDEX('WB Country Groups'!$C$2:$C$219, MATCH($B124, 'WB Country Groups'!$B$2:$B$219, 0))</f>
        <v>Sub-Saharan Africa</v>
      </c>
      <c r="E124" t="str">
        <f t="shared" si="12"/>
        <v>Sub-Saharan Africa</v>
      </c>
      <c r="F124" s="5">
        <f>INDEX('Damodaran CRPs'!$N:$N, MATCH($B124, 'Damodaran CRPs'!$M:$M, 0))</f>
        <v>0.18206768591508743</v>
      </c>
      <c r="G124" s="5">
        <f t="shared" si="13"/>
        <v>0.18206768591508743</v>
      </c>
      <c r="H124" s="5"/>
      <c r="I124" s="5" t="b">
        <f t="shared" si="14"/>
        <v>0</v>
      </c>
      <c r="J124" t="b">
        <f t="shared" si="15"/>
        <v>0</v>
      </c>
      <c r="K124" s="78">
        <f>SUMIFS(EM!$X:$X, EM!$N:$N, $A124)/100</f>
        <v>0</v>
      </c>
      <c r="L124" s="78">
        <f t="shared" si="16"/>
        <v>0</v>
      </c>
      <c r="M124" s="78">
        <f>SUMIFS(ACWI!$X:$X, ACWI!$N:$N, $A124)/100</f>
        <v>0</v>
      </c>
      <c r="N124" s="78">
        <f t="shared" si="17"/>
        <v>0</v>
      </c>
      <c r="O124" s="78">
        <f t="shared" si="18"/>
        <v>0</v>
      </c>
      <c r="P124" s="78">
        <f>IF(OR(ISNA($E124), $E124&lt;&gt;'WB Country Groups'!H$1), 0, $N124/SUMIFS(Portfolio!$N$2:$N$195, Portfolio!$E$2:$E$195, 'WB Country Groups'!H$1))</f>
        <v>0</v>
      </c>
      <c r="Q124" s="78">
        <f>IF(OR(ISNA($E124), $E124&lt;&gt;'WB Country Groups'!I$1), 0, $N124/SUMIFS(Portfolio!$N$2:$N$195, Portfolio!$E$2:$E$195, 'WB Country Groups'!I$1))</f>
        <v>0</v>
      </c>
      <c r="R124" s="78">
        <f>IF(OR(ISNA($E124), $E124&lt;&gt;'WB Country Groups'!J$1), 0, $N124/SUMIFS(Portfolio!$N$2:$N$195, Portfolio!$E$2:$E$195, 'WB Country Groups'!J$1))</f>
        <v>0</v>
      </c>
      <c r="S124" s="78">
        <f>IF(OR(ISNA($E124), $E124&lt;&gt;'WB Country Groups'!K$1), 0, $N124/SUMIFS(Portfolio!$N$2:$N$195, Portfolio!$E$2:$E$195, 'WB Country Groups'!K$1))</f>
        <v>0</v>
      </c>
      <c r="T124" s="78">
        <f>IF(OR(ISNA($E124), $E124&lt;&gt;'WB Country Groups'!L$1), 0, $N124/SUMIFS(Portfolio!$N$2:$N$195, Portfolio!$E$2:$E$195, 'WB Country Groups'!L$1))</f>
        <v>0</v>
      </c>
      <c r="U124" s="78">
        <f>IF(OR(ISNA($E124), $E124&lt;&gt;'WB Country Groups'!M$1), 0, $N124/SUMIFS(Portfolio!$N$2:$N$195, Portfolio!$E$2:$E$195, 'WB Country Groups'!M$1))</f>
        <v>0</v>
      </c>
      <c r="V124" s="78">
        <f>IF(OR(ISNA($E124), $E124&lt;&gt;'WB Country Groups'!N$1), 0, $N124/SUMIFS(Portfolio!$N$2:$N$195, Portfolio!$E$2:$E$195, 'WB Country Groups'!N$1))</f>
        <v>0</v>
      </c>
      <c r="W124" s="78">
        <f>SUMIFS(FM!$X:$X, FM!$N:$N, $A124)/100</f>
        <v>0</v>
      </c>
      <c r="X124" s="78">
        <f t="shared" si="19"/>
        <v>0</v>
      </c>
      <c r="Y124" s="78">
        <f>SUMIFS(World!$X:$X, World!$N:$N, $A124)/100</f>
        <v>0</v>
      </c>
      <c r="Z124" s="78">
        <f t="shared" si="20"/>
        <v>0</v>
      </c>
      <c r="AA124" s="5" t="str">
        <f>IF(INDEX('WB WDI Market Cap'!$T:$T, MATCH($B124, 'WB WDI Market Cap'!$C:$C, 0))=0, "", INDEX('WB WDI Market Cap'!$T:$T, MATCH($B124, 'WB WDI Market Cap'!$C:$C, 0)))</f>
        <v/>
      </c>
      <c r="AB124" s="5" t="str">
        <f t="shared" si="21"/>
        <v/>
      </c>
    </row>
    <row r="125" spans="1:28">
      <c r="A125" t="str">
        <f>INDEX('ISO2-ISO3'!$C:$C, MATCH($B125, 'ISO2-ISO3'!$D:$D, 0))</f>
        <v>MY</v>
      </c>
      <c r="B125" t="str">
        <f>'ISO3s in META'!A124</f>
        <v>MYS</v>
      </c>
      <c r="C125" t="str">
        <f>INDEX('ISO3-Names'!$B$2:$B$275, MATCH($B125, 'ISO3-Names'!$A$2:$A$275, 0))</f>
        <v>Malaysia</v>
      </c>
      <c r="D125" t="str">
        <f>INDEX('WB Country Groups'!$C$2:$C$219, MATCH($B125, 'WB Country Groups'!$B$2:$B$219, 0))</f>
        <v>East Asia &amp; Pacific</v>
      </c>
      <c r="E125" t="str">
        <f t="shared" si="12"/>
        <v>East Asia &amp; Pacific</v>
      </c>
      <c r="F125" s="5">
        <f>INDEX('Damodaran CRPs'!$N:$N, MATCH($B125, 'Damodaran CRPs'!$M:$M, 0))</f>
        <v>1.818893630101755E-2</v>
      </c>
      <c r="G125" s="5">
        <f t="shared" si="13"/>
        <v>1.818893630101755E-2</v>
      </c>
      <c r="H125" s="5"/>
      <c r="I125" s="5" t="b">
        <f t="shared" si="14"/>
        <v>1</v>
      </c>
      <c r="J125" t="b">
        <f t="shared" si="15"/>
        <v>0</v>
      </c>
      <c r="K125" s="78">
        <f>SUMIFS(EM!$X:$X, EM!$N:$N, $A125)/100</f>
        <v>1.4254607760825998E-2</v>
      </c>
      <c r="L125" s="78">
        <f t="shared" si="16"/>
        <v>1.4254607760825983E-2</v>
      </c>
      <c r="M125" s="78">
        <f>SUMIFS(ACWI!$X:$X, ACWI!$N:$N, $A125)/100</f>
        <v>1.480584407262E-3</v>
      </c>
      <c r="N125" s="78">
        <f t="shared" si="17"/>
        <v>1.4855705870192621E-3</v>
      </c>
      <c r="O125" s="78">
        <f t="shared" si="18"/>
        <v>4.0003247889381123E-3</v>
      </c>
      <c r="P125" s="78">
        <f>IF(OR(ISNA($E125), $E125&lt;&gt;'WB Country Groups'!H$1), 0, $N125/SUMIFS(Portfolio!$N$2:$N$195, Portfolio!$E$2:$E$195, 'WB Country Groups'!H$1))</f>
        <v>0</v>
      </c>
      <c r="Q125" s="78">
        <f>IF(OR(ISNA($E125), $E125&lt;&gt;'WB Country Groups'!I$1), 0, $N125/SUMIFS(Portfolio!$N$2:$N$195, Portfolio!$E$2:$E$195, 'WB Country Groups'!I$1))</f>
        <v>0</v>
      </c>
      <c r="R125" s="78">
        <f>IF(OR(ISNA($E125), $E125&lt;&gt;'WB Country Groups'!J$1), 0, $N125/SUMIFS(Portfolio!$N$2:$N$195, Portfolio!$E$2:$E$195, 'WB Country Groups'!J$1))</f>
        <v>1.0258674195375543E-2</v>
      </c>
      <c r="S125" s="78">
        <f>IF(OR(ISNA($E125), $E125&lt;&gt;'WB Country Groups'!K$1), 0, $N125/SUMIFS(Portfolio!$N$2:$N$195, Portfolio!$E$2:$E$195, 'WB Country Groups'!K$1))</f>
        <v>0</v>
      </c>
      <c r="T125" s="78">
        <f>IF(OR(ISNA($E125), $E125&lt;&gt;'WB Country Groups'!L$1), 0, $N125/SUMIFS(Portfolio!$N$2:$N$195, Portfolio!$E$2:$E$195, 'WB Country Groups'!L$1))</f>
        <v>0</v>
      </c>
      <c r="U125" s="78">
        <f>IF(OR(ISNA($E125), $E125&lt;&gt;'WB Country Groups'!M$1), 0, $N125/SUMIFS(Portfolio!$N$2:$N$195, Portfolio!$E$2:$E$195, 'WB Country Groups'!M$1))</f>
        <v>0</v>
      </c>
      <c r="V125" s="78">
        <f>IF(OR(ISNA($E125), $E125&lt;&gt;'WB Country Groups'!N$1), 0, $N125/SUMIFS(Portfolio!$N$2:$N$195, Portfolio!$E$2:$E$195, 'WB Country Groups'!N$1))</f>
        <v>0</v>
      </c>
      <c r="W125" s="78">
        <f>SUMIFS(FM!$X:$X, FM!$N:$N, $A125)/100</f>
        <v>0</v>
      </c>
      <c r="X125" s="78">
        <f t="shared" si="19"/>
        <v>0</v>
      </c>
      <c r="Y125" s="78">
        <f>SUMIFS(World!$X:$X, World!$N:$N, $A125)/100</f>
        <v>0</v>
      </c>
      <c r="Z125" s="78">
        <f t="shared" si="20"/>
        <v>0</v>
      </c>
      <c r="AA125" s="5">
        <f>IF(INDEX('WB WDI Market Cap'!$T:$T, MATCH($B125, 'WB WDI Market Cap'!$C:$C, 0))=0, "", INDEX('WB WDI Market Cap'!$T:$T, MATCH($B125, 'WB WDI Market Cap'!$C:$C, 0)))</f>
        <v>4.3477125335584128E-3</v>
      </c>
      <c r="AB125" s="5">
        <f t="shared" si="21"/>
        <v>4.376457427554048E-3</v>
      </c>
    </row>
    <row r="126" spans="1:28">
      <c r="A126" t="str">
        <f>INDEX('ISO2-ISO3'!$C:$C, MATCH($B126, 'ISO2-ISO3'!$D:$D, 0))</f>
        <v>NA</v>
      </c>
      <c r="B126" t="str">
        <f>'ISO3s in META'!A125</f>
        <v>NAM</v>
      </c>
      <c r="C126" t="str">
        <f>INDEX('ISO3-Names'!$B$2:$B$275, MATCH($B126, 'ISO3-Names'!$A$2:$A$275, 0))</f>
        <v>Namibia</v>
      </c>
      <c r="D126" t="str">
        <f>INDEX('WB Country Groups'!$C$2:$C$219, MATCH($B126, 'WB Country Groups'!$B$2:$B$219, 0))</f>
        <v>Sub-Saharan Africa</v>
      </c>
      <c r="E126" t="str">
        <f t="shared" si="12"/>
        <v>Sub-Saharan Africa</v>
      </c>
      <c r="F126" s="5">
        <f>INDEX('Damodaran CRPs'!$N:$N, MATCH($B126, 'Damodaran CRPs'!$M:$M, 0))</f>
        <v>6.8297672581271771E-2</v>
      </c>
      <c r="G126" s="5">
        <f t="shared" si="13"/>
        <v>6.8297672581271771E-2</v>
      </c>
      <c r="H126" s="5"/>
      <c r="I126" s="5" t="b">
        <f t="shared" si="14"/>
        <v>0</v>
      </c>
      <c r="J126" t="b">
        <f t="shared" si="15"/>
        <v>0</v>
      </c>
      <c r="K126" s="78">
        <f>SUMIFS(EM!$X:$X, EM!$N:$N, $A126)/100</f>
        <v>0</v>
      </c>
      <c r="L126" s="78">
        <f t="shared" si="16"/>
        <v>0</v>
      </c>
      <c r="M126" s="78">
        <f>SUMIFS(ACWI!$X:$X, ACWI!$N:$N, $A126)/100</f>
        <v>0</v>
      </c>
      <c r="N126" s="78">
        <f t="shared" si="17"/>
        <v>0</v>
      </c>
      <c r="O126" s="78">
        <f t="shared" si="18"/>
        <v>0</v>
      </c>
      <c r="P126" s="78">
        <f>IF(OR(ISNA($E126), $E126&lt;&gt;'WB Country Groups'!H$1), 0, $N126/SUMIFS(Portfolio!$N$2:$N$195, Portfolio!$E$2:$E$195, 'WB Country Groups'!H$1))</f>
        <v>0</v>
      </c>
      <c r="Q126" s="78">
        <f>IF(OR(ISNA($E126), $E126&lt;&gt;'WB Country Groups'!I$1), 0, $N126/SUMIFS(Portfolio!$N$2:$N$195, Portfolio!$E$2:$E$195, 'WB Country Groups'!I$1))</f>
        <v>0</v>
      </c>
      <c r="R126" s="78">
        <f>IF(OR(ISNA($E126), $E126&lt;&gt;'WB Country Groups'!J$1), 0, $N126/SUMIFS(Portfolio!$N$2:$N$195, Portfolio!$E$2:$E$195, 'WB Country Groups'!J$1))</f>
        <v>0</v>
      </c>
      <c r="S126" s="78">
        <f>IF(OR(ISNA($E126), $E126&lt;&gt;'WB Country Groups'!K$1), 0, $N126/SUMIFS(Portfolio!$N$2:$N$195, Portfolio!$E$2:$E$195, 'WB Country Groups'!K$1))</f>
        <v>0</v>
      </c>
      <c r="T126" s="78">
        <f>IF(OR(ISNA($E126), $E126&lt;&gt;'WB Country Groups'!L$1), 0, $N126/SUMIFS(Portfolio!$N$2:$N$195, Portfolio!$E$2:$E$195, 'WB Country Groups'!L$1))</f>
        <v>0</v>
      </c>
      <c r="U126" s="78">
        <f>IF(OR(ISNA($E126), $E126&lt;&gt;'WB Country Groups'!M$1), 0, $N126/SUMIFS(Portfolio!$N$2:$N$195, Portfolio!$E$2:$E$195, 'WB Country Groups'!M$1))</f>
        <v>0</v>
      </c>
      <c r="V126" s="78">
        <f>IF(OR(ISNA($E126), $E126&lt;&gt;'WB Country Groups'!N$1), 0, $N126/SUMIFS(Portfolio!$N$2:$N$195, Portfolio!$E$2:$E$195, 'WB Country Groups'!N$1))</f>
        <v>0</v>
      </c>
      <c r="W126" s="78">
        <f>SUMIFS(FM!$X:$X, FM!$N:$N, $A126)/100</f>
        <v>0</v>
      </c>
      <c r="X126" s="78">
        <f t="shared" si="19"/>
        <v>0</v>
      </c>
      <c r="Y126" s="78">
        <f>SUMIFS(World!$X:$X, World!$N:$N, $A126)/100</f>
        <v>0</v>
      </c>
      <c r="Z126" s="78">
        <f t="shared" si="20"/>
        <v>0</v>
      </c>
      <c r="AA126" s="5">
        <f>IF(INDEX('WB WDI Market Cap'!$T:$T, MATCH($B126, 'WB WDI Market Cap'!$C:$C, 0))=0, "", INDEX('WB WDI Market Cap'!$T:$T, MATCH($B126, 'WB WDI Market Cap'!$C:$C, 0)))</f>
        <v>1.8596137859206262E-5</v>
      </c>
      <c r="AB126" s="5">
        <f t="shared" si="21"/>
        <v>1.8719086192925466E-5</v>
      </c>
    </row>
    <row r="127" spans="1:28">
      <c r="A127" t="str">
        <f>INDEX('ISO2-ISO3'!$C:$C, MATCH($B127, 'ISO2-ISO3'!$D:$D, 0))</f>
        <v>NC</v>
      </c>
      <c r="B127" t="str">
        <f>'ISO3s in META'!A126</f>
        <v>NCL</v>
      </c>
      <c r="C127" t="str">
        <f>INDEX('ISO3-Names'!$B$2:$B$275, MATCH($B127, 'ISO3-Names'!$A$2:$A$275, 0))</f>
        <v>New Caledonia</v>
      </c>
      <c r="D127" t="str">
        <f>INDEX('WB Country Groups'!$C$2:$C$219, MATCH($B127, 'WB Country Groups'!$B$2:$B$219, 0))</f>
        <v>East Asia &amp; Pacific</v>
      </c>
      <c r="E127" t="str">
        <f t="shared" si="12"/>
        <v>East Asia &amp; Pacific</v>
      </c>
      <c r="F127" s="5" t="e">
        <f>INDEX('Damodaran CRPs'!$N:$N, MATCH($B127, 'Damodaran CRPs'!$M:$M, 0))</f>
        <v>#N/A</v>
      </c>
      <c r="G127" s="5" t="str">
        <f t="shared" si="13"/>
        <v/>
      </c>
      <c r="H127" s="5"/>
      <c r="I127" s="5" t="b">
        <f t="shared" si="14"/>
        <v>0</v>
      </c>
      <c r="J127" t="b">
        <f t="shared" si="15"/>
        <v>0</v>
      </c>
      <c r="K127" s="78">
        <f>SUMIFS(EM!$X:$X, EM!$N:$N, $A127)/100</f>
        <v>0</v>
      </c>
      <c r="L127" s="78">
        <f t="shared" si="16"/>
        <v>0</v>
      </c>
      <c r="M127" s="78">
        <f>SUMIFS(ACWI!$X:$X, ACWI!$N:$N, $A127)/100</f>
        <v>0</v>
      </c>
      <c r="N127" s="78">
        <f t="shared" si="17"/>
        <v>0</v>
      </c>
      <c r="O127" s="78">
        <f t="shared" si="18"/>
        <v>0</v>
      </c>
      <c r="P127" s="78">
        <f>IF(OR(ISNA($E127), $E127&lt;&gt;'WB Country Groups'!H$1), 0, $N127/SUMIFS(Portfolio!$N$2:$N$195, Portfolio!$E$2:$E$195, 'WB Country Groups'!H$1))</f>
        <v>0</v>
      </c>
      <c r="Q127" s="78">
        <f>IF(OR(ISNA($E127), $E127&lt;&gt;'WB Country Groups'!I$1), 0, $N127/SUMIFS(Portfolio!$N$2:$N$195, Portfolio!$E$2:$E$195, 'WB Country Groups'!I$1))</f>
        <v>0</v>
      </c>
      <c r="R127" s="78">
        <f>IF(OR(ISNA($E127), $E127&lt;&gt;'WB Country Groups'!J$1), 0, $N127/SUMIFS(Portfolio!$N$2:$N$195, Portfolio!$E$2:$E$195, 'WB Country Groups'!J$1))</f>
        <v>0</v>
      </c>
      <c r="S127" s="78">
        <f>IF(OR(ISNA($E127), $E127&lt;&gt;'WB Country Groups'!K$1), 0, $N127/SUMIFS(Portfolio!$N$2:$N$195, Portfolio!$E$2:$E$195, 'WB Country Groups'!K$1))</f>
        <v>0</v>
      </c>
      <c r="T127" s="78">
        <f>IF(OR(ISNA($E127), $E127&lt;&gt;'WB Country Groups'!L$1), 0, $N127/SUMIFS(Portfolio!$N$2:$N$195, Portfolio!$E$2:$E$195, 'WB Country Groups'!L$1))</f>
        <v>0</v>
      </c>
      <c r="U127" s="78">
        <f>IF(OR(ISNA($E127), $E127&lt;&gt;'WB Country Groups'!M$1), 0, $N127/SUMIFS(Portfolio!$N$2:$N$195, Portfolio!$E$2:$E$195, 'WB Country Groups'!M$1))</f>
        <v>0</v>
      </c>
      <c r="V127" s="78">
        <f>IF(OR(ISNA($E127), $E127&lt;&gt;'WB Country Groups'!N$1), 0, $N127/SUMIFS(Portfolio!$N$2:$N$195, Portfolio!$E$2:$E$195, 'WB Country Groups'!N$1))</f>
        <v>0</v>
      </c>
      <c r="W127" s="78">
        <f>SUMIFS(FM!$X:$X, FM!$N:$N, $A127)/100</f>
        <v>0</v>
      </c>
      <c r="X127" s="78">
        <f t="shared" si="19"/>
        <v>0</v>
      </c>
      <c r="Y127" s="78">
        <f>SUMIFS(World!$X:$X, World!$N:$N, $A127)/100</f>
        <v>0</v>
      </c>
      <c r="Z127" s="78">
        <f t="shared" si="20"/>
        <v>0</v>
      </c>
      <c r="AA127" s="5" t="str">
        <f>IF(INDEX('WB WDI Market Cap'!$T:$T, MATCH($B127, 'WB WDI Market Cap'!$C:$C, 0))=0, "", INDEX('WB WDI Market Cap'!$T:$T, MATCH($B127, 'WB WDI Market Cap'!$C:$C, 0)))</f>
        <v/>
      </c>
      <c r="AB127" s="5" t="str">
        <f t="shared" si="21"/>
        <v/>
      </c>
    </row>
    <row r="128" spans="1:28">
      <c r="A128" t="str">
        <f>INDEX('ISO2-ISO3'!$C:$C, MATCH($B128, 'ISO2-ISO3'!$D:$D, 0))</f>
        <v>NE</v>
      </c>
      <c r="B128" t="str">
        <f>'ISO3s in META'!A127</f>
        <v>NER</v>
      </c>
      <c r="C128" t="str">
        <f>INDEX('ISO3-Names'!$B$2:$B$275, MATCH($B128, 'ISO3-Names'!$A$2:$A$275, 0))</f>
        <v>Niger</v>
      </c>
      <c r="D128" t="str">
        <f>INDEX('WB Country Groups'!$C$2:$C$219, MATCH($B128, 'WB Country Groups'!$B$2:$B$219, 0))</f>
        <v>Sub-Saharan Africa</v>
      </c>
      <c r="E128" t="str">
        <f t="shared" si="12"/>
        <v>Sub-Saharan Africa</v>
      </c>
      <c r="F128" s="5">
        <f>INDEX('Damodaran CRPs'!$N:$N, MATCH($B128, 'Damodaran CRPs'!$M:$M, 0))</f>
        <v>9.8612566416301048E-2</v>
      </c>
      <c r="G128" s="5">
        <f t="shared" si="13"/>
        <v>9.8612566416301048E-2</v>
      </c>
      <c r="H128" s="5"/>
      <c r="I128" s="5" t="b">
        <f t="shared" si="14"/>
        <v>0</v>
      </c>
      <c r="J128" t="b">
        <f t="shared" si="15"/>
        <v>0</v>
      </c>
      <c r="K128" s="78">
        <f>SUMIFS(EM!$X:$X, EM!$N:$N, $A128)/100</f>
        <v>0</v>
      </c>
      <c r="L128" s="78">
        <f t="shared" si="16"/>
        <v>0</v>
      </c>
      <c r="M128" s="78">
        <f>SUMIFS(ACWI!$X:$X, ACWI!$N:$N, $A128)/100</f>
        <v>0</v>
      </c>
      <c r="N128" s="78">
        <f t="shared" si="17"/>
        <v>0</v>
      </c>
      <c r="O128" s="78">
        <f t="shared" si="18"/>
        <v>0</v>
      </c>
      <c r="P128" s="78">
        <f>IF(OR(ISNA($E128), $E128&lt;&gt;'WB Country Groups'!H$1), 0, $N128/SUMIFS(Portfolio!$N$2:$N$195, Portfolio!$E$2:$E$195, 'WB Country Groups'!H$1))</f>
        <v>0</v>
      </c>
      <c r="Q128" s="78">
        <f>IF(OR(ISNA($E128), $E128&lt;&gt;'WB Country Groups'!I$1), 0, $N128/SUMIFS(Portfolio!$N$2:$N$195, Portfolio!$E$2:$E$195, 'WB Country Groups'!I$1))</f>
        <v>0</v>
      </c>
      <c r="R128" s="78">
        <f>IF(OR(ISNA($E128), $E128&lt;&gt;'WB Country Groups'!J$1), 0, $N128/SUMIFS(Portfolio!$N$2:$N$195, Portfolio!$E$2:$E$195, 'WB Country Groups'!J$1))</f>
        <v>0</v>
      </c>
      <c r="S128" s="78">
        <f>IF(OR(ISNA($E128), $E128&lt;&gt;'WB Country Groups'!K$1), 0, $N128/SUMIFS(Portfolio!$N$2:$N$195, Portfolio!$E$2:$E$195, 'WB Country Groups'!K$1))</f>
        <v>0</v>
      </c>
      <c r="T128" s="78">
        <f>IF(OR(ISNA($E128), $E128&lt;&gt;'WB Country Groups'!L$1), 0, $N128/SUMIFS(Portfolio!$N$2:$N$195, Portfolio!$E$2:$E$195, 'WB Country Groups'!L$1))</f>
        <v>0</v>
      </c>
      <c r="U128" s="78">
        <f>IF(OR(ISNA($E128), $E128&lt;&gt;'WB Country Groups'!M$1), 0, $N128/SUMIFS(Portfolio!$N$2:$N$195, Portfolio!$E$2:$E$195, 'WB Country Groups'!M$1))</f>
        <v>0</v>
      </c>
      <c r="V128" s="78">
        <f>IF(OR(ISNA($E128), $E128&lt;&gt;'WB Country Groups'!N$1), 0, $N128/SUMIFS(Portfolio!$N$2:$N$195, Portfolio!$E$2:$E$195, 'WB Country Groups'!N$1))</f>
        <v>0</v>
      </c>
      <c r="W128" s="78">
        <f>SUMIFS(FM!$X:$X, FM!$N:$N, $A128)/100</f>
        <v>0</v>
      </c>
      <c r="X128" s="78">
        <f t="shared" si="19"/>
        <v>0</v>
      </c>
      <c r="Y128" s="78">
        <f>SUMIFS(World!$X:$X, World!$N:$N, $A128)/100</f>
        <v>0</v>
      </c>
      <c r="Z128" s="78">
        <f t="shared" si="20"/>
        <v>0</v>
      </c>
      <c r="AA128" s="5" t="str">
        <f>IF(INDEX('WB WDI Market Cap'!$T:$T, MATCH($B128, 'WB WDI Market Cap'!$C:$C, 0))=0, "", INDEX('WB WDI Market Cap'!$T:$T, MATCH($B128, 'WB WDI Market Cap'!$C:$C, 0)))</f>
        <v/>
      </c>
      <c r="AB128" s="5" t="str">
        <f t="shared" si="21"/>
        <v/>
      </c>
    </row>
    <row r="129" spans="1:28">
      <c r="A129" t="str">
        <f>INDEX('ISO2-ISO3'!$C:$C, MATCH($B129, 'ISO2-ISO3'!$D:$D, 0))</f>
        <v>NG</v>
      </c>
      <c r="B129" t="str">
        <f>'ISO3s in META'!A128</f>
        <v>NGA</v>
      </c>
      <c r="C129" t="str">
        <f>INDEX('ISO3-Names'!$B$2:$B$275, MATCH($B129, 'ISO3-Names'!$A$2:$A$275, 0))</f>
        <v>Nigeria</v>
      </c>
      <c r="D129" t="str">
        <f>INDEX('WB Country Groups'!$C$2:$C$219, MATCH($B129, 'WB Country Groups'!$B$2:$B$219, 0))</f>
        <v>Sub-Saharan Africa</v>
      </c>
      <c r="E129" t="str">
        <f t="shared" si="12"/>
        <v>Sub-Saharan Africa</v>
      </c>
      <c r="F129" s="5">
        <f>INDEX('Damodaran CRPs'!$N:$N, MATCH($B129, 'Damodaran CRPs'!$M:$M, 0))</f>
        <v>0.11377001333381566</v>
      </c>
      <c r="G129" s="5">
        <f t="shared" si="13"/>
        <v>0.11377001333381566</v>
      </c>
      <c r="H129" s="5"/>
      <c r="I129" s="5" t="b">
        <f t="shared" si="14"/>
        <v>1</v>
      </c>
      <c r="J129" t="b">
        <f t="shared" si="15"/>
        <v>0</v>
      </c>
      <c r="K129" s="78">
        <f>SUMIFS(EM!$X:$X, EM!$N:$N, $A129)/100</f>
        <v>0</v>
      </c>
      <c r="L129" s="78">
        <f t="shared" si="16"/>
        <v>0</v>
      </c>
      <c r="M129" s="78">
        <f>SUMIFS(ACWI!$X:$X, ACWI!$N:$N, $A129)/100</f>
        <v>0</v>
      </c>
      <c r="N129" s="78">
        <f t="shared" si="17"/>
        <v>0</v>
      </c>
      <c r="O129" s="78">
        <f t="shared" si="18"/>
        <v>0</v>
      </c>
      <c r="P129" s="78">
        <f>IF(OR(ISNA($E129), $E129&lt;&gt;'WB Country Groups'!H$1), 0, $N129/SUMIFS(Portfolio!$N$2:$N$195, Portfolio!$E$2:$E$195, 'WB Country Groups'!H$1))</f>
        <v>0</v>
      </c>
      <c r="Q129" s="78">
        <f>IF(OR(ISNA($E129), $E129&lt;&gt;'WB Country Groups'!I$1), 0, $N129/SUMIFS(Portfolio!$N$2:$N$195, Portfolio!$E$2:$E$195, 'WB Country Groups'!I$1))</f>
        <v>0</v>
      </c>
      <c r="R129" s="78">
        <f>IF(OR(ISNA($E129), $E129&lt;&gt;'WB Country Groups'!J$1), 0, $N129/SUMIFS(Portfolio!$N$2:$N$195, Portfolio!$E$2:$E$195, 'WB Country Groups'!J$1))</f>
        <v>0</v>
      </c>
      <c r="S129" s="78">
        <f>IF(OR(ISNA($E129), $E129&lt;&gt;'WB Country Groups'!K$1), 0, $N129/SUMIFS(Portfolio!$N$2:$N$195, Portfolio!$E$2:$E$195, 'WB Country Groups'!K$1))</f>
        <v>0</v>
      </c>
      <c r="T129" s="78">
        <f>IF(OR(ISNA($E129), $E129&lt;&gt;'WB Country Groups'!L$1), 0, $N129/SUMIFS(Portfolio!$N$2:$N$195, Portfolio!$E$2:$E$195, 'WB Country Groups'!L$1))</f>
        <v>0</v>
      </c>
      <c r="U129" s="78">
        <f>IF(OR(ISNA($E129), $E129&lt;&gt;'WB Country Groups'!M$1), 0, $N129/SUMIFS(Portfolio!$N$2:$N$195, Portfolio!$E$2:$E$195, 'WB Country Groups'!M$1))</f>
        <v>0</v>
      </c>
      <c r="V129" s="78">
        <f>IF(OR(ISNA($E129), $E129&lt;&gt;'WB Country Groups'!N$1), 0, $N129/SUMIFS(Portfolio!$N$2:$N$195, Portfolio!$E$2:$E$195, 'WB Country Groups'!N$1))</f>
        <v>0</v>
      </c>
      <c r="W129" s="78">
        <f>SUMIFS(FM!$X:$X, FM!$N:$N, $A129)/100</f>
        <v>2.2027963818231001E-2</v>
      </c>
      <c r="X129" s="78">
        <f t="shared" si="19"/>
        <v>2.2027963818230866E-2</v>
      </c>
      <c r="Y129" s="78">
        <f>SUMIFS(World!$X:$X, World!$N:$N, $A129)/100</f>
        <v>0</v>
      </c>
      <c r="Z129" s="78">
        <f t="shared" si="20"/>
        <v>0</v>
      </c>
      <c r="AA129" s="5">
        <f>IF(INDEX('WB WDI Market Cap'!$T:$T, MATCH($B129, 'WB WDI Market Cap'!$C:$C, 0))=0, "", INDEX('WB WDI Market Cap'!$T:$T, MATCH($B129, 'WB WDI Market Cap'!$C:$C, 0)))</f>
        <v>5.6340101889039288E-4</v>
      </c>
      <c r="AB129" s="5">
        <f t="shared" si="21"/>
        <v>5.6712594376526323E-4</v>
      </c>
    </row>
    <row r="130" spans="1:28">
      <c r="A130" t="str">
        <f>INDEX('ISO2-ISO3'!$C:$C, MATCH($B130, 'ISO2-ISO3'!$D:$D, 0))</f>
        <v>NI</v>
      </c>
      <c r="B130" t="str">
        <f>'ISO3s in META'!A129</f>
        <v>NIC</v>
      </c>
      <c r="C130" t="str">
        <f>INDEX('ISO3-Names'!$B$2:$B$275, MATCH($B130, 'ISO3-Names'!$A$2:$A$275, 0))</f>
        <v>Nicaragua</v>
      </c>
      <c r="D130" t="str">
        <f>INDEX('WB Country Groups'!$C$2:$C$219, MATCH($B130, 'WB Country Groups'!$B$2:$B$219, 0))</f>
        <v>Latin America &amp; Caribbean</v>
      </c>
      <c r="E130" t="str">
        <f t="shared" si="12"/>
        <v>Latin America &amp; Caribbean</v>
      </c>
      <c r="F130" s="5">
        <f>INDEX('Damodaran CRPs'!$N:$N, MATCH($B130, 'Damodaran CRPs'!$M:$M, 0))</f>
        <v>9.8612566416301048E-2</v>
      </c>
      <c r="G130" s="5">
        <f t="shared" si="13"/>
        <v>9.8612566416301048E-2</v>
      </c>
      <c r="H130" s="5"/>
      <c r="I130" s="5" t="b">
        <f t="shared" si="14"/>
        <v>0</v>
      </c>
      <c r="J130" t="b">
        <f t="shared" si="15"/>
        <v>0</v>
      </c>
      <c r="K130" s="78">
        <f>SUMIFS(EM!$X:$X, EM!$N:$N, $A130)/100</f>
        <v>0</v>
      </c>
      <c r="L130" s="78">
        <f t="shared" si="16"/>
        <v>0</v>
      </c>
      <c r="M130" s="78">
        <f>SUMIFS(ACWI!$X:$X, ACWI!$N:$N, $A130)/100</f>
        <v>0</v>
      </c>
      <c r="N130" s="78">
        <f t="shared" si="17"/>
        <v>0</v>
      </c>
      <c r="O130" s="78">
        <f t="shared" si="18"/>
        <v>0</v>
      </c>
      <c r="P130" s="78">
        <f>IF(OR(ISNA($E130), $E130&lt;&gt;'WB Country Groups'!H$1), 0, $N130/SUMIFS(Portfolio!$N$2:$N$195, Portfolio!$E$2:$E$195, 'WB Country Groups'!H$1))</f>
        <v>0</v>
      </c>
      <c r="Q130" s="78">
        <f>IF(OR(ISNA($E130), $E130&lt;&gt;'WB Country Groups'!I$1), 0, $N130/SUMIFS(Portfolio!$N$2:$N$195, Portfolio!$E$2:$E$195, 'WB Country Groups'!I$1))</f>
        <v>0</v>
      </c>
      <c r="R130" s="78">
        <f>IF(OR(ISNA($E130), $E130&lt;&gt;'WB Country Groups'!J$1), 0, $N130/SUMIFS(Portfolio!$N$2:$N$195, Portfolio!$E$2:$E$195, 'WB Country Groups'!J$1))</f>
        <v>0</v>
      </c>
      <c r="S130" s="78">
        <f>IF(OR(ISNA($E130), $E130&lt;&gt;'WB Country Groups'!K$1), 0, $N130/SUMIFS(Portfolio!$N$2:$N$195, Portfolio!$E$2:$E$195, 'WB Country Groups'!K$1))</f>
        <v>0</v>
      </c>
      <c r="T130" s="78">
        <f>IF(OR(ISNA($E130), $E130&lt;&gt;'WB Country Groups'!L$1), 0, $N130/SUMIFS(Portfolio!$N$2:$N$195, Portfolio!$E$2:$E$195, 'WB Country Groups'!L$1))</f>
        <v>0</v>
      </c>
      <c r="U130" s="78">
        <f>IF(OR(ISNA($E130), $E130&lt;&gt;'WB Country Groups'!M$1), 0, $N130/SUMIFS(Portfolio!$N$2:$N$195, Portfolio!$E$2:$E$195, 'WB Country Groups'!M$1))</f>
        <v>0</v>
      </c>
      <c r="V130" s="78">
        <f>IF(OR(ISNA($E130), $E130&lt;&gt;'WB Country Groups'!N$1), 0, $N130/SUMIFS(Portfolio!$N$2:$N$195, Portfolio!$E$2:$E$195, 'WB Country Groups'!N$1))</f>
        <v>0</v>
      </c>
      <c r="W130" s="78">
        <f>SUMIFS(FM!$X:$X, FM!$N:$N, $A130)/100</f>
        <v>0</v>
      </c>
      <c r="X130" s="78">
        <f t="shared" si="19"/>
        <v>0</v>
      </c>
      <c r="Y130" s="78">
        <f>SUMIFS(World!$X:$X, World!$N:$N, $A130)/100</f>
        <v>0</v>
      </c>
      <c r="Z130" s="78">
        <f t="shared" si="20"/>
        <v>0</v>
      </c>
      <c r="AA130" s="5" t="str">
        <f>IF(INDEX('WB WDI Market Cap'!$T:$T, MATCH($B130, 'WB WDI Market Cap'!$C:$C, 0))=0, "", INDEX('WB WDI Market Cap'!$T:$T, MATCH($B130, 'WB WDI Market Cap'!$C:$C, 0)))</f>
        <v/>
      </c>
      <c r="AB130" s="5" t="str">
        <f t="shared" ref="AB130:AB161" si="22">IF(ISNUMBER($AA130),$AA130/$AA$198,"")</f>
        <v/>
      </c>
    </row>
    <row r="131" spans="1:28">
      <c r="A131" t="str">
        <f>INDEX('ISO2-ISO3'!$C:$C, MATCH($B131, 'ISO2-ISO3'!$D:$D, 0))</f>
        <v>NL</v>
      </c>
      <c r="B131" t="str">
        <f>'ISO3s in META'!A130</f>
        <v>NLD</v>
      </c>
      <c r="C131" t="str">
        <f>INDEX('ISO3-Names'!$B$2:$B$275, MATCH($B131, 'ISO3-Names'!$A$2:$A$275, 0))</f>
        <v>Netherlands</v>
      </c>
      <c r="D131" t="str">
        <f>INDEX('WB Country Groups'!$C$2:$C$219, MATCH($B131, 'WB Country Groups'!$B$2:$B$219, 0))</f>
        <v>Europe &amp; Central Asia</v>
      </c>
      <c r="E131" t="str">
        <f t="shared" ref="E131:E194" si="23">IF(ISNA(D131), "OTHER", D131)</f>
        <v>Europe &amp; Central Asia</v>
      </c>
      <c r="F131" s="5">
        <f>INDEX('Damodaran CRPs'!$N:$N, MATCH($B131, 'Damodaran CRPs'!$M:$M, 0))</f>
        <v>0</v>
      </c>
      <c r="G131" s="5">
        <f t="shared" ref="G131:G194" si="24">IF(ISNA(F131), "", F131)</f>
        <v>0</v>
      </c>
      <c r="H131" s="5"/>
      <c r="I131" s="5" t="b">
        <f t="shared" ref="I131:I194" si="25">SUM(K131:Z131)&gt;0</f>
        <v>1</v>
      </c>
      <c r="J131" t="b">
        <f t="shared" ref="J131:J194" si="26">AND(ISNA(G131), I131)</f>
        <v>0</v>
      </c>
      <c r="K131" s="78">
        <f>SUMIFS(EM!$X:$X, EM!$N:$N, $A131)/100</f>
        <v>0</v>
      </c>
      <c r="L131" s="78">
        <f t="shared" ref="L131:L194" si="27">$K131/$K$198</f>
        <v>0</v>
      </c>
      <c r="M131" s="78">
        <f>SUMIFS(ACWI!$X:$X, ACWI!$N:$N, $A131)/100</f>
        <v>1.057962076505E-2</v>
      </c>
      <c r="N131" s="78">
        <f t="shared" ref="N131:N194" si="28">$M131/$M$198</f>
        <v>1.0615249865720967E-2</v>
      </c>
      <c r="O131" s="78">
        <f t="shared" ref="O131:O194" si="29">IF(B131&lt;&gt;"USA", N131/(1-$N$186), 0)</f>
        <v>2.8584604157934207E-2</v>
      </c>
      <c r="P131" s="78">
        <f>IF(OR(ISNA($E131), $E131&lt;&gt;'WB Country Groups'!H$1), 0, $N131/SUMIFS(Portfolio!$N$2:$N$195, Portfolio!$E$2:$E$195, 'WB Country Groups'!H$1))</f>
        <v>0</v>
      </c>
      <c r="Q131" s="78">
        <f>IF(OR(ISNA($E131), $E131&lt;&gt;'WB Country Groups'!I$1), 0, $N131/SUMIFS(Portfolio!$N$2:$N$195, Portfolio!$E$2:$E$195, 'WB Country Groups'!I$1))</f>
        <v>6.60209556347372E-2</v>
      </c>
      <c r="R131" s="78">
        <f>IF(OR(ISNA($E131), $E131&lt;&gt;'WB Country Groups'!J$1), 0, $N131/SUMIFS(Portfolio!$N$2:$N$195, Portfolio!$E$2:$E$195, 'WB Country Groups'!J$1))</f>
        <v>0</v>
      </c>
      <c r="S131" s="78">
        <f>IF(OR(ISNA($E131), $E131&lt;&gt;'WB Country Groups'!K$1), 0, $N131/SUMIFS(Portfolio!$N$2:$N$195, Portfolio!$E$2:$E$195, 'WB Country Groups'!K$1))</f>
        <v>0</v>
      </c>
      <c r="T131" s="78">
        <f>IF(OR(ISNA($E131), $E131&lt;&gt;'WB Country Groups'!L$1), 0, $N131/SUMIFS(Portfolio!$N$2:$N$195, Portfolio!$E$2:$E$195, 'WB Country Groups'!L$1))</f>
        <v>0</v>
      </c>
      <c r="U131" s="78">
        <f>IF(OR(ISNA($E131), $E131&lt;&gt;'WB Country Groups'!M$1), 0, $N131/SUMIFS(Portfolio!$N$2:$N$195, Portfolio!$E$2:$E$195, 'WB Country Groups'!M$1))</f>
        <v>0</v>
      </c>
      <c r="V131" s="78">
        <f>IF(OR(ISNA($E131), $E131&lt;&gt;'WB Country Groups'!N$1), 0, $N131/SUMIFS(Portfolio!$N$2:$N$195, Portfolio!$E$2:$E$195, 'WB Country Groups'!N$1))</f>
        <v>0</v>
      </c>
      <c r="W131" s="78">
        <f>SUMIFS(FM!$X:$X, FM!$N:$N, $A131)/100</f>
        <v>0</v>
      </c>
      <c r="X131" s="78">
        <f t="shared" ref="X131:X194" si="30">$W131/$W$198</f>
        <v>0</v>
      </c>
      <c r="Y131" s="78">
        <f>SUMIFS(World!$X:$X, World!$N:$N, $A131)/100</f>
        <v>1.1805861011047998E-2</v>
      </c>
      <c r="Z131" s="78">
        <f t="shared" ref="Z131:Z194" si="31">$Y131/$Y$198</f>
        <v>1.1850245328550288E-2</v>
      </c>
      <c r="AA131" s="5">
        <f>IF(INDEX('WB WDI Market Cap'!$T:$T, MATCH($B131, 'WB WDI Market Cap'!$C:$C, 0))=0, "", INDEX('WB WDI Market Cap'!$T:$T, MATCH($B131, 'WB WDI Market Cap'!$C:$C, 0)))</f>
        <v>1.0956534449108515E-2</v>
      </c>
      <c r="AB131" s="5">
        <f t="shared" si="22"/>
        <v>1.102897355791992E-2</v>
      </c>
    </row>
    <row r="132" spans="1:28">
      <c r="A132" t="str">
        <f>INDEX('ISO2-ISO3'!$C:$C, MATCH($B132, 'ISO2-ISO3'!$D:$D, 0))</f>
        <v>NO</v>
      </c>
      <c r="B132" t="str">
        <f>'ISO3s in META'!A131</f>
        <v>NOR</v>
      </c>
      <c r="C132" t="str">
        <f>INDEX('ISO3-Names'!$B$2:$B$275, MATCH($B132, 'ISO3-Names'!$A$2:$A$275, 0))</f>
        <v>Norway</v>
      </c>
      <c r="D132" t="str">
        <f>INDEX('WB Country Groups'!$C$2:$C$219, MATCH($B132, 'WB Country Groups'!$B$2:$B$219, 0))</f>
        <v>Europe &amp; Central Asia</v>
      </c>
      <c r="E132" t="str">
        <f t="shared" si="23"/>
        <v>Europe &amp; Central Asia</v>
      </c>
      <c r="F132" s="5">
        <f>INDEX('Damodaran CRPs'!$N:$N, MATCH($B132, 'Damodaran CRPs'!$M:$M, 0))</f>
        <v>0</v>
      </c>
      <c r="G132" s="5">
        <f t="shared" si="24"/>
        <v>0</v>
      </c>
      <c r="H132" s="5"/>
      <c r="I132" s="5" t="b">
        <f t="shared" si="25"/>
        <v>1</v>
      </c>
      <c r="J132" t="b">
        <f t="shared" si="26"/>
        <v>0</v>
      </c>
      <c r="K132" s="78">
        <f>SUMIFS(EM!$X:$X, EM!$N:$N, $A132)/100</f>
        <v>0</v>
      </c>
      <c r="L132" s="78">
        <f t="shared" si="27"/>
        <v>0</v>
      </c>
      <c r="M132" s="78">
        <f>SUMIFS(ACWI!$X:$X, ACWI!$N:$N, $A132)/100</f>
        <v>1.6229383904860001E-3</v>
      </c>
      <c r="N132" s="78">
        <f t="shared" si="28"/>
        <v>1.6284039772571654E-3</v>
      </c>
      <c r="O132" s="78">
        <f t="shared" si="29"/>
        <v>4.3849446492459331E-3</v>
      </c>
      <c r="P132" s="78">
        <f>IF(OR(ISNA($E132), $E132&lt;&gt;'WB Country Groups'!H$1), 0, $N132/SUMIFS(Portfolio!$N$2:$N$195, Portfolio!$E$2:$E$195, 'WB Country Groups'!H$1))</f>
        <v>0</v>
      </c>
      <c r="Q132" s="78">
        <f>IF(OR(ISNA($E132), $E132&lt;&gt;'WB Country Groups'!I$1), 0, $N132/SUMIFS(Portfolio!$N$2:$N$195, Portfolio!$E$2:$E$195, 'WB Country Groups'!I$1))</f>
        <v>1.0127767890334358E-2</v>
      </c>
      <c r="R132" s="78">
        <f>IF(OR(ISNA($E132), $E132&lt;&gt;'WB Country Groups'!J$1), 0, $N132/SUMIFS(Portfolio!$N$2:$N$195, Portfolio!$E$2:$E$195, 'WB Country Groups'!J$1))</f>
        <v>0</v>
      </c>
      <c r="S132" s="78">
        <f>IF(OR(ISNA($E132), $E132&lt;&gt;'WB Country Groups'!K$1), 0, $N132/SUMIFS(Portfolio!$N$2:$N$195, Portfolio!$E$2:$E$195, 'WB Country Groups'!K$1))</f>
        <v>0</v>
      </c>
      <c r="T132" s="78">
        <f>IF(OR(ISNA($E132), $E132&lt;&gt;'WB Country Groups'!L$1), 0, $N132/SUMIFS(Portfolio!$N$2:$N$195, Portfolio!$E$2:$E$195, 'WB Country Groups'!L$1))</f>
        <v>0</v>
      </c>
      <c r="U132" s="78">
        <f>IF(OR(ISNA($E132), $E132&lt;&gt;'WB Country Groups'!M$1), 0, $N132/SUMIFS(Portfolio!$N$2:$N$195, Portfolio!$E$2:$E$195, 'WB Country Groups'!M$1))</f>
        <v>0</v>
      </c>
      <c r="V132" s="78">
        <f>IF(OR(ISNA($E132), $E132&lt;&gt;'WB Country Groups'!N$1), 0, $N132/SUMIFS(Portfolio!$N$2:$N$195, Portfolio!$E$2:$E$195, 'WB Country Groups'!N$1))</f>
        <v>0</v>
      </c>
      <c r="W132" s="78">
        <f>SUMIFS(FM!$X:$X, FM!$N:$N, $A132)/100</f>
        <v>0</v>
      </c>
      <c r="X132" s="78">
        <f t="shared" si="30"/>
        <v>0</v>
      </c>
      <c r="Y132" s="78">
        <f>SUMIFS(World!$X:$X, World!$N:$N, $A132)/100</f>
        <v>1.811046491465E-3</v>
      </c>
      <c r="Z132" s="78">
        <f t="shared" si="31"/>
        <v>1.8178551488270821E-3</v>
      </c>
      <c r="AA132" s="5">
        <f>IF(INDEX('WB WDI Market Cap'!$T:$T, MATCH($B132, 'WB WDI Market Cap'!$C:$C, 0))=0, "", INDEX('WB WDI Market Cap'!$T:$T, MATCH($B132, 'WB WDI Market Cap'!$C:$C, 0)))</f>
        <v>2.9435257997823139E-3</v>
      </c>
      <c r="AB132" s="5">
        <f t="shared" si="22"/>
        <v>2.9629869155840317E-3</v>
      </c>
    </row>
    <row r="133" spans="1:28">
      <c r="A133" t="str">
        <f>INDEX('ISO2-ISO3'!$C:$C, MATCH($B133, 'ISO2-ISO3'!$D:$D, 0))</f>
        <v>NP</v>
      </c>
      <c r="B133" t="str">
        <f>'ISO3s in META'!A132</f>
        <v>NPL</v>
      </c>
      <c r="C133" t="str">
        <f>INDEX('ISO3-Names'!$B$2:$B$275, MATCH($B133, 'ISO3-Names'!$A$2:$A$275, 0))</f>
        <v>Nepal</v>
      </c>
      <c r="D133" t="str">
        <f>INDEX('WB Country Groups'!$C$2:$C$219, MATCH($B133, 'WB Country Groups'!$B$2:$B$219, 0))</f>
        <v>South Asia</v>
      </c>
      <c r="E133" t="str">
        <f t="shared" si="23"/>
        <v>South Asia</v>
      </c>
      <c r="F133" s="5" t="e">
        <f>INDEX('Damodaran CRPs'!$N:$N, MATCH($B133, 'Damodaran CRPs'!$M:$M, 0))</f>
        <v>#N/A</v>
      </c>
      <c r="G133" s="5" t="str">
        <f t="shared" si="24"/>
        <v/>
      </c>
      <c r="H133" s="5"/>
      <c r="I133" s="5" t="b">
        <f t="shared" si="25"/>
        <v>0</v>
      </c>
      <c r="J133" t="b">
        <f t="shared" si="26"/>
        <v>0</v>
      </c>
      <c r="K133" s="78">
        <f>SUMIFS(EM!$X:$X, EM!$N:$N, $A133)/100</f>
        <v>0</v>
      </c>
      <c r="L133" s="78">
        <f t="shared" si="27"/>
        <v>0</v>
      </c>
      <c r="M133" s="78">
        <f>SUMIFS(ACWI!$X:$X, ACWI!$N:$N, $A133)/100</f>
        <v>0</v>
      </c>
      <c r="N133" s="78">
        <f t="shared" si="28"/>
        <v>0</v>
      </c>
      <c r="O133" s="78">
        <f t="shared" si="29"/>
        <v>0</v>
      </c>
      <c r="P133" s="78">
        <f>IF(OR(ISNA($E133), $E133&lt;&gt;'WB Country Groups'!H$1), 0, $N133/SUMIFS(Portfolio!$N$2:$N$195, Portfolio!$E$2:$E$195, 'WB Country Groups'!H$1))</f>
        <v>0</v>
      </c>
      <c r="Q133" s="78">
        <f>IF(OR(ISNA($E133), $E133&lt;&gt;'WB Country Groups'!I$1), 0, $N133/SUMIFS(Portfolio!$N$2:$N$195, Portfolio!$E$2:$E$195, 'WB Country Groups'!I$1))</f>
        <v>0</v>
      </c>
      <c r="R133" s="78">
        <f>IF(OR(ISNA($E133), $E133&lt;&gt;'WB Country Groups'!J$1), 0, $N133/SUMIFS(Portfolio!$N$2:$N$195, Portfolio!$E$2:$E$195, 'WB Country Groups'!J$1))</f>
        <v>0</v>
      </c>
      <c r="S133" s="78">
        <f>IF(OR(ISNA($E133), $E133&lt;&gt;'WB Country Groups'!K$1), 0, $N133/SUMIFS(Portfolio!$N$2:$N$195, Portfolio!$E$2:$E$195, 'WB Country Groups'!K$1))</f>
        <v>0</v>
      </c>
      <c r="T133" s="78">
        <f>IF(OR(ISNA($E133), $E133&lt;&gt;'WB Country Groups'!L$1), 0, $N133/SUMIFS(Portfolio!$N$2:$N$195, Portfolio!$E$2:$E$195, 'WB Country Groups'!L$1))</f>
        <v>0</v>
      </c>
      <c r="U133" s="78">
        <f>IF(OR(ISNA($E133), $E133&lt;&gt;'WB Country Groups'!M$1), 0, $N133/SUMIFS(Portfolio!$N$2:$N$195, Portfolio!$E$2:$E$195, 'WB Country Groups'!M$1))</f>
        <v>0</v>
      </c>
      <c r="V133" s="78">
        <f>IF(OR(ISNA($E133), $E133&lt;&gt;'WB Country Groups'!N$1), 0, $N133/SUMIFS(Portfolio!$N$2:$N$195, Portfolio!$E$2:$E$195, 'WB Country Groups'!N$1))</f>
        <v>0</v>
      </c>
      <c r="W133" s="78">
        <f>SUMIFS(FM!$X:$X, FM!$N:$N, $A133)/100</f>
        <v>0</v>
      </c>
      <c r="X133" s="78">
        <f t="shared" si="30"/>
        <v>0</v>
      </c>
      <c r="Y133" s="78">
        <f>SUMIFS(World!$X:$X, World!$N:$N, $A133)/100</f>
        <v>0</v>
      </c>
      <c r="Z133" s="78">
        <f t="shared" si="31"/>
        <v>0</v>
      </c>
      <c r="AA133" s="5" t="str">
        <f>IF(INDEX('WB WDI Market Cap'!$T:$T, MATCH($B133, 'WB WDI Market Cap'!$C:$C, 0))=0, "", INDEX('WB WDI Market Cap'!$T:$T, MATCH($B133, 'WB WDI Market Cap'!$C:$C, 0)))</f>
        <v/>
      </c>
      <c r="AB133" s="5" t="str">
        <f t="shared" si="22"/>
        <v/>
      </c>
    </row>
    <row r="134" spans="1:28">
      <c r="A134" t="str">
        <f>INDEX('ISO2-ISO3'!$C:$C, MATCH($B134, 'ISO2-ISO3'!$D:$D, 0))</f>
        <v>NR</v>
      </c>
      <c r="B134" t="str">
        <f>'ISO3s in META'!A133</f>
        <v>NRU</v>
      </c>
      <c r="C134" t="str">
        <f>INDEX('ISO3-Names'!$B$2:$B$275, MATCH($B134, 'ISO3-Names'!$A$2:$A$275, 0))</f>
        <v>Nauru</v>
      </c>
      <c r="D134" t="str">
        <f>INDEX('WB Country Groups'!$C$2:$C$219, MATCH($B134, 'WB Country Groups'!$B$2:$B$219, 0))</f>
        <v>East Asia &amp; Pacific</v>
      </c>
      <c r="E134" t="str">
        <f t="shared" si="23"/>
        <v>East Asia &amp; Pacific</v>
      </c>
      <c r="F134" s="5" t="e">
        <f>INDEX('Damodaran CRPs'!$N:$N, MATCH($B134, 'Damodaran CRPs'!$M:$M, 0))</f>
        <v>#N/A</v>
      </c>
      <c r="G134" s="5" t="str">
        <f t="shared" si="24"/>
        <v/>
      </c>
      <c r="H134" s="5"/>
      <c r="I134" s="5" t="b">
        <f t="shared" si="25"/>
        <v>0</v>
      </c>
      <c r="J134" t="b">
        <f t="shared" si="26"/>
        <v>0</v>
      </c>
      <c r="K134" s="78">
        <f>SUMIFS(EM!$X:$X, EM!$N:$N, $A134)/100</f>
        <v>0</v>
      </c>
      <c r="L134" s="78">
        <f t="shared" si="27"/>
        <v>0</v>
      </c>
      <c r="M134" s="78">
        <f>SUMIFS(ACWI!$X:$X, ACWI!$N:$N, $A134)/100</f>
        <v>0</v>
      </c>
      <c r="N134" s="78">
        <f t="shared" si="28"/>
        <v>0</v>
      </c>
      <c r="O134" s="78">
        <f t="shared" si="29"/>
        <v>0</v>
      </c>
      <c r="P134" s="78">
        <f>IF(OR(ISNA($E134), $E134&lt;&gt;'WB Country Groups'!H$1), 0, $N134/SUMIFS(Portfolio!$N$2:$N$195, Portfolio!$E$2:$E$195, 'WB Country Groups'!H$1))</f>
        <v>0</v>
      </c>
      <c r="Q134" s="78">
        <f>IF(OR(ISNA($E134), $E134&lt;&gt;'WB Country Groups'!I$1), 0, $N134/SUMIFS(Portfolio!$N$2:$N$195, Portfolio!$E$2:$E$195, 'WB Country Groups'!I$1))</f>
        <v>0</v>
      </c>
      <c r="R134" s="78">
        <f>IF(OR(ISNA($E134), $E134&lt;&gt;'WB Country Groups'!J$1), 0, $N134/SUMIFS(Portfolio!$N$2:$N$195, Portfolio!$E$2:$E$195, 'WB Country Groups'!J$1))</f>
        <v>0</v>
      </c>
      <c r="S134" s="78">
        <f>IF(OR(ISNA($E134), $E134&lt;&gt;'WB Country Groups'!K$1), 0, $N134/SUMIFS(Portfolio!$N$2:$N$195, Portfolio!$E$2:$E$195, 'WB Country Groups'!K$1))</f>
        <v>0</v>
      </c>
      <c r="T134" s="78">
        <f>IF(OR(ISNA($E134), $E134&lt;&gt;'WB Country Groups'!L$1), 0, $N134/SUMIFS(Portfolio!$N$2:$N$195, Portfolio!$E$2:$E$195, 'WB Country Groups'!L$1))</f>
        <v>0</v>
      </c>
      <c r="U134" s="78">
        <f>IF(OR(ISNA($E134), $E134&lt;&gt;'WB Country Groups'!M$1), 0, $N134/SUMIFS(Portfolio!$N$2:$N$195, Portfolio!$E$2:$E$195, 'WB Country Groups'!M$1))</f>
        <v>0</v>
      </c>
      <c r="V134" s="78">
        <f>IF(OR(ISNA($E134), $E134&lt;&gt;'WB Country Groups'!N$1), 0, $N134/SUMIFS(Portfolio!$N$2:$N$195, Portfolio!$E$2:$E$195, 'WB Country Groups'!N$1))</f>
        <v>0</v>
      </c>
      <c r="W134" s="78">
        <f>SUMIFS(FM!$X:$X, FM!$N:$N, $A134)/100</f>
        <v>0</v>
      </c>
      <c r="X134" s="78">
        <f t="shared" si="30"/>
        <v>0</v>
      </c>
      <c r="Y134" s="78">
        <f>SUMIFS(World!$X:$X, World!$N:$N, $A134)/100</f>
        <v>0</v>
      </c>
      <c r="Z134" s="78">
        <f t="shared" si="31"/>
        <v>0</v>
      </c>
      <c r="AA134" s="5" t="str">
        <f>IF(INDEX('WB WDI Market Cap'!$T:$T, MATCH($B134, 'WB WDI Market Cap'!$C:$C, 0))=0, "", INDEX('WB WDI Market Cap'!$T:$T, MATCH($B134, 'WB WDI Market Cap'!$C:$C, 0)))</f>
        <v/>
      </c>
      <c r="AB134" s="5" t="str">
        <f t="shared" si="22"/>
        <v/>
      </c>
    </row>
    <row r="135" spans="1:28">
      <c r="A135" t="str">
        <f>INDEX('ISO2-ISO3'!$C:$C, MATCH($B135, 'ISO2-ISO3'!$D:$D, 0))</f>
        <v>NZ</v>
      </c>
      <c r="B135" t="str">
        <f>'ISO3s in META'!A134</f>
        <v>NZL</v>
      </c>
      <c r="C135" t="str">
        <f>INDEX('ISO3-Names'!$B$2:$B$275, MATCH($B135, 'ISO3-Names'!$A$2:$A$275, 0))</f>
        <v>New Zealand</v>
      </c>
      <c r="D135" t="str">
        <f>INDEX('WB Country Groups'!$C$2:$C$219, MATCH($B135, 'WB Country Groups'!$B$2:$B$219, 0))</f>
        <v>East Asia &amp; Pacific</v>
      </c>
      <c r="E135" t="str">
        <f t="shared" si="23"/>
        <v>East Asia &amp; Pacific</v>
      </c>
      <c r="F135" s="5">
        <f>INDEX('Damodaran CRPs'!$N:$N, MATCH($B135, 'Damodaran CRPs'!$M:$M, 0))</f>
        <v>0</v>
      </c>
      <c r="G135" s="5">
        <f t="shared" si="24"/>
        <v>0</v>
      </c>
      <c r="H135" s="5"/>
      <c r="I135" s="5" t="b">
        <f t="shared" si="25"/>
        <v>1</v>
      </c>
      <c r="J135" t="b">
        <f t="shared" si="26"/>
        <v>0</v>
      </c>
      <c r="K135" s="78">
        <f>SUMIFS(EM!$X:$X, EM!$N:$N, $A135)/100</f>
        <v>0</v>
      </c>
      <c r="L135" s="78">
        <f t="shared" si="27"/>
        <v>0</v>
      </c>
      <c r="M135" s="78">
        <f>SUMIFS(ACWI!$X:$X, ACWI!$N:$N, $A135)/100</f>
        <v>4.6188738541899996E-4</v>
      </c>
      <c r="N135" s="78">
        <f t="shared" si="28"/>
        <v>4.634428884487596E-4</v>
      </c>
      <c r="O135" s="78">
        <f t="shared" si="29"/>
        <v>1.247952868155847E-3</v>
      </c>
      <c r="P135" s="78">
        <f>IF(OR(ISNA($E135), $E135&lt;&gt;'WB Country Groups'!H$1), 0, $N135/SUMIFS(Portfolio!$N$2:$N$195, Portfolio!$E$2:$E$195, 'WB Country Groups'!H$1))</f>
        <v>0</v>
      </c>
      <c r="Q135" s="78">
        <f>IF(OR(ISNA($E135), $E135&lt;&gt;'WB Country Groups'!I$1), 0, $N135/SUMIFS(Portfolio!$N$2:$N$195, Portfolio!$E$2:$E$195, 'WB Country Groups'!I$1))</f>
        <v>0</v>
      </c>
      <c r="R135" s="78">
        <f>IF(OR(ISNA($E135), $E135&lt;&gt;'WB Country Groups'!J$1), 0, $N135/SUMIFS(Portfolio!$N$2:$N$195, Portfolio!$E$2:$E$195, 'WB Country Groups'!J$1))</f>
        <v>3.2003256138093904E-3</v>
      </c>
      <c r="S135" s="78">
        <f>IF(OR(ISNA($E135), $E135&lt;&gt;'WB Country Groups'!K$1), 0, $N135/SUMIFS(Portfolio!$N$2:$N$195, Portfolio!$E$2:$E$195, 'WB Country Groups'!K$1))</f>
        <v>0</v>
      </c>
      <c r="T135" s="78">
        <f>IF(OR(ISNA($E135), $E135&lt;&gt;'WB Country Groups'!L$1), 0, $N135/SUMIFS(Portfolio!$N$2:$N$195, Portfolio!$E$2:$E$195, 'WB Country Groups'!L$1))</f>
        <v>0</v>
      </c>
      <c r="U135" s="78">
        <f>IF(OR(ISNA($E135), $E135&lt;&gt;'WB Country Groups'!M$1), 0, $N135/SUMIFS(Portfolio!$N$2:$N$195, Portfolio!$E$2:$E$195, 'WB Country Groups'!M$1))</f>
        <v>0</v>
      </c>
      <c r="V135" s="78">
        <f>IF(OR(ISNA($E135), $E135&lt;&gt;'WB Country Groups'!N$1), 0, $N135/SUMIFS(Portfolio!$N$2:$N$195, Portfolio!$E$2:$E$195, 'WB Country Groups'!N$1))</f>
        <v>0</v>
      </c>
      <c r="W135" s="78">
        <f>SUMIFS(FM!$X:$X, FM!$N:$N, $A135)/100</f>
        <v>0</v>
      </c>
      <c r="X135" s="78">
        <f t="shared" si="30"/>
        <v>0</v>
      </c>
      <c r="Y135" s="78">
        <f>SUMIFS(World!$X:$X, World!$N:$N, $A135)/100</f>
        <v>5.1542284890100003E-4</v>
      </c>
      <c r="Z135" s="78">
        <f t="shared" si="31"/>
        <v>5.1736058909226165E-4</v>
      </c>
      <c r="AA135" s="5">
        <f>IF(INDEX('WB WDI Market Cap'!$T:$T, MATCH($B135, 'WB WDI Market Cap'!$C:$C, 0))=0, "", INDEX('WB WDI Market Cap'!$T:$T, MATCH($B135, 'WB WDI Market Cap'!$C:$C, 0)))</f>
        <v>1.3166346861478945E-3</v>
      </c>
      <c r="AB135" s="5">
        <f t="shared" si="22"/>
        <v>1.3253396141283381E-3</v>
      </c>
    </row>
    <row r="136" spans="1:28">
      <c r="A136" t="str">
        <f>INDEX('ISO2-ISO3'!$C:$C, MATCH($B136, 'ISO2-ISO3'!$D:$D, 0))</f>
        <v>OM</v>
      </c>
      <c r="B136" t="str">
        <f>'ISO3s in META'!A135</f>
        <v>OMN</v>
      </c>
      <c r="C136" t="str">
        <f>INDEX('ISO3-Names'!$B$2:$B$275, MATCH($B136, 'ISO3-Names'!$A$2:$A$275, 0))</f>
        <v>Oman</v>
      </c>
      <c r="D136" t="str">
        <f>INDEX('WB Country Groups'!$C$2:$C$219, MATCH($B136, 'WB Country Groups'!$B$2:$B$219, 0))</f>
        <v>Middle East &amp; North Africa</v>
      </c>
      <c r="E136" t="str">
        <f t="shared" si="23"/>
        <v>Middle East &amp; North Africa</v>
      </c>
      <c r="F136" s="5">
        <f>INDEX('Damodaran CRPs'!$N:$N, MATCH($B136, 'Damodaran CRPs'!$M:$M, 0))</f>
        <v>4.565066365745582E-2</v>
      </c>
      <c r="G136" s="5">
        <f t="shared" si="24"/>
        <v>4.565066365745582E-2</v>
      </c>
      <c r="H136" s="5"/>
      <c r="I136" s="5" t="b">
        <f t="shared" si="25"/>
        <v>1</v>
      </c>
      <c r="J136" t="b">
        <f t="shared" si="26"/>
        <v>0</v>
      </c>
      <c r="K136" s="78">
        <f>SUMIFS(EM!$X:$X, EM!$N:$N, $A136)/100</f>
        <v>0</v>
      </c>
      <c r="L136" s="78">
        <f t="shared" si="27"/>
        <v>0</v>
      </c>
      <c r="M136" s="78">
        <f>SUMIFS(ACWI!$X:$X, ACWI!$N:$N, $A136)/100</f>
        <v>0</v>
      </c>
      <c r="N136" s="78">
        <f t="shared" si="28"/>
        <v>0</v>
      </c>
      <c r="O136" s="78">
        <f t="shared" si="29"/>
        <v>0</v>
      </c>
      <c r="P136" s="78">
        <f>IF(OR(ISNA($E136), $E136&lt;&gt;'WB Country Groups'!H$1), 0, $N136/SUMIFS(Portfolio!$N$2:$N$195, Portfolio!$E$2:$E$195, 'WB Country Groups'!H$1))</f>
        <v>0</v>
      </c>
      <c r="Q136" s="78">
        <f>IF(OR(ISNA($E136), $E136&lt;&gt;'WB Country Groups'!I$1), 0, $N136/SUMIFS(Portfolio!$N$2:$N$195, Portfolio!$E$2:$E$195, 'WB Country Groups'!I$1))</f>
        <v>0</v>
      </c>
      <c r="R136" s="78">
        <f>IF(OR(ISNA($E136), $E136&lt;&gt;'WB Country Groups'!J$1), 0, $N136/SUMIFS(Portfolio!$N$2:$N$195, Portfolio!$E$2:$E$195, 'WB Country Groups'!J$1))</f>
        <v>0</v>
      </c>
      <c r="S136" s="78">
        <f>IF(OR(ISNA($E136), $E136&lt;&gt;'WB Country Groups'!K$1), 0, $N136/SUMIFS(Portfolio!$N$2:$N$195, Portfolio!$E$2:$E$195, 'WB Country Groups'!K$1))</f>
        <v>0</v>
      </c>
      <c r="T136" s="78">
        <f>IF(OR(ISNA($E136), $E136&lt;&gt;'WB Country Groups'!L$1), 0, $N136/SUMIFS(Portfolio!$N$2:$N$195, Portfolio!$E$2:$E$195, 'WB Country Groups'!L$1))</f>
        <v>0</v>
      </c>
      <c r="U136" s="78">
        <f>IF(OR(ISNA($E136), $E136&lt;&gt;'WB Country Groups'!M$1), 0, $N136/SUMIFS(Portfolio!$N$2:$N$195, Portfolio!$E$2:$E$195, 'WB Country Groups'!M$1))</f>
        <v>0</v>
      </c>
      <c r="V136" s="78">
        <f>IF(OR(ISNA($E136), $E136&lt;&gt;'WB Country Groups'!N$1), 0, $N136/SUMIFS(Portfolio!$N$2:$N$195, Portfolio!$E$2:$E$195, 'WB Country Groups'!N$1))</f>
        <v>0</v>
      </c>
      <c r="W136" s="78">
        <f>SUMIFS(FM!$X:$X, FM!$N:$N, $A136)/100</f>
        <v>2.3075886758853002E-2</v>
      </c>
      <c r="X136" s="78">
        <f t="shared" si="30"/>
        <v>2.3075886758852859E-2</v>
      </c>
      <c r="Y136" s="78">
        <f>SUMIFS(World!$X:$X, World!$N:$N, $A136)/100</f>
        <v>0</v>
      </c>
      <c r="Z136" s="78">
        <f t="shared" si="31"/>
        <v>0</v>
      </c>
      <c r="AA136" s="5">
        <f>IF(INDEX('WB WDI Market Cap'!$T:$T, MATCH($B136, 'WB WDI Market Cap'!$C:$C, 0))=0, "", INDEX('WB WDI Market Cap'!$T:$T, MATCH($B136, 'WB WDI Market Cap'!$C:$C, 0)))</f>
        <v>1.6413825303073957E-4</v>
      </c>
      <c r="AB136" s="5">
        <f t="shared" si="22"/>
        <v>1.6522345281052715E-4</v>
      </c>
    </row>
    <row r="137" spans="1:28">
      <c r="A137" t="str">
        <f>INDEX('ISO2-ISO3'!$C:$C, MATCH($B137, 'ISO2-ISO3'!$D:$D, 0))</f>
        <v>PK</v>
      </c>
      <c r="B137" t="str">
        <f>'ISO3s in META'!A136</f>
        <v>PAK</v>
      </c>
      <c r="C137" t="str">
        <f>INDEX('ISO3-Names'!$B$2:$B$275, MATCH($B137, 'ISO3-Names'!$A$2:$A$275, 0))</f>
        <v>Pakistan</v>
      </c>
      <c r="D137" t="str">
        <f>INDEX('WB Country Groups'!$C$2:$C$219, MATCH($B137, 'WB Country Groups'!$B$2:$B$219, 0))</f>
        <v>South Asia</v>
      </c>
      <c r="E137" t="str">
        <f t="shared" si="23"/>
        <v>South Asia</v>
      </c>
      <c r="F137" s="5">
        <f>INDEX('Damodaran CRPs'!$N:$N, MATCH($B137, 'Damodaran CRPs'!$M:$M, 0))</f>
        <v>0.15175279208005821</v>
      </c>
      <c r="G137" s="5">
        <f t="shared" si="24"/>
        <v>0.15175279208005821</v>
      </c>
      <c r="H137" s="5"/>
      <c r="I137" s="5" t="b">
        <f t="shared" si="25"/>
        <v>1</v>
      </c>
      <c r="J137" t="b">
        <f t="shared" si="26"/>
        <v>0</v>
      </c>
      <c r="K137" s="78">
        <f>SUMIFS(EM!$X:$X, EM!$N:$N, $A137)/100</f>
        <v>0</v>
      </c>
      <c r="L137" s="78">
        <f t="shared" si="27"/>
        <v>0</v>
      </c>
      <c r="M137" s="78">
        <f>SUMIFS(ACWI!$X:$X, ACWI!$N:$N, $A137)/100</f>
        <v>0</v>
      </c>
      <c r="N137" s="78">
        <f t="shared" si="28"/>
        <v>0</v>
      </c>
      <c r="O137" s="78">
        <f t="shared" si="29"/>
        <v>0</v>
      </c>
      <c r="P137" s="78">
        <f>IF(OR(ISNA($E137), $E137&lt;&gt;'WB Country Groups'!H$1), 0, $N137/SUMIFS(Portfolio!$N$2:$N$195, Portfolio!$E$2:$E$195, 'WB Country Groups'!H$1))</f>
        <v>0</v>
      </c>
      <c r="Q137" s="78">
        <f>IF(OR(ISNA($E137), $E137&lt;&gt;'WB Country Groups'!I$1), 0, $N137/SUMIFS(Portfolio!$N$2:$N$195, Portfolio!$E$2:$E$195, 'WB Country Groups'!I$1))</f>
        <v>0</v>
      </c>
      <c r="R137" s="78">
        <f>IF(OR(ISNA($E137), $E137&lt;&gt;'WB Country Groups'!J$1), 0, $N137/SUMIFS(Portfolio!$N$2:$N$195, Portfolio!$E$2:$E$195, 'WB Country Groups'!J$1))</f>
        <v>0</v>
      </c>
      <c r="S137" s="78">
        <f>IF(OR(ISNA($E137), $E137&lt;&gt;'WB Country Groups'!K$1), 0, $N137/SUMIFS(Portfolio!$N$2:$N$195, Portfolio!$E$2:$E$195, 'WB Country Groups'!K$1))</f>
        <v>0</v>
      </c>
      <c r="T137" s="78">
        <f>IF(OR(ISNA($E137), $E137&lt;&gt;'WB Country Groups'!L$1), 0, $N137/SUMIFS(Portfolio!$N$2:$N$195, Portfolio!$E$2:$E$195, 'WB Country Groups'!L$1))</f>
        <v>0</v>
      </c>
      <c r="U137" s="78">
        <f>IF(OR(ISNA($E137), $E137&lt;&gt;'WB Country Groups'!M$1), 0, $N137/SUMIFS(Portfolio!$N$2:$N$195, Portfolio!$E$2:$E$195, 'WB Country Groups'!M$1))</f>
        <v>0</v>
      </c>
      <c r="V137" s="78">
        <f>IF(OR(ISNA($E137), $E137&lt;&gt;'WB Country Groups'!N$1), 0, $N137/SUMIFS(Portfolio!$N$2:$N$195, Portfolio!$E$2:$E$195, 'WB Country Groups'!N$1))</f>
        <v>0</v>
      </c>
      <c r="W137" s="78">
        <f>SUMIFS(FM!$X:$X, FM!$N:$N, $A137)/100</f>
        <v>2.8011551482450005E-3</v>
      </c>
      <c r="X137" s="78">
        <f t="shared" si="30"/>
        <v>2.8011551482449832E-3</v>
      </c>
      <c r="Y137" s="78">
        <f>SUMIFS(World!$X:$X, World!$N:$N, $A137)/100</f>
        <v>0</v>
      </c>
      <c r="Z137" s="78">
        <f t="shared" si="31"/>
        <v>0</v>
      </c>
      <c r="AA137" s="5" t="str">
        <f>IF(INDEX('WB WDI Market Cap'!$T:$T, MATCH($B137, 'WB WDI Market Cap'!$C:$C, 0))=0, "", INDEX('WB WDI Market Cap'!$T:$T, MATCH($B137, 'WB WDI Market Cap'!$C:$C, 0)))</f>
        <v/>
      </c>
      <c r="AB137" s="5" t="str">
        <f t="shared" si="22"/>
        <v/>
      </c>
    </row>
    <row r="138" spans="1:28">
      <c r="A138" t="str">
        <f>INDEX('ISO2-ISO3'!$C:$C, MATCH($B138, 'ISO2-ISO3'!$D:$D, 0))</f>
        <v>PA</v>
      </c>
      <c r="B138" t="str">
        <f>'ISO3s in META'!A137</f>
        <v>PAN</v>
      </c>
      <c r="C138" t="str">
        <f>INDEX('ISO3-Names'!$B$2:$B$275, MATCH($B138, 'ISO3-Names'!$A$2:$A$275, 0))</f>
        <v>Panama</v>
      </c>
      <c r="D138" t="str">
        <f>INDEX('WB Country Groups'!$C$2:$C$219, MATCH($B138, 'WB Country Groups'!$B$2:$B$219, 0))</f>
        <v>Latin America &amp; Caribbean</v>
      </c>
      <c r="E138" t="str">
        <f t="shared" si="23"/>
        <v>Latin America &amp; Caribbean</v>
      </c>
      <c r="F138" s="5">
        <f>INDEX('Damodaran CRPs'!$N:$N, MATCH($B138, 'Damodaran CRPs'!$M:$M, 0))</f>
        <v>2.8888310595733758E-2</v>
      </c>
      <c r="G138" s="5">
        <f t="shared" si="24"/>
        <v>2.8888310595733758E-2</v>
      </c>
      <c r="H138" s="5"/>
      <c r="I138" s="5" t="b">
        <f t="shared" si="25"/>
        <v>0</v>
      </c>
      <c r="J138" t="b">
        <f t="shared" si="26"/>
        <v>0</v>
      </c>
      <c r="K138" s="78">
        <f>SUMIFS(EM!$X:$X, EM!$N:$N, $A138)/100</f>
        <v>0</v>
      </c>
      <c r="L138" s="78">
        <f t="shared" si="27"/>
        <v>0</v>
      </c>
      <c r="M138" s="78">
        <f>SUMIFS(ACWI!$X:$X, ACWI!$N:$N, $A138)/100</f>
        <v>0</v>
      </c>
      <c r="N138" s="78">
        <f t="shared" si="28"/>
        <v>0</v>
      </c>
      <c r="O138" s="78">
        <f t="shared" si="29"/>
        <v>0</v>
      </c>
      <c r="P138" s="78">
        <f>IF(OR(ISNA($E138), $E138&lt;&gt;'WB Country Groups'!H$1), 0, $N138/SUMIFS(Portfolio!$N$2:$N$195, Portfolio!$E$2:$E$195, 'WB Country Groups'!H$1))</f>
        <v>0</v>
      </c>
      <c r="Q138" s="78">
        <f>IF(OR(ISNA($E138), $E138&lt;&gt;'WB Country Groups'!I$1), 0, $N138/SUMIFS(Portfolio!$N$2:$N$195, Portfolio!$E$2:$E$195, 'WB Country Groups'!I$1))</f>
        <v>0</v>
      </c>
      <c r="R138" s="78">
        <f>IF(OR(ISNA($E138), $E138&lt;&gt;'WB Country Groups'!J$1), 0, $N138/SUMIFS(Portfolio!$N$2:$N$195, Portfolio!$E$2:$E$195, 'WB Country Groups'!J$1))</f>
        <v>0</v>
      </c>
      <c r="S138" s="78">
        <f>IF(OR(ISNA($E138), $E138&lt;&gt;'WB Country Groups'!K$1), 0, $N138/SUMIFS(Portfolio!$N$2:$N$195, Portfolio!$E$2:$E$195, 'WB Country Groups'!K$1))</f>
        <v>0</v>
      </c>
      <c r="T138" s="78">
        <f>IF(OR(ISNA($E138), $E138&lt;&gt;'WB Country Groups'!L$1), 0, $N138/SUMIFS(Portfolio!$N$2:$N$195, Portfolio!$E$2:$E$195, 'WB Country Groups'!L$1))</f>
        <v>0</v>
      </c>
      <c r="U138" s="78">
        <f>IF(OR(ISNA($E138), $E138&lt;&gt;'WB Country Groups'!M$1), 0, $N138/SUMIFS(Portfolio!$N$2:$N$195, Portfolio!$E$2:$E$195, 'WB Country Groups'!M$1))</f>
        <v>0</v>
      </c>
      <c r="V138" s="78">
        <f>IF(OR(ISNA($E138), $E138&lt;&gt;'WB Country Groups'!N$1), 0, $N138/SUMIFS(Portfolio!$N$2:$N$195, Portfolio!$E$2:$E$195, 'WB Country Groups'!N$1))</f>
        <v>0</v>
      </c>
      <c r="W138" s="78">
        <f>SUMIFS(FM!$X:$X, FM!$N:$N, $A138)/100</f>
        <v>0</v>
      </c>
      <c r="X138" s="78">
        <f t="shared" si="30"/>
        <v>0</v>
      </c>
      <c r="Y138" s="78">
        <f>SUMIFS(World!$X:$X, World!$N:$N, $A138)/100</f>
        <v>0</v>
      </c>
      <c r="Z138" s="78">
        <f t="shared" si="31"/>
        <v>0</v>
      </c>
      <c r="AA138" s="5">
        <f>IF(INDEX('WB WDI Market Cap'!$T:$T, MATCH($B138, 'WB WDI Market Cap'!$C:$C, 0))=0, "", INDEX('WB WDI Market Cap'!$T:$T, MATCH($B138, 'WB WDI Market Cap'!$C:$C, 0)))</f>
        <v>1.3882042756880922E-4</v>
      </c>
      <c r="AB138" s="5">
        <f t="shared" si="22"/>
        <v>1.3973823858876369E-4</v>
      </c>
    </row>
    <row r="139" spans="1:28">
      <c r="A139" t="str">
        <f>INDEX('ISO2-ISO3'!$C:$C, MATCH($B139, 'ISO2-ISO3'!$D:$D, 0))</f>
        <v>PE</v>
      </c>
      <c r="B139" t="str">
        <f>'ISO3s in META'!A138</f>
        <v>PER</v>
      </c>
      <c r="C139" t="str">
        <f>INDEX('ISO3-Names'!$B$2:$B$275, MATCH($B139, 'ISO3-Names'!$A$2:$A$275, 0))</f>
        <v>Peru</v>
      </c>
      <c r="D139" t="str">
        <f>INDEX('WB Country Groups'!$C$2:$C$219, MATCH($B139, 'WB Country Groups'!$B$2:$B$219, 0))</f>
        <v>Latin America &amp; Caribbean</v>
      </c>
      <c r="E139" t="str">
        <f t="shared" si="23"/>
        <v>Latin America &amp; Caribbean</v>
      </c>
      <c r="F139" s="5">
        <f>INDEX('Damodaran CRPs'!$N:$N, MATCH($B139, 'Damodaran CRPs'!$M:$M, 0))</f>
        <v>2.4251915068023402E-2</v>
      </c>
      <c r="G139" s="5">
        <f t="shared" si="24"/>
        <v>2.4251915068023402E-2</v>
      </c>
      <c r="H139" s="5"/>
      <c r="I139" s="5" t="b">
        <f t="shared" si="25"/>
        <v>1</v>
      </c>
      <c r="J139" t="b">
        <f t="shared" si="26"/>
        <v>0</v>
      </c>
      <c r="K139" s="78">
        <f>SUMIFS(EM!$X:$X, EM!$N:$N, $A139)/100</f>
        <v>2.7563252150529997E-3</v>
      </c>
      <c r="L139" s="78">
        <f t="shared" si="27"/>
        <v>2.7563252150529967E-3</v>
      </c>
      <c r="M139" s="78">
        <f>SUMIFS(ACWI!$X:$X, ACWI!$N:$N, $A139)/100</f>
        <v>2.8629143665200003E-4</v>
      </c>
      <c r="N139" s="78">
        <f t="shared" si="28"/>
        <v>2.8725558334914881E-4</v>
      </c>
      <c r="O139" s="78">
        <f t="shared" si="29"/>
        <v>7.7351802793708554E-4</v>
      </c>
      <c r="P139" s="78">
        <f>IF(OR(ISNA($E139), $E139&lt;&gt;'WB Country Groups'!H$1), 0, $N139/SUMIFS(Portfolio!$N$2:$N$195, Portfolio!$E$2:$E$195, 'WB Country Groups'!H$1))</f>
        <v>0</v>
      </c>
      <c r="Q139" s="78">
        <f>IF(OR(ISNA($E139), $E139&lt;&gt;'WB Country Groups'!I$1), 0, $N139/SUMIFS(Portfolio!$N$2:$N$195, Portfolio!$E$2:$E$195, 'WB Country Groups'!I$1))</f>
        <v>0</v>
      </c>
      <c r="R139" s="78">
        <f>IF(OR(ISNA($E139), $E139&lt;&gt;'WB Country Groups'!J$1), 0, $N139/SUMIFS(Portfolio!$N$2:$N$195, Portfolio!$E$2:$E$195, 'WB Country Groups'!J$1))</f>
        <v>0</v>
      </c>
      <c r="S139" s="78">
        <f>IF(OR(ISNA($E139), $E139&lt;&gt;'WB Country Groups'!K$1), 0, $N139/SUMIFS(Portfolio!$N$2:$N$195, Portfolio!$E$2:$E$195, 'WB Country Groups'!K$1))</f>
        <v>3.0506558392643601E-2</v>
      </c>
      <c r="T139" s="78">
        <f>IF(OR(ISNA($E139), $E139&lt;&gt;'WB Country Groups'!L$1), 0, $N139/SUMIFS(Portfolio!$N$2:$N$195, Portfolio!$E$2:$E$195, 'WB Country Groups'!L$1))</f>
        <v>0</v>
      </c>
      <c r="U139" s="78">
        <f>IF(OR(ISNA($E139), $E139&lt;&gt;'WB Country Groups'!M$1), 0, $N139/SUMIFS(Portfolio!$N$2:$N$195, Portfolio!$E$2:$E$195, 'WB Country Groups'!M$1))</f>
        <v>0</v>
      </c>
      <c r="V139" s="78">
        <f>IF(OR(ISNA($E139), $E139&lt;&gt;'WB Country Groups'!N$1), 0, $N139/SUMIFS(Portfolio!$N$2:$N$195, Portfolio!$E$2:$E$195, 'WB Country Groups'!N$1))</f>
        <v>0</v>
      </c>
      <c r="W139" s="78">
        <f>SUMIFS(FM!$X:$X, FM!$N:$N, $A139)/100</f>
        <v>0.120260054323496</v>
      </c>
      <c r="X139" s="78">
        <f t="shared" si="30"/>
        <v>0.12026005432349525</v>
      </c>
      <c r="Y139" s="78">
        <f>SUMIFS(World!$X:$X, World!$N:$N, $A139)/100</f>
        <v>0</v>
      </c>
      <c r="Z139" s="78">
        <f t="shared" si="31"/>
        <v>0</v>
      </c>
      <c r="AA139" s="5">
        <f>IF(INDEX('WB WDI Market Cap'!$T:$T, MATCH($B139, 'WB WDI Market Cap'!$C:$C, 0))=0, "", INDEX('WB WDI Market Cap'!$T:$T, MATCH($B139, 'WB WDI Market Cap'!$C:$C, 0)))</f>
        <v>8.6739678547315645E-4</v>
      </c>
      <c r="AB139" s="5">
        <f t="shared" si="22"/>
        <v>8.731315778399769E-4</v>
      </c>
    </row>
    <row r="140" spans="1:28">
      <c r="A140" t="str">
        <f>INDEX('ISO2-ISO3'!$C:$C, MATCH($B140, 'ISO2-ISO3'!$D:$D, 0))</f>
        <v>PH</v>
      </c>
      <c r="B140" t="str">
        <f>'ISO3s in META'!A139</f>
        <v>PHL</v>
      </c>
      <c r="C140" t="str">
        <f>INDEX('ISO3-Names'!$B$2:$B$275, MATCH($B140, 'ISO3-Names'!$A$2:$A$275, 0))</f>
        <v>Philippines</v>
      </c>
      <c r="D140" t="str">
        <f>INDEX('WB Country Groups'!$C$2:$C$219, MATCH($B140, 'WB Country Groups'!$B$2:$B$219, 0))</f>
        <v>East Asia &amp; Pacific</v>
      </c>
      <c r="E140" t="str">
        <f t="shared" si="23"/>
        <v>East Asia &amp; Pacific</v>
      </c>
      <c r="F140" s="5">
        <f>INDEX('Damodaran CRPs'!$N:$N, MATCH($B140, 'Damodaran CRPs'!$M:$M, 0))</f>
        <v>2.8888310595733758E-2</v>
      </c>
      <c r="G140" s="5">
        <f t="shared" si="24"/>
        <v>2.8888310595733758E-2</v>
      </c>
      <c r="H140" s="5"/>
      <c r="I140" s="5" t="b">
        <f t="shared" si="25"/>
        <v>1</v>
      </c>
      <c r="J140" t="b">
        <f t="shared" si="26"/>
        <v>0</v>
      </c>
      <c r="K140" s="78">
        <f>SUMIFS(EM!$X:$X, EM!$N:$N, $A140)/100</f>
        <v>6.1009445066339991E-3</v>
      </c>
      <c r="L140" s="78">
        <f t="shared" si="27"/>
        <v>6.1009445066339922E-3</v>
      </c>
      <c r="M140" s="78">
        <f>SUMIFS(ACWI!$X:$X, ACWI!$N:$N, $A140)/100</f>
        <v>6.3368725801900001E-4</v>
      </c>
      <c r="N140" s="78">
        <f t="shared" si="28"/>
        <v>6.3582133329554054E-4</v>
      </c>
      <c r="O140" s="78">
        <f t="shared" si="29"/>
        <v>1.7121312599633837E-3</v>
      </c>
      <c r="P140" s="78">
        <f>IF(OR(ISNA($E140), $E140&lt;&gt;'WB Country Groups'!H$1), 0, $N140/SUMIFS(Portfolio!$N$2:$N$195, Portfolio!$E$2:$E$195, 'WB Country Groups'!H$1))</f>
        <v>0</v>
      </c>
      <c r="Q140" s="78">
        <f>IF(OR(ISNA($E140), $E140&lt;&gt;'WB Country Groups'!I$1), 0, $N140/SUMIFS(Portfolio!$N$2:$N$195, Portfolio!$E$2:$E$195, 'WB Country Groups'!I$1))</f>
        <v>0</v>
      </c>
      <c r="R140" s="78">
        <f>IF(OR(ISNA($E140), $E140&lt;&gt;'WB Country Groups'!J$1), 0, $N140/SUMIFS(Portfolio!$N$2:$N$195, Portfolio!$E$2:$E$195, 'WB Country Groups'!J$1))</f>
        <v>4.3906926818171174E-3</v>
      </c>
      <c r="S140" s="78">
        <f>IF(OR(ISNA($E140), $E140&lt;&gt;'WB Country Groups'!K$1), 0, $N140/SUMIFS(Portfolio!$N$2:$N$195, Portfolio!$E$2:$E$195, 'WB Country Groups'!K$1))</f>
        <v>0</v>
      </c>
      <c r="T140" s="78">
        <f>IF(OR(ISNA($E140), $E140&lt;&gt;'WB Country Groups'!L$1), 0, $N140/SUMIFS(Portfolio!$N$2:$N$195, Portfolio!$E$2:$E$195, 'WB Country Groups'!L$1))</f>
        <v>0</v>
      </c>
      <c r="U140" s="78">
        <f>IF(OR(ISNA($E140), $E140&lt;&gt;'WB Country Groups'!M$1), 0, $N140/SUMIFS(Portfolio!$N$2:$N$195, Portfolio!$E$2:$E$195, 'WB Country Groups'!M$1))</f>
        <v>0</v>
      </c>
      <c r="V140" s="78">
        <f>IF(OR(ISNA($E140), $E140&lt;&gt;'WB Country Groups'!N$1), 0, $N140/SUMIFS(Portfolio!$N$2:$N$195, Portfolio!$E$2:$E$195, 'WB Country Groups'!N$1))</f>
        <v>0</v>
      </c>
      <c r="W140" s="78">
        <f>SUMIFS(FM!$X:$X, FM!$N:$N, $A140)/100</f>
        <v>0.26618771753988096</v>
      </c>
      <c r="X140" s="78">
        <f t="shared" si="30"/>
        <v>0.2661877175398793</v>
      </c>
      <c r="Y140" s="78">
        <f>SUMIFS(World!$X:$X, World!$N:$N, $A140)/100</f>
        <v>0</v>
      </c>
      <c r="Z140" s="78">
        <f t="shared" si="31"/>
        <v>0</v>
      </c>
      <c r="AA140" s="5">
        <f>IF(INDEX('WB WDI Market Cap'!$T:$T, MATCH($B140, 'WB WDI Market Cap'!$C:$C, 0))=0, "", INDEX('WB WDI Market Cap'!$T:$T, MATCH($B140, 'WB WDI Market Cap'!$C:$C, 0)))</f>
        <v>2.7168634026322482E-3</v>
      </c>
      <c r="AB140" s="5">
        <f t="shared" si="22"/>
        <v>2.7348259403820398E-3</v>
      </c>
    </row>
    <row r="141" spans="1:28">
      <c r="A141" t="str">
        <f>INDEX('ISO2-ISO3'!$C:$C, MATCH($B141, 'ISO2-ISO3'!$D:$D, 0))</f>
        <v>PW</v>
      </c>
      <c r="B141" t="str">
        <f>'ISO3s in META'!A140</f>
        <v>PLW</v>
      </c>
      <c r="C141" t="str">
        <f>INDEX('ISO3-Names'!$B$2:$B$275, MATCH($B141, 'ISO3-Names'!$A$2:$A$275, 0))</f>
        <v>Palau</v>
      </c>
      <c r="D141" t="str">
        <f>INDEX('WB Country Groups'!$C$2:$C$219, MATCH($B141, 'WB Country Groups'!$B$2:$B$219, 0))</f>
        <v>East Asia &amp; Pacific</v>
      </c>
      <c r="E141" t="str">
        <f t="shared" si="23"/>
        <v>East Asia &amp; Pacific</v>
      </c>
      <c r="F141" s="5" t="e">
        <f>INDEX('Damodaran CRPs'!$N:$N, MATCH($B141, 'Damodaran CRPs'!$M:$M, 0))</f>
        <v>#N/A</v>
      </c>
      <c r="G141" s="5" t="str">
        <f t="shared" si="24"/>
        <v/>
      </c>
      <c r="H141" s="5"/>
      <c r="I141" s="5" t="b">
        <f t="shared" si="25"/>
        <v>0</v>
      </c>
      <c r="J141" t="b">
        <f t="shared" si="26"/>
        <v>0</v>
      </c>
      <c r="K141" s="78">
        <f>SUMIFS(EM!$X:$X, EM!$N:$N, $A141)/100</f>
        <v>0</v>
      </c>
      <c r="L141" s="78">
        <f t="shared" si="27"/>
        <v>0</v>
      </c>
      <c r="M141" s="78">
        <f>SUMIFS(ACWI!$X:$X, ACWI!$N:$N, $A141)/100</f>
        <v>0</v>
      </c>
      <c r="N141" s="78">
        <f t="shared" si="28"/>
        <v>0</v>
      </c>
      <c r="O141" s="78">
        <f t="shared" si="29"/>
        <v>0</v>
      </c>
      <c r="P141" s="78">
        <f>IF(OR(ISNA($E141), $E141&lt;&gt;'WB Country Groups'!H$1), 0, $N141/SUMIFS(Portfolio!$N$2:$N$195, Portfolio!$E$2:$E$195, 'WB Country Groups'!H$1))</f>
        <v>0</v>
      </c>
      <c r="Q141" s="78">
        <f>IF(OR(ISNA($E141), $E141&lt;&gt;'WB Country Groups'!I$1), 0, $N141/SUMIFS(Portfolio!$N$2:$N$195, Portfolio!$E$2:$E$195, 'WB Country Groups'!I$1))</f>
        <v>0</v>
      </c>
      <c r="R141" s="78">
        <f>IF(OR(ISNA($E141), $E141&lt;&gt;'WB Country Groups'!J$1), 0, $N141/SUMIFS(Portfolio!$N$2:$N$195, Portfolio!$E$2:$E$195, 'WB Country Groups'!J$1))</f>
        <v>0</v>
      </c>
      <c r="S141" s="78">
        <f>IF(OR(ISNA($E141), $E141&lt;&gt;'WB Country Groups'!K$1), 0, $N141/SUMIFS(Portfolio!$N$2:$N$195, Portfolio!$E$2:$E$195, 'WB Country Groups'!K$1))</f>
        <v>0</v>
      </c>
      <c r="T141" s="78">
        <f>IF(OR(ISNA($E141), $E141&lt;&gt;'WB Country Groups'!L$1), 0, $N141/SUMIFS(Portfolio!$N$2:$N$195, Portfolio!$E$2:$E$195, 'WB Country Groups'!L$1))</f>
        <v>0</v>
      </c>
      <c r="U141" s="78">
        <f>IF(OR(ISNA($E141), $E141&lt;&gt;'WB Country Groups'!M$1), 0, $N141/SUMIFS(Portfolio!$N$2:$N$195, Portfolio!$E$2:$E$195, 'WB Country Groups'!M$1))</f>
        <v>0</v>
      </c>
      <c r="V141" s="78">
        <f>IF(OR(ISNA($E141), $E141&lt;&gt;'WB Country Groups'!N$1), 0, $N141/SUMIFS(Portfolio!$N$2:$N$195, Portfolio!$E$2:$E$195, 'WB Country Groups'!N$1))</f>
        <v>0</v>
      </c>
      <c r="W141" s="78">
        <f>SUMIFS(FM!$X:$X, FM!$N:$N, $A141)/100</f>
        <v>0</v>
      </c>
      <c r="X141" s="78">
        <f t="shared" si="30"/>
        <v>0</v>
      </c>
      <c r="Y141" s="78">
        <f>SUMIFS(World!$X:$X, World!$N:$N, $A141)/100</f>
        <v>0</v>
      </c>
      <c r="Z141" s="78">
        <f t="shared" si="31"/>
        <v>0</v>
      </c>
      <c r="AA141" s="5" t="str">
        <f>IF(INDEX('WB WDI Market Cap'!$T:$T, MATCH($B141, 'WB WDI Market Cap'!$C:$C, 0))=0, "", INDEX('WB WDI Market Cap'!$T:$T, MATCH($B141, 'WB WDI Market Cap'!$C:$C, 0)))</f>
        <v/>
      </c>
      <c r="AB141" s="5" t="str">
        <f t="shared" si="22"/>
        <v/>
      </c>
    </row>
    <row r="142" spans="1:28">
      <c r="A142" t="str">
        <f>INDEX('ISO2-ISO3'!$C:$C, MATCH($B142, 'ISO2-ISO3'!$D:$D, 0))</f>
        <v>PG</v>
      </c>
      <c r="B142" t="str">
        <f>'ISO3s in META'!A141</f>
        <v>PNG</v>
      </c>
      <c r="C142" t="str">
        <f>INDEX('ISO3-Names'!$B$2:$B$275, MATCH($B142, 'ISO3-Names'!$A$2:$A$275, 0))</f>
        <v>Papua New Guinea</v>
      </c>
      <c r="D142" t="str">
        <f>INDEX('WB Country Groups'!$C$2:$C$219, MATCH($B142, 'WB Country Groups'!$B$2:$B$219, 0))</f>
        <v>East Asia &amp; Pacific</v>
      </c>
      <c r="E142" t="str">
        <f t="shared" si="23"/>
        <v>East Asia &amp; Pacific</v>
      </c>
      <c r="F142" s="5">
        <f>INDEX('Damodaran CRPs'!$N:$N, MATCH($B142, 'Damodaran CRPs'!$M:$M, 0))</f>
        <v>8.3455119498786423E-2</v>
      </c>
      <c r="G142" s="5">
        <f t="shared" si="24"/>
        <v>8.3455119498786423E-2</v>
      </c>
      <c r="H142" s="5"/>
      <c r="I142" s="5" t="b">
        <f t="shared" si="25"/>
        <v>0</v>
      </c>
      <c r="J142" t="b">
        <f t="shared" si="26"/>
        <v>0</v>
      </c>
      <c r="K142" s="78">
        <f>SUMIFS(EM!$X:$X, EM!$N:$N, $A142)/100</f>
        <v>0</v>
      </c>
      <c r="L142" s="78">
        <f t="shared" si="27"/>
        <v>0</v>
      </c>
      <c r="M142" s="78">
        <f>SUMIFS(ACWI!$X:$X, ACWI!$N:$N, $A142)/100</f>
        <v>0</v>
      </c>
      <c r="N142" s="78">
        <f t="shared" si="28"/>
        <v>0</v>
      </c>
      <c r="O142" s="78">
        <f t="shared" si="29"/>
        <v>0</v>
      </c>
      <c r="P142" s="78">
        <f>IF(OR(ISNA($E142), $E142&lt;&gt;'WB Country Groups'!H$1), 0, $N142/SUMIFS(Portfolio!$N$2:$N$195, Portfolio!$E$2:$E$195, 'WB Country Groups'!H$1))</f>
        <v>0</v>
      </c>
      <c r="Q142" s="78">
        <f>IF(OR(ISNA($E142), $E142&lt;&gt;'WB Country Groups'!I$1), 0, $N142/SUMIFS(Portfolio!$N$2:$N$195, Portfolio!$E$2:$E$195, 'WB Country Groups'!I$1))</f>
        <v>0</v>
      </c>
      <c r="R142" s="78">
        <f>IF(OR(ISNA($E142), $E142&lt;&gt;'WB Country Groups'!J$1), 0, $N142/SUMIFS(Portfolio!$N$2:$N$195, Portfolio!$E$2:$E$195, 'WB Country Groups'!J$1))</f>
        <v>0</v>
      </c>
      <c r="S142" s="78">
        <f>IF(OR(ISNA($E142), $E142&lt;&gt;'WB Country Groups'!K$1), 0, $N142/SUMIFS(Portfolio!$N$2:$N$195, Portfolio!$E$2:$E$195, 'WB Country Groups'!K$1))</f>
        <v>0</v>
      </c>
      <c r="T142" s="78">
        <f>IF(OR(ISNA($E142), $E142&lt;&gt;'WB Country Groups'!L$1), 0, $N142/SUMIFS(Portfolio!$N$2:$N$195, Portfolio!$E$2:$E$195, 'WB Country Groups'!L$1))</f>
        <v>0</v>
      </c>
      <c r="U142" s="78">
        <f>IF(OR(ISNA($E142), $E142&lt;&gt;'WB Country Groups'!M$1), 0, $N142/SUMIFS(Portfolio!$N$2:$N$195, Portfolio!$E$2:$E$195, 'WB Country Groups'!M$1))</f>
        <v>0</v>
      </c>
      <c r="V142" s="78">
        <f>IF(OR(ISNA($E142), $E142&lt;&gt;'WB Country Groups'!N$1), 0, $N142/SUMIFS(Portfolio!$N$2:$N$195, Portfolio!$E$2:$E$195, 'WB Country Groups'!N$1))</f>
        <v>0</v>
      </c>
      <c r="W142" s="78">
        <f>SUMIFS(FM!$X:$X, FM!$N:$N, $A142)/100</f>
        <v>0</v>
      </c>
      <c r="X142" s="78">
        <f t="shared" si="30"/>
        <v>0</v>
      </c>
      <c r="Y142" s="78">
        <f>SUMIFS(World!$X:$X, World!$N:$N, $A142)/100</f>
        <v>0</v>
      </c>
      <c r="Z142" s="78">
        <f t="shared" si="31"/>
        <v>0</v>
      </c>
      <c r="AA142" s="5">
        <f>IF(INDEX('WB WDI Market Cap'!$T:$T, MATCH($B142, 'WB WDI Market Cap'!$C:$C, 0))=0, "", INDEX('WB WDI Market Cap'!$T:$T, MATCH($B142, 'WB WDI Market Cap'!$C:$C, 0)))</f>
        <v>1.6747748464941094E-5</v>
      </c>
      <c r="AB142" s="5">
        <f t="shared" si="22"/>
        <v>1.685847617533465E-5</v>
      </c>
    </row>
    <row r="143" spans="1:28">
      <c r="A143" t="str">
        <f>INDEX('ISO2-ISO3'!$C:$C, MATCH($B143, 'ISO2-ISO3'!$D:$D, 0))</f>
        <v>PL</v>
      </c>
      <c r="B143" t="str">
        <f>'ISO3s in META'!A142</f>
        <v>POL</v>
      </c>
      <c r="C143" t="str">
        <f>INDEX('ISO3-Names'!$B$2:$B$275, MATCH($B143, 'ISO3-Names'!$A$2:$A$275, 0))</f>
        <v>Poland</v>
      </c>
      <c r="D143" t="str">
        <f>INDEX('WB Country Groups'!$C$2:$C$219, MATCH($B143, 'WB Country Groups'!$B$2:$B$219, 0))</f>
        <v>Europe &amp; Central Asia</v>
      </c>
      <c r="E143" t="str">
        <f t="shared" si="23"/>
        <v>Europe &amp; Central Asia</v>
      </c>
      <c r="F143" s="5">
        <f>INDEX('Damodaran CRPs'!$N:$N, MATCH($B143, 'Damodaran CRPs'!$M:$M, 0))</f>
        <v>1.2839249153659449E-2</v>
      </c>
      <c r="G143" s="5">
        <f t="shared" si="24"/>
        <v>1.2839249153659449E-2</v>
      </c>
      <c r="H143" s="5"/>
      <c r="I143" s="5" t="b">
        <f t="shared" si="25"/>
        <v>1</v>
      </c>
      <c r="J143" t="b">
        <f t="shared" si="26"/>
        <v>0</v>
      </c>
      <c r="K143" s="78">
        <f>SUMIFS(EM!$X:$X, EM!$N:$N, $A143)/100</f>
        <v>8.268438635892E-3</v>
      </c>
      <c r="L143" s="78">
        <f t="shared" si="27"/>
        <v>8.2684386358919913E-3</v>
      </c>
      <c r="M143" s="78">
        <f>SUMIFS(ACWI!$X:$X, ACWI!$N:$N, $A143)/100</f>
        <v>8.58818532375E-4</v>
      </c>
      <c r="N143" s="78">
        <f t="shared" si="28"/>
        <v>8.617107846236973E-4</v>
      </c>
      <c r="O143" s="78">
        <f t="shared" si="29"/>
        <v>2.3204033808598766E-3</v>
      </c>
      <c r="P143" s="78">
        <f>IF(OR(ISNA($E143), $E143&lt;&gt;'WB Country Groups'!H$1), 0, $N143/SUMIFS(Portfolio!$N$2:$N$195, Portfolio!$E$2:$E$195, 'WB Country Groups'!H$1))</f>
        <v>0</v>
      </c>
      <c r="Q143" s="78">
        <f>IF(OR(ISNA($E143), $E143&lt;&gt;'WB Country Groups'!I$1), 0, $N143/SUMIFS(Portfolio!$N$2:$N$195, Portfolio!$E$2:$E$195, 'WB Country Groups'!I$1))</f>
        <v>5.3593622572493047E-3</v>
      </c>
      <c r="R143" s="78">
        <f>IF(OR(ISNA($E143), $E143&lt;&gt;'WB Country Groups'!J$1), 0, $N143/SUMIFS(Portfolio!$N$2:$N$195, Portfolio!$E$2:$E$195, 'WB Country Groups'!J$1))</f>
        <v>0</v>
      </c>
      <c r="S143" s="78">
        <f>IF(OR(ISNA($E143), $E143&lt;&gt;'WB Country Groups'!K$1), 0, $N143/SUMIFS(Portfolio!$N$2:$N$195, Portfolio!$E$2:$E$195, 'WB Country Groups'!K$1))</f>
        <v>0</v>
      </c>
      <c r="T143" s="78">
        <f>IF(OR(ISNA($E143), $E143&lt;&gt;'WB Country Groups'!L$1), 0, $N143/SUMIFS(Portfolio!$N$2:$N$195, Portfolio!$E$2:$E$195, 'WB Country Groups'!L$1))</f>
        <v>0</v>
      </c>
      <c r="U143" s="78">
        <f>IF(OR(ISNA($E143), $E143&lt;&gt;'WB Country Groups'!M$1), 0, $N143/SUMIFS(Portfolio!$N$2:$N$195, Portfolio!$E$2:$E$195, 'WB Country Groups'!M$1))</f>
        <v>0</v>
      </c>
      <c r="V143" s="78">
        <f>IF(OR(ISNA($E143), $E143&lt;&gt;'WB Country Groups'!N$1), 0, $N143/SUMIFS(Portfolio!$N$2:$N$195, Portfolio!$E$2:$E$195, 'WB Country Groups'!N$1))</f>
        <v>0</v>
      </c>
      <c r="W143" s="78">
        <f>SUMIFS(FM!$X:$X, FM!$N:$N, $A143)/100</f>
        <v>0</v>
      </c>
      <c r="X143" s="78">
        <f t="shared" si="30"/>
        <v>0</v>
      </c>
      <c r="Y143" s="78">
        <f>SUMIFS(World!$X:$X, World!$N:$N, $A143)/100</f>
        <v>0</v>
      </c>
      <c r="Z143" s="78">
        <f t="shared" si="31"/>
        <v>0</v>
      </c>
      <c r="AA143" s="5">
        <f>IF(INDEX('WB WDI Market Cap'!$T:$T, MATCH($B143, 'WB WDI Market Cap'!$C:$C, 0))=0, "", INDEX('WB WDI Market Cap'!$T:$T, MATCH($B143, 'WB WDI Market Cap'!$C:$C, 0)))</f>
        <v>1.7678978574909008E-3</v>
      </c>
      <c r="AB143" s="5">
        <f t="shared" si="22"/>
        <v>1.7795863111585342E-3</v>
      </c>
    </row>
    <row r="144" spans="1:28">
      <c r="A144" t="str">
        <f>INDEX('ISO2-ISO3'!$C:$C, MATCH($B144, 'ISO2-ISO3'!$D:$D, 0))</f>
        <v>PR</v>
      </c>
      <c r="B144" t="str">
        <f>'ISO3s in META'!A143</f>
        <v>PRI</v>
      </c>
      <c r="C144" t="str">
        <f>INDEX('ISO3-Names'!$B$2:$B$275, MATCH($B144, 'ISO3-Names'!$A$2:$A$275, 0))</f>
        <v>Puerto Rico</v>
      </c>
      <c r="D144" t="str">
        <f>INDEX('WB Country Groups'!$C$2:$C$219, MATCH($B144, 'WB Country Groups'!$B$2:$B$219, 0))</f>
        <v>Latin America &amp; Caribbean</v>
      </c>
      <c r="E144" t="str">
        <f t="shared" si="23"/>
        <v>Latin America &amp; Caribbean</v>
      </c>
      <c r="F144" s="5" t="e">
        <f>INDEX('Damodaran CRPs'!$N:$N, MATCH($B144, 'Damodaran CRPs'!$M:$M, 0))</f>
        <v>#N/A</v>
      </c>
      <c r="G144" s="5" t="str">
        <f t="shared" si="24"/>
        <v/>
      </c>
      <c r="H144" s="5"/>
      <c r="I144" s="5" t="b">
        <f t="shared" si="25"/>
        <v>0</v>
      </c>
      <c r="J144" t="b">
        <f t="shared" si="26"/>
        <v>0</v>
      </c>
      <c r="K144" s="78">
        <f>SUMIFS(EM!$X:$X, EM!$N:$N, $A144)/100</f>
        <v>0</v>
      </c>
      <c r="L144" s="78">
        <f t="shared" si="27"/>
        <v>0</v>
      </c>
      <c r="M144" s="78">
        <f>SUMIFS(ACWI!$X:$X, ACWI!$N:$N, $A144)/100</f>
        <v>0</v>
      </c>
      <c r="N144" s="78">
        <f t="shared" si="28"/>
        <v>0</v>
      </c>
      <c r="O144" s="78">
        <f t="shared" si="29"/>
        <v>0</v>
      </c>
      <c r="P144" s="78">
        <f>IF(OR(ISNA($E144), $E144&lt;&gt;'WB Country Groups'!H$1), 0, $N144/SUMIFS(Portfolio!$N$2:$N$195, Portfolio!$E$2:$E$195, 'WB Country Groups'!H$1))</f>
        <v>0</v>
      </c>
      <c r="Q144" s="78">
        <f>IF(OR(ISNA($E144), $E144&lt;&gt;'WB Country Groups'!I$1), 0, $N144/SUMIFS(Portfolio!$N$2:$N$195, Portfolio!$E$2:$E$195, 'WB Country Groups'!I$1))</f>
        <v>0</v>
      </c>
      <c r="R144" s="78">
        <f>IF(OR(ISNA($E144), $E144&lt;&gt;'WB Country Groups'!J$1), 0, $N144/SUMIFS(Portfolio!$N$2:$N$195, Portfolio!$E$2:$E$195, 'WB Country Groups'!J$1))</f>
        <v>0</v>
      </c>
      <c r="S144" s="78">
        <f>IF(OR(ISNA($E144), $E144&lt;&gt;'WB Country Groups'!K$1), 0, $N144/SUMIFS(Portfolio!$N$2:$N$195, Portfolio!$E$2:$E$195, 'WB Country Groups'!K$1))</f>
        <v>0</v>
      </c>
      <c r="T144" s="78">
        <f>IF(OR(ISNA($E144), $E144&lt;&gt;'WB Country Groups'!L$1), 0, $N144/SUMIFS(Portfolio!$N$2:$N$195, Portfolio!$E$2:$E$195, 'WB Country Groups'!L$1))</f>
        <v>0</v>
      </c>
      <c r="U144" s="78">
        <f>IF(OR(ISNA($E144), $E144&lt;&gt;'WB Country Groups'!M$1), 0, $N144/SUMIFS(Portfolio!$N$2:$N$195, Portfolio!$E$2:$E$195, 'WB Country Groups'!M$1))</f>
        <v>0</v>
      </c>
      <c r="V144" s="78">
        <f>IF(OR(ISNA($E144), $E144&lt;&gt;'WB Country Groups'!N$1), 0, $N144/SUMIFS(Portfolio!$N$2:$N$195, Portfolio!$E$2:$E$195, 'WB Country Groups'!N$1))</f>
        <v>0</v>
      </c>
      <c r="W144" s="78">
        <f>SUMIFS(FM!$X:$X, FM!$N:$N, $A144)/100</f>
        <v>0</v>
      </c>
      <c r="X144" s="78">
        <f t="shared" si="30"/>
        <v>0</v>
      </c>
      <c r="Y144" s="78">
        <f>SUMIFS(World!$X:$X, World!$N:$N, $A144)/100</f>
        <v>0</v>
      </c>
      <c r="Z144" s="78">
        <f t="shared" si="31"/>
        <v>0</v>
      </c>
      <c r="AA144" s="5" t="str">
        <f>IF(INDEX('WB WDI Market Cap'!$T:$T, MATCH($B144, 'WB WDI Market Cap'!$C:$C, 0))=0, "", INDEX('WB WDI Market Cap'!$T:$T, MATCH($B144, 'WB WDI Market Cap'!$C:$C, 0)))</f>
        <v/>
      </c>
      <c r="AB144" s="5" t="str">
        <f t="shared" si="22"/>
        <v/>
      </c>
    </row>
    <row r="145" spans="1:28">
      <c r="A145" t="str">
        <f>INDEX('ISO2-ISO3'!$C:$C, MATCH($B145, 'ISO2-ISO3'!$D:$D, 0))</f>
        <v>KP</v>
      </c>
      <c r="B145" t="str">
        <f>'ISO3s in META'!A144</f>
        <v>PRK</v>
      </c>
      <c r="C145" t="str">
        <f>INDEX('ISO3-Names'!$B$2:$B$275, MATCH($B145, 'ISO3-Names'!$A$2:$A$275, 0))</f>
        <v>Democratic People's Republic of Korea</v>
      </c>
      <c r="D145" t="str">
        <f>INDEX('WB Country Groups'!$C$2:$C$219, MATCH($B145, 'WB Country Groups'!$B$2:$B$219, 0))</f>
        <v>East Asia &amp; Pacific</v>
      </c>
      <c r="E145" t="str">
        <f t="shared" si="23"/>
        <v>East Asia &amp; Pacific</v>
      </c>
      <c r="F145" s="5">
        <f>INDEX('Damodaran CRPs'!$N:$N, MATCH($B145, 'Damodaran CRPs'!$M:$M, 0))</f>
        <v>0.18206768591508743</v>
      </c>
      <c r="G145" s="5">
        <f t="shared" si="24"/>
        <v>0.18206768591508743</v>
      </c>
      <c r="H145" s="5"/>
      <c r="I145" s="5" t="b">
        <f t="shared" si="25"/>
        <v>0</v>
      </c>
      <c r="J145" t="b">
        <f t="shared" si="26"/>
        <v>0</v>
      </c>
      <c r="K145" s="78">
        <f>SUMIFS(EM!$X:$X, EM!$N:$N, $A145)/100</f>
        <v>0</v>
      </c>
      <c r="L145" s="78">
        <f t="shared" si="27"/>
        <v>0</v>
      </c>
      <c r="M145" s="78">
        <f>SUMIFS(ACWI!$X:$X, ACWI!$N:$N, $A145)/100</f>
        <v>0</v>
      </c>
      <c r="N145" s="78">
        <f t="shared" si="28"/>
        <v>0</v>
      </c>
      <c r="O145" s="78">
        <f t="shared" si="29"/>
        <v>0</v>
      </c>
      <c r="P145" s="78">
        <f>IF(OR(ISNA($E145), $E145&lt;&gt;'WB Country Groups'!H$1), 0, $N145/SUMIFS(Portfolio!$N$2:$N$195, Portfolio!$E$2:$E$195, 'WB Country Groups'!H$1))</f>
        <v>0</v>
      </c>
      <c r="Q145" s="78">
        <f>IF(OR(ISNA($E145), $E145&lt;&gt;'WB Country Groups'!I$1), 0, $N145/SUMIFS(Portfolio!$N$2:$N$195, Portfolio!$E$2:$E$195, 'WB Country Groups'!I$1))</f>
        <v>0</v>
      </c>
      <c r="R145" s="78">
        <f>IF(OR(ISNA($E145), $E145&lt;&gt;'WB Country Groups'!J$1), 0, $N145/SUMIFS(Portfolio!$N$2:$N$195, Portfolio!$E$2:$E$195, 'WB Country Groups'!J$1))</f>
        <v>0</v>
      </c>
      <c r="S145" s="78">
        <f>IF(OR(ISNA($E145), $E145&lt;&gt;'WB Country Groups'!K$1), 0, $N145/SUMIFS(Portfolio!$N$2:$N$195, Portfolio!$E$2:$E$195, 'WB Country Groups'!K$1))</f>
        <v>0</v>
      </c>
      <c r="T145" s="78">
        <f>IF(OR(ISNA($E145), $E145&lt;&gt;'WB Country Groups'!L$1), 0, $N145/SUMIFS(Portfolio!$N$2:$N$195, Portfolio!$E$2:$E$195, 'WB Country Groups'!L$1))</f>
        <v>0</v>
      </c>
      <c r="U145" s="78">
        <f>IF(OR(ISNA($E145), $E145&lt;&gt;'WB Country Groups'!M$1), 0, $N145/SUMIFS(Portfolio!$N$2:$N$195, Portfolio!$E$2:$E$195, 'WB Country Groups'!M$1))</f>
        <v>0</v>
      </c>
      <c r="V145" s="78">
        <f>IF(OR(ISNA($E145), $E145&lt;&gt;'WB Country Groups'!N$1), 0, $N145/SUMIFS(Portfolio!$N$2:$N$195, Portfolio!$E$2:$E$195, 'WB Country Groups'!N$1))</f>
        <v>0</v>
      </c>
      <c r="W145" s="78">
        <f>SUMIFS(FM!$X:$X, FM!$N:$N, $A145)/100</f>
        <v>0</v>
      </c>
      <c r="X145" s="78">
        <f t="shared" si="30"/>
        <v>0</v>
      </c>
      <c r="Y145" s="78">
        <f>SUMIFS(World!$X:$X, World!$N:$N, $A145)/100</f>
        <v>0</v>
      </c>
      <c r="Z145" s="78">
        <f t="shared" si="31"/>
        <v>0</v>
      </c>
      <c r="AA145" s="5" t="str">
        <f>IF(INDEX('WB WDI Market Cap'!$T:$T, MATCH($B145, 'WB WDI Market Cap'!$C:$C, 0))=0, "", INDEX('WB WDI Market Cap'!$T:$T, MATCH($B145, 'WB WDI Market Cap'!$C:$C, 0)))</f>
        <v/>
      </c>
      <c r="AB145" s="5" t="str">
        <f t="shared" si="22"/>
        <v/>
      </c>
    </row>
    <row r="146" spans="1:28">
      <c r="A146" t="str">
        <f>INDEX('ISO2-ISO3'!$C:$C, MATCH($B146, 'ISO2-ISO3'!$D:$D, 0))</f>
        <v>PT</v>
      </c>
      <c r="B146" t="str">
        <f>'ISO3s in META'!A145</f>
        <v>PRT</v>
      </c>
      <c r="C146" t="str">
        <f>INDEX('ISO3-Names'!$B$2:$B$275, MATCH($B146, 'ISO3-Names'!$A$2:$A$275, 0))</f>
        <v>Portugal</v>
      </c>
      <c r="D146" t="str">
        <f>INDEX('WB Country Groups'!$C$2:$C$219, MATCH($B146, 'WB Country Groups'!$B$2:$B$219, 0))</f>
        <v>Europe &amp; Central Asia</v>
      </c>
      <c r="E146" t="str">
        <f t="shared" si="23"/>
        <v>Europe &amp; Central Asia</v>
      </c>
      <c r="F146" s="5">
        <f>INDEX('Damodaran CRPs'!$N:$N, MATCH($B146, 'Damodaran CRPs'!$M:$M, 0))</f>
        <v>2.8888310595733758E-2</v>
      </c>
      <c r="G146" s="5">
        <f t="shared" si="24"/>
        <v>2.8888310595733758E-2</v>
      </c>
      <c r="H146" s="5"/>
      <c r="I146" s="5" t="b">
        <f t="shared" si="25"/>
        <v>1</v>
      </c>
      <c r="J146" t="b">
        <f t="shared" si="26"/>
        <v>0</v>
      </c>
      <c r="K146" s="78">
        <f>SUMIFS(EM!$X:$X, EM!$N:$N, $A146)/100</f>
        <v>0</v>
      </c>
      <c r="L146" s="78">
        <f t="shared" si="27"/>
        <v>0</v>
      </c>
      <c r="M146" s="78">
        <f>SUMIFS(ACWI!$X:$X, ACWI!$N:$N, $A146)/100</f>
        <v>5.0290492121499999E-4</v>
      </c>
      <c r="N146" s="78">
        <f t="shared" si="28"/>
        <v>5.0459855943359156E-4</v>
      </c>
      <c r="O146" s="78">
        <f t="shared" si="29"/>
        <v>1.3587763135609826E-3</v>
      </c>
      <c r="P146" s="78">
        <f>IF(OR(ISNA($E146), $E146&lt;&gt;'WB Country Groups'!H$1), 0, $N146/SUMIFS(Portfolio!$N$2:$N$195, Portfolio!$E$2:$E$195, 'WB Country Groups'!H$1))</f>
        <v>0</v>
      </c>
      <c r="Q146" s="78">
        <f>IF(OR(ISNA($E146), $E146&lt;&gt;'WB Country Groups'!I$1), 0, $N146/SUMIFS(Portfolio!$N$2:$N$195, Portfolio!$E$2:$E$195, 'WB Country Groups'!I$1))</f>
        <v>3.1383226515747042E-3</v>
      </c>
      <c r="R146" s="78">
        <f>IF(OR(ISNA($E146), $E146&lt;&gt;'WB Country Groups'!J$1), 0, $N146/SUMIFS(Portfolio!$N$2:$N$195, Portfolio!$E$2:$E$195, 'WB Country Groups'!J$1))</f>
        <v>0</v>
      </c>
      <c r="S146" s="78">
        <f>IF(OR(ISNA($E146), $E146&lt;&gt;'WB Country Groups'!K$1), 0, $N146/SUMIFS(Portfolio!$N$2:$N$195, Portfolio!$E$2:$E$195, 'WB Country Groups'!K$1))</f>
        <v>0</v>
      </c>
      <c r="T146" s="78">
        <f>IF(OR(ISNA($E146), $E146&lt;&gt;'WB Country Groups'!L$1), 0, $N146/SUMIFS(Portfolio!$N$2:$N$195, Portfolio!$E$2:$E$195, 'WB Country Groups'!L$1))</f>
        <v>0</v>
      </c>
      <c r="U146" s="78">
        <f>IF(OR(ISNA($E146), $E146&lt;&gt;'WB Country Groups'!M$1), 0, $N146/SUMIFS(Portfolio!$N$2:$N$195, Portfolio!$E$2:$E$195, 'WB Country Groups'!M$1))</f>
        <v>0</v>
      </c>
      <c r="V146" s="78">
        <f>IF(OR(ISNA($E146), $E146&lt;&gt;'WB Country Groups'!N$1), 0, $N146/SUMIFS(Portfolio!$N$2:$N$195, Portfolio!$E$2:$E$195, 'WB Country Groups'!N$1))</f>
        <v>0</v>
      </c>
      <c r="W146" s="78">
        <f>SUMIFS(FM!$X:$X, FM!$N:$N, $A146)/100</f>
        <v>0</v>
      </c>
      <c r="X146" s="78">
        <f t="shared" si="30"/>
        <v>0</v>
      </c>
      <c r="Y146" s="78">
        <f>SUMIFS(World!$X:$X, World!$N:$N, $A146)/100</f>
        <v>5.6119455824599998E-4</v>
      </c>
      <c r="Z146" s="78">
        <f t="shared" si="31"/>
        <v>5.6330437788816232E-4</v>
      </c>
      <c r="AA146" s="5">
        <f>IF(INDEX('WB WDI Market Cap'!$T:$T, MATCH($B146, 'WB WDI Market Cap'!$C:$C, 0))=0, "", INDEX('WB WDI Market Cap'!$T:$T, MATCH($B146, 'WB WDI Market Cap'!$C:$C, 0)))</f>
        <v>6.168296695244791E-4</v>
      </c>
      <c r="AB146" s="5">
        <f t="shared" si="22"/>
        <v>6.2090783783183307E-4</v>
      </c>
    </row>
    <row r="147" spans="1:28">
      <c r="A147" t="str">
        <f>INDEX('ISO2-ISO3'!$C:$C, MATCH($B147, 'ISO2-ISO3'!$D:$D, 0))</f>
        <v>PY</v>
      </c>
      <c r="B147" t="str">
        <f>'ISO3s in META'!A146</f>
        <v>PRY</v>
      </c>
      <c r="C147" t="str">
        <f>INDEX('ISO3-Names'!$B$2:$B$275, MATCH($B147, 'ISO3-Names'!$A$2:$A$275, 0))</f>
        <v>Paraguay</v>
      </c>
      <c r="D147" t="str">
        <f>INDEX('WB Country Groups'!$C$2:$C$219, MATCH($B147, 'WB Country Groups'!$B$2:$B$219, 0))</f>
        <v>Latin America &amp; Caribbean</v>
      </c>
      <c r="E147" t="str">
        <f t="shared" si="23"/>
        <v>Latin America &amp; Caribbean</v>
      </c>
      <c r="F147" s="5">
        <f>INDEX('Damodaran CRPs'!$N:$N, MATCH($B147, 'Damodaran CRPs'!$M:$M, 0))</f>
        <v>3.7982778746242535E-2</v>
      </c>
      <c r="G147" s="5">
        <f t="shared" si="24"/>
        <v>3.7982778746242535E-2</v>
      </c>
      <c r="H147" s="5"/>
      <c r="I147" s="5" t="b">
        <f t="shared" si="25"/>
        <v>0</v>
      </c>
      <c r="J147" t="b">
        <f t="shared" si="26"/>
        <v>0</v>
      </c>
      <c r="K147" s="78">
        <f>SUMIFS(EM!$X:$X, EM!$N:$N, $A147)/100</f>
        <v>0</v>
      </c>
      <c r="L147" s="78">
        <f t="shared" si="27"/>
        <v>0</v>
      </c>
      <c r="M147" s="78">
        <f>SUMIFS(ACWI!$X:$X, ACWI!$N:$N, $A147)/100</f>
        <v>0</v>
      </c>
      <c r="N147" s="78">
        <f t="shared" si="28"/>
        <v>0</v>
      </c>
      <c r="O147" s="78">
        <f t="shared" si="29"/>
        <v>0</v>
      </c>
      <c r="P147" s="78">
        <f>IF(OR(ISNA($E147), $E147&lt;&gt;'WB Country Groups'!H$1), 0, $N147/SUMIFS(Portfolio!$N$2:$N$195, Portfolio!$E$2:$E$195, 'WB Country Groups'!H$1))</f>
        <v>0</v>
      </c>
      <c r="Q147" s="78">
        <f>IF(OR(ISNA($E147), $E147&lt;&gt;'WB Country Groups'!I$1), 0, $N147/SUMIFS(Portfolio!$N$2:$N$195, Portfolio!$E$2:$E$195, 'WB Country Groups'!I$1))</f>
        <v>0</v>
      </c>
      <c r="R147" s="78">
        <f>IF(OR(ISNA($E147), $E147&lt;&gt;'WB Country Groups'!J$1), 0, $N147/SUMIFS(Portfolio!$N$2:$N$195, Portfolio!$E$2:$E$195, 'WB Country Groups'!J$1))</f>
        <v>0</v>
      </c>
      <c r="S147" s="78">
        <f>IF(OR(ISNA($E147), $E147&lt;&gt;'WB Country Groups'!K$1), 0, $N147/SUMIFS(Portfolio!$N$2:$N$195, Portfolio!$E$2:$E$195, 'WB Country Groups'!K$1))</f>
        <v>0</v>
      </c>
      <c r="T147" s="78">
        <f>IF(OR(ISNA($E147), $E147&lt;&gt;'WB Country Groups'!L$1), 0, $N147/SUMIFS(Portfolio!$N$2:$N$195, Portfolio!$E$2:$E$195, 'WB Country Groups'!L$1))</f>
        <v>0</v>
      </c>
      <c r="U147" s="78">
        <f>IF(OR(ISNA($E147), $E147&lt;&gt;'WB Country Groups'!M$1), 0, $N147/SUMIFS(Portfolio!$N$2:$N$195, Portfolio!$E$2:$E$195, 'WB Country Groups'!M$1))</f>
        <v>0</v>
      </c>
      <c r="V147" s="78">
        <f>IF(OR(ISNA($E147), $E147&lt;&gt;'WB Country Groups'!N$1), 0, $N147/SUMIFS(Portfolio!$N$2:$N$195, Portfolio!$E$2:$E$195, 'WB Country Groups'!N$1))</f>
        <v>0</v>
      </c>
      <c r="W147" s="78">
        <f>SUMIFS(FM!$X:$X, FM!$N:$N, $A147)/100</f>
        <v>0</v>
      </c>
      <c r="X147" s="78">
        <f t="shared" si="30"/>
        <v>0</v>
      </c>
      <c r="Y147" s="78">
        <f>SUMIFS(World!$X:$X, World!$N:$N, $A147)/100</f>
        <v>0</v>
      </c>
      <c r="Z147" s="78">
        <f t="shared" si="31"/>
        <v>0</v>
      </c>
      <c r="AA147" s="5" t="str">
        <f>IF(INDEX('WB WDI Market Cap'!$T:$T, MATCH($B147, 'WB WDI Market Cap'!$C:$C, 0))=0, "", INDEX('WB WDI Market Cap'!$T:$T, MATCH($B147, 'WB WDI Market Cap'!$C:$C, 0)))</f>
        <v/>
      </c>
      <c r="AB147" s="5" t="str">
        <f t="shared" si="22"/>
        <v/>
      </c>
    </row>
    <row r="148" spans="1:28">
      <c r="A148" t="str">
        <f>INDEX('ISO2-ISO3'!$C:$C, MATCH($B148, 'ISO2-ISO3'!$D:$D, 0))</f>
        <v>PS</v>
      </c>
      <c r="B148" t="str">
        <f>'ISO3s in META'!A147</f>
        <v>PSE</v>
      </c>
      <c r="C148" t="str">
        <f>INDEX('ISO3-Names'!$B$2:$B$275, MATCH($B148, 'ISO3-Names'!$A$2:$A$275, 0))</f>
        <v>Palestine</v>
      </c>
      <c r="D148" t="str">
        <f>INDEX('WB Country Groups'!$C$2:$C$219, MATCH($B148, 'WB Country Groups'!$B$2:$B$219, 0))</f>
        <v>Middle East &amp; North Africa</v>
      </c>
      <c r="E148" t="str">
        <f t="shared" si="23"/>
        <v>Middle East &amp; North Africa</v>
      </c>
      <c r="F148" s="5" t="e">
        <f>INDEX('Damodaran CRPs'!$N:$N, MATCH($B148, 'Damodaran CRPs'!$M:$M, 0))</f>
        <v>#N/A</v>
      </c>
      <c r="G148" s="67">
        <f>_xlfn.MAXIFS(F2:F195, F2:F195, "&lt;&gt;#N/A")</f>
        <v>0.24820512533348299</v>
      </c>
      <c r="H148" s="66" t="s">
        <v>12953</v>
      </c>
      <c r="I148" s="5" t="b">
        <f t="shared" si="25"/>
        <v>0</v>
      </c>
      <c r="J148" t="b">
        <f t="shared" si="26"/>
        <v>0</v>
      </c>
      <c r="K148" s="78">
        <f>SUMIFS(EM!$X:$X, EM!$N:$N, $A148)/100</f>
        <v>0</v>
      </c>
      <c r="L148" s="78">
        <f t="shared" si="27"/>
        <v>0</v>
      </c>
      <c r="M148" s="78">
        <f>SUMIFS(ACWI!$X:$X, ACWI!$N:$N, $A148)/100</f>
        <v>0</v>
      </c>
      <c r="N148" s="78">
        <f t="shared" si="28"/>
        <v>0</v>
      </c>
      <c r="O148" s="78">
        <f t="shared" si="29"/>
        <v>0</v>
      </c>
      <c r="P148" s="78">
        <f>IF(OR(ISNA($E148), $E148&lt;&gt;'WB Country Groups'!H$1), 0, $N148/SUMIFS(Portfolio!$N$2:$N$195, Portfolio!$E$2:$E$195, 'WB Country Groups'!H$1))</f>
        <v>0</v>
      </c>
      <c r="Q148" s="78">
        <f>IF(OR(ISNA($E148), $E148&lt;&gt;'WB Country Groups'!I$1), 0, $N148/SUMIFS(Portfolio!$N$2:$N$195, Portfolio!$E$2:$E$195, 'WB Country Groups'!I$1))</f>
        <v>0</v>
      </c>
      <c r="R148" s="78">
        <f>IF(OR(ISNA($E148), $E148&lt;&gt;'WB Country Groups'!J$1), 0, $N148/SUMIFS(Portfolio!$N$2:$N$195, Portfolio!$E$2:$E$195, 'WB Country Groups'!J$1))</f>
        <v>0</v>
      </c>
      <c r="S148" s="78">
        <f>IF(OR(ISNA($E148), $E148&lt;&gt;'WB Country Groups'!K$1), 0, $N148/SUMIFS(Portfolio!$N$2:$N$195, Portfolio!$E$2:$E$195, 'WB Country Groups'!K$1))</f>
        <v>0</v>
      </c>
      <c r="T148" s="78">
        <f>IF(OR(ISNA($E148), $E148&lt;&gt;'WB Country Groups'!L$1), 0, $N148/SUMIFS(Portfolio!$N$2:$N$195, Portfolio!$E$2:$E$195, 'WB Country Groups'!L$1))</f>
        <v>0</v>
      </c>
      <c r="U148" s="78">
        <f>IF(OR(ISNA($E148), $E148&lt;&gt;'WB Country Groups'!M$1), 0, $N148/SUMIFS(Portfolio!$N$2:$N$195, Portfolio!$E$2:$E$195, 'WB Country Groups'!M$1))</f>
        <v>0</v>
      </c>
      <c r="V148" s="78">
        <f>IF(OR(ISNA($E148), $E148&lt;&gt;'WB Country Groups'!N$1), 0, $N148/SUMIFS(Portfolio!$N$2:$N$195, Portfolio!$E$2:$E$195, 'WB Country Groups'!N$1))</f>
        <v>0</v>
      </c>
      <c r="W148" s="78">
        <f>SUMIFS(FM!$X:$X, FM!$N:$N, $A148)/100</f>
        <v>0</v>
      </c>
      <c r="X148" s="78">
        <f t="shared" si="30"/>
        <v>0</v>
      </c>
      <c r="Y148" s="78">
        <f>SUMIFS(World!$X:$X, World!$N:$N, $A148)/100</f>
        <v>0</v>
      </c>
      <c r="Z148" s="78">
        <f t="shared" si="31"/>
        <v>0</v>
      </c>
      <c r="AA148" s="5">
        <f>IF(INDEX('WB WDI Market Cap'!$T:$T, MATCH($B148, 'WB WDI Market Cap'!$C:$C, 0))=0, "", INDEX('WB WDI Market Cap'!$T:$T, MATCH($B148, 'WB WDI Market Cap'!$C:$C, 0)))</f>
        <v>3.4329607667366475E-5</v>
      </c>
      <c r="AB148" s="5">
        <f t="shared" si="22"/>
        <v>3.455657780987094E-5</v>
      </c>
    </row>
    <row r="149" spans="1:28">
      <c r="A149" t="str">
        <f>INDEX('ISO2-ISO3'!$C:$C, MATCH($B149, 'ISO2-ISO3'!$D:$D, 0))</f>
        <v>QA</v>
      </c>
      <c r="B149" t="str">
        <f>'ISO3s in META'!A148</f>
        <v>QAT</v>
      </c>
      <c r="C149" t="str">
        <f>INDEX('ISO3-Names'!$B$2:$B$275, MATCH($B149, 'ISO3-Names'!$A$2:$A$275, 0))</f>
        <v>Qatar</v>
      </c>
      <c r="D149" t="str">
        <f>INDEX('WB Country Groups'!$C$2:$C$219, MATCH($B149, 'WB Country Groups'!$B$2:$B$219, 0))</f>
        <v>Middle East &amp; North Africa</v>
      </c>
      <c r="E149" t="str">
        <f t="shared" si="23"/>
        <v>Middle East &amp; North Africa</v>
      </c>
      <c r="F149" s="5">
        <f>INDEX('Damodaran CRPs'!$N:$N, MATCH($B149, 'Damodaran CRPs'!$M:$M, 0))</f>
        <v>9.0944681505087752E-3</v>
      </c>
      <c r="G149" s="5">
        <f t="shared" si="24"/>
        <v>9.0944681505087752E-3</v>
      </c>
      <c r="H149" s="5"/>
      <c r="I149" s="5" t="b">
        <f t="shared" si="25"/>
        <v>1</v>
      </c>
      <c r="J149" t="b">
        <f t="shared" si="26"/>
        <v>0</v>
      </c>
      <c r="K149" s="78">
        <f>SUMIFS(EM!$X:$X, EM!$N:$N, $A149)/100</f>
        <v>9.1169437681339997E-3</v>
      </c>
      <c r="L149" s="78">
        <f t="shared" si="27"/>
        <v>9.1169437681339893E-3</v>
      </c>
      <c r="M149" s="78">
        <f>SUMIFS(ACWI!$X:$X, ACWI!$N:$N, $A149)/100</f>
        <v>9.4695027821600016E-4</v>
      </c>
      <c r="N149" s="78">
        <f t="shared" si="28"/>
        <v>9.5013933267666813E-4</v>
      </c>
      <c r="O149" s="78">
        <f t="shared" si="29"/>
        <v>2.5585226031419194E-3</v>
      </c>
      <c r="P149" s="78">
        <f>IF(OR(ISNA($E149), $E149&lt;&gt;'WB Country Groups'!H$1), 0, $N149/SUMIFS(Portfolio!$N$2:$N$195, Portfolio!$E$2:$E$195, 'WB Country Groups'!H$1))</f>
        <v>0</v>
      </c>
      <c r="Q149" s="78">
        <f>IF(OR(ISNA($E149), $E149&lt;&gt;'WB Country Groups'!I$1), 0, $N149/SUMIFS(Portfolio!$N$2:$N$195, Portfolio!$E$2:$E$195, 'WB Country Groups'!I$1))</f>
        <v>0</v>
      </c>
      <c r="R149" s="78">
        <f>IF(OR(ISNA($E149), $E149&lt;&gt;'WB Country Groups'!J$1), 0, $N149/SUMIFS(Portfolio!$N$2:$N$195, Portfolio!$E$2:$E$195, 'WB Country Groups'!J$1))</f>
        <v>0</v>
      </c>
      <c r="S149" s="78">
        <f>IF(OR(ISNA($E149), $E149&lt;&gt;'WB Country Groups'!K$1), 0, $N149/SUMIFS(Portfolio!$N$2:$N$195, Portfolio!$E$2:$E$195, 'WB Country Groups'!K$1))</f>
        <v>0</v>
      </c>
      <c r="T149" s="78">
        <f>IF(OR(ISNA($E149), $E149&lt;&gt;'WB Country Groups'!L$1), 0, $N149/SUMIFS(Portfolio!$N$2:$N$195, Portfolio!$E$2:$E$195, 'WB Country Groups'!L$1))</f>
        <v>0</v>
      </c>
      <c r="U149" s="78">
        <f>IF(OR(ISNA($E149), $E149&lt;&gt;'WB Country Groups'!M$1), 0, $N149/SUMIFS(Portfolio!$N$2:$N$195, Portfolio!$E$2:$E$195, 'WB Country Groups'!M$1))</f>
        <v>0</v>
      </c>
      <c r="V149" s="78">
        <f>IF(OR(ISNA($E149), $E149&lt;&gt;'WB Country Groups'!N$1), 0, $N149/SUMIFS(Portfolio!$N$2:$N$195, Portfolio!$E$2:$E$195, 'WB Country Groups'!N$1))</f>
        <v>0.10260468293013331</v>
      </c>
      <c r="W149" s="78">
        <f>SUMIFS(FM!$X:$X, FM!$N:$N, $A149)/100</f>
        <v>0</v>
      </c>
      <c r="X149" s="78">
        <f t="shared" si="30"/>
        <v>0</v>
      </c>
      <c r="Y149" s="78">
        <f>SUMIFS(World!$X:$X, World!$N:$N, $A149)/100</f>
        <v>0</v>
      </c>
      <c r="Z149" s="78">
        <f t="shared" si="31"/>
        <v>0</v>
      </c>
      <c r="AA149" s="5">
        <f>IF(INDEX('WB WDI Market Cap'!$T:$T, MATCH($B149, 'WB WDI Market Cap'!$C:$C, 0))=0, "", INDEX('WB WDI Market Cap'!$T:$T, MATCH($B149, 'WB WDI Market Cap'!$C:$C, 0)))</f>
        <v>1.6472445111774673E-3</v>
      </c>
      <c r="AB149" s="5">
        <f t="shared" si="22"/>
        <v>1.6581352654518613E-3</v>
      </c>
    </row>
    <row r="150" spans="1:28">
      <c r="A150" t="str">
        <f>INDEX('ISO2-ISO3'!$C:$C, MATCH($B150, 'ISO2-ISO3'!$D:$D, 0))</f>
        <v>RE</v>
      </c>
      <c r="B150" t="str">
        <f>'ISO3s in META'!A149</f>
        <v>REU</v>
      </c>
      <c r="C150" t="str">
        <f>INDEX('ISO3-Names'!$B$2:$B$275, MATCH($B150, 'ISO3-Names'!$A$2:$A$275, 0))</f>
        <v>RÃ©union</v>
      </c>
      <c r="D150" t="e">
        <f>INDEX('WB Country Groups'!$C$2:$C$219, MATCH($B150, 'WB Country Groups'!$B$2:$B$219, 0))</f>
        <v>#N/A</v>
      </c>
      <c r="E150" t="str">
        <f t="shared" si="23"/>
        <v>OTHER</v>
      </c>
      <c r="F150" s="5" t="e">
        <f>INDEX('Damodaran CRPs'!$N:$N, MATCH($B150, 'Damodaran CRPs'!$M:$M, 0))</f>
        <v>#N/A</v>
      </c>
      <c r="G150" s="5" t="str">
        <f t="shared" si="24"/>
        <v/>
      </c>
      <c r="H150" s="5"/>
      <c r="I150" s="5" t="b">
        <f t="shared" si="25"/>
        <v>0</v>
      </c>
      <c r="J150" t="b">
        <f t="shared" si="26"/>
        <v>0</v>
      </c>
      <c r="K150" s="78">
        <f>SUMIFS(EM!$X:$X, EM!$N:$N, $A150)/100</f>
        <v>0</v>
      </c>
      <c r="L150" s="78">
        <f t="shared" si="27"/>
        <v>0</v>
      </c>
      <c r="M150" s="78">
        <f>SUMIFS(ACWI!$X:$X, ACWI!$N:$N, $A150)/100</f>
        <v>0</v>
      </c>
      <c r="N150" s="78">
        <f t="shared" si="28"/>
        <v>0</v>
      </c>
      <c r="O150" s="78">
        <f t="shared" si="29"/>
        <v>0</v>
      </c>
      <c r="P150" s="78">
        <f>IF(OR(ISNA($E150), $E150&lt;&gt;'WB Country Groups'!H$1), 0, $N150/SUMIFS(Portfolio!$N$2:$N$195, Portfolio!$E$2:$E$195, 'WB Country Groups'!H$1))</f>
        <v>0</v>
      </c>
      <c r="Q150" s="78">
        <f>IF(OR(ISNA($E150), $E150&lt;&gt;'WB Country Groups'!I$1), 0, $N150/SUMIFS(Portfolio!$N$2:$N$195, Portfolio!$E$2:$E$195, 'WB Country Groups'!I$1))</f>
        <v>0</v>
      </c>
      <c r="R150" s="78">
        <f>IF(OR(ISNA($E150), $E150&lt;&gt;'WB Country Groups'!J$1), 0, $N150/SUMIFS(Portfolio!$N$2:$N$195, Portfolio!$E$2:$E$195, 'WB Country Groups'!J$1))</f>
        <v>0</v>
      </c>
      <c r="S150" s="78">
        <f>IF(OR(ISNA($E150), $E150&lt;&gt;'WB Country Groups'!K$1), 0, $N150/SUMIFS(Portfolio!$N$2:$N$195, Portfolio!$E$2:$E$195, 'WB Country Groups'!K$1))</f>
        <v>0</v>
      </c>
      <c r="T150" s="78">
        <f>IF(OR(ISNA($E150), $E150&lt;&gt;'WB Country Groups'!L$1), 0, $N150/SUMIFS(Portfolio!$N$2:$N$195, Portfolio!$E$2:$E$195, 'WB Country Groups'!L$1))</f>
        <v>0</v>
      </c>
      <c r="U150" s="78">
        <f>IF(OR(ISNA($E150), $E150&lt;&gt;'WB Country Groups'!M$1), 0, $N150/SUMIFS(Portfolio!$N$2:$N$195, Portfolio!$E$2:$E$195, 'WB Country Groups'!M$1))</f>
        <v>0</v>
      </c>
      <c r="V150" s="78">
        <f>IF(OR(ISNA($E150), $E150&lt;&gt;'WB Country Groups'!N$1), 0, $N150/SUMIFS(Portfolio!$N$2:$N$195, Portfolio!$E$2:$E$195, 'WB Country Groups'!N$1))</f>
        <v>0</v>
      </c>
      <c r="W150" s="78">
        <f>SUMIFS(FM!$X:$X, FM!$N:$N, $A150)/100</f>
        <v>0</v>
      </c>
      <c r="X150" s="78">
        <f t="shared" si="30"/>
        <v>0</v>
      </c>
      <c r="Y150" s="78">
        <f>SUMIFS(World!$X:$X, World!$N:$N, $A150)/100</f>
        <v>0</v>
      </c>
      <c r="Z150" s="78">
        <f t="shared" si="31"/>
        <v>0</v>
      </c>
      <c r="AA150" s="5" t="e">
        <f>IF(INDEX('WB WDI Market Cap'!$T:$T, MATCH($B150, 'WB WDI Market Cap'!$C:$C, 0))=0, "", INDEX('WB WDI Market Cap'!$T:$T, MATCH($B150, 'WB WDI Market Cap'!$C:$C, 0)))</f>
        <v>#N/A</v>
      </c>
      <c r="AB150" s="5" t="str">
        <f t="shared" si="22"/>
        <v/>
      </c>
    </row>
    <row r="151" spans="1:28">
      <c r="A151" t="str">
        <f>INDEX('ISO2-ISO3'!$C:$C, MATCH($B151, 'ISO2-ISO3'!$D:$D, 0))</f>
        <v>RO</v>
      </c>
      <c r="B151" t="str">
        <f>'ISO3s in META'!A150</f>
        <v>ROU</v>
      </c>
      <c r="C151" t="str">
        <f>INDEX('ISO3-Names'!$B$2:$B$275, MATCH($B151, 'ISO3-Names'!$A$2:$A$275, 0))</f>
        <v>Romania</v>
      </c>
      <c r="D151" t="str">
        <f>INDEX('WB Country Groups'!$C$2:$C$219, MATCH($B151, 'WB Country Groups'!$B$2:$B$219, 0))</f>
        <v>Europe &amp; Central Asia</v>
      </c>
      <c r="E151" t="str">
        <f t="shared" si="23"/>
        <v>Europe &amp; Central Asia</v>
      </c>
      <c r="F151" s="5">
        <f>INDEX('Damodaran CRPs'!$N:$N, MATCH($B151, 'Damodaran CRPs'!$M:$M, 0))</f>
        <v>3.3346383218532186E-2</v>
      </c>
      <c r="G151" s="5">
        <f t="shared" si="24"/>
        <v>3.3346383218532186E-2</v>
      </c>
      <c r="H151" s="5"/>
      <c r="I151" s="5" t="b">
        <f t="shared" si="25"/>
        <v>1</v>
      </c>
      <c r="J151" t="b">
        <f t="shared" si="26"/>
        <v>0</v>
      </c>
      <c r="K151" s="78">
        <f>SUMIFS(EM!$X:$X, EM!$N:$N, $A151)/100</f>
        <v>0</v>
      </c>
      <c r="L151" s="78">
        <f t="shared" si="27"/>
        <v>0</v>
      </c>
      <c r="M151" s="78">
        <f>SUMIFS(ACWI!$X:$X, ACWI!$N:$N, $A151)/100</f>
        <v>0</v>
      </c>
      <c r="N151" s="78">
        <f t="shared" si="28"/>
        <v>0</v>
      </c>
      <c r="O151" s="78">
        <f t="shared" si="29"/>
        <v>0</v>
      </c>
      <c r="P151" s="78">
        <f>IF(OR(ISNA($E151), $E151&lt;&gt;'WB Country Groups'!H$1), 0, $N151/SUMIFS(Portfolio!$N$2:$N$195, Portfolio!$E$2:$E$195, 'WB Country Groups'!H$1))</f>
        <v>0</v>
      </c>
      <c r="Q151" s="78">
        <f>IF(OR(ISNA($E151), $E151&lt;&gt;'WB Country Groups'!I$1), 0, $N151/SUMIFS(Portfolio!$N$2:$N$195, Portfolio!$E$2:$E$195, 'WB Country Groups'!I$1))</f>
        <v>0</v>
      </c>
      <c r="R151" s="78">
        <f>IF(OR(ISNA($E151), $E151&lt;&gt;'WB Country Groups'!J$1), 0, $N151/SUMIFS(Portfolio!$N$2:$N$195, Portfolio!$E$2:$E$195, 'WB Country Groups'!J$1))</f>
        <v>0</v>
      </c>
      <c r="S151" s="78">
        <f>IF(OR(ISNA($E151), $E151&lt;&gt;'WB Country Groups'!K$1), 0, $N151/SUMIFS(Portfolio!$N$2:$N$195, Portfolio!$E$2:$E$195, 'WB Country Groups'!K$1))</f>
        <v>0</v>
      </c>
      <c r="T151" s="78">
        <f>IF(OR(ISNA($E151), $E151&lt;&gt;'WB Country Groups'!L$1), 0, $N151/SUMIFS(Portfolio!$N$2:$N$195, Portfolio!$E$2:$E$195, 'WB Country Groups'!L$1))</f>
        <v>0</v>
      </c>
      <c r="U151" s="78">
        <f>IF(OR(ISNA($E151), $E151&lt;&gt;'WB Country Groups'!M$1), 0, $N151/SUMIFS(Portfolio!$N$2:$N$195, Portfolio!$E$2:$E$195, 'WB Country Groups'!M$1))</f>
        <v>0</v>
      </c>
      <c r="V151" s="78">
        <f>IF(OR(ISNA($E151), $E151&lt;&gt;'WB Country Groups'!N$1), 0, $N151/SUMIFS(Portfolio!$N$2:$N$195, Portfolio!$E$2:$E$195, 'WB Country Groups'!N$1))</f>
        <v>0</v>
      </c>
      <c r="W151" s="78">
        <f>SUMIFS(FM!$X:$X, FM!$N:$N, $A151)/100</f>
        <v>5.9420993005975004E-2</v>
      </c>
      <c r="X151" s="78">
        <f t="shared" si="30"/>
        <v>5.9420993005974636E-2</v>
      </c>
      <c r="Y151" s="78">
        <f>SUMIFS(World!$X:$X, World!$N:$N, $A151)/100</f>
        <v>0</v>
      </c>
      <c r="Z151" s="78">
        <f t="shared" si="31"/>
        <v>0</v>
      </c>
      <c r="AA151" s="5">
        <f>IF(INDEX('WB WDI Market Cap'!$T:$T, MATCH($B151, 'WB WDI Market Cap'!$C:$C, 0))=0, "", INDEX('WB WDI Market Cap'!$T:$T, MATCH($B151, 'WB WDI Market Cap'!$C:$C, 0)))</f>
        <v>2.5409931206410989E-4</v>
      </c>
      <c r="AB151" s="5">
        <f t="shared" si="22"/>
        <v>2.5577928923216532E-4</v>
      </c>
    </row>
    <row r="152" spans="1:28">
      <c r="A152" t="str">
        <f>INDEX('ISO2-ISO3'!$C:$C, MATCH($B152, 'ISO2-ISO3'!$D:$D, 0))</f>
        <v>RU</v>
      </c>
      <c r="B152" t="str">
        <f>'ISO3s in META'!A151</f>
        <v>RUS</v>
      </c>
      <c r="C152" t="str">
        <f>INDEX('ISO3-Names'!$B$2:$B$275, MATCH($B152, 'ISO3-Names'!$A$2:$A$275, 0))</f>
        <v>Russian Federation</v>
      </c>
      <c r="D152" t="str">
        <f>INDEX('WB Country Groups'!$C$2:$C$219, MATCH($B152, 'WB Country Groups'!$B$2:$B$219, 0))</f>
        <v>Europe &amp; Central Asia</v>
      </c>
      <c r="E152" t="str">
        <f t="shared" si="23"/>
        <v>Europe &amp; Central Asia</v>
      </c>
      <c r="F152" s="5">
        <f>INDEX('Damodaran CRPs'!$N:$N, MATCH($B152, 'Damodaran CRPs'!$M:$M, 0))</f>
        <v>0.18206768591508743</v>
      </c>
      <c r="G152" s="5">
        <f t="shared" si="24"/>
        <v>0.18206768591508743</v>
      </c>
      <c r="H152" s="5"/>
      <c r="I152" s="5" t="b">
        <f t="shared" si="25"/>
        <v>0</v>
      </c>
      <c r="J152" t="b">
        <f t="shared" si="26"/>
        <v>0</v>
      </c>
      <c r="K152" s="78">
        <f>SUMIFS(EM!$X:$X, EM!$N:$N, $A152)/100</f>
        <v>0</v>
      </c>
      <c r="L152" s="78">
        <f t="shared" si="27"/>
        <v>0</v>
      </c>
      <c r="M152" s="78">
        <f>SUMIFS(ACWI!$X:$X, ACWI!$N:$N, $A152)/100</f>
        <v>0</v>
      </c>
      <c r="N152" s="78">
        <f t="shared" si="28"/>
        <v>0</v>
      </c>
      <c r="O152" s="78">
        <f t="shared" si="29"/>
        <v>0</v>
      </c>
      <c r="P152" s="78">
        <f>IF(OR(ISNA($E152), $E152&lt;&gt;'WB Country Groups'!H$1), 0, $N152/SUMIFS(Portfolio!$N$2:$N$195, Portfolio!$E$2:$E$195, 'WB Country Groups'!H$1))</f>
        <v>0</v>
      </c>
      <c r="Q152" s="78">
        <f>IF(OR(ISNA($E152), $E152&lt;&gt;'WB Country Groups'!I$1), 0, $N152/SUMIFS(Portfolio!$N$2:$N$195, Portfolio!$E$2:$E$195, 'WB Country Groups'!I$1))</f>
        <v>0</v>
      </c>
      <c r="R152" s="78">
        <f>IF(OR(ISNA($E152), $E152&lt;&gt;'WB Country Groups'!J$1), 0, $N152/SUMIFS(Portfolio!$N$2:$N$195, Portfolio!$E$2:$E$195, 'WB Country Groups'!J$1))</f>
        <v>0</v>
      </c>
      <c r="S152" s="78">
        <f>IF(OR(ISNA($E152), $E152&lt;&gt;'WB Country Groups'!K$1), 0, $N152/SUMIFS(Portfolio!$N$2:$N$195, Portfolio!$E$2:$E$195, 'WB Country Groups'!K$1))</f>
        <v>0</v>
      </c>
      <c r="T152" s="78">
        <f>IF(OR(ISNA($E152), $E152&lt;&gt;'WB Country Groups'!L$1), 0, $N152/SUMIFS(Portfolio!$N$2:$N$195, Portfolio!$E$2:$E$195, 'WB Country Groups'!L$1))</f>
        <v>0</v>
      </c>
      <c r="U152" s="78">
        <f>IF(OR(ISNA($E152), $E152&lt;&gt;'WB Country Groups'!M$1), 0, $N152/SUMIFS(Portfolio!$N$2:$N$195, Portfolio!$E$2:$E$195, 'WB Country Groups'!M$1))</f>
        <v>0</v>
      </c>
      <c r="V152" s="78">
        <f>IF(OR(ISNA($E152), $E152&lt;&gt;'WB Country Groups'!N$1), 0, $N152/SUMIFS(Portfolio!$N$2:$N$195, Portfolio!$E$2:$E$195, 'WB Country Groups'!N$1))</f>
        <v>0</v>
      </c>
      <c r="W152" s="78">
        <f>SUMIFS(FM!$X:$X, FM!$N:$N, $A152)/100</f>
        <v>0</v>
      </c>
      <c r="X152" s="78">
        <f t="shared" si="30"/>
        <v>0</v>
      </c>
      <c r="Y152" s="78">
        <f>SUMIFS(World!$X:$X, World!$N:$N, $A152)/100</f>
        <v>0</v>
      </c>
      <c r="Z152" s="78">
        <f t="shared" si="31"/>
        <v>0</v>
      </c>
      <c r="AA152" s="5">
        <f>IF(INDEX('WB WDI Market Cap'!$T:$T, MATCH($B152, 'WB WDI Market Cap'!$C:$C, 0))=0, "", INDEX('WB WDI Market Cap'!$T:$T, MATCH($B152, 'WB WDI Market Cap'!$C:$C, 0)))</f>
        <v>6.9192768335802571E-3</v>
      </c>
      <c r="AB152" s="5">
        <f t="shared" si="22"/>
        <v>6.9650236205567482E-3</v>
      </c>
    </row>
    <row r="153" spans="1:28">
      <c r="A153" t="str">
        <f>INDEX('ISO2-ISO3'!$C:$C, MATCH($B153, 'ISO2-ISO3'!$D:$D, 0))</f>
        <v>RW</v>
      </c>
      <c r="B153" t="str">
        <f>'ISO3s in META'!A152</f>
        <v>RWA</v>
      </c>
      <c r="C153" t="str">
        <f>INDEX('ISO3-Names'!$B$2:$B$275, MATCH($B153, 'ISO3-Names'!$A$2:$A$275, 0))</f>
        <v>Rwanda</v>
      </c>
      <c r="D153" t="str">
        <f>INDEX('WB Country Groups'!$C$2:$C$219, MATCH($B153, 'WB Country Groups'!$B$2:$B$219, 0))</f>
        <v>Sub-Saharan Africa</v>
      </c>
      <c r="E153" t="str">
        <f t="shared" si="23"/>
        <v>Sub-Saharan Africa</v>
      </c>
      <c r="F153" s="5">
        <f>INDEX('Damodaran CRPs'!$N:$N, MATCH($B153, 'Damodaran CRPs'!$M:$M, 0))</f>
        <v>8.3455119498786423E-2</v>
      </c>
      <c r="G153" s="5">
        <f t="shared" si="24"/>
        <v>8.3455119498786423E-2</v>
      </c>
      <c r="H153" s="5"/>
      <c r="I153" s="5" t="b">
        <f t="shared" si="25"/>
        <v>0</v>
      </c>
      <c r="J153" t="b">
        <f t="shared" si="26"/>
        <v>0</v>
      </c>
      <c r="K153" s="78">
        <f>SUMIFS(EM!$X:$X, EM!$N:$N, $A153)/100</f>
        <v>0</v>
      </c>
      <c r="L153" s="78">
        <f t="shared" si="27"/>
        <v>0</v>
      </c>
      <c r="M153" s="78">
        <f>SUMIFS(ACWI!$X:$X, ACWI!$N:$N, $A153)/100</f>
        <v>0</v>
      </c>
      <c r="N153" s="78">
        <f t="shared" si="28"/>
        <v>0</v>
      </c>
      <c r="O153" s="78">
        <f t="shared" si="29"/>
        <v>0</v>
      </c>
      <c r="P153" s="78">
        <f>IF(OR(ISNA($E153), $E153&lt;&gt;'WB Country Groups'!H$1), 0, $N153/SUMIFS(Portfolio!$N$2:$N$195, Portfolio!$E$2:$E$195, 'WB Country Groups'!H$1))</f>
        <v>0</v>
      </c>
      <c r="Q153" s="78">
        <f>IF(OR(ISNA($E153), $E153&lt;&gt;'WB Country Groups'!I$1), 0, $N153/SUMIFS(Portfolio!$N$2:$N$195, Portfolio!$E$2:$E$195, 'WB Country Groups'!I$1))</f>
        <v>0</v>
      </c>
      <c r="R153" s="78">
        <f>IF(OR(ISNA($E153), $E153&lt;&gt;'WB Country Groups'!J$1), 0, $N153/SUMIFS(Portfolio!$N$2:$N$195, Portfolio!$E$2:$E$195, 'WB Country Groups'!J$1))</f>
        <v>0</v>
      </c>
      <c r="S153" s="78">
        <f>IF(OR(ISNA($E153), $E153&lt;&gt;'WB Country Groups'!K$1), 0, $N153/SUMIFS(Portfolio!$N$2:$N$195, Portfolio!$E$2:$E$195, 'WB Country Groups'!K$1))</f>
        <v>0</v>
      </c>
      <c r="T153" s="78">
        <f>IF(OR(ISNA($E153), $E153&lt;&gt;'WB Country Groups'!L$1), 0, $N153/SUMIFS(Portfolio!$N$2:$N$195, Portfolio!$E$2:$E$195, 'WB Country Groups'!L$1))</f>
        <v>0</v>
      </c>
      <c r="U153" s="78">
        <f>IF(OR(ISNA($E153), $E153&lt;&gt;'WB Country Groups'!M$1), 0, $N153/SUMIFS(Portfolio!$N$2:$N$195, Portfolio!$E$2:$E$195, 'WB Country Groups'!M$1))</f>
        <v>0</v>
      </c>
      <c r="V153" s="78">
        <f>IF(OR(ISNA($E153), $E153&lt;&gt;'WB Country Groups'!N$1), 0, $N153/SUMIFS(Portfolio!$N$2:$N$195, Portfolio!$E$2:$E$195, 'WB Country Groups'!N$1))</f>
        <v>0</v>
      </c>
      <c r="W153" s="78">
        <f>SUMIFS(FM!$X:$X, FM!$N:$N, $A153)/100</f>
        <v>0</v>
      </c>
      <c r="X153" s="78">
        <f t="shared" si="30"/>
        <v>0</v>
      </c>
      <c r="Y153" s="78">
        <f>SUMIFS(World!$X:$X, World!$N:$N, $A153)/100</f>
        <v>0</v>
      </c>
      <c r="Z153" s="78">
        <f t="shared" si="31"/>
        <v>0</v>
      </c>
      <c r="AA153" s="5">
        <f>IF(INDEX('WB WDI Market Cap'!$T:$T, MATCH($B153, 'WB WDI Market Cap'!$C:$C, 0))=0, "", INDEX('WB WDI Market Cap'!$T:$T, MATCH($B153, 'WB WDI Market Cap'!$C:$C, 0)))</f>
        <v>3.2012124353871341E-5</v>
      </c>
      <c r="AB153" s="5">
        <f t="shared" si="22"/>
        <v>3.2223772459403747E-5</v>
      </c>
    </row>
    <row r="154" spans="1:28">
      <c r="A154" t="str">
        <f>INDEX('ISO2-ISO3'!$C:$C, MATCH($B154, 'ISO2-ISO3'!$D:$D, 0))</f>
        <v>SA</v>
      </c>
      <c r="B154" t="str">
        <f>'ISO3s in META'!A153</f>
        <v>SAU</v>
      </c>
      <c r="C154" t="str">
        <f>INDEX('ISO3-Names'!$B$2:$B$275, MATCH($B154, 'ISO3-Names'!$A$2:$A$275, 0))</f>
        <v>Saudi Arabia</v>
      </c>
      <c r="D154" t="str">
        <f>INDEX('WB Country Groups'!$C$2:$C$219, MATCH($B154, 'WB Country Groups'!$B$2:$B$219, 0))</f>
        <v>Middle East &amp; North Africa</v>
      </c>
      <c r="E154" t="str">
        <f t="shared" si="23"/>
        <v>Middle East &amp; North Africa</v>
      </c>
      <c r="F154" s="5">
        <f>INDEX('Damodaran CRPs'!$N:$N, MATCH($B154, 'Damodaran CRPs'!$M:$M, 0))</f>
        <v>1.0699374294716207E-2</v>
      </c>
      <c r="G154" s="5">
        <f t="shared" si="24"/>
        <v>1.0699374294716207E-2</v>
      </c>
      <c r="H154" s="5"/>
      <c r="I154" s="5" t="b">
        <f t="shared" si="25"/>
        <v>1</v>
      </c>
      <c r="J154" t="b">
        <f t="shared" si="26"/>
        <v>0</v>
      </c>
      <c r="K154" s="78">
        <f>SUMIFS(EM!$X:$X, EM!$N:$N, $A154)/100</f>
        <v>4.2135449804216012E-2</v>
      </c>
      <c r="L154" s="78">
        <f t="shared" si="27"/>
        <v>4.2135449804215963E-2</v>
      </c>
      <c r="M154" s="78">
        <f>SUMIFS(ACWI!$X:$X, ACWI!$N:$N, $A154)/100</f>
        <v>4.3764859068629999E-3</v>
      </c>
      <c r="N154" s="78">
        <f t="shared" si="28"/>
        <v>4.3912246447084819E-3</v>
      </c>
      <c r="O154" s="78">
        <f t="shared" si="29"/>
        <v>1.1824631527788541E-2</v>
      </c>
      <c r="P154" s="78">
        <f>IF(OR(ISNA($E154), $E154&lt;&gt;'WB Country Groups'!H$1), 0, $N154/SUMIFS(Portfolio!$N$2:$N$195, Portfolio!$E$2:$E$195, 'WB Country Groups'!H$1))</f>
        <v>0</v>
      </c>
      <c r="Q154" s="78">
        <f>IF(OR(ISNA($E154), $E154&lt;&gt;'WB Country Groups'!I$1), 0, $N154/SUMIFS(Portfolio!$N$2:$N$195, Portfolio!$E$2:$E$195, 'WB Country Groups'!I$1))</f>
        <v>0</v>
      </c>
      <c r="R154" s="78">
        <f>IF(OR(ISNA($E154), $E154&lt;&gt;'WB Country Groups'!J$1), 0, $N154/SUMIFS(Portfolio!$N$2:$N$195, Portfolio!$E$2:$E$195, 'WB Country Groups'!J$1))</f>
        <v>0</v>
      </c>
      <c r="S154" s="78">
        <f>IF(OR(ISNA($E154), $E154&lt;&gt;'WB Country Groups'!K$1), 0, $N154/SUMIFS(Portfolio!$N$2:$N$195, Portfolio!$E$2:$E$195, 'WB Country Groups'!K$1))</f>
        <v>0</v>
      </c>
      <c r="T154" s="78">
        <f>IF(OR(ISNA($E154), $E154&lt;&gt;'WB Country Groups'!L$1), 0, $N154/SUMIFS(Portfolio!$N$2:$N$195, Portfolio!$E$2:$E$195, 'WB Country Groups'!L$1))</f>
        <v>0</v>
      </c>
      <c r="U154" s="78">
        <f>IF(OR(ISNA($E154), $E154&lt;&gt;'WB Country Groups'!M$1), 0, $N154/SUMIFS(Portfolio!$N$2:$N$195, Portfolio!$E$2:$E$195, 'WB Country Groups'!M$1))</f>
        <v>0</v>
      </c>
      <c r="V154" s="78">
        <f>IF(OR(ISNA($E154), $E154&lt;&gt;'WB Country Groups'!N$1), 0, $N154/SUMIFS(Portfolio!$N$2:$N$195, Portfolio!$E$2:$E$195, 'WB Country Groups'!N$1))</f>
        <v>0.47420435808715905</v>
      </c>
      <c r="W154" s="78">
        <f>SUMIFS(FM!$X:$X, FM!$N:$N, $A154)/100</f>
        <v>0</v>
      </c>
      <c r="X154" s="78">
        <f t="shared" si="30"/>
        <v>0</v>
      </c>
      <c r="Y154" s="78">
        <f>SUMIFS(World!$X:$X, World!$N:$N, $A154)/100</f>
        <v>0</v>
      </c>
      <c r="Z154" s="78">
        <f t="shared" si="31"/>
        <v>0</v>
      </c>
      <c r="AA154" s="5">
        <f>IF(INDEX('WB WDI Market Cap'!$T:$T, MATCH($B154, 'WB WDI Market Cap'!$C:$C, 0))=0, "", INDEX('WB WDI Market Cap'!$T:$T, MATCH($B154, 'WB WDI Market Cap'!$C:$C, 0)))</f>
        <v>2.4192720827050915E-2</v>
      </c>
      <c r="AB154" s="5">
        <f t="shared" si="22"/>
        <v>2.4352670959510662E-2</v>
      </c>
    </row>
    <row r="155" spans="1:28">
      <c r="A155" t="str">
        <f>INDEX('ISO2-ISO3'!$C:$C, MATCH($B155, 'ISO2-ISO3'!$D:$D, 0))</f>
        <v>SD</v>
      </c>
      <c r="B155" t="str">
        <f>'ISO3s in META'!A154</f>
        <v>SDN</v>
      </c>
      <c r="C155" t="str">
        <f>INDEX('ISO3-Names'!$B$2:$B$275, MATCH($B155, 'ISO3-Names'!$A$2:$A$275, 0))</f>
        <v>Sudan</v>
      </c>
      <c r="D155" t="str">
        <f>INDEX('WB Country Groups'!$C$2:$C$219, MATCH($B155, 'WB Country Groups'!$B$2:$B$219, 0))</f>
        <v>Sub-Saharan Africa</v>
      </c>
      <c r="E155" t="str">
        <f t="shared" si="23"/>
        <v>Sub-Saharan Africa</v>
      </c>
      <c r="F155" s="5">
        <f>INDEX('Damodaran CRPs'!$N:$N, MATCH($B155, 'Damodaran CRPs'!$M:$M, 0))</f>
        <v>0.24820512533348299</v>
      </c>
      <c r="G155" s="5">
        <f t="shared" si="24"/>
        <v>0.24820512533348299</v>
      </c>
      <c r="H155" s="5"/>
      <c r="I155" s="5" t="b">
        <f t="shared" si="25"/>
        <v>0</v>
      </c>
      <c r="J155" t="b">
        <f t="shared" si="26"/>
        <v>0</v>
      </c>
      <c r="K155" s="78">
        <f>SUMIFS(EM!$X:$X, EM!$N:$N, $A155)/100</f>
        <v>0</v>
      </c>
      <c r="L155" s="78">
        <f t="shared" si="27"/>
        <v>0</v>
      </c>
      <c r="M155" s="78">
        <f>SUMIFS(ACWI!$X:$X, ACWI!$N:$N, $A155)/100</f>
        <v>0</v>
      </c>
      <c r="N155" s="78">
        <f t="shared" si="28"/>
        <v>0</v>
      </c>
      <c r="O155" s="78">
        <f t="shared" si="29"/>
        <v>0</v>
      </c>
      <c r="P155" s="78">
        <f>IF(OR(ISNA($E155), $E155&lt;&gt;'WB Country Groups'!H$1), 0, $N155/SUMIFS(Portfolio!$N$2:$N$195, Portfolio!$E$2:$E$195, 'WB Country Groups'!H$1))</f>
        <v>0</v>
      </c>
      <c r="Q155" s="78">
        <f>IF(OR(ISNA($E155), $E155&lt;&gt;'WB Country Groups'!I$1), 0, $N155/SUMIFS(Portfolio!$N$2:$N$195, Portfolio!$E$2:$E$195, 'WB Country Groups'!I$1))</f>
        <v>0</v>
      </c>
      <c r="R155" s="78">
        <f>IF(OR(ISNA($E155), $E155&lt;&gt;'WB Country Groups'!J$1), 0, $N155/SUMIFS(Portfolio!$N$2:$N$195, Portfolio!$E$2:$E$195, 'WB Country Groups'!J$1))</f>
        <v>0</v>
      </c>
      <c r="S155" s="78">
        <f>IF(OR(ISNA($E155), $E155&lt;&gt;'WB Country Groups'!K$1), 0, $N155/SUMIFS(Portfolio!$N$2:$N$195, Portfolio!$E$2:$E$195, 'WB Country Groups'!K$1))</f>
        <v>0</v>
      </c>
      <c r="T155" s="78">
        <f>IF(OR(ISNA($E155), $E155&lt;&gt;'WB Country Groups'!L$1), 0, $N155/SUMIFS(Portfolio!$N$2:$N$195, Portfolio!$E$2:$E$195, 'WB Country Groups'!L$1))</f>
        <v>0</v>
      </c>
      <c r="U155" s="78">
        <f>IF(OR(ISNA($E155), $E155&lt;&gt;'WB Country Groups'!M$1), 0, $N155/SUMIFS(Portfolio!$N$2:$N$195, Portfolio!$E$2:$E$195, 'WB Country Groups'!M$1))</f>
        <v>0</v>
      </c>
      <c r="V155" s="78">
        <f>IF(OR(ISNA($E155), $E155&lt;&gt;'WB Country Groups'!N$1), 0, $N155/SUMIFS(Portfolio!$N$2:$N$195, Portfolio!$E$2:$E$195, 'WB Country Groups'!N$1))</f>
        <v>0</v>
      </c>
      <c r="W155" s="78">
        <f>SUMIFS(FM!$X:$X, FM!$N:$N, $A155)/100</f>
        <v>0</v>
      </c>
      <c r="X155" s="78">
        <f t="shared" si="30"/>
        <v>0</v>
      </c>
      <c r="Y155" s="78">
        <f>SUMIFS(World!$X:$X, World!$N:$N, $A155)/100</f>
        <v>0</v>
      </c>
      <c r="Z155" s="78">
        <f t="shared" si="31"/>
        <v>0</v>
      </c>
      <c r="AA155" s="5" t="str">
        <f>IF(INDEX('WB WDI Market Cap'!$T:$T, MATCH($B155, 'WB WDI Market Cap'!$C:$C, 0))=0, "", INDEX('WB WDI Market Cap'!$T:$T, MATCH($B155, 'WB WDI Market Cap'!$C:$C, 0)))</f>
        <v/>
      </c>
      <c r="AB155" s="5" t="str">
        <f t="shared" si="22"/>
        <v/>
      </c>
    </row>
    <row r="156" spans="1:28">
      <c r="A156" t="str">
        <f>INDEX('ISO2-ISO3'!$C:$C, MATCH($B156, 'ISO2-ISO3'!$D:$D, 0))</f>
        <v>SN</v>
      </c>
      <c r="B156" t="str">
        <f>'ISO3s in META'!A155</f>
        <v>SEN</v>
      </c>
      <c r="C156" t="str">
        <f>INDEX('ISO3-Names'!$B$2:$B$275, MATCH($B156, 'ISO3-Names'!$A$2:$A$275, 0))</f>
        <v>Senegal</v>
      </c>
      <c r="D156" t="str">
        <f>INDEX('WB Country Groups'!$C$2:$C$219, MATCH($B156, 'WB Country Groups'!$B$2:$B$219, 0))</f>
        <v>Sub-Saharan Africa</v>
      </c>
      <c r="E156" t="str">
        <f t="shared" si="23"/>
        <v>Sub-Saharan Africa</v>
      </c>
      <c r="F156" s="5">
        <f>INDEX('Damodaran CRPs'!$N:$N, MATCH($B156, 'Damodaran CRPs'!$M:$M, 0))</f>
        <v>5.4566808903052655E-2</v>
      </c>
      <c r="G156" s="5">
        <f t="shared" si="24"/>
        <v>5.4566808903052655E-2</v>
      </c>
      <c r="H156" s="5"/>
      <c r="I156" s="5" t="b">
        <f t="shared" si="25"/>
        <v>1</v>
      </c>
      <c r="J156" t="b">
        <f t="shared" si="26"/>
        <v>0</v>
      </c>
      <c r="K156" s="78">
        <f>SUMIFS(EM!$X:$X, EM!$N:$N, $A156)/100</f>
        <v>0</v>
      </c>
      <c r="L156" s="78">
        <f t="shared" si="27"/>
        <v>0</v>
      </c>
      <c r="M156" s="78">
        <f>SUMIFS(ACWI!$X:$X, ACWI!$N:$N, $A156)/100</f>
        <v>0</v>
      </c>
      <c r="N156" s="78">
        <f t="shared" si="28"/>
        <v>0</v>
      </c>
      <c r="O156" s="78">
        <f t="shared" si="29"/>
        <v>0</v>
      </c>
      <c r="P156" s="78">
        <f>IF(OR(ISNA($E156), $E156&lt;&gt;'WB Country Groups'!H$1), 0, $N156/SUMIFS(Portfolio!$N$2:$N$195, Portfolio!$E$2:$E$195, 'WB Country Groups'!H$1))</f>
        <v>0</v>
      </c>
      <c r="Q156" s="78">
        <f>IF(OR(ISNA($E156), $E156&lt;&gt;'WB Country Groups'!I$1), 0, $N156/SUMIFS(Portfolio!$N$2:$N$195, Portfolio!$E$2:$E$195, 'WB Country Groups'!I$1))</f>
        <v>0</v>
      </c>
      <c r="R156" s="78">
        <f>IF(OR(ISNA($E156), $E156&lt;&gt;'WB Country Groups'!J$1), 0, $N156/SUMIFS(Portfolio!$N$2:$N$195, Portfolio!$E$2:$E$195, 'WB Country Groups'!J$1))</f>
        <v>0</v>
      </c>
      <c r="S156" s="78">
        <f>IF(OR(ISNA($E156), $E156&lt;&gt;'WB Country Groups'!K$1), 0, $N156/SUMIFS(Portfolio!$N$2:$N$195, Portfolio!$E$2:$E$195, 'WB Country Groups'!K$1))</f>
        <v>0</v>
      </c>
      <c r="T156" s="78">
        <f>IF(OR(ISNA($E156), $E156&lt;&gt;'WB Country Groups'!L$1), 0, $N156/SUMIFS(Portfolio!$N$2:$N$195, Portfolio!$E$2:$E$195, 'WB Country Groups'!L$1))</f>
        <v>0</v>
      </c>
      <c r="U156" s="78">
        <f>IF(OR(ISNA($E156), $E156&lt;&gt;'WB Country Groups'!M$1), 0, $N156/SUMIFS(Portfolio!$N$2:$N$195, Portfolio!$E$2:$E$195, 'WB Country Groups'!M$1))</f>
        <v>0</v>
      </c>
      <c r="V156" s="78">
        <f>IF(OR(ISNA($E156), $E156&lt;&gt;'WB Country Groups'!N$1), 0, $N156/SUMIFS(Portfolio!$N$2:$N$195, Portfolio!$E$2:$E$195, 'WB Country Groups'!N$1))</f>
        <v>0</v>
      </c>
      <c r="W156" s="78">
        <f>SUMIFS(FM!$X:$X, FM!$N:$N, $A156)/100</f>
        <v>4.4536856771959996E-3</v>
      </c>
      <c r="X156" s="78">
        <f t="shared" si="30"/>
        <v>4.4536856771959718E-3</v>
      </c>
      <c r="Y156" s="78">
        <f>SUMIFS(World!$X:$X, World!$N:$N, $A156)/100</f>
        <v>0</v>
      </c>
      <c r="Z156" s="78">
        <f t="shared" si="31"/>
        <v>0</v>
      </c>
      <c r="AA156" s="5" t="str">
        <f>IF(INDEX('WB WDI Market Cap'!$T:$T, MATCH($B156, 'WB WDI Market Cap'!$C:$C, 0))=0, "", INDEX('WB WDI Market Cap'!$T:$T, MATCH($B156, 'WB WDI Market Cap'!$C:$C, 0)))</f>
        <v/>
      </c>
      <c r="AB156" s="5" t="str">
        <f t="shared" si="22"/>
        <v/>
      </c>
    </row>
    <row r="157" spans="1:28">
      <c r="A157" t="str">
        <f>INDEX('ISO2-ISO3'!$C:$C, MATCH($B157, 'ISO2-ISO3'!$D:$D, 0))</f>
        <v>SB</v>
      </c>
      <c r="B157" t="str">
        <f>'ISO3s in META'!A156</f>
        <v>SLB</v>
      </c>
      <c r="C157" t="str">
        <f>INDEX('ISO3-Names'!$B$2:$B$275, MATCH($B157, 'ISO3-Names'!$A$2:$A$275, 0))</f>
        <v>Solomon Islands</v>
      </c>
      <c r="D157" t="str">
        <f>INDEX('WB Country Groups'!$C$2:$C$219, MATCH($B157, 'WB Country Groups'!$B$2:$B$219, 0))</f>
        <v>East Asia &amp; Pacific</v>
      </c>
      <c r="E157" t="str">
        <f t="shared" si="23"/>
        <v>East Asia &amp; Pacific</v>
      </c>
      <c r="F157" s="5">
        <f>INDEX('Damodaran CRPs'!$N:$N, MATCH($B157, 'Damodaran CRPs'!$M:$M, 0))</f>
        <v>0.11377001333381566</v>
      </c>
      <c r="G157" s="5">
        <f t="shared" si="24"/>
        <v>0.11377001333381566</v>
      </c>
      <c r="H157" s="5"/>
      <c r="I157" s="5" t="b">
        <f t="shared" si="25"/>
        <v>0</v>
      </c>
      <c r="J157" t="b">
        <f t="shared" si="26"/>
        <v>0</v>
      </c>
      <c r="K157" s="78">
        <f>SUMIFS(EM!$X:$X, EM!$N:$N, $A157)/100</f>
        <v>0</v>
      </c>
      <c r="L157" s="78">
        <f t="shared" si="27"/>
        <v>0</v>
      </c>
      <c r="M157" s="78">
        <f>SUMIFS(ACWI!$X:$X, ACWI!$N:$N, $A157)/100</f>
        <v>0</v>
      </c>
      <c r="N157" s="78">
        <f t="shared" si="28"/>
        <v>0</v>
      </c>
      <c r="O157" s="78">
        <f t="shared" si="29"/>
        <v>0</v>
      </c>
      <c r="P157" s="78">
        <f>IF(OR(ISNA($E157), $E157&lt;&gt;'WB Country Groups'!H$1), 0, $N157/SUMIFS(Portfolio!$N$2:$N$195, Portfolio!$E$2:$E$195, 'WB Country Groups'!H$1))</f>
        <v>0</v>
      </c>
      <c r="Q157" s="78">
        <f>IF(OR(ISNA($E157), $E157&lt;&gt;'WB Country Groups'!I$1), 0, $N157/SUMIFS(Portfolio!$N$2:$N$195, Portfolio!$E$2:$E$195, 'WB Country Groups'!I$1))</f>
        <v>0</v>
      </c>
      <c r="R157" s="78">
        <f>IF(OR(ISNA($E157), $E157&lt;&gt;'WB Country Groups'!J$1), 0, $N157/SUMIFS(Portfolio!$N$2:$N$195, Portfolio!$E$2:$E$195, 'WB Country Groups'!J$1))</f>
        <v>0</v>
      </c>
      <c r="S157" s="78">
        <f>IF(OR(ISNA($E157), $E157&lt;&gt;'WB Country Groups'!K$1), 0, $N157/SUMIFS(Portfolio!$N$2:$N$195, Portfolio!$E$2:$E$195, 'WB Country Groups'!K$1))</f>
        <v>0</v>
      </c>
      <c r="T157" s="78">
        <f>IF(OR(ISNA($E157), $E157&lt;&gt;'WB Country Groups'!L$1), 0, $N157/SUMIFS(Portfolio!$N$2:$N$195, Portfolio!$E$2:$E$195, 'WB Country Groups'!L$1))</f>
        <v>0</v>
      </c>
      <c r="U157" s="78">
        <f>IF(OR(ISNA($E157), $E157&lt;&gt;'WB Country Groups'!M$1), 0, $N157/SUMIFS(Portfolio!$N$2:$N$195, Portfolio!$E$2:$E$195, 'WB Country Groups'!M$1))</f>
        <v>0</v>
      </c>
      <c r="V157" s="78">
        <f>IF(OR(ISNA($E157), $E157&lt;&gt;'WB Country Groups'!N$1), 0, $N157/SUMIFS(Portfolio!$N$2:$N$195, Portfolio!$E$2:$E$195, 'WB Country Groups'!N$1))</f>
        <v>0</v>
      </c>
      <c r="W157" s="78">
        <f>SUMIFS(FM!$X:$X, FM!$N:$N, $A157)/100</f>
        <v>0</v>
      </c>
      <c r="X157" s="78">
        <f t="shared" si="30"/>
        <v>0</v>
      </c>
      <c r="Y157" s="78">
        <f>SUMIFS(World!$X:$X, World!$N:$N, $A157)/100</f>
        <v>0</v>
      </c>
      <c r="Z157" s="78">
        <f t="shared" si="31"/>
        <v>0</v>
      </c>
      <c r="AA157" s="5" t="str">
        <f>IF(INDEX('WB WDI Market Cap'!$T:$T, MATCH($B157, 'WB WDI Market Cap'!$C:$C, 0))=0, "", INDEX('WB WDI Market Cap'!$T:$T, MATCH($B157, 'WB WDI Market Cap'!$C:$C, 0)))</f>
        <v/>
      </c>
      <c r="AB157" s="5" t="str">
        <f t="shared" si="22"/>
        <v/>
      </c>
    </row>
    <row r="158" spans="1:28">
      <c r="A158" t="str">
        <f>INDEX('ISO2-ISO3'!$C:$C, MATCH($B158, 'ISO2-ISO3'!$D:$D, 0))</f>
        <v>SL</v>
      </c>
      <c r="B158" t="str">
        <f>'ISO3s in META'!A157</f>
        <v>SLE</v>
      </c>
      <c r="C158" t="str">
        <f>INDEX('ISO3-Names'!$B$2:$B$275, MATCH($B158, 'ISO3-Names'!$A$2:$A$275, 0))</f>
        <v>Sierra Leone</v>
      </c>
      <c r="D158" t="str">
        <f>INDEX('WB Country Groups'!$C$2:$C$219, MATCH($B158, 'WB Country Groups'!$B$2:$B$219, 0))</f>
        <v>Sub-Saharan Africa</v>
      </c>
      <c r="E158" t="str">
        <f t="shared" si="23"/>
        <v>Sub-Saharan Africa</v>
      </c>
      <c r="F158" s="5">
        <f>INDEX('Damodaran CRPs'!$N:$N, MATCH($B158, 'Damodaran CRPs'!$M:$M, 0))</f>
        <v>0.18206768591508743</v>
      </c>
      <c r="G158" s="5">
        <f t="shared" si="24"/>
        <v>0.18206768591508743</v>
      </c>
      <c r="H158" s="5"/>
      <c r="I158" s="5" t="b">
        <f t="shared" si="25"/>
        <v>0</v>
      </c>
      <c r="J158" t="b">
        <f t="shared" si="26"/>
        <v>0</v>
      </c>
      <c r="K158" s="78">
        <f>SUMIFS(EM!$X:$X, EM!$N:$N, $A158)/100</f>
        <v>0</v>
      </c>
      <c r="L158" s="78">
        <f t="shared" si="27"/>
        <v>0</v>
      </c>
      <c r="M158" s="78">
        <f>SUMIFS(ACWI!$X:$X, ACWI!$N:$N, $A158)/100</f>
        <v>0</v>
      </c>
      <c r="N158" s="78">
        <f t="shared" si="28"/>
        <v>0</v>
      </c>
      <c r="O158" s="78">
        <f t="shared" si="29"/>
        <v>0</v>
      </c>
      <c r="P158" s="78">
        <f>IF(OR(ISNA($E158), $E158&lt;&gt;'WB Country Groups'!H$1), 0, $N158/SUMIFS(Portfolio!$N$2:$N$195, Portfolio!$E$2:$E$195, 'WB Country Groups'!H$1))</f>
        <v>0</v>
      </c>
      <c r="Q158" s="78">
        <f>IF(OR(ISNA($E158), $E158&lt;&gt;'WB Country Groups'!I$1), 0, $N158/SUMIFS(Portfolio!$N$2:$N$195, Portfolio!$E$2:$E$195, 'WB Country Groups'!I$1))</f>
        <v>0</v>
      </c>
      <c r="R158" s="78">
        <f>IF(OR(ISNA($E158), $E158&lt;&gt;'WB Country Groups'!J$1), 0, $N158/SUMIFS(Portfolio!$N$2:$N$195, Portfolio!$E$2:$E$195, 'WB Country Groups'!J$1))</f>
        <v>0</v>
      </c>
      <c r="S158" s="78">
        <f>IF(OR(ISNA($E158), $E158&lt;&gt;'WB Country Groups'!K$1), 0, $N158/SUMIFS(Portfolio!$N$2:$N$195, Portfolio!$E$2:$E$195, 'WB Country Groups'!K$1))</f>
        <v>0</v>
      </c>
      <c r="T158" s="78">
        <f>IF(OR(ISNA($E158), $E158&lt;&gt;'WB Country Groups'!L$1), 0, $N158/SUMIFS(Portfolio!$N$2:$N$195, Portfolio!$E$2:$E$195, 'WB Country Groups'!L$1))</f>
        <v>0</v>
      </c>
      <c r="U158" s="78">
        <f>IF(OR(ISNA($E158), $E158&lt;&gt;'WB Country Groups'!M$1), 0, $N158/SUMIFS(Portfolio!$N$2:$N$195, Portfolio!$E$2:$E$195, 'WB Country Groups'!M$1))</f>
        <v>0</v>
      </c>
      <c r="V158" s="78">
        <f>IF(OR(ISNA($E158), $E158&lt;&gt;'WB Country Groups'!N$1), 0, $N158/SUMIFS(Portfolio!$N$2:$N$195, Portfolio!$E$2:$E$195, 'WB Country Groups'!N$1))</f>
        <v>0</v>
      </c>
      <c r="W158" s="78">
        <f>SUMIFS(FM!$X:$X, FM!$N:$N, $A158)/100</f>
        <v>0</v>
      </c>
      <c r="X158" s="78">
        <f t="shared" si="30"/>
        <v>0</v>
      </c>
      <c r="Y158" s="78">
        <f>SUMIFS(World!$X:$X, World!$N:$N, $A158)/100</f>
        <v>0</v>
      </c>
      <c r="Z158" s="78">
        <f t="shared" si="31"/>
        <v>0</v>
      </c>
      <c r="AA158" s="5" t="str">
        <f>IF(INDEX('WB WDI Market Cap'!$T:$T, MATCH($B158, 'WB WDI Market Cap'!$C:$C, 0))=0, "", INDEX('WB WDI Market Cap'!$T:$T, MATCH($B158, 'WB WDI Market Cap'!$C:$C, 0)))</f>
        <v/>
      </c>
      <c r="AB158" s="5" t="str">
        <f t="shared" si="22"/>
        <v/>
      </c>
    </row>
    <row r="159" spans="1:28">
      <c r="A159" t="str">
        <f>INDEX('ISO2-ISO3'!$C:$C, MATCH($B159, 'ISO2-ISO3'!$D:$D, 0))</f>
        <v>SV</v>
      </c>
      <c r="B159" t="str">
        <f>'ISO3s in META'!A158</f>
        <v>SLV</v>
      </c>
      <c r="C159" t="str">
        <f>INDEX('ISO3-Names'!$B$2:$B$275, MATCH($B159, 'ISO3-Names'!$A$2:$A$275, 0))</f>
        <v>El Salvador</v>
      </c>
      <c r="D159" t="str">
        <f>INDEX('WB Country Groups'!$C$2:$C$219, MATCH($B159, 'WB Country Groups'!$B$2:$B$219, 0))</f>
        <v>Latin America &amp; Caribbean</v>
      </c>
      <c r="E159" t="str">
        <f t="shared" si="23"/>
        <v>Latin America &amp; Caribbean</v>
      </c>
      <c r="F159" s="5">
        <f>INDEX('Damodaran CRPs'!$N:$N, MATCH($B159, 'Damodaran CRPs'!$M:$M, 0))</f>
        <v>0.15175279208005821</v>
      </c>
      <c r="G159" s="5">
        <f t="shared" si="24"/>
        <v>0.15175279208005821</v>
      </c>
      <c r="H159" s="5"/>
      <c r="I159" s="5" t="b">
        <f t="shared" si="25"/>
        <v>0</v>
      </c>
      <c r="J159" t="b">
        <f t="shared" si="26"/>
        <v>0</v>
      </c>
      <c r="K159" s="78">
        <f>SUMIFS(EM!$X:$X, EM!$N:$N, $A159)/100</f>
        <v>0</v>
      </c>
      <c r="L159" s="78">
        <f t="shared" si="27"/>
        <v>0</v>
      </c>
      <c r="M159" s="78">
        <f>SUMIFS(ACWI!$X:$X, ACWI!$N:$N, $A159)/100</f>
        <v>0</v>
      </c>
      <c r="N159" s="78">
        <f t="shared" si="28"/>
        <v>0</v>
      </c>
      <c r="O159" s="78">
        <f t="shared" si="29"/>
        <v>0</v>
      </c>
      <c r="P159" s="78">
        <f>IF(OR(ISNA($E159), $E159&lt;&gt;'WB Country Groups'!H$1), 0, $N159/SUMIFS(Portfolio!$N$2:$N$195, Portfolio!$E$2:$E$195, 'WB Country Groups'!H$1))</f>
        <v>0</v>
      </c>
      <c r="Q159" s="78">
        <f>IF(OR(ISNA($E159), $E159&lt;&gt;'WB Country Groups'!I$1), 0, $N159/SUMIFS(Portfolio!$N$2:$N$195, Portfolio!$E$2:$E$195, 'WB Country Groups'!I$1))</f>
        <v>0</v>
      </c>
      <c r="R159" s="78">
        <f>IF(OR(ISNA($E159), $E159&lt;&gt;'WB Country Groups'!J$1), 0, $N159/SUMIFS(Portfolio!$N$2:$N$195, Portfolio!$E$2:$E$195, 'WB Country Groups'!J$1))</f>
        <v>0</v>
      </c>
      <c r="S159" s="78">
        <f>IF(OR(ISNA($E159), $E159&lt;&gt;'WB Country Groups'!K$1), 0, $N159/SUMIFS(Portfolio!$N$2:$N$195, Portfolio!$E$2:$E$195, 'WB Country Groups'!K$1))</f>
        <v>0</v>
      </c>
      <c r="T159" s="78">
        <f>IF(OR(ISNA($E159), $E159&lt;&gt;'WB Country Groups'!L$1), 0, $N159/SUMIFS(Portfolio!$N$2:$N$195, Portfolio!$E$2:$E$195, 'WB Country Groups'!L$1))</f>
        <v>0</v>
      </c>
      <c r="U159" s="78">
        <f>IF(OR(ISNA($E159), $E159&lt;&gt;'WB Country Groups'!M$1), 0, $N159/SUMIFS(Portfolio!$N$2:$N$195, Portfolio!$E$2:$E$195, 'WB Country Groups'!M$1))</f>
        <v>0</v>
      </c>
      <c r="V159" s="78">
        <f>IF(OR(ISNA($E159), $E159&lt;&gt;'WB Country Groups'!N$1), 0, $N159/SUMIFS(Portfolio!$N$2:$N$195, Portfolio!$E$2:$E$195, 'WB Country Groups'!N$1))</f>
        <v>0</v>
      </c>
      <c r="W159" s="78">
        <f>SUMIFS(FM!$X:$X, FM!$N:$N, $A159)/100</f>
        <v>0</v>
      </c>
      <c r="X159" s="78">
        <f t="shared" si="30"/>
        <v>0</v>
      </c>
      <c r="Y159" s="78">
        <f>SUMIFS(World!$X:$X, World!$N:$N, $A159)/100</f>
        <v>0</v>
      </c>
      <c r="Z159" s="78">
        <f t="shared" si="31"/>
        <v>0</v>
      </c>
      <c r="AA159" s="5" t="str">
        <f>IF(INDEX('WB WDI Market Cap'!$T:$T, MATCH($B159, 'WB WDI Market Cap'!$C:$C, 0))=0, "", INDEX('WB WDI Market Cap'!$T:$T, MATCH($B159, 'WB WDI Market Cap'!$C:$C, 0)))</f>
        <v/>
      </c>
      <c r="AB159" s="5" t="str">
        <f t="shared" si="22"/>
        <v/>
      </c>
    </row>
    <row r="160" spans="1:28">
      <c r="A160" t="str">
        <f>INDEX('ISO2-ISO3'!$C:$C, MATCH($B160, 'ISO2-ISO3'!$D:$D, 0))</f>
        <v>SM</v>
      </c>
      <c r="B160" t="str">
        <f>'ISO3s in META'!A159</f>
        <v>SMR</v>
      </c>
      <c r="C160" t="str">
        <f>INDEX('ISO3-Names'!$B$2:$B$275, MATCH($B160, 'ISO3-Names'!$A$2:$A$275, 0))</f>
        <v>San Marino</v>
      </c>
      <c r="D160" t="str">
        <f>INDEX('WB Country Groups'!$C$2:$C$219, MATCH($B160, 'WB Country Groups'!$B$2:$B$219, 0))</f>
        <v>Europe &amp; Central Asia</v>
      </c>
      <c r="E160" t="str">
        <f t="shared" si="23"/>
        <v>Europe &amp; Central Asia</v>
      </c>
      <c r="F160" s="5" t="e">
        <f>INDEX('Damodaran CRPs'!$N:$N, MATCH($B160, 'Damodaran CRPs'!$M:$M, 0))</f>
        <v>#N/A</v>
      </c>
      <c r="G160" s="5" t="str">
        <f t="shared" si="24"/>
        <v/>
      </c>
      <c r="H160" s="5"/>
      <c r="I160" s="5" t="b">
        <f t="shared" si="25"/>
        <v>0</v>
      </c>
      <c r="J160" t="b">
        <f t="shared" si="26"/>
        <v>0</v>
      </c>
      <c r="K160" s="78">
        <f>SUMIFS(EM!$X:$X, EM!$N:$N, $A160)/100</f>
        <v>0</v>
      </c>
      <c r="L160" s="78">
        <f t="shared" si="27"/>
        <v>0</v>
      </c>
      <c r="M160" s="78">
        <f>SUMIFS(ACWI!$X:$X, ACWI!$N:$N, $A160)/100</f>
        <v>0</v>
      </c>
      <c r="N160" s="78">
        <f t="shared" si="28"/>
        <v>0</v>
      </c>
      <c r="O160" s="78">
        <f t="shared" si="29"/>
        <v>0</v>
      </c>
      <c r="P160" s="78">
        <f>IF(OR(ISNA($E160), $E160&lt;&gt;'WB Country Groups'!H$1), 0, $N160/SUMIFS(Portfolio!$N$2:$N$195, Portfolio!$E$2:$E$195, 'WB Country Groups'!H$1))</f>
        <v>0</v>
      </c>
      <c r="Q160" s="78">
        <f>IF(OR(ISNA($E160), $E160&lt;&gt;'WB Country Groups'!I$1), 0, $N160/SUMIFS(Portfolio!$N$2:$N$195, Portfolio!$E$2:$E$195, 'WB Country Groups'!I$1))</f>
        <v>0</v>
      </c>
      <c r="R160" s="78">
        <f>IF(OR(ISNA($E160), $E160&lt;&gt;'WB Country Groups'!J$1), 0, $N160/SUMIFS(Portfolio!$N$2:$N$195, Portfolio!$E$2:$E$195, 'WB Country Groups'!J$1))</f>
        <v>0</v>
      </c>
      <c r="S160" s="78">
        <f>IF(OR(ISNA($E160), $E160&lt;&gt;'WB Country Groups'!K$1), 0, $N160/SUMIFS(Portfolio!$N$2:$N$195, Portfolio!$E$2:$E$195, 'WB Country Groups'!K$1))</f>
        <v>0</v>
      </c>
      <c r="T160" s="78">
        <f>IF(OR(ISNA($E160), $E160&lt;&gt;'WB Country Groups'!L$1), 0, $N160/SUMIFS(Portfolio!$N$2:$N$195, Portfolio!$E$2:$E$195, 'WB Country Groups'!L$1))</f>
        <v>0</v>
      </c>
      <c r="U160" s="78">
        <f>IF(OR(ISNA($E160), $E160&lt;&gt;'WB Country Groups'!M$1), 0, $N160/SUMIFS(Portfolio!$N$2:$N$195, Portfolio!$E$2:$E$195, 'WB Country Groups'!M$1))</f>
        <v>0</v>
      </c>
      <c r="V160" s="78">
        <f>IF(OR(ISNA($E160), $E160&lt;&gt;'WB Country Groups'!N$1), 0, $N160/SUMIFS(Portfolio!$N$2:$N$195, Portfolio!$E$2:$E$195, 'WB Country Groups'!N$1))</f>
        <v>0</v>
      </c>
      <c r="W160" s="78">
        <f>SUMIFS(FM!$X:$X, FM!$N:$N, $A160)/100</f>
        <v>0</v>
      </c>
      <c r="X160" s="78">
        <f t="shared" si="30"/>
        <v>0</v>
      </c>
      <c r="Y160" s="78">
        <f>SUMIFS(World!$X:$X, World!$N:$N, $A160)/100</f>
        <v>0</v>
      </c>
      <c r="Z160" s="78">
        <f t="shared" si="31"/>
        <v>0</v>
      </c>
      <c r="AA160" s="5" t="str">
        <f>IF(INDEX('WB WDI Market Cap'!$T:$T, MATCH($B160, 'WB WDI Market Cap'!$C:$C, 0))=0, "", INDEX('WB WDI Market Cap'!$T:$T, MATCH($B160, 'WB WDI Market Cap'!$C:$C, 0)))</f>
        <v/>
      </c>
      <c r="AB160" s="5" t="str">
        <f t="shared" si="22"/>
        <v/>
      </c>
    </row>
    <row r="161" spans="1:28">
      <c r="A161" t="str">
        <f>INDEX('ISO2-ISO3'!$C:$C, MATCH($B161, 'ISO2-ISO3'!$D:$D, 0))</f>
        <v>SO</v>
      </c>
      <c r="B161" t="str">
        <f>'ISO3s in META'!A160</f>
        <v>SOM</v>
      </c>
      <c r="C161" t="str">
        <f>INDEX('ISO3-Names'!$B$2:$B$275, MATCH($B161, 'ISO3-Names'!$A$2:$A$275, 0))</f>
        <v>Somalia</v>
      </c>
      <c r="D161" t="str">
        <f>INDEX('WB Country Groups'!$C$2:$C$219, MATCH($B161, 'WB Country Groups'!$B$2:$B$219, 0))</f>
        <v>Sub-Saharan Africa</v>
      </c>
      <c r="E161" t="str">
        <f t="shared" si="23"/>
        <v>Sub-Saharan Africa</v>
      </c>
      <c r="F161" s="5">
        <f>INDEX('Damodaran CRPs'!$N:$N, MATCH($B161, 'Damodaran CRPs'!$M:$M, 0))</f>
        <v>0.18206768591508743</v>
      </c>
      <c r="G161" s="5">
        <f t="shared" si="24"/>
        <v>0.18206768591508743</v>
      </c>
      <c r="H161" s="5"/>
      <c r="I161" s="5" t="b">
        <f t="shared" si="25"/>
        <v>0</v>
      </c>
      <c r="J161" t="b">
        <f t="shared" si="26"/>
        <v>0</v>
      </c>
      <c r="K161" s="78">
        <f>SUMIFS(EM!$X:$X, EM!$N:$N, $A161)/100</f>
        <v>0</v>
      </c>
      <c r="L161" s="78">
        <f t="shared" si="27"/>
        <v>0</v>
      </c>
      <c r="M161" s="78">
        <f>SUMIFS(ACWI!$X:$X, ACWI!$N:$N, $A161)/100</f>
        <v>0</v>
      </c>
      <c r="N161" s="78">
        <f t="shared" si="28"/>
        <v>0</v>
      </c>
      <c r="O161" s="78">
        <f t="shared" si="29"/>
        <v>0</v>
      </c>
      <c r="P161" s="78">
        <f>IF(OR(ISNA($E161), $E161&lt;&gt;'WB Country Groups'!H$1), 0, $N161/SUMIFS(Portfolio!$N$2:$N$195, Portfolio!$E$2:$E$195, 'WB Country Groups'!H$1))</f>
        <v>0</v>
      </c>
      <c r="Q161" s="78">
        <f>IF(OR(ISNA($E161), $E161&lt;&gt;'WB Country Groups'!I$1), 0, $N161/SUMIFS(Portfolio!$N$2:$N$195, Portfolio!$E$2:$E$195, 'WB Country Groups'!I$1))</f>
        <v>0</v>
      </c>
      <c r="R161" s="78">
        <f>IF(OR(ISNA($E161), $E161&lt;&gt;'WB Country Groups'!J$1), 0, $N161/SUMIFS(Portfolio!$N$2:$N$195, Portfolio!$E$2:$E$195, 'WB Country Groups'!J$1))</f>
        <v>0</v>
      </c>
      <c r="S161" s="78">
        <f>IF(OR(ISNA($E161), $E161&lt;&gt;'WB Country Groups'!K$1), 0, $N161/SUMIFS(Portfolio!$N$2:$N$195, Portfolio!$E$2:$E$195, 'WB Country Groups'!K$1))</f>
        <v>0</v>
      </c>
      <c r="T161" s="78">
        <f>IF(OR(ISNA($E161), $E161&lt;&gt;'WB Country Groups'!L$1), 0, $N161/SUMIFS(Portfolio!$N$2:$N$195, Portfolio!$E$2:$E$195, 'WB Country Groups'!L$1))</f>
        <v>0</v>
      </c>
      <c r="U161" s="78">
        <f>IF(OR(ISNA($E161), $E161&lt;&gt;'WB Country Groups'!M$1), 0, $N161/SUMIFS(Portfolio!$N$2:$N$195, Portfolio!$E$2:$E$195, 'WB Country Groups'!M$1))</f>
        <v>0</v>
      </c>
      <c r="V161" s="78">
        <f>IF(OR(ISNA($E161), $E161&lt;&gt;'WB Country Groups'!N$1), 0, $N161/SUMIFS(Portfolio!$N$2:$N$195, Portfolio!$E$2:$E$195, 'WB Country Groups'!N$1))</f>
        <v>0</v>
      </c>
      <c r="W161" s="78">
        <f>SUMIFS(FM!$X:$X, FM!$N:$N, $A161)/100</f>
        <v>0</v>
      </c>
      <c r="X161" s="78">
        <f t="shared" si="30"/>
        <v>0</v>
      </c>
      <c r="Y161" s="78">
        <f>SUMIFS(World!$X:$X, World!$N:$N, $A161)/100</f>
        <v>0</v>
      </c>
      <c r="Z161" s="78">
        <f t="shared" si="31"/>
        <v>0</v>
      </c>
      <c r="AA161" s="5" t="str">
        <f>IF(INDEX('WB WDI Market Cap'!$T:$T, MATCH($B161, 'WB WDI Market Cap'!$C:$C, 0))=0, "", INDEX('WB WDI Market Cap'!$T:$T, MATCH($B161, 'WB WDI Market Cap'!$C:$C, 0)))</f>
        <v/>
      </c>
      <c r="AB161" s="5" t="str">
        <f t="shared" si="22"/>
        <v/>
      </c>
    </row>
    <row r="162" spans="1:28">
      <c r="A162" t="str">
        <f>INDEX('ISO2-ISO3'!$C:$C, MATCH($B162, 'ISO2-ISO3'!$D:$D, 0))</f>
        <v>RS</v>
      </c>
      <c r="B162" t="str">
        <f>'ISO3s in META'!A161</f>
        <v>SRB</v>
      </c>
      <c r="C162" t="str">
        <f>INDEX('ISO3-Names'!$B$2:$B$275, MATCH($B162, 'ISO3-Names'!$A$2:$A$275, 0))</f>
        <v>Serbia</v>
      </c>
      <c r="D162" t="str">
        <f>INDEX('WB Country Groups'!$C$2:$C$219, MATCH($B162, 'WB Country Groups'!$B$2:$B$219, 0))</f>
        <v>Europe &amp; Central Asia</v>
      </c>
      <c r="E162" t="str">
        <f t="shared" si="23"/>
        <v>Europe &amp; Central Asia</v>
      </c>
      <c r="F162" s="5">
        <f>INDEX('Damodaran CRPs'!$N:$N, MATCH($B162, 'Damodaran CRPs'!$M:$M, 0))</f>
        <v>4.565066365745582E-2</v>
      </c>
      <c r="G162" s="5">
        <f t="shared" si="24"/>
        <v>4.565066365745582E-2</v>
      </c>
      <c r="H162" s="5"/>
      <c r="I162" s="5" t="b">
        <f t="shared" si="25"/>
        <v>1</v>
      </c>
      <c r="J162" t="b">
        <f t="shared" si="26"/>
        <v>0</v>
      </c>
      <c r="K162" s="78">
        <f>SUMIFS(EM!$X:$X, EM!$N:$N, $A162)/100</f>
        <v>0</v>
      </c>
      <c r="L162" s="78">
        <f t="shared" si="27"/>
        <v>0</v>
      </c>
      <c r="M162" s="78">
        <f>SUMIFS(ACWI!$X:$X, ACWI!$N:$N, $A162)/100</f>
        <v>0</v>
      </c>
      <c r="N162" s="78">
        <f t="shared" si="28"/>
        <v>0</v>
      </c>
      <c r="O162" s="78">
        <f t="shared" si="29"/>
        <v>0</v>
      </c>
      <c r="P162" s="78">
        <f>IF(OR(ISNA($E162), $E162&lt;&gt;'WB Country Groups'!H$1), 0, $N162/SUMIFS(Portfolio!$N$2:$N$195, Portfolio!$E$2:$E$195, 'WB Country Groups'!H$1))</f>
        <v>0</v>
      </c>
      <c r="Q162" s="78">
        <f>IF(OR(ISNA($E162), $E162&lt;&gt;'WB Country Groups'!I$1), 0, $N162/SUMIFS(Portfolio!$N$2:$N$195, Portfolio!$E$2:$E$195, 'WB Country Groups'!I$1))</f>
        <v>0</v>
      </c>
      <c r="R162" s="78">
        <f>IF(OR(ISNA($E162), $E162&lt;&gt;'WB Country Groups'!J$1), 0, $N162/SUMIFS(Portfolio!$N$2:$N$195, Portfolio!$E$2:$E$195, 'WB Country Groups'!J$1))</f>
        <v>0</v>
      </c>
      <c r="S162" s="78">
        <f>IF(OR(ISNA($E162), $E162&lt;&gt;'WB Country Groups'!K$1), 0, $N162/SUMIFS(Portfolio!$N$2:$N$195, Portfolio!$E$2:$E$195, 'WB Country Groups'!K$1))</f>
        <v>0</v>
      </c>
      <c r="T162" s="78">
        <f>IF(OR(ISNA($E162), $E162&lt;&gt;'WB Country Groups'!L$1), 0, $N162/SUMIFS(Portfolio!$N$2:$N$195, Portfolio!$E$2:$E$195, 'WB Country Groups'!L$1))</f>
        <v>0</v>
      </c>
      <c r="U162" s="78">
        <f>IF(OR(ISNA($E162), $E162&lt;&gt;'WB Country Groups'!M$1), 0, $N162/SUMIFS(Portfolio!$N$2:$N$195, Portfolio!$E$2:$E$195, 'WB Country Groups'!M$1))</f>
        <v>0</v>
      </c>
      <c r="V162" s="78">
        <f>IF(OR(ISNA($E162), $E162&lt;&gt;'WB Country Groups'!N$1), 0, $N162/SUMIFS(Portfolio!$N$2:$N$195, Portfolio!$E$2:$E$195, 'WB Country Groups'!N$1))</f>
        <v>0</v>
      </c>
      <c r="W162" s="78">
        <f>SUMIFS(FM!$X:$X, FM!$N:$N, $A162)/100</f>
        <v>9.9811253128300002E-4</v>
      </c>
      <c r="X162" s="78">
        <f t="shared" si="30"/>
        <v>9.9811253128299373E-4</v>
      </c>
      <c r="Y162" s="78">
        <f>SUMIFS(World!$X:$X, World!$N:$N, $A162)/100</f>
        <v>0</v>
      </c>
      <c r="Z162" s="78">
        <f t="shared" si="31"/>
        <v>0</v>
      </c>
      <c r="AA162" s="5" t="str">
        <f>IF(INDEX('WB WDI Market Cap'!$T:$T, MATCH($B162, 'WB WDI Market Cap'!$C:$C, 0))=0, "", INDEX('WB WDI Market Cap'!$T:$T, MATCH($B162, 'WB WDI Market Cap'!$C:$C, 0)))</f>
        <v/>
      </c>
      <c r="AB162" s="5" t="str">
        <f t="shared" ref="AB162:AB195" si="32">IF(ISNUMBER($AA162),$AA162/$AA$198,"")</f>
        <v/>
      </c>
    </row>
    <row r="163" spans="1:28">
      <c r="A163" t="str">
        <f>INDEX('ISO2-ISO3'!$C:$C, MATCH($B163, 'ISO2-ISO3'!$D:$D, 0))</f>
        <v>SS</v>
      </c>
      <c r="B163" t="str">
        <f>'ISO3s in META'!A162</f>
        <v>SSD</v>
      </c>
      <c r="C163" t="str">
        <f>INDEX('ISO3-Names'!$B$2:$B$275, MATCH($B163, 'ISO3-Names'!$A$2:$A$275, 0))</f>
        <v>South Sudan</v>
      </c>
      <c r="D163" t="str">
        <f>INDEX('WB Country Groups'!$C$2:$C$219, MATCH($B163, 'WB Country Groups'!$B$2:$B$219, 0))</f>
        <v>Sub-Saharan Africa</v>
      </c>
      <c r="E163" t="str">
        <f t="shared" si="23"/>
        <v>Sub-Saharan Africa</v>
      </c>
      <c r="F163" s="5" t="e">
        <f>INDEX('Damodaran CRPs'!$N:$N, MATCH($B163, 'Damodaran CRPs'!$M:$M, 0))</f>
        <v>#N/A</v>
      </c>
      <c r="G163" s="5" t="str">
        <f t="shared" si="24"/>
        <v/>
      </c>
      <c r="H163" s="5"/>
      <c r="I163" s="5" t="b">
        <f t="shared" si="25"/>
        <v>0</v>
      </c>
      <c r="J163" t="b">
        <f t="shared" si="26"/>
        <v>0</v>
      </c>
      <c r="K163" s="78">
        <f>SUMIFS(EM!$X:$X, EM!$N:$N, $A163)/100</f>
        <v>0</v>
      </c>
      <c r="L163" s="78">
        <f t="shared" si="27"/>
        <v>0</v>
      </c>
      <c r="M163" s="78">
        <f>SUMIFS(ACWI!$X:$X, ACWI!$N:$N, $A163)/100</f>
        <v>0</v>
      </c>
      <c r="N163" s="78">
        <f t="shared" si="28"/>
        <v>0</v>
      </c>
      <c r="O163" s="78">
        <f t="shared" si="29"/>
        <v>0</v>
      </c>
      <c r="P163" s="78">
        <f>IF(OR(ISNA($E163), $E163&lt;&gt;'WB Country Groups'!H$1), 0, $N163/SUMIFS(Portfolio!$N$2:$N$195, Portfolio!$E$2:$E$195, 'WB Country Groups'!H$1))</f>
        <v>0</v>
      </c>
      <c r="Q163" s="78">
        <f>IF(OR(ISNA($E163), $E163&lt;&gt;'WB Country Groups'!I$1), 0, $N163/SUMIFS(Portfolio!$N$2:$N$195, Portfolio!$E$2:$E$195, 'WB Country Groups'!I$1))</f>
        <v>0</v>
      </c>
      <c r="R163" s="78">
        <f>IF(OR(ISNA($E163), $E163&lt;&gt;'WB Country Groups'!J$1), 0, $N163/SUMIFS(Portfolio!$N$2:$N$195, Portfolio!$E$2:$E$195, 'WB Country Groups'!J$1))</f>
        <v>0</v>
      </c>
      <c r="S163" s="78">
        <f>IF(OR(ISNA($E163), $E163&lt;&gt;'WB Country Groups'!K$1), 0, $N163/SUMIFS(Portfolio!$N$2:$N$195, Portfolio!$E$2:$E$195, 'WB Country Groups'!K$1))</f>
        <v>0</v>
      </c>
      <c r="T163" s="78">
        <f>IF(OR(ISNA($E163), $E163&lt;&gt;'WB Country Groups'!L$1), 0, $N163/SUMIFS(Portfolio!$N$2:$N$195, Portfolio!$E$2:$E$195, 'WB Country Groups'!L$1))</f>
        <v>0</v>
      </c>
      <c r="U163" s="78">
        <f>IF(OR(ISNA($E163), $E163&lt;&gt;'WB Country Groups'!M$1), 0, $N163/SUMIFS(Portfolio!$N$2:$N$195, Portfolio!$E$2:$E$195, 'WB Country Groups'!M$1))</f>
        <v>0</v>
      </c>
      <c r="V163" s="78">
        <f>IF(OR(ISNA($E163), $E163&lt;&gt;'WB Country Groups'!N$1), 0, $N163/SUMIFS(Portfolio!$N$2:$N$195, Portfolio!$E$2:$E$195, 'WB Country Groups'!N$1))</f>
        <v>0</v>
      </c>
      <c r="W163" s="78">
        <f>SUMIFS(FM!$X:$X, FM!$N:$N, $A163)/100</f>
        <v>0</v>
      </c>
      <c r="X163" s="78">
        <f t="shared" si="30"/>
        <v>0</v>
      </c>
      <c r="Y163" s="78">
        <f>SUMIFS(World!$X:$X, World!$N:$N, $A163)/100</f>
        <v>0</v>
      </c>
      <c r="Z163" s="78">
        <f t="shared" si="31"/>
        <v>0</v>
      </c>
      <c r="AA163" s="5" t="str">
        <f>IF(INDEX('WB WDI Market Cap'!$T:$T, MATCH($B163, 'WB WDI Market Cap'!$C:$C, 0))=0, "", INDEX('WB WDI Market Cap'!$T:$T, MATCH($B163, 'WB WDI Market Cap'!$C:$C, 0)))</f>
        <v/>
      </c>
      <c r="AB163" s="5" t="str">
        <f t="shared" si="32"/>
        <v/>
      </c>
    </row>
    <row r="164" spans="1:28">
      <c r="A164" t="str">
        <f>INDEX('ISO2-ISO3'!$C:$C, MATCH($B164, 'ISO2-ISO3'!$D:$D, 0))</f>
        <v>ST</v>
      </c>
      <c r="B164" t="str">
        <f>'ISO3s in META'!A163</f>
        <v>STP</v>
      </c>
      <c r="C164" t="str">
        <f>INDEX('ISO3-Names'!$B$2:$B$275, MATCH($B164, 'ISO3-Names'!$A$2:$A$275, 0))</f>
        <v>Sao Tome and Principe</v>
      </c>
      <c r="D164" t="str">
        <f>INDEX('WB Country Groups'!$C$2:$C$219, MATCH($B164, 'WB Country Groups'!$B$2:$B$219, 0))</f>
        <v>Sub-Saharan Africa</v>
      </c>
      <c r="E164" t="str">
        <f t="shared" si="23"/>
        <v>Sub-Saharan Africa</v>
      </c>
      <c r="F164" s="5" t="e">
        <f>INDEX('Damodaran CRPs'!$N:$N, MATCH($B164, 'Damodaran CRPs'!$M:$M, 0))</f>
        <v>#N/A</v>
      </c>
      <c r="G164" s="5" t="str">
        <f t="shared" si="24"/>
        <v/>
      </c>
      <c r="H164" s="5"/>
      <c r="I164" s="5" t="b">
        <f t="shared" si="25"/>
        <v>0</v>
      </c>
      <c r="J164" t="b">
        <f t="shared" si="26"/>
        <v>0</v>
      </c>
      <c r="K164" s="78">
        <f>SUMIFS(EM!$X:$X, EM!$N:$N, $A164)/100</f>
        <v>0</v>
      </c>
      <c r="L164" s="78">
        <f t="shared" si="27"/>
        <v>0</v>
      </c>
      <c r="M164" s="78">
        <f>SUMIFS(ACWI!$X:$X, ACWI!$N:$N, $A164)/100</f>
        <v>0</v>
      </c>
      <c r="N164" s="78">
        <f t="shared" si="28"/>
        <v>0</v>
      </c>
      <c r="O164" s="78">
        <f t="shared" si="29"/>
        <v>0</v>
      </c>
      <c r="P164" s="78">
        <f>IF(OR(ISNA($E164), $E164&lt;&gt;'WB Country Groups'!H$1), 0, $N164/SUMIFS(Portfolio!$N$2:$N$195, Portfolio!$E$2:$E$195, 'WB Country Groups'!H$1))</f>
        <v>0</v>
      </c>
      <c r="Q164" s="78">
        <f>IF(OR(ISNA($E164), $E164&lt;&gt;'WB Country Groups'!I$1), 0, $N164/SUMIFS(Portfolio!$N$2:$N$195, Portfolio!$E$2:$E$195, 'WB Country Groups'!I$1))</f>
        <v>0</v>
      </c>
      <c r="R164" s="78">
        <f>IF(OR(ISNA($E164), $E164&lt;&gt;'WB Country Groups'!J$1), 0, $N164/SUMIFS(Portfolio!$N$2:$N$195, Portfolio!$E$2:$E$195, 'WB Country Groups'!J$1))</f>
        <v>0</v>
      </c>
      <c r="S164" s="78">
        <f>IF(OR(ISNA($E164), $E164&lt;&gt;'WB Country Groups'!K$1), 0, $N164/SUMIFS(Portfolio!$N$2:$N$195, Portfolio!$E$2:$E$195, 'WB Country Groups'!K$1))</f>
        <v>0</v>
      </c>
      <c r="T164" s="78">
        <f>IF(OR(ISNA($E164), $E164&lt;&gt;'WB Country Groups'!L$1), 0, $N164/SUMIFS(Portfolio!$N$2:$N$195, Portfolio!$E$2:$E$195, 'WB Country Groups'!L$1))</f>
        <v>0</v>
      </c>
      <c r="U164" s="78">
        <f>IF(OR(ISNA($E164), $E164&lt;&gt;'WB Country Groups'!M$1), 0, $N164/SUMIFS(Portfolio!$N$2:$N$195, Portfolio!$E$2:$E$195, 'WB Country Groups'!M$1))</f>
        <v>0</v>
      </c>
      <c r="V164" s="78">
        <f>IF(OR(ISNA($E164), $E164&lt;&gt;'WB Country Groups'!N$1), 0, $N164/SUMIFS(Portfolio!$N$2:$N$195, Portfolio!$E$2:$E$195, 'WB Country Groups'!N$1))</f>
        <v>0</v>
      </c>
      <c r="W164" s="78">
        <f>SUMIFS(FM!$X:$X, FM!$N:$N, $A164)/100</f>
        <v>0</v>
      </c>
      <c r="X164" s="78">
        <f t="shared" si="30"/>
        <v>0</v>
      </c>
      <c r="Y164" s="78">
        <f>SUMIFS(World!$X:$X, World!$N:$N, $A164)/100</f>
        <v>0</v>
      </c>
      <c r="Z164" s="78">
        <f t="shared" si="31"/>
        <v>0</v>
      </c>
      <c r="AA164" s="5" t="str">
        <f>IF(INDEX('WB WDI Market Cap'!$T:$T, MATCH($B164, 'WB WDI Market Cap'!$C:$C, 0))=0, "", INDEX('WB WDI Market Cap'!$T:$T, MATCH($B164, 'WB WDI Market Cap'!$C:$C, 0)))</f>
        <v/>
      </c>
      <c r="AB164" s="5" t="str">
        <f t="shared" si="32"/>
        <v/>
      </c>
    </row>
    <row r="165" spans="1:28">
      <c r="A165" t="str">
        <f>INDEX('ISO2-ISO3'!$C:$C, MATCH($B165, 'ISO2-ISO3'!$D:$D, 0))</f>
        <v>SR</v>
      </c>
      <c r="B165" t="str">
        <f>'ISO3s in META'!A164</f>
        <v>SUR</v>
      </c>
      <c r="C165" t="str">
        <f>INDEX('ISO3-Names'!$B$2:$B$275, MATCH($B165, 'ISO3-Names'!$A$2:$A$275, 0))</f>
        <v>Suriname</v>
      </c>
      <c r="D165" t="str">
        <f>INDEX('WB Country Groups'!$C$2:$C$219, MATCH($B165, 'WB Country Groups'!$B$2:$B$219, 0))</f>
        <v>Latin America &amp; Caribbean</v>
      </c>
      <c r="E165" t="str">
        <f t="shared" si="23"/>
        <v>Latin America &amp; Caribbean</v>
      </c>
      <c r="F165" s="5">
        <f>INDEX('Damodaran CRPs'!$N:$N, MATCH($B165, 'Damodaran CRPs'!$M:$M, 0))</f>
        <v>0.15175279208005821</v>
      </c>
      <c r="G165" s="5">
        <f t="shared" si="24"/>
        <v>0.15175279208005821</v>
      </c>
      <c r="H165" s="5"/>
      <c r="I165" s="5" t="b">
        <f t="shared" si="25"/>
        <v>0</v>
      </c>
      <c r="J165" t="b">
        <f t="shared" si="26"/>
        <v>0</v>
      </c>
      <c r="K165" s="78">
        <f>SUMIFS(EM!$X:$X, EM!$N:$N, $A165)/100</f>
        <v>0</v>
      </c>
      <c r="L165" s="78">
        <f t="shared" si="27"/>
        <v>0</v>
      </c>
      <c r="M165" s="78">
        <f>SUMIFS(ACWI!$X:$X, ACWI!$N:$N, $A165)/100</f>
        <v>0</v>
      </c>
      <c r="N165" s="78">
        <f t="shared" si="28"/>
        <v>0</v>
      </c>
      <c r="O165" s="78">
        <f t="shared" si="29"/>
        <v>0</v>
      </c>
      <c r="P165" s="78">
        <f>IF(OR(ISNA($E165), $E165&lt;&gt;'WB Country Groups'!H$1), 0, $N165/SUMIFS(Portfolio!$N$2:$N$195, Portfolio!$E$2:$E$195, 'WB Country Groups'!H$1))</f>
        <v>0</v>
      </c>
      <c r="Q165" s="78">
        <f>IF(OR(ISNA($E165), $E165&lt;&gt;'WB Country Groups'!I$1), 0, $N165/SUMIFS(Portfolio!$N$2:$N$195, Portfolio!$E$2:$E$195, 'WB Country Groups'!I$1))</f>
        <v>0</v>
      </c>
      <c r="R165" s="78">
        <f>IF(OR(ISNA($E165), $E165&lt;&gt;'WB Country Groups'!J$1), 0, $N165/SUMIFS(Portfolio!$N$2:$N$195, Portfolio!$E$2:$E$195, 'WB Country Groups'!J$1))</f>
        <v>0</v>
      </c>
      <c r="S165" s="78">
        <f>IF(OR(ISNA($E165), $E165&lt;&gt;'WB Country Groups'!K$1), 0, $N165/SUMIFS(Portfolio!$N$2:$N$195, Portfolio!$E$2:$E$195, 'WB Country Groups'!K$1))</f>
        <v>0</v>
      </c>
      <c r="T165" s="78">
        <f>IF(OR(ISNA($E165), $E165&lt;&gt;'WB Country Groups'!L$1), 0, $N165/SUMIFS(Portfolio!$N$2:$N$195, Portfolio!$E$2:$E$195, 'WB Country Groups'!L$1))</f>
        <v>0</v>
      </c>
      <c r="U165" s="78">
        <f>IF(OR(ISNA($E165), $E165&lt;&gt;'WB Country Groups'!M$1), 0, $N165/SUMIFS(Portfolio!$N$2:$N$195, Portfolio!$E$2:$E$195, 'WB Country Groups'!M$1))</f>
        <v>0</v>
      </c>
      <c r="V165" s="78">
        <f>IF(OR(ISNA($E165), $E165&lt;&gt;'WB Country Groups'!N$1), 0, $N165/SUMIFS(Portfolio!$N$2:$N$195, Portfolio!$E$2:$E$195, 'WB Country Groups'!N$1))</f>
        <v>0</v>
      </c>
      <c r="W165" s="78">
        <f>SUMIFS(FM!$X:$X, FM!$N:$N, $A165)/100</f>
        <v>0</v>
      </c>
      <c r="X165" s="78">
        <f t="shared" si="30"/>
        <v>0</v>
      </c>
      <c r="Y165" s="78">
        <f>SUMIFS(World!$X:$X, World!$N:$N, $A165)/100</f>
        <v>0</v>
      </c>
      <c r="Z165" s="78">
        <f t="shared" si="31"/>
        <v>0</v>
      </c>
      <c r="AA165" s="5" t="str">
        <f>IF(INDEX('WB WDI Market Cap'!$T:$T, MATCH($B165, 'WB WDI Market Cap'!$C:$C, 0))=0, "", INDEX('WB WDI Market Cap'!$T:$T, MATCH($B165, 'WB WDI Market Cap'!$C:$C, 0)))</f>
        <v/>
      </c>
      <c r="AB165" s="5" t="str">
        <f t="shared" si="32"/>
        <v/>
      </c>
    </row>
    <row r="166" spans="1:28">
      <c r="A166" t="str">
        <f>INDEX('ISO2-ISO3'!$C:$C, MATCH($B166, 'ISO2-ISO3'!$D:$D, 0))</f>
        <v>SK</v>
      </c>
      <c r="B166" t="str">
        <f>'ISO3s in META'!A165</f>
        <v>SVK</v>
      </c>
      <c r="C166" t="str">
        <f>INDEX('ISO3-Names'!$B$2:$B$275, MATCH($B166, 'ISO3-Names'!$A$2:$A$275, 0))</f>
        <v>Slovakia</v>
      </c>
      <c r="D166" t="str">
        <f>INDEX('WB Country Groups'!$C$2:$C$219, MATCH($B166, 'WB Country Groups'!$B$2:$B$219, 0))</f>
        <v>Europe &amp; Central Asia</v>
      </c>
      <c r="E166" t="str">
        <f t="shared" si="23"/>
        <v>Europe &amp; Central Asia</v>
      </c>
      <c r="F166" s="5">
        <f>INDEX('Damodaran CRPs'!$N:$N, MATCH($B166, 'Damodaran CRPs'!$M:$M, 0))</f>
        <v>1.2839249153659449E-2</v>
      </c>
      <c r="G166" s="5">
        <f t="shared" si="24"/>
        <v>1.2839249153659449E-2</v>
      </c>
      <c r="H166" s="5"/>
      <c r="I166" s="5" t="b">
        <f t="shared" si="25"/>
        <v>0</v>
      </c>
      <c r="J166" t="b">
        <f t="shared" si="26"/>
        <v>0</v>
      </c>
      <c r="K166" s="78">
        <f>SUMIFS(EM!$X:$X, EM!$N:$N, $A166)/100</f>
        <v>0</v>
      </c>
      <c r="L166" s="78">
        <f t="shared" si="27"/>
        <v>0</v>
      </c>
      <c r="M166" s="78">
        <f>SUMIFS(ACWI!$X:$X, ACWI!$N:$N, $A166)/100</f>
        <v>0</v>
      </c>
      <c r="N166" s="78">
        <f t="shared" si="28"/>
        <v>0</v>
      </c>
      <c r="O166" s="78">
        <f t="shared" si="29"/>
        <v>0</v>
      </c>
      <c r="P166" s="78">
        <f>IF(OR(ISNA($E166), $E166&lt;&gt;'WB Country Groups'!H$1), 0, $N166/SUMIFS(Portfolio!$N$2:$N$195, Portfolio!$E$2:$E$195, 'WB Country Groups'!H$1))</f>
        <v>0</v>
      </c>
      <c r="Q166" s="78">
        <f>IF(OR(ISNA($E166), $E166&lt;&gt;'WB Country Groups'!I$1), 0, $N166/SUMIFS(Portfolio!$N$2:$N$195, Portfolio!$E$2:$E$195, 'WB Country Groups'!I$1))</f>
        <v>0</v>
      </c>
      <c r="R166" s="78">
        <f>IF(OR(ISNA($E166), $E166&lt;&gt;'WB Country Groups'!J$1), 0, $N166/SUMIFS(Portfolio!$N$2:$N$195, Portfolio!$E$2:$E$195, 'WB Country Groups'!J$1))</f>
        <v>0</v>
      </c>
      <c r="S166" s="78">
        <f>IF(OR(ISNA($E166), $E166&lt;&gt;'WB Country Groups'!K$1), 0, $N166/SUMIFS(Portfolio!$N$2:$N$195, Portfolio!$E$2:$E$195, 'WB Country Groups'!K$1))</f>
        <v>0</v>
      </c>
      <c r="T166" s="78">
        <f>IF(OR(ISNA($E166), $E166&lt;&gt;'WB Country Groups'!L$1), 0, $N166/SUMIFS(Portfolio!$N$2:$N$195, Portfolio!$E$2:$E$195, 'WB Country Groups'!L$1))</f>
        <v>0</v>
      </c>
      <c r="U166" s="78">
        <f>IF(OR(ISNA($E166), $E166&lt;&gt;'WB Country Groups'!M$1), 0, $N166/SUMIFS(Portfolio!$N$2:$N$195, Portfolio!$E$2:$E$195, 'WB Country Groups'!M$1))</f>
        <v>0</v>
      </c>
      <c r="V166" s="78">
        <f>IF(OR(ISNA($E166), $E166&lt;&gt;'WB Country Groups'!N$1), 0, $N166/SUMIFS(Portfolio!$N$2:$N$195, Portfolio!$E$2:$E$195, 'WB Country Groups'!N$1))</f>
        <v>0</v>
      </c>
      <c r="W166" s="78">
        <f>SUMIFS(FM!$X:$X, FM!$N:$N, $A166)/100</f>
        <v>0</v>
      </c>
      <c r="X166" s="78">
        <f t="shared" si="30"/>
        <v>0</v>
      </c>
      <c r="Y166" s="78">
        <f>SUMIFS(World!$X:$X, World!$N:$N, $A166)/100</f>
        <v>0</v>
      </c>
      <c r="Z166" s="78">
        <f t="shared" si="31"/>
        <v>0</v>
      </c>
      <c r="AA166" s="5">
        <f>IF(INDEX('WB WDI Market Cap'!$T:$T, MATCH($B166, 'WB WDI Market Cap'!$C:$C, 0))=0, "", INDEX('WB WDI Market Cap'!$T:$T, MATCH($B166, 'WB WDI Market Cap'!$C:$C, 0)))</f>
        <v>5.3552000848041531E-5</v>
      </c>
      <c r="AB166" s="5">
        <f t="shared" si="32"/>
        <v>5.3906059810254292E-5</v>
      </c>
    </row>
    <row r="167" spans="1:28">
      <c r="A167" t="str">
        <f>INDEX('ISO2-ISO3'!$C:$C, MATCH($B167, 'ISO2-ISO3'!$D:$D, 0))</f>
        <v>SI</v>
      </c>
      <c r="B167" t="str">
        <f>'ISO3s in META'!A166</f>
        <v>SVN</v>
      </c>
      <c r="C167" t="str">
        <f>INDEX('ISO3-Names'!$B$2:$B$275, MATCH($B167, 'ISO3-Names'!$A$2:$A$275, 0))</f>
        <v>Slovenia</v>
      </c>
      <c r="D167" t="str">
        <f>INDEX('WB Country Groups'!$C$2:$C$219, MATCH($B167, 'WB Country Groups'!$B$2:$B$219, 0))</f>
        <v>Europe &amp; Central Asia</v>
      </c>
      <c r="E167" t="str">
        <f t="shared" si="23"/>
        <v>Europe &amp; Central Asia</v>
      </c>
      <c r="F167" s="5">
        <f>INDEX('Damodaran CRPs'!$N:$N, MATCH($B167, 'Damodaran CRPs'!$M:$M, 0))</f>
        <v>1.818893630101755E-2</v>
      </c>
      <c r="G167" s="5">
        <f t="shared" si="24"/>
        <v>1.818893630101755E-2</v>
      </c>
      <c r="H167" s="5"/>
      <c r="I167" s="5" t="b">
        <f t="shared" si="25"/>
        <v>1</v>
      </c>
      <c r="J167" t="b">
        <f t="shared" si="26"/>
        <v>0</v>
      </c>
      <c r="K167" s="78">
        <f>SUMIFS(EM!$X:$X, EM!$N:$N, $A167)/100</f>
        <v>0</v>
      </c>
      <c r="L167" s="78">
        <f t="shared" si="27"/>
        <v>0</v>
      </c>
      <c r="M167" s="78">
        <f>SUMIFS(ACWI!$X:$X, ACWI!$N:$N, $A167)/100</f>
        <v>0</v>
      </c>
      <c r="N167" s="78">
        <f t="shared" si="28"/>
        <v>0</v>
      </c>
      <c r="O167" s="78">
        <f t="shared" si="29"/>
        <v>0</v>
      </c>
      <c r="P167" s="78">
        <f>IF(OR(ISNA($E167), $E167&lt;&gt;'WB Country Groups'!H$1), 0, $N167/SUMIFS(Portfolio!$N$2:$N$195, Portfolio!$E$2:$E$195, 'WB Country Groups'!H$1))</f>
        <v>0</v>
      </c>
      <c r="Q167" s="78">
        <f>IF(OR(ISNA($E167), $E167&lt;&gt;'WB Country Groups'!I$1), 0, $N167/SUMIFS(Portfolio!$N$2:$N$195, Portfolio!$E$2:$E$195, 'WB Country Groups'!I$1))</f>
        <v>0</v>
      </c>
      <c r="R167" s="78">
        <f>IF(OR(ISNA($E167), $E167&lt;&gt;'WB Country Groups'!J$1), 0, $N167/SUMIFS(Portfolio!$N$2:$N$195, Portfolio!$E$2:$E$195, 'WB Country Groups'!J$1))</f>
        <v>0</v>
      </c>
      <c r="S167" s="78">
        <f>IF(OR(ISNA($E167), $E167&lt;&gt;'WB Country Groups'!K$1), 0, $N167/SUMIFS(Portfolio!$N$2:$N$195, Portfolio!$E$2:$E$195, 'WB Country Groups'!K$1))</f>
        <v>0</v>
      </c>
      <c r="T167" s="78">
        <f>IF(OR(ISNA($E167), $E167&lt;&gt;'WB Country Groups'!L$1), 0, $N167/SUMIFS(Portfolio!$N$2:$N$195, Portfolio!$E$2:$E$195, 'WB Country Groups'!L$1))</f>
        <v>0</v>
      </c>
      <c r="U167" s="78">
        <f>IF(OR(ISNA($E167), $E167&lt;&gt;'WB Country Groups'!M$1), 0, $N167/SUMIFS(Portfolio!$N$2:$N$195, Portfolio!$E$2:$E$195, 'WB Country Groups'!M$1))</f>
        <v>0</v>
      </c>
      <c r="V167" s="78">
        <f>IF(OR(ISNA($E167), $E167&lt;&gt;'WB Country Groups'!N$1), 0, $N167/SUMIFS(Portfolio!$N$2:$N$195, Portfolio!$E$2:$E$195, 'WB Country Groups'!N$1))</f>
        <v>0</v>
      </c>
      <c r="W167" s="78">
        <f>SUMIFS(FM!$X:$X, FM!$N:$N, $A167)/100</f>
        <v>2.4949807471710002E-2</v>
      </c>
      <c r="X167" s="78">
        <f t="shared" si="30"/>
        <v>2.4949807471709846E-2</v>
      </c>
      <c r="Y167" s="78">
        <f>SUMIFS(World!$X:$X, World!$N:$N, $A167)/100</f>
        <v>0</v>
      </c>
      <c r="Z167" s="78">
        <f t="shared" si="31"/>
        <v>0</v>
      </c>
      <c r="AA167" s="5">
        <f>IF(INDEX('WB WDI Market Cap'!$T:$T, MATCH($B167, 'WB WDI Market Cap'!$C:$C, 0))=0, "", INDEX('WB WDI Market Cap'!$T:$T, MATCH($B167, 'WB WDI Market Cap'!$C:$C, 0)))</f>
        <v>8.4143597267735158E-5</v>
      </c>
      <c r="AB167" s="5">
        <f t="shared" si="32"/>
        <v>8.4699912517467835E-5</v>
      </c>
    </row>
    <row r="168" spans="1:28">
      <c r="A168" t="str">
        <f>INDEX('ISO2-ISO3'!$C:$C, MATCH($B168, 'ISO2-ISO3'!$D:$D, 0))</f>
        <v>SE</v>
      </c>
      <c r="B168" t="str">
        <f>'ISO3s in META'!A167</f>
        <v>SWE</v>
      </c>
      <c r="C168" t="str">
        <f>INDEX('ISO3-Names'!$B$2:$B$275, MATCH($B168, 'ISO3-Names'!$A$2:$A$275, 0))</f>
        <v>Sweden</v>
      </c>
      <c r="D168" t="str">
        <f>INDEX('WB Country Groups'!$C$2:$C$219, MATCH($B168, 'WB Country Groups'!$B$2:$B$219, 0))</f>
        <v>Europe &amp; Central Asia</v>
      </c>
      <c r="E168" t="str">
        <f t="shared" si="23"/>
        <v>Europe &amp; Central Asia</v>
      </c>
      <c r="F168" s="5">
        <f>INDEX('Damodaran CRPs'!$N:$N, MATCH($B168, 'Damodaran CRPs'!$M:$M, 0))</f>
        <v>0</v>
      </c>
      <c r="G168" s="5">
        <f t="shared" si="24"/>
        <v>0</v>
      </c>
      <c r="H168" s="5"/>
      <c r="I168" s="5" t="b">
        <f t="shared" si="25"/>
        <v>1</v>
      </c>
      <c r="J168" t="b">
        <f t="shared" si="26"/>
        <v>0</v>
      </c>
      <c r="K168" s="78">
        <f>SUMIFS(EM!$X:$X, EM!$N:$N, $A168)/100</f>
        <v>0</v>
      </c>
      <c r="L168" s="78">
        <f t="shared" si="27"/>
        <v>0</v>
      </c>
      <c r="M168" s="78">
        <f>SUMIFS(ACWI!$X:$X, ACWI!$N:$N, $A168)/100</f>
        <v>7.5057635222620014E-3</v>
      </c>
      <c r="N168" s="78">
        <f t="shared" si="28"/>
        <v>7.5310407614075274E-3</v>
      </c>
      <c r="O168" s="78">
        <f t="shared" si="29"/>
        <v>2.0279486755866463E-2</v>
      </c>
      <c r="P168" s="78">
        <f>IF(OR(ISNA($E168), $E168&lt;&gt;'WB Country Groups'!H$1), 0, $N168/SUMIFS(Portfolio!$N$2:$N$195, Portfolio!$E$2:$E$195, 'WB Country Groups'!H$1))</f>
        <v>0</v>
      </c>
      <c r="Q168" s="78">
        <f>IF(OR(ISNA($E168), $E168&lt;&gt;'WB Country Groups'!I$1), 0, $N168/SUMIFS(Portfolio!$N$2:$N$195, Portfolio!$E$2:$E$195, 'WB Country Groups'!I$1))</f>
        <v>4.683888879506036E-2</v>
      </c>
      <c r="R168" s="78">
        <f>IF(OR(ISNA($E168), $E168&lt;&gt;'WB Country Groups'!J$1), 0, $N168/SUMIFS(Portfolio!$N$2:$N$195, Portfolio!$E$2:$E$195, 'WB Country Groups'!J$1))</f>
        <v>0</v>
      </c>
      <c r="S168" s="78">
        <f>IF(OR(ISNA($E168), $E168&lt;&gt;'WB Country Groups'!K$1), 0, $N168/SUMIFS(Portfolio!$N$2:$N$195, Portfolio!$E$2:$E$195, 'WB Country Groups'!K$1))</f>
        <v>0</v>
      </c>
      <c r="T168" s="78">
        <f>IF(OR(ISNA($E168), $E168&lt;&gt;'WB Country Groups'!L$1), 0, $N168/SUMIFS(Portfolio!$N$2:$N$195, Portfolio!$E$2:$E$195, 'WB Country Groups'!L$1))</f>
        <v>0</v>
      </c>
      <c r="U168" s="78">
        <f>IF(OR(ISNA($E168), $E168&lt;&gt;'WB Country Groups'!M$1), 0, $N168/SUMIFS(Portfolio!$N$2:$N$195, Portfolio!$E$2:$E$195, 'WB Country Groups'!M$1))</f>
        <v>0</v>
      </c>
      <c r="V168" s="78">
        <f>IF(OR(ISNA($E168), $E168&lt;&gt;'WB Country Groups'!N$1), 0, $N168/SUMIFS(Portfolio!$N$2:$N$195, Portfolio!$E$2:$E$195, 'WB Country Groups'!N$1))</f>
        <v>0</v>
      </c>
      <c r="W168" s="78">
        <f>SUMIFS(FM!$X:$X, FM!$N:$N, $A168)/100</f>
        <v>0</v>
      </c>
      <c r="X168" s="78">
        <f t="shared" si="30"/>
        <v>0</v>
      </c>
      <c r="Y168" s="78">
        <f>SUMIFS(World!$X:$X, World!$N:$N, $A168)/100</f>
        <v>8.3757256421129987E-3</v>
      </c>
      <c r="Z168" s="78">
        <f t="shared" si="31"/>
        <v>8.4072143125169373E-3</v>
      </c>
      <c r="AA168" s="5" t="str">
        <f>IF(INDEX('WB WDI Market Cap'!$T:$T, MATCH($B168, 'WB WDI Market Cap'!$C:$C, 0))=0, "", INDEX('WB WDI Market Cap'!$T:$T, MATCH($B168, 'WB WDI Market Cap'!$C:$C, 0)))</f>
        <v/>
      </c>
      <c r="AB168" s="5" t="str">
        <f t="shared" si="32"/>
        <v/>
      </c>
    </row>
    <row r="169" spans="1:28">
      <c r="A169" t="str">
        <f>INDEX('ISO2-ISO3'!$C:$C, MATCH($B169, 'ISO2-ISO3'!$D:$D, 0))</f>
        <v>SY</v>
      </c>
      <c r="B169" t="str">
        <f>'ISO3s in META'!A168</f>
        <v>SYR</v>
      </c>
      <c r="C169" t="str">
        <f>INDEX('ISO3-Names'!$B$2:$B$275, MATCH($B169, 'ISO3-Names'!$A$2:$A$275, 0))</f>
        <v>Syrian Arab Republic</v>
      </c>
      <c r="D169" t="str">
        <f>INDEX('WB Country Groups'!$C$2:$C$219, MATCH($B169, 'WB Country Groups'!$B$2:$B$219, 0))</f>
        <v>Middle East &amp; North Africa</v>
      </c>
      <c r="E169" t="str">
        <f t="shared" si="23"/>
        <v>Middle East &amp; North Africa</v>
      </c>
      <c r="F169" s="5">
        <f>INDEX('Damodaran CRPs'!$N:$N, MATCH($B169, 'Damodaran CRPs'!$M:$M, 0))</f>
        <v>0.24820512533348299</v>
      </c>
      <c r="G169" s="5">
        <f t="shared" si="24"/>
        <v>0.24820512533348299</v>
      </c>
      <c r="H169" s="5"/>
      <c r="I169" s="5" t="b">
        <f t="shared" si="25"/>
        <v>0</v>
      </c>
      <c r="J169" t="b">
        <f t="shared" si="26"/>
        <v>0</v>
      </c>
      <c r="K169" s="78">
        <f>SUMIFS(EM!$X:$X, EM!$N:$N, $A169)/100</f>
        <v>0</v>
      </c>
      <c r="L169" s="78">
        <f t="shared" si="27"/>
        <v>0</v>
      </c>
      <c r="M169" s="78">
        <f>SUMIFS(ACWI!$X:$X, ACWI!$N:$N, $A169)/100</f>
        <v>0</v>
      </c>
      <c r="N169" s="78">
        <f t="shared" si="28"/>
        <v>0</v>
      </c>
      <c r="O169" s="78">
        <f t="shared" si="29"/>
        <v>0</v>
      </c>
      <c r="P169" s="78">
        <f>IF(OR(ISNA($E169), $E169&lt;&gt;'WB Country Groups'!H$1), 0, $N169/SUMIFS(Portfolio!$N$2:$N$195, Portfolio!$E$2:$E$195, 'WB Country Groups'!H$1))</f>
        <v>0</v>
      </c>
      <c r="Q169" s="78">
        <f>IF(OR(ISNA($E169), $E169&lt;&gt;'WB Country Groups'!I$1), 0, $N169/SUMIFS(Portfolio!$N$2:$N$195, Portfolio!$E$2:$E$195, 'WB Country Groups'!I$1))</f>
        <v>0</v>
      </c>
      <c r="R169" s="78">
        <f>IF(OR(ISNA($E169), $E169&lt;&gt;'WB Country Groups'!J$1), 0, $N169/SUMIFS(Portfolio!$N$2:$N$195, Portfolio!$E$2:$E$195, 'WB Country Groups'!J$1))</f>
        <v>0</v>
      </c>
      <c r="S169" s="78">
        <f>IF(OR(ISNA($E169), $E169&lt;&gt;'WB Country Groups'!K$1), 0, $N169/SUMIFS(Portfolio!$N$2:$N$195, Portfolio!$E$2:$E$195, 'WB Country Groups'!K$1))</f>
        <v>0</v>
      </c>
      <c r="T169" s="78">
        <f>IF(OR(ISNA($E169), $E169&lt;&gt;'WB Country Groups'!L$1), 0, $N169/SUMIFS(Portfolio!$N$2:$N$195, Portfolio!$E$2:$E$195, 'WB Country Groups'!L$1))</f>
        <v>0</v>
      </c>
      <c r="U169" s="78">
        <f>IF(OR(ISNA($E169), $E169&lt;&gt;'WB Country Groups'!M$1), 0, $N169/SUMIFS(Portfolio!$N$2:$N$195, Portfolio!$E$2:$E$195, 'WB Country Groups'!M$1))</f>
        <v>0</v>
      </c>
      <c r="V169" s="78">
        <f>IF(OR(ISNA($E169), $E169&lt;&gt;'WB Country Groups'!N$1), 0, $N169/SUMIFS(Portfolio!$N$2:$N$195, Portfolio!$E$2:$E$195, 'WB Country Groups'!N$1))</f>
        <v>0</v>
      </c>
      <c r="W169" s="78">
        <f>SUMIFS(FM!$X:$X, FM!$N:$N, $A169)/100</f>
        <v>0</v>
      </c>
      <c r="X169" s="78">
        <f t="shared" si="30"/>
        <v>0</v>
      </c>
      <c r="Y169" s="78">
        <f>SUMIFS(World!$X:$X, World!$N:$N, $A169)/100</f>
        <v>0</v>
      </c>
      <c r="Z169" s="78">
        <f t="shared" si="31"/>
        <v>0</v>
      </c>
      <c r="AA169" s="5" t="str">
        <f>IF(INDEX('WB WDI Market Cap'!$T:$T, MATCH($B169, 'WB WDI Market Cap'!$C:$C, 0))=0, "", INDEX('WB WDI Market Cap'!$T:$T, MATCH($B169, 'WB WDI Market Cap'!$C:$C, 0)))</f>
        <v/>
      </c>
      <c r="AB169" s="5" t="str">
        <f t="shared" si="32"/>
        <v/>
      </c>
    </row>
    <row r="170" spans="1:28">
      <c r="A170" t="str">
        <f>INDEX('ISO2-ISO3'!$C:$C, MATCH($B170, 'ISO2-ISO3'!$D:$D, 0))</f>
        <v>TD</v>
      </c>
      <c r="B170" t="str">
        <f>'ISO3s in META'!A169</f>
        <v>TCD</v>
      </c>
      <c r="C170" t="str">
        <f>INDEX('ISO3-Names'!$B$2:$B$275, MATCH($B170, 'ISO3-Names'!$A$2:$A$275, 0))</f>
        <v>Chad</v>
      </c>
      <c r="D170" t="str">
        <f>INDEX('WB Country Groups'!$C$2:$C$219, MATCH($B170, 'WB Country Groups'!$B$2:$B$219, 0))</f>
        <v>Sub-Saharan Africa</v>
      </c>
      <c r="E170" t="str">
        <f t="shared" si="23"/>
        <v>Sub-Saharan Africa</v>
      </c>
      <c r="F170" s="5" t="e">
        <f>INDEX('Damodaran CRPs'!$N:$N, MATCH($B170, 'Damodaran CRPs'!$M:$M, 0))</f>
        <v>#N/A</v>
      </c>
      <c r="G170" s="5" t="str">
        <f t="shared" si="24"/>
        <v/>
      </c>
      <c r="H170" s="5"/>
      <c r="I170" s="5" t="b">
        <f t="shared" si="25"/>
        <v>0</v>
      </c>
      <c r="J170" t="b">
        <f t="shared" si="26"/>
        <v>0</v>
      </c>
      <c r="K170" s="78">
        <f>SUMIFS(EM!$X:$X, EM!$N:$N, $A170)/100</f>
        <v>0</v>
      </c>
      <c r="L170" s="78">
        <f t="shared" si="27"/>
        <v>0</v>
      </c>
      <c r="M170" s="78">
        <f>SUMIFS(ACWI!$X:$X, ACWI!$N:$N, $A170)/100</f>
        <v>0</v>
      </c>
      <c r="N170" s="78">
        <f t="shared" si="28"/>
        <v>0</v>
      </c>
      <c r="O170" s="78">
        <f t="shared" si="29"/>
        <v>0</v>
      </c>
      <c r="P170" s="78">
        <f>IF(OR(ISNA($E170), $E170&lt;&gt;'WB Country Groups'!H$1), 0, $N170/SUMIFS(Portfolio!$N$2:$N$195, Portfolio!$E$2:$E$195, 'WB Country Groups'!H$1))</f>
        <v>0</v>
      </c>
      <c r="Q170" s="78">
        <f>IF(OR(ISNA($E170), $E170&lt;&gt;'WB Country Groups'!I$1), 0, $N170/SUMIFS(Portfolio!$N$2:$N$195, Portfolio!$E$2:$E$195, 'WB Country Groups'!I$1))</f>
        <v>0</v>
      </c>
      <c r="R170" s="78">
        <f>IF(OR(ISNA($E170), $E170&lt;&gt;'WB Country Groups'!J$1), 0, $N170/SUMIFS(Portfolio!$N$2:$N$195, Portfolio!$E$2:$E$195, 'WB Country Groups'!J$1))</f>
        <v>0</v>
      </c>
      <c r="S170" s="78">
        <f>IF(OR(ISNA($E170), $E170&lt;&gt;'WB Country Groups'!K$1), 0, $N170/SUMIFS(Portfolio!$N$2:$N$195, Portfolio!$E$2:$E$195, 'WB Country Groups'!K$1))</f>
        <v>0</v>
      </c>
      <c r="T170" s="78">
        <f>IF(OR(ISNA($E170), $E170&lt;&gt;'WB Country Groups'!L$1), 0, $N170/SUMIFS(Portfolio!$N$2:$N$195, Portfolio!$E$2:$E$195, 'WB Country Groups'!L$1))</f>
        <v>0</v>
      </c>
      <c r="U170" s="78">
        <f>IF(OR(ISNA($E170), $E170&lt;&gt;'WB Country Groups'!M$1), 0, $N170/SUMIFS(Portfolio!$N$2:$N$195, Portfolio!$E$2:$E$195, 'WB Country Groups'!M$1))</f>
        <v>0</v>
      </c>
      <c r="V170" s="78">
        <f>IF(OR(ISNA($E170), $E170&lt;&gt;'WB Country Groups'!N$1), 0, $N170/SUMIFS(Portfolio!$N$2:$N$195, Portfolio!$E$2:$E$195, 'WB Country Groups'!N$1))</f>
        <v>0</v>
      </c>
      <c r="W170" s="78">
        <f>SUMIFS(FM!$X:$X, FM!$N:$N, $A170)/100</f>
        <v>0</v>
      </c>
      <c r="X170" s="78">
        <f t="shared" si="30"/>
        <v>0</v>
      </c>
      <c r="Y170" s="78">
        <f>SUMIFS(World!$X:$X, World!$N:$N, $A170)/100</f>
        <v>0</v>
      </c>
      <c r="Z170" s="78">
        <f t="shared" si="31"/>
        <v>0</v>
      </c>
      <c r="AA170" s="5" t="str">
        <f>IF(INDEX('WB WDI Market Cap'!$T:$T, MATCH($B170, 'WB WDI Market Cap'!$C:$C, 0))=0, "", INDEX('WB WDI Market Cap'!$T:$T, MATCH($B170, 'WB WDI Market Cap'!$C:$C, 0)))</f>
        <v/>
      </c>
      <c r="AB170" s="5" t="str">
        <f t="shared" si="32"/>
        <v/>
      </c>
    </row>
    <row r="171" spans="1:28">
      <c r="A171" t="str">
        <f>INDEX('ISO2-ISO3'!$C:$C, MATCH($B171, 'ISO2-ISO3'!$D:$D, 0))</f>
        <v>TG</v>
      </c>
      <c r="B171" t="str">
        <f>'ISO3s in META'!A170</f>
        <v>TGO</v>
      </c>
      <c r="C171" t="str">
        <f>INDEX('ISO3-Names'!$B$2:$B$275, MATCH($B171, 'ISO3-Names'!$A$2:$A$275, 0))</f>
        <v>Togo</v>
      </c>
      <c r="D171" t="str">
        <f>INDEX('WB Country Groups'!$C$2:$C$219, MATCH($B171, 'WB Country Groups'!$B$2:$B$219, 0))</f>
        <v>Sub-Saharan Africa</v>
      </c>
      <c r="E171" t="str">
        <f t="shared" si="23"/>
        <v>Sub-Saharan Africa</v>
      </c>
      <c r="F171" s="5">
        <f>INDEX('Damodaran CRPs'!$N:$N, MATCH($B171, 'Damodaran CRPs'!$M:$M, 0))</f>
        <v>9.8612566416301048E-2</v>
      </c>
      <c r="G171" s="5">
        <f t="shared" si="24"/>
        <v>9.8612566416301048E-2</v>
      </c>
      <c r="H171" s="5"/>
      <c r="I171" s="5" t="b">
        <f t="shared" si="25"/>
        <v>0</v>
      </c>
      <c r="J171" t="b">
        <f t="shared" si="26"/>
        <v>0</v>
      </c>
      <c r="K171" s="78">
        <f>SUMIFS(EM!$X:$X, EM!$N:$N, $A171)/100</f>
        <v>0</v>
      </c>
      <c r="L171" s="78">
        <f t="shared" si="27"/>
        <v>0</v>
      </c>
      <c r="M171" s="78">
        <f>SUMIFS(ACWI!$X:$X, ACWI!$N:$N, $A171)/100</f>
        <v>0</v>
      </c>
      <c r="N171" s="78">
        <f t="shared" si="28"/>
        <v>0</v>
      </c>
      <c r="O171" s="78">
        <f t="shared" si="29"/>
        <v>0</v>
      </c>
      <c r="P171" s="78">
        <f>IF(OR(ISNA($E171), $E171&lt;&gt;'WB Country Groups'!H$1), 0, $N171/SUMIFS(Portfolio!$N$2:$N$195, Portfolio!$E$2:$E$195, 'WB Country Groups'!H$1))</f>
        <v>0</v>
      </c>
      <c r="Q171" s="78">
        <f>IF(OR(ISNA($E171), $E171&lt;&gt;'WB Country Groups'!I$1), 0, $N171/SUMIFS(Portfolio!$N$2:$N$195, Portfolio!$E$2:$E$195, 'WB Country Groups'!I$1))</f>
        <v>0</v>
      </c>
      <c r="R171" s="78">
        <f>IF(OR(ISNA($E171), $E171&lt;&gt;'WB Country Groups'!J$1), 0, $N171/SUMIFS(Portfolio!$N$2:$N$195, Portfolio!$E$2:$E$195, 'WB Country Groups'!J$1))</f>
        <v>0</v>
      </c>
      <c r="S171" s="78">
        <f>IF(OR(ISNA($E171), $E171&lt;&gt;'WB Country Groups'!K$1), 0, $N171/SUMIFS(Portfolio!$N$2:$N$195, Portfolio!$E$2:$E$195, 'WB Country Groups'!K$1))</f>
        <v>0</v>
      </c>
      <c r="T171" s="78">
        <f>IF(OR(ISNA($E171), $E171&lt;&gt;'WB Country Groups'!L$1), 0, $N171/SUMIFS(Portfolio!$N$2:$N$195, Portfolio!$E$2:$E$195, 'WB Country Groups'!L$1))</f>
        <v>0</v>
      </c>
      <c r="U171" s="78">
        <f>IF(OR(ISNA($E171), $E171&lt;&gt;'WB Country Groups'!M$1), 0, $N171/SUMIFS(Portfolio!$N$2:$N$195, Portfolio!$E$2:$E$195, 'WB Country Groups'!M$1))</f>
        <v>0</v>
      </c>
      <c r="V171" s="78">
        <f>IF(OR(ISNA($E171), $E171&lt;&gt;'WB Country Groups'!N$1), 0, $N171/SUMIFS(Portfolio!$N$2:$N$195, Portfolio!$E$2:$E$195, 'WB Country Groups'!N$1))</f>
        <v>0</v>
      </c>
      <c r="W171" s="78">
        <f>SUMIFS(FM!$X:$X, FM!$N:$N, $A171)/100</f>
        <v>0</v>
      </c>
      <c r="X171" s="78">
        <f t="shared" si="30"/>
        <v>0</v>
      </c>
      <c r="Y171" s="78">
        <f>SUMIFS(World!$X:$X, World!$N:$N, $A171)/100</f>
        <v>0</v>
      </c>
      <c r="Z171" s="78">
        <f t="shared" si="31"/>
        <v>0</v>
      </c>
      <c r="AA171" s="5" t="str">
        <f>IF(INDEX('WB WDI Market Cap'!$T:$T, MATCH($B171, 'WB WDI Market Cap'!$C:$C, 0))=0, "", INDEX('WB WDI Market Cap'!$T:$T, MATCH($B171, 'WB WDI Market Cap'!$C:$C, 0)))</f>
        <v/>
      </c>
      <c r="AB171" s="5" t="str">
        <f t="shared" si="32"/>
        <v/>
      </c>
    </row>
    <row r="172" spans="1:28">
      <c r="A172" t="str">
        <f>INDEX('ISO2-ISO3'!$C:$C, MATCH($B172, 'ISO2-ISO3'!$D:$D, 0))</f>
        <v>TH</v>
      </c>
      <c r="B172" t="str">
        <f>'ISO3s in META'!A171</f>
        <v>THA</v>
      </c>
      <c r="C172" t="str">
        <f>INDEX('ISO3-Names'!$B$2:$B$275, MATCH($B172, 'ISO3-Names'!$A$2:$A$275, 0))</f>
        <v>Thailand</v>
      </c>
      <c r="D172" t="str">
        <f>INDEX('WB Country Groups'!$C$2:$C$219, MATCH($B172, 'WB Country Groups'!$B$2:$B$219, 0))</f>
        <v>East Asia &amp; Pacific</v>
      </c>
      <c r="E172" t="str">
        <f t="shared" si="23"/>
        <v>East Asia &amp; Pacific</v>
      </c>
      <c r="F172" s="5">
        <f>INDEX('Damodaran CRPs'!$N:$N, MATCH($B172, 'Damodaran CRPs'!$M:$M, 0))</f>
        <v>2.4251915068023402E-2</v>
      </c>
      <c r="G172" s="5">
        <f t="shared" si="24"/>
        <v>2.4251915068023402E-2</v>
      </c>
      <c r="H172" s="5"/>
      <c r="I172" s="5" t="b">
        <f t="shared" si="25"/>
        <v>1</v>
      </c>
      <c r="J172" t="b">
        <f t="shared" si="26"/>
        <v>0</v>
      </c>
      <c r="K172" s="78">
        <f>SUMIFS(EM!$X:$X, EM!$N:$N, $A172)/100</f>
        <v>2.0331177771754003E-2</v>
      </c>
      <c r="L172" s="78">
        <f t="shared" si="27"/>
        <v>2.0331177771753979E-2</v>
      </c>
      <c r="M172" s="78">
        <f>SUMIFS(ACWI!$X:$X, ACWI!$N:$N, $A172)/100</f>
        <v>2.111739957718E-3</v>
      </c>
      <c r="N172" s="78">
        <f t="shared" si="28"/>
        <v>2.1188516866934839E-3</v>
      </c>
      <c r="O172" s="78">
        <f t="shared" si="29"/>
        <v>5.7056157414709053E-3</v>
      </c>
      <c r="P172" s="78">
        <f>IF(OR(ISNA($E172), $E172&lt;&gt;'WB Country Groups'!H$1), 0, $N172/SUMIFS(Portfolio!$N$2:$N$195, Portfolio!$E$2:$E$195, 'WB Country Groups'!H$1))</f>
        <v>0</v>
      </c>
      <c r="Q172" s="78">
        <f>IF(OR(ISNA($E172), $E172&lt;&gt;'WB Country Groups'!I$1), 0, $N172/SUMIFS(Portfolio!$N$2:$N$195, Portfolio!$E$2:$E$195, 'WB Country Groups'!I$1))</f>
        <v>0</v>
      </c>
      <c r="R172" s="78">
        <f>IF(OR(ISNA($E172), $E172&lt;&gt;'WB Country Groups'!J$1), 0, $N172/SUMIFS(Portfolio!$N$2:$N$195, Portfolio!$E$2:$E$195, 'WB Country Groups'!J$1))</f>
        <v>1.4631825180198284E-2</v>
      </c>
      <c r="S172" s="78">
        <f>IF(OR(ISNA($E172), $E172&lt;&gt;'WB Country Groups'!K$1), 0, $N172/SUMIFS(Portfolio!$N$2:$N$195, Portfolio!$E$2:$E$195, 'WB Country Groups'!K$1))</f>
        <v>0</v>
      </c>
      <c r="T172" s="78">
        <f>IF(OR(ISNA($E172), $E172&lt;&gt;'WB Country Groups'!L$1), 0, $N172/SUMIFS(Portfolio!$N$2:$N$195, Portfolio!$E$2:$E$195, 'WB Country Groups'!L$1))</f>
        <v>0</v>
      </c>
      <c r="U172" s="78">
        <f>IF(OR(ISNA($E172), $E172&lt;&gt;'WB Country Groups'!M$1), 0, $N172/SUMIFS(Portfolio!$N$2:$N$195, Portfolio!$E$2:$E$195, 'WB Country Groups'!M$1))</f>
        <v>0</v>
      </c>
      <c r="V172" s="78">
        <f>IF(OR(ISNA($E172), $E172&lt;&gt;'WB Country Groups'!N$1), 0, $N172/SUMIFS(Portfolio!$N$2:$N$195, Portfolio!$E$2:$E$195, 'WB Country Groups'!N$1))</f>
        <v>0</v>
      </c>
      <c r="W172" s="78">
        <f>SUMIFS(FM!$X:$X, FM!$N:$N, $A172)/100</f>
        <v>0</v>
      </c>
      <c r="X172" s="78">
        <f t="shared" si="30"/>
        <v>0</v>
      </c>
      <c r="Y172" s="78">
        <f>SUMIFS(World!$X:$X, World!$N:$N, $A172)/100</f>
        <v>0</v>
      </c>
      <c r="Z172" s="78">
        <f t="shared" si="31"/>
        <v>0</v>
      </c>
      <c r="AA172" s="5">
        <f>IF(INDEX('WB WDI Market Cap'!$T:$T, MATCH($B172, 'WB WDI Market Cap'!$C:$C, 0))=0, "", INDEX('WB WDI Market Cap'!$T:$T, MATCH($B172, 'WB WDI Market Cap'!$C:$C, 0)))</f>
        <v>5.4096647770907978E-3</v>
      </c>
      <c r="AB172" s="5">
        <f t="shared" si="32"/>
        <v>5.4454307665321756E-3</v>
      </c>
    </row>
    <row r="173" spans="1:28">
      <c r="A173" t="str">
        <f>INDEX('ISO2-ISO3'!$C:$C, MATCH($B173, 'ISO2-ISO3'!$D:$D, 0))</f>
        <v>TJ</v>
      </c>
      <c r="B173" t="str">
        <f>'ISO3s in META'!A172</f>
        <v>TJK</v>
      </c>
      <c r="C173" t="str">
        <f>INDEX('ISO3-Names'!$B$2:$B$275, MATCH($B173, 'ISO3-Names'!$A$2:$A$275, 0))</f>
        <v>Tajikistan</v>
      </c>
      <c r="D173" t="str">
        <f>INDEX('WB Country Groups'!$C$2:$C$219, MATCH($B173, 'WB Country Groups'!$B$2:$B$219, 0))</f>
        <v>Europe &amp; Central Asia</v>
      </c>
      <c r="E173" t="str">
        <f t="shared" si="23"/>
        <v>Europe &amp; Central Asia</v>
      </c>
      <c r="F173" s="5">
        <f>INDEX('Damodaran CRPs'!$N:$N, MATCH($B173, 'Damodaran CRPs'!$M:$M, 0))</f>
        <v>9.8612566416301048E-2</v>
      </c>
      <c r="G173" s="5">
        <f t="shared" si="24"/>
        <v>9.8612566416301048E-2</v>
      </c>
      <c r="H173" s="5"/>
      <c r="I173" s="5" t="b">
        <f t="shared" si="25"/>
        <v>0</v>
      </c>
      <c r="J173" t="b">
        <f t="shared" si="26"/>
        <v>0</v>
      </c>
      <c r="K173" s="78">
        <f>SUMIFS(EM!$X:$X, EM!$N:$N, $A173)/100</f>
        <v>0</v>
      </c>
      <c r="L173" s="78">
        <f t="shared" si="27"/>
        <v>0</v>
      </c>
      <c r="M173" s="78">
        <f>SUMIFS(ACWI!$X:$X, ACWI!$N:$N, $A173)/100</f>
        <v>0</v>
      </c>
      <c r="N173" s="78">
        <f t="shared" si="28"/>
        <v>0</v>
      </c>
      <c r="O173" s="78">
        <f t="shared" si="29"/>
        <v>0</v>
      </c>
      <c r="P173" s="78">
        <f>IF(OR(ISNA($E173), $E173&lt;&gt;'WB Country Groups'!H$1), 0, $N173/SUMIFS(Portfolio!$N$2:$N$195, Portfolio!$E$2:$E$195, 'WB Country Groups'!H$1))</f>
        <v>0</v>
      </c>
      <c r="Q173" s="78">
        <f>IF(OR(ISNA($E173), $E173&lt;&gt;'WB Country Groups'!I$1), 0, $N173/SUMIFS(Portfolio!$N$2:$N$195, Portfolio!$E$2:$E$195, 'WB Country Groups'!I$1))</f>
        <v>0</v>
      </c>
      <c r="R173" s="78">
        <f>IF(OR(ISNA($E173), $E173&lt;&gt;'WB Country Groups'!J$1), 0, $N173/SUMIFS(Portfolio!$N$2:$N$195, Portfolio!$E$2:$E$195, 'WB Country Groups'!J$1))</f>
        <v>0</v>
      </c>
      <c r="S173" s="78">
        <f>IF(OR(ISNA($E173), $E173&lt;&gt;'WB Country Groups'!K$1), 0, $N173/SUMIFS(Portfolio!$N$2:$N$195, Portfolio!$E$2:$E$195, 'WB Country Groups'!K$1))</f>
        <v>0</v>
      </c>
      <c r="T173" s="78">
        <f>IF(OR(ISNA($E173), $E173&lt;&gt;'WB Country Groups'!L$1), 0, $N173/SUMIFS(Portfolio!$N$2:$N$195, Portfolio!$E$2:$E$195, 'WB Country Groups'!L$1))</f>
        <v>0</v>
      </c>
      <c r="U173" s="78">
        <f>IF(OR(ISNA($E173), $E173&lt;&gt;'WB Country Groups'!M$1), 0, $N173/SUMIFS(Portfolio!$N$2:$N$195, Portfolio!$E$2:$E$195, 'WB Country Groups'!M$1))</f>
        <v>0</v>
      </c>
      <c r="V173" s="78">
        <f>IF(OR(ISNA($E173), $E173&lt;&gt;'WB Country Groups'!N$1), 0, $N173/SUMIFS(Portfolio!$N$2:$N$195, Portfolio!$E$2:$E$195, 'WB Country Groups'!N$1))</f>
        <v>0</v>
      </c>
      <c r="W173" s="78">
        <f>SUMIFS(FM!$X:$X, FM!$N:$N, $A173)/100</f>
        <v>0</v>
      </c>
      <c r="X173" s="78">
        <f t="shared" si="30"/>
        <v>0</v>
      </c>
      <c r="Y173" s="78">
        <f>SUMIFS(World!$X:$X, World!$N:$N, $A173)/100</f>
        <v>0</v>
      </c>
      <c r="Z173" s="78">
        <f t="shared" si="31"/>
        <v>0</v>
      </c>
      <c r="AA173" s="5" t="str">
        <f>IF(INDEX('WB WDI Market Cap'!$T:$T, MATCH($B173, 'WB WDI Market Cap'!$C:$C, 0))=0, "", INDEX('WB WDI Market Cap'!$T:$T, MATCH($B173, 'WB WDI Market Cap'!$C:$C, 0)))</f>
        <v/>
      </c>
      <c r="AB173" s="5" t="str">
        <f t="shared" si="32"/>
        <v/>
      </c>
    </row>
    <row r="174" spans="1:28">
      <c r="A174" t="str">
        <f>INDEX('ISO2-ISO3'!$C:$C, MATCH($B174, 'ISO2-ISO3'!$D:$D, 0))</f>
        <v>TM</v>
      </c>
      <c r="B174" t="str">
        <f>'ISO3s in META'!A173</f>
        <v>TKM</v>
      </c>
      <c r="C174" t="str">
        <f>INDEX('ISO3-Names'!$B$2:$B$275, MATCH($B174, 'ISO3-Names'!$A$2:$A$275, 0))</f>
        <v>Turkmenistan</v>
      </c>
      <c r="D174" t="str">
        <f>INDEX('WB Country Groups'!$C$2:$C$219, MATCH($B174, 'WB Country Groups'!$B$2:$B$219, 0))</f>
        <v>Europe &amp; Central Asia</v>
      </c>
      <c r="E174" t="str">
        <f t="shared" si="23"/>
        <v>Europe &amp; Central Asia</v>
      </c>
      <c r="F174" s="5" t="e">
        <f>INDEX('Damodaran CRPs'!$N:$N, MATCH($B174, 'Damodaran CRPs'!$M:$M, 0))</f>
        <v>#N/A</v>
      </c>
      <c r="G174" s="5" t="str">
        <f t="shared" si="24"/>
        <v/>
      </c>
      <c r="H174" s="5"/>
      <c r="I174" s="5" t="b">
        <f t="shared" si="25"/>
        <v>0</v>
      </c>
      <c r="J174" t="b">
        <f t="shared" si="26"/>
        <v>0</v>
      </c>
      <c r="K174" s="78">
        <f>SUMIFS(EM!$X:$X, EM!$N:$N, $A174)/100</f>
        <v>0</v>
      </c>
      <c r="L174" s="78">
        <f t="shared" si="27"/>
        <v>0</v>
      </c>
      <c r="M174" s="78">
        <f>SUMIFS(ACWI!$X:$X, ACWI!$N:$N, $A174)/100</f>
        <v>0</v>
      </c>
      <c r="N174" s="78">
        <f t="shared" si="28"/>
        <v>0</v>
      </c>
      <c r="O174" s="78">
        <f t="shared" si="29"/>
        <v>0</v>
      </c>
      <c r="P174" s="78">
        <f>IF(OR(ISNA($E174), $E174&lt;&gt;'WB Country Groups'!H$1), 0, $N174/SUMIFS(Portfolio!$N$2:$N$195, Portfolio!$E$2:$E$195, 'WB Country Groups'!H$1))</f>
        <v>0</v>
      </c>
      <c r="Q174" s="78">
        <f>IF(OR(ISNA($E174), $E174&lt;&gt;'WB Country Groups'!I$1), 0, $N174/SUMIFS(Portfolio!$N$2:$N$195, Portfolio!$E$2:$E$195, 'WB Country Groups'!I$1))</f>
        <v>0</v>
      </c>
      <c r="R174" s="78">
        <f>IF(OR(ISNA($E174), $E174&lt;&gt;'WB Country Groups'!J$1), 0, $N174/SUMIFS(Portfolio!$N$2:$N$195, Portfolio!$E$2:$E$195, 'WB Country Groups'!J$1))</f>
        <v>0</v>
      </c>
      <c r="S174" s="78">
        <f>IF(OR(ISNA($E174), $E174&lt;&gt;'WB Country Groups'!K$1), 0, $N174/SUMIFS(Portfolio!$N$2:$N$195, Portfolio!$E$2:$E$195, 'WB Country Groups'!K$1))</f>
        <v>0</v>
      </c>
      <c r="T174" s="78">
        <f>IF(OR(ISNA($E174), $E174&lt;&gt;'WB Country Groups'!L$1), 0, $N174/SUMIFS(Portfolio!$N$2:$N$195, Portfolio!$E$2:$E$195, 'WB Country Groups'!L$1))</f>
        <v>0</v>
      </c>
      <c r="U174" s="78">
        <f>IF(OR(ISNA($E174), $E174&lt;&gt;'WB Country Groups'!M$1), 0, $N174/SUMIFS(Portfolio!$N$2:$N$195, Portfolio!$E$2:$E$195, 'WB Country Groups'!M$1))</f>
        <v>0</v>
      </c>
      <c r="V174" s="78">
        <f>IF(OR(ISNA($E174), $E174&lt;&gt;'WB Country Groups'!N$1), 0, $N174/SUMIFS(Portfolio!$N$2:$N$195, Portfolio!$E$2:$E$195, 'WB Country Groups'!N$1))</f>
        <v>0</v>
      </c>
      <c r="W174" s="78">
        <f>SUMIFS(FM!$X:$X, FM!$N:$N, $A174)/100</f>
        <v>0</v>
      </c>
      <c r="X174" s="78">
        <f t="shared" si="30"/>
        <v>0</v>
      </c>
      <c r="Y174" s="78">
        <f>SUMIFS(World!$X:$X, World!$N:$N, $A174)/100</f>
        <v>0</v>
      </c>
      <c r="Z174" s="78">
        <f t="shared" si="31"/>
        <v>0</v>
      </c>
      <c r="AA174" s="5" t="str">
        <f>IF(INDEX('WB WDI Market Cap'!$T:$T, MATCH($B174, 'WB WDI Market Cap'!$C:$C, 0))=0, "", INDEX('WB WDI Market Cap'!$T:$T, MATCH($B174, 'WB WDI Market Cap'!$C:$C, 0)))</f>
        <v/>
      </c>
      <c r="AB174" s="5" t="str">
        <f t="shared" si="32"/>
        <v/>
      </c>
    </row>
    <row r="175" spans="1:28">
      <c r="A175" t="str">
        <f>INDEX('ISO2-ISO3'!$C:$C, MATCH($B175, 'ISO2-ISO3'!$D:$D, 0))</f>
        <v>TL</v>
      </c>
      <c r="B175" t="str">
        <f>'ISO3s in META'!A174</f>
        <v>TLS</v>
      </c>
      <c r="C175" t="str">
        <f>INDEX('ISO3-Names'!$B$2:$B$275, MATCH($B175, 'ISO3-Names'!$A$2:$A$275, 0))</f>
        <v>Timor-Leste</v>
      </c>
      <c r="D175" t="str">
        <f>INDEX('WB Country Groups'!$C$2:$C$219, MATCH($B175, 'WB Country Groups'!$B$2:$B$219, 0))</f>
        <v>East Asia &amp; Pacific</v>
      </c>
      <c r="E175" t="str">
        <f t="shared" si="23"/>
        <v>East Asia &amp; Pacific</v>
      </c>
      <c r="F175" s="5" t="e">
        <f>INDEX('Damodaran CRPs'!$N:$N, MATCH($B175, 'Damodaran CRPs'!$M:$M, 0))</f>
        <v>#N/A</v>
      </c>
      <c r="G175" s="5" t="str">
        <f t="shared" si="24"/>
        <v/>
      </c>
      <c r="H175" s="5"/>
      <c r="I175" s="5" t="b">
        <f t="shared" si="25"/>
        <v>0</v>
      </c>
      <c r="J175" t="b">
        <f t="shared" si="26"/>
        <v>0</v>
      </c>
      <c r="K175" s="78">
        <f>SUMIFS(EM!$X:$X, EM!$N:$N, $A175)/100</f>
        <v>0</v>
      </c>
      <c r="L175" s="78">
        <f t="shared" si="27"/>
        <v>0</v>
      </c>
      <c r="M175" s="78">
        <f>SUMIFS(ACWI!$X:$X, ACWI!$N:$N, $A175)/100</f>
        <v>0</v>
      </c>
      <c r="N175" s="78">
        <f t="shared" si="28"/>
        <v>0</v>
      </c>
      <c r="O175" s="78">
        <f t="shared" si="29"/>
        <v>0</v>
      </c>
      <c r="P175" s="78">
        <f>IF(OR(ISNA($E175), $E175&lt;&gt;'WB Country Groups'!H$1), 0, $N175/SUMIFS(Portfolio!$N$2:$N$195, Portfolio!$E$2:$E$195, 'WB Country Groups'!H$1))</f>
        <v>0</v>
      </c>
      <c r="Q175" s="78">
        <f>IF(OR(ISNA($E175), $E175&lt;&gt;'WB Country Groups'!I$1), 0, $N175/SUMIFS(Portfolio!$N$2:$N$195, Portfolio!$E$2:$E$195, 'WB Country Groups'!I$1))</f>
        <v>0</v>
      </c>
      <c r="R175" s="78">
        <f>IF(OR(ISNA($E175), $E175&lt;&gt;'WB Country Groups'!J$1), 0, $N175/SUMIFS(Portfolio!$N$2:$N$195, Portfolio!$E$2:$E$195, 'WB Country Groups'!J$1))</f>
        <v>0</v>
      </c>
      <c r="S175" s="78">
        <f>IF(OR(ISNA($E175), $E175&lt;&gt;'WB Country Groups'!K$1), 0, $N175/SUMIFS(Portfolio!$N$2:$N$195, Portfolio!$E$2:$E$195, 'WB Country Groups'!K$1))</f>
        <v>0</v>
      </c>
      <c r="T175" s="78">
        <f>IF(OR(ISNA($E175), $E175&lt;&gt;'WB Country Groups'!L$1), 0, $N175/SUMIFS(Portfolio!$N$2:$N$195, Portfolio!$E$2:$E$195, 'WB Country Groups'!L$1))</f>
        <v>0</v>
      </c>
      <c r="U175" s="78">
        <f>IF(OR(ISNA($E175), $E175&lt;&gt;'WB Country Groups'!M$1), 0, $N175/SUMIFS(Portfolio!$N$2:$N$195, Portfolio!$E$2:$E$195, 'WB Country Groups'!M$1))</f>
        <v>0</v>
      </c>
      <c r="V175" s="78">
        <f>IF(OR(ISNA($E175), $E175&lt;&gt;'WB Country Groups'!N$1), 0, $N175/SUMIFS(Portfolio!$N$2:$N$195, Portfolio!$E$2:$E$195, 'WB Country Groups'!N$1))</f>
        <v>0</v>
      </c>
      <c r="W175" s="78">
        <f>SUMIFS(FM!$X:$X, FM!$N:$N, $A175)/100</f>
        <v>0</v>
      </c>
      <c r="X175" s="78">
        <f t="shared" si="30"/>
        <v>0</v>
      </c>
      <c r="Y175" s="78">
        <f>SUMIFS(World!$X:$X, World!$N:$N, $A175)/100</f>
        <v>0</v>
      </c>
      <c r="Z175" s="78">
        <f t="shared" si="31"/>
        <v>0</v>
      </c>
      <c r="AA175" s="5" t="str">
        <f>IF(INDEX('WB WDI Market Cap'!$T:$T, MATCH($B175, 'WB WDI Market Cap'!$C:$C, 0))=0, "", INDEX('WB WDI Market Cap'!$T:$T, MATCH($B175, 'WB WDI Market Cap'!$C:$C, 0)))</f>
        <v/>
      </c>
      <c r="AB175" s="5" t="str">
        <f t="shared" si="32"/>
        <v/>
      </c>
    </row>
    <row r="176" spans="1:28">
      <c r="A176" t="str">
        <f>INDEX('ISO2-ISO3'!$C:$C, MATCH($B176, 'ISO2-ISO3'!$D:$D, 0))</f>
        <v>TO</v>
      </c>
      <c r="B176" t="str">
        <f>'ISO3s in META'!A175</f>
        <v>TON</v>
      </c>
      <c r="C176" t="str">
        <f>INDEX('ISO3-Names'!$B$2:$B$275, MATCH($B176, 'ISO3-Names'!$A$2:$A$275, 0))</f>
        <v>Tonga</v>
      </c>
      <c r="D176" t="str">
        <f>INDEX('WB Country Groups'!$C$2:$C$219, MATCH($B176, 'WB Country Groups'!$B$2:$B$219, 0))</f>
        <v>East Asia &amp; Pacific</v>
      </c>
      <c r="E176" t="str">
        <f t="shared" si="23"/>
        <v>East Asia &amp; Pacific</v>
      </c>
      <c r="F176" s="5" t="e">
        <f>INDEX('Damodaran CRPs'!$N:$N, MATCH($B176, 'Damodaran CRPs'!$M:$M, 0))</f>
        <v>#N/A</v>
      </c>
      <c r="G176" s="5" t="str">
        <f t="shared" si="24"/>
        <v/>
      </c>
      <c r="H176" s="5"/>
      <c r="I176" s="5" t="b">
        <f t="shared" si="25"/>
        <v>0</v>
      </c>
      <c r="J176" t="b">
        <f t="shared" si="26"/>
        <v>0</v>
      </c>
      <c r="K176" s="78">
        <f>SUMIFS(EM!$X:$X, EM!$N:$N, $A176)/100</f>
        <v>0</v>
      </c>
      <c r="L176" s="78">
        <f t="shared" si="27"/>
        <v>0</v>
      </c>
      <c r="M176" s="78">
        <f>SUMIFS(ACWI!$X:$X, ACWI!$N:$N, $A176)/100</f>
        <v>0</v>
      </c>
      <c r="N176" s="78">
        <f t="shared" si="28"/>
        <v>0</v>
      </c>
      <c r="O176" s="78">
        <f t="shared" si="29"/>
        <v>0</v>
      </c>
      <c r="P176" s="78">
        <f>IF(OR(ISNA($E176), $E176&lt;&gt;'WB Country Groups'!H$1), 0, $N176/SUMIFS(Portfolio!$N$2:$N$195, Portfolio!$E$2:$E$195, 'WB Country Groups'!H$1))</f>
        <v>0</v>
      </c>
      <c r="Q176" s="78">
        <f>IF(OR(ISNA($E176), $E176&lt;&gt;'WB Country Groups'!I$1), 0, $N176/SUMIFS(Portfolio!$N$2:$N$195, Portfolio!$E$2:$E$195, 'WB Country Groups'!I$1))</f>
        <v>0</v>
      </c>
      <c r="R176" s="78">
        <f>IF(OR(ISNA($E176), $E176&lt;&gt;'WB Country Groups'!J$1), 0, $N176/SUMIFS(Portfolio!$N$2:$N$195, Portfolio!$E$2:$E$195, 'WB Country Groups'!J$1))</f>
        <v>0</v>
      </c>
      <c r="S176" s="78">
        <f>IF(OR(ISNA($E176), $E176&lt;&gt;'WB Country Groups'!K$1), 0, $N176/SUMIFS(Portfolio!$N$2:$N$195, Portfolio!$E$2:$E$195, 'WB Country Groups'!K$1))</f>
        <v>0</v>
      </c>
      <c r="T176" s="78">
        <f>IF(OR(ISNA($E176), $E176&lt;&gt;'WB Country Groups'!L$1), 0, $N176/SUMIFS(Portfolio!$N$2:$N$195, Portfolio!$E$2:$E$195, 'WB Country Groups'!L$1))</f>
        <v>0</v>
      </c>
      <c r="U176" s="78">
        <f>IF(OR(ISNA($E176), $E176&lt;&gt;'WB Country Groups'!M$1), 0, $N176/SUMIFS(Portfolio!$N$2:$N$195, Portfolio!$E$2:$E$195, 'WB Country Groups'!M$1))</f>
        <v>0</v>
      </c>
      <c r="V176" s="78">
        <f>IF(OR(ISNA($E176), $E176&lt;&gt;'WB Country Groups'!N$1), 0, $N176/SUMIFS(Portfolio!$N$2:$N$195, Portfolio!$E$2:$E$195, 'WB Country Groups'!N$1))</f>
        <v>0</v>
      </c>
      <c r="W176" s="78">
        <f>SUMIFS(FM!$X:$X, FM!$N:$N, $A176)/100</f>
        <v>0</v>
      </c>
      <c r="X176" s="78">
        <f t="shared" si="30"/>
        <v>0</v>
      </c>
      <c r="Y176" s="78">
        <f>SUMIFS(World!$X:$X, World!$N:$N, $A176)/100</f>
        <v>0</v>
      </c>
      <c r="Z176" s="78">
        <f t="shared" si="31"/>
        <v>0</v>
      </c>
      <c r="AA176" s="5" t="str">
        <f>IF(INDEX('WB WDI Market Cap'!$T:$T, MATCH($B176, 'WB WDI Market Cap'!$C:$C, 0))=0, "", INDEX('WB WDI Market Cap'!$T:$T, MATCH($B176, 'WB WDI Market Cap'!$C:$C, 0)))</f>
        <v/>
      </c>
      <c r="AB176" s="5" t="str">
        <f t="shared" si="32"/>
        <v/>
      </c>
    </row>
    <row r="177" spans="1:28">
      <c r="A177" t="str">
        <f>INDEX('ISO2-ISO3'!$C:$C, MATCH($B177, 'ISO2-ISO3'!$D:$D, 0))</f>
        <v>TT</v>
      </c>
      <c r="B177" t="str">
        <f>'ISO3s in META'!A176</f>
        <v>TTO</v>
      </c>
      <c r="C177" t="str">
        <f>INDEX('ISO3-Names'!$B$2:$B$275, MATCH($B177, 'ISO3-Names'!$A$2:$A$275, 0))</f>
        <v>Trinidad and Tobago</v>
      </c>
      <c r="D177" t="str">
        <f>INDEX('WB Country Groups'!$C$2:$C$219, MATCH($B177, 'WB Country Groups'!$B$2:$B$219, 0))</f>
        <v>Latin America &amp; Caribbean</v>
      </c>
      <c r="E177" t="str">
        <f t="shared" si="23"/>
        <v>Latin America &amp; Caribbean</v>
      </c>
      <c r="F177" s="5">
        <f>INDEX('Damodaran CRPs'!$N:$N, MATCH($B177, 'Damodaran CRPs'!$M:$M, 0))</f>
        <v>4.565066365745582E-2</v>
      </c>
      <c r="G177" s="5">
        <f t="shared" si="24"/>
        <v>4.565066365745582E-2</v>
      </c>
      <c r="H177" s="5"/>
      <c r="I177" s="5" t="b">
        <f t="shared" si="25"/>
        <v>0</v>
      </c>
      <c r="J177" t="b">
        <f t="shared" si="26"/>
        <v>0</v>
      </c>
      <c r="K177" s="78">
        <f>SUMIFS(EM!$X:$X, EM!$N:$N, $A177)/100</f>
        <v>0</v>
      </c>
      <c r="L177" s="78">
        <f t="shared" si="27"/>
        <v>0</v>
      </c>
      <c r="M177" s="78">
        <f>SUMIFS(ACWI!$X:$X, ACWI!$N:$N, $A177)/100</f>
        <v>0</v>
      </c>
      <c r="N177" s="78">
        <f t="shared" si="28"/>
        <v>0</v>
      </c>
      <c r="O177" s="78">
        <f t="shared" si="29"/>
        <v>0</v>
      </c>
      <c r="P177" s="78">
        <f>IF(OR(ISNA($E177), $E177&lt;&gt;'WB Country Groups'!H$1), 0, $N177/SUMIFS(Portfolio!$N$2:$N$195, Portfolio!$E$2:$E$195, 'WB Country Groups'!H$1))</f>
        <v>0</v>
      </c>
      <c r="Q177" s="78">
        <f>IF(OR(ISNA($E177), $E177&lt;&gt;'WB Country Groups'!I$1), 0, $N177/SUMIFS(Portfolio!$N$2:$N$195, Portfolio!$E$2:$E$195, 'WB Country Groups'!I$1))</f>
        <v>0</v>
      </c>
      <c r="R177" s="78">
        <f>IF(OR(ISNA($E177), $E177&lt;&gt;'WB Country Groups'!J$1), 0, $N177/SUMIFS(Portfolio!$N$2:$N$195, Portfolio!$E$2:$E$195, 'WB Country Groups'!J$1))</f>
        <v>0</v>
      </c>
      <c r="S177" s="78">
        <f>IF(OR(ISNA($E177), $E177&lt;&gt;'WB Country Groups'!K$1), 0, $N177/SUMIFS(Portfolio!$N$2:$N$195, Portfolio!$E$2:$E$195, 'WB Country Groups'!K$1))</f>
        <v>0</v>
      </c>
      <c r="T177" s="78">
        <f>IF(OR(ISNA($E177), $E177&lt;&gt;'WB Country Groups'!L$1), 0, $N177/SUMIFS(Portfolio!$N$2:$N$195, Portfolio!$E$2:$E$195, 'WB Country Groups'!L$1))</f>
        <v>0</v>
      </c>
      <c r="U177" s="78">
        <f>IF(OR(ISNA($E177), $E177&lt;&gt;'WB Country Groups'!M$1), 0, $N177/SUMIFS(Portfolio!$N$2:$N$195, Portfolio!$E$2:$E$195, 'WB Country Groups'!M$1))</f>
        <v>0</v>
      </c>
      <c r="V177" s="78">
        <f>IF(OR(ISNA($E177), $E177&lt;&gt;'WB Country Groups'!N$1), 0, $N177/SUMIFS(Portfolio!$N$2:$N$195, Portfolio!$E$2:$E$195, 'WB Country Groups'!N$1))</f>
        <v>0</v>
      </c>
      <c r="W177" s="78">
        <f>SUMIFS(FM!$X:$X, FM!$N:$N, $A177)/100</f>
        <v>0</v>
      </c>
      <c r="X177" s="78">
        <f t="shared" si="30"/>
        <v>0</v>
      </c>
      <c r="Y177" s="78">
        <f>SUMIFS(World!$X:$X, World!$N:$N, $A177)/100</f>
        <v>0</v>
      </c>
      <c r="Z177" s="78">
        <f t="shared" si="31"/>
        <v>0</v>
      </c>
      <c r="AA177" s="5" t="str">
        <f>IF(INDEX('WB WDI Market Cap'!$T:$T, MATCH($B177, 'WB WDI Market Cap'!$C:$C, 0))=0, "", INDEX('WB WDI Market Cap'!$T:$T, MATCH($B177, 'WB WDI Market Cap'!$C:$C, 0)))</f>
        <v/>
      </c>
      <c r="AB177" s="5" t="str">
        <f t="shared" si="32"/>
        <v/>
      </c>
    </row>
    <row r="178" spans="1:28">
      <c r="A178" t="str">
        <f>INDEX('ISO2-ISO3'!$C:$C, MATCH($B178, 'ISO2-ISO3'!$D:$D, 0))</f>
        <v>TN</v>
      </c>
      <c r="B178" t="str">
        <f>'ISO3s in META'!A177</f>
        <v>TUN</v>
      </c>
      <c r="C178" t="str">
        <f>INDEX('ISO3-Names'!$B$2:$B$275, MATCH($B178, 'ISO3-Names'!$A$2:$A$275, 0))</f>
        <v>Tunisia</v>
      </c>
      <c r="D178" t="str">
        <f>INDEX('WB Country Groups'!$C$2:$C$219, MATCH($B178, 'WB Country Groups'!$B$2:$B$219, 0))</f>
        <v>Middle East &amp; North Africa</v>
      </c>
      <c r="E178" t="str">
        <f t="shared" si="23"/>
        <v>Middle East &amp; North Africa</v>
      </c>
      <c r="F178" s="5">
        <f>INDEX('Damodaran CRPs'!$N:$N, MATCH($B178, 'Damodaran CRPs'!$M:$M, 0))</f>
        <v>0.13659534516254354</v>
      </c>
      <c r="G178" s="5">
        <f t="shared" si="24"/>
        <v>0.13659534516254354</v>
      </c>
      <c r="H178" s="5"/>
      <c r="I178" s="5" t="b">
        <f t="shared" si="25"/>
        <v>1</v>
      </c>
      <c r="J178" t="b">
        <f t="shared" si="26"/>
        <v>0</v>
      </c>
      <c r="K178" s="78">
        <f>SUMIFS(EM!$X:$X, EM!$N:$N, $A178)/100</f>
        <v>0</v>
      </c>
      <c r="L178" s="78">
        <f t="shared" si="27"/>
        <v>0</v>
      </c>
      <c r="M178" s="78">
        <f>SUMIFS(ACWI!$X:$X, ACWI!$N:$N, $A178)/100</f>
        <v>0</v>
      </c>
      <c r="N178" s="78">
        <f t="shared" si="28"/>
        <v>0</v>
      </c>
      <c r="O178" s="78">
        <f t="shared" si="29"/>
        <v>0</v>
      </c>
      <c r="P178" s="78">
        <f>IF(OR(ISNA($E178), $E178&lt;&gt;'WB Country Groups'!H$1), 0, $N178/SUMIFS(Portfolio!$N$2:$N$195, Portfolio!$E$2:$E$195, 'WB Country Groups'!H$1))</f>
        <v>0</v>
      </c>
      <c r="Q178" s="78">
        <f>IF(OR(ISNA($E178), $E178&lt;&gt;'WB Country Groups'!I$1), 0, $N178/SUMIFS(Portfolio!$N$2:$N$195, Portfolio!$E$2:$E$195, 'WB Country Groups'!I$1))</f>
        <v>0</v>
      </c>
      <c r="R178" s="78">
        <f>IF(OR(ISNA($E178), $E178&lt;&gt;'WB Country Groups'!J$1), 0, $N178/SUMIFS(Portfolio!$N$2:$N$195, Portfolio!$E$2:$E$195, 'WB Country Groups'!J$1))</f>
        <v>0</v>
      </c>
      <c r="S178" s="78">
        <f>IF(OR(ISNA($E178), $E178&lt;&gt;'WB Country Groups'!K$1), 0, $N178/SUMIFS(Portfolio!$N$2:$N$195, Portfolio!$E$2:$E$195, 'WB Country Groups'!K$1))</f>
        <v>0</v>
      </c>
      <c r="T178" s="78">
        <f>IF(OR(ISNA($E178), $E178&lt;&gt;'WB Country Groups'!L$1), 0, $N178/SUMIFS(Portfolio!$N$2:$N$195, Portfolio!$E$2:$E$195, 'WB Country Groups'!L$1))</f>
        <v>0</v>
      </c>
      <c r="U178" s="78">
        <f>IF(OR(ISNA($E178), $E178&lt;&gt;'WB Country Groups'!M$1), 0, $N178/SUMIFS(Portfolio!$N$2:$N$195, Portfolio!$E$2:$E$195, 'WB Country Groups'!M$1))</f>
        <v>0</v>
      </c>
      <c r="V178" s="78">
        <f>IF(OR(ISNA($E178), $E178&lt;&gt;'WB Country Groups'!N$1), 0, $N178/SUMIFS(Portfolio!$N$2:$N$195, Portfolio!$E$2:$E$195, 'WB Country Groups'!N$1))</f>
        <v>0</v>
      </c>
      <c r="W178" s="78">
        <f>SUMIFS(FM!$X:$X, FM!$N:$N, $A178)/100</f>
        <v>4.2543895774349999E-3</v>
      </c>
      <c r="X178" s="78">
        <f t="shared" si="30"/>
        <v>4.2543895774349739E-3</v>
      </c>
      <c r="Y178" s="78">
        <f>SUMIFS(World!$X:$X, World!$N:$N, $A178)/100</f>
        <v>0</v>
      </c>
      <c r="Z178" s="78">
        <f t="shared" si="31"/>
        <v>0</v>
      </c>
      <c r="AA178" s="5">
        <f>IF(INDEX('WB WDI Market Cap'!$T:$T, MATCH($B178, 'WB WDI Market Cap'!$C:$C, 0))=0, "", INDEX('WB WDI Market Cap'!$T:$T, MATCH($B178, 'WB WDI Market Cap'!$C:$C, 0)))</f>
        <v>8.5370213129568753E-5</v>
      </c>
      <c r="AB178" s="5">
        <f t="shared" si="32"/>
        <v>8.5934638147978559E-5</v>
      </c>
    </row>
    <row r="179" spans="1:28">
      <c r="A179" t="str">
        <f>INDEX('ISO2-ISO3'!$C:$C, MATCH($B179, 'ISO2-ISO3'!$D:$D, 0))</f>
        <v>TR</v>
      </c>
      <c r="B179" t="str">
        <f>'ISO3s in META'!A178</f>
        <v>TUR</v>
      </c>
      <c r="C179" t="str">
        <f>INDEX('ISO3-Names'!$B$2:$B$275, MATCH($B179, 'ISO3-Names'!$A$2:$A$275, 0))</f>
        <v>TÃ¼rkiye</v>
      </c>
      <c r="D179" t="str">
        <f>INDEX('WB Country Groups'!$C$2:$C$219, MATCH($B179, 'WB Country Groups'!$B$2:$B$219, 0))</f>
        <v>Europe &amp; Central Asia</v>
      </c>
      <c r="E179" t="str">
        <f t="shared" si="23"/>
        <v>Europe &amp; Central Asia</v>
      </c>
      <c r="F179" s="5">
        <f>INDEX('Damodaran CRPs'!$N:$N, MATCH($B179, 'Damodaran CRPs'!$M:$M, 0))</f>
        <v>9.8612566416301048E-2</v>
      </c>
      <c r="G179" s="5">
        <f t="shared" si="24"/>
        <v>9.8612566416301048E-2</v>
      </c>
      <c r="H179" s="5"/>
      <c r="I179" s="5" t="b">
        <f t="shared" si="25"/>
        <v>1</v>
      </c>
      <c r="J179" t="b">
        <f t="shared" si="26"/>
        <v>0</v>
      </c>
      <c r="K179" s="78">
        <f>SUMIFS(EM!$X:$X, EM!$N:$N, $A179)/100</f>
        <v>7.1917276911290006E-3</v>
      </c>
      <c r="L179" s="78">
        <f t="shared" si="27"/>
        <v>7.1917276911289928E-3</v>
      </c>
      <c r="M179" s="78">
        <f>SUMIFS(ACWI!$X:$X, ACWI!$N:$N, $A179)/100</f>
        <v>7.469837163829998E-4</v>
      </c>
      <c r="N179" s="78">
        <f t="shared" si="28"/>
        <v>7.4949934133985117E-4</v>
      </c>
      <c r="O179" s="78">
        <f t="shared" si="29"/>
        <v>2.0182418934871649E-3</v>
      </c>
      <c r="P179" s="78">
        <f>IF(OR(ISNA($E179), $E179&lt;&gt;'WB Country Groups'!H$1), 0, $N179/SUMIFS(Portfolio!$N$2:$N$195, Portfolio!$E$2:$E$195, 'WB Country Groups'!H$1))</f>
        <v>0</v>
      </c>
      <c r="Q179" s="78">
        <f>IF(OR(ISNA($E179), $E179&lt;&gt;'WB Country Groups'!I$1), 0, $N179/SUMIFS(Portfolio!$N$2:$N$195, Portfolio!$E$2:$E$195, 'WB Country Groups'!I$1))</f>
        <v>4.6614694320718467E-3</v>
      </c>
      <c r="R179" s="78">
        <f>IF(OR(ISNA($E179), $E179&lt;&gt;'WB Country Groups'!J$1), 0, $N179/SUMIFS(Portfolio!$N$2:$N$195, Portfolio!$E$2:$E$195, 'WB Country Groups'!J$1))</f>
        <v>0</v>
      </c>
      <c r="S179" s="78">
        <f>IF(OR(ISNA($E179), $E179&lt;&gt;'WB Country Groups'!K$1), 0, $N179/SUMIFS(Portfolio!$N$2:$N$195, Portfolio!$E$2:$E$195, 'WB Country Groups'!K$1))</f>
        <v>0</v>
      </c>
      <c r="T179" s="78">
        <f>IF(OR(ISNA($E179), $E179&lt;&gt;'WB Country Groups'!L$1), 0, $N179/SUMIFS(Portfolio!$N$2:$N$195, Portfolio!$E$2:$E$195, 'WB Country Groups'!L$1))</f>
        <v>0</v>
      </c>
      <c r="U179" s="78">
        <f>IF(OR(ISNA($E179), $E179&lt;&gt;'WB Country Groups'!M$1), 0, $N179/SUMIFS(Portfolio!$N$2:$N$195, Portfolio!$E$2:$E$195, 'WB Country Groups'!M$1))</f>
        <v>0</v>
      </c>
      <c r="V179" s="78">
        <f>IF(OR(ISNA($E179), $E179&lt;&gt;'WB Country Groups'!N$1), 0, $N179/SUMIFS(Portfolio!$N$2:$N$195, Portfolio!$E$2:$E$195, 'WB Country Groups'!N$1))</f>
        <v>0</v>
      </c>
      <c r="W179" s="78">
        <f>SUMIFS(FM!$X:$X, FM!$N:$N, $A179)/100</f>
        <v>0</v>
      </c>
      <c r="X179" s="78">
        <f t="shared" si="30"/>
        <v>0</v>
      </c>
      <c r="Y179" s="78">
        <f>SUMIFS(World!$X:$X, World!$N:$N, $A179)/100</f>
        <v>0</v>
      </c>
      <c r="Z179" s="78">
        <f t="shared" si="31"/>
        <v>0</v>
      </c>
      <c r="AA179" s="5">
        <f>IF(INDEX('WB WDI Market Cap'!$T:$T, MATCH($B179, 'WB WDI Market Cap'!$C:$C, 0))=0, "", INDEX('WB WDI Market Cap'!$T:$T, MATCH($B179, 'WB WDI Market Cap'!$C:$C, 0)))</f>
        <v>2.3651259261046188E-3</v>
      </c>
      <c r="AB179" s="5">
        <f t="shared" si="32"/>
        <v>2.3807629521286375E-3</v>
      </c>
    </row>
    <row r="180" spans="1:28">
      <c r="A180" t="str">
        <f>INDEX('ISO2-ISO3'!$C:$C, MATCH($B180, 'ISO2-ISO3'!$D:$D, 0))</f>
        <v>TV</v>
      </c>
      <c r="B180" t="str">
        <f>'ISO3s in META'!A179</f>
        <v>TUV</v>
      </c>
      <c r="C180" t="str">
        <f>INDEX('ISO3-Names'!$B$2:$B$275, MATCH($B180, 'ISO3-Names'!$A$2:$A$275, 0))</f>
        <v>Tuvalu</v>
      </c>
      <c r="D180" t="str">
        <f>INDEX('WB Country Groups'!$C$2:$C$219, MATCH($B180, 'WB Country Groups'!$B$2:$B$219, 0))</f>
        <v>East Asia &amp; Pacific</v>
      </c>
      <c r="E180" t="str">
        <f t="shared" si="23"/>
        <v>East Asia &amp; Pacific</v>
      </c>
      <c r="F180" s="5" t="e">
        <f>INDEX('Damodaran CRPs'!$N:$N, MATCH($B180, 'Damodaran CRPs'!$M:$M, 0))</f>
        <v>#N/A</v>
      </c>
      <c r="G180" s="5" t="str">
        <f t="shared" si="24"/>
        <v/>
      </c>
      <c r="H180" s="5"/>
      <c r="I180" s="5" t="b">
        <f t="shared" si="25"/>
        <v>0</v>
      </c>
      <c r="J180" t="b">
        <f t="shared" si="26"/>
        <v>0</v>
      </c>
      <c r="K180" s="78">
        <f>SUMIFS(EM!$X:$X, EM!$N:$N, $A180)/100</f>
        <v>0</v>
      </c>
      <c r="L180" s="78">
        <f t="shared" si="27"/>
        <v>0</v>
      </c>
      <c r="M180" s="78">
        <f>SUMIFS(ACWI!$X:$X, ACWI!$N:$N, $A180)/100</f>
        <v>0</v>
      </c>
      <c r="N180" s="78">
        <f t="shared" si="28"/>
        <v>0</v>
      </c>
      <c r="O180" s="78">
        <f t="shared" si="29"/>
        <v>0</v>
      </c>
      <c r="P180" s="78">
        <f>IF(OR(ISNA($E180), $E180&lt;&gt;'WB Country Groups'!H$1), 0, $N180/SUMIFS(Portfolio!$N$2:$N$195, Portfolio!$E$2:$E$195, 'WB Country Groups'!H$1))</f>
        <v>0</v>
      </c>
      <c r="Q180" s="78">
        <f>IF(OR(ISNA($E180), $E180&lt;&gt;'WB Country Groups'!I$1), 0, $N180/SUMIFS(Portfolio!$N$2:$N$195, Portfolio!$E$2:$E$195, 'WB Country Groups'!I$1))</f>
        <v>0</v>
      </c>
      <c r="R180" s="78">
        <f>IF(OR(ISNA($E180), $E180&lt;&gt;'WB Country Groups'!J$1), 0, $N180/SUMIFS(Portfolio!$N$2:$N$195, Portfolio!$E$2:$E$195, 'WB Country Groups'!J$1))</f>
        <v>0</v>
      </c>
      <c r="S180" s="78">
        <f>IF(OR(ISNA($E180), $E180&lt;&gt;'WB Country Groups'!K$1), 0, $N180/SUMIFS(Portfolio!$N$2:$N$195, Portfolio!$E$2:$E$195, 'WB Country Groups'!K$1))</f>
        <v>0</v>
      </c>
      <c r="T180" s="78">
        <f>IF(OR(ISNA($E180), $E180&lt;&gt;'WB Country Groups'!L$1), 0, $N180/SUMIFS(Portfolio!$N$2:$N$195, Portfolio!$E$2:$E$195, 'WB Country Groups'!L$1))</f>
        <v>0</v>
      </c>
      <c r="U180" s="78">
        <f>IF(OR(ISNA($E180), $E180&lt;&gt;'WB Country Groups'!M$1), 0, $N180/SUMIFS(Portfolio!$N$2:$N$195, Portfolio!$E$2:$E$195, 'WB Country Groups'!M$1))</f>
        <v>0</v>
      </c>
      <c r="V180" s="78">
        <f>IF(OR(ISNA($E180), $E180&lt;&gt;'WB Country Groups'!N$1), 0, $N180/SUMIFS(Portfolio!$N$2:$N$195, Portfolio!$E$2:$E$195, 'WB Country Groups'!N$1))</f>
        <v>0</v>
      </c>
      <c r="W180" s="78">
        <f>SUMIFS(FM!$X:$X, FM!$N:$N, $A180)/100</f>
        <v>0</v>
      </c>
      <c r="X180" s="78">
        <f t="shared" si="30"/>
        <v>0</v>
      </c>
      <c r="Y180" s="78">
        <f>SUMIFS(World!$X:$X, World!$N:$N, $A180)/100</f>
        <v>0</v>
      </c>
      <c r="Z180" s="78">
        <f t="shared" si="31"/>
        <v>0</v>
      </c>
      <c r="AA180" s="5" t="str">
        <f>IF(INDEX('WB WDI Market Cap'!$T:$T, MATCH($B180, 'WB WDI Market Cap'!$C:$C, 0))=0, "", INDEX('WB WDI Market Cap'!$T:$T, MATCH($B180, 'WB WDI Market Cap'!$C:$C, 0)))</f>
        <v/>
      </c>
      <c r="AB180" s="5" t="str">
        <f t="shared" si="32"/>
        <v/>
      </c>
    </row>
    <row r="181" spans="1:28">
      <c r="A181" t="str">
        <f>INDEX('ISO2-ISO3'!$C:$C, MATCH($B181, 'ISO2-ISO3'!$D:$D, 0))</f>
        <v>TW</v>
      </c>
      <c r="B181" t="str">
        <f>'ISO3s in META'!A180</f>
        <v>TWN</v>
      </c>
      <c r="C181" t="str">
        <f>INDEX('ISO3-Names'!$B$2:$B$275, MATCH($B181, 'ISO3-Names'!$A$2:$A$275, 0))</f>
        <v>China, Taiwan Province of</v>
      </c>
      <c r="D181" t="str">
        <f>INDEX('WB Country Groups'!$C$2:$C$219, MATCH($B181, 'WB Country Groups'!$B$2:$B$219, 0))</f>
        <v>East Asia &amp; Pacific</v>
      </c>
      <c r="E181" t="str">
        <f t="shared" si="23"/>
        <v>East Asia &amp; Pacific</v>
      </c>
      <c r="F181" s="5">
        <f>INDEX('Damodaran CRPs'!$N:$N, MATCH($B181, 'Damodaran CRPs'!$M:$M, 0))</f>
        <v>9.0944681505087752E-3</v>
      </c>
      <c r="G181" s="5">
        <f t="shared" si="24"/>
        <v>9.0944681505087752E-3</v>
      </c>
      <c r="H181" s="5"/>
      <c r="I181" s="5" t="b">
        <f t="shared" si="25"/>
        <v>1</v>
      </c>
      <c r="J181" t="b">
        <f t="shared" si="26"/>
        <v>0</v>
      </c>
      <c r="K181" s="78">
        <f>SUMIFS(EM!$X:$X, EM!$N:$N, $A181)/100</f>
        <v>0.15021116232487805</v>
      </c>
      <c r="L181" s="78">
        <f t="shared" si="27"/>
        <v>0.15021116232487788</v>
      </c>
      <c r="M181" s="78">
        <f>SUMIFS(ACWI!$X:$X, ACWI!$N:$N, $A181)/100</f>
        <v>1.5601993998478992E-2</v>
      </c>
      <c r="N181" s="78">
        <f t="shared" si="28"/>
        <v>1.5654536998571774E-2</v>
      </c>
      <c r="O181" s="78">
        <f t="shared" si="29"/>
        <v>4.2154329765229474E-2</v>
      </c>
      <c r="P181" s="78">
        <f>IF(OR(ISNA($E181), $E181&lt;&gt;'WB Country Groups'!H$1), 0, $N181/SUMIFS(Portfolio!$N$2:$N$195, Portfolio!$E$2:$E$195, 'WB Country Groups'!H$1))</f>
        <v>0</v>
      </c>
      <c r="Q181" s="78">
        <f>IF(OR(ISNA($E181), $E181&lt;&gt;'WB Country Groups'!I$1), 0, $N181/SUMIFS(Portfolio!$N$2:$N$195, Portfolio!$E$2:$E$195, 'WB Country Groups'!I$1))</f>
        <v>0</v>
      </c>
      <c r="R181" s="78">
        <f>IF(OR(ISNA($E181), $E181&lt;&gt;'WB Country Groups'!J$1), 0, $N181/SUMIFS(Portfolio!$N$2:$N$195, Portfolio!$E$2:$E$195, 'WB Country Groups'!J$1))</f>
        <v>0.10810310607322064</v>
      </c>
      <c r="S181" s="78">
        <f>IF(OR(ISNA($E181), $E181&lt;&gt;'WB Country Groups'!K$1), 0, $N181/SUMIFS(Portfolio!$N$2:$N$195, Portfolio!$E$2:$E$195, 'WB Country Groups'!K$1))</f>
        <v>0</v>
      </c>
      <c r="T181" s="78">
        <f>IF(OR(ISNA($E181), $E181&lt;&gt;'WB Country Groups'!L$1), 0, $N181/SUMIFS(Portfolio!$N$2:$N$195, Portfolio!$E$2:$E$195, 'WB Country Groups'!L$1))</f>
        <v>0</v>
      </c>
      <c r="U181" s="78">
        <f>IF(OR(ISNA($E181), $E181&lt;&gt;'WB Country Groups'!M$1), 0, $N181/SUMIFS(Portfolio!$N$2:$N$195, Portfolio!$E$2:$E$195, 'WB Country Groups'!M$1))</f>
        <v>0</v>
      </c>
      <c r="V181" s="78">
        <f>IF(OR(ISNA($E181), $E181&lt;&gt;'WB Country Groups'!N$1), 0, $N181/SUMIFS(Portfolio!$N$2:$N$195, Portfolio!$E$2:$E$195, 'WB Country Groups'!N$1))</f>
        <v>0</v>
      </c>
      <c r="W181" s="78">
        <f>SUMIFS(FM!$X:$X, FM!$N:$N, $A181)/100</f>
        <v>0</v>
      </c>
      <c r="X181" s="78">
        <f t="shared" si="30"/>
        <v>0</v>
      </c>
      <c r="Y181" s="78">
        <f>SUMIFS(World!$X:$X, World!$N:$N, $A181)/100</f>
        <v>0</v>
      </c>
      <c r="Z181" s="78">
        <f t="shared" si="31"/>
        <v>0</v>
      </c>
      <c r="AA181" s="5" t="e">
        <f>IF(INDEX('WB WDI Market Cap'!$T:$T, MATCH($B181, 'WB WDI Market Cap'!$C:$C, 0))=0, "", INDEX('WB WDI Market Cap'!$T:$T, MATCH($B181, 'WB WDI Market Cap'!$C:$C, 0)))</f>
        <v>#N/A</v>
      </c>
      <c r="AB181" s="5" t="str">
        <f t="shared" si="32"/>
        <v/>
      </c>
    </row>
    <row r="182" spans="1:28">
      <c r="A182" t="str">
        <f>INDEX('ISO2-ISO3'!$C:$C, MATCH($B182, 'ISO2-ISO3'!$D:$D, 0))</f>
        <v>TZ</v>
      </c>
      <c r="B182" t="str">
        <f>'ISO3s in META'!A181</f>
        <v>TZA</v>
      </c>
      <c r="C182" t="str">
        <f>INDEX('ISO3-Names'!$B$2:$B$275, MATCH($B182, 'ISO3-Names'!$A$2:$A$275, 0))</f>
        <v>United Republic of Tanzania</v>
      </c>
      <c r="D182" t="str">
        <f>INDEX('WB Country Groups'!$C$2:$C$219, MATCH($B182, 'WB Country Groups'!$B$2:$B$219, 0))</f>
        <v>Sub-Saharan Africa</v>
      </c>
      <c r="E182" t="str">
        <f t="shared" si="23"/>
        <v>Sub-Saharan Africa</v>
      </c>
      <c r="F182" s="5">
        <f>INDEX('Damodaran CRPs'!$N:$N, MATCH($B182, 'Damodaran CRPs'!$M:$M, 0))</f>
        <v>8.3455119498786423E-2</v>
      </c>
      <c r="G182" s="5">
        <f t="shared" si="24"/>
        <v>8.3455119498786423E-2</v>
      </c>
      <c r="H182" s="5"/>
      <c r="I182" s="5" t="b">
        <f t="shared" si="25"/>
        <v>0</v>
      </c>
      <c r="J182" t="b">
        <f t="shared" si="26"/>
        <v>0</v>
      </c>
      <c r="K182" s="78">
        <f>SUMIFS(EM!$X:$X, EM!$N:$N, $A182)/100</f>
        <v>0</v>
      </c>
      <c r="L182" s="78">
        <f t="shared" si="27"/>
        <v>0</v>
      </c>
      <c r="M182" s="78">
        <f>SUMIFS(ACWI!$X:$X, ACWI!$N:$N, $A182)/100</f>
        <v>0</v>
      </c>
      <c r="N182" s="78">
        <f t="shared" si="28"/>
        <v>0</v>
      </c>
      <c r="O182" s="78">
        <f t="shared" si="29"/>
        <v>0</v>
      </c>
      <c r="P182" s="78">
        <f>IF(OR(ISNA($E182), $E182&lt;&gt;'WB Country Groups'!H$1), 0, $N182/SUMIFS(Portfolio!$N$2:$N$195, Portfolio!$E$2:$E$195, 'WB Country Groups'!H$1))</f>
        <v>0</v>
      </c>
      <c r="Q182" s="78">
        <f>IF(OR(ISNA($E182), $E182&lt;&gt;'WB Country Groups'!I$1), 0, $N182/SUMIFS(Portfolio!$N$2:$N$195, Portfolio!$E$2:$E$195, 'WB Country Groups'!I$1))</f>
        <v>0</v>
      </c>
      <c r="R182" s="78">
        <f>IF(OR(ISNA($E182), $E182&lt;&gt;'WB Country Groups'!J$1), 0, $N182/SUMIFS(Portfolio!$N$2:$N$195, Portfolio!$E$2:$E$195, 'WB Country Groups'!J$1))</f>
        <v>0</v>
      </c>
      <c r="S182" s="78">
        <f>IF(OR(ISNA($E182), $E182&lt;&gt;'WB Country Groups'!K$1), 0, $N182/SUMIFS(Portfolio!$N$2:$N$195, Portfolio!$E$2:$E$195, 'WB Country Groups'!K$1))</f>
        <v>0</v>
      </c>
      <c r="T182" s="78">
        <f>IF(OR(ISNA($E182), $E182&lt;&gt;'WB Country Groups'!L$1), 0, $N182/SUMIFS(Portfolio!$N$2:$N$195, Portfolio!$E$2:$E$195, 'WB Country Groups'!L$1))</f>
        <v>0</v>
      </c>
      <c r="U182" s="78">
        <f>IF(OR(ISNA($E182), $E182&lt;&gt;'WB Country Groups'!M$1), 0, $N182/SUMIFS(Portfolio!$N$2:$N$195, Portfolio!$E$2:$E$195, 'WB Country Groups'!M$1))</f>
        <v>0</v>
      </c>
      <c r="V182" s="78">
        <f>IF(OR(ISNA($E182), $E182&lt;&gt;'WB Country Groups'!N$1), 0, $N182/SUMIFS(Portfolio!$N$2:$N$195, Portfolio!$E$2:$E$195, 'WB Country Groups'!N$1))</f>
        <v>0</v>
      </c>
      <c r="W182" s="78">
        <f>SUMIFS(FM!$X:$X, FM!$N:$N, $A182)/100</f>
        <v>0</v>
      </c>
      <c r="X182" s="78">
        <f t="shared" si="30"/>
        <v>0</v>
      </c>
      <c r="Y182" s="78">
        <f>SUMIFS(World!$X:$X, World!$N:$N, $A182)/100</f>
        <v>0</v>
      </c>
      <c r="Z182" s="78">
        <f t="shared" si="31"/>
        <v>0</v>
      </c>
      <c r="AA182" s="5">
        <f>IF(INDEX('WB WDI Market Cap'!$T:$T, MATCH($B182, 'WB WDI Market Cap'!$C:$C, 0))=0, "", INDEX('WB WDI Market Cap'!$T:$T, MATCH($B182, 'WB WDI Market Cap'!$C:$C, 0)))</f>
        <v>6.4557482007860991E-5</v>
      </c>
      <c r="AB182" s="5">
        <f t="shared" si="32"/>
        <v>6.4984303689979495E-5</v>
      </c>
    </row>
    <row r="183" spans="1:28">
      <c r="A183" t="str">
        <f>INDEX('ISO2-ISO3'!$C:$C, MATCH($B183, 'ISO2-ISO3'!$D:$D, 0))</f>
        <v>UG</v>
      </c>
      <c r="B183" t="str">
        <f>'ISO3s in META'!A182</f>
        <v>UGA</v>
      </c>
      <c r="C183" t="str">
        <f>INDEX('ISO3-Names'!$B$2:$B$275, MATCH($B183, 'ISO3-Names'!$A$2:$A$275, 0))</f>
        <v>Uganda</v>
      </c>
      <c r="D183" t="str">
        <f>INDEX('WB Country Groups'!$C$2:$C$219, MATCH($B183, 'WB Country Groups'!$B$2:$B$219, 0))</f>
        <v>Sub-Saharan Africa</v>
      </c>
      <c r="E183" t="str">
        <f t="shared" si="23"/>
        <v>Sub-Saharan Africa</v>
      </c>
      <c r="F183" s="5">
        <f>INDEX('Damodaran CRPs'!$N:$N, MATCH($B183, 'Damodaran CRPs'!$M:$M, 0))</f>
        <v>8.3455119498786423E-2</v>
      </c>
      <c r="G183" s="5">
        <f t="shared" si="24"/>
        <v>8.3455119498786423E-2</v>
      </c>
      <c r="H183" s="5"/>
      <c r="I183" s="5" t="b">
        <f t="shared" si="25"/>
        <v>0</v>
      </c>
      <c r="J183" t="b">
        <f t="shared" si="26"/>
        <v>0</v>
      </c>
      <c r="K183" s="78">
        <f>SUMIFS(EM!$X:$X, EM!$N:$N, $A183)/100</f>
        <v>0</v>
      </c>
      <c r="L183" s="78">
        <f t="shared" si="27"/>
        <v>0</v>
      </c>
      <c r="M183" s="78">
        <f>SUMIFS(ACWI!$X:$X, ACWI!$N:$N, $A183)/100</f>
        <v>0</v>
      </c>
      <c r="N183" s="78">
        <f t="shared" si="28"/>
        <v>0</v>
      </c>
      <c r="O183" s="78">
        <f t="shared" si="29"/>
        <v>0</v>
      </c>
      <c r="P183" s="78">
        <f>IF(OR(ISNA($E183), $E183&lt;&gt;'WB Country Groups'!H$1), 0, $N183/SUMIFS(Portfolio!$N$2:$N$195, Portfolio!$E$2:$E$195, 'WB Country Groups'!H$1))</f>
        <v>0</v>
      </c>
      <c r="Q183" s="78">
        <f>IF(OR(ISNA($E183), $E183&lt;&gt;'WB Country Groups'!I$1), 0, $N183/SUMIFS(Portfolio!$N$2:$N$195, Portfolio!$E$2:$E$195, 'WB Country Groups'!I$1))</f>
        <v>0</v>
      </c>
      <c r="R183" s="78">
        <f>IF(OR(ISNA($E183), $E183&lt;&gt;'WB Country Groups'!J$1), 0, $N183/SUMIFS(Portfolio!$N$2:$N$195, Portfolio!$E$2:$E$195, 'WB Country Groups'!J$1))</f>
        <v>0</v>
      </c>
      <c r="S183" s="78">
        <f>IF(OR(ISNA($E183), $E183&lt;&gt;'WB Country Groups'!K$1), 0, $N183/SUMIFS(Portfolio!$N$2:$N$195, Portfolio!$E$2:$E$195, 'WB Country Groups'!K$1))</f>
        <v>0</v>
      </c>
      <c r="T183" s="78">
        <f>IF(OR(ISNA($E183), $E183&lt;&gt;'WB Country Groups'!L$1), 0, $N183/SUMIFS(Portfolio!$N$2:$N$195, Portfolio!$E$2:$E$195, 'WB Country Groups'!L$1))</f>
        <v>0</v>
      </c>
      <c r="U183" s="78">
        <f>IF(OR(ISNA($E183), $E183&lt;&gt;'WB Country Groups'!M$1), 0, $N183/SUMIFS(Portfolio!$N$2:$N$195, Portfolio!$E$2:$E$195, 'WB Country Groups'!M$1))</f>
        <v>0</v>
      </c>
      <c r="V183" s="78">
        <f>IF(OR(ISNA($E183), $E183&lt;&gt;'WB Country Groups'!N$1), 0, $N183/SUMIFS(Portfolio!$N$2:$N$195, Portfolio!$E$2:$E$195, 'WB Country Groups'!N$1))</f>
        <v>0</v>
      </c>
      <c r="W183" s="78">
        <f>SUMIFS(FM!$X:$X, FM!$N:$N, $A183)/100</f>
        <v>0</v>
      </c>
      <c r="X183" s="78">
        <f t="shared" si="30"/>
        <v>0</v>
      </c>
      <c r="Y183" s="78">
        <f>SUMIFS(World!$X:$X, World!$N:$N, $A183)/100</f>
        <v>0</v>
      </c>
      <c r="Z183" s="78">
        <f t="shared" si="31"/>
        <v>0</v>
      </c>
      <c r="AA183" s="5" t="str">
        <f>IF(INDEX('WB WDI Market Cap'!$T:$T, MATCH($B183, 'WB WDI Market Cap'!$C:$C, 0))=0, "", INDEX('WB WDI Market Cap'!$T:$T, MATCH($B183, 'WB WDI Market Cap'!$C:$C, 0)))</f>
        <v/>
      </c>
      <c r="AB183" s="5" t="str">
        <f t="shared" si="32"/>
        <v/>
      </c>
    </row>
    <row r="184" spans="1:28">
      <c r="A184" t="str">
        <f>INDEX('ISO2-ISO3'!$C:$C, MATCH($B184, 'ISO2-ISO3'!$D:$D, 0))</f>
        <v>UA</v>
      </c>
      <c r="B184" t="str">
        <f>'ISO3s in META'!A183</f>
        <v>UKR</v>
      </c>
      <c r="C184" t="str">
        <f>INDEX('ISO3-Names'!$B$2:$B$275, MATCH($B184, 'ISO3-Names'!$A$2:$A$275, 0))</f>
        <v>Ukraine</v>
      </c>
      <c r="D184" t="str">
        <f>INDEX('WB Country Groups'!$C$2:$C$219, MATCH($B184, 'WB Country Groups'!$B$2:$B$219, 0))</f>
        <v>Europe &amp; Central Asia</v>
      </c>
      <c r="E184" t="str">
        <f t="shared" si="23"/>
        <v>Europe &amp; Central Asia</v>
      </c>
      <c r="F184" s="5">
        <f>INDEX('Damodaran CRPs'!$N:$N, MATCH($B184, 'Damodaran CRPs'!$M:$M, 0))</f>
        <v>0.18206768591508743</v>
      </c>
      <c r="G184" s="5">
        <f t="shared" si="24"/>
        <v>0.18206768591508743</v>
      </c>
      <c r="H184" s="5"/>
      <c r="I184" s="5" t="b">
        <f t="shared" si="25"/>
        <v>0</v>
      </c>
      <c r="J184" t="b">
        <f t="shared" si="26"/>
        <v>0</v>
      </c>
      <c r="K184" s="78">
        <f>SUMIFS(EM!$X:$X, EM!$N:$N, $A184)/100</f>
        <v>0</v>
      </c>
      <c r="L184" s="78">
        <f t="shared" si="27"/>
        <v>0</v>
      </c>
      <c r="M184" s="78">
        <f>SUMIFS(ACWI!$X:$X, ACWI!$N:$N, $A184)/100</f>
        <v>0</v>
      </c>
      <c r="N184" s="78">
        <f t="shared" si="28"/>
        <v>0</v>
      </c>
      <c r="O184" s="78">
        <f t="shared" si="29"/>
        <v>0</v>
      </c>
      <c r="P184" s="78">
        <f>IF(OR(ISNA($E184), $E184&lt;&gt;'WB Country Groups'!H$1), 0, $N184/SUMIFS(Portfolio!$N$2:$N$195, Portfolio!$E$2:$E$195, 'WB Country Groups'!H$1))</f>
        <v>0</v>
      </c>
      <c r="Q184" s="78">
        <f>IF(OR(ISNA($E184), $E184&lt;&gt;'WB Country Groups'!I$1), 0, $N184/SUMIFS(Portfolio!$N$2:$N$195, Portfolio!$E$2:$E$195, 'WB Country Groups'!I$1))</f>
        <v>0</v>
      </c>
      <c r="R184" s="78">
        <f>IF(OR(ISNA($E184), $E184&lt;&gt;'WB Country Groups'!J$1), 0, $N184/SUMIFS(Portfolio!$N$2:$N$195, Portfolio!$E$2:$E$195, 'WB Country Groups'!J$1))</f>
        <v>0</v>
      </c>
      <c r="S184" s="78">
        <f>IF(OR(ISNA($E184), $E184&lt;&gt;'WB Country Groups'!K$1), 0, $N184/SUMIFS(Portfolio!$N$2:$N$195, Portfolio!$E$2:$E$195, 'WB Country Groups'!K$1))</f>
        <v>0</v>
      </c>
      <c r="T184" s="78">
        <f>IF(OR(ISNA($E184), $E184&lt;&gt;'WB Country Groups'!L$1), 0, $N184/SUMIFS(Portfolio!$N$2:$N$195, Portfolio!$E$2:$E$195, 'WB Country Groups'!L$1))</f>
        <v>0</v>
      </c>
      <c r="U184" s="78">
        <f>IF(OR(ISNA($E184), $E184&lt;&gt;'WB Country Groups'!M$1), 0, $N184/SUMIFS(Portfolio!$N$2:$N$195, Portfolio!$E$2:$E$195, 'WB Country Groups'!M$1))</f>
        <v>0</v>
      </c>
      <c r="V184" s="78">
        <f>IF(OR(ISNA($E184), $E184&lt;&gt;'WB Country Groups'!N$1), 0, $N184/SUMIFS(Portfolio!$N$2:$N$195, Portfolio!$E$2:$E$195, 'WB Country Groups'!N$1))</f>
        <v>0</v>
      </c>
      <c r="W184" s="78">
        <f>SUMIFS(FM!$X:$X, FM!$N:$N, $A184)/100</f>
        <v>0</v>
      </c>
      <c r="X184" s="78">
        <f t="shared" si="30"/>
        <v>0</v>
      </c>
      <c r="Y184" s="78">
        <f>SUMIFS(World!$X:$X, World!$N:$N, $A184)/100</f>
        <v>0</v>
      </c>
      <c r="Z184" s="78">
        <f t="shared" si="31"/>
        <v>0</v>
      </c>
      <c r="AA184" s="5">
        <f>IF(INDEX('WB WDI Market Cap'!$T:$T, MATCH($B184, 'WB WDI Market Cap'!$C:$C, 0))=0, "", INDEX('WB WDI Market Cap'!$T:$T, MATCH($B184, 'WB WDI Market Cap'!$C:$C, 0)))</f>
        <v>4.3975712414538418E-5</v>
      </c>
      <c r="AB184" s="5">
        <f t="shared" si="32"/>
        <v>4.4266457762116366E-5</v>
      </c>
    </row>
    <row r="185" spans="1:28">
      <c r="A185" t="str">
        <f>INDEX('ISO2-ISO3'!$C:$C, MATCH($B185, 'ISO2-ISO3'!$D:$D, 0))</f>
        <v>UY</v>
      </c>
      <c r="B185" t="str">
        <f>'ISO3s in META'!A184</f>
        <v>URY</v>
      </c>
      <c r="C185" t="str">
        <f>INDEX('ISO3-Names'!$B$2:$B$275, MATCH($B185, 'ISO3-Names'!$A$2:$A$275, 0))</f>
        <v>Uruguay</v>
      </c>
      <c r="D185" t="str">
        <f>INDEX('WB Country Groups'!$C$2:$C$219, MATCH($B185, 'WB Country Groups'!$B$2:$B$219, 0))</f>
        <v>Latin America &amp; Caribbean</v>
      </c>
      <c r="E185" t="str">
        <f t="shared" si="23"/>
        <v>Latin America &amp; Caribbean</v>
      </c>
      <c r="F185" s="5">
        <f>INDEX('Damodaran CRPs'!$N:$N, MATCH($B185, 'Damodaran CRPs'!$M:$M, 0))</f>
        <v>2.8888310595733758E-2</v>
      </c>
      <c r="G185" s="5">
        <f t="shared" si="24"/>
        <v>2.8888310595733758E-2</v>
      </c>
      <c r="H185" s="5"/>
      <c r="I185" s="5" t="b">
        <f t="shared" si="25"/>
        <v>0</v>
      </c>
      <c r="J185" t="b">
        <f t="shared" si="26"/>
        <v>0</v>
      </c>
      <c r="K185" s="78">
        <f>SUMIFS(EM!$X:$X, EM!$N:$N, $A185)/100</f>
        <v>0</v>
      </c>
      <c r="L185" s="78">
        <f t="shared" si="27"/>
        <v>0</v>
      </c>
      <c r="M185" s="78">
        <f>SUMIFS(ACWI!$X:$X, ACWI!$N:$N, $A185)/100</f>
        <v>0</v>
      </c>
      <c r="N185" s="78">
        <f t="shared" si="28"/>
        <v>0</v>
      </c>
      <c r="O185" s="78">
        <f t="shared" si="29"/>
        <v>0</v>
      </c>
      <c r="P185" s="78">
        <f>IF(OR(ISNA($E185), $E185&lt;&gt;'WB Country Groups'!H$1), 0, $N185/SUMIFS(Portfolio!$N$2:$N$195, Portfolio!$E$2:$E$195, 'WB Country Groups'!H$1))</f>
        <v>0</v>
      </c>
      <c r="Q185" s="78">
        <f>IF(OR(ISNA($E185), $E185&lt;&gt;'WB Country Groups'!I$1), 0, $N185/SUMIFS(Portfolio!$N$2:$N$195, Portfolio!$E$2:$E$195, 'WB Country Groups'!I$1))</f>
        <v>0</v>
      </c>
      <c r="R185" s="78">
        <f>IF(OR(ISNA($E185), $E185&lt;&gt;'WB Country Groups'!J$1), 0, $N185/SUMIFS(Portfolio!$N$2:$N$195, Portfolio!$E$2:$E$195, 'WB Country Groups'!J$1))</f>
        <v>0</v>
      </c>
      <c r="S185" s="78">
        <f>IF(OR(ISNA($E185), $E185&lt;&gt;'WB Country Groups'!K$1), 0, $N185/SUMIFS(Portfolio!$N$2:$N$195, Portfolio!$E$2:$E$195, 'WB Country Groups'!K$1))</f>
        <v>0</v>
      </c>
      <c r="T185" s="78">
        <f>IF(OR(ISNA($E185), $E185&lt;&gt;'WB Country Groups'!L$1), 0, $N185/SUMIFS(Portfolio!$N$2:$N$195, Portfolio!$E$2:$E$195, 'WB Country Groups'!L$1))</f>
        <v>0</v>
      </c>
      <c r="U185" s="78">
        <f>IF(OR(ISNA($E185), $E185&lt;&gt;'WB Country Groups'!M$1), 0, $N185/SUMIFS(Portfolio!$N$2:$N$195, Portfolio!$E$2:$E$195, 'WB Country Groups'!M$1))</f>
        <v>0</v>
      </c>
      <c r="V185" s="78">
        <f>IF(OR(ISNA($E185), $E185&lt;&gt;'WB Country Groups'!N$1), 0, $N185/SUMIFS(Portfolio!$N$2:$N$195, Portfolio!$E$2:$E$195, 'WB Country Groups'!N$1))</f>
        <v>0</v>
      </c>
      <c r="W185" s="78">
        <f>SUMIFS(FM!$X:$X, FM!$N:$N, $A185)/100</f>
        <v>0</v>
      </c>
      <c r="X185" s="78">
        <f t="shared" si="30"/>
        <v>0</v>
      </c>
      <c r="Y185" s="78">
        <f>SUMIFS(World!$X:$X, World!$N:$N, $A185)/100</f>
        <v>0</v>
      </c>
      <c r="Z185" s="78">
        <f t="shared" si="31"/>
        <v>0</v>
      </c>
      <c r="AA185" s="5" t="str">
        <f>IF(INDEX('WB WDI Market Cap'!$T:$T, MATCH($B185, 'WB WDI Market Cap'!$C:$C, 0))=0, "", INDEX('WB WDI Market Cap'!$T:$T, MATCH($B185, 'WB WDI Market Cap'!$C:$C, 0)))</f>
        <v/>
      </c>
      <c r="AB185" s="5" t="str">
        <f t="shared" si="32"/>
        <v/>
      </c>
    </row>
    <row r="186" spans="1:28">
      <c r="A186" t="str">
        <f>INDEX('ISO2-ISO3'!$C:$C, MATCH($B186, 'ISO2-ISO3'!$D:$D, 0))</f>
        <v>US</v>
      </c>
      <c r="B186" t="str">
        <f>'ISO3s in META'!A185</f>
        <v>USA</v>
      </c>
      <c r="C186" t="str">
        <f>INDEX('ISO3-Names'!$B$2:$B$275, MATCH($B186, 'ISO3-Names'!$A$2:$A$275, 0))</f>
        <v>United States of America</v>
      </c>
      <c r="D186" t="str">
        <f>INDEX('WB Country Groups'!$C$2:$C$219, MATCH($B186, 'WB Country Groups'!$B$2:$B$219, 0))</f>
        <v>North America</v>
      </c>
      <c r="E186" t="str">
        <f t="shared" si="23"/>
        <v>North America</v>
      </c>
      <c r="F186" s="5">
        <f>INDEX('Damodaran CRPs'!$N:$N, MATCH($B186, 'Damodaran CRPs'!$M:$M, 0))</f>
        <v>0</v>
      </c>
      <c r="G186" s="5">
        <f t="shared" si="24"/>
        <v>0</v>
      </c>
      <c r="H186" s="5"/>
      <c r="I186" s="5" t="b">
        <f t="shared" si="25"/>
        <v>1</v>
      </c>
      <c r="J186" t="b">
        <f t="shared" si="26"/>
        <v>0</v>
      </c>
      <c r="K186" s="78">
        <f>SUMIFS(EM!$X:$X, EM!$N:$N, $A186)/100</f>
        <v>0</v>
      </c>
      <c r="L186" s="78">
        <f t="shared" si="27"/>
        <v>0</v>
      </c>
      <c r="M186" s="78">
        <f>SUMIFS(ACWI!$X:$X, ACWI!$N:$N, $A186)/100</f>
        <v>0.6265275434226153</v>
      </c>
      <c r="N186" s="78">
        <f t="shared" si="28"/>
        <v>0.62863750685263553</v>
      </c>
      <c r="O186" s="78">
        <f t="shared" si="29"/>
        <v>0</v>
      </c>
      <c r="P186" s="78">
        <f>IF(OR(ISNA($E186), $E186&lt;&gt;'WB Country Groups'!H$1), 0, $N186/SUMIFS(Portfolio!$N$2:$N$195, Portfolio!$E$2:$E$195, 'WB Country Groups'!H$1))</f>
        <v>0.95696676452917417</v>
      </c>
      <c r="Q186" s="78">
        <f>IF(OR(ISNA($E186), $E186&lt;&gt;'WB Country Groups'!I$1), 0, $N186/SUMIFS(Portfolio!$N$2:$N$195, Portfolio!$E$2:$E$195, 'WB Country Groups'!I$1))</f>
        <v>0</v>
      </c>
      <c r="R186" s="78">
        <f>IF(OR(ISNA($E186), $E186&lt;&gt;'WB Country Groups'!J$1), 0, $N186/SUMIFS(Portfolio!$N$2:$N$195, Portfolio!$E$2:$E$195, 'WB Country Groups'!J$1))</f>
        <v>0</v>
      </c>
      <c r="S186" s="78">
        <f>IF(OR(ISNA($E186), $E186&lt;&gt;'WB Country Groups'!K$1), 0, $N186/SUMIFS(Portfolio!$N$2:$N$195, Portfolio!$E$2:$E$195, 'WB Country Groups'!K$1))</f>
        <v>0</v>
      </c>
      <c r="T186" s="78">
        <f>IF(OR(ISNA($E186), $E186&lt;&gt;'WB Country Groups'!L$1), 0, $N186/SUMIFS(Portfolio!$N$2:$N$195, Portfolio!$E$2:$E$195, 'WB Country Groups'!L$1))</f>
        <v>0</v>
      </c>
      <c r="U186" s="78">
        <f>IF(OR(ISNA($E186), $E186&lt;&gt;'WB Country Groups'!M$1), 0, $N186/SUMIFS(Portfolio!$N$2:$N$195, Portfolio!$E$2:$E$195, 'WB Country Groups'!M$1))</f>
        <v>0</v>
      </c>
      <c r="V186" s="78">
        <f>IF(OR(ISNA($E186), $E186&lt;&gt;'WB Country Groups'!N$1), 0, $N186/SUMIFS(Portfolio!$N$2:$N$195, Portfolio!$E$2:$E$195, 'WB Country Groups'!N$1))</f>
        <v>0</v>
      </c>
      <c r="W186" s="78">
        <f>SUMIFS(FM!$X:$X, FM!$N:$N, $A186)/100</f>
        <v>0</v>
      </c>
      <c r="X186" s="78">
        <f t="shared" si="30"/>
        <v>0</v>
      </c>
      <c r="Y186" s="78">
        <f>SUMIFS(World!$X:$X, World!$N:$N, $A186)/100</f>
        <v>0.69914576916380744</v>
      </c>
      <c r="Z186" s="78">
        <f t="shared" si="31"/>
        <v>0.70177421852213118</v>
      </c>
      <c r="AA186" s="5">
        <f>IF(INDEX('WB WDI Market Cap'!$T:$T, MATCH($B186, 'WB WDI Market Cap'!$C:$C, 0))=0, "", INDEX('WB WDI Market Cap'!$T:$T, MATCH($B186, 'WB WDI Market Cap'!$C:$C, 0)))</f>
        <v>0.40554873791599044</v>
      </c>
      <c r="AB186" s="5">
        <f t="shared" si="32"/>
        <v>0.40823002270459574</v>
      </c>
    </row>
    <row r="187" spans="1:28">
      <c r="A187" t="str">
        <f>INDEX('ISO2-ISO3'!$C:$C, MATCH($B187, 'ISO2-ISO3'!$D:$D, 0))</f>
        <v>UZ</v>
      </c>
      <c r="B187" t="str">
        <f>'ISO3s in META'!A186</f>
        <v>UZB</v>
      </c>
      <c r="C187" t="str">
        <f>INDEX('ISO3-Names'!$B$2:$B$275, MATCH($B187, 'ISO3-Names'!$A$2:$A$275, 0))</f>
        <v>Uzbekistan</v>
      </c>
      <c r="D187" t="str">
        <f>INDEX('WB Country Groups'!$C$2:$C$219, MATCH($B187, 'WB Country Groups'!$B$2:$B$219, 0))</f>
        <v>Europe &amp; Central Asia</v>
      </c>
      <c r="E187" t="str">
        <f t="shared" si="23"/>
        <v>Europe &amp; Central Asia</v>
      </c>
      <c r="F187" s="5">
        <f>INDEX('Damodaran CRPs'!$N:$N, MATCH($B187, 'Damodaran CRPs'!$M:$M, 0))</f>
        <v>5.4566808903052655E-2</v>
      </c>
      <c r="G187" s="5">
        <f t="shared" si="24"/>
        <v>5.4566808903052655E-2</v>
      </c>
      <c r="H187" s="5"/>
      <c r="I187" s="5" t="b">
        <f t="shared" si="25"/>
        <v>0</v>
      </c>
      <c r="J187" t="b">
        <f t="shared" si="26"/>
        <v>0</v>
      </c>
      <c r="K187" s="78">
        <f>SUMIFS(EM!$X:$X, EM!$N:$N, $A187)/100</f>
        <v>0</v>
      </c>
      <c r="L187" s="78">
        <f t="shared" si="27"/>
        <v>0</v>
      </c>
      <c r="M187" s="78">
        <f>SUMIFS(ACWI!$X:$X, ACWI!$N:$N, $A187)/100</f>
        <v>0</v>
      </c>
      <c r="N187" s="78">
        <f t="shared" si="28"/>
        <v>0</v>
      </c>
      <c r="O187" s="78">
        <f t="shared" si="29"/>
        <v>0</v>
      </c>
      <c r="P187" s="78">
        <f>IF(OR(ISNA($E187), $E187&lt;&gt;'WB Country Groups'!H$1), 0, $N187/SUMIFS(Portfolio!$N$2:$N$195, Portfolio!$E$2:$E$195, 'WB Country Groups'!H$1))</f>
        <v>0</v>
      </c>
      <c r="Q187" s="78">
        <f>IF(OR(ISNA($E187), $E187&lt;&gt;'WB Country Groups'!I$1), 0, $N187/SUMIFS(Portfolio!$N$2:$N$195, Portfolio!$E$2:$E$195, 'WB Country Groups'!I$1))</f>
        <v>0</v>
      </c>
      <c r="R187" s="78">
        <f>IF(OR(ISNA($E187), $E187&lt;&gt;'WB Country Groups'!J$1), 0, $N187/SUMIFS(Portfolio!$N$2:$N$195, Portfolio!$E$2:$E$195, 'WB Country Groups'!J$1))</f>
        <v>0</v>
      </c>
      <c r="S187" s="78">
        <f>IF(OR(ISNA($E187), $E187&lt;&gt;'WB Country Groups'!K$1), 0, $N187/SUMIFS(Portfolio!$N$2:$N$195, Portfolio!$E$2:$E$195, 'WB Country Groups'!K$1))</f>
        <v>0</v>
      </c>
      <c r="T187" s="78">
        <f>IF(OR(ISNA($E187), $E187&lt;&gt;'WB Country Groups'!L$1), 0, $N187/SUMIFS(Portfolio!$N$2:$N$195, Portfolio!$E$2:$E$195, 'WB Country Groups'!L$1))</f>
        <v>0</v>
      </c>
      <c r="U187" s="78">
        <f>IF(OR(ISNA($E187), $E187&lt;&gt;'WB Country Groups'!M$1), 0, $N187/SUMIFS(Portfolio!$N$2:$N$195, Portfolio!$E$2:$E$195, 'WB Country Groups'!M$1))</f>
        <v>0</v>
      </c>
      <c r="V187" s="78">
        <f>IF(OR(ISNA($E187), $E187&lt;&gt;'WB Country Groups'!N$1), 0, $N187/SUMIFS(Portfolio!$N$2:$N$195, Portfolio!$E$2:$E$195, 'WB Country Groups'!N$1))</f>
        <v>0</v>
      </c>
      <c r="W187" s="78">
        <f>SUMIFS(FM!$X:$X, FM!$N:$N, $A187)/100</f>
        <v>0</v>
      </c>
      <c r="X187" s="78">
        <f t="shared" si="30"/>
        <v>0</v>
      </c>
      <c r="Y187" s="78">
        <f>SUMIFS(World!$X:$X, World!$N:$N, $A187)/100</f>
        <v>0</v>
      </c>
      <c r="Z187" s="78">
        <f t="shared" si="31"/>
        <v>0</v>
      </c>
      <c r="AA187" s="5" t="str">
        <f>IF(INDEX('WB WDI Market Cap'!$T:$T, MATCH($B187, 'WB WDI Market Cap'!$C:$C, 0))=0, "", INDEX('WB WDI Market Cap'!$T:$T, MATCH($B187, 'WB WDI Market Cap'!$C:$C, 0)))</f>
        <v/>
      </c>
      <c r="AB187" s="5" t="str">
        <f t="shared" si="32"/>
        <v/>
      </c>
    </row>
    <row r="188" spans="1:28">
      <c r="A188" t="str">
        <f>INDEX('ISO2-ISO3'!$C:$C, MATCH($B188, 'ISO2-ISO3'!$D:$D, 0))</f>
        <v>VE</v>
      </c>
      <c r="B188" t="str">
        <f>'ISO3s in META'!A187</f>
        <v>VEN</v>
      </c>
      <c r="C188" t="str">
        <f>INDEX('ISO3-Names'!$B$2:$B$275, MATCH($B188, 'ISO3-Names'!$A$2:$A$275, 0))</f>
        <v>Venezuela (Bolivarian Republic of)</v>
      </c>
      <c r="D188" t="str">
        <f>INDEX('WB Country Groups'!$C$2:$C$219, MATCH($B188, 'WB Country Groups'!$B$2:$B$219, 0))</f>
        <v>Latin America &amp; Caribbean</v>
      </c>
      <c r="E188" t="str">
        <f t="shared" si="23"/>
        <v>Latin America &amp; Caribbean</v>
      </c>
      <c r="F188" s="5">
        <f>INDEX('Damodaran CRPs'!$N:$N, MATCH($B188, 'Damodaran CRPs'!$M:$M, 0))</f>
        <v>0.24820512533348299</v>
      </c>
      <c r="G188" s="5">
        <f t="shared" si="24"/>
        <v>0.24820512533348299</v>
      </c>
      <c r="H188" s="5"/>
      <c r="I188" s="5" t="b">
        <f t="shared" si="25"/>
        <v>0</v>
      </c>
      <c r="J188" t="b">
        <f t="shared" si="26"/>
        <v>0</v>
      </c>
      <c r="K188" s="78">
        <f>SUMIFS(EM!$X:$X, EM!$N:$N, $A188)/100</f>
        <v>0</v>
      </c>
      <c r="L188" s="78">
        <f t="shared" si="27"/>
        <v>0</v>
      </c>
      <c r="M188" s="78">
        <f>SUMIFS(ACWI!$X:$X, ACWI!$N:$N, $A188)/100</f>
        <v>0</v>
      </c>
      <c r="N188" s="78">
        <f t="shared" si="28"/>
        <v>0</v>
      </c>
      <c r="O188" s="78">
        <f t="shared" si="29"/>
        <v>0</v>
      </c>
      <c r="P188" s="78">
        <f>IF(OR(ISNA($E188), $E188&lt;&gt;'WB Country Groups'!H$1), 0, $N188/SUMIFS(Portfolio!$N$2:$N$195, Portfolio!$E$2:$E$195, 'WB Country Groups'!H$1))</f>
        <v>0</v>
      </c>
      <c r="Q188" s="78">
        <f>IF(OR(ISNA($E188), $E188&lt;&gt;'WB Country Groups'!I$1), 0, $N188/SUMIFS(Portfolio!$N$2:$N$195, Portfolio!$E$2:$E$195, 'WB Country Groups'!I$1))</f>
        <v>0</v>
      </c>
      <c r="R188" s="78">
        <f>IF(OR(ISNA($E188), $E188&lt;&gt;'WB Country Groups'!J$1), 0, $N188/SUMIFS(Portfolio!$N$2:$N$195, Portfolio!$E$2:$E$195, 'WB Country Groups'!J$1))</f>
        <v>0</v>
      </c>
      <c r="S188" s="78">
        <f>IF(OR(ISNA($E188), $E188&lt;&gt;'WB Country Groups'!K$1), 0, $N188/SUMIFS(Portfolio!$N$2:$N$195, Portfolio!$E$2:$E$195, 'WB Country Groups'!K$1))</f>
        <v>0</v>
      </c>
      <c r="T188" s="78">
        <f>IF(OR(ISNA($E188), $E188&lt;&gt;'WB Country Groups'!L$1), 0, $N188/SUMIFS(Portfolio!$N$2:$N$195, Portfolio!$E$2:$E$195, 'WB Country Groups'!L$1))</f>
        <v>0</v>
      </c>
      <c r="U188" s="78">
        <f>IF(OR(ISNA($E188), $E188&lt;&gt;'WB Country Groups'!M$1), 0, $N188/SUMIFS(Portfolio!$N$2:$N$195, Portfolio!$E$2:$E$195, 'WB Country Groups'!M$1))</f>
        <v>0</v>
      </c>
      <c r="V188" s="78">
        <f>IF(OR(ISNA($E188), $E188&lt;&gt;'WB Country Groups'!N$1), 0, $N188/SUMIFS(Portfolio!$N$2:$N$195, Portfolio!$E$2:$E$195, 'WB Country Groups'!N$1))</f>
        <v>0</v>
      </c>
      <c r="W188" s="78">
        <f>SUMIFS(FM!$X:$X, FM!$N:$N, $A188)/100</f>
        <v>0</v>
      </c>
      <c r="X188" s="78">
        <f t="shared" si="30"/>
        <v>0</v>
      </c>
      <c r="Y188" s="78">
        <f>SUMIFS(World!$X:$X, World!$N:$N, $A188)/100</f>
        <v>0</v>
      </c>
      <c r="Z188" s="78">
        <f t="shared" si="31"/>
        <v>0</v>
      </c>
      <c r="AA188" s="5" t="str">
        <f>IF(INDEX('WB WDI Market Cap'!$T:$T, MATCH($B188, 'WB WDI Market Cap'!$C:$C, 0))=0, "", INDEX('WB WDI Market Cap'!$T:$T, MATCH($B188, 'WB WDI Market Cap'!$C:$C, 0)))</f>
        <v/>
      </c>
      <c r="AB188" s="5" t="str">
        <f t="shared" si="32"/>
        <v/>
      </c>
    </row>
    <row r="189" spans="1:28">
      <c r="A189" t="str">
        <f>INDEX('ISO2-ISO3'!$C:$C, MATCH($B189, 'ISO2-ISO3'!$D:$D, 0))</f>
        <v>VN</v>
      </c>
      <c r="B189" t="str">
        <f>'ISO3s in META'!A188</f>
        <v>VNM</v>
      </c>
      <c r="C189" t="str">
        <f>INDEX('ISO3-Names'!$B$2:$B$275, MATCH($B189, 'ISO3-Names'!$A$2:$A$275, 0))</f>
        <v>Viet Nam</v>
      </c>
      <c r="D189" t="str">
        <f>INDEX('WB Country Groups'!$C$2:$C$219, MATCH($B189, 'WB Country Groups'!$B$2:$B$219, 0))</f>
        <v>East Asia &amp; Pacific</v>
      </c>
      <c r="E189" t="str">
        <f t="shared" si="23"/>
        <v>East Asia &amp; Pacific</v>
      </c>
      <c r="F189" s="5">
        <f>INDEX('Damodaran CRPs'!$N:$N, MATCH($B189, 'Damodaran CRPs'!$M:$M, 0))</f>
        <v>4.565066365745582E-2</v>
      </c>
      <c r="G189" s="5">
        <f t="shared" si="24"/>
        <v>4.565066365745582E-2</v>
      </c>
      <c r="H189" s="5"/>
      <c r="I189" s="5" t="b">
        <f t="shared" si="25"/>
        <v>1</v>
      </c>
      <c r="J189" t="b">
        <f t="shared" si="26"/>
        <v>0</v>
      </c>
      <c r="K189" s="78">
        <f>SUMIFS(EM!$X:$X, EM!$N:$N, $A189)/100</f>
        <v>0</v>
      </c>
      <c r="L189" s="78">
        <f t="shared" si="27"/>
        <v>0</v>
      </c>
      <c r="M189" s="78">
        <f>SUMIFS(ACWI!$X:$X, ACWI!$N:$N, $A189)/100</f>
        <v>0</v>
      </c>
      <c r="N189" s="78">
        <f t="shared" si="28"/>
        <v>0</v>
      </c>
      <c r="O189" s="78">
        <f t="shared" si="29"/>
        <v>0</v>
      </c>
      <c r="P189" s="78">
        <f>IF(OR(ISNA($E189), $E189&lt;&gt;'WB Country Groups'!H$1), 0, $N189/SUMIFS(Portfolio!$N$2:$N$195, Portfolio!$E$2:$E$195, 'WB Country Groups'!H$1))</f>
        <v>0</v>
      </c>
      <c r="Q189" s="78">
        <f>IF(OR(ISNA($E189), $E189&lt;&gt;'WB Country Groups'!I$1), 0, $N189/SUMIFS(Portfolio!$N$2:$N$195, Portfolio!$E$2:$E$195, 'WB Country Groups'!I$1))</f>
        <v>0</v>
      </c>
      <c r="R189" s="78">
        <f>IF(OR(ISNA($E189), $E189&lt;&gt;'WB Country Groups'!J$1), 0, $N189/SUMIFS(Portfolio!$N$2:$N$195, Portfolio!$E$2:$E$195, 'WB Country Groups'!J$1))</f>
        <v>0</v>
      </c>
      <c r="S189" s="78">
        <f>IF(OR(ISNA($E189), $E189&lt;&gt;'WB Country Groups'!K$1), 0, $N189/SUMIFS(Portfolio!$N$2:$N$195, Portfolio!$E$2:$E$195, 'WB Country Groups'!K$1))</f>
        <v>0</v>
      </c>
      <c r="T189" s="78">
        <f>IF(OR(ISNA($E189), $E189&lt;&gt;'WB Country Groups'!L$1), 0, $N189/SUMIFS(Portfolio!$N$2:$N$195, Portfolio!$E$2:$E$195, 'WB Country Groups'!L$1))</f>
        <v>0</v>
      </c>
      <c r="U189" s="78">
        <f>IF(OR(ISNA($E189), $E189&lt;&gt;'WB Country Groups'!M$1), 0, $N189/SUMIFS(Portfolio!$N$2:$N$195, Portfolio!$E$2:$E$195, 'WB Country Groups'!M$1))</f>
        <v>0</v>
      </c>
      <c r="V189" s="78">
        <f>IF(OR(ISNA($E189), $E189&lt;&gt;'WB Country Groups'!N$1), 0, $N189/SUMIFS(Portfolio!$N$2:$N$195, Portfolio!$E$2:$E$195, 'WB Country Groups'!N$1))</f>
        <v>0</v>
      </c>
      <c r="W189" s="78">
        <f>SUMIFS(FM!$X:$X, FM!$N:$N, $A189)/100</f>
        <v>0.15146419208595802</v>
      </c>
      <c r="X189" s="78">
        <f t="shared" si="30"/>
        <v>0.15146419208595707</v>
      </c>
      <c r="Y189" s="78">
        <f>SUMIFS(World!$X:$X, World!$N:$N, $A189)/100</f>
        <v>0</v>
      </c>
      <c r="Z189" s="78">
        <f t="shared" si="31"/>
        <v>0</v>
      </c>
      <c r="AA189" s="5">
        <f>IF(INDEX('WB WDI Market Cap'!$T:$T, MATCH($B189, 'WB WDI Market Cap'!$C:$C, 0))=0, "", INDEX('WB WDI Market Cap'!$T:$T, MATCH($B189, 'WB WDI Market Cap'!$C:$C, 0)))</f>
        <v>1.8525577568557249E-3</v>
      </c>
      <c r="AB189" s="5">
        <f t="shared" si="32"/>
        <v>1.8648059393035247E-3</v>
      </c>
    </row>
    <row r="190" spans="1:28">
      <c r="A190" t="str">
        <f>INDEX('ISO2-ISO3'!$C:$C, MATCH($B190, 'ISO2-ISO3'!$D:$D, 0))</f>
        <v>VU</v>
      </c>
      <c r="B190" t="str">
        <f>'ISO3s in META'!A189</f>
        <v>VUT</v>
      </c>
      <c r="C190" t="str">
        <f>INDEX('ISO3-Names'!$B$2:$B$275, MATCH($B190, 'ISO3-Names'!$A$2:$A$275, 0))</f>
        <v>Vanuatu</v>
      </c>
      <c r="D190" t="str">
        <f>INDEX('WB Country Groups'!$C$2:$C$219, MATCH($B190, 'WB Country Groups'!$B$2:$B$219, 0))</f>
        <v>East Asia &amp; Pacific</v>
      </c>
      <c r="E190" t="str">
        <f t="shared" si="23"/>
        <v>East Asia &amp; Pacific</v>
      </c>
      <c r="F190" s="5" t="e">
        <f>INDEX('Damodaran CRPs'!$N:$N, MATCH($B190, 'Damodaran CRPs'!$M:$M, 0))</f>
        <v>#N/A</v>
      </c>
      <c r="G190" s="5" t="str">
        <f t="shared" si="24"/>
        <v/>
      </c>
      <c r="H190" s="5"/>
      <c r="I190" s="5" t="b">
        <f t="shared" si="25"/>
        <v>0</v>
      </c>
      <c r="J190" t="b">
        <f t="shared" si="26"/>
        <v>0</v>
      </c>
      <c r="K190" s="78">
        <f>SUMIFS(EM!$X:$X, EM!$N:$N, $A190)/100</f>
        <v>0</v>
      </c>
      <c r="L190" s="78">
        <f t="shared" si="27"/>
        <v>0</v>
      </c>
      <c r="M190" s="78">
        <f>SUMIFS(ACWI!$X:$X, ACWI!$N:$N, $A190)/100</f>
        <v>0</v>
      </c>
      <c r="N190" s="78">
        <f t="shared" si="28"/>
        <v>0</v>
      </c>
      <c r="O190" s="78">
        <f t="shared" si="29"/>
        <v>0</v>
      </c>
      <c r="P190" s="78">
        <f>IF(OR(ISNA($E190), $E190&lt;&gt;'WB Country Groups'!H$1), 0, $N190/SUMIFS(Portfolio!$N$2:$N$195, Portfolio!$E$2:$E$195, 'WB Country Groups'!H$1))</f>
        <v>0</v>
      </c>
      <c r="Q190" s="78">
        <f>IF(OR(ISNA($E190), $E190&lt;&gt;'WB Country Groups'!I$1), 0, $N190/SUMIFS(Portfolio!$N$2:$N$195, Portfolio!$E$2:$E$195, 'WB Country Groups'!I$1))</f>
        <v>0</v>
      </c>
      <c r="R190" s="78">
        <f>IF(OR(ISNA($E190), $E190&lt;&gt;'WB Country Groups'!J$1), 0, $N190/SUMIFS(Portfolio!$N$2:$N$195, Portfolio!$E$2:$E$195, 'WB Country Groups'!J$1))</f>
        <v>0</v>
      </c>
      <c r="S190" s="78">
        <f>IF(OR(ISNA($E190), $E190&lt;&gt;'WB Country Groups'!K$1), 0, $N190/SUMIFS(Portfolio!$N$2:$N$195, Portfolio!$E$2:$E$195, 'WB Country Groups'!K$1))</f>
        <v>0</v>
      </c>
      <c r="T190" s="78">
        <f>IF(OR(ISNA($E190), $E190&lt;&gt;'WB Country Groups'!L$1), 0, $N190/SUMIFS(Portfolio!$N$2:$N$195, Portfolio!$E$2:$E$195, 'WB Country Groups'!L$1))</f>
        <v>0</v>
      </c>
      <c r="U190" s="78">
        <f>IF(OR(ISNA($E190), $E190&lt;&gt;'WB Country Groups'!M$1), 0, $N190/SUMIFS(Portfolio!$N$2:$N$195, Portfolio!$E$2:$E$195, 'WB Country Groups'!M$1))</f>
        <v>0</v>
      </c>
      <c r="V190" s="78">
        <f>IF(OR(ISNA($E190), $E190&lt;&gt;'WB Country Groups'!N$1), 0, $N190/SUMIFS(Portfolio!$N$2:$N$195, Portfolio!$E$2:$E$195, 'WB Country Groups'!N$1))</f>
        <v>0</v>
      </c>
      <c r="W190" s="78">
        <f>SUMIFS(FM!$X:$X, FM!$N:$N, $A190)/100</f>
        <v>0</v>
      </c>
      <c r="X190" s="78">
        <f t="shared" si="30"/>
        <v>0</v>
      </c>
      <c r="Y190" s="78">
        <f>SUMIFS(World!$X:$X, World!$N:$N, $A190)/100</f>
        <v>0</v>
      </c>
      <c r="Z190" s="78">
        <f t="shared" si="31"/>
        <v>0</v>
      </c>
      <c r="AA190" s="5" t="str">
        <f>IF(INDEX('WB WDI Market Cap'!$T:$T, MATCH($B190, 'WB WDI Market Cap'!$C:$C, 0))=0, "", INDEX('WB WDI Market Cap'!$T:$T, MATCH($B190, 'WB WDI Market Cap'!$C:$C, 0)))</f>
        <v/>
      </c>
      <c r="AB190" s="5" t="str">
        <f t="shared" si="32"/>
        <v/>
      </c>
    </row>
    <row r="191" spans="1:28">
      <c r="A191" t="str">
        <f>INDEX('ISO2-ISO3'!$C:$C, MATCH($B191, 'ISO2-ISO3'!$D:$D, 0))</f>
        <v>WS</v>
      </c>
      <c r="B191" t="str">
        <f>'ISO3s in META'!A190</f>
        <v>WSM</v>
      </c>
      <c r="C191" t="str">
        <f>INDEX('ISO3-Names'!$B$2:$B$275, MATCH($B191, 'ISO3-Names'!$A$2:$A$275, 0))</f>
        <v>Samoa</v>
      </c>
      <c r="D191" t="str">
        <f>INDEX('WB Country Groups'!$C$2:$C$219, MATCH($B191, 'WB Country Groups'!$B$2:$B$219, 0))</f>
        <v>East Asia &amp; Pacific</v>
      </c>
      <c r="E191" t="str">
        <f t="shared" si="23"/>
        <v>East Asia &amp; Pacific</v>
      </c>
      <c r="F191" s="5" t="e">
        <f>INDEX('Damodaran CRPs'!$N:$N, MATCH($B191, 'Damodaran CRPs'!$M:$M, 0))</f>
        <v>#N/A</v>
      </c>
      <c r="G191" s="5" t="str">
        <f t="shared" si="24"/>
        <v/>
      </c>
      <c r="H191" s="5"/>
      <c r="I191" s="5" t="b">
        <f t="shared" si="25"/>
        <v>0</v>
      </c>
      <c r="J191" t="b">
        <f t="shared" si="26"/>
        <v>0</v>
      </c>
      <c r="K191" s="78">
        <f>SUMIFS(EM!$X:$X, EM!$N:$N, $A191)/100</f>
        <v>0</v>
      </c>
      <c r="L191" s="78">
        <f t="shared" si="27"/>
        <v>0</v>
      </c>
      <c r="M191" s="78">
        <f>SUMIFS(ACWI!$X:$X, ACWI!$N:$N, $A191)/100</f>
        <v>0</v>
      </c>
      <c r="N191" s="78">
        <f t="shared" si="28"/>
        <v>0</v>
      </c>
      <c r="O191" s="78">
        <f t="shared" si="29"/>
        <v>0</v>
      </c>
      <c r="P191" s="78">
        <f>IF(OR(ISNA($E191), $E191&lt;&gt;'WB Country Groups'!H$1), 0, $N191/SUMIFS(Portfolio!$N$2:$N$195, Portfolio!$E$2:$E$195, 'WB Country Groups'!H$1))</f>
        <v>0</v>
      </c>
      <c r="Q191" s="78">
        <f>IF(OR(ISNA($E191), $E191&lt;&gt;'WB Country Groups'!I$1), 0, $N191/SUMIFS(Portfolio!$N$2:$N$195, Portfolio!$E$2:$E$195, 'WB Country Groups'!I$1))</f>
        <v>0</v>
      </c>
      <c r="R191" s="78">
        <f>IF(OR(ISNA($E191), $E191&lt;&gt;'WB Country Groups'!J$1), 0, $N191/SUMIFS(Portfolio!$N$2:$N$195, Portfolio!$E$2:$E$195, 'WB Country Groups'!J$1))</f>
        <v>0</v>
      </c>
      <c r="S191" s="78">
        <f>IF(OR(ISNA($E191), $E191&lt;&gt;'WB Country Groups'!K$1), 0, $N191/SUMIFS(Portfolio!$N$2:$N$195, Portfolio!$E$2:$E$195, 'WB Country Groups'!K$1))</f>
        <v>0</v>
      </c>
      <c r="T191" s="78">
        <f>IF(OR(ISNA($E191), $E191&lt;&gt;'WB Country Groups'!L$1), 0, $N191/SUMIFS(Portfolio!$N$2:$N$195, Portfolio!$E$2:$E$195, 'WB Country Groups'!L$1))</f>
        <v>0</v>
      </c>
      <c r="U191" s="78">
        <f>IF(OR(ISNA($E191), $E191&lt;&gt;'WB Country Groups'!M$1), 0, $N191/SUMIFS(Portfolio!$N$2:$N$195, Portfolio!$E$2:$E$195, 'WB Country Groups'!M$1))</f>
        <v>0</v>
      </c>
      <c r="V191" s="78">
        <f>IF(OR(ISNA($E191), $E191&lt;&gt;'WB Country Groups'!N$1), 0, $N191/SUMIFS(Portfolio!$N$2:$N$195, Portfolio!$E$2:$E$195, 'WB Country Groups'!N$1))</f>
        <v>0</v>
      </c>
      <c r="W191" s="78">
        <f>SUMIFS(FM!$X:$X, FM!$N:$N, $A191)/100</f>
        <v>0</v>
      </c>
      <c r="X191" s="78">
        <f t="shared" si="30"/>
        <v>0</v>
      </c>
      <c r="Y191" s="78">
        <f>SUMIFS(World!$X:$X, World!$N:$N, $A191)/100</f>
        <v>0</v>
      </c>
      <c r="Z191" s="78">
        <f t="shared" si="31"/>
        <v>0</v>
      </c>
      <c r="AA191" s="5" t="str">
        <f>IF(INDEX('WB WDI Market Cap'!$T:$T, MATCH($B191, 'WB WDI Market Cap'!$C:$C, 0))=0, "", INDEX('WB WDI Market Cap'!$T:$T, MATCH($B191, 'WB WDI Market Cap'!$C:$C, 0)))</f>
        <v/>
      </c>
      <c r="AB191" s="5" t="str">
        <f t="shared" si="32"/>
        <v/>
      </c>
    </row>
    <row r="192" spans="1:28">
      <c r="A192" t="str">
        <f>INDEX('ISO2-ISO3'!$C:$C, MATCH($B192, 'ISO2-ISO3'!$D:$D, 0))</f>
        <v>YE</v>
      </c>
      <c r="B192" t="str">
        <f>'ISO3s in META'!A191</f>
        <v>YEM</v>
      </c>
      <c r="C192" t="str">
        <f>INDEX('ISO3-Names'!$B$2:$B$275, MATCH($B192, 'ISO3-Names'!$A$2:$A$275, 0))</f>
        <v>Yemen</v>
      </c>
      <c r="D192" t="str">
        <f>INDEX('WB Country Groups'!$C$2:$C$219, MATCH($B192, 'WB Country Groups'!$B$2:$B$219, 0))</f>
        <v>Middle East &amp; North Africa</v>
      </c>
      <c r="E192" t="str">
        <f t="shared" si="23"/>
        <v>Middle East &amp; North Africa</v>
      </c>
      <c r="F192" s="5">
        <f>INDEX('Damodaran CRPs'!$N:$N, MATCH($B192, 'Damodaran CRPs'!$M:$M, 0))</f>
        <v>0.15175279208005821</v>
      </c>
      <c r="G192" s="5">
        <f t="shared" si="24"/>
        <v>0.15175279208005821</v>
      </c>
      <c r="H192" s="5"/>
      <c r="I192" s="5" t="b">
        <f t="shared" si="25"/>
        <v>0</v>
      </c>
      <c r="J192" t="b">
        <f t="shared" si="26"/>
        <v>0</v>
      </c>
      <c r="K192" s="78">
        <f>SUMIFS(EM!$X:$X, EM!$N:$N, $A192)/100</f>
        <v>0</v>
      </c>
      <c r="L192" s="78">
        <f t="shared" si="27"/>
        <v>0</v>
      </c>
      <c r="M192" s="78">
        <f>SUMIFS(ACWI!$X:$X, ACWI!$N:$N, $A192)/100</f>
        <v>0</v>
      </c>
      <c r="N192" s="78">
        <f t="shared" si="28"/>
        <v>0</v>
      </c>
      <c r="O192" s="78">
        <f t="shared" si="29"/>
        <v>0</v>
      </c>
      <c r="P192" s="78">
        <f>IF(OR(ISNA($E192), $E192&lt;&gt;'WB Country Groups'!H$1), 0, $N192/SUMIFS(Portfolio!$N$2:$N$195, Portfolio!$E$2:$E$195, 'WB Country Groups'!H$1))</f>
        <v>0</v>
      </c>
      <c r="Q192" s="78">
        <f>IF(OR(ISNA($E192), $E192&lt;&gt;'WB Country Groups'!I$1), 0, $N192/SUMIFS(Portfolio!$N$2:$N$195, Portfolio!$E$2:$E$195, 'WB Country Groups'!I$1))</f>
        <v>0</v>
      </c>
      <c r="R192" s="78">
        <f>IF(OR(ISNA($E192), $E192&lt;&gt;'WB Country Groups'!J$1), 0, $N192/SUMIFS(Portfolio!$N$2:$N$195, Portfolio!$E$2:$E$195, 'WB Country Groups'!J$1))</f>
        <v>0</v>
      </c>
      <c r="S192" s="78">
        <f>IF(OR(ISNA($E192), $E192&lt;&gt;'WB Country Groups'!K$1), 0, $N192/SUMIFS(Portfolio!$N$2:$N$195, Portfolio!$E$2:$E$195, 'WB Country Groups'!K$1))</f>
        <v>0</v>
      </c>
      <c r="T192" s="78">
        <f>IF(OR(ISNA($E192), $E192&lt;&gt;'WB Country Groups'!L$1), 0, $N192/SUMIFS(Portfolio!$N$2:$N$195, Portfolio!$E$2:$E$195, 'WB Country Groups'!L$1))</f>
        <v>0</v>
      </c>
      <c r="U192" s="78">
        <f>IF(OR(ISNA($E192), $E192&lt;&gt;'WB Country Groups'!M$1), 0, $N192/SUMIFS(Portfolio!$N$2:$N$195, Portfolio!$E$2:$E$195, 'WB Country Groups'!M$1))</f>
        <v>0</v>
      </c>
      <c r="V192" s="78">
        <f>IF(OR(ISNA($E192), $E192&lt;&gt;'WB Country Groups'!N$1), 0, $N192/SUMIFS(Portfolio!$N$2:$N$195, Portfolio!$E$2:$E$195, 'WB Country Groups'!N$1))</f>
        <v>0</v>
      </c>
      <c r="W192" s="78">
        <f>SUMIFS(FM!$X:$X, FM!$N:$N, $A192)/100</f>
        <v>0</v>
      </c>
      <c r="X192" s="78">
        <f t="shared" si="30"/>
        <v>0</v>
      </c>
      <c r="Y192" s="78">
        <f>SUMIFS(World!$X:$X, World!$N:$N, $A192)/100</f>
        <v>0</v>
      </c>
      <c r="Z192" s="78">
        <f t="shared" si="31"/>
        <v>0</v>
      </c>
      <c r="AA192" s="5" t="str">
        <f>IF(INDEX('WB WDI Market Cap'!$T:$T, MATCH($B192, 'WB WDI Market Cap'!$C:$C, 0))=0, "", INDEX('WB WDI Market Cap'!$T:$T, MATCH($B192, 'WB WDI Market Cap'!$C:$C, 0)))</f>
        <v/>
      </c>
      <c r="AB192" s="5" t="str">
        <f t="shared" si="32"/>
        <v/>
      </c>
    </row>
    <row r="193" spans="1:28">
      <c r="A193" t="str">
        <f>INDEX('ISO2-ISO3'!$C:$C, MATCH($B193, 'ISO2-ISO3'!$D:$D, 0))</f>
        <v>ZA</v>
      </c>
      <c r="B193" t="str">
        <f>'ISO3s in META'!A192</f>
        <v>ZAF</v>
      </c>
      <c r="C193" t="str">
        <f>INDEX('ISO3-Names'!$B$2:$B$275, MATCH($B193, 'ISO3-Names'!$A$2:$A$275, 0))</f>
        <v>South Africa</v>
      </c>
      <c r="D193" t="str">
        <f>INDEX('WB Country Groups'!$C$2:$C$219, MATCH($B193, 'WB Country Groups'!$B$2:$B$219, 0))</f>
        <v>Sub-Saharan Africa</v>
      </c>
      <c r="E193" t="str">
        <f t="shared" si="23"/>
        <v>Sub-Saharan Africa</v>
      </c>
      <c r="F193" s="5">
        <f>INDEX('Damodaran CRPs'!$N:$N, MATCH($B193, 'Damodaran CRPs'!$M:$M, 0))</f>
        <v>4.565066365745582E-2</v>
      </c>
      <c r="G193" s="5">
        <f t="shared" si="24"/>
        <v>4.565066365745582E-2</v>
      </c>
      <c r="H193" s="5"/>
      <c r="I193" s="5" t="b">
        <f t="shared" si="25"/>
        <v>1</v>
      </c>
      <c r="J193" t="b">
        <f t="shared" si="26"/>
        <v>0</v>
      </c>
      <c r="K193" s="78">
        <f>SUMIFS(EM!$X:$X, EM!$N:$N, $A193)/100</f>
        <v>3.2015158482078997E-2</v>
      </c>
      <c r="L193" s="78">
        <f t="shared" si="27"/>
        <v>3.2015158482078962E-2</v>
      </c>
      <c r="M193" s="78">
        <f>SUMIFS(ACWI!$X:$X, ACWI!$N:$N, $A193)/100</f>
        <v>3.325320853437E-3</v>
      </c>
      <c r="N193" s="78">
        <f t="shared" si="28"/>
        <v>3.3365195716218488E-3</v>
      </c>
      <c r="O193" s="78">
        <f t="shared" si="29"/>
        <v>8.9845356846466658E-3</v>
      </c>
      <c r="P193" s="78">
        <f>IF(OR(ISNA($E193), $E193&lt;&gt;'WB Country Groups'!H$1), 0, $N193/SUMIFS(Portfolio!$N$2:$N$195, Portfolio!$E$2:$E$195, 'WB Country Groups'!H$1))</f>
        <v>0</v>
      </c>
      <c r="Q193" s="78">
        <f>IF(OR(ISNA($E193), $E193&lt;&gt;'WB Country Groups'!I$1), 0, $N193/SUMIFS(Portfolio!$N$2:$N$195, Portfolio!$E$2:$E$195, 'WB Country Groups'!I$1))</f>
        <v>0</v>
      </c>
      <c r="R193" s="78">
        <f>IF(OR(ISNA($E193), $E193&lt;&gt;'WB Country Groups'!J$1), 0, $N193/SUMIFS(Portfolio!$N$2:$N$195, Portfolio!$E$2:$E$195, 'WB Country Groups'!J$1))</f>
        <v>0</v>
      </c>
      <c r="S193" s="78">
        <f>IF(OR(ISNA($E193), $E193&lt;&gt;'WB Country Groups'!K$1), 0, $N193/SUMIFS(Portfolio!$N$2:$N$195, Portfolio!$E$2:$E$195, 'WB Country Groups'!K$1))</f>
        <v>0</v>
      </c>
      <c r="T193" s="78">
        <f>IF(OR(ISNA($E193), $E193&lt;&gt;'WB Country Groups'!L$1), 0, $N193/SUMIFS(Portfolio!$N$2:$N$195, Portfolio!$E$2:$E$195, 'WB Country Groups'!L$1))</f>
        <v>0</v>
      </c>
      <c r="U193" s="78">
        <f>IF(OR(ISNA($E193), $E193&lt;&gt;'WB Country Groups'!M$1), 0, $N193/SUMIFS(Portfolio!$N$2:$N$195, Portfolio!$E$2:$E$195, 'WB Country Groups'!M$1))</f>
        <v>1</v>
      </c>
      <c r="V193" s="78">
        <f>IF(OR(ISNA($E193), $E193&lt;&gt;'WB Country Groups'!N$1), 0, $N193/SUMIFS(Portfolio!$N$2:$N$195, Portfolio!$E$2:$E$195, 'WB Country Groups'!N$1))</f>
        <v>0</v>
      </c>
      <c r="W193" s="78">
        <f>SUMIFS(FM!$X:$X, FM!$N:$N, $A193)/100</f>
        <v>0</v>
      </c>
      <c r="X193" s="78">
        <f t="shared" si="30"/>
        <v>0</v>
      </c>
      <c r="Y193" s="78">
        <f>SUMIFS(World!$X:$X, World!$N:$N, $A193)/100</f>
        <v>0</v>
      </c>
      <c r="Z193" s="78">
        <f t="shared" si="31"/>
        <v>0</v>
      </c>
      <c r="AA193" s="5">
        <f>IF(INDEX('WB WDI Market Cap'!$T:$T, MATCH($B193, 'WB WDI Market Cap'!$C:$C, 0))=0, "", INDEX('WB WDI Market Cap'!$T:$T, MATCH($B193, 'WB WDI Market Cap'!$C:$C, 0)))</f>
        <v>1.0472732191703107E-2</v>
      </c>
      <c r="AB193" s="5">
        <f t="shared" si="32"/>
        <v>1.0541972642715353E-2</v>
      </c>
    </row>
    <row r="194" spans="1:28">
      <c r="A194" t="str">
        <f>INDEX('ISO2-ISO3'!$C:$C, MATCH($B194, 'ISO2-ISO3'!$D:$D, 0))</f>
        <v>ZM</v>
      </c>
      <c r="B194" t="str">
        <f>'ISO3s in META'!A193</f>
        <v>ZMB</v>
      </c>
      <c r="C194" t="str">
        <f>INDEX('ISO3-Names'!$B$2:$B$275, MATCH($B194, 'ISO3-Names'!$A$2:$A$275, 0))</f>
        <v>Zambia</v>
      </c>
      <c r="D194" t="str">
        <f>INDEX('WB Country Groups'!$C$2:$C$219, MATCH($B194, 'WB Country Groups'!$B$2:$B$219, 0))</f>
        <v>Sub-Saharan Africa</v>
      </c>
      <c r="E194" t="str">
        <f t="shared" si="23"/>
        <v>Sub-Saharan Africa</v>
      </c>
      <c r="F194" s="5">
        <f>INDEX('Damodaran CRPs'!$N:$N, MATCH($B194, 'Damodaran CRPs'!$M:$M, 0))</f>
        <v>0.18206768591508743</v>
      </c>
      <c r="G194" s="5">
        <f t="shared" si="24"/>
        <v>0.18206768591508743</v>
      </c>
      <c r="H194" s="5"/>
      <c r="I194" s="5" t="b">
        <f t="shared" si="25"/>
        <v>0</v>
      </c>
      <c r="J194" t="b">
        <f t="shared" si="26"/>
        <v>0</v>
      </c>
      <c r="K194" s="78">
        <f>SUMIFS(EM!$X:$X, EM!$N:$N, $A194)/100</f>
        <v>0</v>
      </c>
      <c r="L194" s="78">
        <f t="shared" si="27"/>
        <v>0</v>
      </c>
      <c r="M194" s="78">
        <f>SUMIFS(ACWI!$X:$X, ACWI!$N:$N, $A194)/100</f>
        <v>0</v>
      </c>
      <c r="N194" s="78">
        <f t="shared" si="28"/>
        <v>0</v>
      </c>
      <c r="O194" s="78">
        <f t="shared" si="29"/>
        <v>0</v>
      </c>
      <c r="P194" s="78">
        <f>IF(OR(ISNA($E194), $E194&lt;&gt;'WB Country Groups'!H$1), 0, $N194/SUMIFS(Portfolio!$N$2:$N$195, Portfolio!$E$2:$E$195, 'WB Country Groups'!H$1))</f>
        <v>0</v>
      </c>
      <c r="Q194" s="78">
        <f>IF(OR(ISNA($E194), $E194&lt;&gt;'WB Country Groups'!I$1), 0, $N194/SUMIFS(Portfolio!$N$2:$N$195, Portfolio!$E$2:$E$195, 'WB Country Groups'!I$1))</f>
        <v>0</v>
      </c>
      <c r="R194" s="78">
        <f>IF(OR(ISNA($E194), $E194&lt;&gt;'WB Country Groups'!J$1), 0, $N194/SUMIFS(Portfolio!$N$2:$N$195, Portfolio!$E$2:$E$195, 'WB Country Groups'!J$1))</f>
        <v>0</v>
      </c>
      <c r="S194" s="78">
        <f>IF(OR(ISNA($E194), $E194&lt;&gt;'WB Country Groups'!K$1), 0, $N194/SUMIFS(Portfolio!$N$2:$N$195, Portfolio!$E$2:$E$195, 'WB Country Groups'!K$1))</f>
        <v>0</v>
      </c>
      <c r="T194" s="78">
        <f>IF(OR(ISNA($E194), $E194&lt;&gt;'WB Country Groups'!L$1), 0, $N194/SUMIFS(Portfolio!$N$2:$N$195, Portfolio!$E$2:$E$195, 'WB Country Groups'!L$1))</f>
        <v>0</v>
      </c>
      <c r="U194" s="78">
        <f>IF(OR(ISNA($E194), $E194&lt;&gt;'WB Country Groups'!M$1), 0, $N194/SUMIFS(Portfolio!$N$2:$N$195, Portfolio!$E$2:$E$195, 'WB Country Groups'!M$1))</f>
        <v>0</v>
      </c>
      <c r="V194" s="78">
        <f>IF(OR(ISNA($E194), $E194&lt;&gt;'WB Country Groups'!N$1), 0, $N194/SUMIFS(Portfolio!$N$2:$N$195, Portfolio!$E$2:$E$195, 'WB Country Groups'!N$1))</f>
        <v>0</v>
      </c>
      <c r="W194" s="78">
        <f>SUMIFS(FM!$X:$X, FM!$N:$N, $A194)/100</f>
        <v>0</v>
      </c>
      <c r="X194" s="78">
        <f t="shared" si="30"/>
        <v>0</v>
      </c>
      <c r="Y194" s="78">
        <f>SUMIFS(World!$X:$X, World!$N:$N, $A194)/100</f>
        <v>0</v>
      </c>
      <c r="Z194" s="78">
        <f t="shared" si="31"/>
        <v>0</v>
      </c>
      <c r="AA194" s="5" t="str">
        <f>IF(INDEX('WB WDI Market Cap'!$T:$T, MATCH($B194, 'WB WDI Market Cap'!$C:$C, 0))=0, "", INDEX('WB WDI Market Cap'!$T:$T, MATCH($B194, 'WB WDI Market Cap'!$C:$C, 0)))</f>
        <v/>
      </c>
      <c r="AB194" s="5" t="str">
        <f t="shared" si="32"/>
        <v/>
      </c>
    </row>
    <row r="195" spans="1:28">
      <c r="A195" t="str">
        <f>INDEX('ISO2-ISO3'!$C:$C, MATCH($B195, 'ISO2-ISO3'!$D:$D, 0))</f>
        <v>ZW</v>
      </c>
      <c r="B195" t="str">
        <f>'ISO3s in META'!A194</f>
        <v>ZWE</v>
      </c>
      <c r="C195" t="str">
        <f>INDEX('ISO3-Names'!$B$2:$B$275, MATCH($B195, 'ISO3-Names'!$A$2:$A$275, 0))</f>
        <v>Zimbabwe</v>
      </c>
      <c r="D195" t="str">
        <f>INDEX('WB Country Groups'!$C$2:$C$219, MATCH($B195, 'WB Country Groups'!$B$2:$B$219, 0))</f>
        <v>Sub-Saharan Africa</v>
      </c>
      <c r="E195" t="str">
        <f t="shared" ref="E195" si="33">IF(ISNA(D195), "OTHER", D195)</f>
        <v>Sub-Saharan Africa</v>
      </c>
      <c r="F195" s="5">
        <f>INDEX('Damodaran CRPs'!$N:$N, MATCH($B195, 'Damodaran CRPs'!$M:$M, 0))</f>
        <v>0.11377001333381566</v>
      </c>
      <c r="G195" s="5">
        <f t="shared" ref="G195" si="34">IF(ISNA(F195), "", F195)</f>
        <v>0.11377001333381566</v>
      </c>
      <c r="H195" s="5"/>
      <c r="I195" s="5" t="b">
        <f t="shared" ref="I195" si="35">SUM(K195:Z195)&gt;0</f>
        <v>0</v>
      </c>
      <c r="J195" t="b">
        <f t="shared" ref="J195" si="36">AND(ISNA(G195), I195)</f>
        <v>0</v>
      </c>
      <c r="K195" s="78">
        <f>SUMIFS(EM!$X:$X, EM!$N:$N, $A195)/100</f>
        <v>0</v>
      </c>
      <c r="L195" s="78">
        <f t="shared" ref="L195" si="37">$K195/$K$198</f>
        <v>0</v>
      </c>
      <c r="M195" s="78">
        <f>SUMIFS(ACWI!$X:$X, ACWI!$N:$N, $A195)/100</f>
        <v>0</v>
      </c>
      <c r="N195" s="78">
        <f t="shared" ref="N195" si="38">$M195/$M$198</f>
        <v>0</v>
      </c>
      <c r="O195" s="78">
        <f t="shared" ref="O195" si="39">IF(B195&lt;&gt;"USA", N195/(1-$N$186), 0)</f>
        <v>0</v>
      </c>
      <c r="P195" s="78">
        <f>IF(OR(ISNA($E195), $E195&lt;&gt;'WB Country Groups'!H$1), 0, $N195/SUMIFS(Portfolio!$N$2:$N$195, Portfolio!$E$2:$E$195, 'WB Country Groups'!H$1))</f>
        <v>0</v>
      </c>
      <c r="Q195" s="78">
        <f>IF(OR(ISNA($E195), $E195&lt;&gt;'WB Country Groups'!I$1), 0, $N195/SUMIFS(Portfolio!$N$2:$N$195, Portfolio!$E$2:$E$195, 'WB Country Groups'!I$1))</f>
        <v>0</v>
      </c>
      <c r="R195" s="78">
        <f>IF(OR(ISNA($E195), $E195&lt;&gt;'WB Country Groups'!J$1), 0, $N195/SUMIFS(Portfolio!$N$2:$N$195, Portfolio!$E$2:$E$195, 'WB Country Groups'!J$1))</f>
        <v>0</v>
      </c>
      <c r="S195" s="78">
        <f>IF(OR(ISNA($E195), $E195&lt;&gt;'WB Country Groups'!K$1), 0, $N195/SUMIFS(Portfolio!$N$2:$N$195, Portfolio!$E$2:$E$195, 'WB Country Groups'!K$1))</f>
        <v>0</v>
      </c>
      <c r="T195" s="78">
        <f>IF(OR(ISNA($E195), $E195&lt;&gt;'WB Country Groups'!L$1), 0, $N195/SUMIFS(Portfolio!$N$2:$N$195, Portfolio!$E$2:$E$195, 'WB Country Groups'!L$1))</f>
        <v>0</v>
      </c>
      <c r="U195" s="78">
        <f>IF(OR(ISNA($E195), $E195&lt;&gt;'WB Country Groups'!M$1), 0, $N195/SUMIFS(Portfolio!$N$2:$N$195, Portfolio!$E$2:$E$195, 'WB Country Groups'!M$1))</f>
        <v>0</v>
      </c>
      <c r="V195" s="78">
        <f>IF(OR(ISNA($E195), $E195&lt;&gt;'WB Country Groups'!N$1), 0, $N195/SUMIFS(Portfolio!$N$2:$N$195, Portfolio!$E$2:$E$195, 'WB Country Groups'!N$1))</f>
        <v>0</v>
      </c>
      <c r="W195" s="78">
        <f>SUMIFS(FM!$X:$X, FM!$N:$N, $A195)/100</f>
        <v>0</v>
      </c>
      <c r="X195" s="78">
        <f t="shared" ref="X195" si="40">$W195/$W$198</f>
        <v>0</v>
      </c>
      <c r="Y195" s="78">
        <f>SUMIFS(World!$X:$X, World!$N:$N, $A195)/100</f>
        <v>0</v>
      </c>
      <c r="Z195" s="78">
        <f t="shared" ref="Z195" si="41">$Y195/$Y$198</f>
        <v>0</v>
      </c>
      <c r="AA195" s="5" t="str">
        <f>IF(INDEX('WB WDI Market Cap'!$T:$T, MATCH($B195, 'WB WDI Market Cap'!$C:$C, 0))=0, "", INDEX('WB WDI Market Cap'!$T:$T, MATCH($B195, 'WB WDI Market Cap'!$C:$C, 0)))</f>
        <v/>
      </c>
      <c r="AB195" s="5" t="str">
        <f t="shared" si="32"/>
        <v/>
      </c>
    </row>
    <row r="197" spans="1:28">
      <c r="H197" s="103" t="s">
        <v>870</v>
      </c>
      <c r="I197" s="104"/>
      <c r="J197" s="6"/>
      <c r="K197" s="6"/>
      <c r="L197" s="6"/>
      <c r="M197" s="6"/>
      <c r="N197" s="6"/>
      <c r="O197" s="6"/>
      <c r="P197" s="6"/>
      <c r="Q197" s="6"/>
      <c r="R197" s="6"/>
      <c r="S197" s="6"/>
      <c r="T197" s="6"/>
      <c r="U197" s="6"/>
      <c r="V197" s="6"/>
      <c r="W197" s="6"/>
      <c r="X197" s="6"/>
      <c r="Y197" s="6"/>
      <c r="Z197" s="6"/>
      <c r="AA197" s="6"/>
      <c r="AB197" s="6"/>
    </row>
    <row r="198" spans="1:28">
      <c r="H198" s="55" t="s">
        <v>872</v>
      </c>
      <c r="I198" s="55"/>
      <c r="K198" s="79">
        <f>SUM(K2:K195)</f>
        <v>1.0000000000000011</v>
      </c>
      <c r="L198" s="79">
        <f>SUM(L2:L195)</f>
        <v>1</v>
      </c>
      <c r="M198" s="79">
        <f>SUM(M2:M195)</f>
        <v>0.99664359283844828</v>
      </c>
      <c r="N198" s="79">
        <f>SUM(N2:N195)</f>
        <v>1.0000000000000002</v>
      </c>
      <c r="O198" s="79">
        <f>SUMIFS(O2:O195,O2:O195,  "&lt;&gt;N/A")</f>
        <v>1.0000000000000002</v>
      </c>
      <c r="P198" s="79">
        <f t="shared" ref="P198:V198" si="42">SUMIFS(P2:P195,P2:P195,  "&lt;&gt;N/A")</f>
        <v>0.99999999999999989</v>
      </c>
      <c r="Q198" s="79">
        <f t="shared" si="42"/>
        <v>1.0000000000000002</v>
      </c>
      <c r="R198" s="79">
        <f t="shared" si="42"/>
        <v>0.99999999999999978</v>
      </c>
      <c r="S198" s="79">
        <f t="shared" si="42"/>
        <v>1</v>
      </c>
      <c r="T198" s="79">
        <f t="shared" si="42"/>
        <v>1</v>
      </c>
      <c r="U198" s="79">
        <f t="shared" si="42"/>
        <v>1</v>
      </c>
      <c r="V198" s="79">
        <f t="shared" si="42"/>
        <v>1</v>
      </c>
      <c r="W198" s="79">
        <f t="shared" ref="W198:Z198" si="43">SUMIFS(W2:W195,W2:W195,  "&lt;&gt;N/A")</f>
        <v>1.0000000000000062</v>
      </c>
      <c r="X198" s="79">
        <f t="shared" si="43"/>
        <v>0.99999999999999967</v>
      </c>
      <c r="Y198" s="79">
        <f t="shared" si="43"/>
        <v>0.99625456551558844</v>
      </c>
      <c r="Z198" s="79">
        <f t="shared" si="43"/>
        <v>1</v>
      </c>
      <c r="AA198">
        <f>SUMIFS(AA2:AA195,AA2:AA195,  "&lt;&gt;#N/A")</f>
        <v>0.99343192651328949</v>
      </c>
      <c r="AB198">
        <f>SUMIFS(AB2:AB195,AB2:AB195,  "&lt;&gt;N/A")</f>
        <v>0.99999999999999978</v>
      </c>
    </row>
    <row r="199" spans="1:28">
      <c r="H199" s="55" t="s">
        <v>873</v>
      </c>
      <c r="I199" s="55"/>
      <c r="K199" t="b">
        <f>ROUND(K198, 7)=1</f>
        <v>1</v>
      </c>
      <c r="L199" t="b">
        <f t="shared" ref="L199:AB199" si="44">ROUND(L198, 7)=1</f>
        <v>1</v>
      </c>
      <c r="M199" t="b">
        <f t="shared" si="44"/>
        <v>0</v>
      </c>
      <c r="N199" t="b">
        <f t="shared" si="44"/>
        <v>1</v>
      </c>
      <c r="O199" t="b">
        <f t="shared" si="44"/>
        <v>1</v>
      </c>
      <c r="P199" t="b">
        <f t="shared" si="44"/>
        <v>1</v>
      </c>
      <c r="Q199" t="b">
        <f t="shared" si="44"/>
        <v>1</v>
      </c>
      <c r="R199" t="b">
        <f t="shared" si="44"/>
        <v>1</v>
      </c>
      <c r="S199" t="b">
        <f t="shared" si="44"/>
        <v>1</v>
      </c>
      <c r="T199" t="b">
        <f t="shared" si="44"/>
        <v>1</v>
      </c>
      <c r="U199" t="b">
        <f t="shared" si="44"/>
        <v>1</v>
      </c>
      <c r="V199" t="b">
        <f t="shared" si="44"/>
        <v>1</v>
      </c>
      <c r="W199" t="b">
        <f t="shared" si="44"/>
        <v>1</v>
      </c>
      <c r="X199" t="b">
        <f t="shared" si="44"/>
        <v>1</v>
      </c>
      <c r="Y199" t="b">
        <f t="shared" si="44"/>
        <v>0</v>
      </c>
      <c r="Z199" t="b">
        <f t="shared" si="44"/>
        <v>1</v>
      </c>
      <c r="AA199" t="b">
        <f t="shared" si="44"/>
        <v>0</v>
      </c>
      <c r="AB199" t="b">
        <f t="shared" si="44"/>
        <v>1</v>
      </c>
    </row>
    <row r="201" spans="1:28">
      <c r="M201" s="55" t="s">
        <v>12972</v>
      </c>
      <c r="Y201" s="55" t="s">
        <v>12951</v>
      </c>
      <c r="AA201" s="55" t="s">
        <v>875</v>
      </c>
    </row>
    <row r="202" spans="1:28">
      <c r="M202" s="55"/>
      <c r="N202" s="102"/>
      <c r="Y202" s="66">
        <f>SUMIFS(World!$X:$X, World!$N:$N, "SG")/100</f>
        <v>3.7454344844279992E-3</v>
      </c>
    </row>
    <row r="203" spans="1:28">
      <c r="K203" s="58"/>
      <c r="M203" s="55"/>
      <c r="Y203" s="101">
        <f>Y202+Y198</f>
        <v>1.0000000000000164</v>
      </c>
    </row>
  </sheetData>
  <conditionalFormatting sqref="I2:I195">
    <cfRule type="cellIs" dxfId="9" priority="3" operator="equal">
      <formula>TRUE</formula>
    </cfRule>
  </conditionalFormatting>
  <conditionalFormatting sqref="J2:J195">
    <cfRule type="cellIs" dxfId="8" priority="1" operator="equal">
      <formula>FALSE</formula>
    </cfRule>
    <cfRule type="cellIs" dxfId="7" priority="2" operator="equal">
      <formula>TRUE</formula>
    </cfRule>
  </conditionalFormatting>
  <conditionalFormatting sqref="K199:AB199">
    <cfRule type="cellIs" dxfId="6" priority="5" operator="equal">
      <formula>TRUE</formula>
    </cfRule>
    <cfRule type="cellIs" dxfId="5" priority="6" operator="equal">
      <formula>FALSE</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5FD2E-62CD-4A8F-97D5-BA133B8F3095}">
  <sheetPr>
    <tabColor theme="6"/>
  </sheetPr>
  <dimension ref="A1:G8"/>
  <sheetViews>
    <sheetView workbookViewId="0"/>
  </sheetViews>
  <sheetFormatPr defaultRowHeight="14.5"/>
  <cols>
    <col min="1" max="1" width="10.36328125" customWidth="1"/>
    <col min="2" max="2" width="21.7265625" bestFit="1" customWidth="1"/>
    <col min="3" max="3" width="20.6328125" bestFit="1" customWidth="1"/>
    <col min="4" max="4" width="14.453125" bestFit="1" customWidth="1"/>
    <col min="7" max="7" width="21.7265625" bestFit="1" customWidth="1"/>
  </cols>
  <sheetData>
    <row r="1" spans="1:7">
      <c r="A1" s="3" t="s">
        <v>12919</v>
      </c>
      <c r="B1" s="3" t="s">
        <v>12914</v>
      </c>
      <c r="C1" s="3" t="s">
        <v>12915</v>
      </c>
      <c r="D1" s="3" t="s">
        <v>12920</v>
      </c>
      <c r="G1" s="3" t="s">
        <v>12909</v>
      </c>
    </row>
    <row r="2" spans="1:7">
      <c r="A2" t="s">
        <v>12916</v>
      </c>
      <c r="B2" s="80">
        <f>SUM(ACWI!U:U)</f>
        <v>63788983728147.477</v>
      </c>
      <c r="C2" s="80">
        <f>$G$2*B2</f>
        <v>1913669511844.4243</v>
      </c>
      <c r="D2" s="81">
        <f>C2/10^9</f>
        <v>1913.6695118444243</v>
      </c>
      <c r="G2" s="5">
        <v>0.03</v>
      </c>
    </row>
    <row r="3" spans="1:7">
      <c r="A3" t="s">
        <v>12917</v>
      </c>
      <c r="B3" s="80">
        <f>SUM(EM!U:U)</f>
        <v>6625575129648.9014</v>
      </c>
      <c r="C3" s="80">
        <f>$G$2*B3</f>
        <v>198767253889.46704</v>
      </c>
      <c r="D3" s="81">
        <f>C3/10^9</f>
        <v>198.76725388946704</v>
      </c>
      <c r="G3" s="55" t="s">
        <v>12950</v>
      </c>
    </row>
    <row r="4" spans="1:7">
      <c r="A4" t="s">
        <v>12918</v>
      </c>
      <c r="B4" s="80">
        <f>SUM(FM!U:U)</f>
        <v>151856241017.10785</v>
      </c>
      <c r="C4" s="80">
        <f>$G$2*B4</f>
        <v>4555687230.5132351</v>
      </c>
      <c r="D4" s="81">
        <f>C4/10^9</f>
        <v>4.555687230513235</v>
      </c>
      <c r="G4" s="55" t="s">
        <v>12963</v>
      </c>
    </row>
    <row r="5" spans="1:7">
      <c r="A5" t="s">
        <v>12921</v>
      </c>
      <c r="B5" s="80">
        <f>SUM(World!U:U)</f>
        <v>57163408598498.508</v>
      </c>
      <c r="C5" s="80">
        <f>$G$2*B5</f>
        <v>1714902257954.9551</v>
      </c>
      <c r="D5" s="81">
        <f>C5/10^9</f>
        <v>1714.9022579549551</v>
      </c>
    </row>
    <row r="8" spans="1:7">
      <c r="G8" s="8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92DB3-CA58-40D3-988D-B41A433ED1DD}">
  <sheetPr>
    <tabColor theme="4"/>
  </sheetPr>
  <dimension ref="A1"/>
  <sheetViews>
    <sheetView workbookViewId="0">
      <selection activeCell="C14" sqref="C14"/>
    </sheetView>
  </sheetViews>
  <sheetFormatPr defaultRowHeight="14.5"/>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5F2EC-FEB1-4A43-990D-BA1ECCD0A761}">
  <sheetPr>
    <tabColor theme="4" tint="0.79998168889431442"/>
  </sheetPr>
  <dimension ref="A1"/>
  <sheetViews>
    <sheetView workbookViewId="0">
      <selection activeCell="M1" sqref="M1"/>
    </sheetView>
  </sheetViews>
  <sheetFormatPr defaultRowHeight="14.5"/>
  <sheetData/>
  <pageMargins left="0.7" right="0.7" top="0.75" bottom="0.75" header="0.3" footer="0.3"/>
  <pageSetup orientation="portrait" r:id="rId1"/>
  <headerFooter>
    <oddFooter>&amp;C&amp;1#&amp;"Calibri"&amp;9&amp;K000000Information Classification: GENERAL</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90DF6-ABB0-4088-93F1-B213FB5FF809}">
  <sheetPr>
    <tabColor theme="4" tint="0.79998168889431442"/>
  </sheetPr>
  <dimension ref="A1:AJ2935"/>
  <sheetViews>
    <sheetView topLeftCell="O2893" workbookViewId="0">
      <selection activeCell="U2937" sqref="U2937"/>
    </sheetView>
  </sheetViews>
  <sheetFormatPr defaultRowHeight="14.5"/>
  <cols>
    <col min="1" max="2" width="11.36328125" style="70" bestFit="1" customWidth="1"/>
    <col min="3" max="3" width="16" style="71" bestFit="1" customWidth="1"/>
    <col min="4" max="4" width="28.36328125" style="1" bestFit="1" customWidth="1"/>
    <col min="5" max="5" width="19" style="71" bestFit="1" customWidth="1"/>
    <col min="6" max="6" width="11.54296875" style="1" bestFit="1" customWidth="1"/>
    <col min="7" max="7" width="15.81640625" style="1" bestFit="1" customWidth="1"/>
    <col min="8" max="8" width="10.6328125" style="72" bestFit="1" customWidth="1"/>
    <col min="9" max="9" width="19.54296875" style="1" bestFit="1" customWidth="1"/>
    <col min="10" max="11" width="6.54296875" style="73" bestFit="1" customWidth="1"/>
    <col min="12" max="12" width="27.453125" style="73" bestFit="1" customWidth="1"/>
    <col min="13" max="13" width="6.54296875" style="1" bestFit="1" customWidth="1"/>
    <col min="14" max="14" width="9.1796875" style="1" bestFit="1" customWidth="1"/>
    <col min="15" max="15" width="21.08984375" style="1" bestFit="1" customWidth="1"/>
    <col min="16" max="16" width="23.08984375" style="1" bestFit="1" customWidth="1"/>
    <col min="17" max="17" width="26.08984375" style="73" bestFit="1" customWidth="1"/>
    <col min="18" max="18" width="13.08984375" style="74" bestFit="1" customWidth="1"/>
    <col min="19" max="19" width="10.08984375" style="1" bestFit="1" customWidth="1"/>
    <col min="20" max="20" width="22.36328125" style="75" bestFit="1" customWidth="1"/>
    <col min="21" max="21" width="29.90625" style="76" bestFit="1" customWidth="1"/>
    <col min="22" max="22" width="40.36328125" style="77" bestFit="1" customWidth="1"/>
    <col min="23" max="23" width="34.453125" style="77" bestFit="1" customWidth="1"/>
    <col min="24" max="24" width="16.453125" style="76" bestFit="1" customWidth="1"/>
    <col min="25" max="25" width="14.6328125" style="71" bestFit="1" customWidth="1"/>
    <col min="26" max="26" width="12.6328125" style="71" bestFit="1" customWidth="1"/>
    <col min="27" max="27" width="14.81640625" style="71" bestFit="1" customWidth="1"/>
    <col min="28" max="28" width="15.08984375" style="71" bestFit="1" customWidth="1"/>
    <col min="29" max="29" width="23.54296875" style="73" bestFit="1" customWidth="1"/>
    <col min="30" max="30" width="25.90625" style="73" bestFit="1" customWidth="1"/>
    <col min="31" max="31" width="32.453125" style="1" bestFit="1" customWidth="1"/>
    <col min="32" max="32" width="12.81640625" style="1" bestFit="1" customWidth="1"/>
    <col min="33" max="33" width="10.81640625" style="1" bestFit="1" customWidth="1"/>
    <col min="35" max="35" width="8.7265625" style="2"/>
    <col min="36" max="36" width="23.1796875" style="2" bestFit="1" customWidth="1"/>
  </cols>
  <sheetData>
    <row r="1" spans="1:36">
      <c r="A1" s="70" t="s">
        <v>1411</v>
      </c>
      <c r="B1" s="70" t="s">
        <v>1412</v>
      </c>
      <c r="C1" s="71" t="s">
        <v>1413</v>
      </c>
      <c r="D1" s="1" t="s">
        <v>1414</v>
      </c>
      <c r="E1" s="71" t="s">
        <v>1415</v>
      </c>
      <c r="F1" s="1" t="s">
        <v>1416</v>
      </c>
      <c r="G1" s="1" t="s">
        <v>1417</v>
      </c>
      <c r="H1" s="72" t="s">
        <v>1418</v>
      </c>
      <c r="I1" s="1" t="s">
        <v>1419</v>
      </c>
      <c r="J1" s="73" t="s">
        <v>1420</v>
      </c>
      <c r="K1" s="73" t="s">
        <v>1421</v>
      </c>
      <c r="L1" s="73" t="s">
        <v>1422</v>
      </c>
      <c r="M1" s="1" t="s">
        <v>1423</v>
      </c>
      <c r="N1" s="1" t="s">
        <v>1424</v>
      </c>
      <c r="O1" s="1" t="s">
        <v>1425</v>
      </c>
      <c r="P1" s="1" t="s">
        <v>1426</v>
      </c>
      <c r="Q1" s="73" t="s">
        <v>1427</v>
      </c>
      <c r="R1" s="74" t="s">
        <v>1428</v>
      </c>
      <c r="S1" s="1" t="s">
        <v>1429</v>
      </c>
      <c r="T1" s="75" t="s">
        <v>1430</v>
      </c>
      <c r="U1" s="76" t="s">
        <v>1431</v>
      </c>
      <c r="V1" s="77" t="s">
        <v>1432</v>
      </c>
      <c r="W1" s="77" t="s">
        <v>1433</v>
      </c>
      <c r="X1" s="76" t="s">
        <v>1434</v>
      </c>
      <c r="Y1" s="71" t="s">
        <v>1435</v>
      </c>
      <c r="Z1" s="71" t="s">
        <v>1436</v>
      </c>
      <c r="AA1" s="71" t="s">
        <v>1437</v>
      </c>
      <c r="AB1" s="71" t="s">
        <v>1438</v>
      </c>
      <c r="AC1" s="73" t="s">
        <v>1439</v>
      </c>
      <c r="AD1" s="73" t="s">
        <v>1440</v>
      </c>
      <c r="AE1" s="1" t="s">
        <v>1441</v>
      </c>
      <c r="AF1" s="1" t="s">
        <v>1442</v>
      </c>
      <c r="AG1" s="1" t="s">
        <v>1443</v>
      </c>
      <c r="AI1" s="2" t="s">
        <v>729</v>
      </c>
      <c r="AJ1" s="88" t="s">
        <v>12940</v>
      </c>
    </row>
    <row r="2" spans="1:36">
      <c r="A2" s="70">
        <v>45169</v>
      </c>
      <c r="B2" s="70">
        <v>45169</v>
      </c>
      <c r="C2" s="71">
        <v>892400</v>
      </c>
      <c r="D2" s="1" t="s">
        <v>1444</v>
      </c>
      <c r="E2" s="71">
        <v>1000801</v>
      </c>
      <c r="F2" s="1">
        <v>2824100</v>
      </c>
      <c r="G2" s="1" t="s">
        <v>1445</v>
      </c>
      <c r="H2" s="72">
        <v>2002305</v>
      </c>
      <c r="I2" s="1" t="s">
        <v>1446</v>
      </c>
      <c r="J2" s="73">
        <v>1</v>
      </c>
      <c r="K2" s="73">
        <v>1</v>
      </c>
      <c r="L2" s="73">
        <v>1</v>
      </c>
      <c r="M2" s="1">
        <v>1</v>
      </c>
      <c r="N2" s="1" t="s">
        <v>1375</v>
      </c>
      <c r="O2" s="1" t="s">
        <v>1447</v>
      </c>
      <c r="P2" s="1">
        <v>35101010</v>
      </c>
      <c r="Q2" s="73">
        <v>1737946233</v>
      </c>
      <c r="R2" s="74">
        <v>102.9</v>
      </c>
      <c r="S2" s="1" t="s">
        <v>1448</v>
      </c>
      <c r="T2" s="75">
        <v>1</v>
      </c>
      <c r="U2" s="76">
        <v>178834667375.70001</v>
      </c>
      <c r="V2" s="77">
        <v>178834667375.70001</v>
      </c>
      <c r="W2" s="77">
        <v>178834667375.70001</v>
      </c>
      <c r="X2" s="76">
        <v>0.28035352959670001</v>
      </c>
      <c r="Y2" s="71">
        <v>1</v>
      </c>
      <c r="Z2" s="71">
        <v>0</v>
      </c>
      <c r="AA2" s="71">
        <v>0</v>
      </c>
      <c r="AB2" s="71">
        <v>0</v>
      </c>
      <c r="AC2" s="73">
        <v>1</v>
      </c>
      <c r="AD2" s="73">
        <v>0</v>
      </c>
      <c r="AE2" s="1" t="s">
        <v>1449</v>
      </c>
      <c r="AF2" s="1" t="s">
        <v>1450</v>
      </c>
      <c r="AG2" s="1" t="s">
        <v>1451</v>
      </c>
      <c r="AI2" s="2" t="str">
        <f>INDEX('ISO2-ISO3'!$D$1:$D$249, MATCH($N2, 'ISO2-ISO3'!$C$1:$C$249, 0))</f>
        <v>USA</v>
      </c>
      <c r="AJ2" s="2" t="str">
        <f>INDEX('WB Country Groups'!$C$2:$C$219, MATCH($AI2, 'WB Country Groups'!$B$2:$B$219, 0))</f>
        <v>North America</v>
      </c>
    </row>
    <row r="3" spans="1:36">
      <c r="A3" s="70">
        <v>45169</v>
      </c>
      <c r="B3" s="70">
        <v>45169</v>
      </c>
      <c r="C3" s="71">
        <v>892400</v>
      </c>
      <c r="D3" s="1" t="s">
        <v>1452</v>
      </c>
      <c r="E3" s="71">
        <v>1001301</v>
      </c>
      <c r="G3" s="1" t="s">
        <v>1453</v>
      </c>
      <c r="H3" s="72">
        <v>5852842</v>
      </c>
      <c r="I3" s="1" t="s">
        <v>1454</v>
      </c>
      <c r="J3" s="73">
        <v>0.7</v>
      </c>
      <c r="K3" s="73">
        <v>0.7</v>
      </c>
      <c r="L3" s="73">
        <v>0.7</v>
      </c>
      <c r="M3" s="1">
        <v>1</v>
      </c>
      <c r="N3" s="1" t="s">
        <v>1042</v>
      </c>
      <c r="O3" s="1" t="s">
        <v>1455</v>
      </c>
      <c r="P3" s="1">
        <v>25301020</v>
      </c>
      <c r="Q3" s="73">
        <v>263031794</v>
      </c>
      <c r="R3" s="74">
        <v>33.090000000000003</v>
      </c>
      <c r="S3" s="1" t="s">
        <v>1456</v>
      </c>
      <c r="T3" s="75">
        <v>0.92136177270005104</v>
      </c>
      <c r="U3" s="76">
        <v>6612609319.1034203</v>
      </c>
      <c r="V3" s="77">
        <v>6612609319.1034203</v>
      </c>
      <c r="W3" s="77">
        <v>9446584741.5763092</v>
      </c>
      <c r="X3" s="76">
        <v>1.0366381360300001E-2</v>
      </c>
      <c r="Y3" s="71">
        <v>0</v>
      </c>
      <c r="Z3" s="71">
        <v>1</v>
      </c>
      <c r="AA3" s="71">
        <v>0</v>
      </c>
      <c r="AB3" s="71">
        <v>0</v>
      </c>
      <c r="AC3" s="73">
        <v>0</v>
      </c>
      <c r="AD3" s="73">
        <v>1</v>
      </c>
      <c r="AE3" s="1" t="s">
        <v>1457</v>
      </c>
      <c r="AF3" s="1" t="s">
        <v>1450</v>
      </c>
      <c r="AG3" s="1" t="s">
        <v>1451</v>
      </c>
      <c r="AI3" s="2" t="str">
        <f>INDEX('ISO2-ISO3'!$D$1:$D$249, MATCH($N3, 'ISO2-ISO3'!$C$1:$C$249, 0))</f>
        <v>FRA</v>
      </c>
      <c r="AJ3" s="2" t="str">
        <f>INDEX('WB Country Groups'!$C$2:$C$219, MATCH($AI3, 'WB Country Groups'!$B$2:$B$219, 0))</f>
        <v>Europe &amp; Central Asia</v>
      </c>
    </row>
    <row r="4" spans="1:36">
      <c r="A4" s="70">
        <v>45169</v>
      </c>
      <c r="B4" s="70">
        <v>45169</v>
      </c>
      <c r="C4" s="71">
        <v>892400</v>
      </c>
      <c r="D4" s="1" t="s">
        <v>1458</v>
      </c>
      <c r="E4" s="71">
        <v>1001401</v>
      </c>
      <c r="G4" s="1" t="s">
        <v>1459</v>
      </c>
      <c r="H4" s="72" t="s">
        <v>1460</v>
      </c>
      <c r="I4" s="1" t="s">
        <v>1461</v>
      </c>
      <c r="J4" s="73">
        <v>0.85</v>
      </c>
      <c r="K4" s="73">
        <v>0.85</v>
      </c>
      <c r="L4" s="73">
        <v>0.85</v>
      </c>
      <c r="M4" s="1">
        <v>1</v>
      </c>
      <c r="N4" s="1" t="s">
        <v>925</v>
      </c>
      <c r="O4" s="1" t="s">
        <v>1462</v>
      </c>
      <c r="P4" s="1">
        <v>15101050</v>
      </c>
      <c r="Q4" s="73">
        <v>246400000</v>
      </c>
      <c r="R4" s="74">
        <v>24.47</v>
      </c>
      <c r="S4" s="1" t="s">
        <v>1456</v>
      </c>
      <c r="T4" s="75">
        <v>0.92136177270005104</v>
      </c>
      <c r="U4" s="76">
        <v>5562415276.8800001</v>
      </c>
      <c r="V4" s="77">
        <v>5562415276.8800001</v>
      </c>
      <c r="W4" s="77">
        <v>6544017972.8000002</v>
      </c>
      <c r="X4" s="76">
        <v>8.7200249193000005E-3</v>
      </c>
      <c r="Y4" s="71">
        <v>0</v>
      </c>
      <c r="Z4" s="71">
        <v>1</v>
      </c>
      <c r="AA4" s="71">
        <v>0</v>
      </c>
      <c r="AB4" s="71">
        <v>0</v>
      </c>
      <c r="AC4" s="73">
        <v>1</v>
      </c>
      <c r="AD4" s="73">
        <v>0</v>
      </c>
      <c r="AE4" s="1" t="s">
        <v>1463</v>
      </c>
      <c r="AF4" s="1" t="s">
        <v>1450</v>
      </c>
      <c r="AG4" s="1" t="s">
        <v>1451</v>
      </c>
      <c r="AI4" s="2" t="str">
        <f>INDEX('ISO2-ISO3'!$D$1:$D$249, MATCH($N4, 'ISO2-ISO3'!$C$1:$C$249, 0))</f>
        <v>BEL</v>
      </c>
      <c r="AJ4" s="2" t="str">
        <f>INDEX('WB Country Groups'!$C$2:$C$219, MATCH($AI4, 'WB Country Groups'!$B$2:$B$219, 0))</f>
        <v>Europe &amp; Central Asia</v>
      </c>
    </row>
    <row r="5" spans="1:36">
      <c r="A5" s="70">
        <v>45169</v>
      </c>
      <c r="B5" s="70">
        <v>45169</v>
      </c>
      <c r="C5" s="71">
        <v>892400</v>
      </c>
      <c r="D5" s="1" t="s">
        <v>1464</v>
      </c>
      <c r="E5" s="71">
        <v>1002303</v>
      </c>
      <c r="G5" s="1" t="s">
        <v>1465</v>
      </c>
      <c r="H5" s="72">
        <v>7110720</v>
      </c>
      <c r="I5" s="1" t="s">
        <v>1466</v>
      </c>
      <c r="J5" s="73">
        <v>0.95</v>
      </c>
      <c r="K5" s="73">
        <v>0.95</v>
      </c>
      <c r="L5" s="73">
        <v>0.95</v>
      </c>
      <c r="M5" s="1">
        <v>1</v>
      </c>
      <c r="N5" s="1" t="s">
        <v>1324</v>
      </c>
      <c r="O5" s="1" t="s">
        <v>1467</v>
      </c>
      <c r="P5" s="1">
        <v>20202010</v>
      </c>
      <c r="Q5" s="73">
        <v>168426561</v>
      </c>
      <c r="R5" s="74">
        <v>38.130000000000003</v>
      </c>
      <c r="S5" s="1" t="s">
        <v>1468</v>
      </c>
      <c r="T5" s="75">
        <v>0.88324999999999998</v>
      </c>
      <c r="U5" s="76">
        <v>6907443569.0727396</v>
      </c>
      <c r="V5" s="77">
        <v>6907443569.0727396</v>
      </c>
      <c r="W5" s="77">
        <v>7270993230.60289</v>
      </c>
      <c r="X5" s="76">
        <v>1.08285838171E-2</v>
      </c>
      <c r="Y5" s="71">
        <v>0</v>
      </c>
      <c r="Z5" s="71">
        <v>1</v>
      </c>
      <c r="AA5" s="71">
        <v>0</v>
      </c>
      <c r="AB5" s="71">
        <v>0</v>
      </c>
      <c r="AC5" s="73">
        <v>1</v>
      </c>
      <c r="AD5" s="73">
        <v>0</v>
      </c>
      <c r="AE5" s="1" t="s">
        <v>1469</v>
      </c>
      <c r="AF5" s="1" t="s">
        <v>1470</v>
      </c>
      <c r="AG5" s="1" t="s">
        <v>1451</v>
      </c>
      <c r="AI5" s="2" t="str">
        <f>INDEX('ISO2-ISO3'!$D$1:$D$249, MATCH($N5, 'ISO2-ISO3'!$C$1:$C$249, 0))</f>
        <v>CHE</v>
      </c>
      <c r="AJ5" s="2" t="str">
        <f>INDEX('WB Country Groups'!$C$2:$C$219, MATCH($AI5, 'WB Country Groups'!$B$2:$B$219, 0))</f>
        <v>Europe &amp; Central Asia</v>
      </c>
    </row>
    <row r="6" spans="1:36">
      <c r="A6" s="70">
        <v>45169</v>
      </c>
      <c r="B6" s="70">
        <v>45169</v>
      </c>
      <c r="C6" s="71">
        <v>892400</v>
      </c>
      <c r="D6" s="1" t="s">
        <v>1471</v>
      </c>
      <c r="E6" s="71">
        <v>1002701</v>
      </c>
      <c r="F6" s="1">
        <v>7903107</v>
      </c>
      <c r="G6" s="1" t="s">
        <v>1472</v>
      </c>
      <c r="H6" s="72">
        <v>2007849</v>
      </c>
      <c r="I6" s="1" t="s">
        <v>1473</v>
      </c>
      <c r="J6" s="73">
        <v>1</v>
      </c>
      <c r="K6" s="73">
        <v>1</v>
      </c>
      <c r="L6" s="73">
        <v>1</v>
      </c>
      <c r="M6" s="1">
        <v>1</v>
      </c>
      <c r="N6" s="1" t="s">
        <v>1375</v>
      </c>
      <c r="O6" s="1" t="s">
        <v>1474</v>
      </c>
      <c r="P6" s="1">
        <v>45301020</v>
      </c>
      <c r="Q6" s="73">
        <v>1609406409</v>
      </c>
      <c r="R6" s="74">
        <v>105.72</v>
      </c>
      <c r="S6" s="1" t="s">
        <v>1448</v>
      </c>
      <c r="T6" s="75">
        <v>1</v>
      </c>
      <c r="U6" s="76">
        <v>170146445559.48001</v>
      </c>
      <c r="V6" s="77">
        <v>170146445559.48001</v>
      </c>
      <c r="W6" s="77">
        <v>170146445559.48001</v>
      </c>
      <c r="X6" s="76">
        <v>0.26673327526989998</v>
      </c>
      <c r="Y6" s="71">
        <v>1</v>
      </c>
      <c r="Z6" s="71">
        <v>0</v>
      </c>
      <c r="AA6" s="71">
        <v>0</v>
      </c>
      <c r="AB6" s="71">
        <v>0</v>
      </c>
      <c r="AC6" s="73">
        <v>0</v>
      </c>
      <c r="AD6" s="73">
        <v>1</v>
      </c>
      <c r="AE6" s="1" t="s">
        <v>1475</v>
      </c>
      <c r="AF6" s="1" t="s">
        <v>1450</v>
      </c>
      <c r="AG6" s="1" t="s">
        <v>1451</v>
      </c>
      <c r="AI6" s="2" t="str">
        <f>INDEX('ISO2-ISO3'!$D$1:$D$249, MATCH($N6, 'ISO2-ISO3'!$C$1:$C$249, 0))</f>
        <v>USA</v>
      </c>
      <c r="AJ6" s="2" t="str">
        <f>INDEX('WB Country Groups'!$C$2:$C$219, MATCH($AI6, 'WB Country Groups'!$B$2:$B$219, 0))</f>
        <v>North America</v>
      </c>
    </row>
    <row r="7" spans="1:36">
      <c r="A7" s="70">
        <v>45169</v>
      </c>
      <c r="B7" s="70">
        <v>45169</v>
      </c>
      <c r="C7" s="71">
        <v>892400</v>
      </c>
      <c r="D7" s="1" t="s">
        <v>1476</v>
      </c>
      <c r="E7" s="71">
        <v>1002801</v>
      </c>
      <c r="G7" s="1" t="s">
        <v>1477</v>
      </c>
      <c r="H7" s="72">
        <v>6870490</v>
      </c>
      <c r="I7" s="1" t="s">
        <v>1478</v>
      </c>
      <c r="J7" s="73">
        <v>1</v>
      </c>
      <c r="K7" s="73">
        <v>1</v>
      </c>
      <c r="L7" s="73">
        <v>1</v>
      </c>
      <c r="M7" s="1">
        <v>1</v>
      </c>
      <c r="N7" s="1" t="s">
        <v>1115</v>
      </c>
      <c r="O7" s="1" t="s">
        <v>1474</v>
      </c>
      <c r="P7" s="1">
        <v>45301010</v>
      </c>
      <c r="Q7" s="73">
        <v>191542265</v>
      </c>
      <c r="R7" s="74">
        <v>18310</v>
      </c>
      <c r="S7" s="1" t="s">
        <v>1479</v>
      </c>
      <c r="T7" s="75">
        <v>145.58500000000001</v>
      </c>
      <c r="U7" s="76">
        <v>24089974050.554699</v>
      </c>
      <c r="V7" s="77">
        <v>24089974050.554699</v>
      </c>
      <c r="W7" s="77">
        <v>24089974050.554699</v>
      </c>
      <c r="X7" s="76">
        <v>3.7765100872600002E-2</v>
      </c>
      <c r="Y7" s="71">
        <v>0</v>
      </c>
      <c r="Z7" s="71">
        <v>1</v>
      </c>
      <c r="AA7" s="71">
        <v>0</v>
      </c>
      <c r="AB7" s="71">
        <v>0</v>
      </c>
      <c r="AC7" s="73">
        <v>0</v>
      </c>
      <c r="AD7" s="73">
        <v>1</v>
      </c>
      <c r="AE7" s="1" t="s">
        <v>1480</v>
      </c>
      <c r="AF7" s="1" t="s">
        <v>1450</v>
      </c>
      <c r="AG7" s="1" t="s">
        <v>1451</v>
      </c>
      <c r="AI7" s="2" t="str">
        <f>INDEX('ISO2-ISO3'!$D$1:$D$249, MATCH($N7, 'ISO2-ISO3'!$C$1:$C$249, 0))</f>
        <v>JPN</v>
      </c>
      <c r="AJ7" s="2" t="str">
        <f>INDEX('WB Country Groups'!$C$2:$C$219, MATCH($AI7, 'WB Country Groups'!$B$2:$B$219, 0))</f>
        <v>East Asia &amp; Pacific</v>
      </c>
    </row>
    <row r="8" spans="1:36">
      <c r="A8" s="70">
        <v>45169</v>
      </c>
      <c r="B8" s="70">
        <v>45169</v>
      </c>
      <c r="C8" s="71">
        <v>892400</v>
      </c>
      <c r="D8" s="1" t="s">
        <v>1481</v>
      </c>
      <c r="E8" s="71">
        <v>1003201</v>
      </c>
      <c r="G8" s="1" t="s">
        <v>1482</v>
      </c>
      <c r="H8" s="72">
        <v>5927375</v>
      </c>
      <c r="I8" s="1" t="s">
        <v>1483</v>
      </c>
      <c r="J8" s="73">
        <v>0.8</v>
      </c>
      <c r="K8" s="73">
        <v>0.8</v>
      </c>
      <c r="L8" s="73">
        <v>0.8</v>
      </c>
      <c r="M8" s="1">
        <v>1</v>
      </c>
      <c r="N8" s="1" t="s">
        <v>1199</v>
      </c>
      <c r="O8" s="1" t="s">
        <v>1484</v>
      </c>
      <c r="P8" s="1">
        <v>40301020</v>
      </c>
      <c r="Q8" s="73">
        <v>2109430229</v>
      </c>
      <c r="R8" s="74">
        <v>4.74</v>
      </c>
      <c r="S8" s="1" t="s">
        <v>1456</v>
      </c>
      <c r="T8" s="75">
        <v>0.92136177270005104</v>
      </c>
      <c r="U8" s="76">
        <v>8681670615.5792103</v>
      </c>
      <c r="V8" s="77">
        <v>8681670615.5792103</v>
      </c>
      <c r="W8" s="77">
        <v>10925248970.989201</v>
      </c>
      <c r="X8" s="76">
        <v>1.36099842139E-2</v>
      </c>
      <c r="Y8" s="71">
        <v>0</v>
      </c>
      <c r="Z8" s="71">
        <v>1</v>
      </c>
      <c r="AA8" s="71">
        <v>0</v>
      </c>
      <c r="AB8" s="71">
        <v>0</v>
      </c>
      <c r="AC8" s="73">
        <v>1</v>
      </c>
      <c r="AD8" s="73">
        <v>0</v>
      </c>
      <c r="AE8" s="1" t="s">
        <v>1485</v>
      </c>
      <c r="AF8" s="1" t="s">
        <v>1450</v>
      </c>
      <c r="AG8" s="1" t="s">
        <v>1451</v>
      </c>
      <c r="AI8" s="2" t="str">
        <f>INDEX('ISO2-ISO3'!$D$1:$D$249, MATCH($N8, 'ISO2-ISO3'!$C$1:$C$249, 0))</f>
        <v>NLD</v>
      </c>
      <c r="AJ8" s="2" t="str">
        <f>INDEX('WB Country Groups'!$C$2:$C$219, MATCH($AI8, 'WB Country Groups'!$B$2:$B$219, 0))</f>
        <v>Europe &amp; Central Asia</v>
      </c>
    </row>
    <row r="9" spans="1:36">
      <c r="A9" s="70">
        <v>45169</v>
      </c>
      <c r="B9" s="70">
        <v>45169</v>
      </c>
      <c r="C9" s="71">
        <v>892400</v>
      </c>
      <c r="D9" s="1" t="s">
        <v>1486</v>
      </c>
      <c r="E9" s="71">
        <v>1003801</v>
      </c>
      <c r="G9" s="1" t="s">
        <v>1487</v>
      </c>
      <c r="H9" s="72" t="s">
        <v>1488</v>
      </c>
      <c r="I9" s="1" t="s">
        <v>1489</v>
      </c>
      <c r="J9" s="73">
        <v>0.85</v>
      </c>
      <c r="K9" s="73">
        <v>0.85</v>
      </c>
      <c r="L9" s="73">
        <v>0.85</v>
      </c>
      <c r="M9" s="1">
        <v>1</v>
      </c>
      <c r="N9" s="1" t="s">
        <v>925</v>
      </c>
      <c r="O9" s="1" t="s">
        <v>1484</v>
      </c>
      <c r="P9" s="1">
        <v>40301030</v>
      </c>
      <c r="Q9" s="73">
        <v>189731187</v>
      </c>
      <c r="R9" s="74">
        <v>36.68</v>
      </c>
      <c r="S9" s="1" t="s">
        <v>1456</v>
      </c>
      <c r="T9" s="75">
        <v>0.92136177270005104</v>
      </c>
      <c r="U9" s="76">
        <v>6420321662.5222101</v>
      </c>
      <c r="V9" s="77">
        <v>6420321662.5222101</v>
      </c>
      <c r="W9" s="77">
        <v>7553319602.96731</v>
      </c>
      <c r="X9" s="76">
        <v>1.00649379991E-2</v>
      </c>
      <c r="Y9" s="71">
        <v>0</v>
      </c>
      <c r="Z9" s="71">
        <v>1</v>
      </c>
      <c r="AA9" s="71">
        <v>0</v>
      </c>
      <c r="AB9" s="71">
        <v>0</v>
      </c>
      <c r="AC9" s="73">
        <v>1</v>
      </c>
      <c r="AD9" s="73">
        <v>0</v>
      </c>
      <c r="AE9" s="1" t="s">
        <v>1463</v>
      </c>
      <c r="AF9" s="1" t="s">
        <v>1450</v>
      </c>
      <c r="AG9" s="1" t="s">
        <v>1451</v>
      </c>
      <c r="AI9" s="2" t="str">
        <f>INDEX('ISO2-ISO3'!$D$1:$D$249, MATCH($N9, 'ISO2-ISO3'!$C$1:$C$249, 0))</f>
        <v>BEL</v>
      </c>
      <c r="AJ9" s="2" t="str">
        <f>INDEX('WB Country Groups'!$C$2:$C$219, MATCH($AI9, 'WB Country Groups'!$B$2:$B$219, 0))</f>
        <v>Europe &amp; Central Asia</v>
      </c>
    </row>
    <row r="10" spans="1:36">
      <c r="A10" s="70">
        <v>45169</v>
      </c>
      <c r="B10" s="70">
        <v>45169</v>
      </c>
      <c r="C10" s="71">
        <v>892400</v>
      </c>
      <c r="D10" s="1" t="s">
        <v>1490</v>
      </c>
      <c r="E10" s="71">
        <v>1004401</v>
      </c>
      <c r="F10" s="1">
        <v>8474108</v>
      </c>
      <c r="G10" s="1" t="s">
        <v>1491</v>
      </c>
      <c r="H10" s="72">
        <v>2009823</v>
      </c>
      <c r="I10" s="1" t="s">
        <v>1492</v>
      </c>
      <c r="J10" s="73">
        <v>1</v>
      </c>
      <c r="K10" s="73">
        <v>1</v>
      </c>
      <c r="L10" s="73">
        <v>1</v>
      </c>
      <c r="M10" s="1">
        <v>1</v>
      </c>
      <c r="N10" s="1" t="s">
        <v>963</v>
      </c>
      <c r="O10" s="1" t="s">
        <v>1462</v>
      </c>
      <c r="P10" s="1">
        <v>15104030</v>
      </c>
      <c r="Q10" s="73">
        <v>492072312</v>
      </c>
      <c r="R10" s="74">
        <v>65.61</v>
      </c>
      <c r="S10" s="1" t="s">
        <v>1493</v>
      </c>
      <c r="T10" s="75">
        <v>1.3529500000000001</v>
      </c>
      <c r="U10" s="76">
        <v>23862570228.256802</v>
      </c>
      <c r="V10" s="77">
        <v>23862570228.256802</v>
      </c>
      <c r="W10" s="77">
        <v>23862570228.256802</v>
      </c>
      <c r="X10" s="76">
        <v>3.7408606993900001E-2</v>
      </c>
      <c r="Y10" s="71">
        <v>1</v>
      </c>
      <c r="Z10" s="71">
        <v>0</v>
      </c>
      <c r="AA10" s="71">
        <v>0</v>
      </c>
      <c r="AB10" s="71">
        <v>0</v>
      </c>
      <c r="AC10" s="73">
        <v>1</v>
      </c>
      <c r="AD10" s="73">
        <v>0</v>
      </c>
      <c r="AE10" s="1" t="s">
        <v>1494</v>
      </c>
      <c r="AF10" s="1" t="s">
        <v>1450</v>
      </c>
      <c r="AG10" s="1" t="s">
        <v>1451</v>
      </c>
      <c r="AI10" s="2" t="str">
        <f>INDEX('ISO2-ISO3'!$D$1:$D$249, MATCH($N10, 'ISO2-ISO3'!$C$1:$C$249, 0))</f>
        <v>CAN</v>
      </c>
      <c r="AJ10" s="2" t="str">
        <f>INDEX('WB Country Groups'!$C$2:$C$219, MATCH($AI10, 'WB Country Groups'!$B$2:$B$219, 0))</f>
        <v>North America</v>
      </c>
    </row>
    <row r="11" spans="1:36">
      <c r="A11" s="70">
        <v>45169</v>
      </c>
      <c r="B11" s="70">
        <v>45169</v>
      </c>
      <c r="C11" s="71">
        <v>892400</v>
      </c>
      <c r="D11" s="1" t="s">
        <v>1495</v>
      </c>
      <c r="E11" s="71">
        <v>1004801</v>
      </c>
      <c r="G11" s="1" t="s">
        <v>1496</v>
      </c>
      <c r="H11" s="72" t="s">
        <v>1497</v>
      </c>
      <c r="I11" s="1" t="s">
        <v>1498</v>
      </c>
      <c r="J11" s="73">
        <v>1</v>
      </c>
      <c r="K11" s="73">
        <v>1</v>
      </c>
      <c r="L11" s="73">
        <v>1</v>
      </c>
      <c r="M11" s="1">
        <v>1</v>
      </c>
      <c r="N11" s="1" t="s">
        <v>1199</v>
      </c>
      <c r="O11" s="1" t="s">
        <v>1499</v>
      </c>
      <c r="P11" s="1">
        <v>30101030</v>
      </c>
      <c r="Q11" s="73">
        <v>975683473</v>
      </c>
      <c r="R11" s="74">
        <v>30.175000000000001</v>
      </c>
      <c r="S11" s="1" t="s">
        <v>1456</v>
      </c>
      <c r="T11" s="75">
        <v>0.92136177270005104</v>
      </c>
      <c r="U11" s="76">
        <v>31954059382.6651</v>
      </c>
      <c r="V11" s="77">
        <v>31954059382.6651</v>
      </c>
      <c r="W11" s="77">
        <v>31954059382.6651</v>
      </c>
      <c r="X11" s="76">
        <v>5.0093382140800002E-2</v>
      </c>
      <c r="Y11" s="71">
        <v>1</v>
      </c>
      <c r="Z11" s="71">
        <v>0</v>
      </c>
      <c r="AA11" s="71">
        <v>0</v>
      </c>
      <c r="AB11" s="71">
        <v>0</v>
      </c>
      <c r="AC11" s="73">
        <v>1</v>
      </c>
      <c r="AD11" s="73">
        <v>0</v>
      </c>
      <c r="AE11" s="1" t="s">
        <v>1485</v>
      </c>
      <c r="AF11" s="1" t="s">
        <v>1450</v>
      </c>
      <c r="AG11" s="1" t="s">
        <v>1451</v>
      </c>
      <c r="AI11" s="2" t="str">
        <f>INDEX('ISO2-ISO3'!$D$1:$D$249, MATCH($N11, 'ISO2-ISO3'!$C$1:$C$249, 0))</f>
        <v>NLD</v>
      </c>
      <c r="AJ11" s="2" t="str">
        <f>INDEX('WB Country Groups'!$C$2:$C$219, MATCH($AI11, 'WB Country Groups'!$B$2:$B$219, 0))</f>
        <v>Europe &amp; Central Asia</v>
      </c>
    </row>
    <row r="12" spans="1:36">
      <c r="A12" s="70">
        <v>45169</v>
      </c>
      <c r="B12" s="70">
        <v>45169</v>
      </c>
      <c r="C12" s="71">
        <v>892400</v>
      </c>
      <c r="D12" s="1" t="s">
        <v>1500</v>
      </c>
      <c r="E12" s="71">
        <v>1005201</v>
      </c>
      <c r="G12" s="1" t="s">
        <v>1501</v>
      </c>
      <c r="H12" s="72" t="s">
        <v>1502</v>
      </c>
      <c r="I12" s="1" t="s">
        <v>1503</v>
      </c>
      <c r="J12" s="73">
        <v>1</v>
      </c>
      <c r="K12" s="73">
        <v>1</v>
      </c>
      <c r="L12" s="73">
        <v>1</v>
      </c>
      <c r="M12" s="1">
        <v>1</v>
      </c>
      <c r="N12" s="1" t="s">
        <v>1042</v>
      </c>
      <c r="O12" s="1" t="s">
        <v>1462</v>
      </c>
      <c r="P12" s="1">
        <v>15101040</v>
      </c>
      <c r="Q12" s="73">
        <v>523602853</v>
      </c>
      <c r="R12" s="74">
        <v>166.86</v>
      </c>
      <c r="S12" s="1" t="s">
        <v>1456</v>
      </c>
      <c r="T12" s="75">
        <v>0.92136177270005104</v>
      </c>
      <c r="U12" s="76">
        <v>94825262606.182404</v>
      </c>
      <c r="V12" s="77">
        <v>94825262606.182404</v>
      </c>
      <c r="W12" s="77">
        <v>94825262606.182404</v>
      </c>
      <c r="X12" s="76">
        <v>0.14865460627230001</v>
      </c>
      <c r="Y12" s="71">
        <v>1</v>
      </c>
      <c r="Z12" s="71">
        <v>0</v>
      </c>
      <c r="AA12" s="71">
        <v>0</v>
      </c>
      <c r="AB12" s="71">
        <v>0</v>
      </c>
      <c r="AC12" s="73">
        <v>0</v>
      </c>
      <c r="AD12" s="73">
        <v>1</v>
      </c>
      <c r="AE12" s="1" t="s">
        <v>1457</v>
      </c>
      <c r="AF12" s="1" t="s">
        <v>1450</v>
      </c>
      <c r="AG12" s="1" t="s">
        <v>1451</v>
      </c>
      <c r="AI12" s="2" t="str">
        <f>INDEX('ISO2-ISO3'!$D$1:$D$249, MATCH($N12, 'ISO2-ISO3'!$C$1:$C$249, 0))</f>
        <v>FRA</v>
      </c>
      <c r="AJ12" s="2" t="str">
        <f>INDEX('WB Country Groups'!$C$2:$C$219, MATCH($AI12, 'WB Country Groups'!$B$2:$B$219, 0))</f>
        <v>Europe &amp; Central Asia</v>
      </c>
    </row>
    <row r="13" spans="1:36">
      <c r="A13" s="70">
        <v>45169</v>
      </c>
      <c r="B13" s="70">
        <v>45169</v>
      </c>
      <c r="C13" s="71">
        <v>892400</v>
      </c>
      <c r="D13" s="1" t="s">
        <v>1504</v>
      </c>
      <c r="E13" s="71">
        <v>1005401</v>
      </c>
      <c r="F13" s="1">
        <v>9158106</v>
      </c>
      <c r="G13" s="1" t="s">
        <v>1505</v>
      </c>
      <c r="H13" s="72">
        <v>2011602</v>
      </c>
      <c r="I13" s="1" t="s">
        <v>1506</v>
      </c>
      <c r="J13" s="73">
        <v>1</v>
      </c>
      <c r="K13" s="73">
        <v>1</v>
      </c>
      <c r="L13" s="73">
        <v>1</v>
      </c>
      <c r="M13" s="1">
        <v>1</v>
      </c>
      <c r="N13" s="1" t="s">
        <v>1375</v>
      </c>
      <c r="O13" s="1" t="s">
        <v>1462</v>
      </c>
      <c r="P13" s="1">
        <v>15101040</v>
      </c>
      <c r="Q13" s="73">
        <v>222082851</v>
      </c>
      <c r="R13" s="74">
        <v>295.49</v>
      </c>
      <c r="S13" s="1" t="s">
        <v>1448</v>
      </c>
      <c r="T13" s="75">
        <v>1</v>
      </c>
      <c r="U13" s="76">
        <v>65623261641.989998</v>
      </c>
      <c r="V13" s="77">
        <v>65623261641.989998</v>
      </c>
      <c r="W13" s="77">
        <v>65623261641.989998</v>
      </c>
      <c r="X13" s="76">
        <v>0.10287554026829999</v>
      </c>
      <c r="Y13" s="71">
        <v>1</v>
      </c>
      <c r="Z13" s="71">
        <v>0</v>
      </c>
      <c r="AA13" s="71">
        <v>0</v>
      </c>
      <c r="AB13" s="71">
        <v>0</v>
      </c>
      <c r="AC13" s="73">
        <v>1</v>
      </c>
      <c r="AD13" s="73">
        <v>0</v>
      </c>
      <c r="AE13" s="1" t="s">
        <v>1449</v>
      </c>
      <c r="AF13" s="1" t="s">
        <v>1450</v>
      </c>
      <c r="AG13" s="1" t="s">
        <v>1451</v>
      </c>
      <c r="AI13" s="2" t="str">
        <f>INDEX('ISO2-ISO3'!$D$1:$D$249, MATCH($N13, 'ISO2-ISO3'!$C$1:$C$249, 0))</f>
        <v>USA</v>
      </c>
      <c r="AJ13" s="2" t="str">
        <f>INDEX('WB Country Groups'!$C$2:$C$219, MATCH($AI13, 'WB Country Groups'!$B$2:$B$219, 0))</f>
        <v>North America</v>
      </c>
    </row>
    <row r="14" spans="1:36">
      <c r="A14" s="70">
        <v>45169</v>
      </c>
      <c r="B14" s="70">
        <v>45169</v>
      </c>
      <c r="C14" s="71">
        <v>892400</v>
      </c>
      <c r="D14" s="1" t="s">
        <v>1507</v>
      </c>
      <c r="E14" s="71">
        <v>1005701</v>
      </c>
      <c r="G14" s="1" t="s">
        <v>1508</v>
      </c>
      <c r="H14" s="72">
        <v>6010702</v>
      </c>
      <c r="I14" s="1" t="s">
        <v>1509</v>
      </c>
      <c r="J14" s="73">
        <v>0.5</v>
      </c>
      <c r="K14" s="73">
        <v>0.5</v>
      </c>
      <c r="L14" s="73">
        <v>0.5</v>
      </c>
      <c r="M14" s="1">
        <v>1</v>
      </c>
      <c r="N14" s="1" t="s">
        <v>1115</v>
      </c>
      <c r="O14" s="1" t="s">
        <v>1455</v>
      </c>
      <c r="P14" s="1">
        <v>25101010</v>
      </c>
      <c r="Q14" s="73">
        <v>294674600</v>
      </c>
      <c r="R14" s="74">
        <v>4867</v>
      </c>
      <c r="S14" s="1" t="s">
        <v>1479</v>
      </c>
      <c r="T14" s="75">
        <v>145.58500000000001</v>
      </c>
      <c r="U14" s="76">
        <v>4925580513.7891998</v>
      </c>
      <c r="V14" s="77">
        <v>4925580513.7891998</v>
      </c>
      <c r="W14" s="77">
        <v>9851161027.5783901</v>
      </c>
      <c r="X14" s="76">
        <v>7.7216789262000004E-3</v>
      </c>
      <c r="Y14" s="71">
        <v>0</v>
      </c>
      <c r="Z14" s="71">
        <v>1</v>
      </c>
      <c r="AA14" s="71">
        <v>0</v>
      </c>
      <c r="AB14" s="71">
        <v>0</v>
      </c>
      <c r="AC14" s="73">
        <v>1</v>
      </c>
      <c r="AD14" s="73">
        <v>0</v>
      </c>
      <c r="AE14" s="1" t="s">
        <v>1480</v>
      </c>
      <c r="AF14" s="1" t="s">
        <v>1450</v>
      </c>
      <c r="AG14" s="1" t="s">
        <v>1451</v>
      </c>
      <c r="AI14" s="2" t="str">
        <f>INDEX('ISO2-ISO3'!$D$1:$D$249, MATCH($N14, 'ISO2-ISO3'!$C$1:$C$249, 0))</f>
        <v>JPN</v>
      </c>
      <c r="AJ14" s="2" t="str">
        <f>INDEX('WB Country Groups'!$C$2:$C$219, MATCH($AI14, 'WB Country Groups'!$B$2:$B$219, 0))</f>
        <v>East Asia &amp; Pacific</v>
      </c>
    </row>
    <row r="15" spans="1:36">
      <c r="A15" s="70">
        <v>45169</v>
      </c>
      <c r="B15" s="70">
        <v>45169</v>
      </c>
      <c r="C15" s="71">
        <v>892400</v>
      </c>
      <c r="D15" s="1" t="s">
        <v>1510</v>
      </c>
      <c r="E15" s="71">
        <v>1005801</v>
      </c>
      <c r="G15" s="1" t="s">
        <v>1511</v>
      </c>
      <c r="H15" s="72">
        <v>6010906</v>
      </c>
      <c r="I15" s="1" t="s">
        <v>1512</v>
      </c>
      <c r="J15" s="73">
        <v>0.85</v>
      </c>
      <c r="K15" s="73">
        <v>0.85</v>
      </c>
      <c r="L15" s="73">
        <v>0.85</v>
      </c>
      <c r="M15" s="1">
        <v>1</v>
      </c>
      <c r="N15" s="1" t="s">
        <v>1115</v>
      </c>
      <c r="O15" s="1" t="s">
        <v>1499</v>
      </c>
      <c r="P15" s="1">
        <v>30202030</v>
      </c>
      <c r="Q15" s="73">
        <v>529798154</v>
      </c>
      <c r="R15" s="74">
        <v>6173</v>
      </c>
      <c r="S15" s="1" t="s">
        <v>1479</v>
      </c>
      <c r="T15" s="75">
        <v>145.58500000000001</v>
      </c>
      <c r="U15" s="76">
        <v>19094531743.9688</v>
      </c>
      <c r="V15" s="77">
        <v>19094531743.9688</v>
      </c>
      <c r="W15" s="77">
        <v>22464154992.904499</v>
      </c>
      <c r="X15" s="76">
        <v>2.9933901793100001E-2</v>
      </c>
      <c r="Y15" s="71">
        <v>1</v>
      </c>
      <c r="Z15" s="71">
        <v>0</v>
      </c>
      <c r="AA15" s="71">
        <v>0</v>
      </c>
      <c r="AB15" s="71">
        <v>0</v>
      </c>
      <c r="AC15" s="73">
        <v>0</v>
      </c>
      <c r="AD15" s="73">
        <v>1</v>
      </c>
      <c r="AE15" s="1" t="s">
        <v>1480</v>
      </c>
      <c r="AF15" s="1" t="s">
        <v>1450</v>
      </c>
      <c r="AG15" s="1" t="s">
        <v>1451</v>
      </c>
      <c r="AI15" s="2" t="str">
        <f>INDEX('ISO2-ISO3'!$D$1:$D$249, MATCH($N15, 'ISO2-ISO3'!$C$1:$C$249, 0))</f>
        <v>JPN</v>
      </c>
      <c r="AJ15" s="2" t="str">
        <f>INDEX('WB Country Groups'!$C$2:$C$219, MATCH($AI15, 'WB Country Groups'!$B$2:$B$219, 0))</f>
        <v>East Asia &amp; Pacific</v>
      </c>
    </row>
    <row r="16" spans="1:36">
      <c r="A16" s="70">
        <v>45169</v>
      </c>
      <c r="B16" s="70">
        <v>45169</v>
      </c>
      <c r="C16" s="71">
        <v>892400</v>
      </c>
      <c r="D16" s="1" t="s">
        <v>1513</v>
      </c>
      <c r="E16" s="71">
        <v>1006101</v>
      </c>
      <c r="G16" s="1" t="s">
        <v>1514</v>
      </c>
      <c r="H16" s="72" t="s">
        <v>1515</v>
      </c>
      <c r="I16" s="1" t="s">
        <v>1516</v>
      </c>
      <c r="J16" s="73">
        <v>1</v>
      </c>
      <c r="K16" s="73">
        <v>1</v>
      </c>
      <c r="L16" s="73">
        <v>1</v>
      </c>
      <c r="M16" s="1">
        <v>1</v>
      </c>
      <c r="N16" s="1" t="s">
        <v>1199</v>
      </c>
      <c r="O16" s="1" t="s">
        <v>1462</v>
      </c>
      <c r="P16" s="1">
        <v>15101050</v>
      </c>
      <c r="Q16" s="73">
        <v>170428331</v>
      </c>
      <c r="R16" s="74">
        <v>75.040000000000006</v>
      </c>
      <c r="S16" s="1" t="s">
        <v>1456</v>
      </c>
      <c r="T16" s="75">
        <v>0.92136177270005104</v>
      </c>
      <c r="U16" s="76">
        <v>13880478154.375799</v>
      </c>
      <c r="V16" s="77">
        <v>13880478154.375799</v>
      </c>
      <c r="W16" s="77">
        <v>13880478154.375799</v>
      </c>
      <c r="X16" s="76">
        <v>2.1759992624299999E-2</v>
      </c>
      <c r="Y16" s="71">
        <v>1</v>
      </c>
      <c r="Z16" s="71">
        <v>0</v>
      </c>
      <c r="AA16" s="71">
        <v>0</v>
      </c>
      <c r="AB16" s="71">
        <v>0</v>
      </c>
      <c r="AC16" s="73">
        <v>0</v>
      </c>
      <c r="AD16" s="73">
        <v>1</v>
      </c>
      <c r="AE16" s="1" t="s">
        <v>1485</v>
      </c>
      <c r="AF16" s="1" t="s">
        <v>1450</v>
      </c>
      <c r="AG16" s="1" t="s">
        <v>1451</v>
      </c>
      <c r="AI16" s="2" t="str">
        <f>INDEX('ISO2-ISO3'!$D$1:$D$249, MATCH($N16, 'ISO2-ISO3'!$C$1:$C$249, 0))</f>
        <v>NLD</v>
      </c>
      <c r="AJ16" s="2" t="str">
        <f>INDEX('WB Country Groups'!$C$2:$C$219, MATCH($AI16, 'WB Country Groups'!$B$2:$B$219, 0))</f>
        <v>Europe &amp; Central Asia</v>
      </c>
    </row>
    <row r="17" spans="1:36">
      <c r="A17" s="70">
        <v>45169</v>
      </c>
      <c r="B17" s="70">
        <v>45169</v>
      </c>
      <c r="C17" s="71">
        <v>892400</v>
      </c>
      <c r="D17" s="1" t="s">
        <v>1517</v>
      </c>
      <c r="E17" s="71">
        <v>1007801</v>
      </c>
      <c r="G17" s="1" t="s">
        <v>1518</v>
      </c>
      <c r="H17" s="72">
        <v>6014908</v>
      </c>
      <c r="I17" s="1" t="s">
        <v>1519</v>
      </c>
      <c r="J17" s="73">
        <v>0.95</v>
      </c>
      <c r="K17" s="73">
        <v>0.33</v>
      </c>
      <c r="L17" s="73">
        <v>0.33</v>
      </c>
      <c r="M17" s="1">
        <v>1</v>
      </c>
      <c r="N17" s="1" t="s">
        <v>1115</v>
      </c>
      <c r="O17" s="1" t="s">
        <v>1467</v>
      </c>
      <c r="P17" s="1">
        <v>20302010</v>
      </c>
      <c r="Q17" s="73">
        <v>484293561</v>
      </c>
      <c r="R17" s="74">
        <v>3290</v>
      </c>
      <c r="S17" s="1" t="s">
        <v>1479</v>
      </c>
      <c r="T17" s="75">
        <v>145.58500000000001</v>
      </c>
      <c r="U17" s="76">
        <v>3611618773.7589698</v>
      </c>
      <c r="V17" s="77">
        <v>3611618773.7589698</v>
      </c>
      <c r="W17" s="77">
        <v>10944299314.421101</v>
      </c>
      <c r="X17" s="76">
        <v>5.6618220932000002E-3</v>
      </c>
      <c r="Y17" s="71">
        <v>0</v>
      </c>
      <c r="Z17" s="71">
        <v>1</v>
      </c>
      <c r="AA17" s="71">
        <v>0</v>
      </c>
      <c r="AB17" s="71">
        <v>0</v>
      </c>
      <c r="AC17" s="73">
        <v>1</v>
      </c>
      <c r="AD17" s="73">
        <v>0</v>
      </c>
      <c r="AE17" s="1" t="s">
        <v>1480</v>
      </c>
      <c r="AF17" s="1" t="s">
        <v>1450</v>
      </c>
      <c r="AG17" s="1" t="s">
        <v>1451</v>
      </c>
      <c r="AI17" s="2" t="str">
        <f>INDEX('ISO2-ISO3'!$D$1:$D$249, MATCH($N17, 'ISO2-ISO3'!$C$1:$C$249, 0))</f>
        <v>JPN</v>
      </c>
      <c r="AJ17" s="2" t="str">
        <f>INDEX('WB Country Groups'!$C$2:$C$219, MATCH($AI17, 'WB Country Groups'!$B$2:$B$219, 0))</f>
        <v>East Asia &amp; Pacific</v>
      </c>
    </row>
    <row r="18" spans="1:36">
      <c r="A18" s="70">
        <v>45169</v>
      </c>
      <c r="B18" s="70">
        <v>45169</v>
      </c>
      <c r="C18" s="71">
        <v>892400</v>
      </c>
      <c r="D18" s="1" t="s">
        <v>1520</v>
      </c>
      <c r="E18" s="71">
        <v>1008301</v>
      </c>
      <c r="G18" s="1" t="s">
        <v>1521</v>
      </c>
      <c r="H18" s="72">
        <v>5231485</v>
      </c>
      <c r="I18" s="1" t="s">
        <v>1522</v>
      </c>
      <c r="J18" s="73">
        <v>1</v>
      </c>
      <c r="K18" s="73">
        <v>1</v>
      </c>
      <c r="L18" s="73">
        <v>1</v>
      </c>
      <c r="M18" s="1">
        <v>1</v>
      </c>
      <c r="N18" s="1" t="s">
        <v>1058</v>
      </c>
      <c r="O18" s="1" t="s">
        <v>1484</v>
      </c>
      <c r="P18" s="1">
        <v>40301030</v>
      </c>
      <c r="Q18" s="73">
        <v>403313996</v>
      </c>
      <c r="R18" s="74">
        <v>224.35</v>
      </c>
      <c r="S18" s="1" t="s">
        <v>1456</v>
      </c>
      <c r="T18" s="75">
        <v>0.92136177270005104</v>
      </c>
      <c r="U18" s="76">
        <v>98206261301.071899</v>
      </c>
      <c r="V18" s="77">
        <v>98206261301.071899</v>
      </c>
      <c r="W18" s="77">
        <v>98206261301.071899</v>
      </c>
      <c r="X18" s="76">
        <v>0.15395489246169999</v>
      </c>
      <c r="Y18" s="71">
        <v>1</v>
      </c>
      <c r="Z18" s="71">
        <v>0</v>
      </c>
      <c r="AA18" s="71">
        <v>0</v>
      </c>
      <c r="AB18" s="71">
        <v>0</v>
      </c>
      <c r="AC18" s="73">
        <v>1</v>
      </c>
      <c r="AD18" s="73">
        <v>0</v>
      </c>
      <c r="AE18" s="1" t="s">
        <v>1523</v>
      </c>
      <c r="AF18" s="1" t="s">
        <v>1524</v>
      </c>
      <c r="AG18" s="1" t="s">
        <v>1451</v>
      </c>
      <c r="AI18" s="2" t="str">
        <f>INDEX('ISO2-ISO3'!$D$1:$D$249, MATCH($N18, 'ISO2-ISO3'!$C$1:$C$249, 0))</f>
        <v>DEU</v>
      </c>
      <c r="AJ18" s="2" t="str">
        <f>INDEX('WB Country Groups'!$C$2:$C$219, MATCH($AI18, 'WB Country Groups'!$B$2:$B$219, 0))</f>
        <v>Europe &amp; Central Asia</v>
      </c>
    </row>
    <row r="19" spans="1:36">
      <c r="A19" s="70">
        <v>45169</v>
      </c>
      <c r="B19" s="70">
        <v>45169</v>
      </c>
      <c r="C19" s="71">
        <v>892400</v>
      </c>
      <c r="D19" s="1" t="s">
        <v>1525</v>
      </c>
      <c r="E19" s="71">
        <v>1009001</v>
      </c>
      <c r="F19" s="1">
        <v>438516106</v>
      </c>
      <c r="G19" s="1" t="s">
        <v>1526</v>
      </c>
      <c r="H19" s="72">
        <v>2020459</v>
      </c>
      <c r="I19" s="1" t="s">
        <v>1527</v>
      </c>
      <c r="J19" s="73">
        <v>1</v>
      </c>
      <c r="K19" s="73">
        <v>1</v>
      </c>
      <c r="L19" s="73">
        <v>1</v>
      </c>
      <c r="M19" s="1">
        <v>1</v>
      </c>
      <c r="N19" s="1" t="s">
        <v>1375</v>
      </c>
      <c r="O19" s="1" t="s">
        <v>1467</v>
      </c>
      <c r="P19" s="1">
        <v>20105010</v>
      </c>
      <c r="Q19" s="73">
        <v>665702094</v>
      </c>
      <c r="R19" s="74">
        <v>187.94</v>
      </c>
      <c r="S19" s="1" t="s">
        <v>1448</v>
      </c>
      <c r="T19" s="75">
        <v>1</v>
      </c>
      <c r="U19" s="76">
        <v>125112051546.36</v>
      </c>
      <c r="V19" s="77">
        <v>125112051546.36</v>
      </c>
      <c r="W19" s="77">
        <v>125112051546.36</v>
      </c>
      <c r="X19" s="76">
        <v>0.19613426054809999</v>
      </c>
      <c r="Y19" s="71">
        <v>1</v>
      </c>
      <c r="Z19" s="71">
        <v>0</v>
      </c>
      <c r="AA19" s="71">
        <v>0</v>
      </c>
      <c r="AB19" s="71">
        <v>0</v>
      </c>
      <c r="AC19" s="73">
        <v>1</v>
      </c>
      <c r="AD19" s="73">
        <v>0</v>
      </c>
      <c r="AE19" s="1" t="s">
        <v>1475</v>
      </c>
      <c r="AF19" s="1" t="s">
        <v>1450</v>
      </c>
      <c r="AG19" s="1" t="s">
        <v>1451</v>
      </c>
      <c r="AI19" s="2" t="str">
        <f>INDEX('ISO2-ISO3'!$D$1:$D$249, MATCH($N19, 'ISO2-ISO3'!$C$1:$C$249, 0))</f>
        <v>USA</v>
      </c>
      <c r="AJ19" s="2" t="str">
        <f>INDEX('WB Country Groups'!$C$2:$C$219, MATCH($AI19, 'WB Country Groups'!$B$2:$B$219, 0))</f>
        <v>North America</v>
      </c>
    </row>
    <row r="20" spans="1:36">
      <c r="A20" s="70">
        <v>45169</v>
      </c>
      <c r="B20" s="70">
        <v>45169</v>
      </c>
      <c r="C20" s="71">
        <v>892400</v>
      </c>
      <c r="D20" s="1" t="s">
        <v>1528</v>
      </c>
      <c r="E20" s="71">
        <v>1009701</v>
      </c>
      <c r="F20" s="1">
        <v>443201108</v>
      </c>
      <c r="G20" s="1" t="s">
        <v>1529</v>
      </c>
      <c r="H20" s="72" t="s">
        <v>1530</v>
      </c>
      <c r="I20" s="1" t="s">
        <v>1531</v>
      </c>
      <c r="J20" s="73">
        <v>0.95</v>
      </c>
      <c r="K20" s="73">
        <v>0.95</v>
      </c>
      <c r="L20" s="73">
        <v>0.95</v>
      </c>
      <c r="M20" s="1">
        <v>1</v>
      </c>
      <c r="N20" s="1" t="s">
        <v>1375</v>
      </c>
      <c r="O20" s="1" t="s">
        <v>1467</v>
      </c>
      <c r="P20" s="1">
        <v>20101010</v>
      </c>
      <c r="Q20" s="73">
        <v>411804221</v>
      </c>
      <c r="R20" s="74">
        <v>49.47</v>
      </c>
      <c r="S20" s="1" t="s">
        <v>1448</v>
      </c>
      <c r="T20" s="75">
        <v>1</v>
      </c>
      <c r="U20" s="76">
        <v>19353357072.226501</v>
      </c>
      <c r="V20" s="77">
        <v>19353357072.226501</v>
      </c>
      <c r="W20" s="77">
        <v>20371954812.869999</v>
      </c>
      <c r="X20" s="76">
        <v>3.03396541865E-2</v>
      </c>
      <c r="Y20" s="71">
        <v>0</v>
      </c>
      <c r="Z20" s="71">
        <v>1</v>
      </c>
      <c r="AA20" s="71">
        <v>0</v>
      </c>
      <c r="AB20" s="71">
        <v>0</v>
      </c>
      <c r="AC20" s="73">
        <v>0</v>
      </c>
      <c r="AD20" s="73">
        <v>1</v>
      </c>
      <c r="AE20" s="1" t="s">
        <v>1449</v>
      </c>
      <c r="AF20" s="1" t="s">
        <v>1450</v>
      </c>
      <c r="AG20" s="1" t="s">
        <v>1451</v>
      </c>
      <c r="AI20" s="2" t="str">
        <f>INDEX('ISO2-ISO3'!$D$1:$D$249, MATCH($N20, 'ISO2-ISO3'!$C$1:$C$249, 0))</f>
        <v>USA</v>
      </c>
      <c r="AJ20" s="2" t="str">
        <f>INDEX('WB Country Groups'!$C$2:$C$219, MATCH($AI20, 'WB Country Groups'!$B$2:$B$219, 0))</f>
        <v>North America</v>
      </c>
    </row>
    <row r="21" spans="1:36">
      <c r="A21" s="70">
        <v>45169</v>
      </c>
      <c r="B21" s="70">
        <v>45169</v>
      </c>
      <c r="C21" s="71">
        <v>892400</v>
      </c>
      <c r="D21" s="1" t="s">
        <v>1532</v>
      </c>
      <c r="E21" s="71">
        <v>1010401</v>
      </c>
      <c r="F21" s="1" t="s">
        <v>1533</v>
      </c>
      <c r="G21" s="1" t="s">
        <v>1534</v>
      </c>
      <c r="H21" s="72" t="s">
        <v>1535</v>
      </c>
      <c r="I21" s="1" t="s">
        <v>1536</v>
      </c>
      <c r="J21" s="73">
        <v>1</v>
      </c>
      <c r="K21" s="73">
        <v>1</v>
      </c>
      <c r="L21" s="73">
        <v>1</v>
      </c>
      <c r="M21" s="1">
        <v>1</v>
      </c>
      <c r="N21" s="1" t="s">
        <v>1375</v>
      </c>
      <c r="O21" s="1" t="s">
        <v>1462</v>
      </c>
      <c r="P21" s="1">
        <v>15103020</v>
      </c>
      <c r="Q21" s="73">
        <v>1485779968</v>
      </c>
      <c r="R21" s="74">
        <v>9.74</v>
      </c>
      <c r="S21" s="1" t="s">
        <v>1448</v>
      </c>
      <c r="T21" s="75">
        <v>1</v>
      </c>
      <c r="U21" s="76">
        <v>14471496888.32</v>
      </c>
      <c r="V21" s="77">
        <v>14471496888.32</v>
      </c>
      <c r="W21" s="77">
        <v>14471496888.32</v>
      </c>
      <c r="X21" s="76">
        <v>2.2686514257700002E-2</v>
      </c>
      <c r="Y21" s="71">
        <v>0</v>
      </c>
      <c r="Z21" s="71">
        <v>1</v>
      </c>
      <c r="AA21" s="71">
        <v>0</v>
      </c>
      <c r="AB21" s="71">
        <v>0</v>
      </c>
      <c r="AC21" s="73">
        <v>1</v>
      </c>
      <c r="AD21" s="73">
        <v>0</v>
      </c>
      <c r="AE21" s="1" t="s">
        <v>1449</v>
      </c>
      <c r="AF21" s="1" t="s">
        <v>1450</v>
      </c>
      <c r="AG21" s="1" t="s">
        <v>1451</v>
      </c>
      <c r="AI21" s="2" t="str">
        <f>INDEX('ISO2-ISO3'!$D$1:$D$249, MATCH($N21, 'ISO2-ISO3'!$C$1:$C$249, 0))</f>
        <v>USA</v>
      </c>
      <c r="AJ21" s="2" t="str">
        <f>INDEX('WB Country Groups'!$C$2:$C$219, MATCH($AI21, 'WB Country Groups'!$B$2:$B$219, 0))</f>
        <v>North America</v>
      </c>
    </row>
    <row r="22" spans="1:36">
      <c r="A22" s="70">
        <v>45169</v>
      </c>
      <c r="B22" s="70">
        <v>45169</v>
      </c>
      <c r="C22" s="71">
        <v>892400</v>
      </c>
      <c r="D22" s="1" t="s">
        <v>1537</v>
      </c>
      <c r="E22" s="71">
        <v>1010901</v>
      </c>
      <c r="F22" s="1" t="s">
        <v>1538</v>
      </c>
      <c r="G22" s="1" t="s">
        <v>1539</v>
      </c>
      <c r="H22" s="72">
        <v>2023748</v>
      </c>
      <c r="I22" s="1" t="s">
        <v>1540</v>
      </c>
      <c r="J22" s="73">
        <v>0.9</v>
      </c>
      <c r="K22" s="73">
        <v>0.9</v>
      </c>
      <c r="L22" s="73">
        <v>0.9</v>
      </c>
      <c r="M22" s="1">
        <v>1</v>
      </c>
      <c r="N22" s="1" t="s">
        <v>1375</v>
      </c>
      <c r="O22" s="1" t="s">
        <v>1541</v>
      </c>
      <c r="P22" s="1">
        <v>10102020</v>
      </c>
      <c r="Q22" s="73">
        <v>307050595</v>
      </c>
      <c r="R22" s="74">
        <v>154.5</v>
      </c>
      <c r="S22" s="1" t="s">
        <v>1448</v>
      </c>
      <c r="T22" s="75">
        <v>1</v>
      </c>
      <c r="U22" s="76">
        <v>42695385234.75</v>
      </c>
      <c r="V22" s="77">
        <v>42695385234.75</v>
      </c>
      <c r="W22" s="77">
        <v>47439316927.5</v>
      </c>
      <c r="X22" s="76">
        <v>6.69322236214E-2</v>
      </c>
      <c r="Y22" s="71">
        <v>1</v>
      </c>
      <c r="Z22" s="71">
        <v>0</v>
      </c>
      <c r="AA22" s="71">
        <v>0</v>
      </c>
      <c r="AB22" s="71">
        <v>0</v>
      </c>
      <c r="AC22" s="73">
        <v>0</v>
      </c>
      <c r="AD22" s="73">
        <v>1</v>
      </c>
      <c r="AE22" s="1" t="s">
        <v>1449</v>
      </c>
      <c r="AF22" s="1" t="s">
        <v>1450</v>
      </c>
      <c r="AG22" s="1" t="s">
        <v>1451</v>
      </c>
      <c r="AI22" s="2" t="str">
        <f>INDEX('ISO2-ISO3'!$D$1:$D$249, MATCH($N22, 'ISO2-ISO3'!$C$1:$C$249, 0))</f>
        <v>USA</v>
      </c>
      <c r="AJ22" s="2" t="str">
        <f>INDEX('WB Country Groups'!$C$2:$C$219, MATCH($AI22, 'WB Country Groups'!$B$2:$B$219, 0))</f>
        <v>North America</v>
      </c>
    </row>
    <row r="23" spans="1:36">
      <c r="A23" s="70">
        <v>45169</v>
      </c>
      <c r="B23" s="70">
        <v>45169</v>
      </c>
      <c r="C23" s="71">
        <v>892400</v>
      </c>
      <c r="D23" s="1" t="s">
        <v>1542</v>
      </c>
      <c r="E23" s="71">
        <v>1011201</v>
      </c>
      <c r="F23" s="1">
        <v>67901108</v>
      </c>
      <c r="G23" s="1" t="s">
        <v>1543</v>
      </c>
      <c r="H23" s="72">
        <v>2024644</v>
      </c>
      <c r="I23" s="1" t="s">
        <v>1544</v>
      </c>
      <c r="J23" s="73">
        <v>1</v>
      </c>
      <c r="K23" s="73">
        <v>1</v>
      </c>
      <c r="L23" s="73">
        <v>1</v>
      </c>
      <c r="M23" s="1">
        <v>1</v>
      </c>
      <c r="N23" s="1" t="s">
        <v>963</v>
      </c>
      <c r="O23" s="1" t="s">
        <v>1462</v>
      </c>
      <c r="P23" s="1">
        <v>15104030</v>
      </c>
      <c r="Q23" s="73">
        <v>1761535483</v>
      </c>
      <c r="R23" s="74">
        <v>21.9</v>
      </c>
      <c r="S23" s="1" t="s">
        <v>1493</v>
      </c>
      <c r="T23" s="75">
        <v>1.3529500000000001</v>
      </c>
      <c r="U23" s="76">
        <v>28513712315.8284</v>
      </c>
      <c r="V23" s="77">
        <v>28513712315.8284</v>
      </c>
      <c r="W23" s="77">
        <v>28513712315.8284</v>
      </c>
      <c r="X23" s="76">
        <v>4.4700057360000003E-2</v>
      </c>
      <c r="Y23" s="71">
        <v>1</v>
      </c>
      <c r="Z23" s="71">
        <v>0</v>
      </c>
      <c r="AA23" s="71">
        <v>0</v>
      </c>
      <c r="AB23" s="71">
        <v>0</v>
      </c>
      <c r="AC23" s="73">
        <v>1</v>
      </c>
      <c r="AD23" s="73">
        <v>0</v>
      </c>
      <c r="AE23" s="1" t="s">
        <v>1494</v>
      </c>
      <c r="AF23" s="1" t="s">
        <v>1450</v>
      </c>
      <c r="AG23" s="1" t="s">
        <v>1451</v>
      </c>
      <c r="AI23" s="2" t="str">
        <f>INDEX('ISO2-ISO3'!$D$1:$D$249, MATCH($N23, 'ISO2-ISO3'!$C$1:$C$249, 0))</f>
        <v>CAN</v>
      </c>
      <c r="AJ23" s="2" t="str">
        <f>INDEX('WB Country Groups'!$C$2:$C$219, MATCH($AI23, 'WB Country Groups'!$B$2:$B$219, 0))</f>
        <v>North America</v>
      </c>
    </row>
    <row r="24" spans="1:36">
      <c r="A24" s="70">
        <v>45169</v>
      </c>
      <c r="B24" s="70">
        <v>45169</v>
      </c>
      <c r="C24" s="71">
        <v>892400</v>
      </c>
      <c r="D24" s="1" t="s">
        <v>1545</v>
      </c>
      <c r="E24" s="71">
        <v>1011501</v>
      </c>
      <c r="F24" s="1">
        <v>25537101</v>
      </c>
      <c r="G24" s="1" t="s">
        <v>1546</v>
      </c>
      <c r="H24" s="72">
        <v>2026242</v>
      </c>
      <c r="I24" s="1" t="s">
        <v>1547</v>
      </c>
      <c r="J24" s="73">
        <v>1</v>
      </c>
      <c r="K24" s="73">
        <v>1</v>
      </c>
      <c r="L24" s="73">
        <v>1</v>
      </c>
      <c r="M24" s="1">
        <v>1</v>
      </c>
      <c r="N24" s="1" t="s">
        <v>1375</v>
      </c>
      <c r="O24" s="1" t="s">
        <v>1548</v>
      </c>
      <c r="P24" s="1">
        <v>55101010</v>
      </c>
      <c r="Q24" s="73">
        <v>514406939</v>
      </c>
      <c r="R24" s="74">
        <v>78.400000000000006</v>
      </c>
      <c r="S24" s="1" t="s">
        <v>1448</v>
      </c>
      <c r="T24" s="75">
        <v>1</v>
      </c>
      <c r="U24" s="76">
        <v>40329504017.599998</v>
      </c>
      <c r="V24" s="77">
        <v>40329504017.599998</v>
      </c>
      <c r="W24" s="77">
        <v>40329504017.599998</v>
      </c>
      <c r="X24" s="76">
        <v>6.3223305436999999E-2</v>
      </c>
      <c r="Y24" s="71">
        <v>1</v>
      </c>
      <c r="Z24" s="71">
        <v>0</v>
      </c>
      <c r="AA24" s="71">
        <v>0</v>
      </c>
      <c r="AB24" s="71">
        <v>0</v>
      </c>
      <c r="AC24" s="73">
        <v>1</v>
      </c>
      <c r="AD24" s="73">
        <v>0</v>
      </c>
      <c r="AE24" s="1" t="s">
        <v>1475</v>
      </c>
      <c r="AF24" s="1" t="s">
        <v>1450</v>
      </c>
      <c r="AG24" s="1" t="s">
        <v>1451</v>
      </c>
      <c r="AI24" s="2" t="str">
        <f>INDEX('ISO2-ISO3'!$D$1:$D$249, MATCH($N24, 'ISO2-ISO3'!$C$1:$C$249, 0))</f>
        <v>USA</v>
      </c>
      <c r="AJ24" s="2" t="str">
        <f>INDEX('WB Country Groups'!$C$2:$C$219, MATCH($AI24, 'WB Country Groups'!$B$2:$B$219, 0))</f>
        <v>North America</v>
      </c>
    </row>
    <row r="25" spans="1:36">
      <c r="A25" s="70">
        <v>45169</v>
      </c>
      <c r="B25" s="70">
        <v>45169</v>
      </c>
      <c r="C25" s="71">
        <v>892400</v>
      </c>
      <c r="D25" s="1" t="s">
        <v>1549</v>
      </c>
      <c r="E25" s="71">
        <v>1011601</v>
      </c>
      <c r="F25" s="1">
        <v>25816109</v>
      </c>
      <c r="G25" s="1" t="s">
        <v>1550</v>
      </c>
      <c r="H25" s="72">
        <v>2026082</v>
      </c>
      <c r="I25" s="1" t="s">
        <v>1551</v>
      </c>
      <c r="J25" s="73">
        <v>0.85</v>
      </c>
      <c r="K25" s="73">
        <v>0.85</v>
      </c>
      <c r="L25" s="73">
        <v>0.85</v>
      </c>
      <c r="M25" s="1">
        <v>1</v>
      </c>
      <c r="N25" s="1" t="s">
        <v>1375</v>
      </c>
      <c r="O25" s="1" t="s">
        <v>1484</v>
      </c>
      <c r="P25" s="1">
        <v>40202010</v>
      </c>
      <c r="Q25" s="73">
        <v>744065873</v>
      </c>
      <c r="R25" s="74">
        <v>157.99</v>
      </c>
      <c r="S25" s="1" t="s">
        <v>1448</v>
      </c>
      <c r="T25" s="75">
        <v>1</v>
      </c>
      <c r="U25" s="76">
        <v>99921722183.979507</v>
      </c>
      <c r="V25" s="77">
        <v>99921722183.979507</v>
      </c>
      <c r="W25" s="77">
        <v>117554967275.27</v>
      </c>
      <c r="X25" s="76">
        <v>0.15664416697690001</v>
      </c>
      <c r="Y25" s="71">
        <v>1</v>
      </c>
      <c r="Z25" s="71">
        <v>0</v>
      </c>
      <c r="AA25" s="71">
        <v>0</v>
      </c>
      <c r="AB25" s="71">
        <v>0</v>
      </c>
      <c r="AC25" s="73">
        <v>1</v>
      </c>
      <c r="AD25" s="73">
        <v>0</v>
      </c>
      <c r="AE25" s="1" t="s">
        <v>1449</v>
      </c>
      <c r="AF25" s="1" t="s">
        <v>1450</v>
      </c>
      <c r="AG25" s="1" t="s">
        <v>1451</v>
      </c>
      <c r="AI25" s="2" t="str">
        <f>INDEX('ISO2-ISO3'!$D$1:$D$249, MATCH($N25, 'ISO2-ISO3'!$C$1:$C$249, 0))</f>
        <v>USA</v>
      </c>
      <c r="AJ25" s="2" t="str">
        <f>INDEX('WB Country Groups'!$C$2:$C$219, MATCH($AI25, 'WB Country Groups'!$B$2:$B$219, 0))</f>
        <v>North America</v>
      </c>
    </row>
    <row r="26" spans="1:36">
      <c r="A26" s="70">
        <v>45169</v>
      </c>
      <c r="B26" s="70">
        <v>45169</v>
      </c>
      <c r="C26" s="71">
        <v>892400</v>
      </c>
      <c r="D26" s="1" t="s">
        <v>1552</v>
      </c>
      <c r="E26" s="71">
        <v>1011701</v>
      </c>
      <c r="F26" s="1">
        <v>1055102</v>
      </c>
      <c r="G26" s="1" t="s">
        <v>1553</v>
      </c>
      <c r="H26" s="72">
        <v>2026361</v>
      </c>
      <c r="I26" s="1" t="s">
        <v>1554</v>
      </c>
      <c r="J26" s="73">
        <v>0.95</v>
      </c>
      <c r="K26" s="73">
        <v>0.95</v>
      </c>
      <c r="L26" s="73">
        <v>0.95</v>
      </c>
      <c r="M26" s="1">
        <v>1</v>
      </c>
      <c r="N26" s="1" t="s">
        <v>1375</v>
      </c>
      <c r="O26" s="1" t="s">
        <v>1484</v>
      </c>
      <c r="P26" s="1">
        <v>40301020</v>
      </c>
      <c r="Q26" s="73">
        <v>611708391</v>
      </c>
      <c r="R26" s="74">
        <v>74.569999999999993</v>
      </c>
      <c r="S26" s="1" t="s">
        <v>1448</v>
      </c>
      <c r="T26" s="75">
        <v>1</v>
      </c>
      <c r="U26" s="76">
        <v>43334339981.026497</v>
      </c>
      <c r="V26" s="77">
        <v>43334339981.026497</v>
      </c>
      <c r="W26" s="77">
        <v>45615094716.870003</v>
      </c>
      <c r="X26" s="76">
        <v>6.7933893046000005E-2</v>
      </c>
      <c r="Y26" s="71">
        <v>1</v>
      </c>
      <c r="Z26" s="71">
        <v>0</v>
      </c>
      <c r="AA26" s="71">
        <v>0</v>
      </c>
      <c r="AB26" s="71">
        <v>0</v>
      </c>
      <c r="AC26" s="73">
        <v>1</v>
      </c>
      <c r="AD26" s="73">
        <v>0</v>
      </c>
      <c r="AE26" s="1" t="s">
        <v>1449</v>
      </c>
      <c r="AF26" s="1" t="s">
        <v>1450</v>
      </c>
      <c r="AG26" s="1" t="s">
        <v>1451</v>
      </c>
      <c r="AI26" s="2" t="str">
        <f>INDEX('ISO2-ISO3'!$D$1:$D$249, MATCH($N26, 'ISO2-ISO3'!$C$1:$C$249, 0))</f>
        <v>USA</v>
      </c>
      <c r="AJ26" s="2" t="str">
        <f>INDEX('WB Country Groups'!$C$2:$C$219, MATCH($AI26, 'WB Country Groups'!$B$2:$B$219, 0))</f>
        <v>North America</v>
      </c>
    </row>
    <row r="27" spans="1:36">
      <c r="A27" s="70">
        <v>45169</v>
      </c>
      <c r="B27" s="70">
        <v>45169</v>
      </c>
      <c r="C27" s="71">
        <v>892400</v>
      </c>
      <c r="D27" s="1" t="s">
        <v>1555</v>
      </c>
      <c r="E27" s="71">
        <v>1012201</v>
      </c>
      <c r="F27" s="1">
        <v>26874784</v>
      </c>
      <c r="G27" s="1" t="s">
        <v>1556</v>
      </c>
      <c r="H27" s="72">
        <v>2027342</v>
      </c>
      <c r="I27" s="1" t="s">
        <v>1557</v>
      </c>
      <c r="J27" s="73">
        <v>1</v>
      </c>
      <c r="K27" s="73">
        <v>1</v>
      </c>
      <c r="L27" s="73">
        <v>1</v>
      </c>
      <c r="M27" s="1">
        <v>1</v>
      </c>
      <c r="N27" s="1" t="s">
        <v>1375</v>
      </c>
      <c r="O27" s="1" t="s">
        <v>1484</v>
      </c>
      <c r="P27" s="1">
        <v>40301030</v>
      </c>
      <c r="Q27" s="73">
        <v>733667935</v>
      </c>
      <c r="R27" s="74">
        <v>58.52</v>
      </c>
      <c r="S27" s="1" t="s">
        <v>1448</v>
      </c>
      <c r="T27" s="75">
        <v>1</v>
      </c>
      <c r="U27" s="76">
        <v>42934247556.199997</v>
      </c>
      <c r="V27" s="77">
        <v>42934247556.199997</v>
      </c>
      <c r="W27" s="77">
        <v>42934247556.199997</v>
      </c>
      <c r="X27" s="76">
        <v>6.7306680631799995E-2</v>
      </c>
      <c r="Y27" s="71">
        <v>1</v>
      </c>
      <c r="Z27" s="71">
        <v>0</v>
      </c>
      <c r="AA27" s="71">
        <v>0</v>
      </c>
      <c r="AB27" s="71">
        <v>0</v>
      </c>
      <c r="AC27" s="73">
        <v>1</v>
      </c>
      <c r="AD27" s="73">
        <v>0</v>
      </c>
      <c r="AE27" s="1" t="s">
        <v>1449</v>
      </c>
      <c r="AF27" s="1" t="s">
        <v>1450</v>
      </c>
      <c r="AG27" s="1" t="s">
        <v>1451</v>
      </c>
      <c r="AI27" s="2" t="str">
        <f>INDEX('ISO2-ISO3'!$D$1:$D$249, MATCH($N27, 'ISO2-ISO3'!$C$1:$C$249, 0))</f>
        <v>USA</v>
      </c>
      <c r="AJ27" s="2" t="str">
        <f>INDEX('WB Country Groups'!$C$2:$C$219, MATCH($AI27, 'WB Country Groups'!$B$2:$B$219, 0))</f>
        <v>North America</v>
      </c>
    </row>
    <row r="28" spans="1:36">
      <c r="A28" s="70">
        <v>45169</v>
      </c>
      <c r="B28" s="70">
        <v>45169</v>
      </c>
      <c r="C28" s="71">
        <v>892400</v>
      </c>
      <c r="D28" s="1" t="s">
        <v>1558</v>
      </c>
      <c r="E28" s="71">
        <v>1013401</v>
      </c>
      <c r="F28" s="1">
        <v>31162100</v>
      </c>
      <c r="G28" s="1" t="s">
        <v>1559</v>
      </c>
      <c r="H28" s="72">
        <v>2023607</v>
      </c>
      <c r="I28" s="1" t="s">
        <v>1560</v>
      </c>
      <c r="J28" s="73">
        <v>1</v>
      </c>
      <c r="K28" s="73">
        <v>1</v>
      </c>
      <c r="L28" s="73">
        <v>1</v>
      </c>
      <c r="M28" s="1">
        <v>1</v>
      </c>
      <c r="N28" s="1" t="s">
        <v>1375</v>
      </c>
      <c r="O28" s="1" t="s">
        <v>1447</v>
      </c>
      <c r="P28" s="1">
        <v>35201010</v>
      </c>
      <c r="Q28" s="73">
        <v>534215408</v>
      </c>
      <c r="R28" s="74">
        <v>256.33999999999997</v>
      </c>
      <c r="S28" s="1" t="s">
        <v>1448</v>
      </c>
      <c r="T28" s="75">
        <v>1</v>
      </c>
      <c r="U28" s="76">
        <v>136940777686.72</v>
      </c>
      <c r="V28" s="77">
        <v>136940777686.72</v>
      </c>
      <c r="W28" s="77">
        <v>136940777686.72</v>
      </c>
      <c r="X28" s="76">
        <v>0.214677785541</v>
      </c>
      <c r="Y28" s="71">
        <v>1</v>
      </c>
      <c r="Z28" s="71">
        <v>0</v>
      </c>
      <c r="AA28" s="71">
        <v>0</v>
      </c>
      <c r="AB28" s="71">
        <v>0</v>
      </c>
      <c r="AC28" s="73">
        <v>1</v>
      </c>
      <c r="AD28" s="73">
        <v>0</v>
      </c>
      <c r="AE28" s="1" t="s">
        <v>1475</v>
      </c>
      <c r="AF28" s="1" t="s">
        <v>1450</v>
      </c>
      <c r="AG28" s="1" t="s">
        <v>1451</v>
      </c>
      <c r="AI28" s="2" t="str">
        <f>INDEX('ISO2-ISO3'!$D$1:$D$249, MATCH($N28, 'ISO2-ISO3'!$C$1:$C$249, 0))</f>
        <v>USA</v>
      </c>
      <c r="AJ28" s="2" t="str">
        <f>INDEX('WB Country Groups'!$C$2:$C$219, MATCH($AI28, 'WB Country Groups'!$B$2:$B$219, 0))</f>
        <v>North America</v>
      </c>
    </row>
    <row r="29" spans="1:36">
      <c r="A29" s="70">
        <v>45169</v>
      </c>
      <c r="B29" s="70">
        <v>45169</v>
      </c>
      <c r="C29" s="71">
        <v>892400</v>
      </c>
      <c r="D29" s="1" t="s">
        <v>1561</v>
      </c>
      <c r="E29" s="71">
        <v>1013601</v>
      </c>
      <c r="G29" s="1" t="s">
        <v>1562</v>
      </c>
      <c r="H29" s="72">
        <v>6030506</v>
      </c>
      <c r="I29" s="1" t="s">
        <v>1563</v>
      </c>
      <c r="J29" s="73">
        <v>0.4</v>
      </c>
      <c r="K29" s="73">
        <v>0.4</v>
      </c>
      <c r="L29" s="73">
        <v>0.4</v>
      </c>
      <c r="M29" s="1">
        <v>1</v>
      </c>
      <c r="N29" s="1" t="s">
        <v>1091</v>
      </c>
      <c r="O29" s="1" t="s">
        <v>1564</v>
      </c>
      <c r="P29" s="1">
        <v>60201020</v>
      </c>
      <c r="Q29" s="73">
        <v>4499260670</v>
      </c>
      <c r="R29" s="74">
        <v>10.48</v>
      </c>
      <c r="S29" s="1" t="s">
        <v>1565</v>
      </c>
      <c r="T29" s="75">
        <v>7.8417500000000002</v>
      </c>
      <c r="U29" s="76">
        <v>2405190260.9289999</v>
      </c>
      <c r="V29" s="77">
        <v>2405190260.9289999</v>
      </c>
      <c r="W29" s="77">
        <v>6012975652.3225002</v>
      </c>
      <c r="X29" s="76">
        <v>3.7705417461999999E-3</v>
      </c>
      <c r="Y29" s="71">
        <v>0</v>
      </c>
      <c r="Z29" s="71">
        <v>1</v>
      </c>
      <c r="AA29" s="71">
        <v>0</v>
      </c>
      <c r="AB29" s="71">
        <v>0</v>
      </c>
      <c r="AC29" s="73">
        <v>1</v>
      </c>
      <c r="AD29" s="73">
        <v>0</v>
      </c>
      <c r="AE29" s="1" t="s">
        <v>1566</v>
      </c>
      <c r="AF29" s="1" t="s">
        <v>1450</v>
      </c>
      <c r="AG29" s="1" t="s">
        <v>1451</v>
      </c>
      <c r="AI29" s="2" t="str">
        <f>INDEX('ISO2-ISO3'!$D$1:$D$249, MATCH($N29, 'ISO2-ISO3'!$C$1:$C$249, 0))</f>
        <v>HKG</v>
      </c>
      <c r="AJ29" s="2" t="str">
        <f>INDEX('WB Country Groups'!$C$2:$C$219, MATCH($AI29, 'WB Country Groups'!$B$2:$B$219, 0))</f>
        <v>East Asia &amp; Pacific</v>
      </c>
    </row>
    <row r="30" spans="1:36">
      <c r="A30" s="70">
        <v>45169</v>
      </c>
      <c r="B30" s="70">
        <v>45169</v>
      </c>
      <c r="C30" s="71">
        <v>892400</v>
      </c>
      <c r="D30" s="1" t="s">
        <v>1567</v>
      </c>
      <c r="E30" s="71">
        <v>1014501</v>
      </c>
      <c r="F30" s="1">
        <v>32654105</v>
      </c>
      <c r="G30" s="1" t="s">
        <v>1568</v>
      </c>
      <c r="H30" s="72">
        <v>2032067</v>
      </c>
      <c r="I30" s="1" t="s">
        <v>1569</v>
      </c>
      <c r="J30" s="73">
        <v>1</v>
      </c>
      <c r="K30" s="73">
        <v>1</v>
      </c>
      <c r="L30" s="73">
        <v>1</v>
      </c>
      <c r="M30" s="1">
        <v>1</v>
      </c>
      <c r="N30" s="1" t="s">
        <v>1375</v>
      </c>
      <c r="O30" s="1" t="s">
        <v>1474</v>
      </c>
      <c r="P30" s="1">
        <v>45301020</v>
      </c>
      <c r="Q30" s="73">
        <v>505852499</v>
      </c>
      <c r="R30" s="74">
        <v>181.78</v>
      </c>
      <c r="S30" s="1" t="s">
        <v>1448</v>
      </c>
      <c r="T30" s="75">
        <v>1</v>
      </c>
      <c r="U30" s="76">
        <v>91953867268.220001</v>
      </c>
      <c r="V30" s="77">
        <v>91953867268.220001</v>
      </c>
      <c r="W30" s="77">
        <v>91953867268.220001</v>
      </c>
      <c r="X30" s="76">
        <v>0.14415320936939999</v>
      </c>
      <c r="Y30" s="71">
        <v>1</v>
      </c>
      <c r="Z30" s="71">
        <v>0</v>
      </c>
      <c r="AA30" s="71">
        <v>0</v>
      </c>
      <c r="AB30" s="71">
        <v>0</v>
      </c>
      <c r="AC30" s="73">
        <v>1</v>
      </c>
      <c r="AD30" s="73">
        <v>0</v>
      </c>
      <c r="AE30" s="1" t="s">
        <v>1475</v>
      </c>
      <c r="AF30" s="1" t="s">
        <v>1450</v>
      </c>
      <c r="AG30" s="1" t="s">
        <v>1451</v>
      </c>
      <c r="AI30" s="2" t="str">
        <f>INDEX('ISO2-ISO3'!$D$1:$D$249, MATCH($N30, 'ISO2-ISO3'!$C$1:$C$249, 0))</f>
        <v>USA</v>
      </c>
      <c r="AJ30" s="2" t="str">
        <f>INDEX('WB Country Groups'!$C$2:$C$219, MATCH($AI30, 'WB Country Groups'!$B$2:$B$219, 0))</f>
        <v>North America</v>
      </c>
    </row>
    <row r="31" spans="1:36">
      <c r="A31" s="70">
        <v>45169</v>
      </c>
      <c r="B31" s="70">
        <v>45169</v>
      </c>
      <c r="C31" s="71">
        <v>892400</v>
      </c>
      <c r="D31" s="1" t="s">
        <v>1570</v>
      </c>
      <c r="E31" s="71">
        <v>1015102</v>
      </c>
      <c r="G31" s="1" t="s">
        <v>1571</v>
      </c>
      <c r="H31" s="72">
        <v>6041122</v>
      </c>
      <c r="I31" s="1" t="s">
        <v>1572</v>
      </c>
      <c r="J31" s="73">
        <v>0.5</v>
      </c>
      <c r="K31" s="73">
        <v>0.5</v>
      </c>
      <c r="L31" s="73">
        <v>0.5</v>
      </c>
      <c r="M31" s="1">
        <v>1</v>
      </c>
      <c r="N31" s="1" t="s">
        <v>1305</v>
      </c>
      <c r="O31" s="1" t="s">
        <v>1462</v>
      </c>
      <c r="P31" s="1">
        <v>15104020</v>
      </c>
      <c r="Q31" s="73">
        <v>224667150</v>
      </c>
      <c r="R31" s="74">
        <v>179</v>
      </c>
      <c r="S31" s="1" t="s">
        <v>1573</v>
      </c>
      <c r="T31" s="75">
        <v>18.934999999999999</v>
      </c>
      <c r="U31" s="76">
        <v>1061933452.601</v>
      </c>
      <c r="V31" s="77">
        <v>1061933452.601</v>
      </c>
      <c r="W31" s="77">
        <v>2123866905.2020099</v>
      </c>
      <c r="X31" s="76">
        <v>1.6647599484000001E-3</v>
      </c>
      <c r="Y31" s="71">
        <v>0</v>
      </c>
      <c r="Z31" s="71">
        <v>1</v>
      </c>
      <c r="AA31" s="71">
        <v>0</v>
      </c>
      <c r="AB31" s="71">
        <v>0</v>
      </c>
      <c r="AC31" s="73">
        <v>1</v>
      </c>
      <c r="AD31" s="73">
        <v>0</v>
      </c>
      <c r="AE31" s="1" t="s">
        <v>1574</v>
      </c>
      <c r="AF31" s="1" t="s">
        <v>1450</v>
      </c>
      <c r="AG31" s="1" t="s">
        <v>1451</v>
      </c>
      <c r="AI31" s="2" t="str">
        <f>INDEX('ISO2-ISO3'!$D$1:$D$249, MATCH($N31, 'ISO2-ISO3'!$C$1:$C$249, 0))</f>
        <v>ZAF</v>
      </c>
      <c r="AJ31" s="2" t="str">
        <f>INDEX('WB Country Groups'!$C$2:$C$219, MATCH($AI31, 'WB Country Groups'!$B$2:$B$219, 0))</f>
        <v>Sub-Saharan Africa</v>
      </c>
    </row>
    <row r="32" spans="1:36">
      <c r="A32" s="70">
        <v>45169</v>
      </c>
      <c r="B32" s="70">
        <v>45169</v>
      </c>
      <c r="C32" s="71">
        <v>892400</v>
      </c>
      <c r="D32" s="1" t="s">
        <v>1575</v>
      </c>
      <c r="E32" s="71">
        <v>1015601</v>
      </c>
      <c r="G32" s="1" t="s">
        <v>1576</v>
      </c>
      <c r="H32" s="72">
        <v>6065586</v>
      </c>
      <c r="I32" s="1" t="s">
        <v>1577</v>
      </c>
      <c r="J32" s="73">
        <v>1</v>
      </c>
      <c r="K32" s="73">
        <v>1</v>
      </c>
      <c r="L32" s="73">
        <v>1</v>
      </c>
      <c r="M32" s="1">
        <v>1</v>
      </c>
      <c r="N32" s="1" t="s">
        <v>908</v>
      </c>
      <c r="O32" s="1" t="s">
        <v>1484</v>
      </c>
      <c r="P32" s="1">
        <v>40101010</v>
      </c>
      <c r="Q32" s="73">
        <v>3003366782</v>
      </c>
      <c r="R32" s="74">
        <v>25.33</v>
      </c>
      <c r="S32" s="1" t="s">
        <v>1578</v>
      </c>
      <c r="T32" s="75">
        <v>1.54404385084536</v>
      </c>
      <c r="U32" s="76">
        <v>49270155472.857101</v>
      </c>
      <c r="V32" s="77">
        <v>49270155472.857101</v>
      </c>
      <c r="W32" s="77">
        <v>49270155472.857101</v>
      </c>
      <c r="X32" s="76">
        <v>7.7239285834699994E-2</v>
      </c>
      <c r="Y32" s="71">
        <v>1</v>
      </c>
      <c r="Z32" s="71">
        <v>0</v>
      </c>
      <c r="AA32" s="71">
        <v>0</v>
      </c>
      <c r="AB32" s="71">
        <v>0</v>
      </c>
      <c r="AC32" s="73">
        <v>1</v>
      </c>
      <c r="AD32" s="73">
        <v>0</v>
      </c>
      <c r="AE32" s="1" t="s">
        <v>1579</v>
      </c>
      <c r="AF32" s="1" t="s">
        <v>1450</v>
      </c>
      <c r="AG32" s="1" t="s">
        <v>1451</v>
      </c>
      <c r="AI32" s="2" t="str">
        <f>INDEX('ISO2-ISO3'!$D$1:$D$249, MATCH($N32, 'ISO2-ISO3'!$C$1:$C$249, 0))</f>
        <v>AUS</v>
      </c>
      <c r="AJ32" s="2" t="str">
        <f>INDEX('WB Country Groups'!$C$2:$C$219, MATCH($AI32, 'WB Country Groups'!$B$2:$B$219, 0))</f>
        <v>East Asia &amp; Pacific</v>
      </c>
    </row>
    <row r="33" spans="1:36">
      <c r="A33" s="70">
        <v>45169</v>
      </c>
      <c r="B33" s="70">
        <v>45169</v>
      </c>
      <c r="C33" s="71">
        <v>892400</v>
      </c>
      <c r="D33" s="1" t="s">
        <v>1580</v>
      </c>
      <c r="E33" s="71">
        <v>1015901</v>
      </c>
      <c r="F33" s="1" t="s">
        <v>1581</v>
      </c>
      <c r="G33" s="1" t="s">
        <v>1582</v>
      </c>
      <c r="H33" s="72" t="s">
        <v>1583</v>
      </c>
      <c r="I33" s="1" t="s">
        <v>1584</v>
      </c>
      <c r="J33" s="73">
        <v>1</v>
      </c>
      <c r="K33" s="73">
        <v>1</v>
      </c>
      <c r="L33" s="73">
        <v>1</v>
      </c>
      <c r="M33" s="1">
        <v>1</v>
      </c>
      <c r="N33" s="1" t="s">
        <v>1375</v>
      </c>
      <c r="O33" s="1" t="s">
        <v>1484</v>
      </c>
      <c r="P33" s="1">
        <v>40301010</v>
      </c>
      <c r="Q33" s="73">
        <v>205142379</v>
      </c>
      <c r="R33" s="74">
        <v>333.39</v>
      </c>
      <c r="S33" s="1" t="s">
        <v>1448</v>
      </c>
      <c r="T33" s="75">
        <v>1</v>
      </c>
      <c r="U33" s="76">
        <v>68392417734.809998</v>
      </c>
      <c r="V33" s="77">
        <v>68392417734.809998</v>
      </c>
      <c r="W33" s="77">
        <v>68392417734.809998</v>
      </c>
      <c r="X33" s="76">
        <v>0.1072166598958</v>
      </c>
      <c r="Y33" s="71">
        <v>1</v>
      </c>
      <c r="Z33" s="71">
        <v>0</v>
      </c>
      <c r="AA33" s="71">
        <v>0</v>
      </c>
      <c r="AB33" s="71">
        <v>0</v>
      </c>
      <c r="AC33" s="73">
        <v>0</v>
      </c>
      <c r="AD33" s="73">
        <v>1</v>
      </c>
      <c r="AE33" s="1" t="s">
        <v>1449</v>
      </c>
      <c r="AF33" s="1" t="s">
        <v>1450</v>
      </c>
      <c r="AG33" s="1" t="s">
        <v>1585</v>
      </c>
      <c r="AI33" s="2" t="str">
        <f>INDEX('ISO2-ISO3'!$D$1:$D$249, MATCH($N33, 'ISO2-ISO3'!$C$1:$C$249, 0))</f>
        <v>USA</v>
      </c>
      <c r="AJ33" s="2" t="str">
        <f>INDEX('WB Country Groups'!$C$2:$C$219, MATCH($AI33, 'WB Country Groups'!$B$2:$B$219, 0))</f>
        <v>North America</v>
      </c>
    </row>
    <row r="34" spans="1:36">
      <c r="A34" s="70">
        <v>45169</v>
      </c>
      <c r="B34" s="70">
        <v>45169</v>
      </c>
      <c r="C34" s="71">
        <v>892400</v>
      </c>
      <c r="D34" s="1" t="s">
        <v>1586</v>
      </c>
      <c r="E34" s="71">
        <v>1016301</v>
      </c>
      <c r="F34" s="1">
        <v>37833100</v>
      </c>
      <c r="G34" s="1" t="s">
        <v>1587</v>
      </c>
      <c r="H34" s="72">
        <v>2046251</v>
      </c>
      <c r="I34" s="1" t="s">
        <v>1588</v>
      </c>
      <c r="J34" s="73">
        <v>1</v>
      </c>
      <c r="K34" s="73">
        <v>1</v>
      </c>
      <c r="L34" s="73">
        <v>1</v>
      </c>
      <c r="M34" s="1">
        <v>1</v>
      </c>
      <c r="N34" s="1" t="s">
        <v>1375</v>
      </c>
      <c r="O34" s="1" t="s">
        <v>1474</v>
      </c>
      <c r="P34" s="1">
        <v>45202030</v>
      </c>
      <c r="Q34" s="73">
        <v>15821946000</v>
      </c>
      <c r="R34" s="74">
        <v>187.87</v>
      </c>
      <c r="S34" s="1" t="s">
        <v>1448</v>
      </c>
      <c r="T34" s="75">
        <v>1</v>
      </c>
      <c r="U34" s="76">
        <v>2972468995020</v>
      </c>
      <c r="V34" s="77">
        <v>2972468995020</v>
      </c>
      <c r="W34" s="77">
        <v>2972468995020</v>
      </c>
      <c r="X34" s="76">
        <v>4.6598469222960004</v>
      </c>
      <c r="Y34" s="71">
        <v>1</v>
      </c>
      <c r="Z34" s="71">
        <v>0</v>
      </c>
      <c r="AA34" s="71">
        <v>0</v>
      </c>
      <c r="AB34" s="71">
        <v>0</v>
      </c>
      <c r="AC34" s="73">
        <v>0</v>
      </c>
      <c r="AD34" s="73">
        <v>1</v>
      </c>
      <c r="AE34" s="1" t="s">
        <v>1475</v>
      </c>
      <c r="AF34" s="1" t="s">
        <v>1450</v>
      </c>
      <c r="AG34" s="1" t="s">
        <v>1451</v>
      </c>
      <c r="AI34" s="2" t="str">
        <f>INDEX('ISO2-ISO3'!$D$1:$D$249, MATCH($N34, 'ISO2-ISO3'!$C$1:$C$249, 0))</f>
        <v>USA</v>
      </c>
      <c r="AJ34" s="2" t="str">
        <f>INDEX('WB Country Groups'!$C$2:$C$219, MATCH($AI34, 'WB Country Groups'!$B$2:$B$219, 0))</f>
        <v>North America</v>
      </c>
    </row>
    <row r="35" spans="1:36">
      <c r="A35" s="70">
        <v>45169</v>
      </c>
      <c r="B35" s="70">
        <v>45169</v>
      </c>
      <c r="C35" s="71">
        <v>892400</v>
      </c>
      <c r="D35" s="1" t="s">
        <v>1589</v>
      </c>
      <c r="E35" s="71">
        <v>1017001</v>
      </c>
      <c r="F35" s="1">
        <v>39483102</v>
      </c>
      <c r="G35" s="1" t="s">
        <v>1590</v>
      </c>
      <c r="H35" s="72">
        <v>2047317</v>
      </c>
      <c r="I35" s="1" t="s">
        <v>1591</v>
      </c>
      <c r="J35" s="73">
        <v>1</v>
      </c>
      <c r="K35" s="73">
        <v>1</v>
      </c>
      <c r="L35" s="73">
        <v>1</v>
      </c>
      <c r="M35" s="1">
        <v>1</v>
      </c>
      <c r="N35" s="1" t="s">
        <v>1375</v>
      </c>
      <c r="O35" s="1" t="s">
        <v>1499</v>
      </c>
      <c r="P35" s="1">
        <v>30202010</v>
      </c>
      <c r="Q35" s="73">
        <v>546445165</v>
      </c>
      <c r="R35" s="74">
        <v>79.3</v>
      </c>
      <c r="S35" s="1" t="s">
        <v>1448</v>
      </c>
      <c r="T35" s="75">
        <v>1</v>
      </c>
      <c r="U35" s="76">
        <v>43333101584.5</v>
      </c>
      <c r="V35" s="77">
        <v>43333101584.5</v>
      </c>
      <c r="W35" s="77">
        <v>43333101584.5</v>
      </c>
      <c r="X35" s="76">
        <v>6.7931951650400002E-2</v>
      </c>
      <c r="Y35" s="71">
        <v>1</v>
      </c>
      <c r="Z35" s="71">
        <v>0</v>
      </c>
      <c r="AA35" s="71">
        <v>0</v>
      </c>
      <c r="AB35" s="71">
        <v>0</v>
      </c>
      <c r="AC35" s="73">
        <v>1</v>
      </c>
      <c r="AD35" s="73">
        <v>0</v>
      </c>
      <c r="AE35" s="1" t="s">
        <v>1449</v>
      </c>
      <c r="AF35" s="1" t="s">
        <v>1450</v>
      </c>
      <c r="AG35" s="1" t="s">
        <v>1451</v>
      </c>
      <c r="AI35" s="2" t="str">
        <f>INDEX('ISO2-ISO3'!$D$1:$D$249, MATCH($N35, 'ISO2-ISO3'!$C$1:$C$249, 0))</f>
        <v>USA</v>
      </c>
      <c r="AJ35" s="2" t="str">
        <f>INDEX('WB Country Groups'!$C$2:$C$219, MATCH($AI35, 'WB Country Groups'!$B$2:$B$219, 0))</f>
        <v>North America</v>
      </c>
    </row>
    <row r="36" spans="1:36">
      <c r="A36" s="70">
        <v>45169</v>
      </c>
      <c r="B36" s="70">
        <v>45169</v>
      </c>
      <c r="C36" s="71">
        <v>892400</v>
      </c>
      <c r="D36" s="1" t="s">
        <v>1592</v>
      </c>
      <c r="E36" s="71">
        <v>1018201</v>
      </c>
      <c r="F36" s="1">
        <v>42735100</v>
      </c>
      <c r="G36" s="1" t="s">
        <v>1593</v>
      </c>
      <c r="H36" s="72">
        <v>2051404</v>
      </c>
      <c r="I36" s="1" t="s">
        <v>1594</v>
      </c>
      <c r="J36" s="73">
        <v>1</v>
      </c>
      <c r="K36" s="73">
        <v>1</v>
      </c>
      <c r="L36" s="73">
        <v>1</v>
      </c>
      <c r="M36" s="1">
        <v>1</v>
      </c>
      <c r="N36" s="1" t="s">
        <v>1375</v>
      </c>
      <c r="O36" s="1" t="s">
        <v>1474</v>
      </c>
      <c r="P36" s="1">
        <v>45203030</v>
      </c>
      <c r="Q36" s="73">
        <v>57573947</v>
      </c>
      <c r="R36" s="74">
        <v>133.43</v>
      </c>
      <c r="S36" s="1" t="s">
        <v>1448</v>
      </c>
      <c r="T36" s="75">
        <v>1</v>
      </c>
      <c r="U36" s="76">
        <v>7682091748.21</v>
      </c>
      <c r="V36" s="77">
        <v>7682091748.21</v>
      </c>
      <c r="W36" s="77">
        <v>7682091748.21</v>
      </c>
      <c r="X36" s="76">
        <v>1.2042975603700001E-2</v>
      </c>
      <c r="Y36" s="71">
        <v>0</v>
      </c>
      <c r="Z36" s="71">
        <v>1</v>
      </c>
      <c r="AA36" s="71">
        <v>0</v>
      </c>
      <c r="AB36" s="71">
        <v>0</v>
      </c>
      <c r="AC36" s="73">
        <v>1</v>
      </c>
      <c r="AD36" s="73">
        <v>0</v>
      </c>
      <c r="AE36" s="1" t="s">
        <v>1449</v>
      </c>
      <c r="AF36" s="1" t="s">
        <v>1450</v>
      </c>
      <c r="AG36" s="1" t="s">
        <v>1451</v>
      </c>
      <c r="AI36" s="2" t="str">
        <f>INDEX('ISO2-ISO3'!$D$1:$D$249, MATCH($N36, 'ISO2-ISO3'!$C$1:$C$249, 0))</f>
        <v>USA</v>
      </c>
      <c r="AJ36" s="2" t="str">
        <f>INDEX('WB Country Groups'!$C$2:$C$219, MATCH($AI36, 'WB Country Groups'!$B$2:$B$219, 0))</f>
        <v>North America</v>
      </c>
    </row>
    <row r="37" spans="1:36">
      <c r="A37" s="70">
        <v>45169</v>
      </c>
      <c r="B37" s="70">
        <v>45169</v>
      </c>
      <c r="C37" s="71">
        <v>892400</v>
      </c>
      <c r="D37" s="1" t="s">
        <v>1595</v>
      </c>
      <c r="E37" s="71">
        <v>1018301</v>
      </c>
      <c r="G37" s="1" t="s">
        <v>1596</v>
      </c>
      <c r="H37" s="72">
        <v>6054409</v>
      </c>
      <c r="I37" s="1" t="s">
        <v>1597</v>
      </c>
      <c r="J37" s="73">
        <v>0.95</v>
      </c>
      <c r="K37" s="73">
        <v>0.95</v>
      </c>
      <c r="L37" s="73">
        <v>0.95</v>
      </c>
      <c r="M37" s="1">
        <v>1</v>
      </c>
      <c r="N37" s="1" t="s">
        <v>1115</v>
      </c>
      <c r="O37" s="1" t="s">
        <v>1499</v>
      </c>
      <c r="P37" s="1">
        <v>30201010</v>
      </c>
      <c r="Q37" s="73">
        <v>507003362</v>
      </c>
      <c r="R37" s="74">
        <v>5676</v>
      </c>
      <c r="S37" s="1" t="s">
        <v>1479</v>
      </c>
      <c r="T37" s="75">
        <v>145.58500000000001</v>
      </c>
      <c r="U37" s="76">
        <v>18778469818.844002</v>
      </c>
      <c r="V37" s="77">
        <v>18778469818.844002</v>
      </c>
      <c r="W37" s="77">
        <v>19766810335.625198</v>
      </c>
      <c r="X37" s="76">
        <v>2.9438421372099999E-2</v>
      </c>
      <c r="Y37" s="71">
        <v>1</v>
      </c>
      <c r="Z37" s="71">
        <v>0</v>
      </c>
      <c r="AA37" s="71">
        <v>0</v>
      </c>
      <c r="AB37" s="71">
        <v>0</v>
      </c>
      <c r="AC37" s="73">
        <v>1</v>
      </c>
      <c r="AD37" s="73">
        <v>0</v>
      </c>
      <c r="AE37" s="1" t="s">
        <v>1480</v>
      </c>
      <c r="AF37" s="1" t="s">
        <v>1450</v>
      </c>
      <c r="AG37" s="1" t="s">
        <v>1451</v>
      </c>
      <c r="AI37" s="2" t="str">
        <f>INDEX('ISO2-ISO3'!$D$1:$D$249, MATCH($N37, 'ISO2-ISO3'!$C$1:$C$249, 0))</f>
        <v>JPN</v>
      </c>
      <c r="AJ37" s="2" t="str">
        <f>INDEX('WB Country Groups'!$C$2:$C$219, MATCH($AI37, 'WB Country Groups'!$B$2:$B$219, 0))</f>
        <v>East Asia &amp; Pacific</v>
      </c>
    </row>
    <row r="38" spans="1:36">
      <c r="A38" s="70">
        <v>45169</v>
      </c>
      <c r="B38" s="70">
        <v>45169</v>
      </c>
      <c r="C38" s="71">
        <v>892400</v>
      </c>
      <c r="D38" s="1" t="s">
        <v>1598</v>
      </c>
      <c r="E38" s="71">
        <v>1018401</v>
      </c>
      <c r="G38" s="1" t="s">
        <v>1599</v>
      </c>
      <c r="H38" s="72">
        <v>6054603</v>
      </c>
      <c r="I38" s="1" t="s">
        <v>1600</v>
      </c>
      <c r="J38" s="73">
        <v>0.9</v>
      </c>
      <c r="K38" s="73">
        <v>0.9</v>
      </c>
      <c r="L38" s="73">
        <v>0.9</v>
      </c>
      <c r="M38" s="1">
        <v>1</v>
      </c>
      <c r="N38" s="1" t="s">
        <v>1115</v>
      </c>
      <c r="O38" s="1" t="s">
        <v>1462</v>
      </c>
      <c r="P38" s="1">
        <v>15101010</v>
      </c>
      <c r="Q38" s="73">
        <v>1393932032</v>
      </c>
      <c r="R38" s="74">
        <v>941.8</v>
      </c>
      <c r="S38" s="1" t="s">
        <v>1479</v>
      </c>
      <c r="T38" s="75">
        <v>145.58500000000001</v>
      </c>
      <c r="U38" s="76">
        <v>8115703327.7043695</v>
      </c>
      <c r="V38" s="77">
        <v>8115703327.7043695</v>
      </c>
      <c r="W38" s="77">
        <v>9017448141.8937397</v>
      </c>
      <c r="X38" s="76">
        <v>1.27227349511E-2</v>
      </c>
      <c r="Y38" s="71">
        <v>0</v>
      </c>
      <c r="Z38" s="71">
        <v>1</v>
      </c>
      <c r="AA38" s="71">
        <v>0</v>
      </c>
      <c r="AB38" s="71">
        <v>0</v>
      </c>
      <c r="AC38" s="73">
        <v>1</v>
      </c>
      <c r="AD38" s="73">
        <v>0</v>
      </c>
      <c r="AE38" s="1" t="s">
        <v>1480</v>
      </c>
      <c r="AF38" s="1" t="s">
        <v>1450</v>
      </c>
      <c r="AG38" s="1" t="s">
        <v>1451</v>
      </c>
      <c r="AI38" s="2" t="str">
        <f>INDEX('ISO2-ISO3'!$D$1:$D$249, MATCH($N38, 'ISO2-ISO3'!$C$1:$C$249, 0))</f>
        <v>JPN</v>
      </c>
      <c r="AJ38" s="2" t="str">
        <f>INDEX('WB Country Groups'!$C$2:$C$219, MATCH($AI38, 'WB Country Groups'!$B$2:$B$219, 0))</f>
        <v>East Asia &amp; Pacific</v>
      </c>
    </row>
    <row r="39" spans="1:36">
      <c r="A39" s="70">
        <v>45169</v>
      </c>
      <c r="B39" s="70">
        <v>45169</v>
      </c>
      <c r="C39" s="71">
        <v>892400</v>
      </c>
      <c r="D39" s="1" t="s">
        <v>1601</v>
      </c>
      <c r="E39" s="71">
        <v>1018601</v>
      </c>
      <c r="G39" s="1" t="s">
        <v>1602</v>
      </c>
      <c r="H39" s="72">
        <v>6055208</v>
      </c>
      <c r="I39" s="1" t="s">
        <v>1603</v>
      </c>
      <c r="J39" s="73">
        <v>0.9</v>
      </c>
      <c r="K39" s="73">
        <v>0.9</v>
      </c>
      <c r="L39" s="73">
        <v>0.9</v>
      </c>
      <c r="M39" s="1">
        <v>1</v>
      </c>
      <c r="N39" s="1" t="s">
        <v>1115</v>
      </c>
      <c r="O39" s="1" t="s">
        <v>1467</v>
      </c>
      <c r="P39" s="1">
        <v>20102010</v>
      </c>
      <c r="Q39" s="73">
        <v>227441381</v>
      </c>
      <c r="R39" s="74">
        <v>5113</v>
      </c>
      <c r="S39" s="1" t="s">
        <v>1479</v>
      </c>
      <c r="T39" s="75">
        <v>145.58500000000001</v>
      </c>
      <c r="U39" s="76">
        <v>7189044221.2295198</v>
      </c>
      <c r="V39" s="77">
        <v>7189044221.2295198</v>
      </c>
      <c r="W39" s="77">
        <v>7987826912.4772501</v>
      </c>
      <c r="X39" s="76">
        <v>1.12700403754E-2</v>
      </c>
      <c r="Y39" s="71">
        <v>0</v>
      </c>
      <c r="Z39" s="71">
        <v>1</v>
      </c>
      <c r="AA39" s="71">
        <v>0</v>
      </c>
      <c r="AB39" s="71">
        <v>0</v>
      </c>
      <c r="AC39" s="73">
        <v>1</v>
      </c>
      <c r="AD39" s="73">
        <v>0</v>
      </c>
      <c r="AE39" s="1" t="s">
        <v>1480</v>
      </c>
      <c r="AF39" s="1" t="s">
        <v>1450</v>
      </c>
      <c r="AG39" s="1" t="s">
        <v>1451</v>
      </c>
      <c r="AI39" s="2" t="str">
        <f>INDEX('ISO2-ISO3'!$D$1:$D$249, MATCH($N39, 'ISO2-ISO3'!$C$1:$C$249, 0))</f>
        <v>JPN</v>
      </c>
      <c r="AJ39" s="2" t="str">
        <f>INDEX('WB Country Groups'!$C$2:$C$219, MATCH($AI39, 'WB Country Groups'!$B$2:$B$219, 0))</f>
        <v>East Asia &amp; Pacific</v>
      </c>
    </row>
    <row r="40" spans="1:36">
      <c r="A40" s="70">
        <v>45169</v>
      </c>
      <c r="B40" s="70">
        <v>45169</v>
      </c>
      <c r="C40" s="71">
        <v>892400</v>
      </c>
      <c r="D40" s="1" t="s">
        <v>1604</v>
      </c>
      <c r="E40" s="71">
        <v>1020301</v>
      </c>
      <c r="G40" s="1" t="s">
        <v>1605</v>
      </c>
      <c r="H40" s="72">
        <v>4056719</v>
      </c>
      <c r="I40" s="1" t="s">
        <v>1606</v>
      </c>
      <c r="J40" s="73">
        <v>0.65</v>
      </c>
      <c r="K40" s="73">
        <v>0.65</v>
      </c>
      <c r="L40" s="73">
        <v>0.65</v>
      </c>
      <c r="M40" s="1">
        <v>1</v>
      </c>
      <c r="N40" s="1" t="s">
        <v>1111</v>
      </c>
      <c r="O40" s="1" t="s">
        <v>1484</v>
      </c>
      <c r="P40" s="1">
        <v>40301030</v>
      </c>
      <c r="Q40" s="73">
        <v>1559281461</v>
      </c>
      <c r="R40" s="74">
        <v>19.13</v>
      </c>
      <c r="S40" s="1" t="s">
        <v>1456</v>
      </c>
      <c r="T40" s="75">
        <v>0.92136177270005104</v>
      </c>
      <c r="U40" s="76">
        <v>21043726689.4473</v>
      </c>
      <c r="V40" s="77">
        <v>21043726689.4473</v>
      </c>
      <c r="W40" s="77">
        <v>32374964137.611198</v>
      </c>
      <c r="X40" s="76">
        <v>3.29895939072E-2</v>
      </c>
      <c r="Y40" s="71">
        <v>1</v>
      </c>
      <c r="Z40" s="71">
        <v>0</v>
      </c>
      <c r="AA40" s="71">
        <v>0</v>
      </c>
      <c r="AB40" s="71">
        <v>0</v>
      </c>
      <c r="AC40" s="73">
        <v>1</v>
      </c>
      <c r="AD40" s="73">
        <v>0</v>
      </c>
      <c r="AE40" s="1" t="s">
        <v>1607</v>
      </c>
      <c r="AF40" s="1" t="s">
        <v>1608</v>
      </c>
      <c r="AG40" s="1" t="s">
        <v>1451</v>
      </c>
      <c r="AI40" s="2" t="str">
        <f>INDEX('ISO2-ISO3'!$D$1:$D$249, MATCH($N40, 'ISO2-ISO3'!$C$1:$C$249, 0))</f>
        <v>ITA</v>
      </c>
      <c r="AJ40" s="2" t="str">
        <f>INDEX('WB Country Groups'!$C$2:$C$219, MATCH($AI40, 'WB Country Groups'!$B$2:$B$219, 0))</f>
        <v>Europe &amp; Central Asia</v>
      </c>
    </row>
    <row r="41" spans="1:36">
      <c r="A41" s="70">
        <v>45169</v>
      </c>
      <c r="B41" s="70">
        <v>45169</v>
      </c>
      <c r="C41" s="71">
        <v>892400</v>
      </c>
      <c r="D41" s="1" t="s">
        <v>1609</v>
      </c>
      <c r="E41" s="71">
        <v>1021701</v>
      </c>
      <c r="G41" s="1" t="s">
        <v>1610</v>
      </c>
      <c r="H41" s="72" t="s">
        <v>1611</v>
      </c>
      <c r="I41" s="1" t="s">
        <v>1612</v>
      </c>
      <c r="J41" s="73">
        <v>0.8</v>
      </c>
      <c r="K41" s="73">
        <v>0.8</v>
      </c>
      <c r="L41" s="73">
        <v>0.8</v>
      </c>
      <c r="M41" s="1">
        <v>1</v>
      </c>
      <c r="N41" s="1" t="s">
        <v>1322</v>
      </c>
      <c r="O41" s="1" t="s">
        <v>1467</v>
      </c>
      <c r="P41" s="1">
        <v>20106020</v>
      </c>
      <c r="Q41" s="73">
        <v>3357576000</v>
      </c>
      <c r="R41" s="74">
        <v>144.94999999999999</v>
      </c>
      <c r="S41" s="1" t="s">
        <v>1613</v>
      </c>
      <c r="T41" s="75">
        <v>10.9499</v>
      </c>
      <c r="U41" s="76">
        <v>35556901246.5867</v>
      </c>
      <c r="V41" s="77">
        <v>35556901246.5867</v>
      </c>
      <c r="W41" s="77">
        <v>62456947355.062599</v>
      </c>
      <c r="X41" s="76">
        <v>5.5741444946200001E-2</v>
      </c>
      <c r="Y41" s="71">
        <v>1</v>
      </c>
      <c r="Z41" s="71">
        <v>0</v>
      </c>
      <c r="AA41" s="71">
        <v>0</v>
      </c>
      <c r="AB41" s="71">
        <v>0</v>
      </c>
      <c r="AC41" s="73">
        <v>0</v>
      </c>
      <c r="AD41" s="73">
        <v>1</v>
      </c>
      <c r="AE41" s="1" t="s">
        <v>1614</v>
      </c>
      <c r="AF41" s="1" t="s">
        <v>1450</v>
      </c>
      <c r="AG41" s="1" t="s">
        <v>1585</v>
      </c>
      <c r="AI41" s="2" t="str">
        <f>INDEX('ISO2-ISO3'!$D$1:$D$249, MATCH($N41, 'ISO2-ISO3'!$C$1:$C$249, 0))</f>
        <v>SWE</v>
      </c>
      <c r="AJ41" s="2" t="str">
        <f>INDEX('WB Country Groups'!$C$2:$C$219, MATCH($AI41, 'WB Country Groups'!$B$2:$B$219, 0))</f>
        <v>Europe &amp; Central Asia</v>
      </c>
    </row>
    <row r="42" spans="1:36">
      <c r="A42" s="70">
        <v>45169</v>
      </c>
      <c r="B42" s="70">
        <v>45169</v>
      </c>
      <c r="C42" s="71">
        <v>892400</v>
      </c>
      <c r="D42" s="1" t="s">
        <v>1615</v>
      </c>
      <c r="E42" s="71">
        <v>1021702</v>
      </c>
      <c r="G42" s="1" t="s">
        <v>1616</v>
      </c>
      <c r="H42" s="72" t="s">
        <v>1617</v>
      </c>
      <c r="I42" s="1" t="s">
        <v>1618</v>
      </c>
      <c r="J42" s="73">
        <v>1</v>
      </c>
      <c r="K42" s="73">
        <v>1</v>
      </c>
      <c r="L42" s="73">
        <v>1</v>
      </c>
      <c r="M42" s="1">
        <v>1</v>
      </c>
      <c r="N42" s="1" t="s">
        <v>1322</v>
      </c>
      <c r="O42" s="1" t="s">
        <v>1467</v>
      </c>
      <c r="P42" s="1">
        <v>20106020</v>
      </c>
      <c r="Q42" s="73">
        <v>1560876032</v>
      </c>
      <c r="R42" s="74">
        <v>126.35</v>
      </c>
      <c r="S42" s="1" t="s">
        <v>1613</v>
      </c>
      <c r="T42" s="75">
        <v>10.9499</v>
      </c>
      <c r="U42" s="76">
        <v>18010820796.829201</v>
      </c>
      <c r="V42" s="77">
        <v>18010820796.829201</v>
      </c>
      <c r="W42" s="77">
        <v>62456947355.062599</v>
      </c>
      <c r="X42" s="76">
        <v>2.82350019458E-2</v>
      </c>
      <c r="Y42" s="71">
        <v>1</v>
      </c>
      <c r="Z42" s="71">
        <v>0</v>
      </c>
      <c r="AA42" s="71">
        <v>0</v>
      </c>
      <c r="AB42" s="71">
        <v>0</v>
      </c>
      <c r="AC42" s="73">
        <v>0</v>
      </c>
      <c r="AD42" s="73">
        <v>1</v>
      </c>
      <c r="AE42" s="1" t="s">
        <v>1614</v>
      </c>
      <c r="AF42" s="1" t="s">
        <v>1450</v>
      </c>
      <c r="AG42" s="1" t="s">
        <v>1619</v>
      </c>
      <c r="AI42" s="2" t="str">
        <f>INDEX('ISO2-ISO3'!$D$1:$D$249, MATCH($N42, 'ISO2-ISO3'!$C$1:$C$249, 0))</f>
        <v>SWE</v>
      </c>
      <c r="AJ42" s="2" t="str">
        <f>INDEX('WB Country Groups'!$C$2:$C$219, MATCH($AI42, 'WB Country Groups'!$B$2:$B$219, 0))</f>
        <v>Europe &amp; Central Asia</v>
      </c>
    </row>
    <row r="43" spans="1:36">
      <c r="A43" s="70">
        <v>45169</v>
      </c>
      <c r="B43" s="70">
        <v>45169</v>
      </c>
      <c r="C43" s="71">
        <v>892400</v>
      </c>
      <c r="D43" s="1" t="s">
        <v>1620</v>
      </c>
      <c r="E43" s="71">
        <v>1023401</v>
      </c>
      <c r="F43" s="1">
        <v>53015103</v>
      </c>
      <c r="G43" s="1" t="s">
        <v>1621</v>
      </c>
      <c r="H43" s="72">
        <v>2065308</v>
      </c>
      <c r="I43" s="1" t="s">
        <v>1622</v>
      </c>
      <c r="J43" s="73">
        <v>1</v>
      </c>
      <c r="K43" s="73">
        <v>1</v>
      </c>
      <c r="L43" s="73">
        <v>1</v>
      </c>
      <c r="M43" s="1">
        <v>1</v>
      </c>
      <c r="N43" s="1" t="s">
        <v>1375</v>
      </c>
      <c r="O43" s="1" t="s">
        <v>1467</v>
      </c>
      <c r="P43" s="1">
        <v>20202010</v>
      </c>
      <c r="Q43" s="73">
        <v>414351542</v>
      </c>
      <c r="R43" s="74">
        <v>254.61</v>
      </c>
      <c r="S43" s="1" t="s">
        <v>1448</v>
      </c>
      <c r="T43" s="75">
        <v>1</v>
      </c>
      <c r="U43" s="76">
        <v>105498046108.62</v>
      </c>
      <c r="V43" s="77">
        <v>105498046108.62</v>
      </c>
      <c r="W43" s="77">
        <v>105498046108.62</v>
      </c>
      <c r="X43" s="76">
        <v>0.16538599604949999</v>
      </c>
      <c r="Y43" s="71">
        <v>1</v>
      </c>
      <c r="Z43" s="71">
        <v>0</v>
      </c>
      <c r="AA43" s="71">
        <v>0</v>
      </c>
      <c r="AB43" s="71">
        <v>0</v>
      </c>
      <c r="AC43" s="73">
        <v>0</v>
      </c>
      <c r="AD43" s="73">
        <v>1</v>
      </c>
      <c r="AE43" s="1" t="s">
        <v>1475</v>
      </c>
      <c r="AF43" s="1" t="s">
        <v>1450</v>
      </c>
      <c r="AG43" s="1" t="s">
        <v>1451</v>
      </c>
      <c r="AI43" s="2" t="str">
        <f>INDEX('ISO2-ISO3'!$D$1:$D$249, MATCH($N43, 'ISO2-ISO3'!$C$1:$C$249, 0))</f>
        <v>USA</v>
      </c>
      <c r="AJ43" s="2" t="str">
        <f>INDEX('WB Country Groups'!$C$2:$C$219, MATCH($AI43, 'WB Country Groups'!$B$2:$B$219, 0))</f>
        <v>North America</v>
      </c>
    </row>
    <row r="44" spans="1:36">
      <c r="A44" s="70">
        <v>45169</v>
      </c>
      <c r="B44" s="70">
        <v>45169</v>
      </c>
      <c r="C44" s="71">
        <v>892400</v>
      </c>
      <c r="D44" s="1" t="s">
        <v>1623</v>
      </c>
      <c r="E44" s="71">
        <v>1024101</v>
      </c>
      <c r="F44" s="1">
        <v>53611109</v>
      </c>
      <c r="G44" s="1" t="s">
        <v>1624</v>
      </c>
      <c r="H44" s="72">
        <v>2066408</v>
      </c>
      <c r="I44" s="1" t="s">
        <v>1625</v>
      </c>
      <c r="J44" s="73">
        <v>1</v>
      </c>
      <c r="K44" s="73">
        <v>1</v>
      </c>
      <c r="L44" s="73">
        <v>1</v>
      </c>
      <c r="M44" s="1">
        <v>1</v>
      </c>
      <c r="N44" s="1" t="s">
        <v>1375</v>
      </c>
      <c r="O44" s="1" t="s">
        <v>1462</v>
      </c>
      <c r="P44" s="1">
        <v>15103020</v>
      </c>
      <c r="Q44" s="73">
        <v>81108975</v>
      </c>
      <c r="R44" s="74">
        <v>188.38</v>
      </c>
      <c r="S44" s="1" t="s">
        <v>1448</v>
      </c>
      <c r="T44" s="75">
        <v>1</v>
      </c>
      <c r="U44" s="76">
        <v>15279308710.5</v>
      </c>
      <c r="V44" s="77">
        <v>15279308710.5</v>
      </c>
      <c r="W44" s="77">
        <v>15279308710.5</v>
      </c>
      <c r="X44" s="76">
        <v>2.3952895653E-2</v>
      </c>
      <c r="Y44" s="71">
        <v>0</v>
      </c>
      <c r="Z44" s="71">
        <v>1</v>
      </c>
      <c r="AA44" s="71">
        <v>0</v>
      </c>
      <c r="AB44" s="71">
        <v>0</v>
      </c>
      <c r="AC44" s="73">
        <v>0.5</v>
      </c>
      <c r="AD44" s="73">
        <v>0.5</v>
      </c>
      <c r="AE44" s="1" t="s">
        <v>1449</v>
      </c>
      <c r="AF44" s="1" t="s">
        <v>1450</v>
      </c>
      <c r="AG44" s="1" t="s">
        <v>1451</v>
      </c>
      <c r="AI44" s="2" t="str">
        <f>INDEX('ISO2-ISO3'!$D$1:$D$249, MATCH($N44, 'ISO2-ISO3'!$C$1:$C$249, 0))</f>
        <v>USA</v>
      </c>
      <c r="AJ44" s="2" t="str">
        <f>INDEX('WB Country Groups'!$C$2:$C$219, MATCH($AI44, 'WB Country Groups'!$B$2:$B$219, 0))</f>
        <v>North America</v>
      </c>
    </row>
    <row r="45" spans="1:36">
      <c r="A45" s="70">
        <v>45169</v>
      </c>
      <c r="B45" s="70">
        <v>45169</v>
      </c>
      <c r="C45" s="71">
        <v>892400</v>
      </c>
      <c r="D45" s="1" t="s">
        <v>1626</v>
      </c>
      <c r="E45" s="71">
        <v>1025101</v>
      </c>
      <c r="G45" s="1" t="s">
        <v>1627</v>
      </c>
      <c r="H45" s="72">
        <v>7088429</v>
      </c>
      <c r="I45" s="1" t="s">
        <v>1628</v>
      </c>
      <c r="J45" s="73">
        <v>0.8</v>
      </c>
      <c r="K45" s="73">
        <v>0.8</v>
      </c>
      <c r="L45" s="73">
        <v>0.8</v>
      </c>
      <c r="M45" s="1">
        <v>1</v>
      </c>
      <c r="N45" s="1" t="s">
        <v>1042</v>
      </c>
      <c r="O45" s="1" t="s">
        <v>1484</v>
      </c>
      <c r="P45" s="1">
        <v>40301030</v>
      </c>
      <c r="Q45" s="73">
        <v>2293202245</v>
      </c>
      <c r="R45" s="74">
        <v>27.774999999999999</v>
      </c>
      <c r="S45" s="1" t="s">
        <v>1456</v>
      </c>
      <c r="T45" s="75">
        <v>0.92136177270005104</v>
      </c>
      <c r="U45" s="76">
        <v>55303959197.8909</v>
      </c>
      <c r="V45" s="77">
        <v>55303959197.8909</v>
      </c>
      <c r="W45" s="77">
        <v>69129948997.363602</v>
      </c>
      <c r="X45" s="76">
        <v>8.6698291720100004E-2</v>
      </c>
      <c r="Y45" s="71">
        <v>1</v>
      </c>
      <c r="Z45" s="71">
        <v>0</v>
      </c>
      <c r="AA45" s="71">
        <v>0</v>
      </c>
      <c r="AB45" s="71">
        <v>0</v>
      </c>
      <c r="AC45" s="73">
        <v>1</v>
      </c>
      <c r="AD45" s="73">
        <v>0</v>
      </c>
      <c r="AE45" s="1" t="s">
        <v>1457</v>
      </c>
      <c r="AF45" s="1" t="s">
        <v>1450</v>
      </c>
      <c r="AG45" s="1" t="s">
        <v>1451</v>
      </c>
      <c r="AI45" s="2" t="str">
        <f>INDEX('ISO2-ISO3'!$D$1:$D$249, MATCH($N45, 'ISO2-ISO3'!$C$1:$C$249, 0))</f>
        <v>FRA</v>
      </c>
      <c r="AJ45" s="2" t="str">
        <f>INDEX('WB Country Groups'!$C$2:$C$219, MATCH($AI45, 'WB Country Groups'!$B$2:$B$219, 0))</f>
        <v>Europe &amp; Central Asia</v>
      </c>
    </row>
    <row r="46" spans="1:36">
      <c r="A46" s="70">
        <v>45169</v>
      </c>
      <c r="B46" s="70">
        <v>45169</v>
      </c>
      <c r="C46" s="71">
        <v>892400</v>
      </c>
      <c r="D46" s="1" t="s">
        <v>1629</v>
      </c>
      <c r="E46" s="71">
        <v>1025601</v>
      </c>
      <c r="G46" s="1" t="s">
        <v>1630</v>
      </c>
      <c r="H46" s="72" t="s">
        <v>1631</v>
      </c>
      <c r="I46" s="1" t="s">
        <v>1632</v>
      </c>
      <c r="J46" s="73">
        <v>1</v>
      </c>
      <c r="K46" s="73">
        <v>1</v>
      </c>
      <c r="L46" s="73">
        <v>1</v>
      </c>
      <c r="M46" s="1">
        <v>1</v>
      </c>
      <c r="N46" s="1" t="s">
        <v>1324</v>
      </c>
      <c r="O46" s="1" t="s">
        <v>1484</v>
      </c>
      <c r="P46" s="1">
        <v>40203010</v>
      </c>
      <c r="Q46" s="73">
        <v>213801240</v>
      </c>
      <c r="R46" s="74">
        <v>61.46</v>
      </c>
      <c r="S46" s="1" t="s">
        <v>1468</v>
      </c>
      <c r="T46" s="75">
        <v>0.88324999999999998</v>
      </c>
      <c r="U46" s="76">
        <v>14877129023.9457</v>
      </c>
      <c r="V46" s="77">
        <v>14877129023.9457</v>
      </c>
      <c r="W46" s="77">
        <v>14877129023.9457</v>
      </c>
      <c r="X46" s="76">
        <v>2.3322411103700001E-2</v>
      </c>
      <c r="Y46" s="71">
        <v>0</v>
      </c>
      <c r="Z46" s="71">
        <v>1</v>
      </c>
      <c r="AA46" s="71">
        <v>0</v>
      </c>
      <c r="AB46" s="71">
        <v>0</v>
      </c>
      <c r="AC46" s="73">
        <v>1</v>
      </c>
      <c r="AD46" s="73">
        <v>0</v>
      </c>
      <c r="AE46" s="1" t="s">
        <v>1469</v>
      </c>
      <c r="AF46" s="1" t="s">
        <v>1470</v>
      </c>
      <c r="AG46" s="1" t="s">
        <v>1451</v>
      </c>
      <c r="AI46" s="2" t="str">
        <f>INDEX('ISO2-ISO3'!$D$1:$D$249, MATCH($N46, 'ISO2-ISO3'!$C$1:$C$249, 0))</f>
        <v>CHE</v>
      </c>
      <c r="AJ46" s="2" t="str">
        <f>INDEX('WB Country Groups'!$C$2:$C$219, MATCH($AI46, 'WB Country Groups'!$B$2:$B$219, 0))</f>
        <v>Europe &amp; Central Asia</v>
      </c>
    </row>
    <row r="47" spans="1:36">
      <c r="A47" s="70">
        <v>45169</v>
      </c>
      <c r="B47" s="70">
        <v>45169</v>
      </c>
      <c r="C47" s="71">
        <v>892400</v>
      </c>
      <c r="D47" s="1" t="s">
        <v>1633</v>
      </c>
      <c r="E47" s="71">
        <v>1026101</v>
      </c>
      <c r="F47" s="1" t="s">
        <v>1634</v>
      </c>
      <c r="G47" s="1" t="s">
        <v>1635</v>
      </c>
      <c r="H47" s="72" t="s">
        <v>1636</v>
      </c>
      <c r="I47" s="1" t="s">
        <v>1637</v>
      </c>
      <c r="J47" s="73">
        <v>1</v>
      </c>
      <c r="K47" s="73">
        <v>1</v>
      </c>
      <c r="L47" s="73">
        <v>1</v>
      </c>
      <c r="M47" s="1">
        <v>1</v>
      </c>
      <c r="N47" s="1" t="s">
        <v>1375</v>
      </c>
      <c r="O47" s="1" t="s">
        <v>1541</v>
      </c>
      <c r="P47" s="1">
        <v>10101020</v>
      </c>
      <c r="Q47" s="73">
        <v>1011869982</v>
      </c>
      <c r="R47" s="74">
        <v>36.19</v>
      </c>
      <c r="S47" s="1" t="s">
        <v>1448</v>
      </c>
      <c r="T47" s="75">
        <v>1</v>
      </c>
      <c r="U47" s="76">
        <v>36619574648.580002</v>
      </c>
      <c r="V47" s="77">
        <v>36619574648.580002</v>
      </c>
      <c r="W47" s="77">
        <v>36619574648.580002</v>
      </c>
      <c r="X47" s="76">
        <v>5.7407364890199999E-2</v>
      </c>
      <c r="Y47" s="71">
        <v>0</v>
      </c>
      <c r="Z47" s="71">
        <v>1</v>
      </c>
      <c r="AA47" s="71">
        <v>0</v>
      </c>
      <c r="AB47" s="71">
        <v>0</v>
      </c>
      <c r="AC47" s="73">
        <v>0.65</v>
      </c>
      <c r="AD47" s="73">
        <v>0.35</v>
      </c>
      <c r="AE47" s="1" t="s">
        <v>1475</v>
      </c>
      <c r="AF47" s="1" t="s">
        <v>1450</v>
      </c>
      <c r="AG47" s="1" t="s">
        <v>1585</v>
      </c>
      <c r="AI47" s="2" t="str">
        <f>INDEX('ISO2-ISO3'!$D$1:$D$249, MATCH($N47, 'ISO2-ISO3'!$C$1:$C$249, 0))</f>
        <v>USA</v>
      </c>
      <c r="AJ47" s="2" t="str">
        <f>INDEX('WB Country Groups'!$C$2:$C$219, MATCH($AI47, 'WB Country Groups'!$B$2:$B$219, 0))</f>
        <v>North America</v>
      </c>
    </row>
    <row r="48" spans="1:36">
      <c r="A48" s="70">
        <v>45169</v>
      </c>
      <c r="B48" s="70">
        <v>45169</v>
      </c>
      <c r="C48" s="71">
        <v>892400</v>
      </c>
      <c r="D48" s="1" t="s">
        <v>1638</v>
      </c>
      <c r="E48" s="71">
        <v>1026401</v>
      </c>
      <c r="G48" s="1" t="s">
        <v>1639</v>
      </c>
      <c r="H48" s="72">
        <v>7124594</v>
      </c>
      <c r="I48" s="1" t="s">
        <v>1640</v>
      </c>
      <c r="J48" s="73">
        <v>1</v>
      </c>
      <c r="K48" s="73">
        <v>1</v>
      </c>
      <c r="L48" s="73">
        <v>1</v>
      </c>
      <c r="M48" s="1">
        <v>1</v>
      </c>
      <c r="N48" s="1" t="s">
        <v>1324</v>
      </c>
      <c r="O48" s="1" t="s">
        <v>1484</v>
      </c>
      <c r="P48" s="1">
        <v>40301030</v>
      </c>
      <c r="Q48" s="73">
        <v>45800000</v>
      </c>
      <c r="R48" s="74">
        <v>138.19999999999999</v>
      </c>
      <c r="S48" s="1" t="s">
        <v>1468</v>
      </c>
      <c r="T48" s="75">
        <v>0.88324999999999998</v>
      </c>
      <c r="U48" s="76">
        <v>7166215680.7245998</v>
      </c>
      <c r="V48" s="77">
        <v>7166215680.7245998</v>
      </c>
      <c r="W48" s="77">
        <v>7166215680.7245998</v>
      </c>
      <c r="X48" s="76">
        <v>1.12342527846E-2</v>
      </c>
      <c r="Y48" s="71">
        <v>0</v>
      </c>
      <c r="Z48" s="71">
        <v>1</v>
      </c>
      <c r="AA48" s="71">
        <v>0</v>
      </c>
      <c r="AB48" s="71">
        <v>0</v>
      </c>
      <c r="AC48" s="73">
        <v>1</v>
      </c>
      <c r="AD48" s="73">
        <v>0</v>
      </c>
      <c r="AE48" s="1" t="s">
        <v>1469</v>
      </c>
      <c r="AF48" s="1" t="s">
        <v>1470</v>
      </c>
      <c r="AG48" s="1" t="s">
        <v>1451</v>
      </c>
      <c r="AI48" s="2" t="str">
        <f>INDEX('ISO2-ISO3'!$D$1:$D$249, MATCH($N48, 'ISO2-ISO3'!$C$1:$C$249, 0))</f>
        <v>CHE</v>
      </c>
      <c r="AJ48" s="2" t="str">
        <f>INDEX('WB Country Groups'!$C$2:$C$219, MATCH($AI48, 'WB Country Groups'!$B$2:$B$219, 0))</f>
        <v>Europe &amp; Central Asia</v>
      </c>
    </row>
    <row r="49" spans="1:36">
      <c r="A49" s="70">
        <v>45169</v>
      </c>
      <c r="B49" s="70">
        <v>45169</v>
      </c>
      <c r="C49" s="71">
        <v>892400</v>
      </c>
      <c r="D49" s="1" t="s">
        <v>1641</v>
      </c>
      <c r="E49" s="71">
        <v>1028201</v>
      </c>
      <c r="G49" s="1" t="s">
        <v>1642</v>
      </c>
      <c r="H49" s="72">
        <v>4076836</v>
      </c>
      <c r="I49" s="1" t="s">
        <v>1643</v>
      </c>
      <c r="J49" s="73">
        <v>0.85</v>
      </c>
      <c r="K49" s="73">
        <v>0.85</v>
      </c>
      <c r="L49" s="73">
        <v>0.85</v>
      </c>
      <c r="M49" s="1">
        <v>1</v>
      </c>
      <c r="N49" s="1" t="s">
        <v>1111</v>
      </c>
      <c r="O49" s="1" t="s">
        <v>1484</v>
      </c>
      <c r="P49" s="1">
        <v>40101010</v>
      </c>
      <c r="Q49" s="73">
        <v>18988803160</v>
      </c>
      <c r="R49" s="74">
        <v>2.472</v>
      </c>
      <c r="S49" s="1" t="s">
        <v>1456</v>
      </c>
      <c r="T49" s="75">
        <v>0.92136177270005104</v>
      </c>
      <c r="U49" s="76">
        <v>43304676167.394203</v>
      </c>
      <c r="V49" s="77">
        <v>43304676167.394203</v>
      </c>
      <c r="W49" s="77">
        <v>50946677843.993202</v>
      </c>
      <c r="X49" s="76">
        <v>6.7887390010700002E-2</v>
      </c>
      <c r="Y49" s="71">
        <v>1</v>
      </c>
      <c r="Z49" s="71">
        <v>0</v>
      </c>
      <c r="AA49" s="71">
        <v>0</v>
      </c>
      <c r="AB49" s="71">
        <v>0</v>
      </c>
      <c r="AC49" s="73">
        <v>1</v>
      </c>
      <c r="AD49" s="73">
        <v>0</v>
      </c>
      <c r="AE49" s="1" t="s">
        <v>1607</v>
      </c>
      <c r="AF49" s="1" t="s">
        <v>1608</v>
      </c>
      <c r="AG49" s="1" t="s">
        <v>1451</v>
      </c>
      <c r="AI49" s="2" t="str">
        <f>INDEX('ISO2-ISO3'!$D$1:$D$249, MATCH($N49, 'ISO2-ISO3'!$C$1:$C$249, 0))</f>
        <v>ITA</v>
      </c>
      <c r="AJ49" s="2" t="str">
        <f>INDEX('WB Country Groups'!$C$2:$C$219, MATCH($AI49, 'WB Country Groups'!$B$2:$B$219, 0))</f>
        <v>Europe &amp; Central Asia</v>
      </c>
    </row>
    <row r="50" spans="1:36">
      <c r="A50" s="70">
        <v>45169</v>
      </c>
      <c r="B50" s="70">
        <v>45169</v>
      </c>
      <c r="C50" s="71">
        <v>892400</v>
      </c>
      <c r="D50" s="1" t="s">
        <v>1644</v>
      </c>
      <c r="E50" s="71">
        <v>1028501</v>
      </c>
      <c r="G50" s="1" t="s">
        <v>1645</v>
      </c>
      <c r="H50" s="72">
        <v>5501906</v>
      </c>
      <c r="I50" s="1" t="s">
        <v>1646</v>
      </c>
      <c r="J50" s="73">
        <v>1</v>
      </c>
      <c r="K50" s="73">
        <v>1</v>
      </c>
      <c r="L50" s="73">
        <v>1</v>
      </c>
      <c r="M50" s="1">
        <v>1</v>
      </c>
      <c r="N50" s="1" t="s">
        <v>1311</v>
      </c>
      <c r="O50" s="1" t="s">
        <v>1484</v>
      </c>
      <c r="P50" s="1">
        <v>40101010</v>
      </c>
      <c r="Q50" s="73">
        <v>6030116564</v>
      </c>
      <c r="R50" s="74">
        <v>7.266</v>
      </c>
      <c r="S50" s="1" t="s">
        <v>1456</v>
      </c>
      <c r="T50" s="75">
        <v>0.92136177270005104</v>
      </c>
      <c r="U50" s="76">
        <v>47554422434.549896</v>
      </c>
      <c r="V50" s="77">
        <v>47554422434.549896</v>
      </c>
      <c r="W50" s="77">
        <v>47554422434.549896</v>
      </c>
      <c r="X50" s="76">
        <v>7.4549584670000002E-2</v>
      </c>
      <c r="Y50" s="71">
        <v>1</v>
      </c>
      <c r="Z50" s="71">
        <v>0</v>
      </c>
      <c r="AA50" s="71">
        <v>0</v>
      </c>
      <c r="AB50" s="71">
        <v>0</v>
      </c>
      <c r="AC50" s="73">
        <v>1</v>
      </c>
      <c r="AD50" s="73">
        <v>0</v>
      </c>
      <c r="AE50" s="1" t="s">
        <v>1647</v>
      </c>
      <c r="AF50" s="1" t="s">
        <v>1450</v>
      </c>
      <c r="AG50" s="1" t="s">
        <v>1451</v>
      </c>
      <c r="AI50" s="2" t="str">
        <f>INDEX('ISO2-ISO3'!$D$1:$D$249, MATCH($N50, 'ISO2-ISO3'!$C$1:$C$249, 0))</f>
        <v>ESP</v>
      </c>
      <c r="AJ50" s="2" t="str">
        <f>INDEX('WB Country Groups'!$C$2:$C$219, MATCH($AI50, 'WB Country Groups'!$B$2:$B$219, 0))</f>
        <v>Europe &amp; Central Asia</v>
      </c>
    </row>
    <row r="51" spans="1:36">
      <c r="A51" s="70">
        <v>45169</v>
      </c>
      <c r="B51" s="70">
        <v>45169</v>
      </c>
      <c r="C51" s="71">
        <v>892400</v>
      </c>
      <c r="D51" s="1" t="s">
        <v>1648</v>
      </c>
      <c r="E51" s="71">
        <v>1030001</v>
      </c>
      <c r="G51" s="1" t="s">
        <v>1649</v>
      </c>
      <c r="H51" s="72">
        <v>5705946</v>
      </c>
      <c r="I51" s="1" t="s">
        <v>1650</v>
      </c>
      <c r="J51" s="73">
        <v>1</v>
      </c>
      <c r="K51" s="73">
        <v>1</v>
      </c>
      <c r="L51" s="73">
        <v>1</v>
      </c>
      <c r="M51" s="1">
        <v>1</v>
      </c>
      <c r="N51" s="1" t="s">
        <v>1311</v>
      </c>
      <c r="O51" s="1" t="s">
        <v>1484</v>
      </c>
      <c r="P51" s="1">
        <v>40101010</v>
      </c>
      <c r="Q51" s="73">
        <v>16453995012</v>
      </c>
      <c r="R51" s="74">
        <v>3.6019999999999999</v>
      </c>
      <c r="S51" s="1" t="s">
        <v>1456</v>
      </c>
      <c r="T51" s="75">
        <v>0.92136177270005104</v>
      </c>
      <c r="U51" s="76">
        <v>64325753237.5597</v>
      </c>
      <c r="V51" s="77">
        <v>64325753237.5597</v>
      </c>
      <c r="W51" s="77">
        <v>64325753237.5597</v>
      </c>
      <c r="X51" s="76">
        <v>0.1008414768163</v>
      </c>
      <c r="Y51" s="71">
        <v>1</v>
      </c>
      <c r="Z51" s="71">
        <v>0</v>
      </c>
      <c r="AA51" s="71">
        <v>0</v>
      </c>
      <c r="AB51" s="71">
        <v>0</v>
      </c>
      <c r="AC51" s="73">
        <v>1</v>
      </c>
      <c r="AD51" s="73">
        <v>0</v>
      </c>
      <c r="AE51" s="1" t="s">
        <v>1647</v>
      </c>
      <c r="AF51" s="1" t="s">
        <v>1450</v>
      </c>
      <c r="AG51" s="1" t="s">
        <v>1451</v>
      </c>
      <c r="AI51" s="2" t="str">
        <f>INDEX('ISO2-ISO3'!$D$1:$D$249, MATCH($N51, 'ISO2-ISO3'!$C$1:$C$249, 0))</f>
        <v>ESP</v>
      </c>
      <c r="AJ51" s="2" t="str">
        <f>INDEX('WB Country Groups'!$C$2:$C$219, MATCH($AI51, 'WB Country Groups'!$B$2:$B$219, 0))</f>
        <v>Europe &amp; Central Asia</v>
      </c>
    </row>
    <row r="52" spans="1:36">
      <c r="A52" s="70">
        <v>45169</v>
      </c>
      <c r="B52" s="70">
        <v>45169</v>
      </c>
      <c r="C52" s="71">
        <v>892400</v>
      </c>
      <c r="D52" s="1" t="s">
        <v>1651</v>
      </c>
      <c r="E52" s="71">
        <v>1030901</v>
      </c>
      <c r="G52" s="1" t="s">
        <v>1652</v>
      </c>
      <c r="H52" s="72" t="s">
        <v>1653</v>
      </c>
      <c r="I52" s="1" t="s">
        <v>1654</v>
      </c>
      <c r="J52" s="73">
        <v>1</v>
      </c>
      <c r="K52" s="73">
        <v>1</v>
      </c>
      <c r="L52" s="73">
        <v>1</v>
      </c>
      <c r="M52" s="1">
        <v>1</v>
      </c>
      <c r="N52" s="1" t="s">
        <v>1105</v>
      </c>
      <c r="O52" s="1" t="s">
        <v>1484</v>
      </c>
      <c r="P52" s="1">
        <v>40101010</v>
      </c>
      <c r="Q52" s="73">
        <v>1070205677</v>
      </c>
      <c r="R52" s="74">
        <v>9.1980000000000004</v>
      </c>
      <c r="S52" s="1" t="s">
        <v>1456</v>
      </c>
      <c r="T52" s="75">
        <v>0.92136177270005104</v>
      </c>
      <c r="U52" s="76">
        <v>10683916034.630899</v>
      </c>
      <c r="V52" s="77">
        <v>10683916034.630899</v>
      </c>
      <c r="W52" s="77">
        <v>10683916034.630899</v>
      </c>
      <c r="X52" s="76">
        <v>1.6748841900600001E-2</v>
      </c>
      <c r="Y52" s="71">
        <v>0</v>
      </c>
      <c r="Z52" s="71">
        <v>1</v>
      </c>
      <c r="AA52" s="71">
        <v>0</v>
      </c>
      <c r="AB52" s="71">
        <v>0</v>
      </c>
      <c r="AC52" s="73">
        <v>0.5</v>
      </c>
      <c r="AD52" s="73">
        <v>0.5</v>
      </c>
      <c r="AE52" s="1" t="s">
        <v>1655</v>
      </c>
      <c r="AF52" s="1" t="s">
        <v>1450</v>
      </c>
      <c r="AG52" s="1" t="s">
        <v>1451</v>
      </c>
      <c r="AI52" s="2" t="str">
        <f>INDEX('ISO2-ISO3'!$D$1:$D$249, MATCH($N52, 'ISO2-ISO3'!$C$1:$C$249, 0))</f>
        <v>IRL</v>
      </c>
      <c r="AJ52" s="2" t="str">
        <f>INDEX('WB Country Groups'!$C$2:$C$219, MATCH($AI52, 'WB Country Groups'!$B$2:$B$219, 0))</f>
        <v>Europe &amp; Central Asia</v>
      </c>
    </row>
    <row r="53" spans="1:36">
      <c r="A53" s="70">
        <v>45169</v>
      </c>
      <c r="B53" s="70">
        <v>45169</v>
      </c>
      <c r="C53" s="71">
        <v>892400</v>
      </c>
      <c r="D53" s="1" t="s">
        <v>1656</v>
      </c>
      <c r="E53" s="71">
        <v>1031101</v>
      </c>
      <c r="F53" s="1">
        <v>63671101</v>
      </c>
      <c r="G53" s="1" t="s">
        <v>1657</v>
      </c>
      <c r="H53" s="72">
        <v>2076009</v>
      </c>
      <c r="I53" s="1" t="s">
        <v>1658</v>
      </c>
      <c r="J53" s="73">
        <v>1</v>
      </c>
      <c r="K53" s="73">
        <v>1</v>
      </c>
      <c r="L53" s="73">
        <v>1</v>
      </c>
      <c r="M53" s="1">
        <v>1</v>
      </c>
      <c r="N53" s="1" t="s">
        <v>963</v>
      </c>
      <c r="O53" s="1" t="s">
        <v>1484</v>
      </c>
      <c r="P53" s="1">
        <v>40101010</v>
      </c>
      <c r="Q53" s="73">
        <v>709753378</v>
      </c>
      <c r="R53" s="74">
        <v>116.37</v>
      </c>
      <c r="S53" s="1" t="s">
        <v>1493</v>
      </c>
      <c r="T53" s="75">
        <v>1.3529500000000001</v>
      </c>
      <c r="U53" s="76">
        <v>61047341437.495796</v>
      </c>
      <c r="V53" s="77">
        <v>61047341437.495796</v>
      </c>
      <c r="W53" s="77">
        <v>61047341437.495796</v>
      </c>
      <c r="X53" s="76">
        <v>9.5702012901900002E-2</v>
      </c>
      <c r="Y53" s="71">
        <v>1</v>
      </c>
      <c r="Z53" s="71">
        <v>0</v>
      </c>
      <c r="AA53" s="71">
        <v>0</v>
      </c>
      <c r="AB53" s="71">
        <v>0</v>
      </c>
      <c r="AC53" s="73">
        <v>1</v>
      </c>
      <c r="AD53" s="73">
        <v>0</v>
      </c>
      <c r="AE53" s="1" t="s">
        <v>1494</v>
      </c>
      <c r="AF53" s="1" t="s">
        <v>1450</v>
      </c>
      <c r="AG53" s="1" t="s">
        <v>1451</v>
      </c>
      <c r="AI53" s="2" t="str">
        <f>INDEX('ISO2-ISO3'!$D$1:$D$249, MATCH($N53, 'ISO2-ISO3'!$C$1:$C$249, 0))</f>
        <v>CAN</v>
      </c>
      <c r="AJ53" s="2" t="str">
        <f>INDEX('WB Country Groups'!$C$2:$C$219, MATCH($AI53, 'WB Country Groups'!$B$2:$B$219, 0))</f>
        <v>North America</v>
      </c>
    </row>
    <row r="54" spans="1:36">
      <c r="A54" s="70">
        <v>45169</v>
      </c>
      <c r="B54" s="70">
        <v>45169</v>
      </c>
      <c r="C54" s="71">
        <v>892400</v>
      </c>
      <c r="D54" s="1" t="s">
        <v>1659</v>
      </c>
      <c r="E54" s="71">
        <v>1031401</v>
      </c>
      <c r="F54" s="1">
        <v>64149107</v>
      </c>
      <c r="G54" s="1" t="s">
        <v>1660</v>
      </c>
      <c r="H54" s="72">
        <v>2076281</v>
      </c>
      <c r="I54" s="1" t="s">
        <v>1661</v>
      </c>
      <c r="J54" s="73">
        <v>1</v>
      </c>
      <c r="K54" s="73">
        <v>1</v>
      </c>
      <c r="L54" s="73">
        <v>1</v>
      </c>
      <c r="M54" s="1">
        <v>1</v>
      </c>
      <c r="N54" s="1" t="s">
        <v>963</v>
      </c>
      <c r="O54" s="1" t="s">
        <v>1484</v>
      </c>
      <c r="P54" s="1">
        <v>40101010</v>
      </c>
      <c r="Q54" s="73">
        <v>1191752000</v>
      </c>
      <c r="R54" s="74">
        <v>64.12</v>
      </c>
      <c r="S54" s="1" t="s">
        <v>1493</v>
      </c>
      <c r="T54" s="75">
        <v>1.3529500000000001</v>
      </c>
      <c r="U54" s="76">
        <v>56480386000.960899</v>
      </c>
      <c r="V54" s="77">
        <v>56480386000.960899</v>
      </c>
      <c r="W54" s="77">
        <v>56480386000.960899</v>
      </c>
      <c r="X54" s="76">
        <v>8.8542539322600006E-2</v>
      </c>
      <c r="Y54" s="71">
        <v>1</v>
      </c>
      <c r="Z54" s="71">
        <v>0</v>
      </c>
      <c r="AA54" s="71">
        <v>0</v>
      </c>
      <c r="AB54" s="71">
        <v>0</v>
      </c>
      <c r="AC54" s="73">
        <v>1</v>
      </c>
      <c r="AD54" s="73">
        <v>0</v>
      </c>
      <c r="AE54" s="1" t="s">
        <v>1494</v>
      </c>
      <c r="AF54" s="1" t="s">
        <v>1450</v>
      </c>
      <c r="AG54" s="1" t="s">
        <v>1451</v>
      </c>
      <c r="AI54" s="2" t="str">
        <f>INDEX('ISO2-ISO3'!$D$1:$D$249, MATCH($N54, 'ISO2-ISO3'!$C$1:$C$249, 0))</f>
        <v>CAN</v>
      </c>
      <c r="AJ54" s="2" t="str">
        <f>INDEX('WB Country Groups'!$C$2:$C$219, MATCH($AI54, 'WB Country Groups'!$B$2:$B$219, 0))</f>
        <v>North America</v>
      </c>
    </row>
    <row r="55" spans="1:36">
      <c r="A55" s="70">
        <v>45169</v>
      </c>
      <c r="B55" s="70">
        <v>45169</v>
      </c>
      <c r="C55" s="71">
        <v>892400</v>
      </c>
      <c r="D55" s="1" t="s">
        <v>1662</v>
      </c>
      <c r="E55" s="71">
        <v>1032201</v>
      </c>
      <c r="G55" s="1" t="s">
        <v>1663</v>
      </c>
      <c r="H55" s="72" t="s">
        <v>1664</v>
      </c>
      <c r="I55" s="1" t="s">
        <v>1665</v>
      </c>
      <c r="J55" s="73">
        <v>0.35</v>
      </c>
      <c r="K55" s="73">
        <v>0.35</v>
      </c>
      <c r="L55" s="73">
        <v>0.35</v>
      </c>
      <c r="M55" s="1">
        <v>1</v>
      </c>
      <c r="N55" s="1" t="s">
        <v>1324</v>
      </c>
      <c r="O55" s="1" t="s">
        <v>1484</v>
      </c>
      <c r="P55" s="1">
        <v>40101015</v>
      </c>
      <c r="Q55" s="73">
        <v>86061900</v>
      </c>
      <c r="R55" s="74">
        <v>95.8</v>
      </c>
      <c r="S55" s="1" t="s">
        <v>1468</v>
      </c>
      <c r="T55" s="75">
        <v>0.88324999999999998</v>
      </c>
      <c r="U55" s="76">
        <v>3267088035.0976501</v>
      </c>
      <c r="V55" s="77">
        <v>3267088035.0976501</v>
      </c>
      <c r="W55" s="77">
        <v>9334537243.1361408</v>
      </c>
      <c r="X55" s="76">
        <v>5.1217120012999997E-3</v>
      </c>
      <c r="Y55" s="71">
        <v>0</v>
      </c>
      <c r="Z55" s="71">
        <v>1</v>
      </c>
      <c r="AA55" s="71">
        <v>0</v>
      </c>
      <c r="AB55" s="71">
        <v>0</v>
      </c>
      <c r="AC55" s="73">
        <v>1</v>
      </c>
      <c r="AD55" s="73">
        <v>0</v>
      </c>
      <c r="AE55" s="1" t="s">
        <v>1469</v>
      </c>
      <c r="AF55" s="1" t="s">
        <v>1470</v>
      </c>
      <c r="AG55" s="1" t="s">
        <v>1451</v>
      </c>
      <c r="AI55" s="2" t="str">
        <f>INDEX('ISO2-ISO3'!$D$1:$D$249, MATCH($N55, 'ISO2-ISO3'!$C$1:$C$249, 0))</f>
        <v>CHE</v>
      </c>
      <c r="AJ55" s="2" t="str">
        <f>INDEX('WB Country Groups'!$C$2:$C$219, MATCH($AI55, 'WB Country Groups'!$B$2:$B$219, 0))</f>
        <v>Europe &amp; Central Asia</v>
      </c>
    </row>
    <row r="56" spans="1:36">
      <c r="A56" s="70">
        <v>45169</v>
      </c>
      <c r="B56" s="70">
        <v>45169</v>
      </c>
      <c r="C56" s="71">
        <v>892400</v>
      </c>
      <c r="D56" s="1" t="s">
        <v>1666</v>
      </c>
      <c r="E56" s="71">
        <v>1032601</v>
      </c>
      <c r="G56" s="1" t="s">
        <v>1667</v>
      </c>
      <c r="H56" s="72">
        <v>3134865</v>
      </c>
      <c r="I56" s="1" t="s">
        <v>1668</v>
      </c>
      <c r="J56" s="73">
        <v>1</v>
      </c>
      <c r="K56" s="73">
        <v>1</v>
      </c>
      <c r="L56" s="73">
        <v>1</v>
      </c>
      <c r="M56" s="1">
        <v>1</v>
      </c>
      <c r="N56" s="1" t="s">
        <v>1369</v>
      </c>
      <c r="O56" s="1" t="s">
        <v>1484</v>
      </c>
      <c r="P56" s="1">
        <v>40101010</v>
      </c>
      <c r="Q56" s="73">
        <v>15547705428</v>
      </c>
      <c r="R56" s="74">
        <v>1.4736</v>
      </c>
      <c r="S56" s="1" t="s">
        <v>1669</v>
      </c>
      <c r="T56" s="75">
        <v>0.78917255257862096</v>
      </c>
      <c r="U56" s="76">
        <v>29031798741.401699</v>
      </c>
      <c r="V56" s="77">
        <v>29031798741.401699</v>
      </c>
      <c r="W56" s="77">
        <v>29031798741.401699</v>
      </c>
      <c r="X56" s="76">
        <v>4.5512245288500001E-2</v>
      </c>
      <c r="Y56" s="71">
        <v>1</v>
      </c>
      <c r="Z56" s="71">
        <v>0</v>
      </c>
      <c r="AA56" s="71">
        <v>0</v>
      </c>
      <c r="AB56" s="71">
        <v>0</v>
      </c>
      <c r="AC56" s="73">
        <v>1</v>
      </c>
      <c r="AD56" s="73">
        <v>0</v>
      </c>
      <c r="AE56" s="1" t="s">
        <v>1670</v>
      </c>
      <c r="AF56" s="1" t="s">
        <v>1450</v>
      </c>
      <c r="AG56" s="1" t="s">
        <v>1451</v>
      </c>
      <c r="AI56" s="2" t="str">
        <f>INDEX('ISO2-ISO3'!$D$1:$D$249, MATCH($N56, 'ISO2-ISO3'!$C$1:$C$249, 0))</f>
        <v>GBR</v>
      </c>
      <c r="AJ56" s="2" t="str">
        <f>INDEX('WB Country Groups'!$C$2:$C$219, MATCH($AI56, 'WB Country Groups'!$B$2:$B$219, 0))</f>
        <v>Europe &amp; Central Asia</v>
      </c>
    </row>
    <row r="57" spans="1:36">
      <c r="A57" s="70">
        <v>45169</v>
      </c>
      <c r="B57" s="70">
        <v>45169</v>
      </c>
      <c r="C57" s="71">
        <v>892400</v>
      </c>
      <c r="D57" s="1" t="s">
        <v>1671</v>
      </c>
      <c r="E57" s="71">
        <v>1033101</v>
      </c>
      <c r="G57" s="1" t="s">
        <v>1672</v>
      </c>
      <c r="H57" s="72">
        <v>81180</v>
      </c>
      <c r="I57" s="1" t="s">
        <v>1673</v>
      </c>
      <c r="J57" s="73">
        <v>1</v>
      </c>
      <c r="K57" s="73">
        <v>1</v>
      </c>
      <c r="L57" s="73">
        <v>1</v>
      </c>
      <c r="M57" s="1">
        <v>1</v>
      </c>
      <c r="N57" s="1" t="s">
        <v>1369</v>
      </c>
      <c r="O57" s="1" t="s">
        <v>1455</v>
      </c>
      <c r="P57" s="1">
        <v>25201030</v>
      </c>
      <c r="Q57" s="73">
        <v>984193355</v>
      </c>
      <c r="R57" s="74">
        <v>4.5330000000000004</v>
      </c>
      <c r="S57" s="1" t="s">
        <v>1669</v>
      </c>
      <c r="T57" s="75">
        <v>0.78917255257862096</v>
      </c>
      <c r="U57" s="76">
        <v>5653197724.1701403</v>
      </c>
      <c r="V57" s="77">
        <v>5653197724.1701403</v>
      </c>
      <c r="W57" s="77">
        <v>5653197724.1701403</v>
      </c>
      <c r="X57" s="76">
        <v>8.8623417301000006E-3</v>
      </c>
      <c r="Y57" s="71">
        <v>0</v>
      </c>
      <c r="Z57" s="71">
        <v>1</v>
      </c>
      <c r="AA57" s="71">
        <v>0</v>
      </c>
      <c r="AB57" s="71">
        <v>0</v>
      </c>
      <c r="AC57" s="73">
        <v>1</v>
      </c>
      <c r="AD57" s="73">
        <v>0</v>
      </c>
      <c r="AE57" s="1" t="s">
        <v>1670</v>
      </c>
      <c r="AF57" s="1" t="s">
        <v>1450</v>
      </c>
      <c r="AG57" s="1" t="s">
        <v>1451</v>
      </c>
      <c r="AI57" s="2" t="str">
        <f>INDEX('ISO2-ISO3'!$D$1:$D$249, MATCH($N57, 'ISO2-ISO3'!$C$1:$C$249, 0))</f>
        <v>GBR</v>
      </c>
      <c r="AJ57" s="2" t="str">
        <f>INDEX('WB Country Groups'!$C$2:$C$219, MATCH($AI57, 'WB Country Groups'!$B$2:$B$219, 0))</f>
        <v>Europe &amp; Central Asia</v>
      </c>
    </row>
    <row r="58" spans="1:36">
      <c r="A58" s="70">
        <v>45169</v>
      </c>
      <c r="B58" s="70">
        <v>45169</v>
      </c>
      <c r="C58" s="71">
        <v>892400</v>
      </c>
      <c r="D58" s="1" t="s">
        <v>1674</v>
      </c>
      <c r="E58" s="71">
        <v>1033201</v>
      </c>
      <c r="G58" s="1" t="s">
        <v>1675</v>
      </c>
      <c r="H58" s="72">
        <v>5086577</v>
      </c>
      <c r="I58" s="1" t="s">
        <v>1676</v>
      </c>
      <c r="J58" s="73">
        <v>1</v>
      </c>
      <c r="K58" s="73">
        <v>1</v>
      </c>
      <c r="L58" s="73">
        <v>1</v>
      </c>
      <c r="M58" s="1">
        <v>1</v>
      </c>
      <c r="N58" s="1" t="s">
        <v>1058</v>
      </c>
      <c r="O58" s="1" t="s">
        <v>1462</v>
      </c>
      <c r="P58" s="1">
        <v>15101020</v>
      </c>
      <c r="Q58" s="73">
        <v>893854929</v>
      </c>
      <c r="R58" s="74">
        <v>46.79</v>
      </c>
      <c r="S58" s="1" t="s">
        <v>1456</v>
      </c>
      <c r="T58" s="75">
        <v>0.92136177270005104</v>
      </c>
      <c r="U58" s="76">
        <v>45393105474.0271</v>
      </c>
      <c r="V58" s="77">
        <v>45393105474.0271</v>
      </c>
      <c r="W58" s="77">
        <v>45393105474.0271</v>
      </c>
      <c r="X58" s="76">
        <v>7.1161355489699998E-2</v>
      </c>
      <c r="Y58" s="71">
        <v>1</v>
      </c>
      <c r="Z58" s="71">
        <v>0</v>
      </c>
      <c r="AA58" s="71">
        <v>0</v>
      </c>
      <c r="AB58" s="71">
        <v>0</v>
      </c>
      <c r="AC58" s="73">
        <v>1</v>
      </c>
      <c r="AD58" s="73">
        <v>0</v>
      </c>
      <c r="AE58" s="1" t="s">
        <v>1523</v>
      </c>
      <c r="AF58" s="1" t="s">
        <v>1470</v>
      </c>
      <c r="AG58" s="1" t="s">
        <v>1451</v>
      </c>
      <c r="AI58" s="2" t="str">
        <f>INDEX('ISO2-ISO3'!$D$1:$D$249, MATCH($N58, 'ISO2-ISO3'!$C$1:$C$249, 0))</f>
        <v>DEU</v>
      </c>
      <c r="AJ58" s="2" t="str">
        <f>INDEX('WB Country Groups'!$C$2:$C$219, MATCH($AI58, 'WB Country Groups'!$B$2:$B$219, 0))</f>
        <v>Europe &amp; Central Asia</v>
      </c>
    </row>
    <row r="59" spans="1:36">
      <c r="A59" s="70">
        <v>45169</v>
      </c>
      <c r="B59" s="70">
        <v>45169</v>
      </c>
      <c r="C59" s="71">
        <v>892400</v>
      </c>
      <c r="D59" s="1" t="s">
        <v>1677</v>
      </c>
      <c r="E59" s="71">
        <v>1033301</v>
      </c>
      <c r="G59" s="1" t="s">
        <v>1678</v>
      </c>
      <c r="H59" s="72" t="s">
        <v>1679</v>
      </c>
      <c r="I59" s="1" t="s">
        <v>1680</v>
      </c>
      <c r="J59" s="73">
        <v>1</v>
      </c>
      <c r="K59" s="73">
        <v>1</v>
      </c>
      <c r="L59" s="73">
        <v>1</v>
      </c>
      <c r="M59" s="1">
        <v>1</v>
      </c>
      <c r="N59" s="1" t="s">
        <v>1369</v>
      </c>
      <c r="O59" s="1" t="s">
        <v>1455</v>
      </c>
      <c r="P59" s="1">
        <v>25301020</v>
      </c>
      <c r="Q59" s="73">
        <v>173376308</v>
      </c>
      <c r="R59" s="74">
        <v>59.54</v>
      </c>
      <c r="S59" s="1" t="s">
        <v>1669</v>
      </c>
      <c r="T59" s="75">
        <v>0.78917255257862096</v>
      </c>
      <c r="U59" s="76">
        <v>13080568178.138201</v>
      </c>
      <c r="V59" s="77">
        <v>13080568178.138201</v>
      </c>
      <c r="W59" s="77">
        <v>13080568178.138201</v>
      </c>
      <c r="X59" s="76">
        <v>2.0505998706399998E-2</v>
      </c>
      <c r="Y59" s="71">
        <v>0</v>
      </c>
      <c r="Z59" s="71">
        <v>1</v>
      </c>
      <c r="AA59" s="71">
        <v>0</v>
      </c>
      <c r="AB59" s="71">
        <v>0</v>
      </c>
      <c r="AC59" s="73">
        <v>0</v>
      </c>
      <c r="AD59" s="73">
        <v>1</v>
      </c>
      <c r="AE59" s="1" t="s">
        <v>1670</v>
      </c>
      <c r="AF59" s="1" t="s">
        <v>1450</v>
      </c>
      <c r="AG59" s="1" t="s">
        <v>1451</v>
      </c>
      <c r="AI59" s="2" t="str">
        <f>INDEX('ISO2-ISO3'!$D$1:$D$249, MATCH($N59, 'ISO2-ISO3'!$C$1:$C$249, 0))</f>
        <v>GBR</v>
      </c>
      <c r="AJ59" s="2" t="str">
        <f>INDEX('WB Country Groups'!$C$2:$C$219, MATCH($AI59, 'WB Country Groups'!$B$2:$B$219, 0))</f>
        <v>Europe &amp; Central Asia</v>
      </c>
    </row>
    <row r="60" spans="1:36">
      <c r="A60" s="70">
        <v>45169</v>
      </c>
      <c r="B60" s="70">
        <v>45169</v>
      </c>
      <c r="C60" s="71">
        <v>892400</v>
      </c>
      <c r="D60" s="1" t="s">
        <v>1681</v>
      </c>
      <c r="E60" s="71">
        <v>1034101</v>
      </c>
      <c r="F60" s="1">
        <v>71813109</v>
      </c>
      <c r="G60" s="1" t="s">
        <v>1682</v>
      </c>
      <c r="H60" s="72">
        <v>2085102</v>
      </c>
      <c r="I60" s="1" t="s">
        <v>1683</v>
      </c>
      <c r="J60" s="73">
        <v>1</v>
      </c>
      <c r="K60" s="73">
        <v>1</v>
      </c>
      <c r="L60" s="73">
        <v>1</v>
      </c>
      <c r="M60" s="1">
        <v>1</v>
      </c>
      <c r="N60" s="1" t="s">
        <v>1375</v>
      </c>
      <c r="O60" s="1" t="s">
        <v>1447</v>
      </c>
      <c r="P60" s="1">
        <v>35101010</v>
      </c>
      <c r="Q60" s="73">
        <v>505523153</v>
      </c>
      <c r="R60" s="74">
        <v>40.6</v>
      </c>
      <c r="S60" s="1" t="s">
        <v>1448</v>
      </c>
      <c r="T60" s="75">
        <v>1</v>
      </c>
      <c r="U60" s="76">
        <v>20524240011.799999</v>
      </c>
      <c r="V60" s="77">
        <v>20524240011.799999</v>
      </c>
      <c r="W60" s="77">
        <v>20524240011.799999</v>
      </c>
      <c r="X60" s="76">
        <v>3.21752108472E-2</v>
      </c>
      <c r="Y60" s="71">
        <v>0</v>
      </c>
      <c r="Z60" s="71">
        <v>1</v>
      </c>
      <c r="AA60" s="71">
        <v>0</v>
      </c>
      <c r="AB60" s="71">
        <v>0</v>
      </c>
      <c r="AC60" s="73">
        <v>1</v>
      </c>
      <c r="AD60" s="73">
        <v>0</v>
      </c>
      <c r="AE60" s="1" t="s">
        <v>1449</v>
      </c>
      <c r="AF60" s="1" t="s">
        <v>1450</v>
      </c>
      <c r="AG60" s="1" t="s">
        <v>1451</v>
      </c>
      <c r="AI60" s="2" t="str">
        <f>INDEX('ISO2-ISO3'!$D$1:$D$249, MATCH($N60, 'ISO2-ISO3'!$C$1:$C$249, 0))</f>
        <v>USA</v>
      </c>
      <c r="AJ60" s="2" t="str">
        <f>INDEX('WB Country Groups'!$C$2:$C$219, MATCH($AI60, 'WB Country Groups'!$B$2:$B$219, 0))</f>
        <v>North America</v>
      </c>
    </row>
    <row r="61" spans="1:36">
      <c r="A61" s="70">
        <v>45169</v>
      </c>
      <c r="B61" s="70">
        <v>45169</v>
      </c>
      <c r="C61" s="71">
        <v>892400</v>
      </c>
      <c r="D61" s="1" t="s">
        <v>1684</v>
      </c>
      <c r="E61" s="71">
        <v>1034201</v>
      </c>
      <c r="G61" s="1" t="s">
        <v>1685</v>
      </c>
      <c r="H61" s="72">
        <v>5069211</v>
      </c>
      <c r="I61" s="1" t="s">
        <v>1686</v>
      </c>
      <c r="J61" s="73">
        <v>1</v>
      </c>
      <c r="K61" s="73">
        <v>1</v>
      </c>
      <c r="L61" s="73">
        <v>1</v>
      </c>
      <c r="M61" s="1">
        <v>1</v>
      </c>
      <c r="N61" s="1" t="s">
        <v>1058</v>
      </c>
      <c r="O61" s="1" t="s">
        <v>1447</v>
      </c>
      <c r="P61" s="1">
        <v>35202010</v>
      </c>
      <c r="Q61" s="73">
        <v>982424082</v>
      </c>
      <c r="R61" s="74">
        <v>50.54</v>
      </c>
      <c r="S61" s="1" t="s">
        <v>1456</v>
      </c>
      <c r="T61" s="75">
        <v>0.92136177270005104</v>
      </c>
      <c r="U61" s="76">
        <v>53889486817.730301</v>
      </c>
      <c r="V61" s="77">
        <v>53889486817.730301</v>
      </c>
      <c r="W61" s="77">
        <v>53889486817.730301</v>
      </c>
      <c r="X61" s="76">
        <v>8.4480867491800005E-2</v>
      </c>
      <c r="Y61" s="71">
        <v>1</v>
      </c>
      <c r="Z61" s="71">
        <v>0</v>
      </c>
      <c r="AA61" s="71">
        <v>0</v>
      </c>
      <c r="AB61" s="71">
        <v>0</v>
      </c>
      <c r="AC61" s="73">
        <v>1</v>
      </c>
      <c r="AD61" s="73">
        <v>0</v>
      </c>
      <c r="AE61" s="1" t="s">
        <v>1523</v>
      </c>
      <c r="AF61" s="1" t="s">
        <v>1470</v>
      </c>
      <c r="AG61" s="1" t="s">
        <v>1451</v>
      </c>
      <c r="AI61" s="2" t="str">
        <f>INDEX('ISO2-ISO3'!$D$1:$D$249, MATCH($N61, 'ISO2-ISO3'!$C$1:$C$249, 0))</f>
        <v>DEU</v>
      </c>
      <c r="AJ61" s="2" t="str">
        <f>INDEX('WB Country Groups'!$C$2:$C$219, MATCH($AI61, 'WB Country Groups'!$B$2:$B$219, 0))</f>
        <v>Europe &amp; Central Asia</v>
      </c>
    </row>
    <row r="62" spans="1:36">
      <c r="A62" s="70">
        <v>45169</v>
      </c>
      <c r="B62" s="70">
        <v>45169</v>
      </c>
      <c r="C62" s="71">
        <v>892400</v>
      </c>
      <c r="D62" s="1" t="s">
        <v>1687</v>
      </c>
      <c r="E62" s="71">
        <v>1035101</v>
      </c>
      <c r="F62" s="1" t="s">
        <v>1688</v>
      </c>
      <c r="G62" s="1" t="s">
        <v>1689</v>
      </c>
      <c r="H62" s="72" t="s">
        <v>1690</v>
      </c>
      <c r="I62" s="1" t="s">
        <v>1691</v>
      </c>
      <c r="J62" s="73">
        <v>1</v>
      </c>
      <c r="K62" s="73">
        <v>0.08</v>
      </c>
      <c r="L62" s="73">
        <v>0.08</v>
      </c>
      <c r="M62" s="1">
        <v>1</v>
      </c>
      <c r="N62" s="1" t="s">
        <v>963</v>
      </c>
      <c r="O62" s="1" t="s">
        <v>1692</v>
      </c>
      <c r="P62" s="1">
        <v>50101020</v>
      </c>
      <c r="Q62" s="73">
        <v>912159109</v>
      </c>
      <c r="R62" s="74">
        <v>57.24</v>
      </c>
      <c r="S62" s="1" t="s">
        <v>1493</v>
      </c>
      <c r="T62" s="75">
        <v>1.3529500000000001</v>
      </c>
      <c r="U62" s="76">
        <v>3087297381.2282801</v>
      </c>
      <c r="V62" s="77">
        <v>3087297381.2282801</v>
      </c>
      <c r="W62" s="77">
        <v>38591217265.3535</v>
      </c>
      <c r="X62" s="76">
        <v>4.8398598015000002E-3</v>
      </c>
      <c r="Y62" s="71">
        <v>1</v>
      </c>
      <c r="Z62" s="71">
        <v>0</v>
      </c>
      <c r="AA62" s="71">
        <v>0</v>
      </c>
      <c r="AB62" s="71">
        <v>0</v>
      </c>
      <c r="AC62" s="73">
        <v>1</v>
      </c>
      <c r="AD62" s="73">
        <v>0</v>
      </c>
      <c r="AE62" s="1" t="s">
        <v>1494</v>
      </c>
      <c r="AF62" s="1" t="s">
        <v>1450</v>
      </c>
      <c r="AG62" s="1" t="s">
        <v>1451</v>
      </c>
      <c r="AI62" s="2" t="str">
        <f>INDEX('ISO2-ISO3'!$D$1:$D$249, MATCH($N62, 'ISO2-ISO3'!$C$1:$C$249, 0))</f>
        <v>CAN</v>
      </c>
      <c r="AJ62" s="2" t="str">
        <f>INDEX('WB Country Groups'!$C$2:$C$219, MATCH($AI62, 'WB Country Groups'!$B$2:$B$219, 0))</f>
        <v>North America</v>
      </c>
    </row>
    <row r="63" spans="1:36">
      <c r="A63" s="70">
        <v>45169</v>
      </c>
      <c r="B63" s="70">
        <v>45169</v>
      </c>
      <c r="C63" s="71">
        <v>892400</v>
      </c>
      <c r="D63" s="1" t="s">
        <v>1693</v>
      </c>
      <c r="E63" s="71">
        <v>1035501</v>
      </c>
      <c r="F63" s="1">
        <v>75887109</v>
      </c>
      <c r="G63" s="1" t="s">
        <v>1694</v>
      </c>
      <c r="H63" s="72">
        <v>2087807</v>
      </c>
      <c r="I63" s="1" t="s">
        <v>1695</v>
      </c>
      <c r="J63" s="73">
        <v>1</v>
      </c>
      <c r="K63" s="73">
        <v>1</v>
      </c>
      <c r="L63" s="73">
        <v>1</v>
      </c>
      <c r="M63" s="1">
        <v>1</v>
      </c>
      <c r="N63" s="1" t="s">
        <v>1375</v>
      </c>
      <c r="O63" s="1" t="s">
        <v>1447</v>
      </c>
      <c r="P63" s="1">
        <v>35101010</v>
      </c>
      <c r="Q63" s="73">
        <v>283901642</v>
      </c>
      <c r="R63" s="74">
        <v>279.45</v>
      </c>
      <c r="S63" s="1" t="s">
        <v>1448</v>
      </c>
      <c r="T63" s="75">
        <v>1</v>
      </c>
      <c r="U63" s="76">
        <v>79336313856.899994</v>
      </c>
      <c r="V63" s="77">
        <v>79336313856.899994</v>
      </c>
      <c r="W63" s="77">
        <v>79336313856.899994</v>
      </c>
      <c r="X63" s="76">
        <v>0.1243730644699</v>
      </c>
      <c r="Y63" s="71">
        <v>1</v>
      </c>
      <c r="Z63" s="71">
        <v>0</v>
      </c>
      <c r="AA63" s="71">
        <v>0</v>
      </c>
      <c r="AB63" s="71">
        <v>0</v>
      </c>
      <c r="AC63" s="73">
        <v>1</v>
      </c>
      <c r="AD63" s="73">
        <v>0</v>
      </c>
      <c r="AE63" s="1" t="s">
        <v>1449</v>
      </c>
      <c r="AF63" s="1" t="s">
        <v>1450</v>
      </c>
      <c r="AG63" s="1" t="s">
        <v>1451</v>
      </c>
      <c r="AI63" s="2" t="str">
        <f>INDEX('ISO2-ISO3'!$D$1:$D$249, MATCH($N63, 'ISO2-ISO3'!$C$1:$C$249, 0))</f>
        <v>USA</v>
      </c>
      <c r="AJ63" s="2" t="str">
        <f>INDEX('WB Country Groups'!$C$2:$C$219, MATCH($AI63, 'WB Country Groups'!$B$2:$B$219, 0))</f>
        <v>North America</v>
      </c>
    </row>
    <row r="64" spans="1:36">
      <c r="A64" s="70">
        <v>45169</v>
      </c>
      <c r="B64" s="70">
        <v>45169</v>
      </c>
      <c r="C64" s="71">
        <v>892400</v>
      </c>
      <c r="D64" s="1" t="s">
        <v>1696</v>
      </c>
      <c r="E64" s="71">
        <v>1035701</v>
      </c>
      <c r="G64" s="1" t="s">
        <v>1697</v>
      </c>
      <c r="H64" s="72">
        <v>5107401</v>
      </c>
      <c r="I64" s="1" t="s">
        <v>1698</v>
      </c>
      <c r="J64" s="73">
        <v>0.4</v>
      </c>
      <c r="K64" s="73">
        <v>0.4</v>
      </c>
      <c r="L64" s="73">
        <v>0.4</v>
      </c>
      <c r="M64" s="1">
        <v>1</v>
      </c>
      <c r="N64" s="1" t="s">
        <v>1058</v>
      </c>
      <c r="O64" s="1" t="s">
        <v>1499</v>
      </c>
      <c r="P64" s="1">
        <v>30302010</v>
      </c>
      <c r="Q64" s="73">
        <v>252000000</v>
      </c>
      <c r="R64" s="74">
        <v>120.8</v>
      </c>
      <c r="S64" s="1" t="s">
        <v>1456</v>
      </c>
      <c r="T64" s="75">
        <v>0.92136177270005104</v>
      </c>
      <c r="U64" s="76">
        <v>13215916224</v>
      </c>
      <c r="V64" s="77">
        <v>13215916224</v>
      </c>
      <c r="W64" s="77">
        <v>33039790560</v>
      </c>
      <c r="X64" s="76">
        <v>2.0718179616000001E-2</v>
      </c>
      <c r="Y64" s="71">
        <v>1</v>
      </c>
      <c r="Z64" s="71">
        <v>0</v>
      </c>
      <c r="AA64" s="71">
        <v>0</v>
      </c>
      <c r="AB64" s="71">
        <v>0</v>
      </c>
      <c r="AC64" s="73">
        <v>0</v>
      </c>
      <c r="AD64" s="73">
        <v>1</v>
      </c>
      <c r="AE64" s="1" t="s">
        <v>1523</v>
      </c>
      <c r="AF64" s="1" t="s">
        <v>1524</v>
      </c>
      <c r="AG64" s="1" t="s">
        <v>1451</v>
      </c>
      <c r="AI64" s="2" t="str">
        <f>INDEX('ISO2-ISO3'!$D$1:$D$249, MATCH($N64, 'ISO2-ISO3'!$C$1:$C$249, 0))</f>
        <v>DEU</v>
      </c>
      <c r="AJ64" s="2" t="str">
        <f>INDEX('WB Country Groups'!$C$2:$C$219, MATCH($AI64, 'WB Country Groups'!$B$2:$B$219, 0))</f>
        <v>Europe &amp; Central Asia</v>
      </c>
    </row>
    <row r="65" spans="1:36">
      <c r="A65" s="70">
        <v>45169</v>
      </c>
      <c r="B65" s="70">
        <v>45169</v>
      </c>
      <c r="C65" s="71">
        <v>892400</v>
      </c>
      <c r="D65" s="1" t="s">
        <v>1699</v>
      </c>
      <c r="E65" s="71">
        <v>1035901</v>
      </c>
      <c r="F65" s="1" t="s">
        <v>1700</v>
      </c>
      <c r="G65" s="1" t="s">
        <v>1701</v>
      </c>
      <c r="H65" s="72">
        <v>2090571</v>
      </c>
      <c r="I65" s="1" t="s">
        <v>1702</v>
      </c>
      <c r="J65" s="73">
        <v>1</v>
      </c>
      <c r="K65" s="73">
        <v>1</v>
      </c>
      <c r="L65" s="73">
        <v>1</v>
      </c>
      <c r="M65" s="1">
        <v>1</v>
      </c>
      <c r="N65" s="1" t="s">
        <v>1375</v>
      </c>
      <c r="O65" s="1" t="s">
        <v>1692</v>
      </c>
      <c r="P65" s="1">
        <v>50101020</v>
      </c>
      <c r="Q65" s="73">
        <v>4199882937</v>
      </c>
      <c r="R65" s="74">
        <v>34.979999999999997</v>
      </c>
      <c r="S65" s="1" t="s">
        <v>1448</v>
      </c>
      <c r="T65" s="75">
        <v>1</v>
      </c>
      <c r="U65" s="76">
        <v>146911905136.26001</v>
      </c>
      <c r="V65" s="77">
        <v>146911905136.26001</v>
      </c>
      <c r="W65" s="77">
        <v>146911905136.26001</v>
      </c>
      <c r="X65" s="76">
        <v>0.23030921101099999</v>
      </c>
      <c r="Y65" s="71">
        <v>1</v>
      </c>
      <c r="Z65" s="71">
        <v>0</v>
      </c>
      <c r="AA65" s="71">
        <v>0</v>
      </c>
      <c r="AB65" s="71">
        <v>0</v>
      </c>
      <c r="AC65" s="73">
        <v>1</v>
      </c>
      <c r="AD65" s="73">
        <v>0</v>
      </c>
      <c r="AE65" s="1" t="s">
        <v>1449</v>
      </c>
      <c r="AF65" s="1" t="s">
        <v>1450</v>
      </c>
      <c r="AG65" s="1" t="s">
        <v>1451</v>
      </c>
      <c r="AI65" s="2" t="str">
        <f>INDEX('ISO2-ISO3'!$D$1:$D$249, MATCH($N65, 'ISO2-ISO3'!$C$1:$C$249, 0))</f>
        <v>USA</v>
      </c>
      <c r="AJ65" s="2" t="str">
        <f>INDEX('WB Country Groups'!$C$2:$C$219, MATCH($AI65, 'WB Country Groups'!$B$2:$B$219, 0))</f>
        <v>North America</v>
      </c>
    </row>
    <row r="66" spans="1:36">
      <c r="A66" s="70">
        <v>45169</v>
      </c>
      <c r="B66" s="70">
        <v>45169</v>
      </c>
      <c r="C66" s="71">
        <v>892400</v>
      </c>
      <c r="D66" s="1" t="s">
        <v>1703</v>
      </c>
      <c r="E66" s="71">
        <v>1039701</v>
      </c>
      <c r="G66" s="1" t="s">
        <v>1704</v>
      </c>
      <c r="H66" s="72">
        <v>5756029</v>
      </c>
      <c r="I66" s="1" t="s">
        <v>1705</v>
      </c>
      <c r="J66" s="73">
        <v>0.55000000000000004</v>
      </c>
      <c r="K66" s="73">
        <v>0.55000000000000004</v>
      </c>
      <c r="L66" s="73">
        <v>0.55000000000000004</v>
      </c>
      <c r="M66" s="1">
        <v>1</v>
      </c>
      <c r="N66" s="1" t="s">
        <v>1058</v>
      </c>
      <c r="O66" s="1" t="s">
        <v>1455</v>
      </c>
      <c r="P66" s="1">
        <v>25102010</v>
      </c>
      <c r="Q66" s="73">
        <v>601995196</v>
      </c>
      <c r="R66" s="74">
        <v>97.17</v>
      </c>
      <c r="S66" s="1" t="s">
        <v>1456</v>
      </c>
      <c r="T66" s="75">
        <v>0.92136177270005104</v>
      </c>
      <c r="U66" s="76">
        <v>34918672784.897301</v>
      </c>
      <c r="V66" s="77">
        <v>34918672784.897301</v>
      </c>
      <c r="W66" s="77">
        <v>69210604417.0336</v>
      </c>
      <c r="X66" s="76">
        <v>5.4740914095299999E-2</v>
      </c>
      <c r="Y66" s="71">
        <v>1</v>
      </c>
      <c r="Z66" s="71">
        <v>0</v>
      </c>
      <c r="AA66" s="71">
        <v>0</v>
      </c>
      <c r="AB66" s="71">
        <v>0</v>
      </c>
      <c r="AC66" s="73">
        <v>1</v>
      </c>
      <c r="AD66" s="73">
        <v>0</v>
      </c>
      <c r="AE66" s="1" t="s">
        <v>1523</v>
      </c>
      <c r="AF66" s="1" t="s">
        <v>1524</v>
      </c>
      <c r="AG66" s="1" t="s">
        <v>1451</v>
      </c>
      <c r="AI66" s="2" t="str">
        <f>INDEX('ISO2-ISO3'!$D$1:$D$249, MATCH($N66, 'ISO2-ISO3'!$C$1:$C$249, 0))</f>
        <v>DEU</v>
      </c>
      <c r="AJ66" s="2" t="str">
        <f>INDEX('WB Country Groups'!$C$2:$C$219, MATCH($AI66, 'WB Country Groups'!$B$2:$B$219, 0))</f>
        <v>Europe &amp; Central Asia</v>
      </c>
    </row>
    <row r="67" spans="1:36">
      <c r="A67" s="70">
        <v>45169</v>
      </c>
      <c r="B67" s="70">
        <v>45169</v>
      </c>
      <c r="C67" s="71">
        <v>892400</v>
      </c>
      <c r="D67" s="1" t="s">
        <v>1706</v>
      </c>
      <c r="E67" s="71">
        <v>1039703</v>
      </c>
      <c r="G67" s="1" t="s">
        <v>1707</v>
      </c>
      <c r="H67" s="72">
        <v>5756030</v>
      </c>
      <c r="I67" s="1" t="s">
        <v>1708</v>
      </c>
      <c r="J67" s="73">
        <v>1</v>
      </c>
      <c r="K67" s="73">
        <v>1</v>
      </c>
      <c r="L67" s="73">
        <v>1</v>
      </c>
      <c r="M67" s="1">
        <v>1</v>
      </c>
      <c r="N67" s="1" t="s">
        <v>1058</v>
      </c>
      <c r="O67" s="1" t="s">
        <v>1455</v>
      </c>
      <c r="P67" s="1">
        <v>25102010</v>
      </c>
      <c r="Q67" s="73">
        <v>59404304</v>
      </c>
      <c r="R67" s="74">
        <v>88.75</v>
      </c>
      <c r="S67" s="1" t="s">
        <v>1456</v>
      </c>
      <c r="T67" s="75">
        <v>0.92136177270005104</v>
      </c>
      <c r="U67" s="76">
        <v>5722108444.493</v>
      </c>
      <c r="V67" s="77">
        <v>5722108444.493</v>
      </c>
      <c r="W67" s="77">
        <v>69210604417.0336</v>
      </c>
      <c r="X67" s="76">
        <v>8.9703709168000006E-3</v>
      </c>
      <c r="Y67" s="71">
        <v>1</v>
      </c>
      <c r="Z67" s="71">
        <v>0</v>
      </c>
      <c r="AA67" s="71">
        <v>0</v>
      </c>
      <c r="AB67" s="71">
        <v>0</v>
      </c>
      <c r="AC67" s="73">
        <v>1</v>
      </c>
      <c r="AD67" s="73">
        <v>0</v>
      </c>
      <c r="AE67" s="1" t="s">
        <v>1523</v>
      </c>
      <c r="AF67" s="1" t="s">
        <v>1709</v>
      </c>
      <c r="AG67" s="1" t="s">
        <v>1451</v>
      </c>
      <c r="AI67" s="2" t="str">
        <f>INDEX('ISO2-ISO3'!$D$1:$D$249, MATCH($N67, 'ISO2-ISO3'!$C$1:$C$249, 0))</f>
        <v>DEU</v>
      </c>
      <c r="AJ67" s="2" t="str">
        <f>INDEX('WB Country Groups'!$C$2:$C$219, MATCH($AI67, 'WB Country Groups'!$B$2:$B$219, 0))</f>
        <v>Europe &amp; Central Asia</v>
      </c>
    </row>
    <row r="68" spans="1:36">
      <c r="A68" s="70">
        <v>45169</v>
      </c>
      <c r="B68" s="70">
        <v>45169</v>
      </c>
      <c r="C68" s="71">
        <v>892400</v>
      </c>
      <c r="D68" s="1" t="s">
        <v>1710</v>
      </c>
      <c r="E68" s="71">
        <v>1039802</v>
      </c>
      <c r="G68" s="1" t="s">
        <v>1711</v>
      </c>
      <c r="H68" s="72">
        <v>7309681</v>
      </c>
      <c r="I68" s="1" t="s">
        <v>1712</v>
      </c>
      <c r="J68" s="73">
        <v>0.9</v>
      </c>
      <c r="K68" s="73">
        <v>0.9</v>
      </c>
      <c r="L68" s="73">
        <v>0.9</v>
      </c>
      <c r="M68" s="1">
        <v>1</v>
      </c>
      <c r="N68" s="1" t="s">
        <v>1042</v>
      </c>
      <c r="O68" s="1" t="s">
        <v>1484</v>
      </c>
      <c r="P68" s="1">
        <v>40101010</v>
      </c>
      <c r="Q68" s="73">
        <v>1234331646</v>
      </c>
      <c r="R68" s="74">
        <v>59.71</v>
      </c>
      <c r="S68" s="1" t="s">
        <v>1456</v>
      </c>
      <c r="T68" s="75">
        <v>0.92136177270005104</v>
      </c>
      <c r="U68" s="76">
        <v>71993163043.880997</v>
      </c>
      <c r="V68" s="77">
        <v>71993163043.880997</v>
      </c>
      <c r="W68" s="77">
        <v>79992403382.089996</v>
      </c>
      <c r="X68" s="76">
        <v>0.1128614359976</v>
      </c>
      <c r="Y68" s="71">
        <v>1</v>
      </c>
      <c r="Z68" s="71">
        <v>0</v>
      </c>
      <c r="AA68" s="71">
        <v>0</v>
      </c>
      <c r="AB68" s="71">
        <v>0</v>
      </c>
      <c r="AC68" s="73">
        <v>1</v>
      </c>
      <c r="AD68" s="73">
        <v>0</v>
      </c>
      <c r="AE68" s="1" t="s">
        <v>1457</v>
      </c>
      <c r="AF68" s="1" t="s">
        <v>1450</v>
      </c>
      <c r="AG68" s="1" t="s">
        <v>1451</v>
      </c>
      <c r="AI68" s="2" t="str">
        <f>INDEX('ISO2-ISO3'!$D$1:$D$249, MATCH($N68, 'ISO2-ISO3'!$C$1:$C$249, 0))</f>
        <v>FRA</v>
      </c>
      <c r="AJ68" s="2" t="str">
        <f>INDEX('WB Country Groups'!$C$2:$C$219, MATCH($AI68, 'WB Country Groups'!$B$2:$B$219, 0))</f>
        <v>Europe &amp; Central Asia</v>
      </c>
    </row>
    <row r="69" spans="1:36">
      <c r="A69" s="70">
        <v>45169</v>
      </c>
      <c r="B69" s="70">
        <v>45169</v>
      </c>
      <c r="C69" s="71">
        <v>892400</v>
      </c>
      <c r="D69" s="1" t="s">
        <v>1713</v>
      </c>
      <c r="E69" s="71">
        <v>1040201</v>
      </c>
      <c r="F69" s="1">
        <v>97023105</v>
      </c>
      <c r="G69" s="1" t="s">
        <v>1714</v>
      </c>
      <c r="H69" s="72">
        <v>2108601</v>
      </c>
      <c r="I69" s="1" t="s">
        <v>1715</v>
      </c>
      <c r="J69" s="73">
        <v>0.95</v>
      </c>
      <c r="K69" s="73">
        <v>0.95</v>
      </c>
      <c r="L69" s="73">
        <v>0.95</v>
      </c>
      <c r="M69" s="1">
        <v>1</v>
      </c>
      <c r="N69" s="1" t="s">
        <v>1375</v>
      </c>
      <c r="O69" s="1" t="s">
        <v>1467</v>
      </c>
      <c r="P69" s="1">
        <v>20101010</v>
      </c>
      <c r="Q69" s="73">
        <v>599177071</v>
      </c>
      <c r="R69" s="74">
        <v>224.03</v>
      </c>
      <c r="S69" s="1" t="s">
        <v>1448</v>
      </c>
      <c r="T69" s="75">
        <v>1</v>
      </c>
      <c r="U69" s="76">
        <v>127521957255.32401</v>
      </c>
      <c r="V69" s="77">
        <v>127521957255.32401</v>
      </c>
      <c r="W69" s="77">
        <v>134233639216.13</v>
      </c>
      <c r="X69" s="76">
        <v>0.19991219455510001</v>
      </c>
      <c r="Y69" s="71">
        <v>1</v>
      </c>
      <c r="Z69" s="71">
        <v>0</v>
      </c>
      <c r="AA69" s="71">
        <v>0</v>
      </c>
      <c r="AB69" s="71">
        <v>0</v>
      </c>
      <c r="AC69" s="73">
        <v>0</v>
      </c>
      <c r="AD69" s="73">
        <v>1</v>
      </c>
      <c r="AE69" s="1" t="s">
        <v>1449</v>
      </c>
      <c r="AF69" s="1" t="s">
        <v>1450</v>
      </c>
      <c r="AG69" s="1" t="s">
        <v>1451</v>
      </c>
      <c r="AI69" s="2" t="str">
        <f>INDEX('ISO2-ISO3'!$D$1:$D$249, MATCH($N69, 'ISO2-ISO3'!$C$1:$C$249, 0))</f>
        <v>USA</v>
      </c>
      <c r="AJ69" s="2" t="str">
        <f>INDEX('WB Country Groups'!$C$2:$C$219, MATCH($AI69, 'WB Country Groups'!$B$2:$B$219, 0))</f>
        <v>North America</v>
      </c>
    </row>
    <row r="70" spans="1:36">
      <c r="A70" s="70">
        <v>45169</v>
      </c>
      <c r="B70" s="70">
        <v>45169</v>
      </c>
      <c r="C70" s="71">
        <v>892400</v>
      </c>
      <c r="D70" s="1" t="s">
        <v>1716</v>
      </c>
      <c r="E70" s="71">
        <v>1042601</v>
      </c>
      <c r="G70" s="1" t="s">
        <v>1717</v>
      </c>
      <c r="H70" s="72">
        <v>4002121</v>
      </c>
      <c r="I70" s="1" t="s">
        <v>1718</v>
      </c>
      <c r="J70" s="73">
        <v>0.55000000000000004</v>
      </c>
      <c r="K70" s="73">
        <v>0.55000000000000004</v>
      </c>
      <c r="L70" s="73">
        <v>0.55000000000000004</v>
      </c>
      <c r="M70" s="1">
        <v>1</v>
      </c>
      <c r="N70" s="1" t="s">
        <v>1042</v>
      </c>
      <c r="O70" s="1" t="s">
        <v>1467</v>
      </c>
      <c r="P70" s="1">
        <v>20103010</v>
      </c>
      <c r="Q70" s="73">
        <v>374486777</v>
      </c>
      <c r="R70" s="74">
        <v>31.9</v>
      </c>
      <c r="S70" s="1" t="s">
        <v>1456</v>
      </c>
      <c r="T70" s="75">
        <v>0.92136177270005104</v>
      </c>
      <c r="U70" s="76">
        <v>7131151624.8503904</v>
      </c>
      <c r="V70" s="77">
        <v>7131151624.8503904</v>
      </c>
      <c r="W70" s="77">
        <v>12965730227.0007</v>
      </c>
      <c r="X70" s="76">
        <v>1.1179283957900001E-2</v>
      </c>
      <c r="Y70" s="71">
        <v>0</v>
      </c>
      <c r="Z70" s="71">
        <v>1</v>
      </c>
      <c r="AA70" s="71">
        <v>0</v>
      </c>
      <c r="AB70" s="71">
        <v>0</v>
      </c>
      <c r="AC70" s="73">
        <v>1</v>
      </c>
      <c r="AD70" s="73">
        <v>0</v>
      </c>
      <c r="AE70" s="1" t="s">
        <v>1457</v>
      </c>
      <c r="AF70" s="1" t="s">
        <v>1450</v>
      </c>
      <c r="AG70" s="1" t="s">
        <v>1451</v>
      </c>
      <c r="AI70" s="2" t="str">
        <f>INDEX('ISO2-ISO3'!$D$1:$D$249, MATCH($N70, 'ISO2-ISO3'!$C$1:$C$249, 0))</f>
        <v>FRA</v>
      </c>
      <c r="AJ70" s="2" t="str">
        <f>INDEX('WB Country Groups'!$C$2:$C$219, MATCH($AI70, 'WB Country Groups'!$B$2:$B$219, 0))</f>
        <v>Europe &amp; Central Asia</v>
      </c>
    </row>
    <row r="71" spans="1:36">
      <c r="A71" s="70">
        <v>45169</v>
      </c>
      <c r="B71" s="70">
        <v>45169</v>
      </c>
      <c r="C71" s="71">
        <v>892400</v>
      </c>
      <c r="D71" s="1" t="s">
        <v>1719</v>
      </c>
      <c r="E71" s="71">
        <v>1043501</v>
      </c>
      <c r="G71" s="1" t="s">
        <v>1720</v>
      </c>
      <c r="H71" s="72" t="s">
        <v>1721</v>
      </c>
      <c r="I71" s="1" t="s">
        <v>1722</v>
      </c>
      <c r="J71" s="73">
        <v>1</v>
      </c>
      <c r="K71" s="73">
        <v>1</v>
      </c>
      <c r="L71" s="73">
        <v>1</v>
      </c>
      <c r="M71" s="1">
        <v>1</v>
      </c>
      <c r="N71" s="1" t="s">
        <v>908</v>
      </c>
      <c r="O71" s="1" t="s">
        <v>1467</v>
      </c>
      <c r="P71" s="1">
        <v>20201070</v>
      </c>
      <c r="Q71" s="73">
        <v>1389781754</v>
      </c>
      <c r="R71" s="74">
        <v>14.97</v>
      </c>
      <c r="S71" s="1" t="s">
        <v>1578</v>
      </c>
      <c r="T71" s="75">
        <v>1.54404385084536</v>
      </c>
      <c r="U71" s="76">
        <v>13474379530.082199</v>
      </c>
      <c r="V71" s="77">
        <v>13474379530.082199</v>
      </c>
      <c r="W71" s="77">
        <v>13474379530.082199</v>
      </c>
      <c r="X71" s="76">
        <v>2.1123364478599999E-2</v>
      </c>
      <c r="Y71" s="71">
        <v>0</v>
      </c>
      <c r="Z71" s="71">
        <v>1</v>
      </c>
      <c r="AA71" s="71">
        <v>0</v>
      </c>
      <c r="AB71" s="71">
        <v>0</v>
      </c>
      <c r="AC71" s="73">
        <v>0</v>
      </c>
      <c r="AD71" s="73">
        <v>1</v>
      </c>
      <c r="AE71" s="1" t="s">
        <v>1579</v>
      </c>
      <c r="AF71" s="1" t="s">
        <v>1450</v>
      </c>
      <c r="AG71" s="1" t="s">
        <v>1451</v>
      </c>
      <c r="AI71" s="2" t="str">
        <f>INDEX('ISO2-ISO3'!$D$1:$D$249, MATCH($N71, 'ISO2-ISO3'!$C$1:$C$249, 0))</f>
        <v>AUS</v>
      </c>
      <c r="AJ71" s="2" t="str">
        <f>INDEX('WB Country Groups'!$C$2:$C$219, MATCH($AI71, 'WB Country Groups'!$B$2:$B$219, 0))</f>
        <v>East Asia &amp; Pacific</v>
      </c>
    </row>
    <row r="72" spans="1:36">
      <c r="A72" s="70">
        <v>45169</v>
      </c>
      <c r="B72" s="70">
        <v>45169</v>
      </c>
      <c r="C72" s="71">
        <v>892400</v>
      </c>
      <c r="D72" s="1" t="s">
        <v>1723</v>
      </c>
      <c r="E72" s="71">
        <v>1044401</v>
      </c>
      <c r="G72" s="1" t="s">
        <v>1724</v>
      </c>
      <c r="H72" s="72">
        <v>6132101</v>
      </c>
      <c r="I72" s="1" t="s">
        <v>1725</v>
      </c>
      <c r="J72" s="73">
        <v>0.8</v>
      </c>
      <c r="K72" s="73">
        <v>0.8</v>
      </c>
      <c r="L72" s="73">
        <v>0.8</v>
      </c>
      <c r="M72" s="1">
        <v>1</v>
      </c>
      <c r="N72" s="1" t="s">
        <v>1115</v>
      </c>
      <c r="O72" s="1" t="s">
        <v>1455</v>
      </c>
      <c r="P72" s="1">
        <v>25101020</v>
      </c>
      <c r="Q72" s="73">
        <v>713698221</v>
      </c>
      <c r="R72" s="74">
        <v>5661</v>
      </c>
      <c r="S72" s="1" t="s">
        <v>1479</v>
      </c>
      <c r="T72" s="75">
        <v>145.58500000000001</v>
      </c>
      <c r="U72" s="76">
        <v>22201439044.302601</v>
      </c>
      <c r="V72" s="77">
        <v>22201439044.302601</v>
      </c>
      <c r="W72" s="77">
        <v>27751798805.3783</v>
      </c>
      <c r="X72" s="76">
        <v>3.4804503452999999E-2</v>
      </c>
      <c r="Y72" s="71">
        <v>1</v>
      </c>
      <c r="Z72" s="71">
        <v>0</v>
      </c>
      <c r="AA72" s="71">
        <v>0</v>
      </c>
      <c r="AB72" s="71">
        <v>0</v>
      </c>
      <c r="AC72" s="73">
        <v>1</v>
      </c>
      <c r="AD72" s="73">
        <v>0</v>
      </c>
      <c r="AE72" s="1" t="s">
        <v>1480</v>
      </c>
      <c r="AF72" s="1" t="s">
        <v>1450</v>
      </c>
      <c r="AG72" s="1" t="s">
        <v>1451</v>
      </c>
      <c r="AI72" s="2" t="str">
        <f>INDEX('ISO2-ISO3'!$D$1:$D$249, MATCH($N72, 'ISO2-ISO3'!$C$1:$C$249, 0))</f>
        <v>JPN</v>
      </c>
      <c r="AJ72" s="2" t="str">
        <f>INDEX('WB Country Groups'!$C$2:$C$219, MATCH($AI72, 'WB Country Groups'!$B$2:$B$219, 0))</f>
        <v>East Asia &amp; Pacific</v>
      </c>
    </row>
    <row r="73" spans="1:36">
      <c r="A73" s="70">
        <v>45169</v>
      </c>
      <c r="B73" s="70">
        <v>45169</v>
      </c>
      <c r="C73" s="71">
        <v>892400</v>
      </c>
      <c r="D73" s="1" t="s">
        <v>1726</v>
      </c>
      <c r="E73" s="71">
        <v>1044801</v>
      </c>
      <c r="F73" s="1">
        <v>110122108</v>
      </c>
      <c r="G73" s="1" t="s">
        <v>1727</v>
      </c>
      <c r="H73" s="72">
        <v>2126335</v>
      </c>
      <c r="I73" s="1" t="s">
        <v>1728</v>
      </c>
      <c r="J73" s="73">
        <v>1</v>
      </c>
      <c r="K73" s="73">
        <v>1</v>
      </c>
      <c r="L73" s="73">
        <v>1</v>
      </c>
      <c r="M73" s="1">
        <v>1</v>
      </c>
      <c r="N73" s="1" t="s">
        <v>1375</v>
      </c>
      <c r="O73" s="1" t="s">
        <v>1447</v>
      </c>
      <c r="P73" s="1">
        <v>35202010</v>
      </c>
      <c r="Q73" s="73">
        <v>2103303294</v>
      </c>
      <c r="R73" s="74">
        <v>61.65</v>
      </c>
      <c r="S73" s="1" t="s">
        <v>1448</v>
      </c>
      <c r="T73" s="75">
        <v>1</v>
      </c>
      <c r="U73" s="76">
        <v>129668648075.10001</v>
      </c>
      <c r="V73" s="77">
        <v>129668648075.10001</v>
      </c>
      <c r="W73" s="77">
        <v>129668648075.10001</v>
      </c>
      <c r="X73" s="76">
        <v>0.20327749479080001</v>
      </c>
      <c r="Y73" s="71">
        <v>1</v>
      </c>
      <c r="Z73" s="71">
        <v>0</v>
      </c>
      <c r="AA73" s="71">
        <v>0</v>
      </c>
      <c r="AB73" s="71">
        <v>0</v>
      </c>
      <c r="AC73" s="73">
        <v>1</v>
      </c>
      <c r="AD73" s="73">
        <v>0</v>
      </c>
      <c r="AE73" s="1" t="s">
        <v>1449</v>
      </c>
      <c r="AF73" s="1" t="s">
        <v>1450</v>
      </c>
      <c r="AG73" s="1" t="s">
        <v>1451</v>
      </c>
      <c r="AI73" s="2" t="str">
        <f>INDEX('ISO2-ISO3'!$D$1:$D$249, MATCH($N73, 'ISO2-ISO3'!$C$1:$C$249, 0))</f>
        <v>USA</v>
      </c>
      <c r="AJ73" s="2" t="str">
        <f>INDEX('WB Country Groups'!$C$2:$C$219, MATCH($AI73, 'WB Country Groups'!$B$2:$B$219, 0))</f>
        <v>North America</v>
      </c>
    </row>
    <row r="74" spans="1:36">
      <c r="A74" s="70">
        <v>45169</v>
      </c>
      <c r="B74" s="70">
        <v>45169</v>
      </c>
      <c r="C74" s="71">
        <v>892400</v>
      </c>
      <c r="D74" s="1" t="s">
        <v>1729</v>
      </c>
      <c r="E74" s="71">
        <v>1045001</v>
      </c>
      <c r="G74" s="1" t="s">
        <v>1730</v>
      </c>
      <c r="H74" s="72">
        <v>263494</v>
      </c>
      <c r="I74" s="1" t="s">
        <v>1731</v>
      </c>
      <c r="J74" s="73">
        <v>1</v>
      </c>
      <c r="K74" s="73">
        <v>1</v>
      </c>
      <c r="L74" s="73">
        <v>1</v>
      </c>
      <c r="M74" s="1">
        <v>1</v>
      </c>
      <c r="N74" s="1" t="s">
        <v>1369</v>
      </c>
      <c r="O74" s="1" t="s">
        <v>1467</v>
      </c>
      <c r="P74" s="1">
        <v>20101010</v>
      </c>
      <c r="Q74" s="73">
        <v>3053472277</v>
      </c>
      <c r="R74" s="74">
        <v>10.074999999999999</v>
      </c>
      <c r="S74" s="1" t="s">
        <v>1669</v>
      </c>
      <c r="T74" s="75">
        <v>0.78917255257862096</v>
      </c>
      <c r="U74" s="76">
        <v>38982264512.690498</v>
      </c>
      <c r="V74" s="77">
        <v>38982264512.690498</v>
      </c>
      <c r="W74" s="77">
        <v>38982264512.690498</v>
      </c>
      <c r="X74" s="76">
        <v>6.1111280089999998E-2</v>
      </c>
      <c r="Y74" s="71">
        <v>1</v>
      </c>
      <c r="Z74" s="71">
        <v>0</v>
      </c>
      <c r="AA74" s="71">
        <v>0</v>
      </c>
      <c r="AB74" s="71">
        <v>0</v>
      </c>
      <c r="AC74" s="73">
        <v>0.65</v>
      </c>
      <c r="AD74" s="73">
        <v>0.35</v>
      </c>
      <c r="AE74" s="1" t="s">
        <v>1670</v>
      </c>
      <c r="AF74" s="1" t="s">
        <v>1450</v>
      </c>
      <c r="AG74" s="1" t="s">
        <v>1451</v>
      </c>
      <c r="AI74" s="2" t="str">
        <f>INDEX('ISO2-ISO3'!$D$1:$D$249, MATCH($N74, 'ISO2-ISO3'!$C$1:$C$249, 0))</f>
        <v>GBR</v>
      </c>
      <c r="AJ74" s="2" t="str">
        <f>INDEX('WB Country Groups'!$C$2:$C$219, MATCH($AI74, 'WB Country Groups'!$B$2:$B$219, 0))</f>
        <v>Europe &amp; Central Asia</v>
      </c>
    </row>
    <row r="75" spans="1:36">
      <c r="A75" s="70">
        <v>45169</v>
      </c>
      <c r="B75" s="70">
        <v>45169</v>
      </c>
      <c r="C75" s="71">
        <v>892400</v>
      </c>
      <c r="D75" s="1" t="s">
        <v>1732</v>
      </c>
      <c r="E75" s="71">
        <v>1045601</v>
      </c>
      <c r="G75" s="1" t="s">
        <v>1733</v>
      </c>
      <c r="H75" s="72">
        <v>136701</v>
      </c>
      <c r="I75" s="1" t="s">
        <v>1734</v>
      </c>
      <c r="J75" s="73">
        <v>0.95</v>
      </c>
      <c r="K75" s="73">
        <v>0.95</v>
      </c>
      <c r="L75" s="73">
        <v>0.95</v>
      </c>
      <c r="M75" s="1">
        <v>1</v>
      </c>
      <c r="N75" s="1" t="s">
        <v>1369</v>
      </c>
      <c r="O75" s="1" t="s">
        <v>1564</v>
      </c>
      <c r="P75" s="1">
        <v>60101010</v>
      </c>
      <c r="Q75" s="73">
        <v>927068734</v>
      </c>
      <c r="R75" s="74">
        <v>3.2360000000000002</v>
      </c>
      <c r="S75" s="1" t="s">
        <v>1669</v>
      </c>
      <c r="T75" s="75">
        <v>0.78917255257862096</v>
      </c>
      <c r="U75" s="76">
        <v>3611370786.7188802</v>
      </c>
      <c r="V75" s="77">
        <v>3611370786.7188802</v>
      </c>
      <c r="W75" s="77">
        <v>3801442933.3882899</v>
      </c>
      <c r="X75" s="76">
        <v>5.6614333317000004E-3</v>
      </c>
      <c r="Y75" s="71">
        <v>0</v>
      </c>
      <c r="Z75" s="71">
        <v>1</v>
      </c>
      <c r="AA75" s="71">
        <v>0</v>
      </c>
      <c r="AB75" s="71">
        <v>0</v>
      </c>
      <c r="AC75" s="73">
        <v>1</v>
      </c>
      <c r="AD75" s="73">
        <v>0</v>
      </c>
      <c r="AE75" s="1" t="s">
        <v>1670</v>
      </c>
      <c r="AF75" s="1" t="s">
        <v>1450</v>
      </c>
      <c r="AG75" s="1" t="s">
        <v>1451</v>
      </c>
      <c r="AI75" s="2" t="str">
        <f>INDEX('ISO2-ISO3'!$D$1:$D$249, MATCH($N75, 'ISO2-ISO3'!$C$1:$C$249, 0))</f>
        <v>GBR</v>
      </c>
      <c r="AJ75" s="2" t="str">
        <f>INDEX('WB Country Groups'!$C$2:$C$219, MATCH($AI75, 'WB Country Groups'!$B$2:$B$219, 0))</f>
        <v>Europe &amp; Central Asia</v>
      </c>
    </row>
    <row r="76" spans="1:36">
      <c r="A76" s="70">
        <v>45169</v>
      </c>
      <c r="B76" s="70">
        <v>45169</v>
      </c>
      <c r="C76" s="71">
        <v>892400</v>
      </c>
      <c r="D76" s="1" t="s">
        <v>1735</v>
      </c>
      <c r="E76" s="71">
        <v>1045701</v>
      </c>
      <c r="G76" s="1" t="s">
        <v>1736</v>
      </c>
      <c r="H76" s="72">
        <v>798059</v>
      </c>
      <c r="I76" s="1" t="s">
        <v>1737</v>
      </c>
      <c r="J76" s="73">
        <v>1</v>
      </c>
      <c r="K76" s="73">
        <v>1</v>
      </c>
      <c r="L76" s="73">
        <v>1</v>
      </c>
      <c r="M76" s="1">
        <v>1</v>
      </c>
      <c r="N76" s="1" t="s">
        <v>1369</v>
      </c>
      <c r="O76" s="1" t="s">
        <v>1541</v>
      </c>
      <c r="P76" s="1">
        <v>10102010</v>
      </c>
      <c r="Q76" s="73">
        <v>17694797330</v>
      </c>
      <c r="R76" s="74">
        <v>4.875</v>
      </c>
      <c r="S76" s="1" t="s">
        <v>1669</v>
      </c>
      <c r="T76" s="75">
        <v>0.78917255257862096</v>
      </c>
      <c r="U76" s="76">
        <v>109307066878.959</v>
      </c>
      <c r="V76" s="77">
        <v>109307066878.959</v>
      </c>
      <c r="W76" s="77">
        <v>109307066878.959</v>
      </c>
      <c r="X76" s="76">
        <v>0.17135727909510001</v>
      </c>
      <c r="Y76" s="71">
        <v>1</v>
      </c>
      <c r="Z76" s="71">
        <v>0</v>
      </c>
      <c r="AA76" s="71">
        <v>0</v>
      </c>
      <c r="AB76" s="71">
        <v>0</v>
      </c>
      <c r="AC76" s="73">
        <v>1</v>
      </c>
      <c r="AD76" s="73">
        <v>0</v>
      </c>
      <c r="AE76" s="1" t="s">
        <v>1670</v>
      </c>
      <c r="AF76" s="1" t="s">
        <v>1450</v>
      </c>
      <c r="AG76" s="1" t="s">
        <v>1451</v>
      </c>
      <c r="AI76" s="2" t="str">
        <f>INDEX('ISO2-ISO3'!$D$1:$D$249, MATCH($N76, 'ISO2-ISO3'!$C$1:$C$249, 0))</f>
        <v>GBR</v>
      </c>
      <c r="AJ76" s="2" t="str">
        <f>INDEX('WB Country Groups'!$C$2:$C$219, MATCH($AI76, 'WB Country Groups'!$B$2:$B$219, 0))</f>
        <v>Europe &amp; Central Asia</v>
      </c>
    </row>
    <row r="77" spans="1:36">
      <c r="A77" s="70">
        <v>45169</v>
      </c>
      <c r="B77" s="70">
        <v>45169</v>
      </c>
      <c r="C77" s="71">
        <v>892400</v>
      </c>
      <c r="D77" s="1" t="s">
        <v>1738</v>
      </c>
      <c r="E77" s="71">
        <v>1045901</v>
      </c>
      <c r="G77" s="1" t="s">
        <v>1739</v>
      </c>
      <c r="H77" s="72">
        <v>3091357</v>
      </c>
      <c r="I77" s="1" t="s">
        <v>1740</v>
      </c>
      <c r="J77" s="73">
        <v>0.7</v>
      </c>
      <c r="K77" s="73">
        <v>0.7</v>
      </c>
      <c r="L77" s="73">
        <v>0.7</v>
      </c>
      <c r="M77" s="1">
        <v>1</v>
      </c>
      <c r="N77" s="1" t="s">
        <v>1369</v>
      </c>
      <c r="O77" s="1" t="s">
        <v>1692</v>
      </c>
      <c r="P77" s="1">
        <v>50101020</v>
      </c>
      <c r="Q77" s="73">
        <v>9931937130</v>
      </c>
      <c r="R77" s="74">
        <v>1.1559999999999999</v>
      </c>
      <c r="S77" s="1" t="s">
        <v>1669</v>
      </c>
      <c r="T77" s="75">
        <v>0.78917255257862096</v>
      </c>
      <c r="U77" s="76">
        <v>10183987645.459</v>
      </c>
      <c r="V77" s="77">
        <v>10183987645.459</v>
      </c>
      <c r="W77" s="77">
        <v>14548553779.2271</v>
      </c>
      <c r="X77" s="76">
        <v>1.5965119759300001E-2</v>
      </c>
      <c r="Y77" s="71">
        <v>1</v>
      </c>
      <c r="Z77" s="71">
        <v>0</v>
      </c>
      <c r="AA77" s="71">
        <v>0</v>
      </c>
      <c r="AB77" s="71">
        <v>0</v>
      </c>
      <c r="AC77" s="73">
        <v>1</v>
      </c>
      <c r="AD77" s="73">
        <v>0</v>
      </c>
      <c r="AE77" s="1" t="s">
        <v>1670</v>
      </c>
      <c r="AF77" s="1" t="s">
        <v>1450</v>
      </c>
      <c r="AG77" s="1" t="s">
        <v>1451</v>
      </c>
      <c r="AI77" s="2" t="str">
        <f>INDEX('ISO2-ISO3'!$D$1:$D$249, MATCH($N77, 'ISO2-ISO3'!$C$1:$C$249, 0))</f>
        <v>GBR</v>
      </c>
      <c r="AJ77" s="2" t="str">
        <f>INDEX('WB Country Groups'!$C$2:$C$219, MATCH($AI77, 'WB Country Groups'!$B$2:$B$219, 0))</f>
        <v>Europe &amp; Central Asia</v>
      </c>
    </row>
    <row r="78" spans="1:36">
      <c r="A78" s="70">
        <v>45169</v>
      </c>
      <c r="B78" s="70">
        <v>45169</v>
      </c>
      <c r="C78" s="71">
        <v>892400</v>
      </c>
      <c r="D78" s="1" t="s">
        <v>1741</v>
      </c>
      <c r="E78" s="71">
        <v>1046301</v>
      </c>
      <c r="G78" s="1" t="s">
        <v>1742</v>
      </c>
      <c r="H78" s="72">
        <v>6144690</v>
      </c>
      <c r="I78" s="1" t="s">
        <v>1743</v>
      </c>
      <c r="J78" s="73">
        <v>1</v>
      </c>
      <c r="K78" s="73">
        <v>1</v>
      </c>
      <c r="L78" s="73">
        <v>1</v>
      </c>
      <c r="M78" s="1">
        <v>1</v>
      </c>
      <c r="N78" s="1" t="s">
        <v>908</v>
      </c>
      <c r="O78" s="1" t="s">
        <v>1462</v>
      </c>
      <c r="P78" s="1">
        <v>15104020</v>
      </c>
      <c r="Q78" s="73">
        <v>5065820556</v>
      </c>
      <c r="R78" s="74">
        <v>44.85</v>
      </c>
      <c r="S78" s="1" t="s">
        <v>1578</v>
      </c>
      <c r="T78" s="75">
        <v>1.54404385084536</v>
      </c>
      <c r="U78" s="76">
        <v>147147408936.73901</v>
      </c>
      <c r="V78" s="77">
        <v>147147408936.73901</v>
      </c>
      <c r="W78" s="77">
        <v>147147408936.73901</v>
      </c>
      <c r="X78" s="76">
        <v>0.23067840297289999</v>
      </c>
      <c r="Y78" s="71">
        <v>1</v>
      </c>
      <c r="Z78" s="71">
        <v>0</v>
      </c>
      <c r="AA78" s="71">
        <v>0</v>
      </c>
      <c r="AB78" s="71">
        <v>0</v>
      </c>
      <c r="AC78" s="73">
        <v>1</v>
      </c>
      <c r="AD78" s="73">
        <v>0</v>
      </c>
      <c r="AE78" s="1" t="s">
        <v>1579</v>
      </c>
      <c r="AF78" s="1" t="s">
        <v>1450</v>
      </c>
      <c r="AG78" s="1" t="s">
        <v>1451</v>
      </c>
      <c r="AI78" s="2" t="str">
        <f>INDEX('ISO2-ISO3'!$D$1:$D$249, MATCH($N78, 'ISO2-ISO3'!$C$1:$C$249, 0))</f>
        <v>AUS</v>
      </c>
      <c r="AJ78" s="2" t="str">
        <f>INDEX('WB Country Groups'!$C$2:$C$219, MATCH($AI78, 'WB Country Groups'!$B$2:$B$219, 0))</f>
        <v>East Asia &amp; Pacific</v>
      </c>
    </row>
    <row r="79" spans="1:36">
      <c r="A79" s="70">
        <v>45169</v>
      </c>
      <c r="B79" s="70">
        <v>45169</v>
      </c>
      <c r="C79" s="71">
        <v>892400</v>
      </c>
      <c r="D79" s="1" t="s">
        <v>1744</v>
      </c>
      <c r="E79" s="71">
        <v>1046401</v>
      </c>
      <c r="F79" s="1">
        <v>114813108</v>
      </c>
      <c r="G79" s="1" t="s">
        <v>1745</v>
      </c>
      <c r="H79" s="72">
        <v>6146500</v>
      </c>
      <c r="I79" s="1" t="s">
        <v>1746</v>
      </c>
      <c r="J79" s="73">
        <v>0.9</v>
      </c>
      <c r="K79" s="73">
        <v>0.9</v>
      </c>
      <c r="L79" s="73">
        <v>0.9</v>
      </c>
      <c r="M79" s="1">
        <v>1</v>
      </c>
      <c r="N79" s="1" t="s">
        <v>1115</v>
      </c>
      <c r="O79" s="1" t="s">
        <v>1474</v>
      </c>
      <c r="P79" s="1">
        <v>45202030</v>
      </c>
      <c r="Q79" s="73">
        <v>257755930</v>
      </c>
      <c r="R79" s="74">
        <v>2468.5</v>
      </c>
      <c r="S79" s="1" t="s">
        <v>1479</v>
      </c>
      <c r="T79" s="75">
        <v>145.58500000000001</v>
      </c>
      <c r="U79" s="76">
        <v>3933396035.88625</v>
      </c>
      <c r="V79" s="77">
        <v>3933396035.88625</v>
      </c>
      <c r="W79" s="77">
        <v>4370440039.8736095</v>
      </c>
      <c r="X79" s="76">
        <v>6.1662622697999997E-3</v>
      </c>
      <c r="Y79" s="71">
        <v>0</v>
      </c>
      <c r="Z79" s="71">
        <v>1</v>
      </c>
      <c r="AA79" s="71">
        <v>0</v>
      </c>
      <c r="AB79" s="71">
        <v>0</v>
      </c>
      <c r="AC79" s="73">
        <v>1</v>
      </c>
      <c r="AD79" s="73">
        <v>0</v>
      </c>
      <c r="AE79" s="1" t="s">
        <v>1480</v>
      </c>
      <c r="AF79" s="1" t="s">
        <v>1450</v>
      </c>
      <c r="AG79" s="1" t="s">
        <v>1451</v>
      </c>
      <c r="AI79" s="2" t="str">
        <f>INDEX('ISO2-ISO3'!$D$1:$D$249, MATCH($N79, 'ISO2-ISO3'!$C$1:$C$249, 0))</f>
        <v>JPN</v>
      </c>
      <c r="AJ79" s="2" t="str">
        <f>INDEX('WB Country Groups'!$C$2:$C$219, MATCH($AI79, 'WB Country Groups'!$B$2:$B$219, 0))</f>
        <v>East Asia &amp; Pacific</v>
      </c>
    </row>
    <row r="80" spans="1:36">
      <c r="A80" s="70">
        <v>45169</v>
      </c>
      <c r="B80" s="70">
        <v>45169</v>
      </c>
      <c r="C80" s="71">
        <v>892400</v>
      </c>
      <c r="D80" s="1" t="s">
        <v>1747</v>
      </c>
      <c r="E80" s="71">
        <v>1047101</v>
      </c>
      <c r="G80" s="1" t="s">
        <v>1748</v>
      </c>
      <c r="H80" s="72" t="s">
        <v>1749</v>
      </c>
      <c r="I80" s="1" t="s">
        <v>1750</v>
      </c>
      <c r="J80" s="73">
        <v>0.95</v>
      </c>
      <c r="K80" s="73">
        <v>0.95</v>
      </c>
      <c r="L80" s="73">
        <v>0.95</v>
      </c>
      <c r="M80" s="1">
        <v>1</v>
      </c>
      <c r="N80" s="1" t="s">
        <v>1042</v>
      </c>
      <c r="O80" s="1" t="s">
        <v>1499</v>
      </c>
      <c r="P80" s="1">
        <v>30202030</v>
      </c>
      <c r="Q80" s="73">
        <v>675837932</v>
      </c>
      <c r="R80" s="74">
        <v>53.83</v>
      </c>
      <c r="S80" s="1" t="s">
        <v>1456</v>
      </c>
      <c r="T80" s="75">
        <v>0.92136177270005104</v>
      </c>
      <c r="U80" s="76">
        <v>37511148291.186401</v>
      </c>
      <c r="V80" s="77">
        <v>37511148291.186401</v>
      </c>
      <c r="W80" s="77">
        <v>39485419253.880402</v>
      </c>
      <c r="X80" s="76">
        <v>5.8805057078600002E-2</v>
      </c>
      <c r="Y80" s="71">
        <v>1</v>
      </c>
      <c r="Z80" s="71">
        <v>0</v>
      </c>
      <c r="AA80" s="71">
        <v>0</v>
      </c>
      <c r="AB80" s="71">
        <v>0</v>
      </c>
      <c r="AC80" s="73">
        <v>1</v>
      </c>
      <c r="AD80" s="73">
        <v>0</v>
      </c>
      <c r="AE80" s="1" t="s">
        <v>1457</v>
      </c>
      <c r="AF80" s="1" t="s">
        <v>1450</v>
      </c>
      <c r="AG80" s="1" t="s">
        <v>1451</v>
      </c>
      <c r="AI80" s="2" t="str">
        <f>INDEX('ISO2-ISO3'!$D$1:$D$249, MATCH($N80, 'ISO2-ISO3'!$C$1:$C$249, 0))</f>
        <v>FRA</v>
      </c>
      <c r="AJ80" s="2" t="str">
        <f>INDEX('WB Country Groups'!$C$2:$C$219, MATCH($AI80, 'WB Country Groups'!$B$2:$B$219, 0))</f>
        <v>Europe &amp; Central Asia</v>
      </c>
    </row>
    <row r="81" spans="1:36">
      <c r="A81" s="70">
        <v>45169</v>
      </c>
      <c r="B81" s="70">
        <v>45169</v>
      </c>
      <c r="C81" s="71">
        <v>892400</v>
      </c>
      <c r="D81" s="1" t="s">
        <v>1751</v>
      </c>
      <c r="E81" s="71">
        <v>1047901</v>
      </c>
      <c r="G81" s="1" t="s">
        <v>1752</v>
      </c>
      <c r="H81" s="72" t="s">
        <v>1753</v>
      </c>
      <c r="I81" s="1" t="s">
        <v>1754</v>
      </c>
      <c r="J81" s="73">
        <v>1</v>
      </c>
      <c r="K81" s="73">
        <v>1</v>
      </c>
      <c r="L81" s="73">
        <v>1</v>
      </c>
      <c r="M81" s="1">
        <v>1</v>
      </c>
      <c r="N81" s="1" t="s">
        <v>1369</v>
      </c>
      <c r="O81" s="1" t="s">
        <v>1467</v>
      </c>
      <c r="P81" s="1">
        <v>20107010</v>
      </c>
      <c r="Q81" s="73">
        <v>337717788</v>
      </c>
      <c r="R81" s="74">
        <v>28.3</v>
      </c>
      <c r="S81" s="1" t="s">
        <v>1669</v>
      </c>
      <c r="T81" s="75">
        <v>0.78917255257862096</v>
      </c>
      <c r="U81" s="76">
        <v>12110676390.3169</v>
      </c>
      <c r="V81" s="77">
        <v>12110676390.3169</v>
      </c>
      <c r="W81" s="77">
        <v>12110676390.3169</v>
      </c>
      <c r="X81" s="76">
        <v>1.8985529604799999E-2</v>
      </c>
      <c r="Y81" s="71">
        <v>0</v>
      </c>
      <c r="Z81" s="71">
        <v>1</v>
      </c>
      <c r="AA81" s="71">
        <v>0</v>
      </c>
      <c r="AB81" s="71">
        <v>0</v>
      </c>
      <c r="AC81" s="73">
        <v>0.35</v>
      </c>
      <c r="AD81" s="73">
        <v>0.65</v>
      </c>
      <c r="AE81" s="1" t="s">
        <v>1670</v>
      </c>
      <c r="AF81" s="1" t="s">
        <v>1450</v>
      </c>
      <c r="AG81" s="1" t="s">
        <v>1451</v>
      </c>
      <c r="AI81" s="2" t="str">
        <f>INDEX('ISO2-ISO3'!$D$1:$D$249, MATCH($N81, 'ISO2-ISO3'!$C$1:$C$249, 0))</f>
        <v>GBR</v>
      </c>
      <c r="AJ81" s="2" t="str">
        <f>INDEX('WB Country Groups'!$C$2:$C$219, MATCH($AI81, 'WB Country Groups'!$B$2:$B$219, 0))</f>
        <v>Europe &amp; Central Asia</v>
      </c>
    </row>
    <row r="82" spans="1:36">
      <c r="A82" s="70">
        <v>45169</v>
      </c>
      <c r="B82" s="70">
        <v>45169</v>
      </c>
      <c r="C82" s="71">
        <v>892400</v>
      </c>
      <c r="D82" s="1" t="s">
        <v>1755</v>
      </c>
      <c r="E82" s="71">
        <v>1049201</v>
      </c>
      <c r="F82" s="1">
        <v>124765108</v>
      </c>
      <c r="G82" s="1" t="s">
        <v>1756</v>
      </c>
      <c r="H82" s="72">
        <v>2162760</v>
      </c>
      <c r="I82" s="1" t="s">
        <v>1757</v>
      </c>
      <c r="J82" s="73">
        <v>1</v>
      </c>
      <c r="K82" s="73">
        <v>1</v>
      </c>
      <c r="L82" s="73">
        <v>1</v>
      </c>
      <c r="M82" s="1">
        <v>1</v>
      </c>
      <c r="N82" s="1" t="s">
        <v>963</v>
      </c>
      <c r="O82" s="1" t="s">
        <v>1467</v>
      </c>
      <c r="P82" s="1">
        <v>20101010</v>
      </c>
      <c r="Q82" s="73">
        <v>317859865</v>
      </c>
      <c r="R82" s="74">
        <v>32.590000000000003</v>
      </c>
      <c r="S82" s="1" t="s">
        <v>1493</v>
      </c>
      <c r="T82" s="75">
        <v>1.3529500000000001</v>
      </c>
      <c r="U82" s="76">
        <v>7656641413.4668703</v>
      </c>
      <c r="V82" s="77">
        <v>7656641413.4668703</v>
      </c>
      <c r="W82" s="77">
        <v>7656641413.4668703</v>
      </c>
      <c r="X82" s="76">
        <v>1.2003077907799999E-2</v>
      </c>
      <c r="Y82" s="71">
        <v>0</v>
      </c>
      <c r="Z82" s="71">
        <v>1</v>
      </c>
      <c r="AA82" s="71">
        <v>0</v>
      </c>
      <c r="AB82" s="71">
        <v>0</v>
      </c>
      <c r="AC82" s="73">
        <v>0</v>
      </c>
      <c r="AD82" s="73">
        <v>1</v>
      </c>
      <c r="AE82" s="1" t="s">
        <v>1494</v>
      </c>
      <c r="AF82" s="1" t="s">
        <v>1450</v>
      </c>
      <c r="AG82" s="1" t="s">
        <v>1451</v>
      </c>
      <c r="AI82" s="2" t="str">
        <f>INDEX('ISO2-ISO3'!$D$1:$D$249, MATCH($N82, 'ISO2-ISO3'!$C$1:$C$249, 0))</f>
        <v>CAN</v>
      </c>
      <c r="AJ82" s="2" t="str">
        <f>INDEX('WB Country Groups'!$C$2:$C$219, MATCH($AI82, 'WB Country Groups'!$B$2:$B$219, 0))</f>
        <v>North America</v>
      </c>
    </row>
    <row r="83" spans="1:36">
      <c r="A83" s="70">
        <v>45169</v>
      </c>
      <c r="B83" s="70">
        <v>45169</v>
      </c>
      <c r="C83" s="71">
        <v>892400</v>
      </c>
      <c r="D83" s="1" t="s">
        <v>1758</v>
      </c>
      <c r="E83" s="71">
        <v>1049901</v>
      </c>
      <c r="G83" s="1" t="s">
        <v>1759</v>
      </c>
      <c r="H83" s="72" t="s">
        <v>1760</v>
      </c>
      <c r="I83" s="1" t="s">
        <v>1761</v>
      </c>
      <c r="J83" s="73">
        <v>1</v>
      </c>
      <c r="K83" s="73">
        <v>1</v>
      </c>
      <c r="L83" s="73">
        <v>1</v>
      </c>
      <c r="M83" s="1">
        <v>1</v>
      </c>
      <c r="N83" s="1" t="s">
        <v>908</v>
      </c>
      <c r="O83" s="1" t="s">
        <v>1541</v>
      </c>
      <c r="P83" s="1">
        <v>10102030</v>
      </c>
      <c r="Q83" s="73">
        <v>238302099</v>
      </c>
      <c r="R83" s="74">
        <v>35.299999999999997</v>
      </c>
      <c r="S83" s="1" t="s">
        <v>1578</v>
      </c>
      <c r="T83" s="75">
        <v>1.54404385084536</v>
      </c>
      <c r="U83" s="76">
        <v>5448073310.9324598</v>
      </c>
      <c r="V83" s="77">
        <v>5448073310.9324598</v>
      </c>
      <c r="W83" s="77">
        <v>5448073310.9324598</v>
      </c>
      <c r="X83" s="76">
        <v>8.5407745859999995E-3</v>
      </c>
      <c r="Y83" s="71">
        <v>0</v>
      </c>
      <c r="Z83" s="71">
        <v>1</v>
      </c>
      <c r="AA83" s="71">
        <v>0</v>
      </c>
      <c r="AB83" s="71">
        <v>0</v>
      </c>
      <c r="AC83" s="73">
        <v>1</v>
      </c>
      <c r="AD83" s="73">
        <v>0</v>
      </c>
      <c r="AE83" s="1" t="s">
        <v>1579</v>
      </c>
      <c r="AF83" s="1" t="s">
        <v>1450</v>
      </c>
      <c r="AG83" s="1" t="s">
        <v>1451</v>
      </c>
      <c r="AI83" s="2" t="str">
        <f>INDEX('ISO2-ISO3'!$D$1:$D$249, MATCH($N83, 'ISO2-ISO3'!$C$1:$C$249, 0))</f>
        <v>AUS</v>
      </c>
      <c r="AJ83" s="2" t="str">
        <f>INDEX('WB Country Groups'!$C$2:$C$219, MATCH($AI83, 'WB Country Groups'!$B$2:$B$219, 0))</f>
        <v>East Asia &amp; Pacific</v>
      </c>
    </row>
    <row r="84" spans="1:36">
      <c r="A84" s="70">
        <v>45169</v>
      </c>
      <c r="B84" s="70">
        <v>45169</v>
      </c>
      <c r="C84" s="71">
        <v>892400</v>
      </c>
      <c r="D84" s="1" t="s">
        <v>1762</v>
      </c>
      <c r="E84" s="71">
        <v>1050301</v>
      </c>
      <c r="F84" s="1">
        <v>134429109</v>
      </c>
      <c r="G84" s="1" t="s">
        <v>1763</v>
      </c>
      <c r="H84" s="72">
        <v>2162845</v>
      </c>
      <c r="I84" s="1" t="s">
        <v>1764</v>
      </c>
      <c r="J84" s="73">
        <v>0.65</v>
      </c>
      <c r="K84" s="73">
        <v>0.65</v>
      </c>
      <c r="L84" s="73">
        <v>0.65</v>
      </c>
      <c r="M84" s="1">
        <v>1</v>
      </c>
      <c r="N84" s="1" t="s">
        <v>1375</v>
      </c>
      <c r="O84" s="1" t="s">
        <v>1499</v>
      </c>
      <c r="P84" s="1">
        <v>30202030</v>
      </c>
      <c r="Q84" s="73">
        <v>299475991</v>
      </c>
      <c r="R84" s="74">
        <v>41.7</v>
      </c>
      <c r="S84" s="1" t="s">
        <v>1448</v>
      </c>
      <c r="T84" s="75">
        <v>1</v>
      </c>
      <c r="U84" s="76">
        <v>8117296736.0550003</v>
      </c>
      <c r="V84" s="77">
        <v>8117296736.0550003</v>
      </c>
      <c r="W84" s="77">
        <v>12488148824.700001</v>
      </c>
      <c r="X84" s="76">
        <v>1.27252328876E-2</v>
      </c>
      <c r="Y84" s="71">
        <v>0</v>
      </c>
      <c r="Z84" s="71">
        <v>1</v>
      </c>
      <c r="AA84" s="71">
        <v>0</v>
      </c>
      <c r="AB84" s="71">
        <v>0</v>
      </c>
      <c r="AC84" s="73">
        <v>1</v>
      </c>
      <c r="AD84" s="73">
        <v>0</v>
      </c>
      <c r="AE84" s="1" t="s">
        <v>1449</v>
      </c>
      <c r="AF84" s="1" t="s">
        <v>1450</v>
      </c>
      <c r="AG84" s="1" t="s">
        <v>1451</v>
      </c>
      <c r="AI84" s="2" t="str">
        <f>INDEX('ISO2-ISO3'!$D$1:$D$249, MATCH($N84, 'ISO2-ISO3'!$C$1:$C$249, 0))</f>
        <v>USA</v>
      </c>
      <c r="AJ84" s="2" t="str">
        <f>INDEX('WB Country Groups'!$C$2:$C$219, MATCH($AI84, 'WB Country Groups'!$B$2:$B$219, 0))</f>
        <v>North America</v>
      </c>
    </row>
    <row r="85" spans="1:36">
      <c r="A85" s="70">
        <v>45169</v>
      </c>
      <c r="B85" s="70">
        <v>45169</v>
      </c>
      <c r="C85" s="71">
        <v>892400</v>
      </c>
      <c r="D85" s="1" t="s">
        <v>1765</v>
      </c>
      <c r="E85" s="71">
        <v>1050801</v>
      </c>
      <c r="F85" s="1">
        <v>136069101</v>
      </c>
      <c r="G85" s="1" t="s">
        <v>1766</v>
      </c>
      <c r="H85" s="72">
        <v>2170525</v>
      </c>
      <c r="I85" s="1" t="s">
        <v>1767</v>
      </c>
      <c r="J85" s="73">
        <v>1</v>
      </c>
      <c r="K85" s="73">
        <v>1</v>
      </c>
      <c r="L85" s="73">
        <v>1</v>
      </c>
      <c r="M85" s="1">
        <v>1</v>
      </c>
      <c r="N85" s="1" t="s">
        <v>963</v>
      </c>
      <c r="O85" s="1" t="s">
        <v>1484</v>
      </c>
      <c r="P85" s="1">
        <v>40101010</v>
      </c>
      <c r="Q85" s="73">
        <v>906003982</v>
      </c>
      <c r="R85" s="74">
        <v>53.54</v>
      </c>
      <c r="S85" s="1" t="s">
        <v>1493</v>
      </c>
      <c r="T85" s="75">
        <v>1.3529500000000001</v>
      </c>
      <c r="U85" s="76">
        <v>35853101146.590797</v>
      </c>
      <c r="V85" s="77">
        <v>35853101146.590797</v>
      </c>
      <c r="W85" s="77">
        <v>35853101146.590797</v>
      </c>
      <c r="X85" s="76">
        <v>5.6205788290000003E-2</v>
      </c>
      <c r="Y85" s="71">
        <v>1</v>
      </c>
      <c r="Z85" s="71">
        <v>0</v>
      </c>
      <c r="AA85" s="71">
        <v>0</v>
      </c>
      <c r="AB85" s="71">
        <v>0</v>
      </c>
      <c r="AC85" s="73">
        <v>1</v>
      </c>
      <c r="AD85" s="73">
        <v>0</v>
      </c>
      <c r="AE85" s="1" t="s">
        <v>1494</v>
      </c>
      <c r="AF85" s="1" t="s">
        <v>1450</v>
      </c>
      <c r="AG85" s="1" t="s">
        <v>1451</v>
      </c>
      <c r="AI85" s="2" t="str">
        <f>INDEX('ISO2-ISO3'!$D$1:$D$249, MATCH($N85, 'ISO2-ISO3'!$C$1:$C$249, 0))</f>
        <v>CAN</v>
      </c>
      <c r="AJ85" s="2" t="str">
        <f>INDEX('WB Country Groups'!$C$2:$C$219, MATCH($AI85, 'WB Country Groups'!$B$2:$B$219, 0))</f>
        <v>North America</v>
      </c>
    </row>
    <row r="86" spans="1:36">
      <c r="A86" s="70">
        <v>45169</v>
      </c>
      <c r="B86" s="70">
        <v>45169</v>
      </c>
      <c r="C86" s="71">
        <v>892400</v>
      </c>
      <c r="D86" s="1" t="s">
        <v>1768</v>
      </c>
      <c r="E86" s="71">
        <v>1051301</v>
      </c>
      <c r="F86" s="1">
        <v>136681202</v>
      </c>
      <c r="G86" s="1" t="s">
        <v>1769</v>
      </c>
      <c r="H86" s="72">
        <v>2172286</v>
      </c>
      <c r="I86" s="1" t="s">
        <v>1770</v>
      </c>
      <c r="J86" s="73">
        <v>1</v>
      </c>
      <c r="K86" s="73">
        <v>1</v>
      </c>
      <c r="L86" s="73">
        <v>1</v>
      </c>
      <c r="M86" s="1">
        <v>1</v>
      </c>
      <c r="N86" s="1" t="s">
        <v>963</v>
      </c>
      <c r="O86" s="1" t="s">
        <v>1455</v>
      </c>
      <c r="P86" s="1">
        <v>25503030</v>
      </c>
      <c r="Q86" s="73">
        <v>53666997</v>
      </c>
      <c r="R86" s="74">
        <v>160.30000000000001</v>
      </c>
      <c r="S86" s="1" t="s">
        <v>1493</v>
      </c>
      <c r="T86" s="75">
        <v>1.3529500000000001</v>
      </c>
      <c r="U86" s="76">
        <v>6358564336.5238895</v>
      </c>
      <c r="V86" s="77">
        <v>6358564336.5238895</v>
      </c>
      <c r="W86" s="77">
        <v>7089516677.7634096</v>
      </c>
      <c r="X86" s="76">
        <v>9.9681229656000004E-3</v>
      </c>
      <c r="Y86" s="71">
        <v>0</v>
      </c>
      <c r="Z86" s="71">
        <v>1</v>
      </c>
      <c r="AA86" s="71">
        <v>0</v>
      </c>
      <c r="AB86" s="71">
        <v>0</v>
      </c>
      <c r="AC86" s="73">
        <v>1</v>
      </c>
      <c r="AD86" s="73">
        <v>0</v>
      </c>
      <c r="AE86" s="1" t="s">
        <v>1494</v>
      </c>
      <c r="AF86" s="1" t="s">
        <v>1450</v>
      </c>
      <c r="AG86" s="1" t="s">
        <v>1585</v>
      </c>
      <c r="AI86" s="2" t="str">
        <f>INDEX('ISO2-ISO3'!$D$1:$D$249, MATCH($N86, 'ISO2-ISO3'!$C$1:$C$249, 0))</f>
        <v>CAN</v>
      </c>
      <c r="AJ86" s="2" t="str">
        <f>INDEX('WB Country Groups'!$C$2:$C$219, MATCH($AI86, 'WB Country Groups'!$B$2:$B$219, 0))</f>
        <v>North America</v>
      </c>
    </row>
    <row r="87" spans="1:36">
      <c r="A87" s="70">
        <v>45169</v>
      </c>
      <c r="B87" s="70">
        <v>45169</v>
      </c>
      <c r="C87" s="71">
        <v>892400</v>
      </c>
      <c r="D87" s="1" t="s">
        <v>1771</v>
      </c>
      <c r="E87" s="71">
        <v>1051401</v>
      </c>
      <c r="F87" s="1">
        <v>136717832</v>
      </c>
      <c r="G87" s="1" t="s">
        <v>1772</v>
      </c>
      <c r="H87" s="72">
        <v>2172639</v>
      </c>
      <c r="I87" s="1" t="s">
        <v>1773</v>
      </c>
      <c r="J87" s="73">
        <v>0.65</v>
      </c>
      <c r="K87" s="73">
        <v>0.65</v>
      </c>
      <c r="L87" s="73">
        <v>0.65</v>
      </c>
      <c r="M87" s="1">
        <v>1</v>
      </c>
      <c r="N87" s="1" t="s">
        <v>963</v>
      </c>
      <c r="O87" s="1" t="s">
        <v>1548</v>
      </c>
      <c r="P87" s="1">
        <v>55103010</v>
      </c>
      <c r="Q87" s="73">
        <v>201430327</v>
      </c>
      <c r="R87" s="74">
        <v>32.020000000000003</v>
      </c>
      <c r="S87" s="1" t="s">
        <v>1493</v>
      </c>
      <c r="T87" s="75">
        <v>1.3529500000000001</v>
      </c>
      <c r="U87" s="76">
        <v>3098687605.4924402</v>
      </c>
      <c r="V87" s="77">
        <v>3098687605.4924402</v>
      </c>
      <c r="W87" s="77">
        <v>6383850096.9289303</v>
      </c>
      <c r="X87" s="76">
        <v>4.8577159008E-3</v>
      </c>
      <c r="Y87" s="71">
        <v>0</v>
      </c>
      <c r="Z87" s="71">
        <v>1</v>
      </c>
      <c r="AA87" s="71">
        <v>0</v>
      </c>
      <c r="AB87" s="71">
        <v>0</v>
      </c>
      <c r="AC87" s="73">
        <v>1</v>
      </c>
      <c r="AD87" s="73">
        <v>0</v>
      </c>
      <c r="AE87" s="1" t="s">
        <v>1494</v>
      </c>
      <c r="AF87" s="1" t="s">
        <v>1450</v>
      </c>
      <c r="AG87" s="1" t="s">
        <v>1585</v>
      </c>
      <c r="AI87" s="2" t="str">
        <f>INDEX('ISO2-ISO3'!$D$1:$D$249, MATCH($N87, 'ISO2-ISO3'!$C$1:$C$249, 0))</f>
        <v>CAN</v>
      </c>
      <c r="AJ87" s="2" t="str">
        <f>INDEX('WB Country Groups'!$C$2:$C$219, MATCH($AI87, 'WB Country Groups'!$B$2:$B$219, 0))</f>
        <v>North America</v>
      </c>
    </row>
    <row r="88" spans="1:36">
      <c r="A88" s="70">
        <v>45169</v>
      </c>
      <c r="B88" s="70">
        <v>45169</v>
      </c>
      <c r="C88" s="71">
        <v>892400</v>
      </c>
      <c r="D88" s="1" t="s">
        <v>1774</v>
      </c>
      <c r="E88" s="71">
        <v>1051701</v>
      </c>
      <c r="G88" s="1" t="s">
        <v>1775</v>
      </c>
      <c r="H88" s="72">
        <v>6172323</v>
      </c>
      <c r="I88" s="1" t="s">
        <v>1776</v>
      </c>
      <c r="J88" s="73">
        <v>0.75</v>
      </c>
      <c r="K88" s="73">
        <v>0.75</v>
      </c>
      <c r="L88" s="73">
        <v>0.75</v>
      </c>
      <c r="M88" s="1">
        <v>1</v>
      </c>
      <c r="N88" s="1" t="s">
        <v>1115</v>
      </c>
      <c r="O88" s="1" t="s">
        <v>1474</v>
      </c>
      <c r="P88" s="1">
        <v>45202030</v>
      </c>
      <c r="Q88" s="73">
        <v>1333763464</v>
      </c>
      <c r="R88" s="74">
        <v>3588</v>
      </c>
      <c r="S88" s="1" t="s">
        <v>1479</v>
      </c>
      <c r="T88" s="75">
        <v>145.58500000000001</v>
      </c>
      <c r="U88" s="76">
        <v>24653346715.829201</v>
      </c>
      <c r="V88" s="77">
        <v>24653346715.829201</v>
      </c>
      <c r="W88" s="77">
        <v>32871128954.438999</v>
      </c>
      <c r="X88" s="76">
        <v>3.8648282626499997E-2</v>
      </c>
      <c r="Y88" s="71">
        <v>1</v>
      </c>
      <c r="Z88" s="71">
        <v>0</v>
      </c>
      <c r="AA88" s="71">
        <v>0</v>
      </c>
      <c r="AB88" s="71">
        <v>0</v>
      </c>
      <c r="AC88" s="73">
        <v>1</v>
      </c>
      <c r="AD88" s="73">
        <v>0</v>
      </c>
      <c r="AE88" s="1" t="s">
        <v>1480</v>
      </c>
      <c r="AF88" s="1" t="s">
        <v>1450</v>
      </c>
      <c r="AG88" s="1" t="s">
        <v>1451</v>
      </c>
      <c r="AI88" s="2" t="str">
        <f>INDEX('ISO2-ISO3'!$D$1:$D$249, MATCH($N88, 'ISO2-ISO3'!$C$1:$C$249, 0))</f>
        <v>JPN</v>
      </c>
      <c r="AJ88" s="2" t="str">
        <f>INDEX('WB Country Groups'!$C$2:$C$219, MATCH($AI88, 'WB Country Groups'!$B$2:$B$219, 0))</f>
        <v>East Asia &amp; Pacific</v>
      </c>
    </row>
    <row r="89" spans="1:36">
      <c r="A89" s="70">
        <v>45169</v>
      </c>
      <c r="B89" s="70">
        <v>45169</v>
      </c>
      <c r="C89" s="71">
        <v>892400</v>
      </c>
      <c r="D89" s="1" t="s">
        <v>1777</v>
      </c>
      <c r="E89" s="71">
        <v>1052001</v>
      </c>
      <c r="G89" s="1" t="s">
        <v>1778</v>
      </c>
      <c r="H89" s="72">
        <v>4163437</v>
      </c>
      <c r="I89" s="1" t="s">
        <v>1779</v>
      </c>
      <c r="J89" s="73">
        <v>0.95</v>
      </c>
      <c r="K89" s="73">
        <v>0.95</v>
      </c>
      <c r="L89" s="73">
        <v>0.95</v>
      </c>
      <c r="M89" s="1">
        <v>1</v>
      </c>
      <c r="N89" s="1" t="s">
        <v>1042</v>
      </c>
      <c r="O89" s="1" t="s">
        <v>1474</v>
      </c>
      <c r="P89" s="1">
        <v>45102010</v>
      </c>
      <c r="Q89" s="73">
        <v>173582113</v>
      </c>
      <c r="R89" s="74">
        <v>172.35</v>
      </c>
      <c r="S89" s="1" t="s">
        <v>1456</v>
      </c>
      <c r="T89" s="75">
        <v>0.92136177270005104</v>
      </c>
      <c r="U89" s="76">
        <v>30846768510.359001</v>
      </c>
      <c r="V89" s="77">
        <v>30846768510.359001</v>
      </c>
      <c r="W89" s="77">
        <v>32470282642.4832</v>
      </c>
      <c r="X89" s="76">
        <v>4.8357516780399998E-2</v>
      </c>
      <c r="Y89" s="71">
        <v>1</v>
      </c>
      <c r="Z89" s="71">
        <v>0</v>
      </c>
      <c r="AA89" s="71">
        <v>0</v>
      </c>
      <c r="AB89" s="71">
        <v>0</v>
      </c>
      <c r="AC89" s="73">
        <v>0</v>
      </c>
      <c r="AD89" s="73">
        <v>1</v>
      </c>
      <c r="AE89" s="1" t="s">
        <v>1457</v>
      </c>
      <c r="AF89" s="1" t="s">
        <v>1450</v>
      </c>
      <c r="AG89" s="1" t="s">
        <v>1451</v>
      </c>
      <c r="AI89" s="2" t="str">
        <f>INDEX('ISO2-ISO3'!$D$1:$D$249, MATCH($N89, 'ISO2-ISO3'!$C$1:$C$249, 0))</f>
        <v>FRA</v>
      </c>
      <c r="AJ89" s="2" t="str">
        <f>INDEX('WB Country Groups'!$C$2:$C$219, MATCH($AI89, 'WB Country Groups'!$B$2:$B$219, 0))</f>
        <v>Europe &amp; Central Asia</v>
      </c>
    </row>
    <row r="90" spans="1:36">
      <c r="A90" s="70">
        <v>45169</v>
      </c>
      <c r="B90" s="70">
        <v>45169</v>
      </c>
      <c r="C90" s="71">
        <v>892400</v>
      </c>
      <c r="D90" s="1" t="s">
        <v>1780</v>
      </c>
      <c r="E90" s="71">
        <v>1052601</v>
      </c>
      <c r="F90" s="1" t="s">
        <v>1781</v>
      </c>
      <c r="G90" s="1" t="s">
        <v>1782</v>
      </c>
      <c r="H90" s="72">
        <v>2175672</v>
      </c>
      <c r="I90" s="1" t="s">
        <v>1783</v>
      </c>
      <c r="J90" s="73">
        <v>1</v>
      </c>
      <c r="K90" s="73">
        <v>1</v>
      </c>
      <c r="L90" s="73">
        <v>1</v>
      </c>
      <c r="M90" s="1">
        <v>1</v>
      </c>
      <c r="N90" s="1" t="s">
        <v>1375</v>
      </c>
      <c r="O90" s="1" t="s">
        <v>1447</v>
      </c>
      <c r="P90" s="1">
        <v>35102010</v>
      </c>
      <c r="Q90" s="73">
        <v>257639059</v>
      </c>
      <c r="R90" s="74">
        <v>87.33</v>
      </c>
      <c r="S90" s="1" t="s">
        <v>1448</v>
      </c>
      <c r="T90" s="75">
        <v>1</v>
      </c>
      <c r="U90" s="76">
        <v>22499619022.470001</v>
      </c>
      <c r="V90" s="77">
        <v>22499619022.470001</v>
      </c>
      <c r="W90" s="77">
        <v>22499619022.470001</v>
      </c>
      <c r="X90" s="76">
        <v>3.5271950903599997E-2</v>
      </c>
      <c r="Y90" s="71">
        <v>0</v>
      </c>
      <c r="Z90" s="71">
        <v>1</v>
      </c>
      <c r="AA90" s="71">
        <v>0</v>
      </c>
      <c r="AB90" s="71">
        <v>0</v>
      </c>
      <c r="AC90" s="73">
        <v>1</v>
      </c>
      <c r="AD90" s="73">
        <v>0</v>
      </c>
      <c r="AE90" s="1" t="s">
        <v>1449</v>
      </c>
      <c r="AF90" s="1" t="s">
        <v>1450</v>
      </c>
      <c r="AG90" s="1" t="s">
        <v>1451</v>
      </c>
      <c r="AI90" s="2" t="str">
        <f>INDEX('ISO2-ISO3'!$D$1:$D$249, MATCH($N90, 'ISO2-ISO3'!$C$1:$C$249, 0))</f>
        <v>USA</v>
      </c>
      <c r="AJ90" s="2" t="str">
        <f>INDEX('WB Country Groups'!$C$2:$C$219, MATCH($AI90, 'WB Country Groups'!$B$2:$B$219, 0))</f>
        <v>North America</v>
      </c>
    </row>
    <row r="91" spans="1:36">
      <c r="A91" s="70">
        <v>45169</v>
      </c>
      <c r="B91" s="70">
        <v>45169</v>
      </c>
      <c r="C91" s="71">
        <v>892400</v>
      </c>
      <c r="D91" s="1" t="s">
        <v>1784</v>
      </c>
      <c r="E91" s="71">
        <v>1052702</v>
      </c>
      <c r="G91" s="1" t="s">
        <v>1785</v>
      </c>
      <c r="H91" s="72">
        <v>4169219</v>
      </c>
      <c r="I91" s="1" t="s">
        <v>1786</v>
      </c>
      <c r="J91" s="73">
        <v>0.95</v>
      </c>
      <c r="K91" s="73">
        <v>0.95</v>
      </c>
      <c r="L91" s="73">
        <v>0.95</v>
      </c>
      <c r="M91" s="1">
        <v>1</v>
      </c>
      <c r="N91" s="1" t="s">
        <v>1009</v>
      </c>
      <c r="O91" s="1" t="s">
        <v>1499</v>
      </c>
      <c r="P91" s="1">
        <v>30201010</v>
      </c>
      <c r="Q91" s="73">
        <v>103657554</v>
      </c>
      <c r="R91" s="74">
        <v>996</v>
      </c>
      <c r="S91" s="1" t="s">
        <v>1787</v>
      </c>
      <c r="T91" s="75">
        <v>6.8669500000000001</v>
      </c>
      <c r="U91" s="76">
        <v>14283019039.7192</v>
      </c>
      <c r="V91" s="77">
        <v>14283019039.7192</v>
      </c>
      <c r="W91" s="77">
        <v>21561623979.2047</v>
      </c>
      <c r="X91" s="76">
        <v>2.2391043413700001E-2</v>
      </c>
      <c r="Y91" s="71">
        <v>1</v>
      </c>
      <c r="Z91" s="71">
        <v>0</v>
      </c>
      <c r="AA91" s="71">
        <v>0</v>
      </c>
      <c r="AB91" s="71">
        <v>0</v>
      </c>
      <c r="AC91" s="73">
        <v>0.35</v>
      </c>
      <c r="AD91" s="73">
        <v>0.65</v>
      </c>
      <c r="AE91" s="1" t="s">
        <v>1788</v>
      </c>
      <c r="AF91" s="1" t="s">
        <v>1450</v>
      </c>
      <c r="AG91" s="1" t="s">
        <v>1619</v>
      </c>
      <c r="AI91" s="2" t="str">
        <f>INDEX('ISO2-ISO3'!$D$1:$D$249, MATCH($N91, 'ISO2-ISO3'!$C$1:$C$249, 0))</f>
        <v>DNK</v>
      </c>
      <c r="AJ91" s="2" t="str">
        <f>INDEX('WB Country Groups'!$C$2:$C$219, MATCH($AI91, 'WB Country Groups'!$B$2:$B$219, 0))</f>
        <v>Europe &amp; Central Asia</v>
      </c>
    </row>
    <row r="92" spans="1:36">
      <c r="A92" s="70">
        <v>45169</v>
      </c>
      <c r="B92" s="70">
        <v>45169</v>
      </c>
      <c r="C92" s="71">
        <v>892400</v>
      </c>
      <c r="D92" s="1" t="s">
        <v>1789</v>
      </c>
      <c r="E92" s="71">
        <v>1053001</v>
      </c>
      <c r="F92" s="1">
        <v>143658300</v>
      </c>
      <c r="G92" s="1" t="s">
        <v>1790</v>
      </c>
      <c r="H92" s="72">
        <v>2523044</v>
      </c>
      <c r="I92" s="1" t="s">
        <v>1791</v>
      </c>
      <c r="J92" s="73">
        <v>0.9</v>
      </c>
      <c r="K92" s="73">
        <v>0.9</v>
      </c>
      <c r="L92" s="73">
        <v>0.9</v>
      </c>
      <c r="M92" s="1">
        <v>1</v>
      </c>
      <c r="N92" s="1" t="s">
        <v>1375</v>
      </c>
      <c r="O92" s="1" t="s">
        <v>1455</v>
      </c>
      <c r="P92" s="1">
        <v>25301020</v>
      </c>
      <c r="Q92" s="73">
        <v>1116014127</v>
      </c>
      <c r="R92" s="74">
        <v>15.82</v>
      </c>
      <c r="S92" s="1" t="s">
        <v>1448</v>
      </c>
      <c r="T92" s="75">
        <v>1</v>
      </c>
      <c r="U92" s="76">
        <v>15889809140.226</v>
      </c>
      <c r="V92" s="77">
        <v>15889809140.226</v>
      </c>
      <c r="W92" s="77">
        <v>17655343489.139999</v>
      </c>
      <c r="X92" s="76">
        <v>2.4909958133099999E-2</v>
      </c>
      <c r="Y92" s="71">
        <v>0</v>
      </c>
      <c r="Z92" s="71">
        <v>1</v>
      </c>
      <c r="AA92" s="71">
        <v>0</v>
      </c>
      <c r="AB92" s="71">
        <v>0</v>
      </c>
      <c r="AC92" s="73">
        <v>1</v>
      </c>
      <c r="AD92" s="73">
        <v>0</v>
      </c>
      <c r="AE92" s="1" t="s">
        <v>1449</v>
      </c>
      <c r="AF92" s="1" t="s">
        <v>1450</v>
      </c>
      <c r="AG92" s="1" t="s">
        <v>1451</v>
      </c>
      <c r="AI92" s="2" t="str">
        <f>INDEX('ISO2-ISO3'!$D$1:$D$249, MATCH($N92, 'ISO2-ISO3'!$C$1:$C$249, 0))</f>
        <v>USA</v>
      </c>
      <c r="AJ92" s="2" t="str">
        <f>INDEX('WB Country Groups'!$C$2:$C$219, MATCH($AI92, 'WB Country Groups'!$B$2:$B$219, 0))</f>
        <v>North America</v>
      </c>
    </row>
    <row r="93" spans="1:36">
      <c r="A93" s="70">
        <v>45169</v>
      </c>
      <c r="B93" s="70">
        <v>45169</v>
      </c>
      <c r="C93" s="71">
        <v>892400</v>
      </c>
      <c r="D93" s="1" t="s">
        <v>1792</v>
      </c>
      <c r="E93" s="71">
        <v>1053301</v>
      </c>
      <c r="G93" s="1" t="s">
        <v>1793</v>
      </c>
      <c r="H93" s="72">
        <v>5641567</v>
      </c>
      <c r="I93" s="1" t="s">
        <v>1794</v>
      </c>
      <c r="J93" s="73">
        <v>0.8</v>
      </c>
      <c r="K93" s="73">
        <v>0.8</v>
      </c>
      <c r="L93" s="73">
        <v>0.8</v>
      </c>
      <c r="M93" s="1">
        <v>1</v>
      </c>
      <c r="N93" s="1" t="s">
        <v>1042</v>
      </c>
      <c r="O93" s="1" t="s">
        <v>1499</v>
      </c>
      <c r="P93" s="1">
        <v>30101040</v>
      </c>
      <c r="Q93" s="73">
        <v>742157461</v>
      </c>
      <c r="R93" s="74">
        <v>17.670000000000002</v>
      </c>
      <c r="S93" s="1" t="s">
        <v>1456</v>
      </c>
      <c r="T93" s="75">
        <v>0.92136177270005104</v>
      </c>
      <c r="U93" s="76">
        <v>11386556485.7892</v>
      </c>
      <c r="V93" s="77">
        <v>11386556485.7892</v>
      </c>
      <c r="W93" s="77">
        <v>14233195607.2365</v>
      </c>
      <c r="X93" s="76">
        <v>1.78503494182E-2</v>
      </c>
      <c r="Y93" s="71">
        <v>0</v>
      </c>
      <c r="Z93" s="71">
        <v>1</v>
      </c>
      <c r="AA93" s="71">
        <v>0</v>
      </c>
      <c r="AB93" s="71">
        <v>0</v>
      </c>
      <c r="AC93" s="73">
        <v>0.5</v>
      </c>
      <c r="AD93" s="73">
        <v>0.5</v>
      </c>
      <c r="AE93" s="1" t="s">
        <v>1457</v>
      </c>
      <c r="AF93" s="1" t="s">
        <v>1450</v>
      </c>
      <c r="AG93" s="1" t="s">
        <v>1451</v>
      </c>
      <c r="AI93" s="2" t="str">
        <f>INDEX('ISO2-ISO3'!$D$1:$D$249, MATCH($N93, 'ISO2-ISO3'!$C$1:$C$249, 0))</f>
        <v>FRA</v>
      </c>
      <c r="AJ93" s="2" t="str">
        <f>INDEX('WB Country Groups'!$C$2:$C$219, MATCH($AI93, 'WB Country Groups'!$B$2:$B$219, 0))</f>
        <v>Europe &amp; Central Asia</v>
      </c>
    </row>
    <row r="94" spans="1:36">
      <c r="A94" s="70">
        <v>45169</v>
      </c>
      <c r="B94" s="70">
        <v>45169</v>
      </c>
      <c r="C94" s="71">
        <v>892400</v>
      </c>
      <c r="D94" s="1" t="s">
        <v>1795</v>
      </c>
      <c r="E94" s="71">
        <v>1054301</v>
      </c>
      <c r="G94" s="1" t="s">
        <v>1796</v>
      </c>
      <c r="H94" s="72">
        <v>5650422</v>
      </c>
      <c r="I94" s="1" t="s">
        <v>1797</v>
      </c>
      <c r="J94" s="73">
        <v>0.13</v>
      </c>
      <c r="K94" s="73">
        <v>0.13</v>
      </c>
      <c r="L94" s="73">
        <v>0.13</v>
      </c>
      <c r="M94" s="1">
        <v>1</v>
      </c>
      <c r="N94" s="1" t="s">
        <v>1311</v>
      </c>
      <c r="O94" s="1" t="s">
        <v>1548</v>
      </c>
      <c r="P94" s="1">
        <v>55102010</v>
      </c>
      <c r="Q94" s="73">
        <v>969613801</v>
      </c>
      <c r="R94" s="74">
        <v>26.74</v>
      </c>
      <c r="S94" s="1" t="s">
        <v>1456</v>
      </c>
      <c r="T94" s="75">
        <v>0.92136177270005104</v>
      </c>
      <c r="U94" s="76">
        <v>3658249772.1375399</v>
      </c>
      <c r="V94" s="77">
        <v>3658249772.1375399</v>
      </c>
      <c r="W94" s="77">
        <v>28140382862.5965</v>
      </c>
      <c r="X94" s="76">
        <v>5.7349240548000002E-3</v>
      </c>
      <c r="Y94" s="71">
        <v>1</v>
      </c>
      <c r="Z94" s="71">
        <v>0</v>
      </c>
      <c r="AA94" s="71">
        <v>0</v>
      </c>
      <c r="AB94" s="71">
        <v>0</v>
      </c>
      <c r="AC94" s="73">
        <v>1</v>
      </c>
      <c r="AD94" s="73">
        <v>0</v>
      </c>
      <c r="AE94" s="1" t="s">
        <v>1647</v>
      </c>
      <c r="AF94" s="1" t="s">
        <v>1450</v>
      </c>
      <c r="AG94" s="1" t="s">
        <v>1451</v>
      </c>
      <c r="AI94" s="2" t="str">
        <f>INDEX('ISO2-ISO3'!$D$1:$D$249, MATCH($N94, 'ISO2-ISO3'!$C$1:$C$249, 0))</f>
        <v>ESP</v>
      </c>
      <c r="AJ94" s="2" t="str">
        <f>INDEX('WB Country Groups'!$C$2:$C$219, MATCH($AI94, 'WB Country Groups'!$B$2:$B$219, 0))</f>
        <v>Europe &amp; Central Asia</v>
      </c>
    </row>
    <row r="95" spans="1:36">
      <c r="A95" s="70">
        <v>45169</v>
      </c>
      <c r="B95" s="70">
        <v>45169</v>
      </c>
      <c r="C95" s="71">
        <v>892400</v>
      </c>
      <c r="D95" s="1" t="s">
        <v>1798</v>
      </c>
      <c r="E95" s="71">
        <v>1054501</v>
      </c>
      <c r="F95" s="1">
        <v>149123101</v>
      </c>
      <c r="G95" s="1" t="s">
        <v>1799</v>
      </c>
      <c r="H95" s="72">
        <v>2180201</v>
      </c>
      <c r="I95" s="1" t="s">
        <v>1800</v>
      </c>
      <c r="J95" s="73">
        <v>1</v>
      </c>
      <c r="K95" s="73">
        <v>1</v>
      </c>
      <c r="L95" s="73">
        <v>1</v>
      </c>
      <c r="M95" s="1">
        <v>1</v>
      </c>
      <c r="N95" s="1" t="s">
        <v>1375</v>
      </c>
      <c r="O95" s="1" t="s">
        <v>1467</v>
      </c>
      <c r="P95" s="1">
        <v>20106010</v>
      </c>
      <c r="Q95" s="73">
        <v>516345490</v>
      </c>
      <c r="R95" s="74">
        <v>281.13</v>
      </c>
      <c r="S95" s="1" t="s">
        <v>1448</v>
      </c>
      <c r="T95" s="75">
        <v>1</v>
      </c>
      <c r="U95" s="76">
        <v>145160207603.70001</v>
      </c>
      <c r="V95" s="77">
        <v>145160207603.70001</v>
      </c>
      <c r="W95" s="77">
        <v>145160207603.70001</v>
      </c>
      <c r="X95" s="76">
        <v>0.2275631294305</v>
      </c>
      <c r="Y95" s="71">
        <v>1</v>
      </c>
      <c r="Z95" s="71">
        <v>0</v>
      </c>
      <c r="AA95" s="71">
        <v>0</v>
      </c>
      <c r="AB95" s="71">
        <v>0</v>
      </c>
      <c r="AC95" s="73">
        <v>1</v>
      </c>
      <c r="AD95" s="73">
        <v>0</v>
      </c>
      <c r="AE95" s="1" t="s">
        <v>1449</v>
      </c>
      <c r="AF95" s="1" t="s">
        <v>1450</v>
      </c>
      <c r="AG95" s="1" t="s">
        <v>1451</v>
      </c>
      <c r="AI95" s="2" t="str">
        <f>INDEX('ISO2-ISO3'!$D$1:$D$249, MATCH($N95, 'ISO2-ISO3'!$C$1:$C$249, 0))</f>
        <v>USA</v>
      </c>
      <c r="AJ95" s="2" t="str">
        <f>INDEX('WB Country Groups'!$C$2:$C$219, MATCH($AI95, 'WB Country Groups'!$B$2:$B$219, 0))</f>
        <v>North America</v>
      </c>
    </row>
    <row r="96" spans="1:36">
      <c r="A96" s="70">
        <v>45169</v>
      </c>
      <c r="B96" s="70">
        <v>45169</v>
      </c>
      <c r="C96" s="71">
        <v>892400</v>
      </c>
      <c r="D96" s="1" t="s">
        <v>1801</v>
      </c>
      <c r="E96" s="71">
        <v>1055201</v>
      </c>
      <c r="F96" s="1">
        <v>124900309</v>
      </c>
      <c r="G96" s="1" t="s">
        <v>1802</v>
      </c>
      <c r="H96" s="72">
        <v>2159795</v>
      </c>
      <c r="I96" s="1" t="s">
        <v>1803</v>
      </c>
      <c r="J96" s="73">
        <v>0.9</v>
      </c>
      <c r="K96" s="73">
        <v>0.9</v>
      </c>
      <c r="L96" s="73">
        <v>0.9</v>
      </c>
      <c r="M96" s="1">
        <v>1</v>
      </c>
      <c r="N96" s="1" t="s">
        <v>963</v>
      </c>
      <c r="O96" s="1" t="s">
        <v>1462</v>
      </c>
      <c r="P96" s="1">
        <v>15103010</v>
      </c>
      <c r="Q96" s="73">
        <v>165336489</v>
      </c>
      <c r="R96" s="74">
        <v>60.39</v>
      </c>
      <c r="S96" s="1" t="s">
        <v>1493</v>
      </c>
      <c r="T96" s="75">
        <v>1.3529500000000001</v>
      </c>
      <c r="U96" s="76">
        <v>6641933193.1253901</v>
      </c>
      <c r="V96" s="77">
        <v>6641933193.1253901</v>
      </c>
      <c r="W96" s="77">
        <v>7910251741.52777</v>
      </c>
      <c r="X96" s="76">
        <v>1.04123514829E-2</v>
      </c>
      <c r="Y96" s="71">
        <v>0</v>
      </c>
      <c r="Z96" s="71">
        <v>1</v>
      </c>
      <c r="AA96" s="71">
        <v>0</v>
      </c>
      <c r="AB96" s="71">
        <v>0</v>
      </c>
      <c r="AC96" s="73">
        <v>0</v>
      </c>
      <c r="AD96" s="73">
        <v>1</v>
      </c>
      <c r="AE96" s="1" t="s">
        <v>1494</v>
      </c>
      <c r="AF96" s="1" t="s">
        <v>1450</v>
      </c>
      <c r="AG96" s="1" t="s">
        <v>1619</v>
      </c>
      <c r="AI96" s="2" t="str">
        <f>INDEX('ISO2-ISO3'!$D$1:$D$249, MATCH($N96, 'ISO2-ISO3'!$C$1:$C$249, 0))</f>
        <v>CAN</v>
      </c>
      <c r="AJ96" s="2" t="str">
        <f>INDEX('WB Country Groups'!$C$2:$C$219, MATCH($AI96, 'WB Country Groups'!$B$2:$B$219, 0))</f>
        <v>North America</v>
      </c>
    </row>
    <row r="97" spans="1:36">
      <c r="A97" s="70">
        <v>45169</v>
      </c>
      <c r="B97" s="70">
        <v>45169</v>
      </c>
      <c r="C97" s="71">
        <v>892400</v>
      </c>
      <c r="D97" s="1" t="s">
        <v>1804</v>
      </c>
      <c r="E97" s="71">
        <v>1060001</v>
      </c>
      <c r="F97" s="1" t="s">
        <v>1805</v>
      </c>
      <c r="G97" s="1" t="s">
        <v>1806</v>
      </c>
      <c r="H97" s="72">
        <v>2190385</v>
      </c>
      <c r="I97" s="1" t="s">
        <v>1807</v>
      </c>
      <c r="J97" s="73">
        <v>1</v>
      </c>
      <c r="K97" s="73">
        <v>1</v>
      </c>
      <c r="L97" s="73">
        <v>1</v>
      </c>
      <c r="M97" s="1">
        <v>1</v>
      </c>
      <c r="N97" s="1" t="s">
        <v>1375</v>
      </c>
      <c r="O97" s="1" t="s">
        <v>1484</v>
      </c>
      <c r="P97" s="1">
        <v>40101010</v>
      </c>
      <c r="Q97" s="73">
        <v>2931461005</v>
      </c>
      <c r="R97" s="74">
        <v>146.33000000000001</v>
      </c>
      <c r="S97" s="1" t="s">
        <v>1448</v>
      </c>
      <c r="T97" s="75">
        <v>1</v>
      </c>
      <c r="U97" s="76">
        <v>428960688861.65002</v>
      </c>
      <c r="V97" s="77">
        <v>428960688861.65002</v>
      </c>
      <c r="W97" s="77">
        <v>428960688861.65002</v>
      </c>
      <c r="X97" s="76">
        <v>0.67246829121740004</v>
      </c>
      <c r="Y97" s="71">
        <v>1</v>
      </c>
      <c r="Z97" s="71">
        <v>0</v>
      </c>
      <c r="AA97" s="71">
        <v>0</v>
      </c>
      <c r="AB97" s="71">
        <v>0</v>
      </c>
      <c r="AC97" s="73">
        <v>1</v>
      </c>
      <c r="AD97" s="73">
        <v>0</v>
      </c>
      <c r="AE97" s="1" t="s">
        <v>1449</v>
      </c>
      <c r="AF97" s="1" t="s">
        <v>1450</v>
      </c>
      <c r="AG97" s="1" t="s">
        <v>1451</v>
      </c>
      <c r="AI97" s="2" t="str">
        <f>INDEX('ISO2-ISO3'!$D$1:$D$249, MATCH($N97, 'ISO2-ISO3'!$C$1:$C$249, 0))</f>
        <v>USA</v>
      </c>
      <c r="AJ97" s="2" t="str">
        <f>INDEX('WB Country Groups'!$C$2:$C$219, MATCH($AI97, 'WB Country Groups'!$B$2:$B$219, 0))</f>
        <v>North America</v>
      </c>
    </row>
    <row r="98" spans="1:36">
      <c r="A98" s="70">
        <v>45169</v>
      </c>
      <c r="B98" s="70">
        <v>45169</v>
      </c>
      <c r="C98" s="71">
        <v>892400</v>
      </c>
      <c r="D98" s="1" t="s">
        <v>1808</v>
      </c>
      <c r="E98" s="71">
        <v>1060401</v>
      </c>
      <c r="G98" s="1" t="s">
        <v>1809</v>
      </c>
      <c r="H98" s="72" t="s">
        <v>1810</v>
      </c>
      <c r="I98" s="1" t="s">
        <v>1811</v>
      </c>
      <c r="J98" s="73">
        <v>0.7</v>
      </c>
      <c r="K98" s="73">
        <v>0.7</v>
      </c>
      <c r="L98" s="73">
        <v>0.7</v>
      </c>
      <c r="M98" s="1">
        <v>1</v>
      </c>
      <c r="N98" s="1" t="s">
        <v>1091</v>
      </c>
      <c r="O98" s="1" t="s">
        <v>1467</v>
      </c>
      <c r="P98" s="1">
        <v>20105010</v>
      </c>
      <c r="Q98" s="73">
        <v>3830044500</v>
      </c>
      <c r="R98" s="74">
        <v>42.75</v>
      </c>
      <c r="S98" s="1" t="s">
        <v>1565</v>
      </c>
      <c r="T98" s="75">
        <v>7.8417500000000002</v>
      </c>
      <c r="U98" s="76">
        <v>14615880595.8491</v>
      </c>
      <c r="V98" s="77">
        <v>14615880595.8491</v>
      </c>
      <c r="W98" s="77">
        <v>20879829422.641602</v>
      </c>
      <c r="X98" s="76">
        <v>2.2912860092200001E-2</v>
      </c>
      <c r="Y98" s="71">
        <v>1</v>
      </c>
      <c r="Z98" s="71">
        <v>0</v>
      </c>
      <c r="AA98" s="71">
        <v>0</v>
      </c>
      <c r="AB98" s="71">
        <v>0</v>
      </c>
      <c r="AC98" s="73">
        <v>1</v>
      </c>
      <c r="AD98" s="73">
        <v>0</v>
      </c>
      <c r="AE98" s="1" t="s">
        <v>1566</v>
      </c>
      <c r="AF98" s="1" t="s">
        <v>1450</v>
      </c>
      <c r="AG98" s="1" t="s">
        <v>1451</v>
      </c>
      <c r="AI98" s="2" t="str">
        <f>INDEX('ISO2-ISO3'!$D$1:$D$249, MATCH($N98, 'ISO2-ISO3'!$C$1:$C$249, 0))</f>
        <v>HKG</v>
      </c>
      <c r="AJ98" s="2" t="str">
        <f>INDEX('WB Country Groups'!$C$2:$C$219, MATCH($AI98, 'WB Country Groups'!$B$2:$B$219, 0))</f>
        <v>East Asia &amp; Pacific</v>
      </c>
    </row>
    <row r="99" spans="1:36">
      <c r="A99" s="70">
        <v>45169</v>
      </c>
      <c r="B99" s="70">
        <v>45169</v>
      </c>
      <c r="C99" s="71">
        <v>892400</v>
      </c>
      <c r="D99" s="1" t="s">
        <v>1812</v>
      </c>
      <c r="E99" s="71">
        <v>1060601</v>
      </c>
      <c r="F99" s="1">
        <v>166764100</v>
      </c>
      <c r="G99" s="1" t="s">
        <v>1813</v>
      </c>
      <c r="H99" s="72">
        <v>2838555</v>
      </c>
      <c r="I99" s="1" t="s">
        <v>1814</v>
      </c>
      <c r="J99" s="73">
        <v>0.95</v>
      </c>
      <c r="K99" s="73">
        <v>0.95</v>
      </c>
      <c r="L99" s="73">
        <v>0.95</v>
      </c>
      <c r="M99" s="1">
        <v>1</v>
      </c>
      <c r="N99" s="1" t="s">
        <v>1375</v>
      </c>
      <c r="O99" s="1" t="s">
        <v>1541</v>
      </c>
      <c r="P99" s="1">
        <v>10102010</v>
      </c>
      <c r="Q99" s="73">
        <v>1909800913</v>
      </c>
      <c r="R99" s="74">
        <v>161.1</v>
      </c>
      <c r="S99" s="1" t="s">
        <v>1448</v>
      </c>
      <c r="T99" s="75">
        <v>1</v>
      </c>
      <c r="U99" s="76">
        <v>292285480730.08502</v>
      </c>
      <c r="V99" s="77">
        <v>292285480730.08502</v>
      </c>
      <c r="W99" s="77">
        <v>307668927084.29999</v>
      </c>
      <c r="X99" s="76">
        <v>0.45820683078399999</v>
      </c>
      <c r="Y99" s="71">
        <v>1</v>
      </c>
      <c r="Z99" s="71">
        <v>0</v>
      </c>
      <c r="AA99" s="71">
        <v>0</v>
      </c>
      <c r="AB99" s="71">
        <v>0</v>
      </c>
      <c r="AC99" s="73">
        <v>1</v>
      </c>
      <c r="AD99" s="73">
        <v>0</v>
      </c>
      <c r="AE99" s="1" t="s">
        <v>1449</v>
      </c>
      <c r="AF99" s="1" t="s">
        <v>1450</v>
      </c>
      <c r="AG99" s="1" t="s">
        <v>1451</v>
      </c>
      <c r="AI99" s="2" t="str">
        <f>INDEX('ISO2-ISO3'!$D$1:$D$249, MATCH($N99, 'ISO2-ISO3'!$C$1:$C$249, 0))</f>
        <v>USA</v>
      </c>
      <c r="AJ99" s="2" t="str">
        <f>INDEX('WB Country Groups'!$C$2:$C$219, MATCH($AI99, 'WB Country Groups'!$B$2:$B$219, 0))</f>
        <v>North America</v>
      </c>
    </row>
    <row r="100" spans="1:36">
      <c r="A100" s="70">
        <v>45169</v>
      </c>
      <c r="B100" s="70">
        <v>45169</v>
      </c>
      <c r="C100" s="71">
        <v>892400</v>
      </c>
      <c r="D100" s="1" t="s">
        <v>1815</v>
      </c>
      <c r="E100" s="71">
        <v>1060701</v>
      </c>
      <c r="G100" s="1" t="s">
        <v>1816</v>
      </c>
      <c r="H100" s="72">
        <v>6190563</v>
      </c>
      <c r="I100" s="1" t="s">
        <v>1817</v>
      </c>
      <c r="J100" s="73">
        <v>0.65</v>
      </c>
      <c r="K100" s="73">
        <v>0.65</v>
      </c>
      <c r="L100" s="73">
        <v>0.65</v>
      </c>
      <c r="M100" s="1">
        <v>1</v>
      </c>
      <c r="N100" s="1" t="s">
        <v>1115</v>
      </c>
      <c r="O100" s="1" t="s">
        <v>1484</v>
      </c>
      <c r="P100" s="1">
        <v>40101015</v>
      </c>
      <c r="Q100" s="73">
        <v>815521087</v>
      </c>
      <c r="R100" s="74">
        <v>1041.5</v>
      </c>
      <c r="S100" s="1" t="s">
        <v>1479</v>
      </c>
      <c r="T100" s="75">
        <v>145.58500000000001</v>
      </c>
      <c r="U100" s="76">
        <v>3792199662.5464501</v>
      </c>
      <c r="V100" s="77">
        <v>3792199662.5464501</v>
      </c>
      <c r="W100" s="77">
        <v>5834153326.9945402</v>
      </c>
      <c r="X100" s="76">
        <v>5.9449131197000004E-3</v>
      </c>
      <c r="Y100" s="71">
        <v>0</v>
      </c>
      <c r="Z100" s="71">
        <v>1</v>
      </c>
      <c r="AA100" s="71">
        <v>0</v>
      </c>
      <c r="AB100" s="71">
        <v>0</v>
      </c>
      <c r="AC100" s="73">
        <v>1</v>
      </c>
      <c r="AD100" s="73">
        <v>0</v>
      </c>
      <c r="AE100" s="1" t="s">
        <v>1480</v>
      </c>
      <c r="AF100" s="1" t="s">
        <v>1450</v>
      </c>
      <c r="AG100" s="1" t="s">
        <v>1451</v>
      </c>
      <c r="AI100" s="2" t="str">
        <f>INDEX('ISO2-ISO3'!$D$1:$D$249, MATCH($N100, 'ISO2-ISO3'!$C$1:$C$249, 0))</f>
        <v>JPN</v>
      </c>
      <c r="AJ100" s="2" t="str">
        <f>INDEX('WB Country Groups'!$C$2:$C$219, MATCH($AI100, 'WB Country Groups'!$B$2:$B$219, 0))</f>
        <v>East Asia &amp; Pacific</v>
      </c>
    </row>
    <row r="101" spans="1:36">
      <c r="A101" s="70">
        <v>45169</v>
      </c>
      <c r="B101" s="70">
        <v>45169</v>
      </c>
      <c r="C101" s="71">
        <v>892400</v>
      </c>
      <c r="D101" s="1" t="s">
        <v>1818</v>
      </c>
      <c r="E101" s="71">
        <v>1061001</v>
      </c>
      <c r="G101" s="1" t="s">
        <v>1819</v>
      </c>
      <c r="H101" s="72">
        <v>6097017</v>
      </c>
      <c r="I101" s="1" t="s">
        <v>1820</v>
      </c>
      <c r="J101" s="73">
        <v>0.65</v>
      </c>
      <c r="K101" s="73">
        <v>0.65</v>
      </c>
      <c r="L101" s="73">
        <v>0.65</v>
      </c>
      <c r="M101" s="1">
        <v>1</v>
      </c>
      <c r="N101" s="1" t="s">
        <v>1091</v>
      </c>
      <c r="O101" s="1" t="s">
        <v>1548</v>
      </c>
      <c r="P101" s="1">
        <v>55101010</v>
      </c>
      <c r="Q101" s="73">
        <v>2526450570</v>
      </c>
      <c r="R101" s="74">
        <v>61.5</v>
      </c>
      <c r="S101" s="1" t="s">
        <v>1565</v>
      </c>
      <c r="T101" s="75">
        <v>7.8417500000000002</v>
      </c>
      <c r="U101" s="76">
        <v>12879122840.660601</v>
      </c>
      <c r="V101" s="77">
        <v>12879122840.660601</v>
      </c>
      <c r="W101" s="77">
        <v>19814035139.477798</v>
      </c>
      <c r="X101" s="76">
        <v>2.01901991346E-2</v>
      </c>
      <c r="Y101" s="71">
        <v>1</v>
      </c>
      <c r="Z101" s="71">
        <v>0</v>
      </c>
      <c r="AA101" s="71">
        <v>0</v>
      </c>
      <c r="AB101" s="71">
        <v>0</v>
      </c>
      <c r="AC101" s="73">
        <v>1</v>
      </c>
      <c r="AD101" s="73">
        <v>0</v>
      </c>
      <c r="AE101" s="1" t="s">
        <v>1566</v>
      </c>
      <c r="AF101" s="1" t="s">
        <v>1450</v>
      </c>
      <c r="AG101" s="1" t="s">
        <v>1451</v>
      </c>
      <c r="AI101" s="2" t="str">
        <f>INDEX('ISO2-ISO3'!$D$1:$D$249, MATCH($N101, 'ISO2-ISO3'!$C$1:$C$249, 0))</f>
        <v>HKG</v>
      </c>
      <c r="AJ101" s="2" t="str">
        <f>INDEX('WB Country Groups'!$C$2:$C$219, MATCH($AI101, 'WB Country Groups'!$B$2:$B$219, 0))</f>
        <v>East Asia &amp; Pacific</v>
      </c>
    </row>
    <row r="102" spans="1:36">
      <c r="A102" s="70">
        <v>45169</v>
      </c>
      <c r="B102" s="70">
        <v>45169</v>
      </c>
      <c r="C102" s="71">
        <v>892400</v>
      </c>
      <c r="D102" s="1" t="s">
        <v>1821</v>
      </c>
      <c r="E102" s="71">
        <v>1062301</v>
      </c>
      <c r="G102" s="1" t="s">
        <v>1822</v>
      </c>
      <c r="H102" s="72">
        <v>6195609</v>
      </c>
      <c r="I102" s="1" t="s">
        <v>1823</v>
      </c>
      <c r="J102" s="73">
        <v>0.85</v>
      </c>
      <c r="K102" s="73">
        <v>0.85</v>
      </c>
      <c r="L102" s="73">
        <v>0.85</v>
      </c>
      <c r="M102" s="1">
        <v>1</v>
      </c>
      <c r="N102" s="1" t="s">
        <v>1115</v>
      </c>
      <c r="O102" s="1" t="s">
        <v>1548</v>
      </c>
      <c r="P102" s="1">
        <v>55101010</v>
      </c>
      <c r="Q102" s="73">
        <v>758000000</v>
      </c>
      <c r="R102" s="74">
        <v>1945</v>
      </c>
      <c r="S102" s="1" t="s">
        <v>1479</v>
      </c>
      <c r="T102" s="75">
        <v>145.58500000000001</v>
      </c>
      <c r="U102" s="76">
        <v>8607778960.7445793</v>
      </c>
      <c r="V102" s="77">
        <v>8607778960.7445793</v>
      </c>
      <c r="W102" s="77">
        <v>10126798777.3466</v>
      </c>
      <c r="X102" s="76">
        <v>1.34941465715E-2</v>
      </c>
      <c r="Y102" s="71">
        <v>0</v>
      </c>
      <c r="Z102" s="71">
        <v>1</v>
      </c>
      <c r="AA102" s="71">
        <v>0</v>
      </c>
      <c r="AB102" s="71">
        <v>0</v>
      </c>
      <c r="AC102" s="73">
        <v>1</v>
      </c>
      <c r="AD102" s="73">
        <v>0</v>
      </c>
      <c r="AE102" s="1" t="s">
        <v>1480</v>
      </c>
      <c r="AF102" s="1" t="s">
        <v>1450</v>
      </c>
      <c r="AG102" s="1" t="s">
        <v>1451</v>
      </c>
      <c r="AI102" s="2" t="str">
        <f>INDEX('ISO2-ISO3'!$D$1:$D$249, MATCH($N102, 'ISO2-ISO3'!$C$1:$C$249, 0))</f>
        <v>JPN</v>
      </c>
      <c r="AJ102" s="2" t="str">
        <f>INDEX('WB Country Groups'!$C$2:$C$219, MATCH($AI102, 'WB Country Groups'!$B$2:$B$219, 0))</f>
        <v>East Asia &amp; Pacific</v>
      </c>
    </row>
    <row r="103" spans="1:36">
      <c r="A103" s="70">
        <v>45169</v>
      </c>
      <c r="B103" s="70">
        <v>45169</v>
      </c>
      <c r="C103" s="71">
        <v>892400</v>
      </c>
      <c r="D103" s="1" t="s">
        <v>1824</v>
      </c>
      <c r="E103" s="71">
        <v>1062401</v>
      </c>
      <c r="G103" s="1" t="s">
        <v>1825</v>
      </c>
      <c r="H103" s="72">
        <v>6196408</v>
      </c>
      <c r="I103" s="1" t="s">
        <v>1826</v>
      </c>
      <c r="J103" s="73">
        <v>0.4</v>
      </c>
      <c r="K103" s="73">
        <v>0.4</v>
      </c>
      <c r="L103" s="73">
        <v>0.4</v>
      </c>
      <c r="M103" s="1">
        <v>1</v>
      </c>
      <c r="N103" s="1" t="s">
        <v>1115</v>
      </c>
      <c r="O103" s="1" t="s">
        <v>1447</v>
      </c>
      <c r="P103" s="1">
        <v>35202010</v>
      </c>
      <c r="Q103" s="73">
        <v>1679057667</v>
      </c>
      <c r="R103" s="74">
        <v>4457</v>
      </c>
      <c r="S103" s="1" t="s">
        <v>1479</v>
      </c>
      <c r="T103" s="75">
        <v>145.58500000000001</v>
      </c>
      <c r="U103" s="76">
        <v>20561349100.028198</v>
      </c>
      <c r="V103" s="77">
        <v>20561349100.028198</v>
      </c>
      <c r="W103" s="77">
        <v>51403372750.070396</v>
      </c>
      <c r="X103" s="76">
        <v>3.2233385607200002E-2</v>
      </c>
      <c r="Y103" s="71">
        <v>1</v>
      </c>
      <c r="Z103" s="71">
        <v>0</v>
      </c>
      <c r="AA103" s="71">
        <v>0</v>
      </c>
      <c r="AB103" s="71">
        <v>0</v>
      </c>
      <c r="AC103" s="73">
        <v>0</v>
      </c>
      <c r="AD103" s="73">
        <v>1</v>
      </c>
      <c r="AE103" s="1" t="s">
        <v>1480</v>
      </c>
      <c r="AF103" s="1" t="s">
        <v>1450</v>
      </c>
      <c r="AG103" s="1" t="s">
        <v>1451</v>
      </c>
      <c r="AI103" s="2" t="str">
        <f>INDEX('ISO2-ISO3'!$D$1:$D$249, MATCH($N103, 'ISO2-ISO3'!$C$1:$C$249, 0))</f>
        <v>JPN</v>
      </c>
      <c r="AJ103" s="2" t="str">
        <f>INDEX('WB Country Groups'!$C$2:$C$219, MATCH($AI103, 'WB Country Groups'!$B$2:$B$219, 0))</f>
        <v>East Asia &amp; Pacific</v>
      </c>
    </row>
    <row r="104" spans="1:36">
      <c r="A104" s="70">
        <v>45169</v>
      </c>
      <c r="B104" s="70">
        <v>45169</v>
      </c>
      <c r="C104" s="71">
        <v>892400</v>
      </c>
      <c r="D104" s="1" t="s">
        <v>1827</v>
      </c>
      <c r="E104" s="71">
        <v>1063301</v>
      </c>
      <c r="F104" s="1">
        <v>125523100</v>
      </c>
      <c r="G104" s="1" t="s">
        <v>1828</v>
      </c>
      <c r="H104" s="72" t="s">
        <v>1829</v>
      </c>
      <c r="I104" s="1" t="s">
        <v>1830</v>
      </c>
      <c r="J104" s="73">
        <v>1</v>
      </c>
      <c r="K104" s="73">
        <v>1</v>
      </c>
      <c r="L104" s="73">
        <v>1</v>
      </c>
      <c r="M104" s="1">
        <v>1</v>
      </c>
      <c r="N104" s="1" t="s">
        <v>1375</v>
      </c>
      <c r="O104" s="1" t="s">
        <v>1447</v>
      </c>
      <c r="P104" s="1">
        <v>35102015</v>
      </c>
      <c r="Q104" s="73">
        <v>297032506</v>
      </c>
      <c r="R104" s="74">
        <v>276.26</v>
      </c>
      <c r="S104" s="1" t="s">
        <v>1448</v>
      </c>
      <c r="T104" s="75">
        <v>1</v>
      </c>
      <c r="U104" s="76">
        <v>82058200107.559998</v>
      </c>
      <c r="V104" s="77">
        <v>82058200107.559998</v>
      </c>
      <c r="W104" s="77">
        <v>82058200107.559998</v>
      </c>
      <c r="X104" s="76">
        <v>0.1286400806404</v>
      </c>
      <c r="Y104" s="71">
        <v>1</v>
      </c>
      <c r="Z104" s="71">
        <v>0</v>
      </c>
      <c r="AA104" s="71">
        <v>0</v>
      </c>
      <c r="AB104" s="71">
        <v>0</v>
      </c>
      <c r="AC104" s="73">
        <v>1</v>
      </c>
      <c r="AD104" s="73">
        <v>0</v>
      </c>
      <c r="AE104" s="1" t="s">
        <v>1449</v>
      </c>
      <c r="AF104" s="1" t="s">
        <v>1450</v>
      </c>
      <c r="AG104" s="1" t="s">
        <v>1451</v>
      </c>
      <c r="AI104" s="2" t="str">
        <f>INDEX('ISO2-ISO3'!$D$1:$D$249, MATCH($N104, 'ISO2-ISO3'!$C$1:$C$249, 0))</f>
        <v>USA</v>
      </c>
      <c r="AJ104" s="2" t="str">
        <f>INDEX('WB Country Groups'!$C$2:$C$219, MATCH($AI104, 'WB Country Groups'!$B$2:$B$219, 0))</f>
        <v>North America</v>
      </c>
    </row>
    <row r="105" spans="1:36">
      <c r="A105" s="70">
        <v>45169</v>
      </c>
      <c r="B105" s="70">
        <v>45169</v>
      </c>
      <c r="C105" s="71">
        <v>892400</v>
      </c>
      <c r="D105" s="1" t="s">
        <v>1831</v>
      </c>
      <c r="E105" s="71">
        <v>1064601</v>
      </c>
      <c r="G105" s="1" t="s">
        <v>1832</v>
      </c>
      <c r="H105" s="72">
        <v>6197928</v>
      </c>
      <c r="I105" s="1" t="s">
        <v>1833</v>
      </c>
      <c r="J105" s="73">
        <v>0.55000000000000004</v>
      </c>
      <c r="K105" s="73">
        <v>0.55000000000000004</v>
      </c>
      <c r="L105" s="73">
        <v>0.55000000000000004</v>
      </c>
      <c r="M105" s="1">
        <v>1</v>
      </c>
      <c r="N105" s="1" t="s">
        <v>1293</v>
      </c>
      <c r="O105" s="1" t="s">
        <v>1564</v>
      </c>
      <c r="P105" s="1">
        <v>60201010</v>
      </c>
      <c r="Q105" s="73">
        <v>909301000</v>
      </c>
      <c r="R105" s="74">
        <v>6.68</v>
      </c>
      <c r="S105" s="1" t="s">
        <v>1834</v>
      </c>
      <c r="T105" s="75">
        <v>1.3505</v>
      </c>
      <c r="U105" s="76">
        <v>2473729636.4309502</v>
      </c>
      <c r="V105" s="77">
        <v>2473729636.4309502</v>
      </c>
      <c r="W105" s="77">
        <v>4497690248.0562801</v>
      </c>
      <c r="X105" s="76">
        <v>3.8779887871999998E-3</v>
      </c>
      <c r="Y105" s="71">
        <v>0</v>
      </c>
      <c r="Z105" s="71">
        <v>1</v>
      </c>
      <c r="AA105" s="71">
        <v>0</v>
      </c>
      <c r="AB105" s="71">
        <v>0</v>
      </c>
      <c r="AC105" s="73">
        <v>1</v>
      </c>
      <c r="AD105" s="73">
        <v>0</v>
      </c>
      <c r="AE105" s="1" t="s">
        <v>1835</v>
      </c>
      <c r="AF105" s="1" t="s">
        <v>1450</v>
      </c>
      <c r="AG105" s="1" t="s">
        <v>1451</v>
      </c>
      <c r="AI105" s="2" t="str">
        <f>INDEX('ISO2-ISO3'!$D$1:$D$249, MATCH($N105, 'ISO2-ISO3'!$C$1:$C$249, 0))</f>
        <v>SGP</v>
      </c>
      <c r="AJ105" s="2" t="str">
        <f>INDEX('WB Country Groups'!$C$2:$C$219, MATCH($AI105, 'WB Country Groups'!$B$2:$B$219, 0))</f>
        <v>East Asia &amp; Pacific</v>
      </c>
    </row>
    <row r="106" spans="1:36">
      <c r="A106" s="70">
        <v>45169</v>
      </c>
      <c r="B106" s="70">
        <v>45169</v>
      </c>
      <c r="C106" s="71">
        <v>892400</v>
      </c>
      <c r="D106" s="1" t="s">
        <v>1836</v>
      </c>
      <c r="E106" s="71">
        <v>1065001</v>
      </c>
      <c r="F106" s="1">
        <v>185899101</v>
      </c>
      <c r="G106" s="1" t="s">
        <v>1837</v>
      </c>
      <c r="H106" s="72" t="s">
        <v>1838</v>
      </c>
      <c r="I106" s="1" t="s">
        <v>1839</v>
      </c>
      <c r="J106" s="73">
        <v>1</v>
      </c>
      <c r="K106" s="73">
        <v>1</v>
      </c>
      <c r="L106" s="73">
        <v>1</v>
      </c>
      <c r="M106" s="1">
        <v>1</v>
      </c>
      <c r="N106" s="1" t="s">
        <v>1375</v>
      </c>
      <c r="O106" s="1" t="s">
        <v>1462</v>
      </c>
      <c r="P106" s="1">
        <v>15104050</v>
      </c>
      <c r="Q106" s="73">
        <v>515051263</v>
      </c>
      <c r="R106" s="74">
        <v>15.29</v>
      </c>
      <c r="S106" s="1" t="s">
        <v>1448</v>
      </c>
      <c r="T106" s="75">
        <v>1</v>
      </c>
      <c r="U106" s="76">
        <v>7875133811.2700005</v>
      </c>
      <c r="V106" s="77">
        <v>7875133811.2700005</v>
      </c>
      <c r="W106" s="77">
        <v>7875133811.2700005</v>
      </c>
      <c r="X106" s="76">
        <v>1.23456016243E-2</v>
      </c>
      <c r="Y106" s="71">
        <v>0</v>
      </c>
      <c r="Z106" s="71">
        <v>1</v>
      </c>
      <c r="AA106" s="71">
        <v>0</v>
      </c>
      <c r="AB106" s="71">
        <v>0</v>
      </c>
      <c r="AC106" s="73">
        <v>1</v>
      </c>
      <c r="AD106" s="73">
        <v>0</v>
      </c>
      <c r="AE106" s="1" t="s">
        <v>1449</v>
      </c>
      <c r="AF106" s="1" t="s">
        <v>1450</v>
      </c>
      <c r="AG106" s="1" t="s">
        <v>1451</v>
      </c>
      <c r="AI106" s="2" t="str">
        <f>INDEX('ISO2-ISO3'!$D$1:$D$249, MATCH($N106, 'ISO2-ISO3'!$C$1:$C$249, 0))</f>
        <v>USA</v>
      </c>
      <c r="AJ106" s="2" t="str">
        <f>INDEX('WB Country Groups'!$C$2:$C$219, MATCH($AI106, 'WB Country Groups'!$B$2:$B$219, 0))</f>
        <v>North America</v>
      </c>
    </row>
    <row r="107" spans="1:36">
      <c r="A107" s="70">
        <v>45169</v>
      </c>
      <c r="B107" s="70">
        <v>45169</v>
      </c>
      <c r="C107" s="71">
        <v>892400</v>
      </c>
      <c r="D107" s="1" t="s">
        <v>1840</v>
      </c>
      <c r="E107" s="71">
        <v>1065301</v>
      </c>
      <c r="F107" s="1">
        <v>189054109</v>
      </c>
      <c r="G107" s="1" t="s">
        <v>1841</v>
      </c>
      <c r="H107" s="72">
        <v>2204026</v>
      </c>
      <c r="I107" s="1" t="s">
        <v>1842</v>
      </c>
      <c r="J107" s="73">
        <v>1</v>
      </c>
      <c r="K107" s="73">
        <v>1</v>
      </c>
      <c r="L107" s="73">
        <v>1</v>
      </c>
      <c r="M107" s="1">
        <v>1</v>
      </c>
      <c r="N107" s="1" t="s">
        <v>1375</v>
      </c>
      <c r="O107" s="1" t="s">
        <v>1499</v>
      </c>
      <c r="P107" s="1">
        <v>30301010</v>
      </c>
      <c r="Q107" s="73">
        <v>123524928</v>
      </c>
      <c r="R107" s="74">
        <v>156.44999999999999</v>
      </c>
      <c r="S107" s="1" t="s">
        <v>1448</v>
      </c>
      <c r="T107" s="75">
        <v>1</v>
      </c>
      <c r="U107" s="76">
        <v>19325474985.599998</v>
      </c>
      <c r="V107" s="77">
        <v>19325474985.599998</v>
      </c>
      <c r="W107" s="77">
        <v>19325474985.599998</v>
      </c>
      <c r="X107" s="76">
        <v>3.0295944309100001E-2</v>
      </c>
      <c r="Y107" s="71">
        <v>0</v>
      </c>
      <c r="Z107" s="71">
        <v>1</v>
      </c>
      <c r="AA107" s="71">
        <v>0</v>
      </c>
      <c r="AB107" s="71">
        <v>0</v>
      </c>
      <c r="AC107" s="73">
        <v>0.65</v>
      </c>
      <c r="AD107" s="73">
        <v>0.35</v>
      </c>
      <c r="AE107" s="1" t="s">
        <v>1449</v>
      </c>
      <c r="AF107" s="1" t="s">
        <v>1450</v>
      </c>
      <c r="AG107" s="1" t="s">
        <v>1451</v>
      </c>
      <c r="AI107" s="2" t="str">
        <f>INDEX('ISO2-ISO3'!$D$1:$D$249, MATCH($N107, 'ISO2-ISO3'!$C$1:$C$249, 0))</f>
        <v>USA</v>
      </c>
      <c r="AJ107" s="2" t="str">
        <f>INDEX('WB Country Groups'!$C$2:$C$219, MATCH($AI107, 'WB Country Groups'!$B$2:$B$219, 0))</f>
        <v>North America</v>
      </c>
    </row>
    <row r="108" spans="1:36">
      <c r="A108" s="70">
        <v>45169</v>
      </c>
      <c r="B108" s="70">
        <v>45169</v>
      </c>
      <c r="C108" s="71">
        <v>892400</v>
      </c>
      <c r="D108" s="1" t="s">
        <v>1843</v>
      </c>
      <c r="E108" s="71">
        <v>1065801</v>
      </c>
      <c r="F108" s="1">
        <v>125896100</v>
      </c>
      <c r="G108" s="1" t="s">
        <v>1844</v>
      </c>
      <c r="H108" s="72">
        <v>2219224</v>
      </c>
      <c r="I108" s="1" t="s">
        <v>1845</v>
      </c>
      <c r="J108" s="73">
        <v>1</v>
      </c>
      <c r="K108" s="73">
        <v>1</v>
      </c>
      <c r="L108" s="73">
        <v>1</v>
      </c>
      <c r="M108" s="1">
        <v>1</v>
      </c>
      <c r="N108" s="1" t="s">
        <v>1375</v>
      </c>
      <c r="O108" s="1" t="s">
        <v>1548</v>
      </c>
      <c r="P108" s="1">
        <v>55103010</v>
      </c>
      <c r="Q108" s="73">
        <v>291651605</v>
      </c>
      <c r="R108" s="74">
        <v>56.19</v>
      </c>
      <c r="S108" s="1" t="s">
        <v>1448</v>
      </c>
      <c r="T108" s="75">
        <v>1</v>
      </c>
      <c r="U108" s="76">
        <v>16387903684.950001</v>
      </c>
      <c r="V108" s="77">
        <v>16387903684.950001</v>
      </c>
      <c r="W108" s="77">
        <v>16387903684.950001</v>
      </c>
      <c r="X108" s="76">
        <v>2.5690805413699998E-2</v>
      </c>
      <c r="Y108" s="71">
        <v>0</v>
      </c>
      <c r="Z108" s="71">
        <v>1</v>
      </c>
      <c r="AA108" s="71">
        <v>0</v>
      </c>
      <c r="AB108" s="71">
        <v>0</v>
      </c>
      <c r="AC108" s="73">
        <v>1</v>
      </c>
      <c r="AD108" s="73">
        <v>0</v>
      </c>
      <c r="AE108" s="1" t="s">
        <v>1449</v>
      </c>
      <c r="AF108" s="1" t="s">
        <v>1450</v>
      </c>
      <c r="AG108" s="1" t="s">
        <v>1451</v>
      </c>
      <c r="AI108" s="2" t="str">
        <f>INDEX('ISO2-ISO3'!$D$1:$D$249, MATCH($N108, 'ISO2-ISO3'!$C$1:$C$249, 0))</f>
        <v>USA</v>
      </c>
      <c r="AJ108" s="2" t="str">
        <f>INDEX('WB Country Groups'!$C$2:$C$219, MATCH($AI108, 'WB Country Groups'!$B$2:$B$219, 0))</f>
        <v>North America</v>
      </c>
    </row>
    <row r="109" spans="1:36">
      <c r="A109" s="70">
        <v>45169</v>
      </c>
      <c r="B109" s="70">
        <v>45169</v>
      </c>
      <c r="C109" s="71">
        <v>892400</v>
      </c>
      <c r="D109" s="1" t="s">
        <v>1846</v>
      </c>
      <c r="E109" s="71">
        <v>1066701</v>
      </c>
      <c r="F109" s="1">
        <v>191216100</v>
      </c>
      <c r="G109" s="1" t="s">
        <v>1847</v>
      </c>
      <c r="H109" s="72">
        <v>2206657</v>
      </c>
      <c r="I109" s="1" t="s">
        <v>1848</v>
      </c>
      <c r="J109" s="73">
        <v>0.95</v>
      </c>
      <c r="K109" s="73">
        <v>0.95</v>
      </c>
      <c r="L109" s="73">
        <v>0.95</v>
      </c>
      <c r="M109" s="1">
        <v>1</v>
      </c>
      <c r="N109" s="1" t="s">
        <v>1375</v>
      </c>
      <c r="O109" s="1" t="s">
        <v>1499</v>
      </c>
      <c r="P109" s="1">
        <v>30201030</v>
      </c>
      <c r="Q109" s="73">
        <v>4326305541</v>
      </c>
      <c r="R109" s="74">
        <v>59.83</v>
      </c>
      <c r="S109" s="1" t="s">
        <v>1448</v>
      </c>
      <c r="T109" s="75">
        <v>1</v>
      </c>
      <c r="U109" s="76">
        <v>245900717492.12799</v>
      </c>
      <c r="V109" s="77">
        <v>245900717492.12799</v>
      </c>
      <c r="W109" s="77">
        <v>258842860518.03</v>
      </c>
      <c r="X109" s="76">
        <v>0.38549088435099998</v>
      </c>
      <c r="Y109" s="71">
        <v>1</v>
      </c>
      <c r="Z109" s="71">
        <v>0</v>
      </c>
      <c r="AA109" s="71">
        <v>0</v>
      </c>
      <c r="AB109" s="71">
        <v>0</v>
      </c>
      <c r="AC109" s="73">
        <v>1</v>
      </c>
      <c r="AD109" s="73">
        <v>0</v>
      </c>
      <c r="AE109" s="1" t="s">
        <v>1449</v>
      </c>
      <c r="AF109" s="1" t="s">
        <v>1450</v>
      </c>
      <c r="AG109" s="1" t="s">
        <v>1451</v>
      </c>
      <c r="AI109" s="2" t="str">
        <f>INDEX('ISO2-ISO3'!$D$1:$D$249, MATCH($N109, 'ISO2-ISO3'!$C$1:$C$249, 0))</f>
        <v>USA</v>
      </c>
      <c r="AJ109" s="2" t="str">
        <f>INDEX('WB Country Groups'!$C$2:$C$219, MATCH($AI109, 'WB Country Groups'!$B$2:$B$219, 0))</f>
        <v>North America</v>
      </c>
    </row>
    <row r="110" spans="1:36">
      <c r="A110" s="70">
        <v>45169</v>
      </c>
      <c r="B110" s="70">
        <v>45169</v>
      </c>
      <c r="C110" s="71">
        <v>892400</v>
      </c>
      <c r="D110" s="1" t="s">
        <v>1849</v>
      </c>
      <c r="E110" s="71">
        <v>1068101</v>
      </c>
      <c r="F110" s="1">
        <v>194162103</v>
      </c>
      <c r="G110" s="1" t="s">
        <v>1850</v>
      </c>
      <c r="H110" s="72">
        <v>2209106</v>
      </c>
      <c r="I110" s="1" t="s">
        <v>1851</v>
      </c>
      <c r="J110" s="73">
        <v>0.95</v>
      </c>
      <c r="K110" s="73">
        <v>0.95</v>
      </c>
      <c r="L110" s="73">
        <v>0.95</v>
      </c>
      <c r="M110" s="1">
        <v>1</v>
      </c>
      <c r="N110" s="1" t="s">
        <v>1375</v>
      </c>
      <c r="O110" s="1" t="s">
        <v>1499</v>
      </c>
      <c r="P110" s="1">
        <v>30301010</v>
      </c>
      <c r="Q110" s="73">
        <v>832137632</v>
      </c>
      <c r="R110" s="74">
        <v>73.47</v>
      </c>
      <c r="S110" s="1" t="s">
        <v>1448</v>
      </c>
      <c r="T110" s="75">
        <v>1</v>
      </c>
      <c r="U110" s="76">
        <v>58080294231.888</v>
      </c>
      <c r="V110" s="77">
        <v>58080294231.888</v>
      </c>
      <c r="W110" s="77">
        <v>61137151823.040001</v>
      </c>
      <c r="X110" s="76">
        <v>9.1050665549699997E-2</v>
      </c>
      <c r="Y110" s="71">
        <v>1</v>
      </c>
      <c r="Z110" s="71">
        <v>0</v>
      </c>
      <c r="AA110" s="71">
        <v>0</v>
      </c>
      <c r="AB110" s="71">
        <v>0</v>
      </c>
      <c r="AC110" s="73">
        <v>0.5</v>
      </c>
      <c r="AD110" s="73">
        <v>0.5</v>
      </c>
      <c r="AE110" s="1" t="s">
        <v>1449</v>
      </c>
      <c r="AF110" s="1" t="s">
        <v>1450</v>
      </c>
      <c r="AG110" s="1" t="s">
        <v>1451</v>
      </c>
      <c r="AI110" s="2" t="str">
        <f>INDEX('ISO2-ISO3'!$D$1:$D$249, MATCH($N110, 'ISO2-ISO3'!$C$1:$C$249, 0))</f>
        <v>USA</v>
      </c>
      <c r="AJ110" s="2" t="str">
        <f>INDEX('WB Country Groups'!$C$2:$C$219, MATCH($AI110, 'WB Country Groups'!$B$2:$B$219, 0))</f>
        <v>North America</v>
      </c>
    </row>
    <row r="111" spans="1:36">
      <c r="A111" s="70">
        <v>45169</v>
      </c>
      <c r="B111" s="70">
        <v>45169</v>
      </c>
      <c r="C111" s="71">
        <v>892400</v>
      </c>
      <c r="D111" s="1" t="s">
        <v>1852</v>
      </c>
      <c r="E111" s="71">
        <v>1068301</v>
      </c>
      <c r="G111" s="1" t="s">
        <v>1853</v>
      </c>
      <c r="H111" s="72" t="s">
        <v>1854</v>
      </c>
      <c r="I111" s="1" t="s">
        <v>1855</v>
      </c>
      <c r="J111" s="73">
        <v>0.6</v>
      </c>
      <c r="K111" s="73">
        <v>0.6</v>
      </c>
      <c r="L111" s="73">
        <v>0.6</v>
      </c>
      <c r="M111" s="1">
        <v>1</v>
      </c>
      <c r="N111" s="1" t="s">
        <v>1009</v>
      </c>
      <c r="O111" s="1" t="s">
        <v>1447</v>
      </c>
      <c r="P111" s="1">
        <v>35101020</v>
      </c>
      <c r="Q111" s="73">
        <v>198000000</v>
      </c>
      <c r="R111" s="74">
        <v>785.2</v>
      </c>
      <c r="S111" s="1" t="s">
        <v>1787</v>
      </c>
      <c r="T111" s="75">
        <v>6.8669500000000001</v>
      </c>
      <c r="U111" s="76">
        <v>13584161818.565701</v>
      </c>
      <c r="V111" s="77">
        <v>13584161818.565701</v>
      </c>
      <c r="W111" s="77">
        <v>24698476033.755901</v>
      </c>
      <c r="X111" s="76">
        <v>2.1295466747800001E-2</v>
      </c>
      <c r="Y111" s="71">
        <v>1</v>
      </c>
      <c r="Z111" s="71">
        <v>0</v>
      </c>
      <c r="AA111" s="71">
        <v>0</v>
      </c>
      <c r="AB111" s="71">
        <v>0</v>
      </c>
      <c r="AC111" s="73">
        <v>0</v>
      </c>
      <c r="AD111" s="73">
        <v>1</v>
      </c>
      <c r="AE111" s="1" t="s">
        <v>1788</v>
      </c>
      <c r="AF111" s="1" t="s">
        <v>1450</v>
      </c>
      <c r="AG111" s="1" t="s">
        <v>1619</v>
      </c>
      <c r="AI111" s="2" t="str">
        <f>INDEX('ISO2-ISO3'!$D$1:$D$249, MATCH($N111, 'ISO2-ISO3'!$C$1:$C$249, 0))</f>
        <v>DNK</v>
      </c>
      <c r="AJ111" s="2" t="str">
        <f>INDEX('WB Country Groups'!$C$2:$C$219, MATCH($AI111, 'WB Country Groups'!$B$2:$B$219, 0))</f>
        <v>Europe &amp; Central Asia</v>
      </c>
    </row>
    <row r="112" spans="1:36">
      <c r="A112" s="70">
        <v>45169</v>
      </c>
      <c r="B112" s="70">
        <v>45169</v>
      </c>
      <c r="C112" s="71">
        <v>892400</v>
      </c>
      <c r="D112" s="1" t="s">
        <v>1856</v>
      </c>
      <c r="E112" s="71">
        <v>1069401</v>
      </c>
      <c r="G112" s="1" t="s">
        <v>1857</v>
      </c>
      <c r="H112" s="72" t="s">
        <v>1858</v>
      </c>
      <c r="I112" s="1" t="s">
        <v>1859</v>
      </c>
      <c r="J112" s="73">
        <v>1</v>
      </c>
      <c r="K112" s="73">
        <v>1</v>
      </c>
      <c r="L112" s="73">
        <v>1</v>
      </c>
      <c r="M112" s="1">
        <v>1</v>
      </c>
      <c r="N112" s="1" t="s">
        <v>1369</v>
      </c>
      <c r="O112" s="1" t="s">
        <v>1484</v>
      </c>
      <c r="P112" s="1">
        <v>40301030</v>
      </c>
      <c r="Q112" s="73">
        <v>2785558342</v>
      </c>
      <c r="R112" s="74">
        <v>3.7519999999999998</v>
      </c>
      <c r="S112" s="1" t="s">
        <v>1669</v>
      </c>
      <c r="T112" s="75">
        <v>0.78917255257862096</v>
      </c>
      <c r="U112" s="76">
        <v>13243510389.500999</v>
      </c>
      <c r="V112" s="77">
        <v>13243510389.500999</v>
      </c>
      <c r="W112" s="77">
        <v>13243510389.500999</v>
      </c>
      <c r="X112" s="76">
        <v>2.0761438128499999E-2</v>
      </c>
      <c r="Y112" s="71">
        <v>1</v>
      </c>
      <c r="Z112" s="71">
        <v>0</v>
      </c>
      <c r="AA112" s="71">
        <v>0</v>
      </c>
      <c r="AB112" s="71">
        <v>0</v>
      </c>
      <c r="AC112" s="73">
        <v>1</v>
      </c>
      <c r="AD112" s="73">
        <v>0</v>
      </c>
      <c r="AE112" s="1" t="s">
        <v>1670</v>
      </c>
      <c r="AF112" s="1" t="s">
        <v>1450</v>
      </c>
      <c r="AG112" s="1" t="s">
        <v>1451</v>
      </c>
      <c r="AI112" s="2" t="str">
        <f>INDEX('ISO2-ISO3'!$D$1:$D$249, MATCH($N112, 'ISO2-ISO3'!$C$1:$C$249, 0))</f>
        <v>GBR</v>
      </c>
      <c r="AJ112" s="2" t="str">
        <f>INDEX('WB Country Groups'!$C$2:$C$219, MATCH($AI112, 'WB Country Groups'!$B$2:$B$219, 0))</f>
        <v>Europe &amp; Central Asia</v>
      </c>
    </row>
    <row r="113" spans="1:36">
      <c r="A113" s="70">
        <v>45169</v>
      </c>
      <c r="B113" s="70">
        <v>45169</v>
      </c>
      <c r="C113" s="71">
        <v>892400</v>
      </c>
      <c r="D113" s="1" t="s">
        <v>1860</v>
      </c>
      <c r="E113" s="71">
        <v>1069501</v>
      </c>
      <c r="G113" s="1" t="s">
        <v>1861</v>
      </c>
      <c r="H113" s="72" t="s">
        <v>1862</v>
      </c>
      <c r="I113" s="1" t="s">
        <v>1863</v>
      </c>
      <c r="J113" s="73">
        <v>0.85</v>
      </c>
      <c r="K113" s="73">
        <v>0.85</v>
      </c>
      <c r="L113" s="73">
        <v>0.85</v>
      </c>
      <c r="M113" s="1">
        <v>1</v>
      </c>
      <c r="N113" s="1" t="s">
        <v>1058</v>
      </c>
      <c r="O113" s="1" t="s">
        <v>1484</v>
      </c>
      <c r="P113" s="1">
        <v>40101010</v>
      </c>
      <c r="Q113" s="73">
        <v>1252357634</v>
      </c>
      <c r="R113" s="74">
        <v>10.15</v>
      </c>
      <c r="S113" s="1" t="s">
        <v>1456</v>
      </c>
      <c r="T113" s="75">
        <v>0.92136177270005104</v>
      </c>
      <c r="U113" s="76">
        <v>11726897954.179001</v>
      </c>
      <c r="V113" s="77">
        <v>11726897954.179001</v>
      </c>
      <c r="W113" s="77">
        <v>13796350534.3283</v>
      </c>
      <c r="X113" s="76">
        <v>1.83838921218E-2</v>
      </c>
      <c r="Y113" s="71">
        <v>0</v>
      </c>
      <c r="Z113" s="71">
        <v>1</v>
      </c>
      <c r="AA113" s="71">
        <v>0</v>
      </c>
      <c r="AB113" s="71">
        <v>0</v>
      </c>
      <c r="AC113" s="73">
        <v>1</v>
      </c>
      <c r="AD113" s="73">
        <v>0</v>
      </c>
      <c r="AE113" s="1" t="s">
        <v>1523</v>
      </c>
      <c r="AF113" s="1" t="s">
        <v>1524</v>
      </c>
      <c r="AG113" s="1" t="s">
        <v>1451</v>
      </c>
      <c r="AI113" s="2" t="str">
        <f>INDEX('ISO2-ISO3'!$D$1:$D$249, MATCH($N113, 'ISO2-ISO3'!$C$1:$C$249, 0))</f>
        <v>DEU</v>
      </c>
      <c r="AJ113" s="2" t="str">
        <f>INDEX('WB Country Groups'!$C$2:$C$219, MATCH($AI113, 'WB Country Groups'!$B$2:$B$219, 0))</f>
        <v>Europe &amp; Central Asia</v>
      </c>
    </row>
    <row r="114" spans="1:36">
      <c r="A114" s="70">
        <v>45169</v>
      </c>
      <c r="B114" s="70">
        <v>45169</v>
      </c>
      <c r="C114" s="71">
        <v>892400</v>
      </c>
      <c r="D114" s="1" t="s">
        <v>1864</v>
      </c>
      <c r="E114" s="71">
        <v>1070701</v>
      </c>
      <c r="F114" s="1">
        <v>205887102</v>
      </c>
      <c r="G114" s="1" t="s">
        <v>1865</v>
      </c>
      <c r="H114" s="72">
        <v>2215460</v>
      </c>
      <c r="I114" s="1" t="s">
        <v>1866</v>
      </c>
      <c r="J114" s="73">
        <v>1</v>
      </c>
      <c r="K114" s="73">
        <v>1</v>
      </c>
      <c r="L114" s="73">
        <v>1</v>
      </c>
      <c r="M114" s="1">
        <v>1</v>
      </c>
      <c r="N114" s="1" t="s">
        <v>1375</v>
      </c>
      <c r="O114" s="1" t="s">
        <v>1499</v>
      </c>
      <c r="P114" s="1">
        <v>30202030</v>
      </c>
      <c r="Q114" s="73">
        <v>476906797</v>
      </c>
      <c r="R114" s="74">
        <v>29.88</v>
      </c>
      <c r="S114" s="1" t="s">
        <v>1448</v>
      </c>
      <c r="T114" s="75">
        <v>1</v>
      </c>
      <c r="U114" s="76">
        <v>14249975094.360001</v>
      </c>
      <c r="V114" s="77">
        <v>14249975094.360001</v>
      </c>
      <c r="W114" s="77">
        <v>14249975094.360001</v>
      </c>
      <c r="X114" s="76">
        <v>2.23392414513E-2</v>
      </c>
      <c r="Y114" s="71">
        <v>0</v>
      </c>
      <c r="Z114" s="71">
        <v>1</v>
      </c>
      <c r="AA114" s="71">
        <v>0</v>
      </c>
      <c r="AB114" s="71">
        <v>0</v>
      </c>
      <c r="AC114" s="73">
        <v>1</v>
      </c>
      <c r="AD114" s="73">
        <v>0</v>
      </c>
      <c r="AE114" s="1" t="s">
        <v>1449</v>
      </c>
      <c r="AF114" s="1" t="s">
        <v>1450</v>
      </c>
      <c r="AG114" s="1" t="s">
        <v>1451</v>
      </c>
      <c r="AI114" s="2" t="str">
        <f>INDEX('ISO2-ISO3'!$D$1:$D$249, MATCH($N114, 'ISO2-ISO3'!$C$1:$C$249, 0))</f>
        <v>USA</v>
      </c>
      <c r="AJ114" s="2" t="str">
        <f>INDEX('WB Country Groups'!$C$2:$C$219, MATCH($AI114, 'WB Country Groups'!$B$2:$B$219, 0))</f>
        <v>North America</v>
      </c>
    </row>
    <row r="115" spans="1:36">
      <c r="A115" s="70">
        <v>45169</v>
      </c>
      <c r="B115" s="70">
        <v>45169</v>
      </c>
      <c r="C115" s="71">
        <v>892400</v>
      </c>
      <c r="D115" s="1" t="s">
        <v>1867</v>
      </c>
      <c r="E115" s="71">
        <v>1071401</v>
      </c>
      <c r="F115" s="1">
        <v>209115104</v>
      </c>
      <c r="G115" s="1" t="s">
        <v>1868</v>
      </c>
      <c r="H115" s="72">
        <v>2216850</v>
      </c>
      <c r="I115" s="1" t="s">
        <v>1869</v>
      </c>
      <c r="J115" s="73">
        <v>1</v>
      </c>
      <c r="K115" s="73">
        <v>1</v>
      </c>
      <c r="L115" s="73">
        <v>1</v>
      </c>
      <c r="M115" s="1">
        <v>1</v>
      </c>
      <c r="N115" s="1" t="s">
        <v>1375</v>
      </c>
      <c r="O115" s="1" t="s">
        <v>1548</v>
      </c>
      <c r="P115" s="1">
        <v>55103010</v>
      </c>
      <c r="Q115" s="73">
        <v>346437853</v>
      </c>
      <c r="R115" s="74">
        <v>88.96</v>
      </c>
      <c r="S115" s="1" t="s">
        <v>1448</v>
      </c>
      <c r="T115" s="75">
        <v>1</v>
      </c>
      <c r="U115" s="76">
        <v>30819111402.880001</v>
      </c>
      <c r="V115" s="77">
        <v>30819111402.880001</v>
      </c>
      <c r="W115" s="77">
        <v>30819111402.880001</v>
      </c>
      <c r="X115" s="76">
        <v>4.8314159595699999E-2</v>
      </c>
      <c r="Y115" s="71">
        <v>1</v>
      </c>
      <c r="Z115" s="71">
        <v>0</v>
      </c>
      <c r="AA115" s="71">
        <v>0</v>
      </c>
      <c r="AB115" s="71">
        <v>0</v>
      </c>
      <c r="AC115" s="73">
        <v>1</v>
      </c>
      <c r="AD115" s="73">
        <v>0</v>
      </c>
      <c r="AE115" s="1" t="s">
        <v>1449</v>
      </c>
      <c r="AF115" s="1" t="s">
        <v>1450</v>
      </c>
      <c r="AG115" s="1" t="s">
        <v>1451</v>
      </c>
      <c r="AI115" s="2" t="str">
        <f>INDEX('ISO2-ISO3'!$D$1:$D$249, MATCH($N115, 'ISO2-ISO3'!$C$1:$C$249, 0))</f>
        <v>USA</v>
      </c>
      <c r="AJ115" s="2" t="str">
        <f>INDEX('WB Country Groups'!$C$2:$C$219, MATCH($AI115, 'WB Country Groups'!$B$2:$B$219, 0))</f>
        <v>North America</v>
      </c>
    </row>
    <row r="116" spans="1:36">
      <c r="A116" s="70">
        <v>45169</v>
      </c>
      <c r="B116" s="70">
        <v>45169</v>
      </c>
      <c r="C116" s="71">
        <v>892400</v>
      </c>
      <c r="D116" s="1" t="s">
        <v>1870</v>
      </c>
      <c r="E116" s="71">
        <v>1072801</v>
      </c>
      <c r="G116" s="1" t="s">
        <v>1871</v>
      </c>
      <c r="H116" s="72">
        <v>4598589</v>
      </c>
      <c r="I116" s="1" t="s">
        <v>1872</v>
      </c>
      <c r="J116" s="73">
        <v>0.55000000000000004</v>
      </c>
      <c r="K116" s="73">
        <v>0.55000000000000004</v>
      </c>
      <c r="L116" s="73">
        <v>0.55000000000000004</v>
      </c>
      <c r="M116" s="1">
        <v>1</v>
      </c>
      <c r="N116" s="1" t="s">
        <v>1058</v>
      </c>
      <c r="O116" s="1" t="s">
        <v>1455</v>
      </c>
      <c r="P116" s="1">
        <v>25101010</v>
      </c>
      <c r="Q116" s="73">
        <v>200005983</v>
      </c>
      <c r="R116" s="74">
        <v>68.62</v>
      </c>
      <c r="S116" s="1" t="s">
        <v>1456</v>
      </c>
      <c r="T116" s="75">
        <v>0.92136177270005104</v>
      </c>
      <c r="U116" s="76">
        <v>8192683946.8087997</v>
      </c>
      <c r="V116" s="77">
        <v>8192683946.8087997</v>
      </c>
      <c r="W116" s="77">
        <v>14895788994.1978</v>
      </c>
      <c r="X116" s="76">
        <v>1.2843415066300001E-2</v>
      </c>
      <c r="Y116" s="71">
        <v>0</v>
      </c>
      <c r="Z116" s="71">
        <v>1</v>
      </c>
      <c r="AA116" s="71">
        <v>0</v>
      </c>
      <c r="AB116" s="71">
        <v>0</v>
      </c>
      <c r="AC116" s="73">
        <v>1</v>
      </c>
      <c r="AD116" s="73">
        <v>0</v>
      </c>
      <c r="AE116" s="1" t="s">
        <v>1523</v>
      </c>
      <c r="AF116" s="1" t="s">
        <v>1524</v>
      </c>
      <c r="AG116" s="1" t="s">
        <v>1451</v>
      </c>
      <c r="AI116" s="2" t="str">
        <f>INDEX('ISO2-ISO3'!$D$1:$D$249, MATCH($N116, 'ISO2-ISO3'!$C$1:$C$249, 0))</f>
        <v>DEU</v>
      </c>
      <c r="AJ116" s="2" t="str">
        <f>INDEX('WB Country Groups'!$C$2:$C$219, MATCH($AI116, 'WB Country Groups'!$B$2:$B$219, 0))</f>
        <v>Europe &amp; Central Asia</v>
      </c>
    </row>
    <row r="117" spans="1:36">
      <c r="A117" s="70">
        <v>45169</v>
      </c>
      <c r="B117" s="70">
        <v>45169</v>
      </c>
      <c r="C117" s="71">
        <v>892400</v>
      </c>
      <c r="D117" s="1" t="s">
        <v>1873</v>
      </c>
      <c r="E117" s="71">
        <v>1073801</v>
      </c>
      <c r="F117" s="1" t="s">
        <v>1874</v>
      </c>
      <c r="G117" s="1" t="s">
        <v>1875</v>
      </c>
      <c r="H117" s="72" t="s">
        <v>1876</v>
      </c>
      <c r="I117" s="1" t="s">
        <v>1877</v>
      </c>
      <c r="J117" s="73">
        <v>0.9</v>
      </c>
      <c r="K117" s="73">
        <v>0.9</v>
      </c>
      <c r="L117" s="73">
        <v>0.9</v>
      </c>
      <c r="M117" s="1">
        <v>1</v>
      </c>
      <c r="N117" s="1" t="s">
        <v>1375</v>
      </c>
      <c r="O117" s="1" t="s">
        <v>1499</v>
      </c>
      <c r="P117" s="1">
        <v>30201010</v>
      </c>
      <c r="Q117" s="73">
        <v>210923362</v>
      </c>
      <c r="R117" s="74">
        <v>63.49</v>
      </c>
      <c r="S117" s="1" t="s">
        <v>1448</v>
      </c>
      <c r="T117" s="75">
        <v>1</v>
      </c>
      <c r="U117" s="76">
        <v>12052371828.042</v>
      </c>
      <c r="V117" s="77">
        <v>12052371828.042</v>
      </c>
      <c r="W117" s="77">
        <v>13771679717.379999</v>
      </c>
      <c r="X117" s="76">
        <v>1.8894127361200001E-2</v>
      </c>
      <c r="Y117" s="71">
        <v>0</v>
      </c>
      <c r="Z117" s="71">
        <v>1</v>
      </c>
      <c r="AA117" s="71">
        <v>0</v>
      </c>
      <c r="AB117" s="71">
        <v>0</v>
      </c>
      <c r="AC117" s="73">
        <v>1</v>
      </c>
      <c r="AD117" s="73">
        <v>0</v>
      </c>
      <c r="AE117" s="1" t="s">
        <v>1449</v>
      </c>
      <c r="AF117" s="1" t="s">
        <v>1450</v>
      </c>
      <c r="AG117" s="1" t="s">
        <v>1619</v>
      </c>
      <c r="AI117" s="2" t="str">
        <f>INDEX('ISO2-ISO3'!$D$1:$D$249, MATCH($N117, 'ISO2-ISO3'!$C$1:$C$249, 0))</f>
        <v>USA</v>
      </c>
      <c r="AJ117" s="2" t="str">
        <f>INDEX('WB Country Groups'!$C$2:$C$219, MATCH($AI117, 'WB Country Groups'!$B$2:$B$219, 0))</f>
        <v>North America</v>
      </c>
    </row>
    <row r="118" spans="1:36">
      <c r="A118" s="70">
        <v>45169</v>
      </c>
      <c r="B118" s="70">
        <v>45169</v>
      </c>
      <c r="C118" s="71">
        <v>892400</v>
      </c>
      <c r="D118" s="1" t="s">
        <v>1878</v>
      </c>
      <c r="E118" s="71">
        <v>1074001</v>
      </c>
      <c r="F118" s="1">
        <v>219350105</v>
      </c>
      <c r="G118" s="1" t="s">
        <v>1879</v>
      </c>
      <c r="H118" s="72">
        <v>2224701</v>
      </c>
      <c r="I118" s="1" t="s">
        <v>1880</v>
      </c>
      <c r="J118" s="73">
        <v>0.95</v>
      </c>
      <c r="K118" s="73">
        <v>0.95</v>
      </c>
      <c r="L118" s="73">
        <v>0.95</v>
      </c>
      <c r="M118" s="1">
        <v>1</v>
      </c>
      <c r="N118" s="1" t="s">
        <v>1375</v>
      </c>
      <c r="O118" s="1" t="s">
        <v>1474</v>
      </c>
      <c r="P118" s="1">
        <v>45203015</v>
      </c>
      <c r="Q118" s="73">
        <v>847231784</v>
      </c>
      <c r="R118" s="74">
        <v>32.82</v>
      </c>
      <c r="S118" s="1" t="s">
        <v>1448</v>
      </c>
      <c r="T118" s="75">
        <v>1</v>
      </c>
      <c r="U118" s="76">
        <v>26415839793.335999</v>
      </c>
      <c r="V118" s="77">
        <v>26415839793.335999</v>
      </c>
      <c r="W118" s="77">
        <v>27806147150.880001</v>
      </c>
      <c r="X118" s="76">
        <v>4.1411288046100003E-2</v>
      </c>
      <c r="Y118" s="71">
        <v>1</v>
      </c>
      <c r="Z118" s="71">
        <v>0</v>
      </c>
      <c r="AA118" s="71">
        <v>0</v>
      </c>
      <c r="AB118" s="71">
        <v>0</v>
      </c>
      <c r="AC118" s="73">
        <v>1</v>
      </c>
      <c r="AD118" s="73">
        <v>0</v>
      </c>
      <c r="AE118" s="1" t="s">
        <v>1449</v>
      </c>
      <c r="AF118" s="1" t="s">
        <v>1450</v>
      </c>
      <c r="AG118" s="1" t="s">
        <v>1451</v>
      </c>
      <c r="AI118" s="2" t="str">
        <f>INDEX('ISO2-ISO3'!$D$1:$D$249, MATCH($N118, 'ISO2-ISO3'!$C$1:$C$249, 0))</f>
        <v>USA</v>
      </c>
      <c r="AJ118" s="2" t="str">
        <f>INDEX('WB Country Groups'!$C$2:$C$219, MATCH($AI118, 'WB Country Groups'!$B$2:$B$219, 0))</f>
        <v>North America</v>
      </c>
    </row>
    <row r="119" spans="1:36">
      <c r="A119" s="70">
        <v>45169</v>
      </c>
      <c r="B119" s="70">
        <v>45169</v>
      </c>
      <c r="C119" s="71">
        <v>892400</v>
      </c>
      <c r="D119" s="1" t="s">
        <v>1881</v>
      </c>
      <c r="E119" s="71">
        <v>1075201</v>
      </c>
      <c r="G119" s="1" t="s">
        <v>1882</v>
      </c>
      <c r="H119" s="72">
        <v>6220103</v>
      </c>
      <c r="I119" s="1" t="s">
        <v>1883</v>
      </c>
      <c r="J119" s="73">
        <v>1</v>
      </c>
      <c r="K119" s="73">
        <v>1</v>
      </c>
      <c r="L119" s="73">
        <v>1</v>
      </c>
      <c r="M119" s="1">
        <v>1</v>
      </c>
      <c r="N119" s="1" t="s">
        <v>908</v>
      </c>
      <c r="O119" s="1" t="s">
        <v>1462</v>
      </c>
      <c r="P119" s="1">
        <v>15104020</v>
      </c>
      <c r="Q119" s="73">
        <v>371216214</v>
      </c>
      <c r="R119" s="74">
        <v>112.9</v>
      </c>
      <c r="S119" s="1" t="s">
        <v>1578</v>
      </c>
      <c r="T119" s="75">
        <v>1.54404385084536</v>
      </c>
      <c r="U119" s="76">
        <v>27143212634.572601</v>
      </c>
      <c r="V119" s="77">
        <v>27143212634.572601</v>
      </c>
      <c r="W119" s="77">
        <v>27143212634.572601</v>
      </c>
      <c r="X119" s="76">
        <v>4.2551567760100002E-2</v>
      </c>
      <c r="Y119" s="71">
        <v>1</v>
      </c>
      <c r="Z119" s="71">
        <v>0</v>
      </c>
      <c r="AA119" s="71">
        <v>0</v>
      </c>
      <c r="AB119" s="71">
        <v>0</v>
      </c>
      <c r="AC119" s="73">
        <v>0</v>
      </c>
      <c r="AD119" s="73">
        <v>1</v>
      </c>
      <c r="AE119" s="1" t="s">
        <v>1579</v>
      </c>
      <c r="AF119" s="1" t="s">
        <v>1450</v>
      </c>
      <c r="AG119" s="1" t="s">
        <v>1451</v>
      </c>
      <c r="AI119" s="2" t="str">
        <f>INDEX('ISO2-ISO3'!$D$1:$D$249, MATCH($N119, 'ISO2-ISO3'!$C$1:$C$249, 0))</f>
        <v>AUS</v>
      </c>
      <c r="AJ119" s="2" t="str">
        <f>INDEX('WB Country Groups'!$C$2:$C$219, MATCH($AI119, 'WB Country Groups'!$B$2:$B$219, 0))</f>
        <v>East Asia &amp; Pacific</v>
      </c>
    </row>
    <row r="120" spans="1:36">
      <c r="A120" s="70">
        <v>45169</v>
      </c>
      <c r="B120" s="70">
        <v>45169</v>
      </c>
      <c r="C120" s="71">
        <v>892400</v>
      </c>
      <c r="D120" s="1" t="s">
        <v>1884</v>
      </c>
      <c r="E120" s="71">
        <v>1076301</v>
      </c>
      <c r="G120" s="1" t="s">
        <v>1885</v>
      </c>
      <c r="H120" s="72" t="s">
        <v>1886</v>
      </c>
      <c r="I120" s="1" t="s">
        <v>1887</v>
      </c>
      <c r="J120" s="73">
        <v>0.95</v>
      </c>
      <c r="K120" s="73">
        <v>0.95</v>
      </c>
      <c r="L120" s="73">
        <v>0.95</v>
      </c>
      <c r="M120" s="1">
        <v>1</v>
      </c>
      <c r="N120" s="1" t="s">
        <v>1111</v>
      </c>
      <c r="O120" s="1" t="s">
        <v>1484</v>
      </c>
      <c r="P120" s="1">
        <v>40101010</v>
      </c>
      <c r="Q120" s="73">
        <v>1940777908</v>
      </c>
      <c r="R120" s="74">
        <v>22.565000000000001</v>
      </c>
      <c r="S120" s="1" t="s">
        <v>1456</v>
      </c>
      <c r="T120" s="75">
        <v>0.92136177270005104</v>
      </c>
      <c r="U120" s="76">
        <v>45154869728.747902</v>
      </c>
      <c r="V120" s="77">
        <v>45154869728.747902</v>
      </c>
      <c r="W120" s="77">
        <v>47531441819.734596</v>
      </c>
      <c r="X120" s="76">
        <v>7.0787880743099996E-2</v>
      </c>
      <c r="Y120" s="71">
        <v>1</v>
      </c>
      <c r="Z120" s="71">
        <v>0</v>
      </c>
      <c r="AA120" s="71">
        <v>0</v>
      </c>
      <c r="AB120" s="71">
        <v>0</v>
      </c>
      <c r="AC120" s="73">
        <v>1</v>
      </c>
      <c r="AD120" s="73">
        <v>0</v>
      </c>
      <c r="AE120" s="1" t="s">
        <v>1607</v>
      </c>
      <c r="AF120" s="1" t="s">
        <v>1608</v>
      </c>
      <c r="AG120" s="1" t="s">
        <v>1451</v>
      </c>
      <c r="AI120" s="2" t="str">
        <f>INDEX('ISO2-ISO3'!$D$1:$D$249, MATCH($N120, 'ISO2-ISO3'!$C$1:$C$249, 0))</f>
        <v>ITA</v>
      </c>
      <c r="AJ120" s="2" t="str">
        <f>INDEX('WB Country Groups'!$C$2:$C$219, MATCH($AI120, 'WB Country Groups'!$B$2:$B$219, 0))</f>
        <v>Europe &amp; Central Asia</v>
      </c>
    </row>
    <row r="121" spans="1:36">
      <c r="A121" s="70">
        <v>45169</v>
      </c>
      <c r="B121" s="70">
        <v>45169</v>
      </c>
      <c r="C121" s="71">
        <v>892400</v>
      </c>
      <c r="D121" s="1" t="s">
        <v>1888</v>
      </c>
      <c r="E121" s="71">
        <v>1076701</v>
      </c>
      <c r="G121" s="1" t="s">
        <v>1889</v>
      </c>
      <c r="H121" s="72">
        <v>4182249</v>
      </c>
      <c r="I121" s="1" t="s">
        <v>1890</v>
      </c>
      <c r="J121" s="73">
        <v>1</v>
      </c>
      <c r="K121" s="73">
        <v>1</v>
      </c>
      <c r="L121" s="73">
        <v>1</v>
      </c>
      <c r="M121" s="1">
        <v>1</v>
      </c>
      <c r="N121" s="1" t="s">
        <v>1105</v>
      </c>
      <c r="O121" s="1" t="s">
        <v>1462</v>
      </c>
      <c r="P121" s="1">
        <v>15102010</v>
      </c>
      <c r="Q121" s="73">
        <v>740404462</v>
      </c>
      <c r="R121" s="74">
        <v>53.12</v>
      </c>
      <c r="S121" s="1" t="s">
        <v>1456</v>
      </c>
      <c r="T121" s="75">
        <v>0.92136177270005104</v>
      </c>
      <c r="U121" s="76">
        <v>42687124848.019897</v>
      </c>
      <c r="V121" s="77">
        <v>42687124848.019897</v>
      </c>
      <c r="W121" s="77">
        <v>42687124848.019897</v>
      </c>
      <c r="X121" s="76">
        <v>6.6919274070800006E-2</v>
      </c>
      <c r="Y121" s="71">
        <v>1</v>
      </c>
      <c r="Z121" s="71">
        <v>0</v>
      </c>
      <c r="AA121" s="71">
        <v>0</v>
      </c>
      <c r="AB121" s="71">
        <v>0</v>
      </c>
      <c r="AC121" s="73">
        <v>1</v>
      </c>
      <c r="AD121" s="73">
        <v>0</v>
      </c>
      <c r="AE121" s="1" t="s">
        <v>1655</v>
      </c>
      <c r="AF121" s="1" t="s">
        <v>1450</v>
      </c>
      <c r="AG121" s="1" t="s">
        <v>1451</v>
      </c>
      <c r="AI121" s="2" t="str">
        <f>INDEX('ISO2-ISO3'!$D$1:$D$249, MATCH($N121, 'ISO2-ISO3'!$C$1:$C$249, 0))</f>
        <v>IRL</v>
      </c>
      <c r="AJ121" s="2" t="str">
        <f>INDEX('WB Country Groups'!$C$2:$C$219, MATCH($AI121, 'WB Country Groups'!$B$2:$B$219, 0))</f>
        <v>Europe &amp; Central Asia</v>
      </c>
    </row>
    <row r="122" spans="1:36">
      <c r="A122" s="70">
        <v>45169</v>
      </c>
      <c r="B122" s="70">
        <v>45169</v>
      </c>
      <c r="C122" s="71">
        <v>892400</v>
      </c>
      <c r="D122" s="1" t="s">
        <v>1891</v>
      </c>
      <c r="E122" s="71">
        <v>1078101</v>
      </c>
      <c r="F122" s="1">
        <v>126408103</v>
      </c>
      <c r="G122" s="1" t="s">
        <v>1892</v>
      </c>
      <c r="H122" s="72">
        <v>2160753</v>
      </c>
      <c r="I122" s="1" t="s">
        <v>1893</v>
      </c>
      <c r="J122" s="73">
        <v>1</v>
      </c>
      <c r="K122" s="73">
        <v>1</v>
      </c>
      <c r="L122" s="73">
        <v>1</v>
      </c>
      <c r="M122" s="1">
        <v>1</v>
      </c>
      <c r="N122" s="1" t="s">
        <v>1375</v>
      </c>
      <c r="O122" s="1" t="s">
        <v>1467</v>
      </c>
      <c r="P122" s="1">
        <v>20304010</v>
      </c>
      <c r="Q122" s="73">
        <v>2048431781</v>
      </c>
      <c r="R122" s="74">
        <v>30.2</v>
      </c>
      <c r="S122" s="1" t="s">
        <v>1448</v>
      </c>
      <c r="T122" s="75">
        <v>1</v>
      </c>
      <c r="U122" s="76">
        <v>61862639786.199997</v>
      </c>
      <c r="V122" s="77">
        <v>61862639786.199997</v>
      </c>
      <c r="W122" s="77">
        <v>61862639786.199997</v>
      </c>
      <c r="X122" s="76">
        <v>9.6980130691300001E-2</v>
      </c>
      <c r="Y122" s="71">
        <v>1</v>
      </c>
      <c r="Z122" s="71">
        <v>0</v>
      </c>
      <c r="AA122" s="71">
        <v>0</v>
      </c>
      <c r="AB122" s="71">
        <v>0</v>
      </c>
      <c r="AC122" s="73">
        <v>1</v>
      </c>
      <c r="AD122" s="73">
        <v>0</v>
      </c>
      <c r="AE122" s="1" t="s">
        <v>1475</v>
      </c>
      <c r="AF122" s="1" t="s">
        <v>1450</v>
      </c>
      <c r="AG122" s="1" t="s">
        <v>1451</v>
      </c>
      <c r="AI122" s="2" t="str">
        <f>INDEX('ISO2-ISO3'!$D$1:$D$249, MATCH($N122, 'ISO2-ISO3'!$C$1:$C$249, 0))</f>
        <v>USA</v>
      </c>
      <c r="AJ122" s="2" t="str">
        <f>INDEX('WB Country Groups'!$C$2:$C$219, MATCH($AI122, 'WB Country Groups'!$B$2:$B$219, 0))</f>
        <v>North America</v>
      </c>
    </row>
    <row r="123" spans="1:36">
      <c r="A123" s="70">
        <v>45169</v>
      </c>
      <c r="B123" s="70">
        <v>45169</v>
      </c>
      <c r="C123" s="71">
        <v>892400</v>
      </c>
      <c r="D123" s="1" t="s">
        <v>1894</v>
      </c>
      <c r="E123" s="71">
        <v>1078201</v>
      </c>
      <c r="G123" s="1" t="s">
        <v>1895</v>
      </c>
      <c r="H123" s="72">
        <v>5579107</v>
      </c>
      <c r="I123" s="1" t="s">
        <v>1896</v>
      </c>
      <c r="J123" s="73">
        <v>0.45</v>
      </c>
      <c r="K123" s="73">
        <v>0.45</v>
      </c>
      <c r="L123" s="73">
        <v>0.45</v>
      </c>
      <c r="M123" s="1">
        <v>1</v>
      </c>
      <c r="N123" s="1" t="s">
        <v>1311</v>
      </c>
      <c r="O123" s="1" t="s">
        <v>1548</v>
      </c>
      <c r="P123" s="1">
        <v>55101010</v>
      </c>
      <c r="Q123" s="73">
        <v>54856653</v>
      </c>
      <c r="R123" s="74">
        <v>131.85</v>
      </c>
      <c r="S123" s="1" t="s">
        <v>1456</v>
      </c>
      <c r="T123" s="75">
        <v>0.92136177270005104</v>
      </c>
      <c r="U123" s="76">
        <v>3532578038.9003601</v>
      </c>
      <c r="V123" s="77">
        <v>3532578038.9003601</v>
      </c>
      <c r="W123" s="77">
        <v>7850173419.7785702</v>
      </c>
      <c r="X123" s="76">
        <v>5.5379123987E-3</v>
      </c>
      <c r="Y123" s="71">
        <v>0</v>
      </c>
      <c r="Z123" s="71">
        <v>1</v>
      </c>
      <c r="AA123" s="71">
        <v>0</v>
      </c>
      <c r="AB123" s="71">
        <v>0</v>
      </c>
      <c r="AC123" s="73">
        <v>0</v>
      </c>
      <c r="AD123" s="73">
        <v>1</v>
      </c>
      <c r="AE123" s="1" t="s">
        <v>1647</v>
      </c>
      <c r="AF123" s="1" t="s">
        <v>1450</v>
      </c>
      <c r="AG123" s="1" t="s">
        <v>1451</v>
      </c>
      <c r="AI123" s="2" t="str">
        <f>INDEX('ISO2-ISO3'!$D$1:$D$249, MATCH($N123, 'ISO2-ISO3'!$C$1:$C$249, 0))</f>
        <v>ESP</v>
      </c>
      <c r="AJ123" s="2" t="str">
        <f>INDEX('WB Country Groups'!$C$2:$C$219, MATCH($AI123, 'WB Country Groups'!$B$2:$B$219, 0))</f>
        <v>Europe &amp; Central Asia</v>
      </c>
    </row>
    <row r="124" spans="1:36">
      <c r="A124" s="70">
        <v>45169</v>
      </c>
      <c r="B124" s="70">
        <v>45169</v>
      </c>
      <c r="C124" s="71">
        <v>892400</v>
      </c>
      <c r="D124" s="1" t="s">
        <v>1897</v>
      </c>
      <c r="E124" s="71">
        <v>1078501</v>
      </c>
      <c r="F124" s="1">
        <v>231021106</v>
      </c>
      <c r="G124" s="1" t="s">
        <v>1898</v>
      </c>
      <c r="H124" s="72">
        <v>2240202</v>
      </c>
      <c r="I124" s="1" t="s">
        <v>1899</v>
      </c>
      <c r="J124" s="73">
        <v>1</v>
      </c>
      <c r="K124" s="73">
        <v>1</v>
      </c>
      <c r="L124" s="73">
        <v>1</v>
      </c>
      <c r="M124" s="1">
        <v>1</v>
      </c>
      <c r="N124" s="1" t="s">
        <v>1375</v>
      </c>
      <c r="O124" s="1" t="s">
        <v>1467</v>
      </c>
      <c r="P124" s="1">
        <v>20106010</v>
      </c>
      <c r="Q124" s="73">
        <v>141539731</v>
      </c>
      <c r="R124" s="74">
        <v>230.04</v>
      </c>
      <c r="S124" s="1" t="s">
        <v>1448</v>
      </c>
      <c r="T124" s="75">
        <v>1</v>
      </c>
      <c r="U124" s="76">
        <v>32559799719.240002</v>
      </c>
      <c r="V124" s="77">
        <v>32559799719.240002</v>
      </c>
      <c r="W124" s="77">
        <v>32559799719.240002</v>
      </c>
      <c r="X124" s="76">
        <v>5.1042982371400002E-2</v>
      </c>
      <c r="Y124" s="71">
        <v>1</v>
      </c>
      <c r="Z124" s="71">
        <v>0</v>
      </c>
      <c r="AA124" s="71">
        <v>0</v>
      </c>
      <c r="AB124" s="71">
        <v>0</v>
      </c>
      <c r="AC124" s="73">
        <v>1</v>
      </c>
      <c r="AD124" s="73">
        <v>0</v>
      </c>
      <c r="AE124" s="1" t="s">
        <v>1449</v>
      </c>
      <c r="AF124" s="1" t="s">
        <v>1450</v>
      </c>
      <c r="AG124" s="1" t="s">
        <v>1451</v>
      </c>
      <c r="AI124" s="2" t="str">
        <f>INDEX('ISO2-ISO3'!$D$1:$D$249, MATCH($N124, 'ISO2-ISO3'!$C$1:$C$249, 0))</f>
        <v>USA</v>
      </c>
      <c r="AJ124" s="2" t="str">
        <f>INDEX('WB Country Groups'!$C$2:$C$219, MATCH($AI124, 'WB Country Groups'!$B$2:$B$219, 0))</f>
        <v>North America</v>
      </c>
    </row>
    <row r="125" spans="1:36">
      <c r="A125" s="70">
        <v>45169</v>
      </c>
      <c r="B125" s="70">
        <v>45169</v>
      </c>
      <c r="C125" s="71">
        <v>892400</v>
      </c>
      <c r="D125" s="1" t="s">
        <v>1900</v>
      </c>
      <c r="E125" s="71">
        <v>1078801</v>
      </c>
      <c r="G125" s="1" t="s">
        <v>1901</v>
      </c>
      <c r="H125" s="72">
        <v>6242260</v>
      </c>
      <c r="I125" s="1" t="s">
        <v>1902</v>
      </c>
      <c r="J125" s="73">
        <v>0.25</v>
      </c>
      <c r="K125" s="73">
        <v>0.25</v>
      </c>
      <c r="L125" s="73">
        <v>0.25</v>
      </c>
      <c r="M125" s="1">
        <v>1</v>
      </c>
      <c r="N125" s="1" t="s">
        <v>1293</v>
      </c>
      <c r="O125" s="1" t="s">
        <v>1467</v>
      </c>
      <c r="P125" s="1">
        <v>20105010</v>
      </c>
      <c r="Q125" s="73">
        <v>395236288</v>
      </c>
      <c r="R125" s="74">
        <v>33.42</v>
      </c>
      <c r="S125" s="1" t="s">
        <v>1834</v>
      </c>
      <c r="T125" s="75">
        <v>1.3505</v>
      </c>
      <c r="U125" s="76">
        <v>2445167853.5653501</v>
      </c>
      <c r="V125" s="77">
        <v>2445167853.5653501</v>
      </c>
      <c r="W125" s="77">
        <v>9780671414.2613792</v>
      </c>
      <c r="X125" s="76">
        <v>3.8332133710999999E-3</v>
      </c>
      <c r="Y125" s="71">
        <v>0</v>
      </c>
      <c r="Z125" s="71">
        <v>1</v>
      </c>
      <c r="AA125" s="71">
        <v>0</v>
      </c>
      <c r="AB125" s="71">
        <v>0</v>
      </c>
      <c r="AC125" s="73">
        <v>0</v>
      </c>
      <c r="AD125" s="73">
        <v>1</v>
      </c>
      <c r="AE125" s="1" t="s">
        <v>1835</v>
      </c>
      <c r="AF125" s="1" t="s">
        <v>1450</v>
      </c>
      <c r="AG125" s="1" t="s">
        <v>1451</v>
      </c>
      <c r="AI125" s="2" t="str">
        <f>INDEX('ISO2-ISO3'!$D$1:$D$249, MATCH($N125, 'ISO2-ISO3'!$C$1:$C$249, 0))</f>
        <v>SGP</v>
      </c>
      <c r="AJ125" s="2" t="str">
        <f>INDEX('WB Country Groups'!$C$2:$C$219, MATCH($AI125, 'WB Country Groups'!$B$2:$B$219, 0))</f>
        <v>East Asia &amp; Pacific</v>
      </c>
    </row>
    <row r="126" spans="1:36">
      <c r="A126" s="70">
        <v>45169</v>
      </c>
      <c r="B126" s="70">
        <v>45169</v>
      </c>
      <c r="C126" s="71">
        <v>892400</v>
      </c>
      <c r="D126" s="1" t="s">
        <v>1903</v>
      </c>
      <c r="E126" s="71">
        <v>1079301</v>
      </c>
      <c r="G126" s="1" t="s">
        <v>1904</v>
      </c>
      <c r="H126" s="72">
        <v>6250906</v>
      </c>
      <c r="I126" s="1" t="s">
        <v>1905</v>
      </c>
      <c r="J126" s="73">
        <v>0.75</v>
      </c>
      <c r="K126" s="73">
        <v>0.75</v>
      </c>
      <c r="L126" s="73">
        <v>0.75</v>
      </c>
      <c r="M126" s="1">
        <v>1</v>
      </c>
      <c r="N126" s="1" t="s">
        <v>1115</v>
      </c>
      <c r="O126" s="1" t="s">
        <v>1467</v>
      </c>
      <c r="P126" s="1">
        <v>20201010</v>
      </c>
      <c r="Q126" s="73">
        <v>292240346</v>
      </c>
      <c r="R126" s="74">
        <v>3983</v>
      </c>
      <c r="S126" s="1" t="s">
        <v>1479</v>
      </c>
      <c r="T126" s="75">
        <v>145.58500000000001</v>
      </c>
      <c r="U126" s="76">
        <v>5996462366.2362204</v>
      </c>
      <c r="V126" s="77">
        <v>5996462366.2362204</v>
      </c>
      <c r="W126" s="77">
        <v>7995283154.9816303</v>
      </c>
      <c r="X126" s="76">
        <v>9.4004670019000001E-3</v>
      </c>
      <c r="Y126" s="71">
        <v>0</v>
      </c>
      <c r="Z126" s="71">
        <v>1</v>
      </c>
      <c r="AA126" s="71">
        <v>0</v>
      </c>
      <c r="AB126" s="71">
        <v>0</v>
      </c>
      <c r="AC126" s="73">
        <v>1</v>
      </c>
      <c r="AD126" s="73">
        <v>0</v>
      </c>
      <c r="AE126" s="1" t="s">
        <v>1480</v>
      </c>
      <c r="AF126" s="1" t="s">
        <v>1450</v>
      </c>
      <c r="AG126" s="1" t="s">
        <v>1451</v>
      </c>
      <c r="AI126" s="2" t="str">
        <f>INDEX('ISO2-ISO3'!$D$1:$D$249, MATCH($N126, 'ISO2-ISO3'!$C$1:$C$249, 0))</f>
        <v>JPN</v>
      </c>
      <c r="AJ126" s="2" t="str">
        <f>INDEX('WB Country Groups'!$C$2:$C$219, MATCH($AI126, 'WB Country Groups'!$B$2:$B$219, 0))</f>
        <v>East Asia &amp; Pacific</v>
      </c>
    </row>
    <row r="127" spans="1:36">
      <c r="A127" s="70">
        <v>45169</v>
      </c>
      <c r="B127" s="70">
        <v>45169</v>
      </c>
      <c r="C127" s="71">
        <v>892400</v>
      </c>
      <c r="D127" s="1" t="s">
        <v>1906</v>
      </c>
      <c r="E127" s="71">
        <v>1080001</v>
      </c>
      <c r="G127" s="1" t="s">
        <v>1907</v>
      </c>
      <c r="H127" s="72">
        <v>6250025</v>
      </c>
      <c r="I127" s="1" t="s">
        <v>1908</v>
      </c>
      <c r="J127" s="73">
        <v>0.8</v>
      </c>
      <c r="K127" s="73">
        <v>0.8</v>
      </c>
      <c r="L127" s="73">
        <v>0.8</v>
      </c>
      <c r="M127" s="1">
        <v>1</v>
      </c>
      <c r="N127" s="1" t="s">
        <v>1115</v>
      </c>
      <c r="O127" s="1" t="s">
        <v>1467</v>
      </c>
      <c r="P127" s="1">
        <v>20106020</v>
      </c>
      <c r="Q127" s="73">
        <v>379830231</v>
      </c>
      <c r="R127" s="74">
        <v>2693.5</v>
      </c>
      <c r="S127" s="1" t="s">
        <v>1479</v>
      </c>
      <c r="T127" s="75">
        <v>145.58500000000001</v>
      </c>
      <c r="U127" s="76">
        <v>5621857895.79146</v>
      </c>
      <c r="V127" s="77">
        <v>5621857895.79146</v>
      </c>
      <c r="W127" s="77">
        <v>7027322369.7393303</v>
      </c>
      <c r="X127" s="76">
        <v>8.8132112588000001E-3</v>
      </c>
      <c r="Y127" s="71">
        <v>0</v>
      </c>
      <c r="Z127" s="71">
        <v>1</v>
      </c>
      <c r="AA127" s="71">
        <v>0</v>
      </c>
      <c r="AB127" s="71">
        <v>0</v>
      </c>
      <c r="AC127" s="73">
        <v>0</v>
      </c>
      <c r="AD127" s="73">
        <v>1</v>
      </c>
      <c r="AE127" s="1" t="s">
        <v>1480</v>
      </c>
      <c r="AF127" s="1" t="s">
        <v>1450</v>
      </c>
      <c r="AG127" s="1" t="s">
        <v>1451</v>
      </c>
      <c r="AI127" s="2" t="str">
        <f>INDEX('ISO2-ISO3'!$D$1:$D$249, MATCH($N127, 'ISO2-ISO3'!$C$1:$C$249, 0))</f>
        <v>JPN</v>
      </c>
      <c r="AJ127" s="2" t="str">
        <f>INDEX('WB Country Groups'!$C$2:$C$219, MATCH($AI127, 'WB Country Groups'!$B$2:$B$219, 0))</f>
        <v>East Asia &amp; Pacific</v>
      </c>
    </row>
    <row r="128" spans="1:36">
      <c r="A128" s="70">
        <v>45169</v>
      </c>
      <c r="B128" s="70">
        <v>45169</v>
      </c>
      <c r="C128" s="71">
        <v>892400</v>
      </c>
      <c r="D128" s="1" t="s">
        <v>1909</v>
      </c>
      <c r="E128" s="71">
        <v>1080301</v>
      </c>
      <c r="G128" s="1" t="s">
        <v>1910</v>
      </c>
      <c r="H128" s="72">
        <v>6250724</v>
      </c>
      <c r="I128" s="1" t="s">
        <v>1911</v>
      </c>
      <c r="J128" s="73">
        <v>0.9</v>
      </c>
      <c r="K128" s="73">
        <v>0.9</v>
      </c>
      <c r="L128" s="73">
        <v>0.9</v>
      </c>
      <c r="M128" s="1">
        <v>1</v>
      </c>
      <c r="N128" s="1" t="s">
        <v>1115</v>
      </c>
      <c r="O128" s="1" t="s">
        <v>1467</v>
      </c>
      <c r="P128" s="1">
        <v>20102010</v>
      </c>
      <c r="Q128" s="73">
        <v>293113973</v>
      </c>
      <c r="R128" s="74">
        <v>25225</v>
      </c>
      <c r="S128" s="1" t="s">
        <v>1479</v>
      </c>
      <c r="T128" s="75">
        <v>145.58500000000001</v>
      </c>
      <c r="U128" s="76">
        <v>45708142817.1343</v>
      </c>
      <c r="V128" s="77">
        <v>45708142817.1343</v>
      </c>
      <c r="W128" s="77">
        <v>50786825352.371498</v>
      </c>
      <c r="X128" s="76">
        <v>7.1655229705400003E-2</v>
      </c>
      <c r="Y128" s="71">
        <v>1</v>
      </c>
      <c r="Z128" s="71">
        <v>0</v>
      </c>
      <c r="AA128" s="71">
        <v>0</v>
      </c>
      <c r="AB128" s="71">
        <v>0</v>
      </c>
      <c r="AC128" s="73">
        <v>0</v>
      </c>
      <c r="AD128" s="73">
        <v>1</v>
      </c>
      <c r="AE128" s="1" t="s">
        <v>1480</v>
      </c>
      <c r="AF128" s="1" t="s">
        <v>1450</v>
      </c>
      <c r="AG128" s="1" t="s">
        <v>1451</v>
      </c>
      <c r="AI128" s="2" t="str">
        <f>INDEX('ISO2-ISO3'!$D$1:$D$249, MATCH($N128, 'ISO2-ISO3'!$C$1:$C$249, 0))</f>
        <v>JPN</v>
      </c>
      <c r="AJ128" s="2" t="str">
        <f>INDEX('WB Country Groups'!$C$2:$C$219, MATCH($AI128, 'WB Country Groups'!$B$2:$B$219, 0))</f>
        <v>East Asia &amp; Pacific</v>
      </c>
    </row>
    <row r="129" spans="1:36">
      <c r="A129" s="70">
        <v>45169</v>
      </c>
      <c r="B129" s="70">
        <v>45169</v>
      </c>
      <c r="C129" s="71">
        <v>892400</v>
      </c>
      <c r="D129" s="1" t="s">
        <v>1912</v>
      </c>
      <c r="E129" s="71">
        <v>1081701</v>
      </c>
      <c r="G129" s="1" t="s">
        <v>1913</v>
      </c>
      <c r="H129" s="72">
        <v>6251363</v>
      </c>
      <c r="I129" s="1" t="s">
        <v>1914</v>
      </c>
      <c r="J129" s="73">
        <v>0.9</v>
      </c>
      <c r="K129" s="73">
        <v>0.9</v>
      </c>
      <c r="L129" s="73">
        <v>0.9</v>
      </c>
      <c r="M129" s="1">
        <v>1</v>
      </c>
      <c r="N129" s="1" t="s">
        <v>1115</v>
      </c>
      <c r="O129" s="1" t="s">
        <v>1564</v>
      </c>
      <c r="P129" s="1">
        <v>60201010</v>
      </c>
      <c r="Q129" s="73">
        <v>666290951</v>
      </c>
      <c r="R129" s="74">
        <v>4048</v>
      </c>
      <c r="S129" s="1" t="s">
        <v>1479</v>
      </c>
      <c r="T129" s="75">
        <v>145.58500000000001</v>
      </c>
      <c r="U129" s="76">
        <v>16673635283.0525</v>
      </c>
      <c r="V129" s="77">
        <v>16673635283.0525</v>
      </c>
      <c r="W129" s="77">
        <v>18526261425.613899</v>
      </c>
      <c r="X129" s="76">
        <v>2.61387379271E-2</v>
      </c>
      <c r="Y129" s="71">
        <v>1</v>
      </c>
      <c r="Z129" s="71">
        <v>0</v>
      </c>
      <c r="AA129" s="71">
        <v>0</v>
      </c>
      <c r="AB129" s="71">
        <v>0</v>
      </c>
      <c r="AC129" s="73">
        <v>1</v>
      </c>
      <c r="AD129" s="73">
        <v>0</v>
      </c>
      <c r="AE129" s="1" t="s">
        <v>1480</v>
      </c>
      <c r="AF129" s="1" t="s">
        <v>1450</v>
      </c>
      <c r="AG129" s="1" t="s">
        <v>1451</v>
      </c>
      <c r="AI129" s="2" t="str">
        <f>INDEX('ISO2-ISO3'!$D$1:$D$249, MATCH($N129, 'ISO2-ISO3'!$C$1:$C$249, 0))</f>
        <v>JPN</v>
      </c>
      <c r="AJ129" s="2" t="str">
        <f>INDEX('WB Country Groups'!$C$2:$C$219, MATCH($AI129, 'WB Country Groups'!$B$2:$B$219, 0))</f>
        <v>East Asia &amp; Pacific</v>
      </c>
    </row>
    <row r="130" spans="1:36">
      <c r="A130" s="70">
        <v>45169</v>
      </c>
      <c r="B130" s="70">
        <v>45169</v>
      </c>
      <c r="C130" s="71">
        <v>892400</v>
      </c>
      <c r="D130" s="1" t="s">
        <v>1915</v>
      </c>
      <c r="E130" s="71">
        <v>1081901</v>
      </c>
      <c r="G130" s="1" t="s">
        <v>1916</v>
      </c>
      <c r="H130" s="72">
        <v>6251448</v>
      </c>
      <c r="I130" s="1" t="s">
        <v>1917</v>
      </c>
      <c r="J130" s="73">
        <v>0.85</v>
      </c>
      <c r="K130" s="73">
        <v>0.85</v>
      </c>
      <c r="L130" s="73">
        <v>0.85</v>
      </c>
      <c r="M130" s="1">
        <v>1</v>
      </c>
      <c r="N130" s="1" t="s">
        <v>1115</v>
      </c>
      <c r="O130" s="1" t="s">
        <v>1484</v>
      </c>
      <c r="P130" s="1">
        <v>40203020</v>
      </c>
      <c r="Q130" s="73">
        <v>1569378772</v>
      </c>
      <c r="R130" s="74">
        <v>829</v>
      </c>
      <c r="S130" s="1" t="s">
        <v>1479</v>
      </c>
      <c r="T130" s="75">
        <v>145.58500000000001</v>
      </c>
      <c r="U130" s="76">
        <v>7595993760.9630098</v>
      </c>
      <c r="V130" s="77">
        <v>7595993760.9630098</v>
      </c>
      <c r="W130" s="77">
        <v>8936463248.1917801</v>
      </c>
      <c r="X130" s="76">
        <v>1.1908002474700001E-2</v>
      </c>
      <c r="Y130" s="71">
        <v>0</v>
      </c>
      <c r="Z130" s="71">
        <v>1</v>
      </c>
      <c r="AA130" s="71">
        <v>0</v>
      </c>
      <c r="AB130" s="71">
        <v>0</v>
      </c>
      <c r="AC130" s="73">
        <v>1</v>
      </c>
      <c r="AD130" s="73">
        <v>0</v>
      </c>
      <c r="AE130" s="1" t="s">
        <v>1480</v>
      </c>
      <c r="AF130" s="1" t="s">
        <v>1450</v>
      </c>
      <c r="AG130" s="1" t="s">
        <v>1451</v>
      </c>
      <c r="AI130" s="2" t="str">
        <f>INDEX('ISO2-ISO3'!$D$1:$D$249, MATCH($N130, 'ISO2-ISO3'!$C$1:$C$249, 0))</f>
        <v>JPN</v>
      </c>
      <c r="AJ130" s="2" t="str">
        <f>INDEX('WB Country Groups'!$C$2:$C$219, MATCH($AI130, 'WB Country Groups'!$B$2:$B$219, 0))</f>
        <v>East Asia &amp; Pacific</v>
      </c>
    </row>
    <row r="131" spans="1:36">
      <c r="A131" s="70">
        <v>45169</v>
      </c>
      <c r="B131" s="70">
        <v>45169</v>
      </c>
      <c r="C131" s="71">
        <v>892400</v>
      </c>
      <c r="D131" s="1" t="s">
        <v>1918</v>
      </c>
      <c r="E131" s="71">
        <v>1082701</v>
      </c>
      <c r="G131" s="1" t="s">
        <v>1919</v>
      </c>
      <c r="H131" s="72">
        <v>4588825</v>
      </c>
      <c r="I131" s="1" t="s">
        <v>1920</v>
      </c>
      <c r="J131" s="73">
        <v>0.8</v>
      </c>
      <c r="K131" s="73">
        <v>0.8</v>
      </c>
      <c r="L131" s="73">
        <v>0.8</v>
      </c>
      <c r="M131" s="1">
        <v>1</v>
      </c>
      <c r="N131" s="1" t="s">
        <v>1009</v>
      </c>
      <c r="O131" s="1" t="s">
        <v>1484</v>
      </c>
      <c r="P131" s="1">
        <v>40101010</v>
      </c>
      <c r="Q131" s="73">
        <v>862184621</v>
      </c>
      <c r="R131" s="74">
        <v>154.65</v>
      </c>
      <c r="S131" s="1" t="s">
        <v>1787</v>
      </c>
      <c r="T131" s="75">
        <v>6.8669500000000001</v>
      </c>
      <c r="U131" s="76">
        <v>15533749526.372</v>
      </c>
      <c r="V131" s="77">
        <v>15533749526.372</v>
      </c>
      <c r="W131" s="77">
        <v>19417186907.965</v>
      </c>
      <c r="X131" s="76">
        <v>2.4351774583199998E-2</v>
      </c>
      <c r="Y131" s="71">
        <v>0</v>
      </c>
      <c r="Z131" s="71">
        <v>1</v>
      </c>
      <c r="AA131" s="71">
        <v>0</v>
      </c>
      <c r="AB131" s="71">
        <v>0</v>
      </c>
      <c r="AC131" s="73">
        <v>1</v>
      </c>
      <c r="AD131" s="73">
        <v>0</v>
      </c>
      <c r="AE131" s="1" t="s">
        <v>1788</v>
      </c>
      <c r="AF131" s="1" t="s">
        <v>1450</v>
      </c>
      <c r="AG131" s="1" t="s">
        <v>1451</v>
      </c>
      <c r="AI131" s="2" t="str">
        <f>INDEX('ISO2-ISO3'!$D$1:$D$249, MATCH($N131, 'ISO2-ISO3'!$C$1:$C$249, 0))</f>
        <v>DNK</v>
      </c>
      <c r="AJ131" s="2" t="str">
        <f>INDEX('WB Country Groups'!$C$2:$C$219, MATCH($AI131, 'WB Country Groups'!$B$2:$B$219, 0))</f>
        <v>Europe &amp; Central Asia</v>
      </c>
    </row>
    <row r="132" spans="1:36">
      <c r="A132" s="70">
        <v>45169</v>
      </c>
      <c r="B132" s="70">
        <v>45169</v>
      </c>
      <c r="C132" s="71">
        <v>892400</v>
      </c>
      <c r="D132" s="1" t="s">
        <v>1921</v>
      </c>
      <c r="E132" s="71">
        <v>1084101</v>
      </c>
      <c r="F132" s="1">
        <v>8.7611999999999999E+110</v>
      </c>
      <c r="G132" s="1" t="s">
        <v>1922</v>
      </c>
      <c r="H132" s="72">
        <v>2259101</v>
      </c>
      <c r="I132" s="1" t="s">
        <v>1923</v>
      </c>
      <c r="J132" s="73">
        <v>1</v>
      </c>
      <c r="K132" s="73">
        <v>1</v>
      </c>
      <c r="L132" s="73">
        <v>1</v>
      </c>
      <c r="M132" s="1">
        <v>1</v>
      </c>
      <c r="N132" s="1" t="s">
        <v>1375</v>
      </c>
      <c r="O132" s="1" t="s">
        <v>1499</v>
      </c>
      <c r="P132" s="1">
        <v>30101040</v>
      </c>
      <c r="Q132" s="73">
        <v>460363991</v>
      </c>
      <c r="R132" s="74">
        <v>126.55</v>
      </c>
      <c r="S132" s="1" t="s">
        <v>1448</v>
      </c>
      <c r="T132" s="75">
        <v>1</v>
      </c>
      <c r="U132" s="76">
        <v>58259063061.050003</v>
      </c>
      <c r="V132" s="77">
        <v>58259063061.050003</v>
      </c>
      <c r="W132" s="77">
        <v>58259063061.050003</v>
      </c>
      <c r="X132" s="76">
        <v>9.1330915866800005E-2</v>
      </c>
      <c r="Y132" s="71">
        <v>1</v>
      </c>
      <c r="Z132" s="71">
        <v>0</v>
      </c>
      <c r="AA132" s="71">
        <v>0</v>
      </c>
      <c r="AB132" s="71">
        <v>0</v>
      </c>
      <c r="AC132" s="73">
        <v>1</v>
      </c>
      <c r="AD132" s="73">
        <v>0</v>
      </c>
      <c r="AE132" s="1" t="s">
        <v>1449</v>
      </c>
      <c r="AF132" s="1" t="s">
        <v>1450</v>
      </c>
      <c r="AG132" s="1" t="s">
        <v>1451</v>
      </c>
      <c r="AI132" s="2" t="str">
        <f>INDEX('ISO2-ISO3'!$D$1:$D$249, MATCH($N132, 'ISO2-ISO3'!$C$1:$C$249, 0))</f>
        <v>USA</v>
      </c>
      <c r="AJ132" s="2" t="str">
        <f>INDEX('WB Country Groups'!$C$2:$C$219, MATCH($AI132, 'WB Country Groups'!$B$2:$B$219, 0))</f>
        <v>North America</v>
      </c>
    </row>
    <row r="133" spans="1:36">
      <c r="A133" s="70">
        <v>45169</v>
      </c>
      <c r="B133" s="70">
        <v>45169</v>
      </c>
      <c r="C133" s="71">
        <v>892400</v>
      </c>
      <c r="D133" s="1" t="s">
        <v>1924</v>
      </c>
      <c r="E133" s="71">
        <v>1084901</v>
      </c>
      <c r="F133" s="1">
        <v>244199105</v>
      </c>
      <c r="G133" s="1" t="s">
        <v>1925</v>
      </c>
      <c r="H133" s="72">
        <v>2261203</v>
      </c>
      <c r="I133" s="1" t="s">
        <v>1926</v>
      </c>
      <c r="J133" s="73">
        <v>0.95</v>
      </c>
      <c r="K133" s="73">
        <v>0.95</v>
      </c>
      <c r="L133" s="73">
        <v>0.95</v>
      </c>
      <c r="M133" s="1">
        <v>1</v>
      </c>
      <c r="N133" s="1" t="s">
        <v>1375</v>
      </c>
      <c r="O133" s="1" t="s">
        <v>1467</v>
      </c>
      <c r="P133" s="1">
        <v>20106015</v>
      </c>
      <c r="Q133" s="73">
        <v>296322273</v>
      </c>
      <c r="R133" s="74">
        <v>410.94</v>
      </c>
      <c r="S133" s="1" t="s">
        <v>1448</v>
      </c>
      <c r="T133" s="75">
        <v>1</v>
      </c>
      <c r="U133" s="76">
        <v>115682141123.289</v>
      </c>
      <c r="V133" s="77">
        <v>115682141123.289</v>
      </c>
      <c r="W133" s="77">
        <v>121770674866.62</v>
      </c>
      <c r="X133" s="76">
        <v>0.1813512841281</v>
      </c>
      <c r="Y133" s="71">
        <v>1</v>
      </c>
      <c r="Z133" s="71">
        <v>0</v>
      </c>
      <c r="AA133" s="71">
        <v>0</v>
      </c>
      <c r="AB133" s="71">
        <v>0</v>
      </c>
      <c r="AC133" s="73">
        <v>0</v>
      </c>
      <c r="AD133" s="73">
        <v>1</v>
      </c>
      <c r="AE133" s="1" t="s">
        <v>1449</v>
      </c>
      <c r="AF133" s="1" t="s">
        <v>1450</v>
      </c>
      <c r="AG133" s="1" t="s">
        <v>1451</v>
      </c>
      <c r="AI133" s="2" t="str">
        <f>INDEX('ISO2-ISO3'!$D$1:$D$249, MATCH($N133, 'ISO2-ISO3'!$C$1:$C$249, 0))</f>
        <v>USA</v>
      </c>
      <c r="AJ133" s="2" t="str">
        <f>INDEX('WB Country Groups'!$C$2:$C$219, MATCH($AI133, 'WB Country Groups'!$B$2:$B$219, 0))</f>
        <v>North America</v>
      </c>
    </row>
    <row r="134" spans="1:36">
      <c r="A134" s="70">
        <v>45169</v>
      </c>
      <c r="B134" s="70">
        <v>45169</v>
      </c>
      <c r="C134" s="71">
        <v>892400</v>
      </c>
      <c r="D134" s="1" t="s">
        <v>1927</v>
      </c>
      <c r="E134" s="71">
        <v>1086001</v>
      </c>
      <c r="F134" s="1">
        <v>233331107</v>
      </c>
      <c r="G134" s="1" t="s">
        <v>1928</v>
      </c>
      <c r="H134" s="72">
        <v>2280220</v>
      </c>
      <c r="I134" s="1" t="s">
        <v>1929</v>
      </c>
      <c r="J134" s="73">
        <v>1</v>
      </c>
      <c r="K134" s="73">
        <v>1</v>
      </c>
      <c r="L134" s="73">
        <v>1</v>
      </c>
      <c r="M134" s="1">
        <v>1</v>
      </c>
      <c r="N134" s="1" t="s">
        <v>1375</v>
      </c>
      <c r="O134" s="1" t="s">
        <v>1548</v>
      </c>
      <c r="P134" s="1">
        <v>55103010</v>
      </c>
      <c r="Q134" s="73">
        <v>206108359</v>
      </c>
      <c r="R134" s="74">
        <v>103.38</v>
      </c>
      <c r="S134" s="1" t="s">
        <v>1448</v>
      </c>
      <c r="T134" s="75">
        <v>1</v>
      </c>
      <c r="U134" s="76">
        <v>21307482153.419998</v>
      </c>
      <c r="V134" s="77">
        <v>21307482153.419998</v>
      </c>
      <c r="W134" s="77">
        <v>21307482153.419998</v>
      </c>
      <c r="X134" s="76">
        <v>3.3403075120700003E-2</v>
      </c>
      <c r="Y134" s="71">
        <v>0</v>
      </c>
      <c r="Z134" s="71">
        <v>1</v>
      </c>
      <c r="AA134" s="71">
        <v>0</v>
      </c>
      <c r="AB134" s="71">
        <v>0</v>
      </c>
      <c r="AC134" s="73">
        <v>1</v>
      </c>
      <c r="AD134" s="73">
        <v>0</v>
      </c>
      <c r="AE134" s="1" t="s">
        <v>1449</v>
      </c>
      <c r="AF134" s="1" t="s">
        <v>1450</v>
      </c>
      <c r="AG134" s="1" t="s">
        <v>1451</v>
      </c>
      <c r="AI134" s="2" t="str">
        <f>INDEX('ISO2-ISO3'!$D$1:$D$249, MATCH($N134, 'ISO2-ISO3'!$C$1:$C$249, 0))</f>
        <v>USA</v>
      </c>
      <c r="AJ134" s="2" t="str">
        <f>INDEX('WB Country Groups'!$C$2:$C$219, MATCH($AI134, 'WB Country Groups'!$B$2:$B$219, 0))</f>
        <v>North America</v>
      </c>
    </row>
    <row r="135" spans="1:36">
      <c r="A135" s="70">
        <v>45169</v>
      </c>
      <c r="B135" s="70">
        <v>45169</v>
      </c>
      <c r="C135" s="71">
        <v>892400</v>
      </c>
      <c r="D135" s="1" t="s">
        <v>1930</v>
      </c>
      <c r="E135" s="71">
        <v>1086202</v>
      </c>
      <c r="G135" s="1" t="s">
        <v>1931</v>
      </c>
      <c r="H135" s="72">
        <v>5750355</v>
      </c>
      <c r="I135" s="1" t="s">
        <v>1932</v>
      </c>
      <c r="J135" s="73">
        <v>0.95</v>
      </c>
      <c r="K135" s="73">
        <v>0.95</v>
      </c>
      <c r="L135" s="73">
        <v>0.95</v>
      </c>
      <c r="M135" s="1">
        <v>1</v>
      </c>
      <c r="N135" s="1" t="s">
        <v>1058</v>
      </c>
      <c r="O135" s="1" t="s">
        <v>1484</v>
      </c>
      <c r="P135" s="1">
        <v>40203030</v>
      </c>
      <c r="Q135" s="73">
        <v>2040242959</v>
      </c>
      <c r="R135" s="74">
        <v>10.052</v>
      </c>
      <c r="S135" s="1" t="s">
        <v>1456</v>
      </c>
      <c r="T135" s="75">
        <v>0.92136177270005104</v>
      </c>
      <c r="U135" s="76">
        <v>21145978365.891399</v>
      </c>
      <c r="V135" s="77">
        <v>21145978365.891399</v>
      </c>
      <c r="W135" s="77">
        <v>22258924595.675098</v>
      </c>
      <c r="X135" s="76">
        <v>3.31498906708E-2</v>
      </c>
      <c r="Y135" s="71">
        <v>1</v>
      </c>
      <c r="Z135" s="71">
        <v>0</v>
      </c>
      <c r="AA135" s="71">
        <v>0</v>
      </c>
      <c r="AB135" s="71">
        <v>0</v>
      </c>
      <c r="AC135" s="73">
        <v>1</v>
      </c>
      <c r="AD135" s="73">
        <v>0</v>
      </c>
      <c r="AE135" s="1" t="s">
        <v>1523</v>
      </c>
      <c r="AF135" s="1" t="s">
        <v>1470</v>
      </c>
      <c r="AG135" s="1" t="s">
        <v>1451</v>
      </c>
      <c r="AI135" s="2" t="str">
        <f>INDEX('ISO2-ISO3'!$D$1:$D$249, MATCH($N135, 'ISO2-ISO3'!$C$1:$C$249, 0))</f>
        <v>DEU</v>
      </c>
      <c r="AJ135" s="2" t="str">
        <f>INDEX('WB Country Groups'!$C$2:$C$219, MATCH($AI135, 'WB Country Groups'!$B$2:$B$219, 0))</f>
        <v>Europe &amp; Central Asia</v>
      </c>
    </row>
    <row r="136" spans="1:36">
      <c r="A136" s="70">
        <v>45169</v>
      </c>
      <c r="B136" s="70">
        <v>45169</v>
      </c>
      <c r="C136" s="71">
        <v>892400</v>
      </c>
      <c r="D136" s="1" t="s">
        <v>1933</v>
      </c>
      <c r="E136" s="71">
        <v>1086501</v>
      </c>
      <c r="G136" s="1" t="s">
        <v>1934</v>
      </c>
      <c r="H136" s="72">
        <v>6175203</v>
      </c>
      <c r="I136" s="1" t="s">
        <v>1935</v>
      </c>
      <c r="J136" s="73">
        <v>0.7</v>
      </c>
      <c r="K136" s="73">
        <v>0.7</v>
      </c>
      <c r="L136" s="73">
        <v>0.7</v>
      </c>
      <c r="M136" s="1">
        <v>1</v>
      </c>
      <c r="N136" s="1" t="s">
        <v>1293</v>
      </c>
      <c r="O136" s="1" t="s">
        <v>1484</v>
      </c>
      <c r="P136" s="1">
        <v>40101010</v>
      </c>
      <c r="Q136" s="73">
        <v>2587617625</v>
      </c>
      <c r="R136" s="74">
        <v>33.299999999999997</v>
      </c>
      <c r="S136" s="1" t="s">
        <v>1834</v>
      </c>
      <c r="T136" s="75">
        <v>1.3505</v>
      </c>
      <c r="U136" s="76">
        <v>44662989143.835602</v>
      </c>
      <c r="V136" s="77">
        <v>44662989143.835602</v>
      </c>
      <c r="W136" s="77">
        <v>63804270205.479401</v>
      </c>
      <c r="X136" s="76">
        <v>7.0016774893600003E-2</v>
      </c>
      <c r="Y136" s="71">
        <v>1</v>
      </c>
      <c r="Z136" s="71">
        <v>0</v>
      </c>
      <c r="AA136" s="71">
        <v>0</v>
      </c>
      <c r="AB136" s="71">
        <v>0</v>
      </c>
      <c r="AC136" s="73">
        <v>0.65</v>
      </c>
      <c r="AD136" s="73">
        <v>0.35</v>
      </c>
      <c r="AE136" s="1" t="s">
        <v>1835</v>
      </c>
      <c r="AF136" s="1" t="s">
        <v>1450</v>
      </c>
      <c r="AG136" s="1" t="s">
        <v>1451</v>
      </c>
      <c r="AI136" s="2" t="str">
        <f>INDEX('ISO2-ISO3'!$D$1:$D$249, MATCH($N136, 'ISO2-ISO3'!$C$1:$C$249, 0))</f>
        <v>SGP</v>
      </c>
      <c r="AJ136" s="2" t="str">
        <f>INDEX('WB Country Groups'!$C$2:$C$219, MATCH($AI136, 'WB Country Groups'!$B$2:$B$219, 0))</f>
        <v>East Asia &amp; Pacific</v>
      </c>
    </row>
    <row r="137" spans="1:36">
      <c r="A137" s="70">
        <v>45169</v>
      </c>
      <c r="B137" s="70">
        <v>45169</v>
      </c>
      <c r="C137" s="71">
        <v>892400</v>
      </c>
      <c r="D137" s="1" t="s">
        <v>1936</v>
      </c>
      <c r="E137" s="71">
        <v>1088501</v>
      </c>
      <c r="F137" s="1" t="s">
        <v>1937</v>
      </c>
      <c r="G137" s="1" t="s">
        <v>1938</v>
      </c>
      <c r="H137" s="72">
        <v>2542049</v>
      </c>
      <c r="I137" s="1" t="s">
        <v>1939</v>
      </c>
      <c r="J137" s="73">
        <v>1</v>
      </c>
      <c r="K137" s="73">
        <v>1</v>
      </c>
      <c r="L137" s="73">
        <v>1</v>
      </c>
      <c r="M137" s="1">
        <v>1</v>
      </c>
      <c r="N137" s="1" t="s">
        <v>1375</v>
      </c>
      <c r="O137" s="1" t="s">
        <v>1548</v>
      </c>
      <c r="P137" s="1">
        <v>55103010</v>
      </c>
      <c r="Q137" s="73">
        <v>835250715</v>
      </c>
      <c r="R137" s="74">
        <v>48.54</v>
      </c>
      <c r="S137" s="1" t="s">
        <v>1448</v>
      </c>
      <c r="T137" s="75">
        <v>1</v>
      </c>
      <c r="U137" s="76">
        <v>40543069706.099998</v>
      </c>
      <c r="V137" s="77">
        <v>40543069706.099998</v>
      </c>
      <c r="W137" s="77">
        <v>40543069706.099998</v>
      </c>
      <c r="X137" s="76">
        <v>6.3558105705000006E-2</v>
      </c>
      <c r="Y137" s="71">
        <v>1</v>
      </c>
      <c r="Z137" s="71">
        <v>0</v>
      </c>
      <c r="AA137" s="71">
        <v>0</v>
      </c>
      <c r="AB137" s="71">
        <v>0</v>
      </c>
      <c r="AC137" s="73">
        <v>1</v>
      </c>
      <c r="AD137" s="73">
        <v>0</v>
      </c>
      <c r="AE137" s="1" t="s">
        <v>1449</v>
      </c>
      <c r="AF137" s="1" t="s">
        <v>1450</v>
      </c>
      <c r="AG137" s="1" t="s">
        <v>1451</v>
      </c>
      <c r="AI137" s="2" t="str">
        <f>INDEX('ISO2-ISO3'!$D$1:$D$249, MATCH($N137, 'ISO2-ISO3'!$C$1:$C$249, 0))</f>
        <v>USA</v>
      </c>
      <c r="AJ137" s="2" t="str">
        <f>INDEX('WB Country Groups'!$C$2:$C$219, MATCH($AI137, 'WB Country Groups'!$B$2:$B$219, 0))</f>
        <v>North America</v>
      </c>
    </row>
    <row r="138" spans="1:36">
      <c r="A138" s="70">
        <v>45169</v>
      </c>
      <c r="B138" s="70">
        <v>45169</v>
      </c>
      <c r="C138" s="71">
        <v>892400</v>
      </c>
      <c r="D138" s="1" t="s">
        <v>1940</v>
      </c>
      <c r="E138" s="71">
        <v>1089501</v>
      </c>
      <c r="F138" s="1">
        <v>260003108</v>
      </c>
      <c r="G138" s="1" t="s">
        <v>1941</v>
      </c>
      <c r="H138" s="72">
        <v>2278407</v>
      </c>
      <c r="I138" s="1" t="s">
        <v>1942</v>
      </c>
      <c r="J138" s="73">
        <v>1</v>
      </c>
      <c r="K138" s="73">
        <v>1</v>
      </c>
      <c r="L138" s="73">
        <v>1</v>
      </c>
      <c r="M138" s="1">
        <v>1</v>
      </c>
      <c r="N138" s="1" t="s">
        <v>1375</v>
      </c>
      <c r="O138" s="1" t="s">
        <v>1467</v>
      </c>
      <c r="P138" s="1">
        <v>20106020</v>
      </c>
      <c r="Q138" s="73">
        <v>139770692</v>
      </c>
      <c r="R138" s="74">
        <v>148.30000000000001</v>
      </c>
      <c r="S138" s="1" t="s">
        <v>1448</v>
      </c>
      <c r="T138" s="75">
        <v>1</v>
      </c>
      <c r="U138" s="76">
        <v>20727993623.599998</v>
      </c>
      <c r="V138" s="77">
        <v>20727993623.599998</v>
      </c>
      <c r="W138" s="77">
        <v>20727993623.599998</v>
      </c>
      <c r="X138" s="76">
        <v>3.2494629028600001E-2</v>
      </c>
      <c r="Y138" s="71">
        <v>0</v>
      </c>
      <c r="Z138" s="71">
        <v>1</v>
      </c>
      <c r="AA138" s="71">
        <v>0</v>
      </c>
      <c r="AB138" s="71">
        <v>0</v>
      </c>
      <c r="AC138" s="73">
        <v>1</v>
      </c>
      <c r="AD138" s="73">
        <v>0</v>
      </c>
      <c r="AE138" s="1" t="s">
        <v>1449</v>
      </c>
      <c r="AF138" s="1" t="s">
        <v>1450</v>
      </c>
      <c r="AG138" s="1" t="s">
        <v>1451</v>
      </c>
      <c r="AI138" s="2" t="str">
        <f>INDEX('ISO2-ISO3'!$D$1:$D$249, MATCH($N138, 'ISO2-ISO3'!$C$1:$C$249, 0))</f>
        <v>USA</v>
      </c>
      <c r="AJ138" s="2" t="str">
        <f>INDEX('WB Country Groups'!$C$2:$C$219, MATCH($AI138, 'WB Country Groups'!$B$2:$B$219, 0))</f>
        <v>North America</v>
      </c>
    </row>
    <row r="139" spans="1:36">
      <c r="A139" s="70">
        <v>45169</v>
      </c>
      <c r="B139" s="70">
        <v>45169</v>
      </c>
      <c r="C139" s="71">
        <v>892400</v>
      </c>
      <c r="D139" s="1" t="s">
        <v>1943</v>
      </c>
      <c r="E139" s="71">
        <v>1089601</v>
      </c>
      <c r="F139" s="1" t="s">
        <v>1944</v>
      </c>
      <c r="G139" s="1" t="s">
        <v>1945</v>
      </c>
      <c r="H139" s="72" t="s">
        <v>1946</v>
      </c>
      <c r="I139" s="1" t="s">
        <v>1947</v>
      </c>
      <c r="J139" s="73">
        <v>1</v>
      </c>
      <c r="K139" s="73">
        <v>1</v>
      </c>
      <c r="L139" s="73">
        <v>1</v>
      </c>
      <c r="M139" s="1">
        <v>1</v>
      </c>
      <c r="N139" s="1" t="s">
        <v>1375</v>
      </c>
      <c r="O139" s="1" t="s">
        <v>1462</v>
      </c>
      <c r="P139" s="1">
        <v>15101050</v>
      </c>
      <c r="Q139" s="73">
        <v>459016106</v>
      </c>
      <c r="R139" s="74">
        <v>76.89</v>
      </c>
      <c r="S139" s="1" t="s">
        <v>1448</v>
      </c>
      <c r="T139" s="75">
        <v>1</v>
      </c>
      <c r="U139" s="76">
        <v>35293748390.339996</v>
      </c>
      <c r="V139" s="77">
        <v>35293748390.339996</v>
      </c>
      <c r="W139" s="77">
        <v>35293748390.339996</v>
      </c>
      <c r="X139" s="76">
        <v>5.5328908422099997E-2</v>
      </c>
      <c r="Y139" s="71">
        <v>1</v>
      </c>
      <c r="Z139" s="71">
        <v>0</v>
      </c>
      <c r="AA139" s="71">
        <v>0</v>
      </c>
      <c r="AB139" s="71">
        <v>0</v>
      </c>
      <c r="AC139" s="73">
        <v>1</v>
      </c>
      <c r="AD139" s="73">
        <v>0</v>
      </c>
      <c r="AE139" s="1" t="s">
        <v>1449</v>
      </c>
      <c r="AF139" s="1" t="s">
        <v>1450</v>
      </c>
      <c r="AG139" s="1" t="s">
        <v>1451</v>
      </c>
      <c r="AI139" s="2" t="str">
        <f>INDEX('ISO2-ISO3'!$D$1:$D$249, MATCH($N139, 'ISO2-ISO3'!$C$1:$C$249, 0))</f>
        <v>USA</v>
      </c>
      <c r="AJ139" s="2" t="str">
        <f>INDEX('WB Country Groups'!$C$2:$C$219, MATCH($AI139, 'WB Country Groups'!$B$2:$B$219, 0))</f>
        <v>North America</v>
      </c>
    </row>
    <row r="140" spans="1:36">
      <c r="A140" s="70">
        <v>45169</v>
      </c>
      <c r="B140" s="70">
        <v>45169</v>
      </c>
      <c r="C140" s="71">
        <v>892400</v>
      </c>
      <c r="D140" s="1" t="s">
        <v>1948</v>
      </c>
      <c r="E140" s="71">
        <v>1090902</v>
      </c>
      <c r="G140" s="1" t="s">
        <v>1949</v>
      </c>
      <c r="H140" s="72">
        <v>6280215</v>
      </c>
      <c r="I140" s="1" t="s">
        <v>1950</v>
      </c>
      <c r="J140" s="73">
        <v>1</v>
      </c>
      <c r="K140" s="73">
        <v>1</v>
      </c>
      <c r="L140" s="73">
        <v>1</v>
      </c>
      <c r="M140" s="1">
        <v>1</v>
      </c>
      <c r="N140" s="1" t="s">
        <v>1305</v>
      </c>
      <c r="O140" s="1" t="s">
        <v>1462</v>
      </c>
      <c r="P140" s="1">
        <v>15104030</v>
      </c>
      <c r="Q140" s="73">
        <v>893527657</v>
      </c>
      <c r="R140" s="74">
        <v>242.87</v>
      </c>
      <c r="S140" s="1" t="s">
        <v>1573</v>
      </c>
      <c r="T140" s="75">
        <v>18.934999999999999</v>
      </c>
      <c r="U140" s="76">
        <v>11460842992.109301</v>
      </c>
      <c r="V140" s="77">
        <v>11460842992.109301</v>
      </c>
      <c r="W140" s="77">
        <v>11460842992.109301</v>
      </c>
      <c r="X140" s="76">
        <v>1.79668060569E-2</v>
      </c>
      <c r="Y140" s="71">
        <v>1</v>
      </c>
      <c r="Z140" s="71">
        <v>0</v>
      </c>
      <c r="AA140" s="71">
        <v>0</v>
      </c>
      <c r="AB140" s="71">
        <v>0</v>
      </c>
      <c r="AC140" s="73">
        <v>0</v>
      </c>
      <c r="AD140" s="73">
        <v>1</v>
      </c>
      <c r="AE140" s="1" t="s">
        <v>1574</v>
      </c>
      <c r="AF140" s="1" t="s">
        <v>1450</v>
      </c>
      <c r="AG140" s="1" t="s">
        <v>1451</v>
      </c>
      <c r="AI140" s="2" t="str">
        <f>INDEX('ISO2-ISO3'!$D$1:$D$249, MATCH($N140, 'ISO2-ISO3'!$C$1:$C$249, 0))</f>
        <v>ZAF</v>
      </c>
      <c r="AJ140" s="2" t="str">
        <f>INDEX('WB Country Groups'!$C$2:$C$219, MATCH($AI140, 'WB Country Groups'!$B$2:$B$219, 0))</f>
        <v>Sub-Saharan Africa</v>
      </c>
    </row>
    <row r="141" spans="1:36">
      <c r="A141" s="70">
        <v>45169</v>
      </c>
      <c r="B141" s="70">
        <v>45169</v>
      </c>
      <c r="C141" s="71">
        <v>892400</v>
      </c>
      <c r="D141" s="1" t="s">
        <v>1951</v>
      </c>
      <c r="E141" s="71">
        <v>1091201</v>
      </c>
      <c r="G141" s="1" t="s">
        <v>1952</v>
      </c>
      <c r="H141" s="72" t="s">
        <v>1953</v>
      </c>
      <c r="I141" s="1" t="s">
        <v>1954</v>
      </c>
      <c r="J141" s="73">
        <v>1</v>
      </c>
      <c r="K141" s="73">
        <v>1</v>
      </c>
      <c r="L141" s="73">
        <v>1</v>
      </c>
      <c r="M141" s="1">
        <v>1</v>
      </c>
      <c r="N141" s="1" t="s">
        <v>1199</v>
      </c>
      <c r="O141" s="1" t="s">
        <v>1462</v>
      </c>
      <c r="P141" s="1">
        <v>15101050</v>
      </c>
      <c r="Q141" s="73">
        <v>174786029</v>
      </c>
      <c r="R141" s="74">
        <v>85.15</v>
      </c>
      <c r="S141" s="1" t="s">
        <v>1456</v>
      </c>
      <c r="T141" s="75">
        <v>0.92136177270005104</v>
      </c>
      <c r="U141" s="76">
        <v>16153297011.374001</v>
      </c>
      <c r="V141" s="77">
        <v>16153297011.374001</v>
      </c>
      <c r="W141" s="77">
        <v>20223366023.473999</v>
      </c>
      <c r="X141" s="76">
        <v>2.53230198497E-2</v>
      </c>
      <c r="Y141" s="71">
        <v>1</v>
      </c>
      <c r="Z141" s="71">
        <v>0</v>
      </c>
      <c r="AA141" s="71">
        <v>0</v>
      </c>
      <c r="AB141" s="71">
        <v>0</v>
      </c>
      <c r="AC141" s="73">
        <v>0.35</v>
      </c>
      <c r="AD141" s="73">
        <v>0.65</v>
      </c>
      <c r="AE141" s="1" t="s">
        <v>1485</v>
      </c>
      <c r="AF141" s="1" t="s">
        <v>1450</v>
      </c>
      <c r="AG141" s="1" t="s">
        <v>1451</v>
      </c>
      <c r="AI141" s="2" t="str">
        <f>INDEX('ISO2-ISO3'!$D$1:$D$249, MATCH($N141, 'ISO2-ISO3'!$C$1:$C$249, 0))</f>
        <v>NLD</v>
      </c>
      <c r="AJ141" s="2" t="str">
        <f>INDEX('WB Country Groups'!$C$2:$C$219, MATCH($AI141, 'WB Country Groups'!$B$2:$B$219, 0))</f>
        <v>Europe &amp; Central Asia</v>
      </c>
    </row>
    <row r="142" spans="1:36">
      <c r="A142" s="70">
        <v>45169</v>
      </c>
      <c r="B142" s="70">
        <v>45169</v>
      </c>
      <c r="C142" s="71">
        <v>892400</v>
      </c>
      <c r="D142" s="1" t="s">
        <v>1955</v>
      </c>
      <c r="E142" s="71">
        <v>1091501</v>
      </c>
      <c r="F142" s="1" t="s">
        <v>1956</v>
      </c>
      <c r="G142" s="1" t="s">
        <v>1957</v>
      </c>
      <c r="H142" s="72" t="s">
        <v>1958</v>
      </c>
      <c r="I142" s="1" t="s">
        <v>1959</v>
      </c>
      <c r="J142" s="73">
        <v>1</v>
      </c>
      <c r="K142" s="73">
        <v>1</v>
      </c>
      <c r="L142" s="73">
        <v>1</v>
      </c>
      <c r="M142" s="1">
        <v>1</v>
      </c>
      <c r="N142" s="1" t="s">
        <v>1375</v>
      </c>
      <c r="O142" s="1" t="s">
        <v>1548</v>
      </c>
      <c r="P142" s="1">
        <v>55101010</v>
      </c>
      <c r="Q142" s="73">
        <v>770648212</v>
      </c>
      <c r="R142" s="74">
        <v>88.8</v>
      </c>
      <c r="S142" s="1" t="s">
        <v>1448</v>
      </c>
      <c r="T142" s="75">
        <v>1</v>
      </c>
      <c r="U142" s="76">
        <v>68433561225.599998</v>
      </c>
      <c r="V142" s="77">
        <v>68433561225.599998</v>
      </c>
      <c r="W142" s="77">
        <v>68433561225.599998</v>
      </c>
      <c r="X142" s="76">
        <v>0.10728115926289999</v>
      </c>
      <c r="Y142" s="71">
        <v>1</v>
      </c>
      <c r="Z142" s="71">
        <v>0</v>
      </c>
      <c r="AA142" s="71">
        <v>0</v>
      </c>
      <c r="AB142" s="71">
        <v>0</v>
      </c>
      <c r="AC142" s="73">
        <v>1</v>
      </c>
      <c r="AD142" s="73">
        <v>0</v>
      </c>
      <c r="AE142" s="1" t="s">
        <v>1449</v>
      </c>
      <c r="AF142" s="1" t="s">
        <v>1450</v>
      </c>
      <c r="AG142" s="1" t="s">
        <v>1451</v>
      </c>
      <c r="AI142" s="2" t="str">
        <f>INDEX('ISO2-ISO3'!$D$1:$D$249, MATCH($N142, 'ISO2-ISO3'!$C$1:$C$249, 0))</f>
        <v>USA</v>
      </c>
      <c r="AJ142" s="2" t="str">
        <f>INDEX('WB Country Groups'!$C$2:$C$219, MATCH($AI142, 'WB Country Groups'!$B$2:$B$219, 0))</f>
        <v>North America</v>
      </c>
    </row>
    <row r="143" spans="1:36">
      <c r="A143" s="70">
        <v>45169</v>
      </c>
      <c r="B143" s="70">
        <v>45169</v>
      </c>
      <c r="C143" s="71">
        <v>892400</v>
      </c>
      <c r="D143" s="1" t="s">
        <v>1960</v>
      </c>
      <c r="E143" s="71">
        <v>1091701</v>
      </c>
      <c r="F143" s="1">
        <v>615369105</v>
      </c>
      <c r="G143" s="1" t="s">
        <v>1961</v>
      </c>
      <c r="H143" s="72">
        <v>2252058</v>
      </c>
      <c r="I143" s="1" t="s">
        <v>1962</v>
      </c>
      <c r="J143" s="73">
        <v>0.9</v>
      </c>
      <c r="K143" s="73">
        <v>0.9</v>
      </c>
      <c r="L143" s="73">
        <v>0.9</v>
      </c>
      <c r="M143" s="1">
        <v>1</v>
      </c>
      <c r="N143" s="1" t="s">
        <v>1375</v>
      </c>
      <c r="O143" s="1" t="s">
        <v>1484</v>
      </c>
      <c r="P143" s="1">
        <v>40203040</v>
      </c>
      <c r="Q143" s="73">
        <v>183268980</v>
      </c>
      <c r="R143" s="74">
        <v>336.8</v>
      </c>
      <c r="S143" s="1" t="s">
        <v>1448</v>
      </c>
      <c r="T143" s="75">
        <v>1</v>
      </c>
      <c r="U143" s="76">
        <v>55552493217.599998</v>
      </c>
      <c r="V143" s="77">
        <v>55552493217.599998</v>
      </c>
      <c r="W143" s="77">
        <v>61724992464</v>
      </c>
      <c r="X143" s="76">
        <v>8.7087910750200004E-2</v>
      </c>
      <c r="Y143" s="71">
        <v>1</v>
      </c>
      <c r="Z143" s="71">
        <v>0</v>
      </c>
      <c r="AA143" s="71">
        <v>0</v>
      </c>
      <c r="AB143" s="71">
        <v>0</v>
      </c>
      <c r="AC143" s="73">
        <v>0.35</v>
      </c>
      <c r="AD143" s="73">
        <v>0.65</v>
      </c>
      <c r="AE143" s="1" t="s">
        <v>1449</v>
      </c>
      <c r="AF143" s="1" t="s">
        <v>1450</v>
      </c>
      <c r="AG143" s="1" t="s">
        <v>1451</v>
      </c>
      <c r="AI143" s="2" t="str">
        <f>INDEX('ISO2-ISO3'!$D$1:$D$249, MATCH($N143, 'ISO2-ISO3'!$C$1:$C$249, 0))</f>
        <v>USA</v>
      </c>
      <c r="AJ143" s="2" t="str">
        <f>INDEX('WB Country Groups'!$C$2:$C$219, MATCH($AI143, 'WB Country Groups'!$B$2:$B$219, 0))</f>
        <v>North America</v>
      </c>
    </row>
    <row r="144" spans="1:36">
      <c r="A144" s="70">
        <v>45169</v>
      </c>
      <c r="B144" s="70">
        <v>45169</v>
      </c>
      <c r="C144" s="71">
        <v>892400</v>
      </c>
      <c r="D144" s="1" t="s">
        <v>1963</v>
      </c>
      <c r="E144" s="71">
        <v>1092701</v>
      </c>
      <c r="G144" s="1" t="s">
        <v>1964</v>
      </c>
      <c r="H144" s="72">
        <v>4247494</v>
      </c>
      <c r="I144" s="1" t="s">
        <v>1965</v>
      </c>
      <c r="J144" s="73">
        <v>0.4</v>
      </c>
      <c r="K144" s="73">
        <v>0.4</v>
      </c>
      <c r="L144" s="73">
        <v>0.4</v>
      </c>
      <c r="M144" s="1">
        <v>1</v>
      </c>
      <c r="N144" s="1" t="s">
        <v>925</v>
      </c>
      <c r="O144" s="1" t="s">
        <v>1455</v>
      </c>
      <c r="P144" s="1">
        <v>25501010</v>
      </c>
      <c r="Q144" s="73">
        <v>54367928</v>
      </c>
      <c r="R144" s="74">
        <v>150.80000000000001</v>
      </c>
      <c r="S144" s="1" t="s">
        <v>1456</v>
      </c>
      <c r="T144" s="75">
        <v>0.92136177270005104</v>
      </c>
      <c r="U144" s="76">
        <v>3559376473.0975399</v>
      </c>
      <c r="V144" s="77">
        <v>3559376473.0975399</v>
      </c>
      <c r="W144" s="77">
        <v>9000735420.2438393</v>
      </c>
      <c r="X144" s="76">
        <v>5.5799234681000003E-3</v>
      </c>
      <c r="Y144" s="71">
        <v>0</v>
      </c>
      <c r="Z144" s="71">
        <v>1</v>
      </c>
      <c r="AA144" s="71">
        <v>0</v>
      </c>
      <c r="AB144" s="71">
        <v>0</v>
      </c>
      <c r="AC144" s="73">
        <v>0</v>
      </c>
      <c r="AD144" s="73">
        <v>1</v>
      </c>
      <c r="AE144" s="1" t="s">
        <v>1463</v>
      </c>
      <c r="AF144" s="1" t="s">
        <v>1450</v>
      </c>
      <c r="AG144" s="1" t="s">
        <v>1451</v>
      </c>
      <c r="AI144" s="2" t="str">
        <f>INDEX('ISO2-ISO3'!$D$1:$D$249, MATCH($N144, 'ISO2-ISO3'!$C$1:$C$249, 0))</f>
        <v>BEL</v>
      </c>
      <c r="AJ144" s="2" t="str">
        <f>INDEX('WB Country Groups'!$C$2:$C$219, MATCH($AI144, 'WB Country Groups'!$B$2:$B$219, 0))</f>
        <v>Europe &amp; Central Asia</v>
      </c>
    </row>
    <row r="145" spans="1:36">
      <c r="A145" s="70">
        <v>45169</v>
      </c>
      <c r="B145" s="70">
        <v>45169</v>
      </c>
      <c r="C145" s="71">
        <v>892400</v>
      </c>
      <c r="D145" s="1" t="s">
        <v>1966</v>
      </c>
      <c r="E145" s="71">
        <v>1092901</v>
      </c>
      <c r="G145" s="1" t="s">
        <v>1967</v>
      </c>
      <c r="H145" s="72">
        <v>4253048</v>
      </c>
      <c r="I145" s="1" t="s">
        <v>1968</v>
      </c>
      <c r="J145" s="73">
        <v>0.6</v>
      </c>
      <c r="K145" s="73">
        <v>0.6</v>
      </c>
      <c r="L145" s="73">
        <v>0.6</v>
      </c>
      <c r="M145" s="1">
        <v>1</v>
      </c>
      <c r="N145" s="1" t="s">
        <v>1009</v>
      </c>
      <c r="O145" s="1" t="s">
        <v>1467</v>
      </c>
      <c r="P145" s="1">
        <v>20303010</v>
      </c>
      <c r="Q145" s="73">
        <v>8372725</v>
      </c>
      <c r="R145" s="74">
        <v>12505</v>
      </c>
      <c r="S145" s="1" t="s">
        <v>1787</v>
      </c>
      <c r="T145" s="75">
        <v>6.8669500000000001</v>
      </c>
      <c r="U145" s="76">
        <v>9148247136.6472702</v>
      </c>
      <c r="V145" s="77">
        <v>9148247136.6472702</v>
      </c>
      <c r="W145" s="77">
        <v>33788773025.1422</v>
      </c>
      <c r="X145" s="76">
        <v>1.4341421671899999E-2</v>
      </c>
      <c r="Y145" s="71">
        <v>1</v>
      </c>
      <c r="Z145" s="71">
        <v>0</v>
      </c>
      <c r="AA145" s="71">
        <v>0</v>
      </c>
      <c r="AB145" s="71">
        <v>0</v>
      </c>
      <c r="AC145" s="73">
        <v>0.65</v>
      </c>
      <c r="AD145" s="73">
        <v>0.35</v>
      </c>
      <c r="AE145" s="1" t="s">
        <v>1788</v>
      </c>
      <c r="AF145" s="1" t="s">
        <v>1450</v>
      </c>
      <c r="AG145" s="1" t="s">
        <v>1619</v>
      </c>
      <c r="AI145" s="2" t="str">
        <f>INDEX('ISO2-ISO3'!$D$1:$D$249, MATCH($N145, 'ISO2-ISO3'!$C$1:$C$249, 0))</f>
        <v>DNK</v>
      </c>
      <c r="AJ145" s="2" t="str">
        <f>INDEX('WB Country Groups'!$C$2:$C$219, MATCH($AI145, 'WB Country Groups'!$B$2:$B$219, 0))</f>
        <v>Europe &amp; Central Asia</v>
      </c>
    </row>
    <row r="146" spans="1:36">
      <c r="A146" s="70">
        <v>45169</v>
      </c>
      <c r="B146" s="70">
        <v>45169</v>
      </c>
      <c r="C146" s="71">
        <v>892400</v>
      </c>
      <c r="D146" s="1" t="s">
        <v>1969</v>
      </c>
      <c r="E146" s="71">
        <v>1092902</v>
      </c>
      <c r="G146" s="1" t="s">
        <v>1970</v>
      </c>
      <c r="H146" s="72">
        <v>4253059</v>
      </c>
      <c r="I146" s="1" t="s">
        <v>1971</v>
      </c>
      <c r="J146" s="73">
        <v>0.3</v>
      </c>
      <c r="K146" s="73">
        <v>0.3</v>
      </c>
      <c r="L146" s="73">
        <v>0.3</v>
      </c>
      <c r="M146" s="1">
        <v>1</v>
      </c>
      <c r="N146" s="1" t="s">
        <v>1009</v>
      </c>
      <c r="O146" s="1" t="s">
        <v>1467</v>
      </c>
      <c r="P146" s="1">
        <v>20303010</v>
      </c>
      <c r="Q146" s="73">
        <v>10334436</v>
      </c>
      <c r="R146" s="74">
        <v>12320</v>
      </c>
      <c r="S146" s="1" t="s">
        <v>1787</v>
      </c>
      <c r="T146" s="75">
        <v>6.8669500000000001</v>
      </c>
      <c r="U146" s="76">
        <v>5562305747.9667101</v>
      </c>
      <c r="V146" s="77">
        <v>5562305747.9667101</v>
      </c>
      <c r="W146" s="77">
        <v>33788773025.1422</v>
      </c>
      <c r="X146" s="76">
        <v>8.7198532142999993E-3</v>
      </c>
      <c r="Y146" s="71">
        <v>1</v>
      </c>
      <c r="Z146" s="71">
        <v>0</v>
      </c>
      <c r="AA146" s="71">
        <v>0</v>
      </c>
      <c r="AB146" s="71">
        <v>0</v>
      </c>
      <c r="AC146" s="73">
        <v>0.65</v>
      </c>
      <c r="AD146" s="73">
        <v>0.35</v>
      </c>
      <c r="AE146" s="1" t="s">
        <v>1788</v>
      </c>
      <c r="AF146" s="1" t="s">
        <v>1450</v>
      </c>
      <c r="AG146" s="1" t="s">
        <v>1585</v>
      </c>
      <c r="AI146" s="2" t="str">
        <f>INDEX('ISO2-ISO3'!$D$1:$D$249, MATCH($N146, 'ISO2-ISO3'!$C$1:$C$249, 0))</f>
        <v>DNK</v>
      </c>
      <c r="AJ146" s="2" t="str">
        <f>INDEX('WB Country Groups'!$C$2:$C$219, MATCH($AI146, 'WB Country Groups'!$B$2:$B$219, 0))</f>
        <v>Europe &amp; Central Asia</v>
      </c>
    </row>
    <row r="147" spans="1:36">
      <c r="A147" s="70">
        <v>45169</v>
      </c>
      <c r="B147" s="70">
        <v>45169</v>
      </c>
      <c r="C147" s="71">
        <v>892400</v>
      </c>
      <c r="D147" s="1" t="s">
        <v>1972</v>
      </c>
      <c r="E147" s="71">
        <v>1093601</v>
      </c>
      <c r="F147" s="1" t="s">
        <v>1973</v>
      </c>
      <c r="G147" s="1" t="s">
        <v>1974</v>
      </c>
      <c r="H147" s="72" t="s">
        <v>1975</v>
      </c>
      <c r="I147" s="1" t="s">
        <v>1976</v>
      </c>
      <c r="J147" s="73">
        <v>1</v>
      </c>
      <c r="K147" s="73">
        <v>1</v>
      </c>
      <c r="L147" s="73">
        <v>1</v>
      </c>
      <c r="M147" s="1">
        <v>1</v>
      </c>
      <c r="N147" s="1" t="s">
        <v>1375</v>
      </c>
      <c r="O147" s="1" t="s">
        <v>1467</v>
      </c>
      <c r="P147" s="1">
        <v>20104010</v>
      </c>
      <c r="Q147" s="73">
        <v>398000000</v>
      </c>
      <c r="R147" s="74">
        <v>230.37</v>
      </c>
      <c r="S147" s="1" t="s">
        <v>1448</v>
      </c>
      <c r="T147" s="75">
        <v>1</v>
      </c>
      <c r="U147" s="76">
        <v>91687260000</v>
      </c>
      <c r="V147" s="77">
        <v>91687260000</v>
      </c>
      <c r="W147" s="77">
        <v>91687260000</v>
      </c>
      <c r="X147" s="76">
        <v>0.1437352574713</v>
      </c>
      <c r="Y147" s="71">
        <v>1</v>
      </c>
      <c r="Z147" s="71">
        <v>0</v>
      </c>
      <c r="AA147" s="71">
        <v>0</v>
      </c>
      <c r="AB147" s="71">
        <v>0</v>
      </c>
      <c r="AC147" s="73">
        <v>1</v>
      </c>
      <c r="AD147" s="73">
        <v>0</v>
      </c>
      <c r="AE147" s="1" t="s">
        <v>1449</v>
      </c>
      <c r="AF147" s="1" t="s">
        <v>1450</v>
      </c>
      <c r="AG147" s="1" t="s">
        <v>1451</v>
      </c>
      <c r="AI147" s="2" t="str">
        <f>INDEX('ISO2-ISO3'!$D$1:$D$249, MATCH($N147, 'ISO2-ISO3'!$C$1:$C$249, 0))</f>
        <v>USA</v>
      </c>
      <c r="AJ147" s="2" t="str">
        <f>INDEX('WB Country Groups'!$C$2:$C$219, MATCH($AI147, 'WB Country Groups'!$B$2:$B$219, 0))</f>
        <v>North America</v>
      </c>
    </row>
    <row r="148" spans="1:36">
      <c r="A148" s="70">
        <v>45169</v>
      </c>
      <c r="B148" s="70">
        <v>45169</v>
      </c>
      <c r="C148" s="71">
        <v>892400</v>
      </c>
      <c r="D148" s="1" t="s">
        <v>1977</v>
      </c>
      <c r="E148" s="71">
        <v>1094601</v>
      </c>
      <c r="F148" s="1">
        <v>714046109</v>
      </c>
      <c r="G148" s="1" t="s">
        <v>1978</v>
      </c>
      <c r="H148" s="72">
        <v>2305844</v>
      </c>
      <c r="I148" s="1" t="s">
        <v>1979</v>
      </c>
      <c r="J148" s="73">
        <v>1</v>
      </c>
      <c r="K148" s="73">
        <v>1</v>
      </c>
      <c r="L148" s="73">
        <v>1</v>
      </c>
      <c r="M148" s="1">
        <v>1</v>
      </c>
      <c r="N148" s="1" t="s">
        <v>1375</v>
      </c>
      <c r="O148" s="1" t="s">
        <v>1447</v>
      </c>
      <c r="P148" s="1">
        <v>35203010</v>
      </c>
      <c r="Q148" s="73">
        <v>126411985</v>
      </c>
      <c r="R148" s="74">
        <v>117.03</v>
      </c>
      <c r="S148" s="1" t="s">
        <v>1448</v>
      </c>
      <c r="T148" s="75">
        <v>1</v>
      </c>
      <c r="U148" s="76">
        <v>14793994604.549999</v>
      </c>
      <c r="V148" s="77">
        <v>14793994604.549999</v>
      </c>
      <c r="W148" s="77">
        <v>14793994604.549999</v>
      </c>
      <c r="X148" s="76">
        <v>2.3192083867600001E-2</v>
      </c>
      <c r="Y148" s="71">
        <v>0</v>
      </c>
      <c r="Z148" s="71">
        <v>1</v>
      </c>
      <c r="AA148" s="71">
        <v>0</v>
      </c>
      <c r="AB148" s="71">
        <v>0</v>
      </c>
      <c r="AC148" s="73">
        <v>1</v>
      </c>
      <c r="AD148" s="73">
        <v>0</v>
      </c>
      <c r="AE148" s="1" t="s">
        <v>1449</v>
      </c>
      <c r="AF148" s="1" t="s">
        <v>1450</v>
      </c>
      <c r="AG148" s="1" t="s">
        <v>1451</v>
      </c>
      <c r="AI148" s="2" t="str">
        <f>INDEX('ISO2-ISO3'!$D$1:$D$249, MATCH($N148, 'ISO2-ISO3'!$C$1:$C$249, 0))</f>
        <v>USA</v>
      </c>
      <c r="AJ148" s="2" t="str">
        <f>INDEX('WB Country Groups'!$C$2:$C$219, MATCH($AI148, 'WB Country Groups'!$B$2:$B$219, 0))</f>
        <v>North America</v>
      </c>
    </row>
    <row r="149" spans="1:36">
      <c r="A149" s="70">
        <v>45169</v>
      </c>
      <c r="B149" s="70">
        <v>45169</v>
      </c>
      <c r="C149" s="71">
        <v>892400</v>
      </c>
      <c r="D149" s="1" t="s">
        <v>1980</v>
      </c>
      <c r="E149" s="71">
        <v>1094701</v>
      </c>
      <c r="G149" s="1" t="s">
        <v>1981</v>
      </c>
      <c r="H149" s="72">
        <v>6307200</v>
      </c>
      <c r="I149" s="1" t="s">
        <v>1982</v>
      </c>
      <c r="J149" s="73">
        <v>0.85</v>
      </c>
      <c r="K149" s="73">
        <v>0.85</v>
      </c>
      <c r="L149" s="73">
        <v>0.85</v>
      </c>
      <c r="M149" s="1">
        <v>1</v>
      </c>
      <c r="N149" s="1" t="s">
        <v>1115</v>
      </c>
      <c r="O149" s="1" t="s">
        <v>1447</v>
      </c>
      <c r="P149" s="1">
        <v>35202010</v>
      </c>
      <c r="Q149" s="73">
        <v>296566371</v>
      </c>
      <c r="R149" s="74">
        <v>9258</v>
      </c>
      <c r="S149" s="1" t="s">
        <v>1479</v>
      </c>
      <c r="T149" s="75">
        <v>145.58500000000001</v>
      </c>
      <c r="U149" s="76">
        <v>16030289819.076799</v>
      </c>
      <c r="V149" s="77">
        <v>16030289819.076799</v>
      </c>
      <c r="W149" s="77">
        <v>18859164493.031601</v>
      </c>
      <c r="X149" s="76">
        <v>2.5130185311299999E-2</v>
      </c>
      <c r="Y149" s="71">
        <v>1</v>
      </c>
      <c r="Z149" s="71">
        <v>0</v>
      </c>
      <c r="AA149" s="71">
        <v>0</v>
      </c>
      <c r="AB149" s="71">
        <v>0</v>
      </c>
      <c r="AC149" s="73">
        <v>0</v>
      </c>
      <c r="AD149" s="73">
        <v>1</v>
      </c>
      <c r="AE149" s="1" t="s">
        <v>1480</v>
      </c>
      <c r="AF149" s="1" t="s">
        <v>1450</v>
      </c>
      <c r="AG149" s="1" t="s">
        <v>1451</v>
      </c>
      <c r="AI149" s="2" t="str">
        <f>INDEX('ISO2-ISO3'!$D$1:$D$249, MATCH($N149, 'ISO2-ISO3'!$C$1:$C$249, 0))</f>
        <v>JPN</v>
      </c>
      <c r="AJ149" s="2" t="str">
        <f>INDEX('WB Country Groups'!$C$2:$C$219, MATCH($AI149, 'WB Country Groups'!$B$2:$B$219, 0))</f>
        <v>East Asia &amp; Pacific</v>
      </c>
    </row>
    <row r="150" spans="1:36">
      <c r="A150" s="70">
        <v>45169</v>
      </c>
      <c r="B150" s="70">
        <v>45169</v>
      </c>
      <c r="C150" s="71">
        <v>892400</v>
      </c>
      <c r="D150" s="1" t="s">
        <v>1983</v>
      </c>
      <c r="E150" s="71">
        <v>1095201</v>
      </c>
      <c r="G150" s="1" t="s">
        <v>1984</v>
      </c>
      <c r="H150" s="72">
        <v>7097328</v>
      </c>
      <c r="I150" s="1" t="s">
        <v>1985</v>
      </c>
      <c r="J150" s="73">
        <v>0.65</v>
      </c>
      <c r="K150" s="73">
        <v>0.65</v>
      </c>
      <c r="L150" s="73">
        <v>0.65</v>
      </c>
      <c r="M150" s="1">
        <v>1</v>
      </c>
      <c r="N150" s="1" t="s">
        <v>925</v>
      </c>
      <c r="O150" s="1" t="s">
        <v>1484</v>
      </c>
      <c r="P150" s="1">
        <v>40201030</v>
      </c>
      <c r="Q150" s="73">
        <v>153000000</v>
      </c>
      <c r="R150" s="74">
        <v>74.36</v>
      </c>
      <c r="S150" s="1" t="s">
        <v>1456</v>
      </c>
      <c r="T150" s="75">
        <v>0.92136177270005104</v>
      </c>
      <c r="U150" s="76">
        <v>8026273955.6999998</v>
      </c>
      <c r="V150" s="77">
        <v>8026273955.6999998</v>
      </c>
      <c r="W150" s="77">
        <v>12348113778</v>
      </c>
      <c r="X150" s="76">
        <v>1.25825393142E-2</v>
      </c>
      <c r="Y150" s="71">
        <v>1</v>
      </c>
      <c r="Z150" s="71">
        <v>0</v>
      </c>
      <c r="AA150" s="71">
        <v>0</v>
      </c>
      <c r="AB150" s="71">
        <v>0</v>
      </c>
      <c r="AC150" s="73">
        <v>1</v>
      </c>
      <c r="AD150" s="73">
        <v>0</v>
      </c>
      <c r="AE150" s="1" t="s">
        <v>1463</v>
      </c>
      <c r="AF150" s="1" t="s">
        <v>1450</v>
      </c>
      <c r="AG150" s="1" t="s">
        <v>1451</v>
      </c>
      <c r="AI150" s="2" t="str">
        <f>INDEX('ISO2-ISO3'!$D$1:$D$249, MATCH($N150, 'ISO2-ISO3'!$C$1:$C$249, 0))</f>
        <v>BEL</v>
      </c>
      <c r="AJ150" s="2" t="str">
        <f>INDEX('WB Country Groups'!$C$2:$C$219, MATCH($AI150, 'WB Country Groups'!$B$2:$B$219, 0))</f>
        <v>Europe &amp; Central Asia</v>
      </c>
    </row>
    <row r="151" spans="1:36">
      <c r="A151" s="70">
        <v>45169</v>
      </c>
      <c r="B151" s="70">
        <v>45169</v>
      </c>
      <c r="C151" s="71">
        <v>892400</v>
      </c>
      <c r="D151" s="1" t="s">
        <v>1986</v>
      </c>
      <c r="E151" s="71">
        <v>1096601</v>
      </c>
      <c r="F151" s="1">
        <v>291011104</v>
      </c>
      <c r="G151" s="1" t="s">
        <v>1987</v>
      </c>
      <c r="H151" s="72">
        <v>2313405</v>
      </c>
      <c r="I151" s="1" t="s">
        <v>1988</v>
      </c>
      <c r="J151" s="73">
        <v>1</v>
      </c>
      <c r="K151" s="73">
        <v>1</v>
      </c>
      <c r="L151" s="73">
        <v>1</v>
      </c>
      <c r="M151" s="1">
        <v>1</v>
      </c>
      <c r="N151" s="1" t="s">
        <v>1375</v>
      </c>
      <c r="O151" s="1" t="s">
        <v>1467</v>
      </c>
      <c r="P151" s="1">
        <v>20104010</v>
      </c>
      <c r="Q151" s="73">
        <v>571400000</v>
      </c>
      <c r="R151" s="74">
        <v>98.25</v>
      </c>
      <c r="S151" s="1" t="s">
        <v>1448</v>
      </c>
      <c r="T151" s="75">
        <v>1</v>
      </c>
      <c r="U151" s="76">
        <v>56140050000</v>
      </c>
      <c r="V151" s="77">
        <v>56140050000</v>
      </c>
      <c r="W151" s="77">
        <v>56140050000</v>
      </c>
      <c r="X151" s="76">
        <v>8.8009005190100006E-2</v>
      </c>
      <c r="Y151" s="71">
        <v>1</v>
      </c>
      <c r="Z151" s="71">
        <v>0</v>
      </c>
      <c r="AA151" s="71">
        <v>0</v>
      </c>
      <c r="AB151" s="71">
        <v>0</v>
      </c>
      <c r="AC151" s="73">
        <v>1</v>
      </c>
      <c r="AD151" s="73">
        <v>0</v>
      </c>
      <c r="AE151" s="1" t="s">
        <v>1449</v>
      </c>
      <c r="AF151" s="1" t="s">
        <v>1450</v>
      </c>
      <c r="AG151" s="1" t="s">
        <v>1451</v>
      </c>
      <c r="AI151" s="2" t="str">
        <f>INDEX('ISO2-ISO3'!$D$1:$D$249, MATCH($N151, 'ISO2-ISO3'!$C$1:$C$249, 0))</f>
        <v>USA</v>
      </c>
      <c r="AJ151" s="2" t="str">
        <f>INDEX('WB Country Groups'!$C$2:$C$219, MATCH($AI151, 'WB Country Groups'!$B$2:$B$219, 0))</f>
        <v>North America</v>
      </c>
    </row>
    <row r="152" spans="1:36">
      <c r="A152" s="70">
        <v>45169</v>
      </c>
      <c r="B152" s="70">
        <v>45169</v>
      </c>
      <c r="C152" s="71">
        <v>892400</v>
      </c>
      <c r="D152" s="1" t="s">
        <v>1989</v>
      </c>
      <c r="E152" s="71">
        <v>1097003</v>
      </c>
      <c r="G152" s="1" t="s">
        <v>1990</v>
      </c>
      <c r="H152" s="72">
        <v>7635610</v>
      </c>
      <c r="I152" s="1" t="s">
        <v>1991</v>
      </c>
      <c r="J152" s="73">
        <v>0.3</v>
      </c>
      <c r="K152" s="73">
        <v>0.3</v>
      </c>
      <c r="L152" s="73">
        <v>0.3</v>
      </c>
      <c r="M152" s="1">
        <v>1</v>
      </c>
      <c r="N152" s="1" t="s">
        <v>1324</v>
      </c>
      <c r="O152" s="1" t="s">
        <v>1462</v>
      </c>
      <c r="P152" s="1">
        <v>15101050</v>
      </c>
      <c r="Q152" s="73">
        <v>23389028</v>
      </c>
      <c r="R152" s="74">
        <v>664.5</v>
      </c>
      <c r="S152" s="1" t="s">
        <v>1468</v>
      </c>
      <c r="T152" s="75">
        <v>0.88324999999999998</v>
      </c>
      <c r="U152" s="76">
        <v>5278916197.9054604</v>
      </c>
      <c r="V152" s="77">
        <v>5278916197.9054604</v>
      </c>
      <c r="W152" s="77">
        <v>17596387326.351501</v>
      </c>
      <c r="X152" s="76">
        <v>8.2755922565000001E-3</v>
      </c>
      <c r="Y152" s="71">
        <v>0</v>
      </c>
      <c r="Z152" s="71">
        <v>1</v>
      </c>
      <c r="AA152" s="71">
        <v>0</v>
      </c>
      <c r="AB152" s="71">
        <v>0</v>
      </c>
      <c r="AC152" s="73">
        <v>0.65</v>
      </c>
      <c r="AD152" s="73">
        <v>0.35</v>
      </c>
      <c r="AE152" s="1" t="s">
        <v>1469</v>
      </c>
      <c r="AF152" s="1" t="s">
        <v>1470</v>
      </c>
      <c r="AG152" s="1" t="s">
        <v>1451</v>
      </c>
      <c r="AI152" s="2" t="str">
        <f>INDEX('ISO2-ISO3'!$D$1:$D$249, MATCH($N152, 'ISO2-ISO3'!$C$1:$C$249, 0))</f>
        <v>CHE</v>
      </c>
      <c r="AJ152" s="2" t="str">
        <f>INDEX('WB Country Groups'!$C$2:$C$219, MATCH($AI152, 'WB Country Groups'!$B$2:$B$219, 0))</f>
        <v>Europe &amp; Central Asia</v>
      </c>
    </row>
    <row r="153" spans="1:36">
      <c r="A153" s="70">
        <v>45169</v>
      </c>
      <c r="B153" s="70">
        <v>45169</v>
      </c>
      <c r="C153" s="71">
        <v>892400</v>
      </c>
      <c r="D153" s="1" t="s">
        <v>1992</v>
      </c>
      <c r="E153" s="71">
        <v>1098101</v>
      </c>
      <c r="F153" s="1" t="s">
        <v>1993</v>
      </c>
      <c r="G153" s="1" t="s">
        <v>1994</v>
      </c>
      <c r="H153" s="72">
        <v>2317087</v>
      </c>
      <c r="I153" s="1" t="s">
        <v>1995</v>
      </c>
      <c r="J153" s="73">
        <v>1</v>
      </c>
      <c r="K153" s="73">
        <v>1</v>
      </c>
      <c r="L153" s="73">
        <v>1</v>
      </c>
      <c r="M153" s="1">
        <v>1</v>
      </c>
      <c r="N153" s="1" t="s">
        <v>1375</v>
      </c>
      <c r="O153" s="1" t="s">
        <v>1548</v>
      </c>
      <c r="P153" s="1">
        <v>55101010</v>
      </c>
      <c r="Q153" s="73">
        <v>212091116</v>
      </c>
      <c r="R153" s="74">
        <v>95.25</v>
      </c>
      <c r="S153" s="1" t="s">
        <v>1448</v>
      </c>
      <c r="T153" s="75">
        <v>1</v>
      </c>
      <c r="U153" s="76">
        <v>20201678799</v>
      </c>
      <c r="V153" s="77">
        <v>20201678799</v>
      </c>
      <c r="W153" s="77">
        <v>20201678799</v>
      </c>
      <c r="X153" s="76">
        <v>3.1669541695599997E-2</v>
      </c>
      <c r="Y153" s="71">
        <v>0</v>
      </c>
      <c r="Z153" s="71">
        <v>1</v>
      </c>
      <c r="AA153" s="71">
        <v>0</v>
      </c>
      <c r="AB153" s="71">
        <v>0</v>
      </c>
      <c r="AC153" s="73">
        <v>1</v>
      </c>
      <c r="AD153" s="73">
        <v>0</v>
      </c>
      <c r="AE153" s="1" t="s">
        <v>1449</v>
      </c>
      <c r="AF153" s="1" t="s">
        <v>1450</v>
      </c>
      <c r="AG153" s="1" t="s">
        <v>1451</v>
      </c>
      <c r="AI153" s="2" t="str">
        <f>INDEX('ISO2-ISO3'!$D$1:$D$249, MATCH($N153, 'ISO2-ISO3'!$C$1:$C$249, 0))</f>
        <v>USA</v>
      </c>
      <c r="AJ153" s="2" t="str">
        <f>INDEX('WB Country Groups'!$C$2:$C$219, MATCH($AI153, 'WB Country Groups'!$B$2:$B$219, 0))</f>
        <v>North America</v>
      </c>
    </row>
    <row r="154" spans="1:36">
      <c r="A154" s="70">
        <v>45169</v>
      </c>
      <c r="B154" s="70">
        <v>45169</v>
      </c>
      <c r="C154" s="71">
        <v>892400</v>
      </c>
      <c r="D154" s="1" t="s">
        <v>1996</v>
      </c>
      <c r="E154" s="71">
        <v>1098801</v>
      </c>
      <c r="G154" s="1" t="s">
        <v>1997</v>
      </c>
      <c r="H154" s="72">
        <v>5959378</v>
      </c>
      <c r="I154" s="1" t="s">
        <v>1998</v>
      </c>
      <c r="J154" s="73">
        <v>0.95</v>
      </c>
      <c r="K154" s="73">
        <v>0.95</v>
      </c>
      <c r="L154" s="73">
        <v>0.95</v>
      </c>
      <c r="M154" s="1">
        <v>1</v>
      </c>
      <c r="N154" s="1" t="s">
        <v>1322</v>
      </c>
      <c r="O154" s="1" t="s">
        <v>1474</v>
      </c>
      <c r="P154" s="1">
        <v>45201020</v>
      </c>
      <c r="Q154" s="73">
        <v>3072395752</v>
      </c>
      <c r="R154" s="74">
        <v>56.33</v>
      </c>
      <c r="S154" s="1" t="s">
        <v>1613</v>
      </c>
      <c r="T154" s="75">
        <v>10.9499</v>
      </c>
      <c r="U154" s="76">
        <v>15015173661.3715</v>
      </c>
      <c r="V154" s="77">
        <v>15015173661.3715</v>
      </c>
      <c r="W154" s="77">
        <v>17182366723.765499</v>
      </c>
      <c r="X154" s="76">
        <v>2.3538819375700001E-2</v>
      </c>
      <c r="Y154" s="71">
        <v>1</v>
      </c>
      <c r="Z154" s="71">
        <v>0</v>
      </c>
      <c r="AA154" s="71">
        <v>0</v>
      </c>
      <c r="AB154" s="71">
        <v>0</v>
      </c>
      <c r="AC154" s="73">
        <v>1</v>
      </c>
      <c r="AD154" s="73">
        <v>0</v>
      </c>
      <c r="AE154" s="1" t="s">
        <v>1614</v>
      </c>
      <c r="AF154" s="1" t="s">
        <v>1450</v>
      </c>
      <c r="AG154" s="1" t="s">
        <v>1619</v>
      </c>
      <c r="AI154" s="2" t="str">
        <f>INDEX('ISO2-ISO3'!$D$1:$D$249, MATCH($N154, 'ISO2-ISO3'!$C$1:$C$249, 0))</f>
        <v>SWE</v>
      </c>
      <c r="AJ154" s="2" t="str">
        <f>INDEX('WB Country Groups'!$C$2:$C$219, MATCH($AI154, 'WB Country Groups'!$B$2:$B$219, 0))</f>
        <v>Europe &amp; Central Asia</v>
      </c>
    </row>
    <row r="155" spans="1:36">
      <c r="A155" s="70">
        <v>45169</v>
      </c>
      <c r="B155" s="70">
        <v>45169</v>
      </c>
      <c r="C155" s="71">
        <v>892400</v>
      </c>
      <c r="D155" s="1" t="s">
        <v>1999</v>
      </c>
      <c r="E155" s="71">
        <v>1099601</v>
      </c>
      <c r="G155" s="1" t="s">
        <v>2000</v>
      </c>
      <c r="H155" s="72">
        <v>7212477</v>
      </c>
      <c r="I155" s="1" t="s">
        <v>2001</v>
      </c>
      <c r="J155" s="73">
        <v>0.65</v>
      </c>
      <c r="K155" s="73">
        <v>0.65</v>
      </c>
      <c r="L155" s="73">
        <v>0.65</v>
      </c>
      <c r="M155" s="1">
        <v>1</v>
      </c>
      <c r="N155" s="1" t="s">
        <v>1042</v>
      </c>
      <c r="O155" s="1" t="s">
        <v>1447</v>
      </c>
      <c r="P155" s="1">
        <v>35101020</v>
      </c>
      <c r="Q155" s="73">
        <v>447647330</v>
      </c>
      <c r="R155" s="74">
        <v>173.9</v>
      </c>
      <c r="S155" s="1" t="s">
        <v>1456</v>
      </c>
      <c r="T155" s="75">
        <v>0.92136177270005104</v>
      </c>
      <c r="U155" s="76">
        <v>54918510237.588097</v>
      </c>
      <c r="V155" s="77">
        <v>54918510237.588097</v>
      </c>
      <c r="W155" s="77">
        <v>84490015750.135498</v>
      </c>
      <c r="X155" s="76">
        <v>8.6094035408399994E-2</v>
      </c>
      <c r="Y155" s="71">
        <v>1</v>
      </c>
      <c r="Z155" s="71">
        <v>0</v>
      </c>
      <c r="AA155" s="71">
        <v>0</v>
      </c>
      <c r="AB155" s="71">
        <v>0</v>
      </c>
      <c r="AC155" s="73">
        <v>0.35</v>
      </c>
      <c r="AD155" s="73">
        <v>0.65</v>
      </c>
      <c r="AE155" s="1" t="s">
        <v>1457</v>
      </c>
      <c r="AF155" s="1" t="s">
        <v>1450</v>
      </c>
      <c r="AG155" s="1" t="s">
        <v>1451</v>
      </c>
      <c r="AI155" s="2" t="str">
        <f>INDEX('ISO2-ISO3'!$D$1:$D$249, MATCH($N155, 'ISO2-ISO3'!$C$1:$C$249, 0))</f>
        <v>FRA</v>
      </c>
      <c r="AJ155" s="2" t="str">
        <f>INDEX('WB Country Groups'!$C$2:$C$219, MATCH($AI155, 'WB Country Groups'!$B$2:$B$219, 0))</f>
        <v>Europe &amp; Central Asia</v>
      </c>
    </row>
    <row r="156" spans="1:36">
      <c r="A156" s="70">
        <v>45169</v>
      </c>
      <c r="B156" s="70">
        <v>45169</v>
      </c>
      <c r="C156" s="71">
        <v>892400</v>
      </c>
      <c r="D156" s="1" t="s">
        <v>2002</v>
      </c>
      <c r="E156" s="71">
        <v>1100101</v>
      </c>
      <c r="G156" s="1" t="s">
        <v>2003</v>
      </c>
      <c r="H156" s="72">
        <v>7042395</v>
      </c>
      <c r="I156" s="1" t="s">
        <v>2004</v>
      </c>
      <c r="J156" s="73">
        <v>0.55000000000000004</v>
      </c>
      <c r="K156" s="73">
        <v>0.55000000000000004</v>
      </c>
      <c r="L156" s="73">
        <v>0.55000000000000004</v>
      </c>
      <c r="M156" s="1">
        <v>1</v>
      </c>
      <c r="N156" s="1" t="s">
        <v>1042</v>
      </c>
      <c r="O156" s="1" t="s">
        <v>1484</v>
      </c>
      <c r="P156" s="1">
        <v>40201030</v>
      </c>
      <c r="Q156" s="73">
        <v>79224529</v>
      </c>
      <c r="R156" s="74">
        <v>54.45</v>
      </c>
      <c r="S156" s="1" t="s">
        <v>1456</v>
      </c>
      <c r="T156" s="75">
        <v>0.92136177270005104</v>
      </c>
      <c r="U156" s="76">
        <v>2575075993.5206199</v>
      </c>
      <c r="V156" s="77">
        <v>2575075993.5206199</v>
      </c>
      <c r="W156" s="77">
        <v>4681956351.85567</v>
      </c>
      <c r="X156" s="76">
        <v>4.0368663098999998E-3</v>
      </c>
      <c r="Y156" s="71">
        <v>0</v>
      </c>
      <c r="Z156" s="71">
        <v>1</v>
      </c>
      <c r="AA156" s="71">
        <v>0</v>
      </c>
      <c r="AB156" s="71">
        <v>0</v>
      </c>
      <c r="AC156" s="73">
        <v>1</v>
      </c>
      <c r="AD156" s="73">
        <v>0</v>
      </c>
      <c r="AE156" s="1" t="s">
        <v>1457</v>
      </c>
      <c r="AF156" s="1" t="s">
        <v>1450</v>
      </c>
      <c r="AG156" s="1" t="s">
        <v>1451</v>
      </c>
      <c r="AI156" s="2" t="str">
        <f>INDEX('ISO2-ISO3'!$D$1:$D$249, MATCH($N156, 'ISO2-ISO3'!$C$1:$C$249, 0))</f>
        <v>FRA</v>
      </c>
      <c r="AJ156" s="2" t="str">
        <f>INDEX('WB Country Groups'!$C$2:$C$219, MATCH($AI156, 'WB Country Groups'!$B$2:$B$219, 0))</f>
        <v>Europe &amp; Central Asia</v>
      </c>
    </row>
    <row r="157" spans="1:36">
      <c r="A157" s="70">
        <v>45169</v>
      </c>
      <c r="B157" s="70">
        <v>45169</v>
      </c>
      <c r="C157" s="71">
        <v>892400</v>
      </c>
      <c r="D157" s="1" t="s">
        <v>2005</v>
      </c>
      <c r="E157" s="71">
        <v>1101701</v>
      </c>
      <c r="F157" s="1" t="s">
        <v>2006</v>
      </c>
      <c r="G157" s="1" t="s">
        <v>2007</v>
      </c>
      <c r="H157" s="72">
        <v>2326618</v>
      </c>
      <c r="I157" s="1" t="s">
        <v>2008</v>
      </c>
      <c r="J157" s="73">
        <v>1</v>
      </c>
      <c r="K157" s="73">
        <v>1</v>
      </c>
      <c r="L157" s="73">
        <v>1</v>
      </c>
      <c r="M157" s="1">
        <v>1</v>
      </c>
      <c r="N157" s="1" t="s">
        <v>1375</v>
      </c>
      <c r="O157" s="1" t="s">
        <v>1541</v>
      </c>
      <c r="P157" s="1">
        <v>10102010</v>
      </c>
      <c r="Q157" s="73">
        <v>4059294340</v>
      </c>
      <c r="R157" s="74">
        <v>111.19</v>
      </c>
      <c r="S157" s="1" t="s">
        <v>1448</v>
      </c>
      <c r="T157" s="75">
        <v>1</v>
      </c>
      <c r="U157" s="76">
        <v>451352937664.59998</v>
      </c>
      <c r="V157" s="77">
        <v>451352937664.59998</v>
      </c>
      <c r="W157" s="77">
        <v>451352937664.59998</v>
      </c>
      <c r="X157" s="76">
        <v>0.70757192117709999</v>
      </c>
      <c r="Y157" s="71">
        <v>1</v>
      </c>
      <c r="Z157" s="71">
        <v>0</v>
      </c>
      <c r="AA157" s="71">
        <v>0</v>
      </c>
      <c r="AB157" s="71">
        <v>0</v>
      </c>
      <c r="AC157" s="73">
        <v>0.65</v>
      </c>
      <c r="AD157" s="73">
        <v>0.35</v>
      </c>
      <c r="AE157" s="1" t="s">
        <v>1449</v>
      </c>
      <c r="AF157" s="1" t="s">
        <v>1450</v>
      </c>
      <c r="AG157" s="1" t="s">
        <v>1451</v>
      </c>
      <c r="AI157" s="2" t="str">
        <f>INDEX('ISO2-ISO3'!$D$1:$D$249, MATCH($N157, 'ISO2-ISO3'!$C$1:$C$249, 0))</f>
        <v>USA</v>
      </c>
      <c r="AJ157" s="2" t="str">
        <f>INDEX('WB Country Groups'!$C$2:$C$219, MATCH($AI157, 'WB Country Groups'!$B$2:$B$219, 0))</f>
        <v>North America</v>
      </c>
    </row>
    <row r="158" spans="1:36">
      <c r="A158" s="70">
        <v>45169</v>
      </c>
      <c r="B158" s="70">
        <v>45169</v>
      </c>
      <c r="C158" s="71">
        <v>892400</v>
      </c>
      <c r="D158" s="1" t="s">
        <v>2009</v>
      </c>
      <c r="E158" s="71">
        <v>1102701</v>
      </c>
      <c r="G158" s="1" t="s">
        <v>2010</v>
      </c>
      <c r="H158" s="72">
        <v>6356934</v>
      </c>
      <c r="I158" s="1" t="s">
        <v>2011</v>
      </c>
      <c r="J158" s="73">
        <v>0.95</v>
      </c>
      <c r="K158" s="73">
        <v>0.95</v>
      </c>
      <c r="L158" s="73">
        <v>0.95</v>
      </c>
      <c r="M158" s="1">
        <v>1</v>
      </c>
      <c r="N158" s="1" t="s">
        <v>1115</v>
      </c>
      <c r="O158" s="1" t="s">
        <v>1467</v>
      </c>
      <c r="P158" s="1">
        <v>20106020</v>
      </c>
      <c r="Q158" s="73">
        <v>1009546985</v>
      </c>
      <c r="R158" s="74">
        <v>4153</v>
      </c>
      <c r="S158" s="1" t="s">
        <v>1479</v>
      </c>
      <c r="T158" s="75">
        <v>145.58500000000001</v>
      </c>
      <c r="U158" s="76">
        <v>27358699023.043201</v>
      </c>
      <c r="V158" s="77">
        <v>27358699023.043201</v>
      </c>
      <c r="W158" s="77">
        <v>28798630550.5718</v>
      </c>
      <c r="X158" s="76">
        <v>4.2889379049600003E-2</v>
      </c>
      <c r="Y158" s="71">
        <v>1</v>
      </c>
      <c r="Z158" s="71">
        <v>0</v>
      </c>
      <c r="AA158" s="71">
        <v>0</v>
      </c>
      <c r="AB158" s="71">
        <v>0</v>
      </c>
      <c r="AC158" s="73">
        <v>0.5</v>
      </c>
      <c r="AD158" s="73">
        <v>0.5</v>
      </c>
      <c r="AE158" s="1" t="s">
        <v>1480</v>
      </c>
      <c r="AF158" s="1" t="s">
        <v>1450</v>
      </c>
      <c r="AG158" s="1" t="s">
        <v>1451</v>
      </c>
      <c r="AI158" s="2" t="str">
        <f>INDEX('ISO2-ISO3'!$D$1:$D$249, MATCH($N158, 'ISO2-ISO3'!$C$1:$C$249, 0))</f>
        <v>JPN</v>
      </c>
      <c r="AJ158" s="2" t="str">
        <f>INDEX('WB Country Groups'!$C$2:$C$219, MATCH($AI158, 'WB Country Groups'!$B$2:$B$219, 0))</f>
        <v>East Asia &amp; Pacific</v>
      </c>
    </row>
    <row r="159" spans="1:36">
      <c r="A159" s="70">
        <v>45169</v>
      </c>
      <c r="B159" s="70">
        <v>45169</v>
      </c>
      <c r="C159" s="71">
        <v>892400</v>
      </c>
      <c r="D159" s="1" t="s">
        <v>2012</v>
      </c>
      <c r="E159" s="71">
        <v>1103501</v>
      </c>
      <c r="F159" s="1" t="s">
        <v>2013</v>
      </c>
      <c r="G159" s="1" t="s">
        <v>2014</v>
      </c>
      <c r="H159" s="72">
        <v>2142784</v>
      </c>
      <c r="I159" s="1" t="s">
        <v>2015</v>
      </c>
      <c r="J159" s="73">
        <v>0.95</v>
      </c>
      <c r="K159" s="73">
        <v>0.95</v>
      </c>
      <c r="L159" s="73">
        <v>0.95</v>
      </c>
      <c r="M159" s="1">
        <v>1</v>
      </c>
      <c r="N159" s="1" t="s">
        <v>1375</v>
      </c>
      <c r="O159" s="1" t="s">
        <v>1467</v>
      </c>
      <c r="P159" s="1">
        <v>20301010</v>
      </c>
      <c r="Q159" s="73">
        <v>251351937</v>
      </c>
      <c r="R159" s="74">
        <v>261.02</v>
      </c>
      <c r="S159" s="1" t="s">
        <v>1448</v>
      </c>
      <c r="T159" s="75">
        <v>1</v>
      </c>
      <c r="U159" s="76">
        <v>62327488465.953003</v>
      </c>
      <c r="V159" s="77">
        <v>62327488465.953003</v>
      </c>
      <c r="W159" s="77">
        <v>65607882595.739998</v>
      </c>
      <c r="X159" s="76">
        <v>9.7708859466399997E-2</v>
      </c>
      <c r="Y159" s="71">
        <v>1</v>
      </c>
      <c r="Z159" s="71">
        <v>0</v>
      </c>
      <c r="AA159" s="71">
        <v>0</v>
      </c>
      <c r="AB159" s="71">
        <v>0</v>
      </c>
      <c r="AC159" s="73">
        <v>1</v>
      </c>
      <c r="AD159" s="73">
        <v>0</v>
      </c>
      <c r="AE159" s="1" t="s">
        <v>1449</v>
      </c>
      <c r="AF159" s="1" t="s">
        <v>1450</v>
      </c>
      <c r="AG159" s="1" t="s">
        <v>1451</v>
      </c>
      <c r="AI159" s="2" t="str">
        <f>INDEX('ISO2-ISO3'!$D$1:$D$249, MATCH($N159, 'ISO2-ISO3'!$C$1:$C$249, 0))</f>
        <v>USA</v>
      </c>
      <c r="AJ159" s="2" t="str">
        <f>INDEX('WB Country Groups'!$C$2:$C$219, MATCH($AI159, 'WB Country Groups'!$B$2:$B$219, 0))</f>
        <v>North America</v>
      </c>
    </row>
    <row r="160" spans="1:36">
      <c r="A160" s="70">
        <v>45169</v>
      </c>
      <c r="B160" s="70">
        <v>45169</v>
      </c>
      <c r="C160" s="71">
        <v>892400</v>
      </c>
      <c r="D160" s="1" t="s">
        <v>2016</v>
      </c>
      <c r="E160" s="71">
        <v>1104701</v>
      </c>
      <c r="G160" s="1" t="s">
        <v>2017</v>
      </c>
      <c r="H160" s="72" t="s">
        <v>2018</v>
      </c>
      <c r="I160" s="1" t="s">
        <v>2019</v>
      </c>
      <c r="J160" s="73">
        <v>0.7</v>
      </c>
      <c r="K160" s="73">
        <v>0.7</v>
      </c>
      <c r="L160" s="73">
        <v>0.7</v>
      </c>
      <c r="M160" s="1">
        <v>1</v>
      </c>
      <c r="N160" s="1" t="s">
        <v>1111</v>
      </c>
      <c r="O160" s="1" t="s">
        <v>1455</v>
      </c>
      <c r="P160" s="1">
        <v>25102010</v>
      </c>
      <c r="Q160" s="73">
        <v>3213454239</v>
      </c>
      <c r="R160" s="74">
        <v>17.175999999999998</v>
      </c>
      <c r="S160" s="1" t="s">
        <v>1456</v>
      </c>
      <c r="T160" s="75">
        <v>0.92136177270005104</v>
      </c>
      <c r="U160" s="76">
        <v>41933585862.936302</v>
      </c>
      <c r="V160" s="77">
        <v>41933585862.936302</v>
      </c>
      <c r="W160" s="77">
        <v>59905122661.337601</v>
      </c>
      <c r="X160" s="76">
        <v>6.5737974509299996E-2</v>
      </c>
      <c r="Y160" s="71">
        <v>1</v>
      </c>
      <c r="Z160" s="71">
        <v>0</v>
      </c>
      <c r="AA160" s="71">
        <v>0</v>
      </c>
      <c r="AB160" s="71">
        <v>0</v>
      </c>
      <c r="AC160" s="73">
        <v>1</v>
      </c>
      <c r="AD160" s="73">
        <v>0</v>
      </c>
      <c r="AE160" s="1" t="s">
        <v>1607</v>
      </c>
      <c r="AF160" s="1" t="s">
        <v>1608</v>
      </c>
      <c r="AG160" s="1" t="s">
        <v>1451</v>
      </c>
      <c r="AI160" s="2" t="str">
        <f>INDEX('ISO2-ISO3'!$D$1:$D$249, MATCH($N160, 'ISO2-ISO3'!$C$1:$C$249, 0))</f>
        <v>ITA</v>
      </c>
      <c r="AJ160" s="2" t="str">
        <f>INDEX('WB Country Groups'!$C$2:$C$219, MATCH($AI160, 'WB Country Groups'!$B$2:$B$219, 0))</f>
        <v>Europe &amp; Central Asia</v>
      </c>
    </row>
    <row r="161" spans="1:36">
      <c r="A161" s="70">
        <v>45169</v>
      </c>
      <c r="B161" s="70">
        <v>45169</v>
      </c>
      <c r="C161" s="71">
        <v>892400</v>
      </c>
      <c r="D161" s="1" t="s">
        <v>2020</v>
      </c>
      <c r="E161" s="71">
        <v>1108801</v>
      </c>
      <c r="F161" s="1">
        <v>302491303</v>
      </c>
      <c r="G161" s="1" t="s">
        <v>2021</v>
      </c>
      <c r="H161" s="72">
        <v>2328603</v>
      </c>
      <c r="I161" s="1" t="s">
        <v>2022</v>
      </c>
      <c r="J161" s="73">
        <v>1</v>
      </c>
      <c r="K161" s="73">
        <v>1</v>
      </c>
      <c r="L161" s="73">
        <v>1</v>
      </c>
      <c r="M161" s="1">
        <v>1</v>
      </c>
      <c r="N161" s="1" t="s">
        <v>1375</v>
      </c>
      <c r="O161" s="1" t="s">
        <v>1462</v>
      </c>
      <c r="P161" s="1">
        <v>15101030</v>
      </c>
      <c r="Q161" s="73">
        <v>125141775</v>
      </c>
      <c r="R161" s="74">
        <v>86.23</v>
      </c>
      <c r="S161" s="1" t="s">
        <v>1448</v>
      </c>
      <c r="T161" s="75">
        <v>1</v>
      </c>
      <c r="U161" s="76">
        <v>10790975258.25</v>
      </c>
      <c r="V161" s="77">
        <v>10790975258.25</v>
      </c>
      <c r="W161" s="77">
        <v>10790975258.25</v>
      </c>
      <c r="X161" s="76">
        <v>1.6916675305899999E-2</v>
      </c>
      <c r="Y161" s="71">
        <v>0</v>
      </c>
      <c r="Z161" s="71">
        <v>1</v>
      </c>
      <c r="AA161" s="71">
        <v>0</v>
      </c>
      <c r="AB161" s="71">
        <v>0</v>
      </c>
      <c r="AC161" s="73">
        <v>1</v>
      </c>
      <c r="AD161" s="73">
        <v>0</v>
      </c>
      <c r="AE161" s="1" t="s">
        <v>1449</v>
      </c>
      <c r="AF161" s="1" t="s">
        <v>1450</v>
      </c>
      <c r="AG161" s="1" t="s">
        <v>1451</v>
      </c>
      <c r="AI161" s="2" t="str">
        <f>INDEX('ISO2-ISO3'!$D$1:$D$249, MATCH($N161, 'ISO2-ISO3'!$C$1:$C$249, 0))</f>
        <v>USA</v>
      </c>
      <c r="AJ161" s="2" t="str">
        <f>INDEX('WB Country Groups'!$C$2:$C$219, MATCH($AI161, 'WB Country Groups'!$B$2:$B$219, 0))</f>
        <v>North America</v>
      </c>
    </row>
    <row r="162" spans="1:36">
      <c r="A162" s="70">
        <v>45169</v>
      </c>
      <c r="B162" s="70">
        <v>45169</v>
      </c>
      <c r="C162" s="71">
        <v>892400</v>
      </c>
      <c r="D162" s="1" t="s">
        <v>2023</v>
      </c>
      <c r="E162" s="71">
        <v>1110001</v>
      </c>
      <c r="F162" s="1">
        <v>345370860</v>
      </c>
      <c r="G162" s="1" t="s">
        <v>2024</v>
      </c>
      <c r="H162" s="72">
        <v>2615468</v>
      </c>
      <c r="I162" s="1" t="s">
        <v>2025</v>
      </c>
      <c r="J162" s="73">
        <v>1</v>
      </c>
      <c r="K162" s="73">
        <v>1</v>
      </c>
      <c r="L162" s="73">
        <v>1</v>
      </c>
      <c r="M162" s="1">
        <v>1</v>
      </c>
      <c r="N162" s="1" t="s">
        <v>1375</v>
      </c>
      <c r="O162" s="1" t="s">
        <v>1455</v>
      </c>
      <c r="P162" s="1">
        <v>25102010</v>
      </c>
      <c r="Q162" s="73">
        <v>3929108044</v>
      </c>
      <c r="R162" s="74">
        <v>12.13</v>
      </c>
      <c r="S162" s="1" t="s">
        <v>1448</v>
      </c>
      <c r="T162" s="75">
        <v>1</v>
      </c>
      <c r="U162" s="76">
        <v>47660080573.720001</v>
      </c>
      <c r="V162" s="77">
        <v>47660080573.720001</v>
      </c>
      <c r="W162" s="77">
        <v>48519516255.599998</v>
      </c>
      <c r="X162" s="76">
        <v>7.4715221639000004E-2</v>
      </c>
      <c r="Y162" s="71">
        <v>1</v>
      </c>
      <c r="Z162" s="71">
        <v>0</v>
      </c>
      <c r="AA162" s="71">
        <v>0</v>
      </c>
      <c r="AB162" s="71">
        <v>0</v>
      </c>
      <c r="AC162" s="73">
        <v>1</v>
      </c>
      <c r="AD162" s="73">
        <v>0</v>
      </c>
      <c r="AE162" s="1" t="s">
        <v>1449</v>
      </c>
      <c r="AF162" s="1" t="s">
        <v>1450</v>
      </c>
      <c r="AG162" s="1" t="s">
        <v>1451</v>
      </c>
      <c r="AI162" s="2" t="str">
        <f>INDEX('ISO2-ISO3'!$D$1:$D$249, MATCH($N162, 'ISO2-ISO3'!$C$1:$C$249, 0))</f>
        <v>USA</v>
      </c>
      <c r="AJ162" s="2" t="str">
        <f>INDEX('WB Country Groups'!$C$2:$C$219, MATCH($AI162, 'WB Country Groups'!$B$2:$B$219, 0))</f>
        <v>North America</v>
      </c>
    </row>
    <row r="163" spans="1:36">
      <c r="A163" s="70">
        <v>45169</v>
      </c>
      <c r="B163" s="70">
        <v>45169</v>
      </c>
      <c r="C163" s="71">
        <v>892400</v>
      </c>
      <c r="D163" s="1" t="s">
        <v>2026</v>
      </c>
      <c r="E163" s="71">
        <v>1111001</v>
      </c>
      <c r="G163" s="1" t="s">
        <v>2027</v>
      </c>
      <c r="H163" s="72" t="s">
        <v>2028</v>
      </c>
      <c r="I163" s="1" t="s">
        <v>2029</v>
      </c>
      <c r="J163" s="73">
        <v>0.75</v>
      </c>
      <c r="K163" s="73">
        <v>0.75</v>
      </c>
      <c r="L163" s="73">
        <v>0.75</v>
      </c>
      <c r="M163" s="1">
        <v>1</v>
      </c>
      <c r="N163" s="1" t="s">
        <v>1042</v>
      </c>
      <c r="O163" s="1" t="s">
        <v>1467</v>
      </c>
      <c r="P163" s="1">
        <v>20103010</v>
      </c>
      <c r="Q163" s="73">
        <v>98000000</v>
      </c>
      <c r="R163" s="74">
        <v>91.32</v>
      </c>
      <c r="S163" s="1" t="s">
        <v>1456</v>
      </c>
      <c r="T163" s="75">
        <v>0.92136177270005104</v>
      </c>
      <c r="U163" s="76">
        <v>7284890907</v>
      </c>
      <c r="V163" s="77">
        <v>7284890907</v>
      </c>
      <c r="W163" s="77">
        <v>9713187876</v>
      </c>
      <c r="X163" s="76">
        <v>1.14202962349E-2</v>
      </c>
      <c r="Y163" s="71">
        <v>0</v>
      </c>
      <c r="Z163" s="71">
        <v>1</v>
      </c>
      <c r="AA163" s="71">
        <v>0</v>
      </c>
      <c r="AB163" s="71">
        <v>0</v>
      </c>
      <c r="AC163" s="73">
        <v>0.5</v>
      </c>
      <c r="AD163" s="73">
        <v>0.5</v>
      </c>
      <c r="AE163" s="1" t="s">
        <v>1457</v>
      </c>
      <c r="AF163" s="1" t="s">
        <v>1450</v>
      </c>
      <c r="AG163" s="1" t="s">
        <v>1451</v>
      </c>
      <c r="AI163" s="2" t="str">
        <f>INDEX('ISO2-ISO3'!$D$1:$D$249, MATCH($N163, 'ISO2-ISO3'!$C$1:$C$249, 0))</f>
        <v>FRA</v>
      </c>
      <c r="AJ163" s="2" t="str">
        <f>INDEX('WB Country Groups'!$C$2:$C$219, MATCH($AI163, 'WB Country Groups'!$B$2:$B$219, 0))</f>
        <v>Europe &amp; Central Asia</v>
      </c>
    </row>
    <row r="164" spans="1:36">
      <c r="A164" s="70">
        <v>45169</v>
      </c>
      <c r="B164" s="70">
        <v>45169</v>
      </c>
      <c r="C164" s="71">
        <v>892400</v>
      </c>
      <c r="D164" s="1" t="s">
        <v>2030</v>
      </c>
      <c r="E164" s="71">
        <v>1111301</v>
      </c>
      <c r="F164" s="1" t="s">
        <v>2031</v>
      </c>
      <c r="G164" s="1" t="s">
        <v>2032</v>
      </c>
      <c r="H164" s="72">
        <v>2328915</v>
      </c>
      <c r="I164" s="1" t="s">
        <v>2033</v>
      </c>
      <c r="J164" s="73">
        <v>1</v>
      </c>
      <c r="K164" s="73">
        <v>1</v>
      </c>
      <c r="L164" s="73">
        <v>1</v>
      </c>
      <c r="M164" s="1">
        <v>1</v>
      </c>
      <c r="N164" s="1" t="s">
        <v>1375</v>
      </c>
      <c r="O164" s="1" t="s">
        <v>1548</v>
      </c>
      <c r="P164" s="1">
        <v>55101010</v>
      </c>
      <c r="Q164" s="73">
        <v>2023384067</v>
      </c>
      <c r="R164" s="74">
        <v>66.8</v>
      </c>
      <c r="S164" s="1" t="s">
        <v>1448</v>
      </c>
      <c r="T164" s="75">
        <v>1</v>
      </c>
      <c r="U164" s="76">
        <v>135162055675.60001</v>
      </c>
      <c r="V164" s="77">
        <v>135162055675.60001</v>
      </c>
      <c r="W164" s="77">
        <v>135162055675.60001</v>
      </c>
      <c r="X164" s="76">
        <v>0.2118893385285</v>
      </c>
      <c r="Y164" s="71">
        <v>1</v>
      </c>
      <c r="Z164" s="71">
        <v>0</v>
      </c>
      <c r="AA164" s="71">
        <v>0</v>
      </c>
      <c r="AB164" s="71">
        <v>0</v>
      </c>
      <c r="AC164" s="73">
        <v>1</v>
      </c>
      <c r="AD164" s="73">
        <v>0</v>
      </c>
      <c r="AE164" s="1" t="s">
        <v>1449</v>
      </c>
      <c r="AF164" s="1" t="s">
        <v>1450</v>
      </c>
      <c r="AG164" s="1" t="s">
        <v>1451</v>
      </c>
      <c r="AI164" s="2" t="str">
        <f>INDEX('ISO2-ISO3'!$D$1:$D$249, MATCH($N164, 'ISO2-ISO3'!$C$1:$C$249, 0))</f>
        <v>USA</v>
      </c>
      <c r="AJ164" s="2" t="str">
        <f>INDEX('WB Country Groups'!$C$2:$C$219, MATCH($AI164, 'WB Country Groups'!$B$2:$B$219, 0))</f>
        <v>North America</v>
      </c>
    </row>
    <row r="165" spans="1:36">
      <c r="A165" s="70">
        <v>45169</v>
      </c>
      <c r="B165" s="70">
        <v>45169</v>
      </c>
      <c r="C165" s="71">
        <v>892400</v>
      </c>
      <c r="D165" s="1" t="s">
        <v>2034</v>
      </c>
      <c r="E165" s="71">
        <v>1112602</v>
      </c>
      <c r="F165" s="1" t="s">
        <v>2035</v>
      </c>
      <c r="G165" s="1" t="s">
        <v>2036</v>
      </c>
      <c r="H165" s="72">
        <v>2352118</v>
      </c>
      <c r="I165" s="1" t="s">
        <v>2037</v>
      </c>
      <c r="J165" s="73">
        <v>1</v>
      </c>
      <c r="K165" s="73">
        <v>1</v>
      </c>
      <c r="L165" s="73">
        <v>1</v>
      </c>
      <c r="M165" s="1">
        <v>1</v>
      </c>
      <c r="N165" s="1" t="s">
        <v>1375</v>
      </c>
      <c r="O165" s="1" t="s">
        <v>1462</v>
      </c>
      <c r="P165" s="1">
        <v>15104025</v>
      </c>
      <c r="Q165" s="73">
        <v>1430693689</v>
      </c>
      <c r="R165" s="74">
        <v>39.909999999999997</v>
      </c>
      <c r="S165" s="1" t="s">
        <v>1448</v>
      </c>
      <c r="T165" s="75">
        <v>1</v>
      </c>
      <c r="U165" s="76">
        <v>57098985127.989998</v>
      </c>
      <c r="V165" s="77">
        <v>57098985127.989998</v>
      </c>
      <c r="W165" s="77">
        <v>57098985127.989998</v>
      </c>
      <c r="X165" s="76">
        <v>8.9512297877800004E-2</v>
      </c>
      <c r="Y165" s="71">
        <v>1</v>
      </c>
      <c r="Z165" s="71">
        <v>0</v>
      </c>
      <c r="AA165" s="71">
        <v>0</v>
      </c>
      <c r="AB165" s="71">
        <v>0</v>
      </c>
      <c r="AC165" s="73">
        <v>1</v>
      </c>
      <c r="AD165" s="73">
        <v>0</v>
      </c>
      <c r="AE165" s="1" t="s">
        <v>1449</v>
      </c>
      <c r="AF165" s="1" t="s">
        <v>1450</v>
      </c>
      <c r="AG165" s="1" t="s">
        <v>1619</v>
      </c>
      <c r="AI165" s="2" t="str">
        <f>INDEX('ISO2-ISO3'!$D$1:$D$249, MATCH($N165, 'ISO2-ISO3'!$C$1:$C$249, 0))</f>
        <v>USA</v>
      </c>
      <c r="AJ165" s="2" t="str">
        <f>INDEX('WB Country Groups'!$C$2:$C$219, MATCH($AI165, 'WB Country Groups'!$B$2:$B$219, 0))</f>
        <v>North America</v>
      </c>
    </row>
    <row r="166" spans="1:36">
      <c r="A166" s="70">
        <v>45169</v>
      </c>
      <c r="B166" s="70">
        <v>45169</v>
      </c>
      <c r="C166" s="71">
        <v>892400</v>
      </c>
      <c r="D166" s="1" t="s">
        <v>2038</v>
      </c>
      <c r="E166" s="71">
        <v>1112803</v>
      </c>
      <c r="G166" s="1" t="s">
        <v>2039</v>
      </c>
      <c r="H166" s="72">
        <v>4352097</v>
      </c>
      <c r="I166" s="1" t="s">
        <v>2040</v>
      </c>
      <c r="J166" s="73">
        <v>0.75</v>
      </c>
      <c r="K166" s="73">
        <v>0.75</v>
      </c>
      <c r="L166" s="73">
        <v>0.75</v>
      </c>
      <c r="M166" s="1">
        <v>1</v>
      </c>
      <c r="N166" s="1" t="s">
        <v>1058</v>
      </c>
      <c r="O166" s="1" t="s">
        <v>1447</v>
      </c>
      <c r="P166" s="1">
        <v>35102015</v>
      </c>
      <c r="Q166" s="73">
        <v>563237277</v>
      </c>
      <c r="R166" s="74">
        <v>29.61</v>
      </c>
      <c r="S166" s="1" t="s">
        <v>1456</v>
      </c>
      <c r="T166" s="75">
        <v>0.92136177270005104</v>
      </c>
      <c r="U166" s="76">
        <v>13575657466.5807</v>
      </c>
      <c r="V166" s="77">
        <v>13575657466.5807</v>
      </c>
      <c r="W166" s="77">
        <v>18100876622.107601</v>
      </c>
      <c r="X166" s="76">
        <v>2.1282134740399999E-2</v>
      </c>
      <c r="Y166" s="71">
        <v>1</v>
      </c>
      <c r="Z166" s="71">
        <v>0</v>
      </c>
      <c r="AA166" s="71">
        <v>0</v>
      </c>
      <c r="AB166" s="71">
        <v>0</v>
      </c>
      <c r="AC166" s="73">
        <v>1</v>
      </c>
      <c r="AD166" s="73">
        <v>0</v>
      </c>
      <c r="AE166" s="1" t="s">
        <v>1523</v>
      </c>
      <c r="AF166" s="1" t="s">
        <v>1524</v>
      </c>
      <c r="AG166" s="1" t="s">
        <v>1451</v>
      </c>
      <c r="AI166" s="2" t="str">
        <f>INDEX('ISO2-ISO3'!$D$1:$D$249, MATCH($N166, 'ISO2-ISO3'!$C$1:$C$249, 0))</f>
        <v>DEU</v>
      </c>
      <c r="AJ166" s="2" t="str">
        <f>INDEX('WB Country Groups'!$C$2:$C$219, MATCH($AI166, 'WB Country Groups'!$B$2:$B$219, 0))</f>
        <v>Europe &amp; Central Asia</v>
      </c>
    </row>
    <row r="167" spans="1:36">
      <c r="A167" s="70">
        <v>45169</v>
      </c>
      <c r="B167" s="70">
        <v>45169</v>
      </c>
      <c r="C167" s="71">
        <v>892400</v>
      </c>
      <c r="D167" s="1" t="s">
        <v>2041</v>
      </c>
      <c r="E167" s="71">
        <v>1113301</v>
      </c>
      <c r="G167" s="1" t="s">
        <v>2042</v>
      </c>
      <c r="H167" s="72">
        <v>6356365</v>
      </c>
      <c r="I167" s="1" t="s">
        <v>2043</v>
      </c>
      <c r="J167" s="73">
        <v>0.85</v>
      </c>
      <c r="K167" s="73">
        <v>0.85</v>
      </c>
      <c r="L167" s="73">
        <v>0.85</v>
      </c>
      <c r="M167" s="1">
        <v>1</v>
      </c>
      <c r="N167" s="1" t="s">
        <v>1115</v>
      </c>
      <c r="O167" s="1" t="s">
        <v>1467</v>
      </c>
      <c r="P167" s="1">
        <v>20104010</v>
      </c>
      <c r="Q167" s="73">
        <v>149296991</v>
      </c>
      <c r="R167" s="74">
        <v>6875</v>
      </c>
      <c r="S167" s="1" t="s">
        <v>1479</v>
      </c>
      <c r="T167" s="75">
        <v>145.58500000000001</v>
      </c>
      <c r="U167" s="76">
        <v>5992748505.3834496</v>
      </c>
      <c r="V167" s="77">
        <v>5992748505.3834496</v>
      </c>
      <c r="W167" s="77">
        <v>7050292359.2746496</v>
      </c>
      <c r="X167" s="76">
        <v>9.3946448980999995E-3</v>
      </c>
      <c r="Y167" s="71">
        <v>0</v>
      </c>
      <c r="Z167" s="71">
        <v>1</v>
      </c>
      <c r="AA167" s="71">
        <v>0</v>
      </c>
      <c r="AB167" s="71">
        <v>0</v>
      </c>
      <c r="AC167" s="73">
        <v>0.65</v>
      </c>
      <c r="AD167" s="73">
        <v>0.35</v>
      </c>
      <c r="AE167" s="1" t="s">
        <v>1480</v>
      </c>
      <c r="AF167" s="1" t="s">
        <v>1450</v>
      </c>
      <c r="AG167" s="1" t="s">
        <v>1451</v>
      </c>
      <c r="AI167" s="2" t="str">
        <f>INDEX('ISO2-ISO3'!$D$1:$D$249, MATCH($N167, 'ISO2-ISO3'!$C$1:$C$249, 0))</f>
        <v>JPN</v>
      </c>
      <c r="AJ167" s="2" t="str">
        <f>INDEX('WB Country Groups'!$C$2:$C$219, MATCH($AI167, 'WB Country Groups'!$B$2:$B$219, 0))</f>
        <v>East Asia &amp; Pacific</v>
      </c>
    </row>
    <row r="168" spans="1:36">
      <c r="A168" s="70">
        <v>45169</v>
      </c>
      <c r="B168" s="70">
        <v>45169</v>
      </c>
      <c r="C168" s="71">
        <v>892400</v>
      </c>
      <c r="D168" s="1" t="s">
        <v>2044</v>
      </c>
      <c r="E168" s="71">
        <v>1113401</v>
      </c>
      <c r="G168" s="1" t="s">
        <v>2045</v>
      </c>
      <c r="H168" s="72">
        <v>6356406</v>
      </c>
      <c r="I168" s="1" t="s">
        <v>2046</v>
      </c>
      <c r="J168" s="73">
        <v>0.8</v>
      </c>
      <c r="K168" s="73">
        <v>0.8</v>
      </c>
      <c r="L168" s="73">
        <v>0.8</v>
      </c>
      <c r="M168" s="1">
        <v>1</v>
      </c>
      <c r="N168" s="1" t="s">
        <v>1115</v>
      </c>
      <c r="O168" s="1" t="s">
        <v>1455</v>
      </c>
      <c r="P168" s="1">
        <v>25102010</v>
      </c>
      <c r="Q168" s="73">
        <v>769175873</v>
      </c>
      <c r="R168" s="74">
        <v>2809.5</v>
      </c>
      <c r="S168" s="1" t="s">
        <v>1479</v>
      </c>
      <c r="T168" s="75">
        <v>145.58500000000001</v>
      </c>
      <c r="U168" s="76">
        <v>11874847629.5965</v>
      </c>
      <c r="V168" s="77">
        <v>11874847629.5965</v>
      </c>
      <c r="W168" s="77">
        <v>14843559536.9956</v>
      </c>
      <c r="X168" s="76">
        <v>1.8615828212900001E-2</v>
      </c>
      <c r="Y168" s="71">
        <v>0</v>
      </c>
      <c r="Z168" s="71">
        <v>1</v>
      </c>
      <c r="AA168" s="71">
        <v>0</v>
      </c>
      <c r="AB168" s="71">
        <v>0</v>
      </c>
      <c r="AC168" s="73">
        <v>1</v>
      </c>
      <c r="AD168" s="73">
        <v>0</v>
      </c>
      <c r="AE168" s="1" t="s">
        <v>1480</v>
      </c>
      <c r="AF168" s="1" t="s">
        <v>1450</v>
      </c>
      <c r="AG168" s="1" t="s">
        <v>1451</v>
      </c>
      <c r="AI168" s="2" t="str">
        <f>INDEX('ISO2-ISO3'!$D$1:$D$249, MATCH($N168, 'ISO2-ISO3'!$C$1:$C$249, 0))</f>
        <v>JPN</v>
      </c>
      <c r="AJ168" s="2" t="str">
        <f>INDEX('WB Country Groups'!$C$2:$C$219, MATCH($AI168, 'WB Country Groups'!$B$2:$B$219, 0))</f>
        <v>East Asia &amp; Pacific</v>
      </c>
    </row>
    <row r="169" spans="1:36">
      <c r="A169" s="70">
        <v>45169</v>
      </c>
      <c r="B169" s="70">
        <v>45169</v>
      </c>
      <c r="C169" s="71">
        <v>892400</v>
      </c>
      <c r="D169" s="1" t="s">
        <v>2047</v>
      </c>
      <c r="E169" s="71">
        <v>1113501</v>
      </c>
      <c r="G169" s="1" t="s">
        <v>2048</v>
      </c>
      <c r="H169" s="72">
        <v>6356525</v>
      </c>
      <c r="I169" s="1" t="s">
        <v>2049</v>
      </c>
      <c r="J169" s="73">
        <v>0.9</v>
      </c>
      <c r="K169" s="73">
        <v>0.9</v>
      </c>
      <c r="L169" s="73">
        <v>0.9</v>
      </c>
      <c r="M169" s="1">
        <v>1</v>
      </c>
      <c r="N169" s="1" t="s">
        <v>1115</v>
      </c>
      <c r="O169" s="1" t="s">
        <v>1474</v>
      </c>
      <c r="P169" s="1">
        <v>45202030</v>
      </c>
      <c r="Q169" s="73">
        <v>414625728</v>
      </c>
      <c r="R169" s="74">
        <v>8614</v>
      </c>
      <c r="S169" s="1" t="s">
        <v>1479</v>
      </c>
      <c r="T169" s="75">
        <v>145.58500000000001</v>
      </c>
      <c r="U169" s="76">
        <v>22079386055.519501</v>
      </c>
      <c r="V169" s="77">
        <v>22079386055.519501</v>
      </c>
      <c r="W169" s="77">
        <v>24532651172.7994</v>
      </c>
      <c r="X169" s="76">
        <v>3.4613164789700002E-2</v>
      </c>
      <c r="Y169" s="71">
        <v>1</v>
      </c>
      <c r="Z169" s="71">
        <v>0</v>
      </c>
      <c r="AA169" s="71">
        <v>0</v>
      </c>
      <c r="AB169" s="71">
        <v>0</v>
      </c>
      <c r="AC169" s="73">
        <v>1</v>
      </c>
      <c r="AD169" s="73">
        <v>0</v>
      </c>
      <c r="AE169" s="1" t="s">
        <v>1480</v>
      </c>
      <c r="AF169" s="1" t="s">
        <v>1450</v>
      </c>
      <c r="AG169" s="1" t="s">
        <v>1451</v>
      </c>
      <c r="AI169" s="2" t="str">
        <f>INDEX('ISO2-ISO3'!$D$1:$D$249, MATCH($N169, 'ISO2-ISO3'!$C$1:$C$249, 0))</f>
        <v>JPN</v>
      </c>
      <c r="AJ169" s="2" t="str">
        <f>INDEX('WB Country Groups'!$C$2:$C$219, MATCH($AI169, 'WB Country Groups'!$B$2:$B$219, 0))</f>
        <v>East Asia &amp; Pacific</v>
      </c>
    </row>
    <row r="170" spans="1:36">
      <c r="A170" s="70">
        <v>45169</v>
      </c>
      <c r="B170" s="70">
        <v>45169</v>
      </c>
      <c r="C170" s="71">
        <v>892400</v>
      </c>
      <c r="D170" s="1" t="s">
        <v>2050</v>
      </c>
      <c r="E170" s="71">
        <v>1114201</v>
      </c>
      <c r="G170" s="1" t="s">
        <v>2051</v>
      </c>
      <c r="H170" s="72">
        <v>6356945</v>
      </c>
      <c r="I170" s="1" t="s">
        <v>2052</v>
      </c>
      <c r="J170" s="73">
        <v>0.85</v>
      </c>
      <c r="K170" s="73">
        <v>0.85</v>
      </c>
      <c r="L170" s="73">
        <v>0.85</v>
      </c>
      <c r="M170" s="1">
        <v>1</v>
      </c>
      <c r="N170" s="1" t="s">
        <v>1115</v>
      </c>
      <c r="O170" s="1" t="s">
        <v>1474</v>
      </c>
      <c r="P170" s="1">
        <v>45102010</v>
      </c>
      <c r="Q170" s="73">
        <v>207001821</v>
      </c>
      <c r="R170" s="74">
        <v>18205</v>
      </c>
      <c r="S170" s="1" t="s">
        <v>1479</v>
      </c>
      <c r="T170" s="75">
        <v>145.58500000000001</v>
      </c>
      <c r="U170" s="76">
        <v>22002252488.987499</v>
      </c>
      <c r="V170" s="77">
        <v>22002252488.987499</v>
      </c>
      <c r="W170" s="77">
        <v>25885002928.2206</v>
      </c>
      <c r="X170" s="76">
        <v>3.4492244903500002E-2</v>
      </c>
      <c r="Y170" s="71">
        <v>1</v>
      </c>
      <c r="Z170" s="71">
        <v>0</v>
      </c>
      <c r="AA170" s="71">
        <v>0</v>
      </c>
      <c r="AB170" s="71">
        <v>0</v>
      </c>
      <c r="AC170" s="73">
        <v>0</v>
      </c>
      <c r="AD170" s="73">
        <v>1</v>
      </c>
      <c r="AE170" s="1" t="s">
        <v>1480</v>
      </c>
      <c r="AF170" s="1" t="s">
        <v>1450</v>
      </c>
      <c r="AG170" s="1" t="s">
        <v>1451</v>
      </c>
      <c r="AI170" s="2" t="str">
        <f>INDEX('ISO2-ISO3'!$D$1:$D$249, MATCH($N170, 'ISO2-ISO3'!$C$1:$C$249, 0))</f>
        <v>JPN</v>
      </c>
      <c r="AJ170" s="2" t="str">
        <f>INDEX('WB Country Groups'!$C$2:$C$219, MATCH($AI170, 'WB Country Groups'!$B$2:$B$219, 0))</f>
        <v>East Asia &amp; Pacific</v>
      </c>
    </row>
    <row r="171" spans="1:36">
      <c r="A171" s="70">
        <v>45169</v>
      </c>
      <c r="B171" s="70">
        <v>45169</v>
      </c>
      <c r="C171" s="71">
        <v>892400</v>
      </c>
      <c r="D171" s="1" t="s">
        <v>2053</v>
      </c>
      <c r="E171" s="71">
        <v>1118401</v>
      </c>
      <c r="F171" s="1">
        <v>369550108</v>
      </c>
      <c r="G171" s="1" t="s">
        <v>2054</v>
      </c>
      <c r="H171" s="72">
        <v>2365161</v>
      </c>
      <c r="I171" s="1" t="s">
        <v>2055</v>
      </c>
      <c r="J171" s="73">
        <v>0.85</v>
      </c>
      <c r="K171" s="73">
        <v>0.85</v>
      </c>
      <c r="L171" s="73">
        <v>0.85</v>
      </c>
      <c r="M171" s="1">
        <v>1</v>
      </c>
      <c r="N171" s="1" t="s">
        <v>1375</v>
      </c>
      <c r="O171" s="1" t="s">
        <v>1467</v>
      </c>
      <c r="P171" s="1">
        <v>20101010</v>
      </c>
      <c r="Q171" s="73">
        <v>274713729</v>
      </c>
      <c r="R171" s="74">
        <v>226.64</v>
      </c>
      <c r="S171" s="1" t="s">
        <v>1448</v>
      </c>
      <c r="T171" s="75">
        <v>1</v>
      </c>
      <c r="U171" s="76">
        <v>52921951609.475998</v>
      </c>
      <c r="V171" s="77">
        <v>52921951609.475998</v>
      </c>
      <c r="W171" s="77">
        <v>62261119540.559998</v>
      </c>
      <c r="X171" s="76">
        <v>8.2964092726399999E-2</v>
      </c>
      <c r="Y171" s="71">
        <v>1</v>
      </c>
      <c r="Z171" s="71">
        <v>0</v>
      </c>
      <c r="AA171" s="71">
        <v>0</v>
      </c>
      <c r="AB171" s="71">
        <v>0</v>
      </c>
      <c r="AC171" s="73">
        <v>1</v>
      </c>
      <c r="AD171" s="73">
        <v>0</v>
      </c>
      <c r="AE171" s="1" t="s">
        <v>1449</v>
      </c>
      <c r="AF171" s="1" t="s">
        <v>1450</v>
      </c>
      <c r="AG171" s="1" t="s">
        <v>1451</v>
      </c>
      <c r="AI171" s="2" t="str">
        <f>INDEX('ISO2-ISO3'!$D$1:$D$249, MATCH($N171, 'ISO2-ISO3'!$C$1:$C$249, 0))</f>
        <v>USA</v>
      </c>
      <c r="AJ171" s="2" t="str">
        <f>INDEX('WB Country Groups'!$C$2:$C$219, MATCH($AI171, 'WB Country Groups'!$B$2:$B$219, 0))</f>
        <v>North America</v>
      </c>
    </row>
    <row r="172" spans="1:36">
      <c r="A172" s="70">
        <v>45169</v>
      </c>
      <c r="B172" s="70">
        <v>45169</v>
      </c>
      <c r="C172" s="71">
        <v>892400</v>
      </c>
      <c r="D172" s="1" t="s">
        <v>2056</v>
      </c>
      <c r="E172" s="71">
        <v>1118601</v>
      </c>
      <c r="F172" s="1">
        <v>369604301</v>
      </c>
      <c r="G172" s="1" t="s">
        <v>2057</v>
      </c>
      <c r="H172" s="72" t="s">
        <v>2058</v>
      </c>
      <c r="I172" s="1" t="s">
        <v>2059</v>
      </c>
      <c r="J172" s="73">
        <v>1</v>
      </c>
      <c r="K172" s="73">
        <v>1</v>
      </c>
      <c r="L172" s="73">
        <v>1</v>
      </c>
      <c r="M172" s="1">
        <v>1</v>
      </c>
      <c r="N172" s="1" t="s">
        <v>1375</v>
      </c>
      <c r="O172" s="1" t="s">
        <v>1467</v>
      </c>
      <c r="P172" s="1">
        <v>20105010</v>
      </c>
      <c r="Q172" s="73">
        <v>1090282930</v>
      </c>
      <c r="R172" s="74">
        <v>114.46</v>
      </c>
      <c r="S172" s="1" t="s">
        <v>1448</v>
      </c>
      <c r="T172" s="75">
        <v>1</v>
      </c>
      <c r="U172" s="76">
        <v>124793784167.8</v>
      </c>
      <c r="V172" s="77">
        <v>124793784167.8</v>
      </c>
      <c r="W172" s="77">
        <v>124793784167.8</v>
      </c>
      <c r="X172" s="76">
        <v>0.1956353227066</v>
      </c>
      <c r="Y172" s="71">
        <v>1</v>
      </c>
      <c r="Z172" s="71">
        <v>0</v>
      </c>
      <c r="AA172" s="71">
        <v>0</v>
      </c>
      <c r="AB172" s="71">
        <v>0</v>
      </c>
      <c r="AC172" s="73">
        <v>0.35</v>
      </c>
      <c r="AD172" s="73">
        <v>0.65</v>
      </c>
      <c r="AE172" s="1" t="s">
        <v>1449</v>
      </c>
      <c r="AF172" s="1" t="s">
        <v>1450</v>
      </c>
      <c r="AG172" s="1" t="s">
        <v>1451</v>
      </c>
      <c r="AI172" s="2" t="str">
        <f>INDEX('ISO2-ISO3'!$D$1:$D$249, MATCH($N172, 'ISO2-ISO3'!$C$1:$C$249, 0))</f>
        <v>USA</v>
      </c>
      <c r="AJ172" s="2" t="str">
        <f>INDEX('WB Country Groups'!$C$2:$C$219, MATCH($AI172, 'WB Country Groups'!$B$2:$B$219, 0))</f>
        <v>North America</v>
      </c>
    </row>
    <row r="173" spans="1:36">
      <c r="A173" s="70">
        <v>45169</v>
      </c>
      <c r="B173" s="70">
        <v>45169</v>
      </c>
      <c r="C173" s="71">
        <v>892400</v>
      </c>
      <c r="D173" s="1" t="s">
        <v>2060</v>
      </c>
      <c r="E173" s="71">
        <v>1118801</v>
      </c>
      <c r="F173" s="1">
        <v>370334104</v>
      </c>
      <c r="G173" s="1" t="s">
        <v>2061</v>
      </c>
      <c r="H173" s="72">
        <v>2367026</v>
      </c>
      <c r="I173" s="1" t="s">
        <v>2062</v>
      </c>
      <c r="J173" s="73">
        <v>1</v>
      </c>
      <c r="K173" s="73">
        <v>1</v>
      </c>
      <c r="L173" s="73">
        <v>1</v>
      </c>
      <c r="M173" s="1">
        <v>1</v>
      </c>
      <c r="N173" s="1" t="s">
        <v>1375</v>
      </c>
      <c r="O173" s="1" t="s">
        <v>1499</v>
      </c>
      <c r="P173" s="1">
        <v>30202030</v>
      </c>
      <c r="Q173" s="73">
        <v>587354488</v>
      </c>
      <c r="R173" s="74">
        <v>67.66</v>
      </c>
      <c r="S173" s="1" t="s">
        <v>1448</v>
      </c>
      <c r="T173" s="75">
        <v>1</v>
      </c>
      <c r="U173" s="76">
        <v>39740404658.080002</v>
      </c>
      <c r="V173" s="77">
        <v>39740404658.080002</v>
      </c>
      <c r="W173" s="77">
        <v>39740404658.080002</v>
      </c>
      <c r="X173" s="76">
        <v>6.2299792747000003E-2</v>
      </c>
      <c r="Y173" s="71">
        <v>1</v>
      </c>
      <c r="Z173" s="71">
        <v>0</v>
      </c>
      <c r="AA173" s="71">
        <v>0</v>
      </c>
      <c r="AB173" s="71">
        <v>0</v>
      </c>
      <c r="AC173" s="73">
        <v>1</v>
      </c>
      <c r="AD173" s="73">
        <v>0</v>
      </c>
      <c r="AE173" s="1" t="s">
        <v>1449</v>
      </c>
      <c r="AF173" s="1" t="s">
        <v>1450</v>
      </c>
      <c r="AG173" s="1" t="s">
        <v>1451</v>
      </c>
      <c r="AI173" s="2" t="str">
        <f>INDEX('ISO2-ISO3'!$D$1:$D$249, MATCH($N173, 'ISO2-ISO3'!$C$1:$C$249, 0))</f>
        <v>USA</v>
      </c>
      <c r="AJ173" s="2" t="str">
        <f>INDEX('WB Country Groups'!$C$2:$C$219, MATCH($AI173, 'WB Country Groups'!$B$2:$B$219, 0))</f>
        <v>North America</v>
      </c>
    </row>
    <row r="174" spans="1:36">
      <c r="A174" s="70">
        <v>45169</v>
      </c>
      <c r="B174" s="70">
        <v>45169</v>
      </c>
      <c r="C174" s="71">
        <v>892400</v>
      </c>
      <c r="D174" s="1" t="s">
        <v>2063</v>
      </c>
      <c r="E174" s="71">
        <v>1119201</v>
      </c>
      <c r="G174" s="1" t="s">
        <v>2064</v>
      </c>
      <c r="H174" s="72">
        <v>6365866</v>
      </c>
      <c r="I174" s="1" t="s">
        <v>2065</v>
      </c>
      <c r="J174" s="73">
        <v>1</v>
      </c>
      <c r="K174" s="73">
        <v>1</v>
      </c>
      <c r="L174" s="73">
        <v>1</v>
      </c>
      <c r="M174" s="1">
        <v>1</v>
      </c>
      <c r="N174" s="1" t="s">
        <v>908</v>
      </c>
      <c r="O174" s="1" t="s">
        <v>1564</v>
      </c>
      <c r="P174" s="1">
        <v>60101010</v>
      </c>
      <c r="Q174" s="73">
        <v>1915577430</v>
      </c>
      <c r="R174" s="74">
        <v>4.2</v>
      </c>
      <c r="S174" s="1" t="s">
        <v>1578</v>
      </c>
      <c r="T174" s="75">
        <v>1.54404385084536</v>
      </c>
      <c r="U174" s="76">
        <v>5210619634.6659002</v>
      </c>
      <c r="V174" s="77">
        <v>5210619634.6659002</v>
      </c>
      <c r="W174" s="77">
        <v>5210619634.6659002</v>
      </c>
      <c r="X174" s="76">
        <v>8.1685258647000002E-3</v>
      </c>
      <c r="Y174" s="71">
        <v>0</v>
      </c>
      <c r="Z174" s="71">
        <v>1</v>
      </c>
      <c r="AA174" s="71">
        <v>0</v>
      </c>
      <c r="AB174" s="71">
        <v>0</v>
      </c>
      <c r="AC174" s="73">
        <v>1</v>
      </c>
      <c r="AD174" s="73">
        <v>0</v>
      </c>
      <c r="AE174" s="1" t="s">
        <v>1579</v>
      </c>
      <c r="AF174" s="1" t="s">
        <v>2066</v>
      </c>
      <c r="AG174" s="1" t="s">
        <v>1451</v>
      </c>
      <c r="AI174" s="2" t="str">
        <f>INDEX('ISO2-ISO3'!$D$1:$D$249, MATCH($N174, 'ISO2-ISO3'!$C$1:$C$249, 0))</f>
        <v>AUS</v>
      </c>
      <c r="AJ174" s="2" t="str">
        <f>INDEX('WB Country Groups'!$C$2:$C$219, MATCH($AI174, 'WB Country Groups'!$B$2:$B$219, 0))</f>
        <v>East Asia &amp; Pacific</v>
      </c>
    </row>
    <row r="175" spans="1:36">
      <c r="A175" s="70">
        <v>45169</v>
      </c>
      <c r="B175" s="70">
        <v>45169</v>
      </c>
      <c r="C175" s="71">
        <v>892400</v>
      </c>
      <c r="D175" s="1" t="s">
        <v>2067</v>
      </c>
      <c r="E175" s="71">
        <v>1119801</v>
      </c>
      <c r="G175" s="1" t="s">
        <v>2068</v>
      </c>
      <c r="H175" s="72">
        <v>4834777</v>
      </c>
      <c r="I175" s="1" t="s">
        <v>2069</v>
      </c>
      <c r="J175" s="73">
        <v>0.65</v>
      </c>
      <c r="K175" s="73">
        <v>0.65</v>
      </c>
      <c r="L175" s="73">
        <v>0.65</v>
      </c>
      <c r="M175" s="1">
        <v>1</v>
      </c>
      <c r="N175" s="1" t="s">
        <v>1042</v>
      </c>
      <c r="O175" s="1" t="s">
        <v>1692</v>
      </c>
      <c r="P175" s="1">
        <v>50201020</v>
      </c>
      <c r="Q175" s="73">
        <v>1102874718</v>
      </c>
      <c r="R175" s="74">
        <v>8.41</v>
      </c>
      <c r="S175" s="1" t="s">
        <v>1456</v>
      </c>
      <c r="T175" s="75">
        <v>0.92136177270005104</v>
      </c>
      <c r="U175" s="76">
        <v>6543428243.4785805</v>
      </c>
      <c r="V175" s="77">
        <v>6543428243.4785805</v>
      </c>
      <c r="W175" s="77">
        <v>10066812682.2747</v>
      </c>
      <c r="X175" s="76">
        <v>1.0257928346000001E-2</v>
      </c>
      <c r="Y175" s="71">
        <v>0</v>
      </c>
      <c r="Z175" s="71">
        <v>1</v>
      </c>
      <c r="AA175" s="71">
        <v>0</v>
      </c>
      <c r="AB175" s="71">
        <v>0</v>
      </c>
      <c r="AC175" s="73">
        <v>0.35</v>
      </c>
      <c r="AD175" s="73">
        <v>0.65</v>
      </c>
      <c r="AE175" s="1" t="s">
        <v>1457</v>
      </c>
      <c r="AF175" s="1" t="s">
        <v>1450</v>
      </c>
      <c r="AG175" s="1" t="s">
        <v>1451</v>
      </c>
      <c r="AI175" s="2" t="str">
        <f>INDEX('ISO2-ISO3'!$D$1:$D$249, MATCH($N175, 'ISO2-ISO3'!$C$1:$C$249, 0))</f>
        <v>FRA</v>
      </c>
      <c r="AJ175" s="2" t="str">
        <f>INDEX('WB Country Groups'!$C$2:$C$219, MATCH($AI175, 'WB Country Groups'!$B$2:$B$219, 0))</f>
        <v>Europe &amp; Central Asia</v>
      </c>
    </row>
    <row r="176" spans="1:36">
      <c r="A176" s="70">
        <v>45169</v>
      </c>
      <c r="B176" s="70">
        <v>45169</v>
      </c>
      <c r="C176" s="71">
        <v>892400</v>
      </c>
      <c r="D176" s="1" t="s">
        <v>2070</v>
      </c>
      <c r="E176" s="71">
        <v>1120402</v>
      </c>
      <c r="G176" s="1" t="s">
        <v>2071</v>
      </c>
      <c r="H176" s="72" t="s">
        <v>2072</v>
      </c>
      <c r="I176" s="1" t="s">
        <v>2073</v>
      </c>
      <c r="J176" s="73">
        <v>0.55000000000000004</v>
      </c>
      <c r="K176" s="73">
        <v>0.55000000000000004</v>
      </c>
      <c r="L176" s="73">
        <v>0.55000000000000004</v>
      </c>
      <c r="M176" s="1">
        <v>1</v>
      </c>
      <c r="N176" s="1" t="s">
        <v>1158</v>
      </c>
      <c r="O176" s="1" t="s">
        <v>1455</v>
      </c>
      <c r="P176" s="1">
        <v>25301010</v>
      </c>
      <c r="Q176" s="73">
        <v>3876896099</v>
      </c>
      <c r="R176" s="74">
        <v>4.37</v>
      </c>
      <c r="S176" s="1" t="s">
        <v>2074</v>
      </c>
      <c r="T176" s="75">
        <v>4.6399999999999997</v>
      </c>
      <c r="U176" s="76">
        <v>2008215468.5229499</v>
      </c>
      <c r="V176" s="77">
        <v>2008215468.5229499</v>
      </c>
      <c r="W176" s="77">
        <v>3651300851.85991</v>
      </c>
      <c r="X176" s="76">
        <v>3.1482167471E-3</v>
      </c>
      <c r="Y176" s="71">
        <v>0</v>
      </c>
      <c r="Z176" s="71">
        <v>1</v>
      </c>
      <c r="AA176" s="71">
        <v>0</v>
      </c>
      <c r="AB176" s="71">
        <v>0</v>
      </c>
      <c r="AC176" s="73">
        <v>1</v>
      </c>
      <c r="AD176" s="73">
        <v>0</v>
      </c>
      <c r="AE176" s="1" t="s">
        <v>2075</v>
      </c>
      <c r="AF176" s="1" t="s">
        <v>1450</v>
      </c>
      <c r="AG176" s="1" t="s">
        <v>1451</v>
      </c>
      <c r="AI176" s="2" t="str">
        <f>INDEX('ISO2-ISO3'!$D$1:$D$249, MATCH($N176, 'ISO2-ISO3'!$C$1:$C$249, 0))</f>
        <v>MYS</v>
      </c>
      <c r="AJ176" s="2" t="str">
        <f>INDEX('WB Country Groups'!$C$2:$C$219, MATCH($AI176, 'WB Country Groups'!$B$2:$B$219, 0))</f>
        <v>East Asia &amp; Pacific</v>
      </c>
    </row>
    <row r="177" spans="1:36">
      <c r="A177" s="70">
        <v>45169</v>
      </c>
      <c r="B177" s="70">
        <v>45169</v>
      </c>
      <c r="C177" s="71">
        <v>892400</v>
      </c>
      <c r="D177" s="1" t="s">
        <v>2076</v>
      </c>
      <c r="E177" s="71">
        <v>1120601</v>
      </c>
      <c r="F177" s="1">
        <v>372460105</v>
      </c>
      <c r="G177" s="1" t="s">
        <v>2077</v>
      </c>
      <c r="H177" s="72">
        <v>2367480</v>
      </c>
      <c r="I177" s="1" t="s">
        <v>2078</v>
      </c>
      <c r="J177" s="73">
        <v>1</v>
      </c>
      <c r="K177" s="73">
        <v>1</v>
      </c>
      <c r="L177" s="73">
        <v>1</v>
      </c>
      <c r="M177" s="1">
        <v>1</v>
      </c>
      <c r="N177" s="1" t="s">
        <v>1375</v>
      </c>
      <c r="O177" s="1" t="s">
        <v>1455</v>
      </c>
      <c r="P177" s="1">
        <v>25501010</v>
      </c>
      <c r="Q177" s="73">
        <v>140808951</v>
      </c>
      <c r="R177" s="74">
        <v>153.72999999999999</v>
      </c>
      <c r="S177" s="1" t="s">
        <v>1448</v>
      </c>
      <c r="T177" s="75">
        <v>1</v>
      </c>
      <c r="U177" s="76">
        <v>21646560037.23</v>
      </c>
      <c r="V177" s="77">
        <v>21646560037.23</v>
      </c>
      <c r="W177" s="77">
        <v>21646560037.23</v>
      </c>
      <c r="X177" s="76">
        <v>3.3934636942099999E-2</v>
      </c>
      <c r="Y177" s="71">
        <v>0</v>
      </c>
      <c r="Z177" s="71">
        <v>1</v>
      </c>
      <c r="AA177" s="71">
        <v>0</v>
      </c>
      <c r="AB177" s="71">
        <v>0</v>
      </c>
      <c r="AC177" s="73">
        <v>1</v>
      </c>
      <c r="AD177" s="73">
        <v>0</v>
      </c>
      <c r="AE177" s="1" t="s">
        <v>1449</v>
      </c>
      <c r="AF177" s="1" t="s">
        <v>1450</v>
      </c>
      <c r="AG177" s="1" t="s">
        <v>1451</v>
      </c>
      <c r="AI177" s="2" t="str">
        <f>INDEX('ISO2-ISO3'!$D$1:$D$249, MATCH($N177, 'ISO2-ISO3'!$C$1:$C$249, 0))</f>
        <v>USA</v>
      </c>
      <c r="AJ177" s="2" t="str">
        <f>INDEX('WB Country Groups'!$C$2:$C$219, MATCH($AI177, 'WB Country Groups'!$B$2:$B$219, 0))</f>
        <v>North America</v>
      </c>
    </row>
    <row r="178" spans="1:36">
      <c r="A178" s="70">
        <v>45169</v>
      </c>
      <c r="B178" s="70">
        <v>45169</v>
      </c>
      <c r="C178" s="71">
        <v>892400</v>
      </c>
      <c r="D178" s="1" t="s">
        <v>2079</v>
      </c>
      <c r="E178" s="71">
        <v>1121601</v>
      </c>
      <c r="G178" s="1" t="s">
        <v>2080</v>
      </c>
      <c r="H178" s="72">
        <v>7742468</v>
      </c>
      <c r="I178" s="1" t="s">
        <v>2081</v>
      </c>
      <c r="J178" s="73">
        <v>0.6</v>
      </c>
      <c r="K178" s="73">
        <v>0.6</v>
      </c>
      <c r="L178" s="73">
        <v>0.6</v>
      </c>
      <c r="M178" s="1">
        <v>1</v>
      </c>
      <c r="N178" s="1" t="s">
        <v>1042</v>
      </c>
      <c r="O178" s="1" t="s">
        <v>1564</v>
      </c>
      <c r="P178" s="1">
        <v>60104010</v>
      </c>
      <c r="Q178" s="73">
        <v>76623192</v>
      </c>
      <c r="R178" s="74">
        <v>98.85</v>
      </c>
      <c r="S178" s="1" t="s">
        <v>1456</v>
      </c>
      <c r="T178" s="75">
        <v>0.92136177270005104</v>
      </c>
      <c r="U178" s="76">
        <v>4932396429.0403299</v>
      </c>
      <c r="V178" s="77">
        <v>4932396429.0403299</v>
      </c>
      <c r="W178" s="77">
        <v>8220660715.0672197</v>
      </c>
      <c r="X178" s="76">
        <v>7.7323640240000002E-3</v>
      </c>
      <c r="Y178" s="71">
        <v>0</v>
      </c>
      <c r="Z178" s="71">
        <v>1</v>
      </c>
      <c r="AA178" s="71">
        <v>0</v>
      </c>
      <c r="AB178" s="71">
        <v>0</v>
      </c>
      <c r="AC178" s="73">
        <v>1</v>
      </c>
      <c r="AD178" s="73">
        <v>0</v>
      </c>
      <c r="AE178" s="1" t="s">
        <v>1457</v>
      </c>
      <c r="AF178" s="1" t="s">
        <v>1450</v>
      </c>
      <c r="AG178" s="1" t="s">
        <v>1451</v>
      </c>
      <c r="AI178" s="2" t="str">
        <f>INDEX('ISO2-ISO3'!$D$1:$D$249, MATCH($N178, 'ISO2-ISO3'!$C$1:$C$249, 0))</f>
        <v>FRA</v>
      </c>
      <c r="AJ178" s="2" t="str">
        <f>INDEX('WB Country Groups'!$C$2:$C$219, MATCH($AI178, 'WB Country Groups'!$B$2:$B$219, 0))</f>
        <v>Europe &amp; Central Asia</v>
      </c>
    </row>
    <row r="179" spans="1:36">
      <c r="A179" s="70">
        <v>45169</v>
      </c>
      <c r="B179" s="70">
        <v>45169</v>
      </c>
      <c r="C179" s="71">
        <v>892400</v>
      </c>
      <c r="D179" s="1" t="s">
        <v>2082</v>
      </c>
      <c r="E179" s="71">
        <v>1125401</v>
      </c>
      <c r="F179" s="1">
        <v>384802104</v>
      </c>
      <c r="G179" s="1" t="s">
        <v>2083</v>
      </c>
      <c r="H179" s="72">
        <v>2380863</v>
      </c>
      <c r="I179" s="1" t="s">
        <v>2084</v>
      </c>
      <c r="J179" s="73">
        <v>0.9</v>
      </c>
      <c r="K179" s="73">
        <v>0.9</v>
      </c>
      <c r="L179" s="73">
        <v>0.9</v>
      </c>
      <c r="M179" s="1">
        <v>1</v>
      </c>
      <c r="N179" s="1" t="s">
        <v>1375</v>
      </c>
      <c r="O179" s="1" t="s">
        <v>1467</v>
      </c>
      <c r="P179" s="1">
        <v>20107010</v>
      </c>
      <c r="Q179" s="73">
        <v>50262705</v>
      </c>
      <c r="R179" s="74">
        <v>714.14</v>
      </c>
      <c r="S179" s="1" t="s">
        <v>1448</v>
      </c>
      <c r="T179" s="75">
        <v>1</v>
      </c>
      <c r="U179" s="76">
        <v>32305147333.830002</v>
      </c>
      <c r="V179" s="77">
        <v>32305147333.830002</v>
      </c>
      <c r="W179" s="77">
        <v>35894608148.699997</v>
      </c>
      <c r="X179" s="76">
        <v>5.0643771770199998E-2</v>
      </c>
      <c r="Y179" s="71">
        <v>0</v>
      </c>
      <c r="Z179" s="71">
        <v>1</v>
      </c>
      <c r="AA179" s="71">
        <v>0</v>
      </c>
      <c r="AB179" s="71">
        <v>0</v>
      </c>
      <c r="AC179" s="73">
        <v>0</v>
      </c>
      <c r="AD179" s="73">
        <v>1</v>
      </c>
      <c r="AE179" s="1" t="s">
        <v>1449</v>
      </c>
      <c r="AF179" s="1" t="s">
        <v>1450</v>
      </c>
      <c r="AG179" s="1" t="s">
        <v>1451</v>
      </c>
      <c r="AI179" s="2" t="str">
        <f>INDEX('ISO2-ISO3'!$D$1:$D$249, MATCH($N179, 'ISO2-ISO3'!$C$1:$C$249, 0))</f>
        <v>USA</v>
      </c>
      <c r="AJ179" s="2" t="str">
        <f>INDEX('WB Country Groups'!$C$2:$C$219, MATCH($AI179, 'WB Country Groups'!$B$2:$B$219, 0))</f>
        <v>North America</v>
      </c>
    </row>
    <row r="180" spans="1:36">
      <c r="A180" s="70">
        <v>45169</v>
      </c>
      <c r="B180" s="70">
        <v>45169</v>
      </c>
      <c r="C180" s="71">
        <v>892400</v>
      </c>
      <c r="D180" s="1" t="s">
        <v>2085</v>
      </c>
      <c r="E180" s="71">
        <v>1128701</v>
      </c>
      <c r="G180" s="1" t="s">
        <v>2086</v>
      </c>
      <c r="H180" s="72">
        <v>237400</v>
      </c>
      <c r="I180" s="1" t="s">
        <v>2087</v>
      </c>
      <c r="J180" s="73">
        <v>1</v>
      </c>
      <c r="K180" s="73">
        <v>1</v>
      </c>
      <c r="L180" s="73">
        <v>1</v>
      </c>
      <c r="M180" s="1">
        <v>1</v>
      </c>
      <c r="N180" s="1" t="s">
        <v>1369</v>
      </c>
      <c r="O180" s="1" t="s">
        <v>1499</v>
      </c>
      <c r="P180" s="1">
        <v>30201020</v>
      </c>
      <c r="Q180" s="73">
        <v>2254724583</v>
      </c>
      <c r="R180" s="74">
        <v>32.435000000000002</v>
      </c>
      <c r="S180" s="1" t="s">
        <v>1669</v>
      </c>
      <c r="T180" s="75">
        <v>0.78917255257862096</v>
      </c>
      <c r="U180" s="76">
        <v>92669203472.227005</v>
      </c>
      <c r="V180" s="77">
        <v>92669203472.227005</v>
      </c>
      <c r="W180" s="77">
        <v>92669203472.227005</v>
      </c>
      <c r="X180" s="76">
        <v>0.1452746196227</v>
      </c>
      <c r="Y180" s="71">
        <v>1</v>
      </c>
      <c r="Z180" s="71">
        <v>0</v>
      </c>
      <c r="AA180" s="71">
        <v>0</v>
      </c>
      <c r="AB180" s="71">
        <v>0</v>
      </c>
      <c r="AC180" s="73">
        <v>0</v>
      </c>
      <c r="AD180" s="73">
        <v>1</v>
      </c>
      <c r="AE180" s="1" t="s">
        <v>1670</v>
      </c>
      <c r="AF180" s="1" t="s">
        <v>1450</v>
      </c>
      <c r="AG180" s="1" t="s">
        <v>1451</v>
      </c>
      <c r="AI180" s="2" t="str">
        <f>INDEX('ISO2-ISO3'!$D$1:$D$249, MATCH($N180, 'ISO2-ISO3'!$C$1:$C$249, 0))</f>
        <v>GBR</v>
      </c>
      <c r="AJ180" s="2" t="str">
        <f>INDEX('WB Country Groups'!$C$2:$C$219, MATCH($AI180, 'WB Country Groups'!$B$2:$B$219, 0))</f>
        <v>Europe &amp; Central Asia</v>
      </c>
    </row>
    <row r="181" spans="1:36">
      <c r="A181" s="70">
        <v>45169</v>
      </c>
      <c r="B181" s="70">
        <v>45169</v>
      </c>
      <c r="C181" s="71">
        <v>892400</v>
      </c>
      <c r="D181" s="1" t="s">
        <v>2088</v>
      </c>
      <c r="E181" s="71">
        <v>1129901</v>
      </c>
      <c r="F181" s="1">
        <v>406216101</v>
      </c>
      <c r="G181" s="1" t="s">
        <v>2089</v>
      </c>
      <c r="H181" s="72">
        <v>2405302</v>
      </c>
      <c r="I181" s="1" t="s">
        <v>2090</v>
      </c>
      <c r="J181" s="73">
        <v>1</v>
      </c>
      <c r="K181" s="73">
        <v>1</v>
      </c>
      <c r="L181" s="73">
        <v>1</v>
      </c>
      <c r="M181" s="1">
        <v>1</v>
      </c>
      <c r="N181" s="1" t="s">
        <v>1375</v>
      </c>
      <c r="O181" s="1" t="s">
        <v>1541</v>
      </c>
      <c r="P181" s="1">
        <v>10101020</v>
      </c>
      <c r="Q181" s="73">
        <v>902879272</v>
      </c>
      <c r="R181" s="74">
        <v>38.619999999999997</v>
      </c>
      <c r="S181" s="1" t="s">
        <v>1448</v>
      </c>
      <c r="T181" s="75">
        <v>1</v>
      </c>
      <c r="U181" s="76">
        <v>34869197484.639999</v>
      </c>
      <c r="V181" s="77">
        <v>34869197484.639999</v>
      </c>
      <c r="W181" s="77">
        <v>34869197484.639999</v>
      </c>
      <c r="X181" s="76">
        <v>5.4663353210400001E-2</v>
      </c>
      <c r="Y181" s="71">
        <v>1</v>
      </c>
      <c r="Z181" s="71">
        <v>0</v>
      </c>
      <c r="AA181" s="71">
        <v>0</v>
      </c>
      <c r="AB181" s="71">
        <v>0</v>
      </c>
      <c r="AC181" s="73">
        <v>0.5</v>
      </c>
      <c r="AD181" s="73">
        <v>0.5</v>
      </c>
      <c r="AE181" s="1" t="s">
        <v>1449</v>
      </c>
      <c r="AF181" s="1" t="s">
        <v>1450</v>
      </c>
      <c r="AG181" s="1" t="s">
        <v>1451</v>
      </c>
      <c r="AI181" s="2" t="str">
        <f>INDEX('ISO2-ISO3'!$D$1:$D$249, MATCH($N181, 'ISO2-ISO3'!$C$1:$C$249, 0))</f>
        <v>USA</v>
      </c>
      <c r="AJ181" s="2" t="str">
        <f>INDEX('WB Country Groups'!$C$2:$C$219, MATCH($AI181, 'WB Country Groups'!$B$2:$B$219, 0))</f>
        <v>North America</v>
      </c>
    </row>
    <row r="182" spans="1:36">
      <c r="A182" s="70">
        <v>45169</v>
      </c>
      <c r="B182" s="70">
        <v>45169</v>
      </c>
      <c r="C182" s="71">
        <v>892400</v>
      </c>
      <c r="D182" s="1" t="s">
        <v>2091</v>
      </c>
      <c r="E182" s="71">
        <v>1130601</v>
      </c>
      <c r="G182" s="1" t="s">
        <v>2092</v>
      </c>
      <c r="H182" s="72">
        <v>6408374</v>
      </c>
      <c r="I182" s="1" t="s">
        <v>2093</v>
      </c>
      <c r="J182" s="73">
        <v>0.4</v>
      </c>
      <c r="K182" s="73">
        <v>0.4</v>
      </c>
      <c r="L182" s="73">
        <v>0.4</v>
      </c>
      <c r="M182" s="1">
        <v>1</v>
      </c>
      <c r="N182" s="1" t="s">
        <v>1091</v>
      </c>
      <c r="O182" s="1" t="s">
        <v>1484</v>
      </c>
      <c r="P182" s="1">
        <v>40101010</v>
      </c>
      <c r="Q182" s="73">
        <v>1911842736</v>
      </c>
      <c r="R182" s="74">
        <v>100</v>
      </c>
      <c r="S182" s="1" t="s">
        <v>1565</v>
      </c>
      <c r="T182" s="75">
        <v>7.8417500000000002</v>
      </c>
      <c r="U182" s="76">
        <v>9752122860.3309193</v>
      </c>
      <c r="V182" s="77">
        <v>9752122860.3309193</v>
      </c>
      <c r="W182" s="77">
        <v>24380307150.827301</v>
      </c>
      <c r="X182" s="76">
        <v>1.5288098807E-2</v>
      </c>
      <c r="Y182" s="71">
        <v>1</v>
      </c>
      <c r="Z182" s="71">
        <v>0</v>
      </c>
      <c r="AA182" s="71">
        <v>0</v>
      </c>
      <c r="AB182" s="71">
        <v>0</v>
      </c>
      <c r="AC182" s="73">
        <v>1</v>
      </c>
      <c r="AD182" s="73">
        <v>0</v>
      </c>
      <c r="AE182" s="1" t="s">
        <v>1566</v>
      </c>
      <c r="AF182" s="1" t="s">
        <v>1450</v>
      </c>
      <c r="AG182" s="1" t="s">
        <v>1451</v>
      </c>
      <c r="AI182" s="2" t="str">
        <f>INDEX('ISO2-ISO3'!$D$1:$D$249, MATCH($N182, 'ISO2-ISO3'!$C$1:$C$249, 0))</f>
        <v>HKG</v>
      </c>
      <c r="AJ182" s="2" t="str">
        <f>INDEX('WB Country Groups'!$C$2:$C$219, MATCH($AI182, 'WB Country Groups'!$B$2:$B$219, 0))</f>
        <v>East Asia &amp; Pacific</v>
      </c>
    </row>
    <row r="183" spans="1:36">
      <c r="A183" s="70">
        <v>45169</v>
      </c>
      <c r="B183" s="70">
        <v>45169</v>
      </c>
      <c r="C183" s="71">
        <v>892400</v>
      </c>
      <c r="D183" s="1" t="s">
        <v>2094</v>
      </c>
      <c r="E183" s="71">
        <v>1130701</v>
      </c>
      <c r="G183" s="1" t="s">
        <v>2095</v>
      </c>
      <c r="H183" s="72">
        <v>6408664</v>
      </c>
      <c r="I183" s="1" t="s">
        <v>2096</v>
      </c>
      <c r="J183" s="73">
        <v>0.9</v>
      </c>
      <c r="K183" s="73">
        <v>0.9</v>
      </c>
      <c r="L183" s="73">
        <v>0.9</v>
      </c>
      <c r="M183" s="1">
        <v>1</v>
      </c>
      <c r="N183" s="1" t="s">
        <v>1115</v>
      </c>
      <c r="O183" s="1" t="s">
        <v>1467</v>
      </c>
      <c r="P183" s="1">
        <v>20304010</v>
      </c>
      <c r="Q183" s="73">
        <v>254281386</v>
      </c>
      <c r="R183" s="74">
        <v>5230</v>
      </c>
      <c r="S183" s="1" t="s">
        <v>1479</v>
      </c>
      <c r="T183" s="75">
        <v>145.58500000000001</v>
      </c>
      <c r="U183" s="76">
        <v>8221331070.5223799</v>
      </c>
      <c r="V183" s="77">
        <v>8221331070.5223799</v>
      </c>
      <c r="W183" s="77">
        <v>9134812300.5804195</v>
      </c>
      <c r="X183" s="76">
        <v>1.2888324268599999E-2</v>
      </c>
      <c r="Y183" s="71">
        <v>0</v>
      </c>
      <c r="Z183" s="71">
        <v>1</v>
      </c>
      <c r="AA183" s="71">
        <v>0</v>
      </c>
      <c r="AB183" s="71">
        <v>0</v>
      </c>
      <c r="AC183" s="73">
        <v>1</v>
      </c>
      <c r="AD183" s="73">
        <v>0</v>
      </c>
      <c r="AE183" s="1" t="s">
        <v>1480</v>
      </c>
      <c r="AF183" s="1" t="s">
        <v>1450</v>
      </c>
      <c r="AG183" s="1" t="s">
        <v>1451</v>
      </c>
      <c r="AI183" s="2" t="str">
        <f>INDEX('ISO2-ISO3'!$D$1:$D$249, MATCH($N183, 'ISO2-ISO3'!$C$1:$C$249, 0))</f>
        <v>JPN</v>
      </c>
      <c r="AJ183" s="2" t="str">
        <f>INDEX('WB Country Groups'!$C$2:$C$219, MATCH($AI183, 'WB Country Groups'!$B$2:$B$219, 0))</f>
        <v>East Asia &amp; Pacific</v>
      </c>
    </row>
    <row r="184" spans="1:36">
      <c r="A184" s="70">
        <v>45169</v>
      </c>
      <c r="B184" s="70">
        <v>45169</v>
      </c>
      <c r="C184" s="71">
        <v>892400</v>
      </c>
      <c r="D184" s="1" t="s">
        <v>2097</v>
      </c>
      <c r="E184" s="71">
        <v>1131401</v>
      </c>
      <c r="G184" s="1" t="s">
        <v>2098</v>
      </c>
      <c r="H184" s="72" t="s">
        <v>2099</v>
      </c>
      <c r="I184" s="1" t="s">
        <v>2100</v>
      </c>
      <c r="J184" s="73">
        <v>1</v>
      </c>
      <c r="K184" s="73">
        <v>1</v>
      </c>
      <c r="L184" s="73">
        <v>1</v>
      </c>
      <c r="M184" s="1">
        <v>1</v>
      </c>
      <c r="N184" s="1" t="s">
        <v>908</v>
      </c>
      <c r="O184" s="1" t="s">
        <v>1462</v>
      </c>
      <c r="P184" s="1">
        <v>15102010</v>
      </c>
      <c r="Q184" s="73">
        <v>442056296</v>
      </c>
      <c r="R184" s="74">
        <v>46.53</v>
      </c>
      <c r="S184" s="1" t="s">
        <v>1578</v>
      </c>
      <c r="T184" s="75">
        <v>1.54404385084536</v>
      </c>
      <c r="U184" s="76">
        <v>13321434777.6577</v>
      </c>
      <c r="V184" s="77">
        <v>13321434777.6577</v>
      </c>
      <c r="W184" s="77">
        <v>13321434777.6577</v>
      </c>
      <c r="X184" s="76">
        <v>2.0883597761099999E-2</v>
      </c>
      <c r="Y184" s="71">
        <v>0</v>
      </c>
      <c r="Z184" s="71">
        <v>1</v>
      </c>
      <c r="AA184" s="71">
        <v>0</v>
      </c>
      <c r="AB184" s="71">
        <v>0</v>
      </c>
      <c r="AC184" s="73">
        <v>0</v>
      </c>
      <c r="AD184" s="73">
        <v>1</v>
      </c>
      <c r="AE184" s="1" t="s">
        <v>1579</v>
      </c>
      <c r="AF184" s="1" t="s">
        <v>2101</v>
      </c>
      <c r="AG184" s="1" t="s">
        <v>1451</v>
      </c>
      <c r="AI184" s="2" t="str">
        <f>INDEX('ISO2-ISO3'!$D$1:$D$249, MATCH($N184, 'ISO2-ISO3'!$C$1:$C$249, 0))</f>
        <v>AUS</v>
      </c>
      <c r="AJ184" s="2" t="str">
        <f>INDEX('WB Country Groups'!$C$2:$C$219, MATCH($AI184, 'WB Country Groups'!$B$2:$B$219, 0))</f>
        <v>East Asia &amp; Pacific</v>
      </c>
    </row>
    <row r="185" spans="1:36">
      <c r="A185" s="70">
        <v>45169</v>
      </c>
      <c r="B185" s="70">
        <v>45169</v>
      </c>
      <c r="C185" s="71">
        <v>892400</v>
      </c>
      <c r="D185" s="1" t="s">
        <v>2102</v>
      </c>
      <c r="E185" s="71">
        <v>1132301</v>
      </c>
      <c r="F185" s="1">
        <v>418056107</v>
      </c>
      <c r="G185" s="1" t="s">
        <v>2103</v>
      </c>
      <c r="H185" s="72">
        <v>2414580</v>
      </c>
      <c r="I185" s="1" t="s">
        <v>2104</v>
      </c>
      <c r="J185" s="73">
        <v>0.95</v>
      </c>
      <c r="K185" s="73">
        <v>0.95</v>
      </c>
      <c r="L185" s="73">
        <v>0.95</v>
      </c>
      <c r="M185" s="1">
        <v>1</v>
      </c>
      <c r="N185" s="1" t="s">
        <v>1375</v>
      </c>
      <c r="O185" s="1" t="s">
        <v>1455</v>
      </c>
      <c r="P185" s="1">
        <v>25202010</v>
      </c>
      <c r="Q185" s="73">
        <v>138598376</v>
      </c>
      <c r="R185" s="74">
        <v>72</v>
      </c>
      <c r="S185" s="1" t="s">
        <v>1448</v>
      </c>
      <c r="T185" s="75">
        <v>1</v>
      </c>
      <c r="U185" s="76">
        <v>9480128918.3999996</v>
      </c>
      <c r="V185" s="77">
        <v>9480128918.3999996</v>
      </c>
      <c r="W185" s="77">
        <v>9979083072</v>
      </c>
      <c r="X185" s="76">
        <v>1.48617023886E-2</v>
      </c>
      <c r="Y185" s="71">
        <v>0</v>
      </c>
      <c r="Z185" s="71">
        <v>1</v>
      </c>
      <c r="AA185" s="71">
        <v>0</v>
      </c>
      <c r="AB185" s="71">
        <v>0</v>
      </c>
      <c r="AC185" s="73">
        <v>1</v>
      </c>
      <c r="AD185" s="73">
        <v>0</v>
      </c>
      <c r="AE185" s="1" t="s">
        <v>1475</v>
      </c>
      <c r="AF185" s="1" t="s">
        <v>1450</v>
      </c>
      <c r="AG185" s="1" t="s">
        <v>1451</v>
      </c>
      <c r="AI185" s="2" t="str">
        <f>INDEX('ISO2-ISO3'!$D$1:$D$249, MATCH($N185, 'ISO2-ISO3'!$C$1:$C$249, 0))</f>
        <v>USA</v>
      </c>
      <c r="AJ185" s="2" t="str">
        <f>INDEX('WB Country Groups'!$C$2:$C$219, MATCH($AI185, 'WB Country Groups'!$B$2:$B$219, 0))</f>
        <v>North America</v>
      </c>
    </row>
    <row r="186" spans="1:36">
      <c r="A186" s="70">
        <v>45169</v>
      </c>
      <c r="B186" s="70">
        <v>45169</v>
      </c>
      <c r="C186" s="71">
        <v>892400</v>
      </c>
      <c r="D186" s="1" t="s">
        <v>2105</v>
      </c>
      <c r="E186" s="71">
        <v>1133504</v>
      </c>
      <c r="G186" s="1" t="s">
        <v>2106</v>
      </c>
      <c r="H186" s="72">
        <v>5120679</v>
      </c>
      <c r="I186" s="1" t="s">
        <v>2107</v>
      </c>
      <c r="J186" s="73">
        <v>0.75</v>
      </c>
      <c r="K186" s="73">
        <v>0.75</v>
      </c>
      <c r="L186" s="73">
        <v>0.75</v>
      </c>
      <c r="M186" s="1">
        <v>1</v>
      </c>
      <c r="N186" s="1" t="s">
        <v>1058</v>
      </c>
      <c r="O186" s="1" t="s">
        <v>1462</v>
      </c>
      <c r="P186" s="1">
        <v>15102010</v>
      </c>
      <c r="Q186" s="73">
        <v>193091900</v>
      </c>
      <c r="R186" s="74">
        <v>74.28</v>
      </c>
      <c r="S186" s="1" t="s">
        <v>1456</v>
      </c>
      <c r="T186" s="75">
        <v>0.92136177270005104</v>
      </c>
      <c r="U186" s="76">
        <v>11675272480.0772</v>
      </c>
      <c r="V186" s="77">
        <v>11675272480.0772</v>
      </c>
      <c r="W186" s="77">
        <v>15567029973.436199</v>
      </c>
      <c r="X186" s="76">
        <v>1.8302960476399999E-2</v>
      </c>
      <c r="Y186" s="71">
        <v>0</v>
      </c>
      <c r="Z186" s="71">
        <v>1</v>
      </c>
      <c r="AA186" s="71">
        <v>0</v>
      </c>
      <c r="AB186" s="71">
        <v>0</v>
      </c>
      <c r="AC186" s="73">
        <v>1</v>
      </c>
      <c r="AD186" s="73">
        <v>0</v>
      </c>
      <c r="AE186" s="1" t="s">
        <v>1523</v>
      </c>
      <c r="AF186" s="1" t="s">
        <v>1524</v>
      </c>
      <c r="AG186" s="1" t="s">
        <v>1451</v>
      </c>
      <c r="AI186" s="2" t="str">
        <f>INDEX('ISO2-ISO3'!$D$1:$D$249, MATCH($N186, 'ISO2-ISO3'!$C$1:$C$249, 0))</f>
        <v>DEU</v>
      </c>
      <c r="AJ186" s="2" t="str">
        <f>INDEX('WB Country Groups'!$C$2:$C$219, MATCH($AI186, 'WB Country Groups'!$B$2:$B$219, 0))</f>
        <v>Europe &amp; Central Asia</v>
      </c>
    </row>
    <row r="187" spans="1:36">
      <c r="A187" s="70">
        <v>45169</v>
      </c>
      <c r="B187" s="70">
        <v>45169</v>
      </c>
      <c r="C187" s="71">
        <v>892400</v>
      </c>
      <c r="D187" s="1" t="s">
        <v>2108</v>
      </c>
      <c r="E187" s="71">
        <v>1133601</v>
      </c>
      <c r="G187" s="1" t="s">
        <v>2109</v>
      </c>
      <c r="H187" s="72" t="s">
        <v>2110</v>
      </c>
      <c r="I187" s="1" t="s">
        <v>2111</v>
      </c>
      <c r="J187" s="73">
        <v>0.4</v>
      </c>
      <c r="K187" s="73">
        <v>0.4</v>
      </c>
      <c r="L187" s="73">
        <v>0.4</v>
      </c>
      <c r="M187" s="1">
        <v>1</v>
      </c>
      <c r="N187" s="1" t="s">
        <v>1199</v>
      </c>
      <c r="O187" s="1" t="s">
        <v>1499</v>
      </c>
      <c r="P187" s="1">
        <v>30201010</v>
      </c>
      <c r="Q187" s="73">
        <v>288030168</v>
      </c>
      <c r="R187" s="74">
        <v>73.900000000000006</v>
      </c>
      <c r="S187" s="1" t="s">
        <v>1456</v>
      </c>
      <c r="T187" s="75">
        <v>0.92136177270005104</v>
      </c>
      <c r="U187" s="76">
        <v>9240856326.31493</v>
      </c>
      <c r="V187" s="77">
        <v>9240856326.31493</v>
      </c>
      <c r="W187" s="77">
        <v>23102140815.7873</v>
      </c>
      <c r="X187" s="76">
        <v>1.44866022097E-2</v>
      </c>
      <c r="Y187" s="71">
        <v>1</v>
      </c>
      <c r="Z187" s="71">
        <v>0</v>
      </c>
      <c r="AA187" s="71">
        <v>0</v>
      </c>
      <c r="AB187" s="71">
        <v>0</v>
      </c>
      <c r="AC187" s="73">
        <v>0.65</v>
      </c>
      <c r="AD187" s="73">
        <v>0.35</v>
      </c>
      <c r="AE187" s="1" t="s">
        <v>1485</v>
      </c>
      <c r="AF187" s="1" t="s">
        <v>1450</v>
      </c>
      <c r="AG187" s="1" t="s">
        <v>1451</v>
      </c>
      <c r="AI187" s="2" t="str">
        <f>INDEX('ISO2-ISO3'!$D$1:$D$249, MATCH($N187, 'ISO2-ISO3'!$C$1:$C$249, 0))</f>
        <v>NLD</v>
      </c>
      <c r="AJ187" s="2" t="str">
        <f>INDEX('WB Country Groups'!$C$2:$C$219, MATCH($AI187, 'WB Country Groups'!$B$2:$B$219, 0))</f>
        <v>Europe &amp; Central Asia</v>
      </c>
    </row>
    <row r="188" spans="1:36">
      <c r="A188" s="70">
        <v>45169</v>
      </c>
      <c r="B188" s="70">
        <v>45169</v>
      </c>
      <c r="C188" s="71">
        <v>892400</v>
      </c>
      <c r="D188" s="1" t="s">
        <v>2112</v>
      </c>
      <c r="E188" s="71">
        <v>1133701</v>
      </c>
      <c r="G188" s="1" t="s">
        <v>2113</v>
      </c>
      <c r="H188" s="72">
        <v>7792559</v>
      </c>
      <c r="I188" s="1" t="s">
        <v>2114</v>
      </c>
      <c r="J188" s="73">
        <v>0.45</v>
      </c>
      <c r="K188" s="73">
        <v>0.45</v>
      </c>
      <c r="L188" s="73">
        <v>0.45</v>
      </c>
      <c r="M188" s="1">
        <v>1</v>
      </c>
      <c r="N188" s="1" t="s">
        <v>1199</v>
      </c>
      <c r="O188" s="1" t="s">
        <v>1499</v>
      </c>
      <c r="P188" s="1">
        <v>30201010</v>
      </c>
      <c r="Q188" s="73">
        <v>576002613</v>
      </c>
      <c r="R188" s="74">
        <v>89.82</v>
      </c>
      <c r="S188" s="1" t="s">
        <v>1456</v>
      </c>
      <c r="T188" s="75">
        <v>0.92136177270005104</v>
      </c>
      <c r="U188" s="76">
        <v>25268521339.474201</v>
      </c>
      <c r="V188" s="77">
        <v>25268521339.474201</v>
      </c>
      <c r="W188" s="77">
        <v>56152269643.276001</v>
      </c>
      <c r="X188" s="76">
        <v>3.9612672694599997E-2</v>
      </c>
      <c r="Y188" s="71">
        <v>1</v>
      </c>
      <c r="Z188" s="71">
        <v>0</v>
      </c>
      <c r="AA188" s="71">
        <v>0</v>
      </c>
      <c r="AB188" s="71">
        <v>0</v>
      </c>
      <c r="AC188" s="73">
        <v>0</v>
      </c>
      <c r="AD188" s="73">
        <v>1</v>
      </c>
      <c r="AE188" s="1" t="s">
        <v>1485</v>
      </c>
      <c r="AF188" s="1" t="s">
        <v>1450</v>
      </c>
      <c r="AG188" s="1" t="s">
        <v>1451</v>
      </c>
      <c r="AI188" s="2" t="str">
        <f>INDEX('ISO2-ISO3'!$D$1:$D$249, MATCH($N188, 'ISO2-ISO3'!$C$1:$C$249, 0))</f>
        <v>NLD</v>
      </c>
      <c r="AJ188" s="2" t="str">
        <f>INDEX('WB Country Groups'!$C$2:$C$219, MATCH($AI188, 'WB Country Groups'!$B$2:$B$219, 0))</f>
        <v>Europe &amp; Central Asia</v>
      </c>
    </row>
    <row r="189" spans="1:36">
      <c r="A189" s="70">
        <v>45169</v>
      </c>
      <c r="B189" s="70">
        <v>45169</v>
      </c>
      <c r="C189" s="71">
        <v>892400</v>
      </c>
      <c r="D189" s="1" t="s">
        <v>2115</v>
      </c>
      <c r="E189" s="71">
        <v>1134501</v>
      </c>
      <c r="G189" s="1" t="s">
        <v>2116</v>
      </c>
      <c r="H189" s="72">
        <v>6420538</v>
      </c>
      <c r="I189" s="1" t="s">
        <v>2117</v>
      </c>
      <c r="J189" s="73">
        <v>0.3</v>
      </c>
      <c r="K189" s="73">
        <v>0.3</v>
      </c>
      <c r="L189" s="73">
        <v>0.3</v>
      </c>
      <c r="M189" s="1">
        <v>1</v>
      </c>
      <c r="N189" s="1" t="s">
        <v>1091</v>
      </c>
      <c r="O189" s="1" t="s">
        <v>1564</v>
      </c>
      <c r="P189" s="1">
        <v>60201030</v>
      </c>
      <c r="Q189" s="73">
        <v>4841387005</v>
      </c>
      <c r="R189" s="74">
        <v>21.55</v>
      </c>
      <c r="S189" s="1" t="s">
        <v>1565</v>
      </c>
      <c r="T189" s="75">
        <v>7.8417500000000002</v>
      </c>
      <c r="U189" s="76">
        <v>3991400769.8951101</v>
      </c>
      <c r="V189" s="77">
        <v>3991400769.8951101</v>
      </c>
      <c r="W189" s="77">
        <v>13304669232.9837</v>
      </c>
      <c r="X189" s="76">
        <v>6.2571944818999997E-3</v>
      </c>
      <c r="Y189" s="71">
        <v>1</v>
      </c>
      <c r="Z189" s="71">
        <v>0</v>
      </c>
      <c r="AA189" s="71">
        <v>0</v>
      </c>
      <c r="AB189" s="71">
        <v>0</v>
      </c>
      <c r="AC189" s="73">
        <v>1</v>
      </c>
      <c r="AD189" s="73">
        <v>0</v>
      </c>
      <c r="AE189" s="1" t="s">
        <v>1566</v>
      </c>
      <c r="AF189" s="1" t="s">
        <v>1450</v>
      </c>
      <c r="AG189" s="1" t="s">
        <v>1451</v>
      </c>
      <c r="AI189" s="2" t="str">
        <f>INDEX('ISO2-ISO3'!$D$1:$D$249, MATCH($N189, 'ISO2-ISO3'!$C$1:$C$249, 0))</f>
        <v>HKG</v>
      </c>
      <c r="AJ189" s="2" t="str">
        <f>INDEX('WB Country Groups'!$C$2:$C$219, MATCH($AI189, 'WB Country Groups'!$B$2:$B$219, 0))</f>
        <v>East Asia &amp; Pacific</v>
      </c>
    </row>
    <row r="190" spans="1:36">
      <c r="A190" s="70">
        <v>45169</v>
      </c>
      <c r="B190" s="70">
        <v>45169</v>
      </c>
      <c r="C190" s="71">
        <v>892400</v>
      </c>
      <c r="D190" s="1" t="s">
        <v>2118</v>
      </c>
      <c r="E190" s="71">
        <v>1134701</v>
      </c>
      <c r="G190" s="1" t="s">
        <v>2119</v>
      </c>
      <c r="H190" s="72">
        <v>5076705</v>
      </c>
      <c r="I190" s="1" t="s">
        <v>2120</v>
      </c>
      <c r="J190" s="73">
        <v>0.95</v>
      </c>
      <c r="K190" s="73">
        <v>0.95</v>
      </c>
      <c r="L190" s="73">
        <v>0.95</v>
      </c>
      <c r="M190" s="1">
        <v>1</v>
      </c>
      <c r="N190" s="1" t="s">
        <v>1058</v>
      </c>
      <c r="O190" s="1" t="s">
        <v>1499</v>
      </c>
      <c r="P190" s="1">
        <v>30301010</v>
      </c>
      <c r="Q190" s="73">
        <v>178162875</v>
      </c>
      <c r="R190" s="74">
        <v>70.72</v>
      </c>
      <c r="S190" s="1" t="s">
        <v>1456</v>
      </c>
      <c r="T190" s="75">
        <v>0.92136177270005104</v>
      </c>
      <c r="U190" s="76">
        <v>12991308027.5979</v>
      </c>
      <c r="V190" s="77">
        <v>12991308027.5979</v>
      </c>
      <c r="W190" s="77">
        <v>31659072789.6371</v>
      </c>
      <c r="X190" s="76">
        <v>2.0366068352699999E-2</v>
      </c>
      <c r="Y190" s="71">
        <v>1</v>
      </c>
      <c r="Z190" s="71">
        <v>0</v>
      </c>
      <c r="AA190" s="71">
        <v>0</v>
      </c>
      <c r="AB190" s="71">
        <v>0</v>
      </c>
      <c r="AC190" s="73">
        <v>1</v>
      </c>
      <c r="AD190" s="73">
        <v>0</v>
      </c>
      <c r="AE190" s="1" t="s">
        <v>1523</v>
      </c>
      <c r="AF190" s="1" t="s">
        <v>1709</v>
      </c>
      <c r="AG190" s="1" t="s">
        <v>1451</v>
      </c>
      <c r="AI190" s="2" t="str">
        <f>INDEX('ISO2-ISO3'!$D$1:$D$249, MATCH($N190, 'ISO2-ISO3'!$C$1:$C$249, 0))</f>
        <v>DEU</v>
      </c>
      <c r="AJ190" s="2" t="str">
        <f>INDEX('WB Country Groups'!$C$2:$C$219, MATCH($AI190, 'WB Country Groups'!$B$2:$B$219, 0))</f>
        <v>Europe &amp; Central Asia</v>
      </c>
    </row>
    <row r="191" spans="1:36">
      <c r="A191" s="70">
        <v>45169</v>
      </c>
      <c r="B191" s="70">
        <v>45169</v>
      </c>
      <c r="C191" s="71">
        <v>892400</v>
      </c>
      <c r="D191" s="1" t="s">
        <v>2121</v>
      </c>
      <c r="E191" s="71">
        <v>1134702</v>
      </c>
      <c r="G191" s="1" t="s">
        <v>2122</v>
      </c>
      <c r="H191" s="72">
        <v>5002465</v>
      </c>
      <c r="I191" s="1" t="s">
        <v>2123</v>
      </c>
      <c r="J191" s="73">
        <v>0.4</v>
      </c>
      <c r="K191" s="73">
        <v>0.4</v>
      </c>
      <c r="L191" s="73">
        <v>0.4</v>
      </c>
      <c r="M191" s="1">
        <v>1</v>
      </c>
      <c r="N191" s="1" t="s">
        <v>1058</v>
      </c>
      <c r="O191" s="1" t="s">
        <v>1499</v>
      </c>
      <c r="P191" s="1">
        <v>30301010</v>
      </c>
      <c r="Q191" s="73">
        <v>259795875</v>
      </c>
      <c r="R191" s="74">
        <v>63.78</v>
      </c>
      <c r="S191" s="1" t="s">
        <v>1456</v>
      </c>
      <c r="T191" s="75">
        <v>0.92136177270005104</v>
      </c>
      <c r="U191" s="76">
        <v>7193604683.1820498</v>
      </c>
      <c r="V191" s="77">
        <v>7193604683.1820498</v>
      </c>
      <c r="W191" s="77">
        <v>31659072789.6371</v>
      </c>
      <c r="X191" s="76">
        <v>1.1277189669400001E-2</v>
      </c>
      <c r="Y191" s="71">
        <v>1</v>
      </c>
      <c r="Z191" s="71">
        <v>0</v>
      </c>
      <c r="AA191" s="71">
        <v>0</v>
      </c>
      <c r="AB191" s="71">
        <v>0</v>
      </c>
      <c r="AC191" s="73">
        <v>1</v>
      </c>
      <c r="AD191" s="73">
        <v>0</v>
      </c>
      <c r="AE191" s="1" t="s">
        <v>1523</v>
      </c>
      <c r="AF191" s="1" t="s">
        <v>1524</v>
      </c>
      <c r="AG191" s="1" t="s">
        <v>1451</v>
      </c>
      <c r="AI191" s="2" t="str">
        <f>INDEX('ISO2-ISO3'!$D$1:$D$249, MATCH($N191, 'ISO2-ISO3'!$C$1:$C$249, 0))</f>
        <v>DEU</v>
      </c>
      <c r="AJ191" s="2" t="str">
        <f>INDEX('WB Country Groups'!$C$2:$C$219, MATCH($AI191, 'WB Country Groups'!$B$2:$B$219, 0))</f>
        <v>Europe &amp; Central Asia</v>
      </c>
    </row>
    <row r="192" spans="1:36">
      <c r="A192" s="70">
        <v>45169</v>
      </c>
      <c r="B192" s="70">
        <v>45169</v>
      </c>
      <c r="C192" s="71">
        <v>892400</v>
      </c>
      <c r="D192" s="1" t="s">
        <v>2124</v>
      </c>
      <c r="E192" s="71">
        <v>1134901</v>
      </c>
      <c r="G192" s="1" t="s">
        <v>2125</v>
      </c>
      <c r="H192" s="72">
        <v>5687431</v>
      </c>
      <c r="I192" s="1" t="s">
        <v>2126</v>
      </c>
      <c r="J192" s="73">
        <v>0.45</v>
      </c>
      <c r="K192" s="73">
        <v>0.45</v>
      </c>
      <c r="L192" s="73">
        <v>0.45</v>
      </c>
      <c r="M192" s="1">
        <v>1</v>
      </c>
      <c r="N192" s="1" t="s">
        <v>1322</v>
      </c>
      <c r="O192" s="1" t="s">
        <v>1455</v>
      </c>
      <c r="P192" s="1">
        <v>25504010</v>
      </c>
      <c r="Q192" s="73">
        <v>1460671998</v>
      </c>
      <c r="R192" s="74">
        <v>167.48</v>
      </c>
      <c r="S192" s="1" t="s">
        <v>1613</v>
      </c>
      <c r="T192" s="75">
        <v>10.9499</v>
      </c>
      <c r="U192" s="76">
        <v>10053517000.271099</v>
      </c>
      <c r="V192" s="77">
        <v>10053517000.271099</v>
      </c>
      <c r="W192" s="77">
        <v>25314519605.205502</v>
      </c>
      <c r="X192" s="76">
        <v>1.5760584998699999E-2</v>
      </c>
      <c r="Y192" s="71">
        <v>1</v>
      </c>
      <c r="Z192" s="71">
        <v>0</v>
      </c>
      <c r="AA192" s="71">
        <v>0</v>
      </c>
      <c r="AB192" s="71">
        <v>0</v>
      </c>
      <c r="AC192" s="73">
        <v>0</v>
      </c>
      <c r="AD192" s="73">
        <v>1</v>
      </c>
      <c r="AE192" s="1" t="s">
        <v>1614</v>
      </c>
      <c r="AF192" s="1" t="s">
        <v>1450</v>
      </c>
      <c r="AG192" s="1" t="s">
        <v>1619</v>
      </c>
      <c r="AI192" s="2" t="str">
        <f>INDEX('ISO2-ISO3'!$D$1:$D$249, MATCH($N192, 'ISO2-ISO3'!$C$1:$C$249, 0))</f>
        <v>SWE</v>
      </c>
      <c r="AJ192" s="2" t="str">
        <f>INDEX('WB Country Groups'!$C$2:$C$219, MATCH($AI192, 'WB Country Groups'!$B$2:$B$219, 0))</f>
        <v>Europe &amp; Central Asia</v>
      </c>
    </row>
    <row r="193" spans="1:36">
      <c r="A193" s="70">
        <v>45169</v>
      </c>
      <c r="B193" s="70">
        <v>45169</v>
      </c>
      <c r="C193" s="71">
        <v>892400</v>
      </c>
      <c r="D193" s="1" t="s">
        <v>2127</v>
      </c>
      <c r="E193" s="71">
        <v>1135501</v>
      </c>
      <c r="F193" s="1">
        <v>427866108</v>
      </c>
      <c r="G193" s="1" t="s">
        <v>2128</v>
      </c>
      <c r="H193" s="72">
        <v>2422806</v>
      </c>
      <c r="I193" s="1" t="s">
        <v>2129</v>
      </c>
      <c r="J193" s="73">
        <v>1</v>
      </c>
      <c r="K193" s="73">
        <v>1</v>
      </c>
      <c r="L193" s="73">
        <v>1</v>
      </c>
      <c r="M193" s="1">
        <v>1</v>
      </c>
      <c r="N193" s="1" t="s">
        <v>1375</v>
      </c>
      <c r="O193" s="1" t="s">
        <v>1499</v>
      </c>
      <c r="P193" s="1">
        <v>30202030</v>
      </c>
      <c r="Q193" s="73">
        <v>147195923</v>
      </c>
      <c r="R193" s="74">
        <v>214.86</v>
      </c>
      <c r="S193" s="1" t="s">
        <v>1448</v>
      </c>
      <c r="T193" s="75">
        <v>1</v>
      </c>
      <c r="U193" s="76">
        <v>31626516015.779999</v>
      </c>
      <c r="V193" s="77">
        <v>31626516015.779999</v>
      </c>
      <c r="W193" s="77">
        <v>44112842142</v>
      </c>
      <c r="X193" s="76">
        <v>4.9579902621699999E-2</v>
      </c>
      <c r="Y193" s="71">
        <v>1</v>
      </c>
      <c r="Z193" s="71">
        <v>0</v>
      </c>
      <c r="AA193" s="71">
        <v>0</v>
      </c>
      <c r="AB193" s="71">
        <v>0</v>
      </c>
      <c r="AC193" s="73">
        <v>0</v>
      </c>
      <c r="AD193" s="73">
        <v>1</v>
      </c>
      <c r="AE193" s="1" t="s">
        <v>1449</v>
      </c>
      <c r="AF193" s="1" t="s">
        <v>1450</v>
      </c>
      <c r="AG193" s="1" t="s">
        <v>1451</v>
      </c>
      <c r="AI193" s="2" t="str">
        <f>INDEX('ISO2-ISO3'!$D$1:$D$249, MATCH($N193, 'ISO2-ISO3'!$C$1:$C$249, 0))</f>
        <v>USA</v>
      </c>
      <c r="AJ193" s="2" t="str">
        <f>INDEX('WB Country Groups'!$C$2:$C$219, MATCH($AI193, 'WB Country Groups'!$B$2:$B$219, 0))</f>
        <v>North America</v>
      </c>
    </row>
    <row r="194" spans="1:36">
      <c r="A194" s="70">
        <v>45169</v>
      </c>
      <c r="B194" s="70">
        <v>45169</v>
      </c>
      <c r="C194" s="71">
        <v>892400</v>
      </c>
      <c r="D194" s="1" t="s">
        <v>2130</v>
      </c>
      <c r="E194" s="71">
        <v>1135701</v>
      </c>
      <c r="F194" s="1" t="s">
        <v>2131</v>
      </c>
      <c r="G194" s="1" t="s">
        <v>2132</v>
      </c>
      <c r="H194" s="72" t="s">
        <v>2133</v>
      </c>
      <c r="I194" s="1" t="s">
        <v>2134</v>
      </c>
      <c r="J194" s="73">
        <v>0.9</v>
      </c>
      <c r="K194" s="73">
        <v>0.9</v>
      </c>
      <c r="L194" s="73">
        <v>0.9</v>
      </c>
      <c r="M194" s="1">
        <v>1</v>
      </c>
      <c r="N194" s="1" t="s">
        <v>1375</v>
      </c>
      <c r="O194" s="1" t="s">
        <v>1474</v>
      </c>
      <c r="P194" s="1">
        <v>45202030</v>
      </c>
      <c r="Q194" s="73">
        <v>985115519</v>
      </c>
      <c r="R194" s="74">
        <v>29.71</v>
      </c>
      <c r="S194" s="1" t="s">
        <v>1448</v>
      </c>
      <c r="T194" s="75">
        <v>1</v>
      </c>
      <c r="U194" s="76">
        <v>26341003862.541</v>
      </c>
      <c r="V194" s="77">
        <v>26341003862.541</v>
      </c>
      <c r="W194" s="77">
        <v>29267782069.490002</v>
      </c>
      <c r="X194" s="76">
        <v>4.1293970091799997E-2</v>
      </c>
      <c r="Y194" s="71">
        <v>1</v>
      </c>
      <c r="Z194" s="71">
        <v>0</v>
      </c>
      <c r="AA194" s="71">
        <v>0</v>
      </c>
      <c r="AB194" s="71">
        <v>0</v>
      </c>
      <c r="AC194" s="73">
        <v>1</v>
      </c>
      <c r="AD194" s="73">
        <v>0</v>
      </c>
      <c r="AE194" s="1" t="s">
        <v>1449</v>
      </c>
      <c r="AF194" s="1" t="s">
        <v>1450</v>
      </c>
      <c r="AG194" s="1" t="s">
        <v>1451</v>
      </c>
      <c r="AI194" s="2" t="str">
        <f>INDEX('ISO2-ISO3'!$D$1:$D$249, MATCH($N194, 'ISO2-ISO3'!$C$1:$C$249, 0))</f>
        <v>USA</v>
      </c>
      <c r="AJ194" s="2" t="str">
        <f>INDEX('WB Country Groups'!$C$2:$C$219, MATCH($AI194, 'WB Country Groups'!$B$2:$B$219, 0))</f>
        <v>North America</v>
      </c>
    </row>
    <row r="195" spans="1:36">
      <c r="A195" s="70">
        <v>45169</v>
      </c>
      <c r="B195" s="70">
        <v>45169</v>
      </c>
      <c r="C195" s="71">
        <v>892400</v>
      </c>
      <c r="D195" s="1" t="s">
        <v>2135</v>
      </c>
      <c r="E195" s="71">
        <v>1137001</v>
      </c>
      <c r="G195" s="1" t="s">
        <v>2136</v>
      </c>
      <c r="H195" s="72">
        <v>6428725</v>
      </c>
      <c r="I195" s="1" t="s">
        <v>2137</v>
      </c>
      <c r="J195" s="73">
        <v>0.8</v>
      </c>
      <c r="K195" s="73">
        <v>0.8</v>
      </c>
      <c r="L195" s="73">
        <v>0.8</v>
      </c>
      <c r="M195" s="1">
        <v>1</v>
      </c>
      <c r="N195" s="1" t="s">
        <v>1115</v>
      </c>
      <c r="O195" s="1" t="s">
        <v>1474</v>
      </c>
      <c r="P195" s="1">
        <v>45203015</v>
      </c>
      <c r="Q195" s="73">
        <v>37227089</v>
      </c>
      <c r="R195" s="74">
        <v>17655</v>
      </c>
      <c r="S195" s="1" t="s">
        <v>1479</v>
      </c>
      <c r="T195" s="75">
        <v>145.58500000000001</v>
      </c>
      <c r="U195" s="76">
        <v>3611604252.0589399</v>
      </c>
      <c r="V195" s="77">
        <v>3611604252.0589399</v>
      </c>
      <c r="W195" s="77">
        <v>4514505315.0736704</v>
      </c>
      <c r="X195" s="76">
        <v>5.6617993279999999E-3</v>
      </c>
      <c r="Y195" s="71">
        <v>0</v>
      </c>
      <c r="Z195" s="71">
        <v>1</v>
      </c>
      <c r="AA195" s="71">
        <v>0</v>
      </c>
      <c r="AB195" s="71">
        <v>0</v>
      </c>
      <c r="AC195" s="73">
        <v>0</v>
      </c>
      <c r="AD195" s="73">
        <v>1</v>
      </c>
      <c r="AE195" s="1" t="s">
        <v>1480</v>
      </c>
      <c r="AF195" s="1" t="s">
        <v>1450</v>
      </c>
      <c r="AG195" s="1" t="s">
        <v>1451</v>
      </c>
      <c r="AI195" s="2" t="str">
        <f>INDEX('ISO2-ISO3'!$D$1:$D$249, MATCH($N195, 'ISO2-ISO3'!$C$1:$C$249, 0))</f>
        <v>JPN</v>
      </c>
      <c r="AJ195" s="2" t="str">
        <f>INDEX('WB Country Groups'!$C$2:$C$219, MATCH($AI195, 'WB Country Groups'!$B$2:$B$219, 0))</f>
        <v>East Asia &amp; Pacific</v>
      </c>
    </row>
    <row r="196" spans="1:36">
      <c r="A196" s="70">
        <v>45169</v>
      </c>
      <c r="B196" s="70">
        <v>45169</v>
      </c>
      <c r="C196" s="71">
        <v>892400</v>
      </c>
      <c r="D196" s="1" t="s">
        <v>2138</v>
      </c>
      <c r="E196" s="71">
        <v>1137501</v>
      </c>
      <c r="G196" s="1" t="s">
        <v>2139</v>
      </c>
      <c r="H196" s="72">
        <v>6429104</v>
      </c>
      <c r="I196" s="1" t="s">
        <v>2140</v>
      </c>
      <c r="J196" s="73">
        <v>1</v>
      </c>
      <c r="K196" s="73">
        <v>1</v>
      </c>
      <c r="L196" s="73">
        <v>1</v>
      </c>
      <c r="M196" s="1">
        <v>1</v>
      </c>
      <c r="N196" s="1" t="s">
        <v>1115</v>
      </c>
      <c r="O196" s="1" t="s">
        <v>1467</v>
      </c>
      <c r="P196" s="1">
        <v>20105010</v>
      </c>
      <c r="Q196" s="73">
        <v>938083077</v>
      </c>
      <c r="R196" s="74">
        <v>9694</v>
      </c>
      <c r="S196" s="1" t="s">
        <v>1479</v>
      </c>
      <c r="T196" s="75">
        <v>145.58500000000001</v>
      </c>
      <c r="U196" s="76">
        <v>62463697142.136902</v>
      </c>
      <c r="V196" s="77">
        <v>62463697142.136902</v>
      </c>
      <c r="W196" s="77">
        <v>62463697142.136902</v>
      </c>
      <c r="X196" s="76">
        <v>9.7922389559200004E-2</v>
      </c>
      <c r="Y196" s="71">
        <v>1</v>
      </c>
      <c r="Z196" s="71">
        <v>0</v>
      </c>
      <c r="AA196" s="71">
        <v>0</v>
      </c>
      <c r="AB196" s="71">
        <v>0</v>
      </c>
      <c r="AC196" s="73">
        <v>0.65</v>
      </c>
      <c r="AD196" s="73">
        <v>0.35</v>
      </c>
      <c r="AE196" s="1" t="s">
        <v>1480</v>
      </c>
      <c r="AF196" s="1" t="s">
        <v>1450</v>
      </c>
      <c r="AG196" s="1" t="s">
        <v>1451</v>
      </c>
      <c r="AI196" s="2" t="str">
        <f>INDEX('ISO2-ISO3'!$D$1:$D$249, MATCH($N196, 'ISO2-ISO3'!$C$1:$C$249, 0))</f>
        <v>JPN</v>
      </c>
      <c r="AJ196" s="2" t="str">
        <f>INDEX('WB Country Groups'!$C$2:$C$219, MATCH($AI196, 'WB Country Groups'!$B$2:$B$219, 0))</f>
        <v>East Asia &amp; Pacific</v>
      </c>
    </row>
    <row r="197" spans="1:36">
      <c r="A197" s="70">
        <v>45169</v>
      </c>
      <c r="B197" s="70">
        <v>45169</v>
      </c>
      <c r="C197" s="71">
        <v>892400</v>
      </c>
      <c r="D197" s="1" t="s">
        <v>2141</v>
      </c>
      <c r="E197" s="71">
        <v>1139301</v>
      </c>
      <c r="G197" s="1" t="s">
        <v>2142</v>
      </c>
      <c r="H197" s="72">
        <v>7110753</v>
      </c>
      <c r="I197" s="1" t="s">
        <v>2143</v>
      </c>
      <c r="J197" s="73">
        <v>0.9</v>
      </c>
      <c r="K197" s="73">
        <v>0.9</v>
      </c>
      <c r="L197" s="73">
        <v>0.9</v>
      </c>
      <c r="M197" s="1">
        <v>1</v>
      </c>
      <c r="N197" s="1" t="s">
        <v>1324</v>
      </c>
      <c r="O197" s="1" t="s">
        <v>1462</v>
      </c>
      <c r="P197" s="1">
        <v>15102010</v>
      </c>
      <c r="Q197" s="73">
        <v>615929059</v>
      </c>
      <c r="R197" s="74">
        <v>58.56</v>
      </c>
      <c r="S197" s="1" t="s">
        <v>1468</v>
      </c>
      <c r="T197" s="75">
        <v>0.88324999999999998</v>
      </c>
      <c r="U197" s="76">
        <v>36752816445.554497</v>
      </c>
      <c r="V197" s="77">
        <v>36752816445.554497</v>
      </c>
      <c r="W197" s="77">
        <v>40836462717.282799</v>
      </c>
      <c r="X197" s="76">
        <v>5.76162438991E-2</v>
      </c>
      <c r="Y197" s="71">
        <v>1</v>
      </c>
      <c r="Z197" s="71">
        <v>0</v>
      </c>
      <c r="AA197" s="71">
        <v>0</v>
      </c>
      <c r="AB197" s="71">
        <v>0</v>
      </c>
      <c r="AC197" s="73">
        <v>1</v>
      </c>
      <c r="AD197" s="73">
        <v>0</v>
      </c>
      <c r="AE197" s="1" t="s">
        <v>1469</v>
      </c>
      <c r="AF197" s="1" t="s">
        <v>1470</v>
      </c>
      <c r="AG197" s="1" t="s">
        <v>1451</v>
      </c>
      <c r="AI197" s="2" t="str">
        <f>INDEX('ISO2-ISO3'!$D$1:$D$249, MATCH($N197, 'ISO2-ISO3'!$C$1:$C$249, 0))</f>
        <v>CHE</v>
      </c>
      <c r="AJ197" s="2" t="str">
        <f>INDEX('WB Country Groups'!$C$2:$C$219, MATCH($AI197, 'WB Country Groups'!$B$2:$B$219, 0))</f>
        <v>Europe &amp; Central Asia</v>
      </c>
    </row>
    <row r="198" spans="1:36">
      <c r="A198" s="70">
        <v>45169</v>
      </c>
      <c r="B198" s="70">
        <v>45169</v>
      </c>
      <c r="C198" s="71">
        <v>892400</v>
      </c>
      <c r="D198" s="1" t="s">
        <v>2144</v>
      </c>
      <c r="E198" s="71">
        <v>1140101</v>
      </c>
      <c r="F198" s="1">
        <v>437076102</v>
      </c>
      <c r="G198" s="1" t="s">
        <v>2145</v>
      </c>
      <c r="H198" s="72">
        <v>2434209</v>
      </c>
      <c r="I198" s="1" t="s">
        <v>2146</v>
      </c>
      <c r="J198" s="73">
        <v>1</v>
      </c>
      <c r="K198" s="73">
        <v>1</v>
      </c>
      <c r="L198" s="73">
        <v>1</v>
      </c>
      <c r="M198" s="1">
        <v>1</v>
      </c>
      <c r="N198" s="1" t="s">
        <v>1375</v>
      </c>
      <c r="O198" s="1" t="s">
        <v>1455</v>
      </c>
      <c r="P198" s="1">
        <v>25504030</v>
      </c>
      <c r="Q198" s="73">
        <v>1012668994</v>
      </c>
      <c r="R198" s="74">
        <v>330.3</v>
      </c>
      <c r="S198" s="1" t="s">
        <v>1448</v>
      </c>
      <c r="T198" s="75">
        <v>1</v>
      </c>
      <c r="U198" s="76">
        <v>334484568718.20001</v>
      </c>
      <c r="V198" s="77">
        <v>334484568718.20001</v>
      </c>
      <c r="W198" s="77">
        <v>334484568718.20001</v>
      </c>
      <c r="X198" s="76">
        <v>0.52436102469309998</v>
      </c>
      <c r="Y198" s="71">
        <v>1</v>
      </c>
      <c r="Z198" s="71">
        <v>0</v>
      </c>
      <c r="AA198" s="71">
        <v>0</v>
      </c>
      <c r="AB198" s="71">
        <v>0</v>
      </c>
      <c r="AC198" s="73">
        <v>1</v>
      </c>
      <c r="AD198" s="73">
        <v>0</v>
      </c>
      <c r="AE198" s="1" t="s">
        <v>1449</v>
      </c>
      <c r="AF198" s="1" t="s">
        <v>1450</v>
      </c>
      <c r="AG198" s="1" t="s">
        <v>1451</v>
      </c>
      <c r="AI198" s="2" t="str">
        <f>INDEX('ISO2-ISO3'!$D$1:$D$249, MATCH($N198, 'ISO2-ISO3'!$C$1:$C$249, 0))</f>
        <v>USA</v>
      </c>
      <c r="AJ198" s="2" t="str">
        <f>INDEX('WB Country Groups'!$C$2:$C$219, MATCH($AI198, 'WB Country Groups'!$B$2:$B$219, 0))</f>
        <v>North America</v>
      </c>
    </row>
    <row r="199" spans="1:36">
      <c r="A199" s="70">
        <v>45169</v>
      </c>
      <c r="B199" s="70">
        <v>45169</v>
      </c>
      <c r="C199" s="71">
        <v>892400</v>
      </c>
      <c r="D199" s="1" t="s">
        <v>2147</v>
      </c>
      <c r="E199" s="71">
        <v>1140601</v>
      </c>
      <c r="G199" s="1" t="s">
        <v>2148</v>
      </c>
      <c r="H199" s="72">
        <v>6435145</v>
      </c>
      <c r="I199" s="1" t="s">
        <v>2149</v>
      </c>
      <c r="J199" s="73">
        <v>0.85</v>
      </c>
      <c r="K199" s="73">
        <v>0.85</v>
      </c>
      <c r="L199" s="73">
        <v>0.85</v>
      </c>
      <c r="M199" s="1">
        <v>1</v>
      </c>
      <c r="N199" s="1" t="s">
        <v>1115</v>
      </c>
      <c r="O199" s="1" t="s">
        <v>1455</v>
      </c>
      <c r="P199" s="1">
        <v>25102010</v>
      </c>
      <c r="Q199" s="73">
        <v>1811428430</v>
      </c>
      <c r="R199" s="74">
        <v>4703</v>
      </c>
      <c r="S199" s="1" t="s">
        <v>1479</v>
      </c>
      <c r="T199" s="75">
        <v>145.58500000000001</v>
      </c>
      <c r="U199" s="76">
        <v>49739160767.568802</v>
      </c>
      <c r="V199" s="77">
        <v>49739160767.568802</v>
      </c>
      <c r="W199" s="77">
        <v>58516659726.551498</v>
      </c>
      <c r="X199" s="76">
        <v>7.7974530805399997E-2</v>
      </c>
      <c r="Y199" s="71">
        <v>1</v>
      </c>
      <c r="Z199" s="71">
        <v>0</v>
      </c>
      <c r="AA199" s="71">
        <v>0</v>
      </c>
      <c r="AB199" s="71">
        <v>0</v>
      </c>
      <c r="AC199" s="73">
        <v>1</v>
      </c>
      <c r="AD199" s="73">
        <v>0</v>
      </c>
      <c r="AE199" s="1" t="s">
        <v>1480</v>
      </c>
      <c r="AF199" s="1" t="s">
        <v>1450</v>
      </c>
      <c r="AG199" s="1" t="s">
        <v>1451</v>
      </c>
      <c r="AI199" s="2" t="str">
        <f>INDEX('ISO2-ISO3'!$D$1:$D$249, MATCH($N199, 'ISO2-ISO3'!$C$1:$C$249, 0))</f>
        <v>JPN</v>
      </c>
      <c r="AJ199" s="2" t="str">
        <f>INDEX('WB Country Groups'!$C$2:$C$219, MATCH($AI199, 'WB Country Groups'!$B$2:$B$219, 0))</f>
        <v>East Asia &amp; Pacific</v>
      </c>
    </row>
    <row r="200" spans="1:36">
      <c r="A200" s="70">
        <v>45169</v>
      </c>
      <c r="B200" s="70">
        <v>45169</v>
      </c>
      <c r="C200" s="71">
        <v>892400</v>
      </c>
      <c r="D200" s="1" t="s">
        <v>2150</v>
      </c>
      <c r="E200" s="71">
        <v>1141201</v>
      </c>
      <c r="G200" s="1" t="s">
        <v>2151</v>
      </c>
      <c r="H200" s="72">
        <v>6436557</v>
      </c>
      <c r="I200" s="1" t="s">
        <v>2152</v>
      </c>
      <c r="J200" s="73">
        <v>0.6</v>
      </c>
      <c r="K200" s="73">
        <v>0.6</v>
      </c>
      <c r="L200" s="73">
        <v>0.6</v>
      </c>
      <c r="M200" s="1">
        <v>1</v>
      </c>
      <c r="N200" s="1" t="s">
        <v>1091</v>
      </c>
      <c r="O200" s="1" t="s">
        <v>1548</v>
      </c>
      <c r="P200" s="1">
        <v>55102010</v>
      </c>
      <c r="Q200" s="73">
        <v>18659870100</v>
      </c>
      <c r="R200" s="74">
        <v>5.77</v>
      </c>
      <c r="S200" s="1" t="s">
        <v>1565</v>
      </c>
      <c r="T200" s="75">
        <v>7.8417500000000002</v>
      </c>
      <c r="U200" s="76">
        <v>8238017060.7581196</v>
      </c>
      <c r="V200" s="77">
        <v>8238017060.7581196</v>
      </c>
      <c r="W200" s="77">
        <v>13730028434.596901</v>
      </c>
      <c r="X200" s="76">
        <v>1.2914482375E-2</v>
      </c>
      <c r="Y200" s="71">
        <v>1</v>
      </c>
      <c r="Z200" s="71">
        <v>0</v>
      </c>
      <c r="AA200" s="71">
        <v>0</v>
      </c>
      <c r="AB200" s="71">
        <v>0</v>
      </c>
      <c r="AC200" s="73">
        <v>1</v>
      </c>
      <c r="AD200" s="73">
        <v>0</v>
      </c>
      <c r="AE200" s="1" t="s">
        <v>1566</v>
      </c>
      <c r="AF200" s="1" t="s">
        <v>1450</v>
      </c>
      <c r="AG200" s="1" t="s">
        <v>1451</v>
      </c>
      <c r="AI200" s="2" t="str">
        <f>INDEX('ISO2-ISO3'!$D$1:$D$249, MATCH($N200, 'ISO2-ISO3'!$C$1:$C$249, 0))</f>
        <v>HKG</v>
      </c>
      <c r="AJ200" s="2" t="str">
        <f>INDEX('WB Country Groups'!$C$2:$C$219, MATCH($AI200, 'WB Country Groups'!$B$2:$B$219, 0))</f>
        <v>East Asia &amp; Pacific</v>
      </c>
    </row>
    <row r="201" spans="1:36">
      <c r="A201" s="70">
        <v>45169</v>
      </c>
      <c r="B201" s="70">
        <v>45169</v>
      </c>
      <c r="C201" s="71">
        <v>892400</v>
      </c>
      <c r="D201" s="1" t="s">
        <v>2153</v>
      </c>
      <c r="E201" s="71">
        <v>1141301</v>
      </c>
      <c r="G201" s="1" t="s">
        <v>2154</v>
      </c>
      <c r="H201" s="72">
        <v>6435327</v>
      </c>
      <c r="I201" s="1" t="s">
        <v>2155</v>
      </c>
      <c r="J201" s="73">
        <v>0.65</v>
      </c>
      <c r="K201" s="73">
        <v>0.65</v>
      </c>
      <c r="L201" s="73">
        <v>0.65</v>
      </c>
      <c r="M201" s="1">
        <v>1</v>
      </c>
      <c r="N201" s="1" t="s">
        <v>1091</v>
      </c>
      <c r="O201" s="1" t="s">
        <v>1548</v>
      </c>
      <c r="P201" s="1">
        <v>55101010</v>
      </c>
      <c r="Q201" s="73">
        <v>2131105154</v>
      </c>
      <c r="R201" s="74">
        <v>38.65</v>
      </c>
      <c r="S201" s="1" t="s">
        <v>1565</v>
      </c>
      <c r="T201" s="75">
        <v>7.8417500000000002</v>
      </c>
      <c r="U201" s="76">
        <v>6827390471.6887197</v>
      </c>
      <c r="V201" s="77">
        <v>6827390471.6887197</v>
      </c>
      <c r="W201" s="77">
        <v>10503677648.7519</v>
      </c>
      <c r="X201" s="76">
        <v>1.07030870734E-2</v>
      </c>
      <c r="Y201" s="71">
        <v>0</v>
      </c>
      <c r="Z201" s="71">
        <v>1</v>
      </c>
      <c r="AA201" s="71">
        <v>0</v>
      </c>
      <c r="AB201" s="71">
        <v>0</v>
      </c>
      <c r="AC201" s="73">
        <v>1</v>
      </c>
      <c r="AD201" s="73">
        <v>0</v>
      </c>
      <c r="AE201" s="1" t="s">
        <v>1566</v>
      </c>
      <c r="AF201" s="1" t="s">
        <v>1450</v>
      </c>
      <c r="AG201" s="1" t="s">
        <v>1451</v>
      </c>
      <c r="AI201" s="2" t="str">
        <f>INDEX('ISO2-ISO3'!$D$1:$D$249, MATCH($N201, 'ISO2-ISO3'!$C$1:$C$249, 0))</f>
        <v>HKG</v>
      </c>
      <c r="AJ201" s="2" t="str">
        <f>INDEX('WB Country Groups'!$C$2:$C$219, MATCH($AI201, 'WB Country Groups'!$B$2:$B$219, 0))</f>
        <v>East Asia &amp; Pacific</v>
      </c>
    </row>
    <row r="202" spans="1:36">
      <c r="A202" s="70">
        <v>45169</v>
      </c>
      <c r="B202" s="70">
        <v>45169</v>
      </c>
      <c r="C202" s="71">
        <v>892400</v>
      </c>
      <c r="D202" s="1" t="s">
        <v>2156</v>
      </c>
      <c r="E202" s="71">
        <v>1141502</v>
      </c>
      <c r="G202" s="1" t="s">
        <v>2157</v>
      </c>
      <c r="H202" s="72">
        <v>6434915</v>
      </c>
      <c r="I202" s="1" t="s">
        <v>2158</v>
      </c>
      <c r="J202" s="73">
        <v>0.5</v>
      </c>
      <c r="K202" s="73">
        <v>0.5</v>
      </c>
      <c r="L202" s="73">
        <v>0.5</v>
      </c>
      <c r="M202" s="1">
        <v>1</v>
      </c>
      <c r="N202" s="1" t="s">
        <v>1091</v>
      </c>
      <c r="O202" s="1" t="s">
        <v>1564</v>
      </c>
      <c r="P202" s="1">
        <v>60201020</v>
      </c>
      <c r="Q202" s="73">
        <v>2217602026</v>
      </c>
      <c r="R202" s="74">
        <v>3.55</v>
      </c>
      <c r="S202" s="1" t="s">
        <v>1448</v>
      </c>
      <c r="T202" s="75">
        <v>1</v>
      </c>
      <c r="U202" s="76">
        <v>3936243596.1500001</v>
      </c>
      <c r="V202" s="77">
        <v>3936243596.1500001</v>
      </c>
      <c r="W202" s="77">
        <v>7872487192.3000002</v>
      </c>
      <c r="X202" s="76">
        <v>6.1707263012000003E-3</v>
      </c>
      <c r="Y202" s="71">
        <v>0</v>
      </c>
      <c r="Z202" s="71">
        <v>1</v>
      </c>
      <c r="AA202" s="71">
        <v>0</v>
      </c>
      <c r="AB202" s="71">
        <v>0</v>
      </c>
      <c r="AC202" s="73">
        <v>1</v>
      </c>
      <c r="AD202" s="73">
        <v>0</v>
      </c>
      <c r="AE202" s="1" t="s">
        <v>1835</v>
      </c>
      <c r="AF202" s="1" t="s">
        <v>1450</v>
      </c>
      <c r="AG202" s="1" t="s">
        <v>1451</v>
      </c>
      <c r="AI202" s="2" t="str">
        <f>INDEX('ISO2-ISO3'!$D$1:$D$249, MATCH($N202, 'ISO2-ISO3'!$C$1:$C$249, 0))</f>
        <v>HKG</v>
      </c>
      <c r="AJ202" s="2" t="str">
        <f>INDEX('WB Country Groups'!$C$2:$C$219, MATCH($AI202, 'WB Country Groups'!$B$2:$B$219, 0))</f>
        <v>East Asia &amp; Pacific</v>
      </c>
    </row>
    <row r="203" spans="1:36">
      <c r="A203" s="70">
        <v>45169</v>
      </c>
      <c r="B203" s="70">
        <v>45169</v>
      </c>
      <c r="C203" s="71">
        <v>892400</v>
      </c>
      <c r="D203" s="1" t="s">
        <v>2159</v>
      </c>
      <c r="E203" s="71">
        <v>1141705</v>
      </c>
      <c r="G203" s="1" t="s">
        <v>2160</v>
      </c>
      <c r="H203" s="72">
        <v>540528</v>
      </c>
      <c r="I203" s="1" t="s">
        <v>2161</v>
      </c>
      <c r="J203" s="73">
        <v>1</v>
      </c>
      <c r="K203" s="73">
        <v>1</v>
      </c>
      <c r="L203" s="73">
        <v>1</v>
      </c>
      <c r="M203" s="1">
        <v>1</v>
      </c>
      <c r="N203" s="1" t="s">
        <v>1369</v>
      </c>
      <c r="O203" s="1" t="s">
        <v>1484</v>
      </c>
      <c r="P203" s="1">
        <v>40101010</v>
      </c>
      <c r="Q203" s="73">
        <v>19978763972</v>
      </c>
      <c r="R203" s="74">
        <v>5.8310000000000004</v>
      </c>
      <c r="S203" s="1" t="s">
        <v>1669</v>
      </c>
      <c r="T203" s="75">
        <v>0.78917255257862096</v>
      </c>
      <c r="U203" s="76">
        <v>147618125263.07599</v>
      </c>
      <c r="V203" s="77">
        <v>147618125263.07599</v>
      </c>
      <c r="W203" s="77">
        <v>147618125263.07599</v>
      </c>
      <c r="X203" s="76">
        <v>0.23141633027450001</v>
      </c>
      <c r="Y203" s="71">
        <v>1</v>
      </c>
      <c r="Z203" s="71">
        <v>0</v>
      </c>
      <c r="AA203" s="71">
        <v>0</v>
      </c>
      <c r="AB203" s="71">
        <v>0</v>
      </c>
      <c r="AC203" s="73">
        <v>1</v>
      </c>
      <c r="AD203" s="73">
        <v>0</v>
      </c>
      <c r="AE203" s="1" t="s">
        <v>1670</v>
      </c>
      <c r="AF203" s="1" t="s">
        <v>1450</v>
      </c>
      <c r="AG203" s="1" t="s">
        <v>1451</v>
      </c>
      <c r="AI203" s="2" t="str">
        <f>INDEX('ISO2-ISO3'!$D$1:$D$249, MATCH($N203, 'ISO2-ISO3'!$C$1:$C$249, 0))</f>
        <v>GBR</v>
      </c>
      <c r="AJ203" s="2" t="str">
        <f>INDEX('WB Country Groups'!$C$2:$C$219, MATCH($AI203, 'WB Country Groups'!$B$2:$B$219, 0))</f>
        <v>Europe &amp; Central Asia</v>
      </c>
    </row>
    <row r="204" spans="1:36">
      <c r="A204" s="70">
        <v>45169</v>
      </c>
      <c r="B204" s="70">
        <v>45169</v>
      </c>
      <c r="C204" s="71">
        <v>892400</v>
      </c>
      <c r="D204" s="1" t="s">
        <v>2162</v>
      </c>
      <c r="E204" s="71">
        <v>1143001</v>
      </c>
      <c r="F204" s="1" t="s">
        <v>2163</v>
      </c>
      <c r="G204" s="1" t="s">
        <v>2164</v>
      </c>
      <c r="H204" s="72">
        <v>2440637</v>
      </c>
      <c r="I204" s="1" t="s">
        <v>2165</v>
      </c>
      <c r="J204" s="73">
        <v>1</v>
      </c>
      <c r="K204" s="73">
        <v>1</v>
      </c>
      <c r="L204" s="73">
        <v>1</v>
      </c>
      <c r="M204" s="1">
        <v>1</v>
      </c>
      <c r="N204" s="1" t="s">
        <v>1375</v>
      </c>
      <c r="O204" s="1" t="s">
        <v>1548</v>
      </c>
      <c r="P204" s="1">
        <v>55103010</v>
      </c>
      <c r="Q204" s="73">
        <v>629788724</v>
      </c>
      <c r="R204" s="74">
        <v>27.89</v>
      </c>
      <c r="S204" s="1" t="s">
        <v>1448</v>
      </c>
      <c r="T204" s="75">
        <v>1</v>
      </c>
      <c r="U204" s="76">
        <v>17564807512.360001</v>
      </c>
      <c r="V204" s="77">
        <v>17564807512.360001</v>
      </c>
      <c r="W204" s="77">
        <v>17564807512.360001</v>
      </c>
      <c r="X204" s="76">
        <v>2.7535800832299999E-2</v>
      </c>
      <c r="Y204" s="71">
        <v>0</v>
      </c>
      <c r="Z204" s="71">
        <v>1</v>
      </c>
      <c r="AA204" s="71">
        <v>0</v>
      </c>
      <c r="AB204" s="71">
        <v>0</v>
      </c>
      <c r="AC204" s="73">
        <v>1</v>
      </c>
      <c r="AD204" s="73">
        <v>0</v>
      </c>
      <c r="AE204" s="1" t="s">
        <v>1449</v>
      </c>
      <c r="AF204" s="1" t="s">
        <v>1450</v>
      </c>
      <c r="AG204" s="1" t="s">
        <v>1451</v>
      </c>
      <c r="AI204" s="2" t="str">
        <f>INDEX('ISO2-ISO3'!$D$1:$D$249, MATCH($N204, 'ISO2-ISO3'!$C$1:$C$249, 0))</f>
        <v>USA</v>
      </c>
      <c r="AJ204" s="2" t="str">
        <f>INDEX('WB Country Groups'!$C$2:$C$219, MATCH($AI204, 'WB Country Groups'!$B$2:$B$219, 0))</f>
        <v>North America</v>
      </c>
    </row>
    <row r="205" spans="1:36">
      <c r="A205" s="70">
        <v>45169</v>
      </c>
      <c r="B205" s="70">
        <v>45169</v>
      </c>
      <c r="C205" s="71">
        <v>892400</v>
      </c>
      <c r="D205" s="1" t="s">
        <v>2166</v>
      </c>
      <c r="E205" s="71">
        <v>1143201</v>
      </c>
      <c r="G205" s="1" t="s">
        <v>2167</v>
      </c>
      <c r="H205" s="72">
        <v>6441506</v>
      </c>
      <c r="I205" s="1" t="s">
        <v>2168</v>
      </c>
      <c r="J205" s="73">
        <v>1</v>
      </c>
      <c r="K205" s="73">
        <v>1</v>
      </c>
      <c r="L205" s="73">
        <v>1</v>
      </c>
      <c r="M205" s="1">
        <v>1</v>
      </c>
      <c r="N205" s="1" t="s">
        <v>1115</v>
      </c>
      <c r="O205" s="1" t="s">
        <v>1447</v>
      </c>
      <c r="P205" s="1">
        <v>35101020</v>
      </c>
      <c r="Q205" s="73">
        <v>356960520</v>
      </c>
      <c r="R205" s="74">
        <v>16155</v>
      </c>
      <c r="S205" s="1" t="s">
        <v>1479</v>
      </c>
      <c r="T205" s="75">
        <v>145.58500000000001</v>
      </c>
      <c r="U205" s="76">
        <v>39610517571.178398</v>
      </c>
      <c r="V205" s="77">
        <v>39610517571.178398</v>
      </c>
      <c r="W205" s="77">
        <v>39610517571.178398</v>
      </c>
      <c r="X205" s="76">
        <v>6.2096172812500003E-2</v>
      </c>
      <c r="Y205" s="71">
        <v>1</v>
      </c>
      <c r="Z205" s="71">
        <v>0</v>
      </c>
      <c r="AA205" s="71">
        <v>0</v>
      </c>
      <c r="AB205" s="71">
        <v>0</v>
      </c>
      <c r="AC205" s="73">
        <v>0</v>
      </c>
      <c r="AD205" s="73">
        <v>1</v>
      </c>
      <c r="AE205" s="1" t="s">
        <v>1480</v>
      </c>
      <c r="AF205" s="1" t="s">
        <v>1450</v>
      </c>
      <c r="AG205" s="1" t="s">
        <v>1451</v>
      </c>
      <c r="AI205" s="2" t="str">
        <f>INDEX('ISO2-ISO3'!$D$1:$D$249, MATCH($N205, 'ISO2-ISO3'!$C$1:$C$249, 0))</f>
        <v>JPN</v>
      </c>
      <c r="AJ205" s="2" t="str">
        <f>INDEX('WB Country Groups'!$C$2:$C$219, MATCH($AI205, 'WB Country Groups'!$B$2:$B$219, 0))</f>
        <v>East Asia &amp; Pacific</v>
      </c>
    </row>
    <row r="206" spans="1:36">
      <c r="A206" s="70">
        <v>45169</v>
      </c>
      <c r="B206" s="70">
        <v>45169</v>
      </c>
      <c r="C206" s="71">
        <v>892400</v>
      </c>
      <c r="D206" s="1" t="s">
        <v>2169</v>
      </c>
      <c r="E206" s="71">
        <v>1143801</v>
      </c>
      <c r="F206" s="1">
        <v>444859102</v>
      </c>
      <c r="G206" s="1" t="s">
        <v>2170</v>
      </c>
      <c r="H206" s="72">
        <v>2445063</v>
      </c>
      <c r="I206" s="1" t="s">
        <v>2171</v>
      </c>
      <c r="J206" s="73">
        <v>1</v>
      </c>
      <c r="K206" s="73">
        <v>1</v>
      </c>
      <c r="L206" s="73">
        <v>1</v>
      </c>
      <c r="M206" s="1">
        <v>1</v>
      </c>
      <c r="N206" s="1" t="s">
        <v>1375</v>
      </c>
      <c r="O206" s="1" t="s">
        <v>1447</v>
      </c>
      <c r="P206" s="1">
        <v>35102030</v>
      </c>
      <c r="Q206" s="73">
        <v>125074627</v>
      </c>
      <c r="R206" s="74">
        <v>461.63</v>
      </c>
      <c r="S206" s="1" t="s">
        <v>1448</v>
      </c>
      <c r="T206" s="75">
        <v>1</v>
      </c>
      <c r="U206" s="76">
        <v>57738200062.010002</v>
      </c>
      <c r="V206" s="77">
        <v>57738200062.010002</v>
      </c>
      <c r="W206" s="77">
        <v>57738200062.010002</v>
      </c>
      <c r="X206" s="76">
        <v>9.0514375190700005E-2</v>
      </c>
      <c r="Y206" s="71">
        <v>1</v>
      </c>
      <c r="Z206" s="71">
        <v>0</v>
      </c>
      <c r="AA206" s="71">
        <v>0</v>
      </c>
      <c r="AB206" s="71">
        <v>0</v>
      </c>
      <c r="AC206" s="73">
        <v>1</v>
      </c>
      <c r="AD206" s="73">
        <v>0</v>
      </c>
      <c r="AE206" s="1" t="s">
        <v>1449</v>
      </c>
      <c r="AF206" s="1" t="s">
        <v>1450</v>
      </c>
      <c r="AG206" s="1" t="s">
        <v>1451</v>
      </c>
      <c r="AI206" s="2" t="str">
        <f>INDEX('ISO2-ISO3'!$D$1:$D$249, MATCH($N206, 'ISO2-ISO3'!$C$1:$C$249, 0))</f>
        <v>USA</v>
      </c>
      <c r="AJ206" s="2" t="str">
        <f>INDEX('WB Country Groups'!$C$2:$C$219, MATCH($AI206, 'WB Country Groups'!$B$2:$B$219, 0))</f>
        <v>North America</v>
      </c>
    </row>
    <row r="207" spans="1:36">
      <c r="A207" s="70">
        <v>45169</v>
      </c>
      <c r="B207" s="70">
        <v>45169</v>
      </c>
      <c r="C207" s="71">
        <v>892400</v>
      </c>
      <c r="D207" s="1" t="s">
        <v>2172</v>
      </c>
      <c r="E207" s="71">
        <v>1144801</v>
      </c>
      <c r="G207" s="1" t="s">
        <v>2173</v>
      </c>
      <c r="H207" s="72" t="s">
        <v>2174</v>
      </c>
      <c r="I207" s="1" t="s">
        <v>2175</v>
      </c>
      <c r="J207" s="73">
        <v>0.9</v>
      </c>
      <c r="K207" s="73">
        <v>0.9</v>
      </c>
      <c r="L207" s="73">
        <v>0.9</v>
      </c>
      <c r="M207" s="1">
        <v>1</v>
      </c>
      <c r="N207" s="1" t="s">
        <v>1311</v>
      </c>
      <c r="O207" s="1" t="s">
        <v>1548</v>
      </c>
      <c r="P207" s="1">
        <v>55101010</v>
      </c>
      <c r="Q207" s="73">
        <v>6642943195</v>
      </c>
      <c r="R207" s="74">
        <v>10.96</v>
      </c>
      <c r="S207" s="1" t="s">
        <v>1456</v>
      </c>
      <c r="T207" s="75">
        <v>0.92136177270005104</v>
      </c>
      <c r="U207" s="76">
        <v>71118635064.982193</v>
      </c>
      <c r="V207" s="77">
        <v>71118635064.982193</v>
      </c>
      <c r="W207" s="77">
        <v>79020705627.757996</v>
      </c>
      <c r="X207" s="76">
        <v>0.1114904657645</v>
      </c>
      <c r="Y207" s="71">
        <v>1</v>
      </c>
      <c r="Z207" s="71">
        <v>0</v>
      </c>
      <c r="AA207" s="71">
        <v>0</v>
      </c>
      <c r="AB207" s="71">
        <v>0</v>
      </c>
      <c r="AC207" s="73">
        <v>1</v>
      </c>
      <c r="AD207" s="73">
        <v>0</v>
      </c>
      <c r="AE207" s="1" t="s">
        <v>1647</v>
      </c>
      <c r="AF207" s="1" t="s">
        <v>1450</v>
      </c>
      <c r="AG207" s="1" t="s">
        <v>1451</v>
      </c>
      <c r="AI207" s="2" t="str">
        <f>INDEX('ISO2-ISO3'!$D$1:$D$249, MATCH($N207, 'ISO2-ISO3'!$C$1:$C$249, 0))</f>
        <v>ESP</v>
      </c>
      <c r="AJ207" s="2" t="str">
        <f>INDEX('WB Country Groups'!$C$2:$C$219, MATCH($AI207, 'WB Country Groups'!$B$2:$B$219, 0))</f>
        <v>Europe &amp; Central Asia</v>
      </c>
    </row>
    <row r="208" spans="1:36">
      <c r="A208" s="70">
        <v>45169</v>
      </c>
      <c r="B208" s="70">
        <v>45169</v>
      </c>
      <c r="C208" s="71">
        <v>892400</v>
      </c>
      <c r="D208" s="1" t="s">
        <v>2176</v>
      </c>
      <c r="E208" s="71">
        <v>1145001</v>
      </c>
      <c r="F208" s="1">
        <v>459200101</v>
      </c>
      <c r="G208" s="1" t="s">
        <v>2177</v>
      </c>
      <c r="H208" s="72">
        <v>2005973</v>
      </c>
      <c r="I208" s="1" t="s">
        <v>2178</v>
      </c>
      <c r="J208" s="73">
        <v>1</v>
      </c>
      <c r="K208" s="73">
        <v>1</v>
      </c>
      <c r="L208" s="73">
        <v>1</v>
      </c>
      <c r="M208" s="1">
        <v>1</v>
      </c>
      <c r="N208" s="1" t="s">
        <v>1375</v>
      </c>
      <c r="O208" s="1" t="s">
        <v>1474</v>
      </c>
      <c r="P208" s="1">
        <v>45102010</v>
      </c>
      <c r="Q208" s="73">
        <v>907105611</v>
      </c>
      <c r="R208" s="74">
        <v>146.83000000000001</v>
      </c>
      <c r="S208" s="1" t="s">
        <v>1448</v>
      </c>
      <c r="T208" s="75">
        <v>1</v>
      </c>
      <c r="U208" s="76">
        <v>133190316863.13</v>
      </c>
      <c r="V208" s="77">
        <v>133190316863.13</v>
      </c>
      <c r="W208" s="77">
        <v>133190316863.13</v>
      </c>
      <c r="X208" s="76">
        <v>0.20879830509719999</v>
      </c>
      <c r="Y208" s="71">
        <v>1</v>
      </c>
      <c r="Z208" s="71">
        <v>0</v>
      </c>
      <c r="AA208" s="71">
        <v>0</v>
      </c>
      <c r="AB208" s="71">
        <v>0</v>
      </c>
      <c r="AC208" s="73">
        <v>1</v>
      </c>
      <c r="AD208" s="73">
        <v>0</v>
      </c>
      <c r="AE208" s="1" t="s">
        <v>1449</v>
      </c>
      <c r="AF208" s="1" t="s">
        <v>1450</v>
      </c>
      <c r="AG208" s="1" t="s">
        <v>1451</v>
      </c>
      <c r="AI208" s="2" t="str">
        <f>INDEX('ISO2-ISO3'!$D$1:$D$249, MATCH($N208, 'ISO2-ISO3'!$C$1:$C$249, 0))</f>
        <v>USA</v>
      </c>
      <c r="AJ208" s="2" t="str">
        <f>INDEX('WB Country Groups'!$C$2:$C$219, MATCH($AI208, 'WB Country Groups'!$B$2:$B$219, 0))</f>
        <v>North America</v>
      </c>
    </row>
    <row r="209" spans="1:36">
      <c r="A209" s="70">
        <v>45169</v>
      </c>
      <c r="B209" s="70">
        <v>45169</v>
      </c>
      <c r="C209" s="71">
        <v>892400</v>
      </c>
      <c r="D209" s="1" t="s">
        <v>2179</v>
      </c>
      <c r="E209" s="71">
        <v>1145101</v>
      </c>
      <c r="G209" s="1" t="s">
        <v>2180</v>
      </c>
      <c r="H209" s="72">
        <v>6458001</v>
      </c>
      <c r="I209" s="1" t="s">
        <v>2181</v>
      </c>
      <c r="J209" s="73">
        <v>1</v>
      </c>
      <c r="K209" s="73">
        <v>1</v>
      </c>
      <c r="L209" s="73">
        <v>1</v>
      </c>
      <c r="M209" s="1">
        <v>1</v>
      </c>
      <c r="N209" s="1" t="s">
        <v>908</v>
      </c>
      <c r="O209" s="1" t="s">
        <v>1462</v>
      </c>
      <c r="P209" s="1">
        <v>15101010</v>
      </c>
      <c r="Q209" s="73">
        <v>454140262</v>
      </c>
      <c r="R209" s="74">
        <v>15.71</v>
      </c>
      <c r="S209" s="1" t="s">
        <v>1578</v>
      </c>
      <c r="T209" s="75">
        <v>1.54404385084536</v>
      </c>
      <c r="U209" s="76">
        <v>4620687108.1503496</v>
      </c>
      <c r="V209" s="77">
        <v>4620687108.1503496</v>
      </c>
      <c r="W209" s="77">
        <v>4620687108.1503496</v>
      </c>
      <c r="X209" s="76">
        <v>7.2437070447999999E-3</v>
      </c>
      <c r="Y209" s="71">
        <v>0</v>
      </c>
      <c r="Z209" s="71">
        <v>1</v>
      </c>
      <c r="AA209" s="71">
        <v>0</v>
      </c>
      <c r="AB209" s="71">
        <v>0</v>
      </c>
      <c r="AC209" s="73">
        <v>0</v>
      </c>
      <c r="AD209" s="73">
        <v>1</v>
      </c>
      <c r="AE209" s="1" t="s">
        <v>1579</v>
      </c>
      <c r="AF209" s="1" t="s">
        <v>1450</v>
      </c>
      <c r="AG209" s="1" t="s">
        <v>1451</v>
      </c>
      <c r="AI209" s="2" t="str">
        <f>INDEX('ISO2-ISO3'!$D$1:$D$249, MATCH($N209, 'ISO2-ISO3'!$C$1:$C$249, 0))</f>
        <v>AUS</v>
      </c>
      <c r="AJ209" s="2" t="str">
        <f>INDEX('WB Country Groups'!$C$2:$C$219, MATCH($AI209, 'WB Country Groups'!$B$2:$B$219, 0))</f>
        <v>East Asia &amp; Pacific</v>
      </c>
    </row>
    <row r="210" spans="1:36">
      <c r="A210" s="70">
        <v>45169</v>
      </c>
      <c r="B210" s="70">
        <v>45169</v>
      </c>
      <c r="C210" s="71">
        <v>892400</v>
      </c>
      <c r="D210" s="1" t="s">
        <v>2182</v>
      </c>
      <c r="E210" s="71">
        <v>1145304</v>
      </c>
      <c r="G210" s="1" t="s">
        <v>2183</v>
      </c>
      <c r="H210" s="72" t="s">
        <v>2184</v>
      </c>
      <c r="I210" s="1" t="s">
        <v>2185</v>
      </c>
      <c r="J210" s="73">
        <v>0.45</v>
      </c>
      <c r="K210" s="73">
        <v>0.45</v>
      </c>
      <c r="L210" s="73">
        <v>0.45</v>
      </c>
      <c r="M210" s="1">
        <v>1</v>
      </c>
      <c r="N210" s="1" t="s">
        <v>1199</v>
      </c>
      <c r="O210" s="1" t="s">
        <v>1484</v>
      </c>
      <c r="P210" s="1">
        <v>40201030</v>
      </c>
      <c r="Q210" s="73">
        <v>241000000</v>
      </c>
      <c r="R210" s="74">
        <v>81.739999999999995</v>
      </c>
      <c r="S210" s="1" t="s">
        <v>1456</v>
      </c>
      <c r="T210" s="75">
        <v>0.92136177270005104</v>
      </c>
      <c r="U210" s="76">
        <v>9621305401.0499992</v>
      </c>
      <c r="V210" s="77">
        <v>9621305401.0499992</v>
      </c>
      <c r="W210" s="77">
        <v>21380678669</v>
      </c>
      <c r="X210" s="76">
        <v>1.50830203567E-2</v>
      </c>
      <c r="Y210" s="71">
        <v>0</v>
      </c>
      <c r="Z210" s="71">
        <v>1</v>
      </c>
      <c r="AA210" s="71">
        <v>0</v>
      </c>
      <c r="AB210" s="71">
        <v>0</v>
      </c>
      <c r="AC210" s="73">
        <v>1</v>
      </c>
      <c r="AD210" s="73">
        <v>0</v>
      </c>
      <c r="AE210" s="1" t="s">
        <v>1485</v>
      </c>
      <c r="AF210" s="1" t="s">
        <v>1450</v>
      </c>
      <c r="AG210" s="1" t="s">
        <v>1451</v>
      </c>
      <c r="AI210" s="2" t="str">
        <f>INDEX('ISO2-ISO3'!$D$1:$D$249, MATCH($N210, 'ISO2-ISO3'!$C$1:$C$249, 0))</f>
        <v>NLD</v>
      </c>
      <c r="AJ210" s="2" t="str">
        <f>INDEX('WB Country Groups'!$C$2:$C$219, MATCH($AI210, 'WB Country Groups'!$B$2:$B$219, 0))</f>
        <v>Europe &amp; Central Asia</v>
      </c>
    </row>
    <row r="211" spans="1:36">
      <c r="A211" s="70">
        <v>45169</v>
      </c>
      <c r="B211" s="70">
        <v>45169</v>
      </c>
      <c r="C211" s="71">
        <v>892400</v>
      </c>
      <c r="D211" s="1" t="s">
        <v>2186</v>
      </c>
      <c r="E211" s="71">
        <v>1145901</v>
      </c>
      <c r="F211" s="1">
        <v>452308109</v>
      </c>
      <c r="G211" s="1" t="s">
        <v>2187</v>
      </c>
      <c r="H211" s="72">
        <v>2457552</v>
      </c>
      <c r="I211" s="1" t="s">
        <v>2188</v>
      </c>
      <c r="J211" s="73">
        <v>1</v>
      </c>
      <c r="K211" s="73">
        <v>1</v>
      </c>
      <c r="L211" s="73">
        <v>1</v>
      </c>
      <c r="M211" s="1">
        <v>1</v>
      </c>
      <c r="N211" s="1" t="s">
        <v>1375</v>
      </c>
      <c r="O211" s="1" t="s">
        <v>1467</v>
      </c>
      <c r="P211" s="1">
        <v>20106020</v>
      </c>
      <c r="Q211" s="73">
        <v>304821117</v>
      </c>
      <c r="R211" s="74">
        <v>247.35</v>
      </c>
      <c r="S211" s="1" t="s">
        <v>1448</v>
      </c>
      <c r="T211" s="75">
        <v>1</v>
      </c>
      <c r="U211" s="76">
        <v>75397503289.949997</v>
      </c>
      <c r="V211" s="77">
        <v>75397503289.949997</v>
      </c>
      <c r="W211" s="77">
        <v>75397503289.949997</v>
      </c>
      <c r="X211" s="76">
        <v>0.1181983140087</v>
      </c>
      <c r="Y211" s="71">
        <v>1</v>
      </c>
      <c r="Z211" s="71">
        <v>0</v>
      </c>
      <c r="AA211" s="71">
        <v>0</v>
      </c>
      <c r="AB211" s="71">
        <v>0</v>
      </c>
      <c r="AC211" s="73">
        <v>0.65</v>
      </c>
      <c r="AD211" s="73">
        <v>0.35</v>
      </c>
      <c r="AE211" s="1" t="s">
        <v>1449</v>
      </c>
      <c r="AF211" s="1" t="s">
        <v>1450</v>
      </c>
      <c r="AG211" s="1" t="s">
        <v>1451</v>
      </c>
      <c r="AI211" s="2" t="str">
        <f>INDEX('ISO2-ISO3'!$D$1:$D$249, MATCH($N211, 'ISO2-ISO3'!$C$1:$C$249, 0))</f>
        <v>USA</v>
      </c>
      <c r="AJ211" s="2" t="str">
        <f>INDEX('WB Country Groups'!$C$2:$C$219, MATCH($AI211, 'WB Country Groups'!$B$2:$B$219, 0))</f>
        <v>North America</v>
      </c>
    </row>
    <row r="212" spans="1:36">
      <c r="A212" s="70">
        <v>45169</v>
      </c>
      <c r="B212" s="70">
        <v>45169</v>
      </c>
      <c r="C212" s="71">
        <v>892400</v>
      </c>
      <c r="D212" s="1" t="s">
        <v>2189</v>
      </c>
      <c r="E212" s="71">
        <v>1147101</v>
      </c>
      <c r="F212" s="1">
        <v>453038408</v>
      </c>
      <c r="G212" s="1" t="s">
        <v>2190</v>
      </c>
      <c r="H212" s="72">
        <v>2454241</v>
      </c>
      <c r="I212" s="1" t="s">
        <v>2191</v>
      </c>
      <c r="J212" s="73">
        <v>0.35</v>
      </c>
      <c r="K212" s="73">
        <v>0.35</v>
      </c>
      <c r="L212" s="73">
        <v>0.35</v>
      </c>
      <c r="M212" s="1">
        <v>1</v>
      </c>
      <c r="N212" s="1" t="s">
        <v>963</v>
      </c>
      <c r="O212" s="1" t="s">
        <v>1541</v>
      </c>
      <c r="P212" s="1">
        <v>10102010</v>
      </c>
      <c r="Q212" s="73">
        <v>584152718</v>
      </c>
      <c r="R212" s="74">
        <v>76.73</v>
      </c>
      <c r="S212" s="1" t="s">
        <v>1493</v>
      </c>
      <c r="T212" s="75">
        <v>1.3529500000000001</v>
      </c>
      <c r="U212" s="76">
        <v>11595190744.8531</v>
      </c>
      <c r="V212" s="77">
        <v>11595190744.8531</v>
      </c>
      <c r="W212" s="77">
        <v>33129116413.866001</v>
      </c>
      <c r="X212" s="76">
        <v>1.81774188381E-2</v>
      </c>
      <c r="Y212" s="71">
        <v>1</v>
      </c>
      <c r="Z212" s="71">
        <v>0</v>
      </c>
      <c r="AA212" s="71">
        <v>0</v>
      </c>
      <c r="AB212" s="71">
        <v>0</v>
      </c>
      <c r="AC212" s="73">
        <v>0</v>
      </c>
      <c r="AD212" s="73">
        <v>1</v>
      </c>
      <c r="AE212" s="1" t="s">
        <v>1494</v>
      </c>
      <c r="AF212" s="1" t="s">
        <v>1450</v>
      </c>
      <c r="AG212" s="1" t="s">
        <v>1451</v>
      </c>
      <c r="AI212" s="2" t="str">
        <f>INDEX('ISO2-ISO3'!$D$1:$D$249, MATCH($N212, 'ISO2-ISO3'!$C$1:$C$249, 0))</f>
        <v>CAN</v>
      </c>
      <c r="AJ212" s="2" t="str">
        <f>INDEX('WB Country Groups'!$C$2:$C$219, MATCH($AI212, 'WB Country Groups'!$B$2:$B$219, 0))</f>
        <v>North America</v>
      </c>
    </row>
    <row r="213" spans="1:36">
      <c r="A213" s="70">
        <v>45169</v>
      </c>
      <c r="B213" s="70">
        <v>45169</v>
      </c>
      <c r="C213" s="71">
        <v>892400</v>
      </c>
      <c r="D213" s="1" t="s">
        <v>2192</v>
      </c>
      <c r="E213" s="71">
        <v>1148801</v>
      </c>
      <c r="G213" s="1" t="s">
        <v>2193</v>
      </c>
      <c r="H213" s="72" t="s">
        <v>2194</v>
      </c>
      <c r="I213" s="1" t="s">
        <v>2195</v>
      </c>
      <c r="J213" s="73">
        <v>0.5</v>
      </c>
      <c r="K213" s="73">
        <v>0.5</v>
      </c>
      <c r="L213" s="73">
        <v>0.5</v>
      </c>
      <c r="M213" s="1">
        <v>1</v>
      </c>
      <c r="N213" s="1" t="s">
        <v>1322</v>
      </c>
      <c r="O213" s="1" t="s">
        <v>1484</v>
      </c>
      <c r="P213" s="1">
        <v>40201030</v>
      </c>
      <c r="Q213" s="73">
        <v>260342503</v>
      </c>
      <c r="R213" s="74">
        <v>285.7</v>
      </c>
      <c r="S213" s="1" t="s">
        <v>1613</v>
      </c>
      <c r="T213" s="75">
        <v>10.9499</v>
      </c>
      <c r="U213" s="76">
        <v>3396371341.6149902</v>
      </c>
      <c r="V213" s="77">
        <v>3396371341.6149902</v>
      </c>
      <c r="W213" s="77">
        <v>11261088854.9758</v>
      </c>
      <c r="X213" s="76">
        <v>5.3243854081E-3</v>
      </c>
      <c r="Y213" s="71">
        <v>0</v>
      </c>
      <c r="Z213" s="71">
        <v>1</v>
      </c>
      <c r="AA213" s="71">
        <v>0</v>
      </c>
      <c r="AB213" s="71">
        <v>0</v>
      </c>
      <c r="AC213" s="73">
        <v>0.5</v>
      </c>
      <c r="AD213" s="73">
        <v>0.5</v>
      </c>
      <c r="AE213" s="1" t="s">
        <v>1614</v>
      </c>
      <c r="AF213" s="1" t="s">
        <v>1450</v>
      </c>
      <c r="AG213" s="1" t="s">
        <v>1585</v>
      </c>
      <c r="AI213" s="2" t="str">
        <f>INDEX('ISO2-ISO3'!$D$1:$D$249, MATCH($N213, 'ISO2-ISO3'!$C$1:$C$249, 0))</f>
        <v>SWE</v>
      </c>
      <c r="AJ213" s="2" t="str">
        <f>INDEX('WB Country Groups'!$C$2:$C$219, MATCH($AI213, 'WB Country Groups'!$B$2:$B$219, 0))</f>
        <v>Europe &amp; Central Asia</v>
      </c>
    </row>
    <row r="214" spans="1:36">
      <c r="A214" s="70">
        <v>45169</v>
      </c>
      <c r="B214" s="70">
        <v>45169</v>
      </c>
      <c r="C214" s="71">
        <v>892400</v>
      </c>
      <c r="D214" s="1" t="s">
        <v>2196</v>
      </c>
      <c r="E214" s="71">
        <v>1148803</v>
      </c>
      <c r="G214" s="1" t="s">
        <v>2197</v>
      </c>
      <c r="H214" s="72" t="s">
        <v>2198</v>
      </c>
      <c r="I214" s="1" t="s">
        <v>2199</v>
      </c>
      <c r="J214" s="73">
        <v>0.9</v>
      </c>
      <c r="K214" s="73">
        <v>0.9</v>
      </c>
      <c r="L214" s="73">
        <v>0.9</v>
      </c>
      <c r="M214" s="1">
        <v>1</v>
      </c>
      <c r="N214" s="1" t="s">
        <v>1322</v>
      </c>
      <c r="O214" s="1" t="s">
        <v>1484</v>
      </c>
      <c r="P214" s="1">
        <v>40201030</v>
      </c>
      <c r="Q214" s="73">
        <v>171556605</v>
      </c>
      <c r="R214" s="74">
        <v>285.2</v>
      </c>
      <c r="S214" s="1" t="s">
        <v>1613</v>
      </c>
      <c r="T214" s="75">
        <v>10.9499</v>
      </c>
      <c r="U214" s="76">
        <v>4021511554.57128</v>
      </c>
      <c r="V214" s="77">
        <v>4021511554.57128</v>
      </c>
      <c r="W214" s="77">
        <v>11261088854.9758</v>
      </c>
      <c r="X214" s="76">
        <v>6.3043982198000004E-3</v>
      </c>
      <c r="Y214" s="71">
        <v>0</v>
      </c>
      <c r="Z214" s="71">
        <v>1</v>
      </c>
      <c r="AA214" s="71">
        <v>0</v>
      </c>
      <c r="AB214" s="71">
        <v>0</v>
      </c>
      <c r="AC214" s="73">
        <v>0.5</v>
      </c>
      <c r="AD214" s="73">
        <v>0.5</v>
      </c>
      <c r="AE214" s="1" t="s">
        <v>1614</v>
      </c>
      <c r="AF214" s="1" t="s">
        <v>1450</v>
      </c>
      <c r="AG214" s="1" t="s">
        <v>611</v>
      </c>
      <c r="AI214" s="2" t="str">
        <f>INDEX('ISO2-ISO3'!$D$1:$D$249, MATCH($N214, 'ISO2-ISO3'!$C$1:$C$249, 0))</f>
        <v>SWE</v>
      </c>
      <c r="AJ214" s="2" t="str">
        <f>INDEX('WB Country Groups'!$C$2:$C$219, MATCH($AI214, 'WB Country Groups'!$B$2:$B$219, 0))</f>
        <v>Europe &amp; Central Asia</v>
      </c>
    </row>
    <row r="215" spans="1:36">
      <c r="A215" s="70">
        <v>45169</v>
      </c>
      <c r="B215" s="70">
        <v>45169</v>
      </c>
      <c r="C215" s="71">
        <v>892400</v>
      </c>
      <c r="D215" s="1" t="s">
        <v>2200</v>
      </c>
      <c r="E215" s="71">
        <v>1149001</v>
      </c>
      <c r="F215" s="1" t="s">
        <v>2201</v>
      </c>
      <c r="G215" s="1" t="s">
        <v>2202</v>
      </c>
      <c r="H215" s="72" t="s">
        <v>2203</v>
      </c>
      <c r="I215" s="1" t="s">
        <v>2204</v>
      </c>
      <c r="J215" s="73">
        <v>1</v>
      </c>
      <c r="K215" s="73">
        <v>1</v>
      </c>
      <c r="L215" s="73">
        <v>1</v>
      </c>
      <c r="M215" s="1">
        <v>1</v>
      </c>
      <c r="N215" s="1" t="s">
        <v>1375</v>
      </c>
      <c r="O215" s="1" t="s">
        <v>1467</v>
      </c>
      <c r="P215" s="1">
        <v>20102010</v>
      </c>
      <c r="Q215" s="73">
        <v>229074725</v>
      </c>
      <c r="R215" s="74">
        <v>205.26</v>
      </c>
      <c r="S215" s="1" t="s">
        <v>1448</v>
      </c>
      <c r="T215" s="75">
        <v>1</v>
      </c>
      <c r="U215" s="76">
        <v>47019878053.5</v>
      </c>
      <c r="V215" s="77">
        <v>47019878053.5</v>
      </c>
      <c r="W215" s="77">
        <v>47019878053.5</v>
      </c>
      <c r="X215" s="76">
        <v>7.3711596118000003E-2</v>
      </c>
      <c r="Y215" s="71">
        <v>1</v>
      </c>
      <c r="Z215" s="71">
        <v>0</v>
      </c>
      <c r="AA215" s="71">
        <v>0</v>
      </c>
      <c r="AB215" s="71">
        <v>0</v>
      </c>
      <c r="AC215" s="73">
        <v>1</v>
      </c>
      <c r="AD215" s="73">
        <v>0</v>
      </c>
      <c r="AE215" s="1" t="s">
        <v>1449</v>
      </c>
      <c r="AF215" s="1" t="s">
        <v>1450</v>
      </c>
      <c r="AG215" s="1" t="s">
        <v>1585</v>
      </c>
      <c r="AI215" s="2" t="str">
        <f>INDEX('ISO2-ISO3'!$D$1:$D$249, MATCH($N215, 'ISO2-ISO3'!$C$1:$C$249, 0))</f>
        <v>USA</v>
      </c>
      <c r="AJ215" s="2" t="str">
        <f>INDEX('WB Country Groups'!$C$2:$C$219, MATCH($AI215, 'WB Country Groups'!$B$2:$B$219, 0))</f>
        <v>North America</v>
      </c>
    </row>
    <row r="216" spans="1:36">
      <c r="A216" s="70">
        <v>45169</v>
      </c>
      <c r="B216" s="70">
        <v>45169</v>
      </c>
      <c r="C216" s="71">
        <v>892400</v>
      </c>
      <c r="D216" s="1" t="s">
        <v>2205</v>
      </c>
      <c r="E216" s="71">
        <v>1150101</v>
      </c>
      <c r="F216" s="1">
        <v>458140100</v>
      </c>
      <c r="G216" s="1" t="s">
        <v>2206</v>
      </c>
      <c r="H216" s="72">
        <v>2463247</v>
      </c>
      <c r="I216" s="1" t="s">
        <v>2207</v>
      </c>
      <c r="J216" s="73">
        <v>1</v>
      </c>
      <c r="K216" s="73">
        <v>1</v>
      </c>
      <c r="L216" s="73">
        <v>1</v>
      </c>
      <c r="M216" s="1">
        <v>1</v>
      </c>
      <c r="N216" s="1" t="s">
        <v>1375</v>
      </c>
      <c r="O216" s="1" t="s">
        <v>1474</v>
      </c>
      <c r="P216" s="1">
        <v>45301020</v>
      </c>
      <c r="Q216" s="73">
        <v>4171053000</v>
      </c>
      <c r="R216" s="74">
        <v>35.14</v>
      </c>
      <c r="S216" s="1" t="s">
        <v>1448</v>
      </c>
      <c r="T216" s="75">
        <v>1</v>
      </c>
      <c r="U216" s="76">
        <v>146570802420</v>
      </c>
      <c r="V216" s="77">
        <v>146570802420</v>
      </c>
      <c r="W216" s="77">
        <v>146570802420</v>
      </c>
      <c r="X216" s="76">
        <v>0.22977447492290001</v>
      </c>
      <c r="Y216" s="71">
        <v>1</v>
      </c>
      <c r="Z216" s="71">
        <v>0</v>
      </c>
      <c r="AA216" s="71">
        <v>0</v>
      </c>
      <c r="AB216" s="71">
        <v>0</v>
      </c>
      <c r="AC216" s="73">
        <v>1</v>
      </c>
      <c r="AD216" s="73">
        <v>0</v>
      </c>
      <c r="AE216" s="1" t="s">
        <v>1475</v>
      </c>
      <c r="AF216" s="1" t="s">
        <v>1450</v>
      </c>
      <c r="AG216" s="1" t="s">
        <v>1451</v>
      </c>
      <c r="AI216" s="2" t="str">
        <f>INDEX('ISO2-ISO3'!$D$1:$D$249, MATCH($N216, 'ISO2-ISO3'!$C$1:$C$249, 0))</f>
        <v>USA</v>
      </c>
      <c r="AJ216" s="2" t="str">
        <f>INDEX('WB Country Groups'!$C$2:$C$219, MATCH($AI216, 'WB Country Groups'!$B$2:$B$219, 0))</f>
        <v>North America</v>
      </c>
    </row>
    <row r="217" spans="1:36">
      <c r="A217" s="70">
        <v>45169</v>
      </c>
      <c r="B217" s="70">
        <v>45169</v>
      </c>
      <c r="C217" s="71">
        <v>892400</v>
      </c>
      <c r="D217" s="1" t="s">
        <v>2208</v>
      </c>
      <c r="E217" s="71">
        <v>1151101</v>
      </c>
      <c r="F217" s="1" t="s">
        <v>2209</v>
      </c>
      <c r="G217" s="1" t="s">
        <v>2210</v>
      </c>
      <c r="H217" s="72">
        <v>2466149</v>
      </c>
      <c r="I217" s="1" t="s">
        <v>2211</v>
      </c>
      <c r="J217" s="73">
        <v>1</v>
      </c>
      <c r="K217" s="73">
        <v>1</v>
      </c>
      <c r="L217" s="73">
        <v>1</v>
      </c>
      <c r="M217" s="1">
        <v>1</v>
      </c>
      <c r="N217" s="1" t="s">
        <v>963</v>
      </c>
      <c r="O217" s="1" t="s">
        <v>1541</v>
      </c>
      <c r="P217" s="1">
        <v>10102040</v>
      </c>
      <c r="Q217" s="73">
        <v>2024907965</v>
      </c>
      <c r="R217" s="74">
        <v>47.44</v>
      </c>
      <c r="S217" s="1" t="s">
        <v>1493</v>
      </c>
      <c r="T217" s="75">
        <v>1.3529500000000001</v>
      </c>
      <c r="U217" s="76">
        <v>71001614146.568604</v>
      </c>
      <c r="V217" s="77">
        <v>71001614146.568604</v>
      </c>
      <c r="W217" s="77">
        <v>71001614146.568604</v>
      </c>
      <c r="X217" s="76">
        <v>0.111307015721</v>
      </c>
      <c r="Y217" s="71">
        <v>1</v>
      </c>
      <c r="Z217" s="71">
        <v>0</v>
      </c>
      <c r="AA217" s="71">
        <v>0</v>
      </c>
      <c r="AB217" s="71">
        <v>0</v>
      </c>
      <c r="AC217" s="73">
        <v>1</v>
      </c>
      <c r="AD217" s="73">
        <v>0</v>
      </c>
      <c r="AE217" s="1" t="s">
        <v>1494</v>
      </c>
      <c r="AF217" s="1" t="s">
        <v>1450</v>
      </c>
      <c r="AG217" s="1" t="s">
        <v>1451</v>
      </c>
      <c r="AI217" s="2" t="str">
        <f>INDEX('ISO2-ISO3'!$D$1:$D$249, MATCH($N217, 'ISO2-ISO3'!$C$1:$C$249, 0))</f>
        <v>CAN</v>
      </c>
      <c r="AJ217" s="2" t="str">
        <f>INDEX('WB Country Groups'!$C$2:$C$219, MATCH($AI217, 'WB Country Groups'!$B$2:$B$219, 0))</f>
        <v>North America</v>
      </c>
    </row>
    <row r="218" spans="1:36">
      <c r="A218" s="70">
        <v>45169</v>
      </c>
      <c r="B218" s="70">
        <v>45169</v>
      </c>
      <c r="C218" s="71">
        <v>892400</v>
      </c>
      <c r="D218" s="1" t="s">
        <v>2212</v>
      </c>
      <c r="E218" s="71">
        <v>1151301</v>
      </c>
      <c r="F218" s="1">
        <v>459506101</v>
      </c>
      <c r="G218" s="1" t="s">
        <v>2213</v>
      </c>
      <c r="H218" s="72">
        <v>2464165</v>
      </c>
      <c r="I218" s="1" t="s">
        <v>2214</v>
      </c>
      <c r="J218" s="73">
        <v>1</v>
      </c>
      <c r="K218" s="73">
        <v>1</v>
      </c>
      <c r="L218" s="73">
        <v>1</v>
      </c>
      <c r="M218" s="1">
        <v>1</v>
      </c>
      <c r="N218" s="1" t="s">
        <v>1375</v>
      </c>
      <c r="O218" s="1" t="s">
        <v>1462</v>
      </c>
      <c r="P218" s="1">
        <v>15101050</v>
      </c>
      <c r="Q218" s="73">
        <v>255067476</v>
      </c>
      <c r="R218" s="74">
        <v>70.45</v>
      </c>
      <c r="S218" s="1" t="s">
        <v>1448</v>
      </c>
      <c r="T218" s="75">
        <v>1</v>
      </c>
      <c r="U218" s="76">
        <v>17969503684.200001</v>
      </c>
      <c r="V218" s="77">
        <v>17969503684.200001</v>
      </c>
      <c r="W218" s="77">
        <v>17969503684.200001</v>
      </c>
      <c r="X218" s="76">
        <v>2.81702303971E-2</v>
      </c>
      <c r="Y218" s="71">
        <v>1</v>
      </c>
      <c r="Z218" s="71">
        <v>0</v>
      </c>
      <c r="AA218" s="71">
        <v>0</v>
      </c>
      <c r="AB218" s="71">
        <v>0</v>
      </c>
      <c r="AC218" s="73">
        <v>1</v>
      </c>
      <c r="AD218" s="73">
        <v>0</v>
      </c>
      <c r="AE218" s="1" t="s">
        <v>1449</v>
      </c>
      <c r="AF218" s="1" t="s">
        <v>1450</v>
      </c>
      <c r="AG218" s="1" t="s">
        <v>1451</v>
      </c>
      <c r="AI218" s="2" t="str">
        <f>INDEX('ISO2-ISO3'!$D$1:$D$249, MATCH($N218, 'ISO2-ISO3'!$C$1:$C$249, 0))</f>
        <v>USA</v>
      </c>
      <c r="AJ218" s="2" t="str">
        <f>INDEX('WB Country Groups'!$C$2:$C$219, MATCH($AI218, 'WB Country Groups'!$B$2:$B$219, 0))</f>
        <v>North America</v>
      </c>
    </row>
    <row r="219" spans="1:36">
      <c r="A219" s="70">
        <v>45169</v>
      </c>
      <c r="B219" s="70">
        <v>45169</v>
      </c>
      <c r="C219" s="71">
        <v>892400</v>
      </c>
      <c r="D219" s="1" t="s">
        <v>2215</v>
      </c>
      <c r="E219" s="71">
        <v>1151401</v>
      </c>
      <c r="F219" s="1">
        <v>460146103</v>
      </c>
      <c r="G219" s="1" t="s">
        <v>2216</v>
      </c>
      <c r="H219" s="72">
        <v>2465254</v>
      </c>
      <c r="I219" s="1" t="s">
        <v>2217</v>
      </c>
      <c r="J219" s="73">
        <v>0.95</v>
      </c>
      <c r="K219" s="73">
        <v>0.95</v>
      </c>
      <c r="L219" s="73">
        <v>0.95</v>
      </c>
      <c r="M219" s="1">
        <v>1</v>
      </c>
      <c r="N219" s="1" t="s">
        <v>1375</v>
      </c>
      <c r="O219" s="1" t="s">
        <v>1462</v>
      </c>
      <c r="P219" s="1">
        <v>15103020</v>
      </c>
      <c r="Q219" s="73">
        <v>349365733</v>
      </c>
      <c r="R219" s="74">
        <v>34.92</v>
      </c>
      <c r="S219" s="1" t="s">
        <v>1448</v>
      </c>
      <c r="T219" s="75">
        <v>1</v>
      </c>
      <c r="U219" s="76">
        <v>11589858826.542</v>
      </c>
      <c r="V219" s="77">
        <v>11589858826.542</v>
      </c>
      <c r="W219" s="77">
        <v>12199851396.360001</v>
      </c>
      <c r="X219" s="76">
        <v>1.8169060156099998E-2</v>
      </c>
      <c r="Y219" s="71">
        <v>0</v>
      </c>
      <c r="Z219" s="71">
        <v>1</v>
      </c>
      <c r="AA219" s="71">
        <v>0</v>
      </c>
      <c r="AB219" s="71">
        <v>0</v>
      </c>
      <c r="AC219" s="73">
        <v>1</v>
      </c>
      <c r="AD219" s="73">
        <v>0</v>
      </c>
      <c r="AE219" s="1" t="s">
        <v>1449</v>
      </c>
      <c r="AF219" s="1" t="s">
        <v>1450</v>
      </c>
      <c r="AG219" s="1" t="s">
        <v>1451</v>
      </c>
      <c r="AI219" s="2" t="str">
        <f>INDEX('ISO2-ISO3'!$D$1:$D$249, MATCH($N219, 'ISO2-ISO3'!$C$1:$C$249, 0))</f>
        <v>USA</v>
      </c>
      <c r="AJ219" s="2" t="str">
        <f>INDEX('WB Country Groups'!$C$2:$C$219, MATCH($AI219, 'WB Country Groups'!$B$2:$B$219, 0))</f>
        <v>North America</v>
      </c>
    </row>
    <row r="220" spans="1:36">
      <c r="A220" s="70">
        <v>45169</v>
      </c>
      <c r="B220" s="70">
        <v>45169</v>
      </c>
      <c r="C220" s="71">
        <v>892400</v>
      </c>
      <c r="D220" s="1" t="s">
        <v>2218</v>
      </c>
      <c r="E220" s="71">
        <v>1152402</v>
      </c>
      <c r="G220" s="1" t="s">
        <v>2219</v>
      </c>
      <c r="H220" s="72" t="s">
        <v>2220</v>
      </c>
      <c r="I220" s="1" t="s">
        <v>2221</v>
      </c>
      <c r="J220" s="73">
        <v>0.35</v>
      </c>
      <c r="K220" s="73">
        <v>0.35</v>
      </c>
      <c r="L220" s="73">
        <v>0.35</v>
      </c>
      <c r="M220" s="1">
        <v>1</v>
      </c>
      <c r="N220" s="1" t="s">
        <v>1322</v>
      </c>
      <c r="O220" s="1" t="s">
        <v>1484</v>
      </c>
      <c r="P220" s="1">
        <v>40201030</v>
      </c>
      <c r="Q220" s="73">
        <v>1246764000</v>
      </c>
      <c r="R220" s="74">
        <v>209.3</v>
      </c>
      <c r="S220" s="1" t="s">
        <v>1613</v>
      </c>
      <c r="T220" s="75">
        <v>10.9499</v>
      </c>
      <c r="U220" s="76">
        <v>8340870402.46943</v>
      </c>
      <c r="V220" s="77">
        <v>8340870402.46943</v>
      </c>
      <c r="W220" s="77">
        <v>58955642955.643402</v>
      </c>
      <c r="X220" s="76">
        <v>1.30757223505E-2</v>
      </c>
      <c r="Y220" s="71">
        <v>1</v>
      </c>
      <c r="Z220" s="71">
        <v>0</v>
      </c>
      <c r="AA220" s="71">
        <v>0</v>
      </c>
      <c r="AB220" s="71">
        <v>0</v>
      </c>
      <c r="AC220" s="73">
        <v>1</v>
      </c>
      <c r="AD220" s="73">
        <v>0</v>
      </c>
      <c r="AE220" s="1" t="s">
        <v>1614</v>
      </c>
      <c r="AF220" s="1" t="s">
        <v>1450</v>
      </c>
      <c r="AG220" s="1" t="s">
        <v>1585</v>
      </c>
      <c r="AI220" s="2" t="str">
        <f>INDEX('ISO2-ISO3'!$D$1:$D$249, MATCH($N220, 'ISO2-ISO3'!$C$1:$C$249, 0))</f>
        <v>SWE</v>
      </c>
      <c r="AJ220" s="2" t="str">
        <f>INDEX('WB Country Groups'!$C$2:$C$219, MATCH($AI220, 'WB Country Groups'!$B$2:$B$219, 0))</f>
        <v>Europe &amp; Central Asia</v>
      </c>
    </row>
    <row r="221" spans="1:36">
      <c r="A221" s="70">
        <v>45169</v>
      </c>
      <c r="B221" s="70">
        <v>45169</v>
      </c>
      <c r="C221" s="71">
        <v>892400</v>
      </c>
      <c r="D221" s="1" t="s">
        <v>2222</v>
      </c>
      <c r="E221" s="71">
        <v>1152403</v>
      </c>
      <c r="G221" s="1" t="s">
        <v>2223</v>
      </c>
      <c r="H221" s="72" t="s">
        <v>2224</v>
      </c>
      <c r="I221" s="1" t="s">
        <v>2225</v>
      </c>
      <c r="J221" s="73">
        <v>0.95</v>
      </c>
      <c r="K221" s="73">
        <v>0.95</v>
      </c>
      <c r="L221" s="73">
        <v>0.95</v>
      </c>
      <c r="M221" s="1">
        <v>1</v>
      </c>
      <c r="N221" s="1" t="s">
        <v>1322</v>
      </c>
      <c r="O221" s="1" t="s">
        <v>1484</v>
      </c>
      <c r="P221" s="1">
        <v>40201030</v>
      </c>
      <c r="Q221" s="73">
        <v>1821936000</v>
      </c>
      <c r="R221" s="74">
        <v>211.1</v>
      </c>
      <c r="S221" s="1" t="s">
        <v>1613</v>
      </c>
      <c r="T221" s="75">
        <v>10.9499</v>
      </c>
      <c r="U221" s="76">
        <v>33368355429.7299</v>
      </c>
      <c r="V221" s="77">
        <v>33368355429.7299</v>
      </c>
      <c r="W221" s="77">
        <v>58955642955.643402</v>
      </c>
      <c r="X221" s="76">
        <v>5.23105299372E-2</v>
      </c>
      <c r="Y221" s="71">
        <v>1</v>
      </c>
      <c r="Z221" s="71">
        <v>0</v>
      </c>
      <c r="AA221" s="71">
        <v>0</v>
      </c>
      <c r="AB221" s="71">
        <v>0</v>
      </c>
      <c r="AC221" s="73">
        <v>1</v>
      </c>
      <c r="AD221" s="73">
        <v>0</v>
      </c>
      <c r="AE221" s="1" t="s">
        <v>1614</v>
      </c>
      <c r="AF221" s="1" t="s">
        <v>1450</v>
      </c>
      <c r="AG221" s="1" t="s">
        <v>1619</v>
      </c>
      <c r="AI221" s="2" t="str">
        <f>INDEX('ISO2-ISO3'!$D$1:$D$249, MATCH($N221, 'ISO2-ISO3'!$C$1:$C$249, 0))</f>
        <v>SWE</v>
      </c>
      <c r="AJ221" s="2" t="str">
        <f>INDEX('WB Country Groups'!$C$2:$C$219, MATCH($AI221, 'WB Country Groups'!$B$2:$B$219, 0))</f>
        <v>Europe &amp; Central Asia</v>
      </c>
    </row>
    <row r="222" spans="1:36">
      <c r="A222" s="70">
        <v>45169</v>
      </c>
      <c r="B222" s="70">
        <v>45169</v>
      </c>
      <c r="C222" s="71">
        <v>892400</v>
      </c>
      <c r="D222" s="1" t="s">
        <v>2226</v>
      </c>
      <c r="E222" s="71">
        <v>1153301</v>
      </c>
      <c r="G222" s="1" t="s">
        <v>2227</v>
      </c>
      <c r="H222" s="72">
        <v>6467104</v>
      </c>
      <c r="I222" s="1" t="s">
        <v>2228</v>
      </c>
      <c r="J222" s="73">
        <v>0.75</v>
      </c>
      <c r="K222" s="73">
        <v>0.75</v>
      </c>
      <c r="L222" s="73">
        <v>0.75</v>
      </c>
      <c r="M222" s="1">
        <v>1</v>
      </c>
      <c r="N222" s="1" t="s">
        <v>1115</v>
      </c>
      <c r="O222" s="1" t="s">
        <v>1455</v>
      </c>
      <c r="P222" s="1">
        <v>25102010</v>
      </c>
      <c r="Q222" s="73">
        <v>777442069</v>
      </c>
      <c r="R222" s="74">
        <v>1870</v>
      </c>
      <c r="S222" s="1" t="s">
        <v>1479</v>
      </c>
      <c r="T222" s="75">
        <v>145.58500000000001</v>
      </c>
      <c r="U222" s="76">
        <v>7489525031.9229298</v>
      </c>
      <c r="V222" s="77">
        <v>7489525031.9229298</v>
      </c>
      <c r="W222" s="77">
        <v>9986033375.8972397</v>
      </c>
      <c r="X222" s="76">
        <v>1.1741094769299999E-2</v>
      </c>
      <c r="Y222" s="71">
        <v>0</v>
      </c>
      <c r="Z222" s="71">
        <v>1</v>
      </c>
      <c r="AA222" s="71">
        <v>0</v>
      </c>
      <c r="AB222" s="71">
        <v>0</v>
      </c>
      <c r="AC222" s="73">
        <v>1</v>
      </c>
      <c r="AD222" s="73">
        <v>0</v>
      </c>
      <c r="AE222" s="1" t="s">
        <v>1480</v>
      </c>
      <c r="AF222" s="1" t="s">
        <v>1450</v>
      </c>
      <c r="AG222" s="1" t="s">
        <v>1451</v>
      </c>
      <c r="AI222" s="2" t="str">
        <f>INDEX('ISO2-ISO3'!$D$1:$D$249, MATCH($N222, 'ISO2-ISO3'!$C$1:$C$249, 0))</f>
        <v>JPN</v>
      </c>
      <c r="AJ222" s="2" t="str">
        <f>INDEX('WB Country Groups'!$C$2:$C$219, MATCH($AI222, 'WB Country Groups'!$B$2:$B$219, 0))</f>
        <v>East Asia &amp; Pacific</v>
      </c>
    </row>
    <row r="223" spans="1:36">
      <c r="A223" s="70">
        <v>45169</v>
      </c>
      <c r="B223" s="70">
        <v>45169</v>
      </c>
      <c r="C223" s="71">
        <v>892400</v>
      </c>
      <c r="D223" s="1" t="s">
        <v>2229</v>
      </c>
      <c r="E223" s="71">
        <v>1154001</v>
      </c>
      <c r="G223" s="1" t="s">
        <v>2230</v>
      </c>
      <c r="H223" s="72">
        <v>6467803</v>
      </c>
      <c r="I223" s="1" t="s">
        <v>2231</v>
      </c>
      <c r="J223" s="73">
        <v>0.75</v>
      </c>
      <c r="K223" s="73">
        <v>0.75</v>
      </c>
      <c r="L223" s="73">
        <v>0.75</v>
      </c>
      <c r="M223" s="1">
        <v>1</v>
      </c>
      <c r="N223" s="1" t="s">
        <v>1115</v>
      </c>
      <c r="O223" s="1" t="s">
        <v>1467</v>
      </c>
      <c r="P223" s="1">
        <v>20107010</v>
      </c>
      <c r="Q223" s="73">
        <v>1584889504</v>
      </c>
      <c r="R223" s="74">
        <v>5472</v>
      </c>
      <c r="S223" s="1" t="s">
        <v>1479</v>
      </c>
      <c r="T223" s="75">
        <v>145.58500000000001</v>
      </c>
      <c r="U223" s="76">
        <v>44677587144.3899</v>
      </c>
      <c r="V223" s="77">
        <v>44677587144.3899</v>
      </c>
      <c r="W223" s="77">
        <v>59570116192.519798</v>
      </c>
      <c r="X223" s="76">
        <v>7.0039659723700007E-2</v>
      </c>
      <c r="Y223" s="71">
        <v>1</v>
      </c>
      <c r="Z223" s="71">
        <v>0</v>
      </c>
      <c r="AA223" s="71">
        <v>0</v>
      </c>
      <c r="AB223" s="71">
        <v>0</v>
      </c>
      <c r="AC223" s="73">
        <v>0.35</v>
      </c>
      <c r="AD223" s="73">
        <v>0.65</v>
      </c>
      <c r="AE223" s="1" t="s">
        <v>1480</v>
      </c>
      <c r="AF223" s="1" t="s">
        <v>1450</v>
      </c>
      <c r="AG223" s="1" t="s">
        <v>1451</v>
      </c>
      <c r="AI223" s="2" t="str">
        <f>INDEX('ISO2-ISO3'!$D$1:$D$249, MATCH($N223, 'ISO2-ISO3'!$C$1:$C$249, 0))</f>
        <v>JPN</v>
      </c>
      <c r="AJ223" s="2" t="str">
        <f>INDEX('WB Country Groups'!$C$2:$C$219, MATCH($AI223, 'WB Country Groups'!$B$2:$B$219, 0))</f>
        <v>East Asia &amp; Pacific</v>
      </c>
    </row>
    <row r="224" spans="1:36">
      <c r="A224" s="70">
        <v>45169</v>
      </c>
      <c r="B224" s="70">
        <v>45169</v>
      </c>
      <c r="C224" s="71">
        <v>892400</v>
      </c>
      <c r="D224" s="1" t="s">
        <v>2232</v>
      </c>
      <c r="E224" s="71">
        <v>1156401</v>
      </c>
      <c r="G224" s="1" t="s">
        <v>2233</v>
      </c>
      <c r="H224" s="72">
        <v>6470986</v>
      </c>
      <c r="I224" s="1" t="s">
        <v>2234</v>
      </c>
      <c r="J224" s="73">
        <v>0.85</v>
      </c>
      <c r="K224" s="73">
        <v>0.85</v>
      </c>
      <c r="L224" s="73">
        <v>0.85</v>
      </c>
      <c r="M224" s="1">
        <v>1</v>
      </c>
      <c r="N224" s="1" t="s">
        <v>1115</v>
      </c>
      <c r="O224" s="1" t="s">
        <v>1462</v>
      </c>
      <c r="P224" s="1">
        <v>15101050</v>
      </c>
      <c r="Q224" s="73">
        <v>208400000</v>
      </c>
      <c r="R224" s="74">
        <v>4070</v>
      </c>
      <c r="S224" s="1" t="s">
        <v>1479</v>
      </c>
      <c r="T224" s="75">
        <v>145.58500000000001</v>
      </c>
      <c r="U224" s="76">
        <v>4952157159.0479803</v>
      </c>
      <c r="V224" s="77">
        <v>4952157159.0479803</v>
      </c>
      <c r="W224" s="77">
        <v>5826067245.9387999</v>
      </c>
      <c r="X224" s="76">
        <v>7.763342304E-3</v>
      </c>
      <c r="Y224" s="71">
        <v>0</v>
      </c>
      <c r="Z224" s="71">
        <v>1</v>
      </c>
      <c r="AA224" s="71">
        <v>0</v>
      </c>
      <c r="AB224" s="71">
        <v>0</v>
      </c>
      <c r="AC224" s="73">
        <v>0.65</v>
      </c>
      <c r="AD224" s="73">
        <v>0.35</v>
      </c>
      <c r="AE224" s="1" t="s">
        <v>1480</v>
      </c>
      <c r="AF224" s="1" t="s">
        <v>1450</v>
      </c>
      <c r="AG224" s="1" t="s">
        <v>1451</v>
      </c>
      <c r="AI224" s="2" t="str">
        <f>INDEX('ISO2-ISO3'!$D$1:$D$249, MATCH($N224, 'ISO2-ISO3'!$C$1:$C$249, 0))</f>
        <v>JPN</v>
      </c>
      <c r="AJ224" s="2" t="str">
        <f>INDEX('WB Country Groups'!$C$2:$C$219, MATCH($AI224, 'WB Country Groups'!$B$2:$B$219, 0))</f>
        <v>East Asia &amp; Pacific</v>
      </c>
    </row>
    <row r="225" spans="1:36">
      <c r="A225" s="70">
        <v>45169</v>
      </c>
      <c r="B225" s="70">
        <v>45169</v>
      </c>
      <c r="C225" s="71">
        <v>892400</v>
      </c>
      <c r="D225" s="1" t="s">
        <v>2235</v>
      </c>
      <c r="E225" s="71">
        <v>1156702</v>
      </c>
      <c r="G225" s="1" t="s">
        <v>2236</v>
      </c>
      <c r="H225" s="72">
        <v>6472119</v>
      </c>
      <c r="I225" s="1" t="s">
        <v>2237</v>
      </c>
      <c r="J225" s="73">
        <v>0.55000000000000004</v>
      </c>
      <c r="K225" s="73">
        <v>0.55000000000000004</v>
      </c>
      <c r="L225" s="73">
        <v>0.55000000000000004</v>
      </c>
      <c r="M225" s="1">
        <v>1</v>
      </c>
      <c r="N225" s="1" t="s">
        <v>1091</v>
      </c>
      <c r="O225" s="1" t="s">
        <v>1467</v>
      </c>
      <c r="P225" s="1">
        <v>20105010</v>
      </c>
      <c r="Q225" s="73">
        <v>289321958</v>
      </c>
      <c r="R225" s="74">
        <v>47.56</v>
      </c>
      <c r="S225" s="1" t="s">
        <v>1448</v>
      </c>
      <c r="T225" s="75">
        <v>1</v>
      </c>
      <c r="U225" s="76">
        <v>7568083777.3640003</v>
      </c>
      <c r="V225" s="77">
        <v>7568083777.3640003</v>
      </c>
      <c r="W225" s="77">
        <v>13760152322.48</v>
      </c>
      <c r="X225" s="76">
        <v>1.1864248864100001E-2</v>
      </c>
      <c r="Y225" s="71">
        <v>1</v>
      </c>
      <c r="Z225" s="71">
        <v>0</v>
      </c>
      <c r="AA225" s="71">
        <v>0</v>
      </c>
      <c r="AB225" s="71">
        <v>0</v>
      </c>
      <c r="AC225" s="73">
        <v>1</v>
      </c>
      <c r="AD225" s="73">
        <v>0</v>
      </c>
      <c r="AE225" s="1" t="s">
        <v>1835</v>
      </c>
      <c r="AF225" s="1" t="s">
        <v>1450</v>
      </c>
      <c r="AG225" s="1" t="s">
        <v>1451</v>
      </c>
      <c r="AI225" s="2" t="str">
        <f>INDEX('ISO2-ISO3'!$D$1:$D$249, MATCH($N225, 'ISO2-ISO3'!$C$1:$C$249, 0))</f>
        <v>HKG</v>
      </c>
      <c r="AJ225" s="2" t="str">
        <f>INDEX('WB Country Groups'!$C$2:$C$219, MATCH($AI225, 'WB Country Groups'!$B$2:$B$219, 0))</f>
        <v>East Asia &amp; Pacific</v>
      </c>
    </row>
    <row r="226" spans="1:36">
      <c r="A226" s="70">
        <v>45169</v>
      </c>
      <c r="B226" s="70">
        <v>45169</v>
      </c>
      <c r="C226" s="71">
        <v>892400</v>
      </c>
      <c r="D226" s="1" t="s">
        <v>2238</v>
      </c>
      <c r="E226" s="71">
        <v>1157901</v>
      </c>
      <c r="G226" s="1" t="s">
        <v>2239</v>
      </c>
      <c r="H226" s="72" t="s">
        <v>2240</v>
      </c>
      <c r="I226" s="1" t="s">
        <v>2241</v>
      </c>
      <c r="J226" s="73">
        <v>1</v>
      </c>
      <c r="K226" s="73">
        <v>1</v>
      </c>
      <c r="L226" s="73">
        <v>1</v>
      </c>
      <c r="M226" s="1">
        <v>1</v>
      </c>
      <c r="N226" s="1" t="s">
        <v>1369</v>
      </c>
      <c r="O226" s="1" t="s">
        <v>1462</v>
      </c>
      <c r="P226" s="1">
        <v>15101050</v>
      </c>
      <c r="Q226" s="73">
        <v>183453417</v>
      </c>
      <c r="R226" s="74">
        <v>16.3</v>
      </c>
      <c r="S226" s="1" t="s">
        <v>1669</v>
      </c>
      <c r="T226" s="75">
        <v>0.78917255257862096</v>
      </c>
      <c r="U226" s="76">
        <v>3789146856.8302698</v>
      </c>
      <c r="V226" s="77">
        <v>3789146856.8302698</v>
      </c>
      <c r="W226" s="77">
        <v>3789146856.8302698</v>
      </c>
      <c r="X226" s="76">
        <v>5.9401273314000002E-3</v>
      </c>
      <c r="Y226" s="71">
        <v>0</v>
      </c>
      <c r="Z226" s="71">
        <v>1</v>
      </c>
      <c r="AA226" s="71">
        <v>0</v>
      </c>
      <c r="AB226" s="71">
        <v>0</v>
      </c>
      <c r="AC226" s="73">
        <v>1</v>
      </c>
      <c r="AD226" s="73">
        <v>0</v>
      </c>
      <c r="AE226" s="1" t="s">
        <v>1670</v>
      </c>
      <c r="AF226" s="1" t="s">
        <v>1450</v>
      </c>
      <c r="AG226" s="1" t="s">
        <v>1451</v>
      </c>
      <c r="AI226" s="2" t="str">
        <f>INDEX('ISO2-ISO3'!$D$1:$D$249, MATCH($N226, 'ISO2-ISO3'!$C$1:$C$249, 0))</f>
        <v>GBR</v>
      </c>
      <c r="AJ226" s="2" t="str">
        <f>INDEX('WB Country Groups'!$C$2:$C$219, MATCH($AI226, 'WB Country Groups'!$B$2:$B$219, 0))</f>
        <v>Europe &amp; Central Asia</v>
      </c>
    </row>
    <row r="227" spans="1:36">
      <c r="A227" s="70">
        <v>45169</v>
      </c>
      <c r="B227" s="70">
        <v>45169</v>
      </c>
      <c r="C227" s="71">
        <v>892400</v>
      </c>
      <c r="D227" s="1" t="s">
        <v>2242</v>
      </c>
      <c r="E227" s="71">
        <v>1158001</v>
      </c>
      <c r="F227" s="1">
        <v>478160104</v>
      </c>
      <c r="G227" s="1" t="s">
        <v>2243</v>
      </c>
      <c r="H227" s="72">
        <v>2475833</v>
      </c>
      <c r="I227" s="1" t="s">
        <v>2244</v>
      </c>
      <c r="J227" s="73">
        <v>1</v>
      </c>
      <c r="K227" s="73">
        <v>1</v>
      </c>
      <c r="L227" s="73">
        <v>1</v>
      </c>
      <c r="M227" s="1">
        <v>1</v>
      </c>
      <c r="N227" s="1" t="s">
        <v>1375</v>
      </c>
      <c r="O227" s="1" t="s">
        <v>1447</v>
      </c>
      <c r="P227" s="1">
        <v>35202010</v>
      </c>
      <c r="Q227" s="73">
        <v>2407778639</v>
      </c>
      <c r="R227" s="74">
        <v>161.68</v>
      </c>
      <c r="S227" s="1" t="s">
        <v>1448</v>
      </c>
      <c r="T227" s="75">
        <v>1</v>
      </c>
      <c r="U227" s="76">
        <v>389289650353.52002</v>
      </c>
      <c r="V227" s="77">
        <v>389289650353.52002</v>
      </c>
      <c r="W227" s="77">
        <v>389289650353.52002</v>
      </c>
      <c r="X227" s="76">
        <v>0.61027724161990005</v>
      </c>
      <c r="Y227" s="71">
        <v>1</v>
      </c>
      <c r="Z227" s="71">
        <v>0</v>
      </c>
      <c r="AA227" s="71">
        <v>0</v>
      </c>
      <c r="AB227" s="71">
        <v>0</v>
      </c>
      <c r="AC227" s="73">
        <v>1</v>
      </c>
      <c r="AD227" s="73">
        <v>0</v>
      </c>
      <c r="AE227" s="1" t="s">
        <v>1449</v>
      </c>
      <c r="AF227" s="1" t="s">
        <v>1450</v>
      </c>
      <c r="AG227" s="1" t="s">
        <v>1451</v>
      </c>
      <c r="AI227" s="2" t="str">
        <f>INDEX('ISO2-ISO3'!$D$1:$D$249, MATCH($N227, 'ISO2-ISO3'!$C$1:$C$249, 0))</f>
        <v>USA</v>
      </c>
      <c r="AJ227" s="2" t="str">
        <f>INDEX('WB Country Groups'!$C$2:$C$219, MATCH($AI227, 'WB Country Groups'!$B$2:$B$219, 0))</f>
        <v>North America</v>
      </c>
    </row>
    <row r="228" spans="1:36">
      <c r="A228" s="70">
        <v>45169</v>
      </c>
      <c r="B228" s="70">
        <v>45169</v>
      </c>
      <c r="C228" s="71">
        <v>892400</v>
      </c>
      <c r="D228" s="1" t="s">
        <v>2245</v>
      </c>
      <c r="E228" s="71">
        <v>1159001</v>
      </c>
      <c r="G228" s="1" t="s">
        <v>2246</v>
      </c>
      <c r="H228" s="72">
        <v>6480048</v>
      </c>
      <c r="I228" s="1" t="s">
        <v>2247</v>
      </c>
      <c r="J228" s="73">
        <v>0.75</v>
      </c>
      <c r="K228" s="73">
        <v>0.75</v>
      </c>
      <c r="L228" s="73">
        <v>0.75</v>
      </c>
      <c r="M228" s="1">
        <v>1</v>
      </c>
      <c r="N228" s="1" t="s">
        <v>1115</v>
      </c>
      <c r="O228" s="1" t="s">
        <v>1499</v>
      </c>
      <c r="P228" s="1">
        <v>30101040</v>
      </c>
      <c r="Q228" s="73">
        <v>871925246</v>
      </c>
      <c r="R228" s="74">
        <v>3019</v>
      </c>
      <c r="S228" s="1" t="s">
        <v>1479</v>
      </c>
      <c r="T228" s="75">
        <v>145.58500000000001</v>
      </c>
      <c r="U228" s="76">
        <v>13560852685.754</v>
      </c>
      <c r="V228" s="77">
        <v>13560852685.754</v>
      </c>
      <c r="W228" s="77">
        <v>18081136914.338699</v>
      </c>
      <c r="X228" s="76">
        <v>2.1258925747300001E-2</v>
      </c>
      <c r="Y228" s="71">
        <v>1</v>
      </c>
      <c r="Z228" s="71">
        <v>0</v>
      </c>
      <c r="AA228" s="71">
        <v>0</v>
      </c>
      <c r="AB228" s="71">
        <v>0</v>
      </c>
      <c r="AC228" s="73">
        <v>0.5</v>
      </c>
      <c r="AD228" s="73">
        <v>0.5</v>
      </c>
      <c r="AE228" s="1" t="s">
        <v>1480</v>
      </c>
      <c r="AF228" s="1" t="s">
        <v>1450</v>
      </c>
      <c r="AG228" s="1" t="s">
        <v>1451</v>
      </c>
      <c r="AI228" s="2" t="str">
        <f>INDEX('ISO2-ISO3'!$D$1:$D$249, MATCH($N228, 'ISO2-ISO3'!$C$1:$C$249, 0))</f>
        <v>JPN</v>
      </c>
      <c r="AJ228" s="2" t="str">
        <f>INDEX('WB Country Groups'!$C$2:$C$219, MATCH($AI228, 'WB Country Groups'!$B$2:$B$219, 0))</f>
        <v>East Asia &amp; Pacific</v>
      </c>
    </row>
    <row r="229" spans="1:36">
      <c r="A229" s="70">
        <v>45169</v>
      </c>
      <c r="B229" s="70">
        <v>45169</v>
      </c>
      <c r="C229" s="71">
        <v>892400</v>
      </c>
      <c r="D229" s="1" t="s">
        <v>2248</v>
      </c>
      <c r="E229" s="71">
        <v>1159401</v>
      </c>
      <c r="G229" s="1" t="s">
        <v>2249</v>
      </c>
      <c r="H229" s="72">
        <v>6481320</v>
      </c>
      <c r="I229" s="1" t="s">
        <v>2250</v>
      </c>
      <c r="J229" s="73">
        <v>0.8</v>
      </c>
      <c r="K229" s="73">
        <v>0.8</v>
      </c>
      <c r="L229" s="73">
        <v>0.8</v>
      </c>
      <c r="M229" s="1">
        <v>1</v>
      </c>
      <c r="N229" s="1" t="s">
        <v>1115</v>
      </c>
      <c r="O229" s="1" t="s">
        <v>1467</v>
      </c>
      <c r="P229" s="1">
        <v>20103010</v>
      </c>
      <c r="Q229" s="73">
        <v>528656011</v>
      </c>
      <c r="R229" s="74">
        <v>2433.5</v>
      </c>
      <c r="S229" s="1" t="s">
        <v>1479</v>
      </c>
      <c r="T229" s="75">
        <v>145.58500000000001</v>
      </c>
      <c r="U229" s="76">
        <v>7069323915.3401804</v>
      </c>
      <c r="V229" s="77">
        <v>7069323915.3401804</v>
      </c>
      <c r="W229" s="77">
        <v>8836654894.17523</v>
      </c>
      <c r="X229" s="76">
        <v>1.10823585863E-2</v>
      </c>
      <c r="Y229" s="71">
        <v>0</v>
      </c>
      <c r="Z229" s="71">
        <v>1</v>
      </c>
      <c r="AA229" s="71">
        <v>0</v>
      </c>
      <c r="AB229" s="71">
        <v>0</v>
      </c>
      <c r="AC229" s="73">
        <v>1</v>
      </c>
      <c r="AD229" s="73">
        <v>0</v>
      </c>
      <c r="AE229" s="1" t="s">
        <v>1480</v>
      </c>
      <c r="AF229" s="1" t="s">
        <v>1450</v>
      </c>
      <c r="AG229" s="1" t="s">
        <v>1451</v>
      </c>
      <c r="AI229" s="2" t="str">
        <f>INDEX('ISO2-ISO3'!$D$1:$D$249, MATCH($N229, 'ISO2-ISO3'!$C$1:$C$249, 0))</f>
        <v>JPN</v>
      </c>
      <c r="AJ229" s="2" t="str">
        <f>INDEX('WB Country Groups'!$C$2:$C$219, MATCH($AI229, 'WB Country Groups'!$B$2:$B$219, 0))</f>
        <v>East Asia &amp; Pacific</v>
      </c>
    </row>
    <row r="230" spans="1:36">
      <c r="A230" s="70">
        <v>45169</v>
      </c>
      <c r="B230" s="70">
        <v>45169</v>
      </c>
      <c r="C230" s="71">
        <v>892400</v>
      </c>
      <c r="D230" s="1" t="s">
        <v>2251</v>
      </c>
      <c r="E230" s="71">
        <v>1160401</v>
      </c>
      <c r="G230" s="1" t="s">
        <v>2252</v>
      </c>
      <c r="H230" s="72">
        <v>6483489</v>
      </c>
      <c r="I230" s="1" t="s">
        <v>2253</v>
      </c>
      <c r="J230" s="73">
        <v>0.75</v>
      </c>
      <c r="K230" s="73">
        <v>0.75</v>
      </c>
      <c r="L230" s="73">
        <v>0.75</v>
      </c>
      <c r="M230" s="1">
        <v>1</v>
      </c>
      <c r="N230" s="1" t="s">
        <v>1115</v>
      </c>
      <c r="O230" s="1" t="s">
        <v>1548</v>
      </c>
      <c r="P230" s="1">
        <v>55101010</v>
      </c>
      <c r="Q230" s="73">
        <v>938733028</v>
      </c>
      <c r="R230" s="74">
        <v>2074</v>
      </c>
      <c r="S230" s="1" t="s">
        <v>1479</v>
      </c>
      <c r="T230" s="75">
        <v>145.58500000000001</v>
      </c>
      <c r="U230" s="76">
        <v>10029874128.8869</v>
      </c>
      <c r="V230" s="77">
        <v>10029874128.8869</v>
      </c>
      <c r="W230" s="77">
        <v>13373165505.182501</v>
      </c>
      <c r="X230" s="76">
        <v>1.57235208067E-2</v>
      </c>
      <c r="Y230" s="71">
        <v>0</v>
      </c>
      <c r="Z230" s="71">
        <v>1</v>
      </c>
      <c r="AA230" s="71">
        <v>0</v>
      </c>
      <c r="AB230" s="71">
        <v>0</v>
      </c>
      <c r="AC230" s="73">
        <v>1</v>
      </c>
      <c r="AD230" s="73">
        <v>0</v>
      </c>
      <c r="AE230" s="1" t="s">
        <v>1480</v>
      </c>
      <c r="AF230" s="1" t="s">
        <v>1450</v>
      </c>
      <c r="AG230" s="1" t="s">
        <v>1451</v>
      </c>
      <c r="AI230" s="2" t="str">
        <f>INDEX('ISO2-ISO3'!$D$1:$D$249, MATCH($N230, 'ISO2-ISO3'!$C$1:$C$249, 0))</f>
        <v>JPN</v>
      </c>
      <c r="AJ230" s="2" t="str">
        <f>INDEX('WB Country Groups'!$C$2:$C$219, MATCH($AI230, 'WB Country Groups'!$B$2:$B$219, 0))</f>
        <v>East Asia &amp; Pacific</v>
      </c>
    </row>
    <row r="231" spans="1:36">
      <c r="A231" s="70">
        <v>45169</v>
      </c>
      <c r="B231" s="70">
        <v>45169</v>
      </c>
      <c r="C231" s="71">
        <v>892400</v>
      </c>
      <c r="D231" s="1" t="s">
        <v>2254</v>
      </c>
      <c r="E231" s="71">
        <v>1160801</v>
      </c>
      <c r="G231" s="1" t="s">
        <v>2255</v>
      </c>
      <c r="H231" s="72">
        <v>6483809</v>
      </c>
      <c r="I231" s="1" t="s">
        <v>2256</v>
      </c>
      <c r="J231" s="73">
        <v>1</v>
      </c>
      <c r="K231" s="73">
        <v>1</v>
      </c>
      <c r="L231" s="73">
        <v>1</v>
      </c>
      <c r="M231" s="1">
        <v>1</v>
      </c>
      <c r="N231" s="1" t="s">
        <v>1115</v>
      </c>
      <c r="O231" s="1" t="s">
        <v>1499</v>
      </c>
      <c r="P231" s="1">
        <v>30302010</v>
      </c>
      <c r="Q231" s="73">
        <v>465900000</v>
      </c>
      <c r="R231" s="74">
        <v>5639</v>
      </c>
      <c r="S231" s="1" t="s">
        <v>1479</v>
      </c>
      <c r="T231" s="75">
        <v>145.58500000000001</v>
      </c>
      <c r="U231" s="76">
        <v>18045884534.8078</v>
      </c>
      <c r="V231" s="77">
        <v>18045884534.8078</v>
      </c>
      <c r="W231" s="77">
        <v>18045884534.8078</v>
      </c>
      <c r="X231" s="76">
        <v>2.8289970274000001E-2</v>
      </c>
      <c r="Y231" s="71">
        <v>1</v>
      </c>
      <c r="Z231" s="71">
        <v>0</v>
      </c>
      <c r="AA231" s="71">
        <v>0</v>
      </c>
      <c r="AB231" s="71">
        <v>0</v>
      </c>
      <c r="AC231" s="73">
        <v>0.65</v>
      </c>
      <c r="AD231" s="73">
        <v>0.35</v>
      </c>
      <c r="AE231" s="1" t="s">
        <v>1480</v>
      </c>
      <c r="AF231" s="1" t="s">
        <v>1450</v>
      </c>
      <c r="AG231" s="1" t="s">
        <v>1451</v>
      </c>
      <c r="AI231" s="2" t="str">
        <f>INDEX('ISO2-ISO3'!$D$1:$D$249, MATCH($N231, 'ISO2-ISO3'!$C$1:$C$249, 0))</f>
        <v>JPN</v>
      </c>
      <c r="AJ231" s="2" t="str">
        <f>INDEX('WB Country Groups'!$C$2:$C$219, MATCH($AI231, 'WB Country Groups'!$B$2:$B$219, 0))</f>
        <v>East Asia &amp; Pacific</v>
      </c>
    </row>
    <row r="232" spans="1:36">
      <c r="A232" s="70">
        <v>45169</v>
      </c>
      <c r="B232" s="70">
        <v>45169</v>
      </c>
      <c r="C232" s="71">
        <v>892400</v>
      </c>
      <c r="D232" s="1" t="s">
        <v>2257</v>
      </c>
      <c r="E232" s="71">
        <v>1161401</v>
      </c>
      <c r="G232" s="1" t="s">
        <v>2258</v>
      </c>
      <c r="H232" s="72">
        <v>6484686</v>
      </c>
      <c r="I232" s="1" t="s">
        <v>2259</v>
      </c>
      <c r="J232" s="73">
        <v>0.55000000000000004</v>
      </c>
      <c r="K232" s="73">
        <v>0.55000000000000004</v>
      </c>
      <c r="L232" s="73">
        <v>0.55000000000000004</v>
      </c>
      <c r="M232" s="1">
        <v>1</v>
      </c>
      <c r="N232" s="1" t="s">
        <v>1115</v>
      </c>
      <c r="O232" s="1" t="s">
        <v>1467</v>
      </c>
      <c r="P232" s="1">
        <v>20303010</v>
      </c>
      <c r="Q232" s="73">
        <v>250712389</v>
      </c>
      <c r="R232" s="74">
        <v>4886</v>
      </c>
      <c r="S232" s="1" t="s">
        <v>1479</v>
      </c>
      <c r="T232" s="75">
        <v>145.58500000000001</v>
      </c>
      <c r="U232" s="76">
        <v>4627807830.2002296</v>
      </c>
      <c r="V232" s="77">
        <v>4627807830.2002296</v>
      </c>
      <c r="W232" s="77">
        <v>8414196054.9095001</v>
      </c>
      <c r="X232" s="76">
        <v>7.2548699787000001E-3</v>
      </c>
      <c r="Y232" s="71">
        <v>0</v>
      </c>
      <c r="Z232" s="71">
        <v>1</v>
      </c>
      <c r="AA232" s="71">
        <v>0</v>
      </c>
      <c r="AB232" s="71">
        <v>0</v>
      </c>
      <c r="AC232" s="73">
        <v>1</v>
      </c>
      <c r="AD232" s="73">
        <v>0</v>
      </c>
      <c r="AE232" s="1" t="s">
        <v>1480</v>
      </c>
      <c r="AF232" s="1" t="s">
        <v>1450</v>
      </c>
      <c r="AG232" s="1" t="s">
        <v>1451</v>
      </c>
      <c r="AI232" s="2" t="str">
        <f>INDEX('ISO2-ISO3'!$D$1:$D$249, MATCH($N232, 'ISO2-ISO3'!$C$1:$C$249, 0))</f>
        <v>JPN</v>
      </c>
      <c r="AJ232" s="2" t="str">
        <f>INDEX('WB Country Groups'!$C$2:$C$219, MATCH($AI232, 'WB Country Groups'!$B$2:$B$219, 0))</f>
        <v>East Asia &amp; Pacific</v>
      </c>
    </row>
    <row r="233" spans="1:36">
      <c r="A233" s="70">
        <v>45169</v>
      </c>
      <c r="B233" s="70">
        <v>45169</v>
      </c>
      <c r="C233" s="71">
        <v>892400</v>
      </c>
      <c r="D233" s="1" t="s">
        <v>2260</v>
      </c>
      <c r="E233" s="71">
        <v>1161901</v>
      </c>
      <c r="G233" s="1" t="s">
        <v>2261</v>
      </c>
      <c r="H233" s="72">
        <v>6487362</v>
      </c>
      <c r="I233" s="1" t="s">
        <v>2262</v>
      </c>
      <c r="J233" s="73">
        <v>0.8</v>
      </c>
      <c r="K233" s="73">
        <v>0.8</v>
      </c>
      <c r="L233" s="73">
        <v>0.8</v>
      </c>
      <c r="M233" s="1">
        <v>1</v>
      </c>
      <c r="N233" s="1" t="s">
        <v>1115</v>
      </c>
      <c r="O233" s="1" t="s">
        <v>1467</v>
      </c>
      <c r="P233" s="1">
        <v>20304010</v>
      </c>
      <c r="Q233" s="73">
        <v>128550800</v>
      </c>
      <c r="R233" s="74">
        <v>5040</v>
      </c>
      <c r="S233" s="1" t="s">
        <v>1479</v>
      </c>
      <c r="T233" s="75">
        <v>145.58500000000001</v>
      </c>
      <c r="U233" s="76">
        <v>3560235090.1535201</v>
      </c>
      <c r="V233" s="77">
        <v>3560235090.1535201</v>
      </c>
      <c r="W233" s="77">
        <v>4450293862.6919003</v>
      </c>
      <c r="X233" s="76">
        <v>5.5812694952999996E-3</v>
      </c>
      <c r="Y233" s="71">
        <v>0</v>
      </c>
      <c r="Z233" s="71">
        <v>1</v>
      </c>
      <c r="AA233" s="71">
        <v>0</v>
      </c>
      <c r="AB233" s="71">
        <v>0</v>
      </c>
      <c r="AC233" s="73">
        <v>0.5</v>
      </c>
      <c r="AD233" s="73">
        <v>0.5</v>
      </c>
      <c r="AE233" s="1" t="s">
        <v>1480</v>
      </c>
      <c r="AF233" s="1" t="s">
        <v>1450</v>
      </c>
      <c r="AG233" s="1" t="s">
        <v>1451</v>
      </c>
      <c r="AI233" s="2" t="str">
        <f>INDEX('ISO2-ISO3'!$D$1:$D$249, MATCH($N233, 'ISO2-ISO3'!$C$1:$C$249, 0))</f>
        <v>JPN</v>
      </c>
      <c r="AJ233" s="2" t="str">
        <f>INDEX('WB Country Groups'!$C$2:$C$219, MATCH($AI233, 'WB Country Groups'!$B$2:$B$219, 0))</f>
        <v>East Asia &amp; Pacific</v>
      </c>
    </row>
    <row r="234" spans="1:36">
      <c r="A234" s="70">
        <v>45169</v>
      </c>
      <c r="B234" s="70">
        <v>45169</v>
      </c>
      <c r="C234" s="71">
        <v>892400</v>
      </c>
      <c r="D234" s="1" t="s">
        <v>2263</v>
      </c>
      <c r="E234" s="71">
        <v>1162001</v>
      </c>
      <c r="G234" s="1" t="s">
        <v>2264</v>
      </c>
      <c r="H234" s="72">
        <v>6487425</v>
      </c>
      <c r="I234" s="1" t="s">
        <v>2265</v>
      </c>
      <c r="J234" s="73">
        <v>0.75</v>
      </c>
      <c r="K234" s="73">
        <v>0.75</v>
      </c>
      <c r="L234" s="73">
        <v>0.75</v>
      </c>
      <c r="M234" s="1">
        <v>1</v>
      </c>
      <c r="N234" s="1" t="s">
        <v>1115</v>
      </c>
      <c r="O234" s="1" t="s">
        <v>1467</v>
      </c>
      <c r="P234" s="1">
        <v>20304010</v>
      </c>
      <c r="Q234" s="73">
        <v>172411186</v>
      </c>
      <c r="R234" s="74">
        <v>5578</v>
      </c>
      <c r="S234" s="1" t="s">
        <v>1479</v>
      </c>
      <c r="T234" s="75">
        <v>145.58500000000001</v>
      </c>
      <c r="U234" s="76">
        <v>4954371649.76474</v>
      </c>
      <c r="V234" s="77">
        <v>4954371649.76474</v>
      </c>
      <c r="W234" s="77">
        <v>6605828866.3529902</v>
      </c>
      <c r="X234" s="76">
        <v>7.7668138919999999E-3</v>
      </c>
      <c r="Y234" s="71">
        <v>0</v>
      </c>
      <c r="Z234" s="71">
        <v>1</v>
      </c>
      <c r="AA234" s="71">
        <v>0</v>
      </c>
      <c r="AB234" s="71">
        <v>0</v>
      </c>
      <c r="AC234" s="73">
        <v>0.65</v>
      </c>
      <c r="AD234" s="73">
        <v>0.35</v>
      </c>
      <c r="AE234" s="1" t="s">
        <v>1480</v>
      </c>
      <c r="AF234" s="1" t="s">
        <v>1450</v>
      </c>
      <c r="AG234" s="1" t="s">
        <v>1451</v>
      </c>
      <c r="AI234" s="2" t="str">
        <f>INDEX('ISO2-ISO3'!$D$1:$D$249, MATCH($N234, 'ISO2-ISO3'!$C$1:$C$249, 0))</f>
        <v>JPN</v>
      </c>
      <c r="AJ234" s="2" t="str">
        <f>INDEX('WB Country Groups'!$C$2:$C$219, MATCH($AI234, 'WB Country Groups'!$B$2:$B$219, 0))</f>
        <v>East Asia &amp; Pacific</v>
      </c>
    </row>
    <row r="235" spans="1:36">
      <c r="A235" s="70">
        <v>45169</v>
      </c>
      <c r="B235" s="70">
        <v>45169</v>
      </c>
      <c r="C235" s="71">
        <v>892400</v>
      </c>
      <c r="D235" s="1" t="s">
        <v>2266</v>
      </c>
      <c r="E235" s="71">
        <v>1162101</v>
      </c>
      <c r="F235" s="1">
        <v>487836108</v>
      </c>
      <c r="G235" s="1" t="s">
        <v>2267</v>
      </c>
      <c r="H235" s="72">
        <v>2486813</v>
      </c>
      <c r="I235" s="1" t="s">
        <v>2268</v>
      </c>
      <c r="J235" s="73">
        <v>0.8</v>
      </c>
      <c r="K235" s="73">
        <v>0.8</v>
      </c>
      <c r="L235" s="73">
        <v>0.8</v>
      </c>
      <c r="M235" s="1">
        <v>1</v>
      </c>
      <c r="N235" s="1" t="s">
        <v>1375</v>
      </c>
      <c r="O235" s="1" t="s">
        <v>1499</v>
      </c>
      <c r="P235" s="1">
        <v>30202030</v>
      </c>
      <c r="Q235" s="73">
        <v>342668232</v>
      </c>
      <c r="R235" s="74">
        <v>61.02</v>
      </c>
      <c r="S235" s="1" t="s">
        <v>1448</v>
      </c>
      <c r="T235" s="75">
        <v>1</v>
      </c>
      <c r="U235" s="76">
        <v>16727692413.312</v>
      </c>
      <c r="V235" s="77">
        <v>16727692413.312</v>
      </c>
      <c r="W235" s="77">
        <v>20909615516.639999</v>
      </c>
      <c r="X235" s="76">
        <v>2.6223481603999999E-2</v>
      </c>
      <c r="Y235" s="71">
        <v>0</v>
      </c>
      <c r="Z235" s="71">
        <v>1</v>
      </c>
      <c r="AA235" s="71">
        <v>0</v>
      </c>
      <c r="AB235" s="71">
        <v>0</v>
      </c>
      <c r="AC235" s="73">
        <v>1</v>
      </c>
      <c r="AD235" s="73">
        <v>0</v>
      </c>
      <c r="AE235" s="1" t="s">
        <v>1449</v>
      </c>
      <c r="AF235" s="1" t="s">
        <v>1450</v>
      </c>
      <c r="AG235" s="1" t="s">
        <v>1451</v>
      </c>
      <c r="AI235" s="2" t="str">
        <f>INDEX('ISO2-ISO3'!$D$1:$D$249, MATCH($N235, 'ISO2-ISO3'!$C$1:$C$249, 0))</f>
        <v>USA</v>
      </c>
      <c r="AJ235" s="2" t="str">
        <f>INDEX('WB Country Groups'!$C$2:$C$219, MATCH($AI235, 'WB Country Groups'!$B$2:$B$219, 0))</f>
        <v>North America</v>
      </c>
    </row>
    <row r="236" spans="1:36">
      <c r="A236" s="70">
        <v>45169</v>
      </c>
      <c r="B236" s="70">
        <v>45169</v>
      </c>
      <c r="C236" s="71">
        <v>892400</v>
      </c>
      <c r="D236" s="1" t="s">
        <v>2269</v>
      </c>
      <c r="E236" s="71">
        <v>1162401</v>
      </c>
      <c r="G236" s="1" t="s">
        <v>2270</v>
      </c>
      <c r="H236" s="72" t="s">
        <v>2271</v>
      </c>
      <c r="I236" s="1" t="s">
        <v>2272</v>
      </c>
      <c r="J236" s="73">
        <v>0.8</v>
      </c>
      <c r="K236" s="73">
        <v>0.8</v>
      </c>
      <c r="L236" s="73">
        <v>0.8</v>
      </c>
      <c r="M236" s="1">
        <v>1</v>
      </c>
      <c r="N236" s="1" t="s">
        <v>1293</v>
      </c>
      <c r="O236" s="1" t="s">
        <v>1467</v>
      </c>
      <c r="P236" s="1">
        <v>20105010</v>
      </c>
      <c r="Q236" s="73">
        <v>1820557767</v>
      </c>
      <c r="R236" s="74">
        <v>6.94</v>
      </c>
      <c r="S236" s="1" t="s">
        <v>1834</v>
      </c>
      <c r="T236" s="75">
        <v>1.3505</v>
      </c>
      <c r="U236" s="76">
        <v>7484440371.9985199</v>
      </c>
      <c r="V236" s="77">
        <v>7484440371.9985199</v>
      </c>
      <c r="W236" s="77">
        <v>9355550464.9981499</v>
      </c>
      <c r="X236" s="76">
        <v>1.1733123706600001E-2</v>
      </c>
      <c r="Y236" s="71">
        <v>0</v>
      </c>
      <c r="Z236" s="71">
        <v>1</v>
      </c>
      <c r="AA236" s="71">
        <v>0</v>
      </c>
      <c r="AB236" s="71">
        <v>0</v>
      </c>
      <c r="AC236" s="73">
        <v>0</v>
      </c>
      <c r="AD236" s="73">
        <v>1</v>
      </c>
      <c r="AE236" s="1" t="s">
        <v>1835</v>
      </c>
      <c r="AF236" s="1" t="s">
        <v>1450</v>
      </c>
      <c r="AG236" s="1" t="s">
        <v>1451</v>
      </c>
      <c r="AI236" s="2" t="str">
        <f>INDEX('ISO2-ISO3'!$D$1:$D$249, MATCH($N236, 'ISO2-ISO3'!$C$1:$C$249, 0))</f>
        <v>SGP</v>
      </c>
      <c r="AJ236" s="2" t="str">
        <f>INDEX('WB Country Groups'!$C$2:$C$219, MATCH($AI236, 'WB Country Groups'!$B$2:$B$219, 0))</f>
        <v>East Asia &amp; Pacific</v>
      </c>
    </row>
    <row r="237" spans="1:36">
      <c r="A237" s="70">
        <v>45169</v>
      </c>
      <c r="B237" s="70">
        <v>45169</v>
      </c>
      <c r="C237" s="71">
        <v>892400</v>
      </c>
      <c r="D237" s="1" t="s">
        <v>2273</v>
      </c>
      <c r="E237" s="71">
        <v>1162801</v>
      </c>
      <c r="G237" s="1" t="s">
        <v>2274</v>
      </c>
      <c r="H237" s="72">
        <v>4519579</v>
      </c>
      <c r="I237" s="1" t="s">
        <v>2275</v>
      </c>
      <c r="J237" s="73">
        <v>0.9</v>
      </c>
      <c r="K237" s="73">
        <v>0.9</v>
      </c>
      <c r="L237" s="73">
        <v>0.9</v>
      </c>
      <c r="M237" s="1">
        <v>1</v>
      </c>
      <c r="N237" s="1" t="s">
        <v>1105</v>
      </c>
      <c r="O237" s="1" t="s">
        <v>1499</v>
      </c>
      <c r="P237" s="1">
        <v>30202030</v>
      </c>
      <c r="Q237" s="73">
        <v>177074526</v>
      </c>
      <c r="R237" s="74">
        <v>86.14</v>
      </c>
      <c r="S237" s="1" t="s">
        <v>1456</v>
      </c>
      <c r="T237" s="75">
        <v>0.92136177270005104</v>
      </c>
      <c r="U237" s="76">
        <v>14899554235.2994</v>
      </c>
      <c r="V237" s="77">
        <v>14899554235.2994</v>
      </c>
      <c r="W237" s="77">
        <v>16555060261.4438</v>
      </c>
      <c r="X237" s="76">
        <v>2.3357566408000002E-2</v>
      </c>
      <c r="Y237" s="71">
        <v>1</v>
      </c>
      <c r="Z237" s="71">
        <v>0</v>
      </c>
      <c r="AA237" s="71">
        <v>0</v>
      </c>
      <c r="AB237" s="71">
        <v>0</v>
      </c>
      <c r="AC237" s="73">
        <v>0</v>
      </c>
      <c r="AD237" s="73">
        <v>1</v>
      </c>
      <c r="AE237" s="1" t="s">
        <v>1655</v>
      </c>
      <c r="AF237" s="1" t="s">
        <v>1450</v>
      </c>
      <c r="AG237" s="1" t="s">
        <v>1585</v>
      </c>
      <c r="AI237" s="2" t="str">
        <f>INDEX('ISO2-ISO3'!$D$1:$D$249, MATCH($N237, 'ISO2-ISO3'!$C$1:$C$249, 0))</f>
        <v>IRL</v>
      </c>
      <c r="AJ237" s="2" t="str">
        <f>INDEX('WB Country Groups'!$C$2:$C$219, MATCH($AI237, 'WB Country Groups'!$B$2:$B$219, 0))</f>
        <v>Europe &amp; Central Asia</v>
      </c>
    </row>
    <row r="238" spans="1:36">
      <c r="A238" s="70">
        <v>45169</v>
      </c>
      <c r="B238" s="70">
        <v>45169</v>
      </c>
      <c r="C238" s="71">
        <v>892400</v>
      </c>
      <c r="D238" s="1" t="s">
        <v>2276</v>
      </c>
      <c r="E238" s="71">
        <v>1163101</v>
      </c>
      <c r="F238" s="1" t="s">
        <v>2277</v>
      </c>
      <c r="G238" s="1" t="s">
        <v>2278</v>
      </c>
      <c r="H238" s="72">
        <v>4490005</v>
      </c>
      <c r="I238" s="1" t="s">
        <v>2279</v>
      </c>
      <c r="J238" s="73">
        <v>1</v>
      </c>
      <c r="K238" s="73">
        <v>1</v>
      </c>
      <c r="L238" s="73">
        <v>1</v>
      </c>
      <c r="M238" s="1">
        <v>1</v>
      </c>
      <c r="N238" s="1" t="s">
        <v>1040</v>
      </c>
      <c r="O238" s="1" t="s">
        <v>1499</v>
      </c>
      <c r="P238" s="1">
        <v>30101030</v>
      </c>
      <c r="Q238" s="73">
        <v>273130980</v>
      </c>
      <c r="R238" s="74">
        <v>18.02</v>
      </c>
      <c r="S238" s="1" t="s">
        <v>1456</v>
      </c>
      <c r="T238" s="75">
        <v>0.92136177270005104</v>
      </c>
      <c r="U238" s="76">
        <v>5341897618.7568598</v>
      </c>
      <c r="V238" s="77">
        <v>5341897618.7568598</v>
      </c>
      <c r="W238" s="77">
        <v>7827503151.6288605</v>
      </c>
      <c r="X238" s="76">
        <v>8.3743262654000002E-3</v>
      </c>
      <c r="Y238" s="71">
        <v>0</v>
      </c>
      <c r="Z238" s="71">
        <v>1</v>
      </c>
      <c r="AA238" s="71">
        <v>0</v>
      </c>
      <c r="AB238" s="71">
        <v>0</v>
      </c>
      <c r="AC238" s="73">
        <v>1</v>
      </c>
      <c r="AD238" s="73">
        <v>0</v>
      </c>
      <c r="AE238" s="1" t="s">
        <v>2280</v>
      </c>
      <c r="AF238" s="1" t="s">
        <v>1450</v>
      </c>
      <c r="AG238" s="1" t="s">
        <v>1619</v>
      </c>
      <c r="AI238" s="2" t="str">
        <f>INDEX('ISO2-ISO3'!$D$1:$D$249, MATCH($N238, 'ISO2-ISO3'!$C$1:$C$249, 0))</f>
        <v>FIN</v>
      </c>
      <c r="AJ238" s="2" t="str">
        <f>INDEX('WB Country Groups'!$C$2:$C$219, MATCH($AI238, 'WB Country Groups'!$B$2:$B$219, 0))</f>
        <v>Europe &amp; Central Asia</v>
      </c>
    </row>
    <row r="239" spans="1:36">
      <c r="A239" s="70">
        <v>45169</v>
      </c>
      <c r="B239" s="70">
        <v>45169</v>
      </c>
      <c r="C239" s="71">
        <v>892400</v>
      </c>
      <c r="D239" s="1" t="s">
        <v>2281</v>
      </c>
      <c r="E239" s="71">
        <v>1163301</v>
      </c>
      <c r="G239" s="1" t="s">
        <v>2282</v>
      </c>
      <c r="H239" s="72">
        <v>6490809</v>
      </c>
      <c r="I239" s="1" t="s">
        <v>2283</v>
      </c>
      <c r="J239" s="73">
        <v>0.7</v>
      </c>
      <c r="K239" s="73">
        <v>0.7</v>
      </c>
      <c r="L239" s="73">
        <v>0.7</v>
      </c>
      <c r="M239" s="1">
        <v>1</v>
      </c>
      <c r="N239" s="1" t="s">
        <v>1115</v>
      </c>
      <c r="O239" s="1" t="s">
        <v>1499</v>
      </c>
      <c r="P239" s="1">
        <v>30202030</v>
      </c>
      <c r="Q239" s="73">
        <v>193883202</v>
      </c>
      <c r="R239" s="74">
        <v>8426</v>
      </c>
      <c r="S239" s="1" t="s">
        <v>1479</v>
      </c>
      <c r="T239" s="75">
        <v>145.58500000000001</v>
      </c>
      <c r="U239" s="76">
        <v>7854943174.3407602</v>
      </c>
      <c r="V239" s="77">
        <v>7854943174.3407602</v>
      </c>
      <c r="W239" s="77">
        <v>11221347391.9154</v>
      </c>
      <c r="X239" s="76">
        <v>1.2313949392600001E-2</v>
      </c>
      <c r="Y239" s="71">
        <v>0</v>
      </c>
      <c r="Z239" s="71">
        <v>1</v>
      </c>
      <c r="AA239" s="71">
        <v>0</v>
      </c>
      <c r="AB239" s="71">
        <v>0</v>
      </c>
      <c r="AC239" s="73">
        <v>0</v>
      </c>
      <c r="AD239" s="73">
        <v>1</v>
      </c>
      <c r="AE239" s="1" t="s">
        <v>1480</v>
      </c>
      <c r="AF239" s="1" t="s">
        <v>1450</v>
      </c>
      <c r="AG239" s="1" t="s">
        <v>1451</v>
      </c>
      <c r="AI239" s="2" t="str">
        <f>INDEX('ISO2-ISO3'!$D$1:$D$249, MATCH($N239, 'ISO2-ISO3'!$C$1:$C$249, 0))</f>
        <v>JPN</v>
      </c>
      <c r="AJ239" s="2" t="str">
        <f>INDEX('WB Country Groups'!$C$2:$C$219, MATCH($AI239, 'WB Country Groups'!$B$2:$B$219, 0))</f>
        <v>East Asia &amp; Pacific</v>
      </c>
    </row>
    <row r="240" spans="1:36">
      <c r="A240" s="70">
        <v>45169</v>
      </c>
      <c r="B240" s="70">
        <v>45169</v>
      </c>
      <c r="C240" s="71">
        <v>892400</v>
      </c>
      <c r="D240" s="1" t="s">
        <v>2284</v>
      </c>
      <c r="E240" s="71">
        <v>1163401</v>
      </c>
      <c r="F240" s="1">
        <v>494368103</v>
      </c>
      <c r="G240" s="1" t="s">
        <v>2285</v>
      </c>
      <c r="H240" s="72">
        <v>2491839</v>
      </c>
      <c r="I240" s="1" t="s">
        <v>2286</v>
      </c>
      <c r="J240" s="73">
        <v>1</v>
      </c>
      <c r="K240" s="73">
        <v>1</v>
      </c>
      <c r="L240" s="73">
        <v>1</v>
      </c>
      <c r="M240" s="1">
        <v>1</v>
      </c>
      <c r="N240" s="1" t="s">
        <v>1375</v>
      </c>
      <c r="O240" s="1" t="s">
        <v>1499</v>
      </c>
      <c r="P240" s="1">
        <v>30301010</v>
      </c>
      <c r="Q240" s="73">
        <v>337453754</v>
      </c>
      <c r="R240" s="74">
        <v>128.83000000000001</v>
      </c>
      <c r="S240" s="1" t="s">
        <v>1448</v>
      </c>
      <c r="T240" s="75">
        <v>1</v>
      </c>
      <c r="U240" s="76">
        <v>43474167127.82</v>
      </c>
      <c r="V240" s="77">
        <v>43474167127.82</v>
      </c>
      <c r="W240" s="77">
        <v>43474167127.82</v>
      </c>
      <c r="X240" s="76">
        <v>6.8153095702399996E-2</v>
      </c>
      <c r="Y240" s="71">
        <v>1</v>
      </c>
      <c r="Z240" s="71">
        <v>0</v>
      </c>
      <c r="AA240" s="71">
        <v>0</v>
      </c>
      <c r="AB240" s="71">
        <v>0</v>
      </c>
      <c r="AC240" s="73">
        <v>1</v>
      </c>
      <c r="AD240" s="73">
        <v>0</v>
      </c>
      <c r="AE240" s="1" t="s">
        <v>1449</v>
      </c>
      <c r="AF240" s="1" t="s">
        <v>1450</v>
      </c>
      <c r="AG240" s="1" t="s">
        <v>1451</v>
      </c>
      <c r="AI240" s="2" t="str">
        <f>INDEX('ISO2-ISO3'!$D$1:$D$249, MATCH($N240, 'ISO2-ISO3'!$C$1:$C$249, 0))</f>
        <v>USA</v>
      </c>
      <c r="AJ240" s="2" t="str">
        <f>INDEX('WB Country Groups'!$C$2:$C$219, MATCH($AI240, 'WB Country Groups'!$B$2:$B$219, 0))</f>
        <v>North America</v>
      </c>
    </row>
    <row r="241" spans="1:36">
      <c r="A241" s="70">
        <v>45169</v>
      </c>
      <c r="B241" s="70">
        <v>45169</v>
      </c>
      <c r="C241" s="71">
        <v>892400</v>
      </c>
      <c r="D241" s="1" t="s">
        <v>2287</v>
      </c>
      <c r="E241" s="71">
        <v>1163601</v>
      </c>
      <c r="G241" s="1" t="s">
        <v>2288</v>
      </c>
      <c r="H241" s="72">
        <v>3319521</v>
      </c>
      <c r="I241" s="1" t="s">
        <v>2289</v>
      </c>
      <c r="J241" s="73">
        <v>1</v>
      </c>
      <c r="K241" s="73">
        <v>1</v>
      </c>
      <c r="L241" s="73">
        <v>1</v>
      </c>
      <c r="M241" s="1">
        <v>1</v>
      </c>
      <c r="N241" s="1" t="s">
        <v>1369</v>
      </c>
      <c r="O241" s="1" t="s">
        <v>1455</v>
      </c>
      <c r="P241" s="1">
        <v>25504030</v>
      </c>
      <c r="Q241" s="73">
        <v>1938794863</v>
      </c>
      <c r="R241" s="74">
        <v>2.34</v>
      </c>
      <c r="S241" s="1" t="s">
        <v>1669</v>
      </c>
      <c r="T241" s="75">
        <v>0.78917255257862096</v>
      </c>
      <c r="U241" s="76">
        <v>5748780750.9220505</v>
      </c>
      <c r="V241" s="77">
        <v>5748780750.9220505</v>
      </c>
      <c r="W241" s="77">
        <v>5748780750.9220505</v>
      </c>
      <c r="X241" s="76">
        <v>9.0121842596000007E-3</v>
      </c>
      <c r="Y241" s="71">
        <v>0</v>
      </c>
      <c r="Z241" s="71">
        <v>1</v>
      </c>
      <c r="AA241" s="71">
        <v>0</v>
      </c>
      <c r="AB241" s="71">
        <v>0</v>
      </c>
      <c r="AC241" s="73">
        <v>1</v>
      </c>
      <c r="AD241" s="73">
        <v>0</v>
      </c>
      <c r="AE241" s="1" t="s">
        <v>1670</v>
      </c>
      <c r="AF241" s="1" t="s">
        <v>1450</v>
      </c>
      <c r="AG241" s="1" t="s">
        <v>1451</v>
      </c>
      <c r="AI241" s="2" t="str">
        <f>INDEX('ISO2-ISO3'!$D$1:$D$249, MATCH($N241, 'ISO2-ISO3'!$C$1:$C$249, 0))</f>
        <v>GBR</v>
      </c>
      <c r="AJ241" s="2" t="str">
        <f>INDEX('WB Country Groups'!$C$2:$C$219, MATCH($AI241, 'WB Country Groups'!$B$2:$B$219, 0))</f>
        <v>Europe &amp; Central Asia</v>
      </c>
    </row>
    <row r="242" spans="1:36">
      <c r="A242" s="70">
        <v>45169</v>
      </c>
      <c r="B242" s="70">
        <v>45169</v>
      </c>
      <c r="C242" s="71">
        <v>892400</v>
      </c>
      <c r="D242" s="1" t="s">
        <v>2290</v>
      </c>
      <c r="E242" s="71">
        <v>1163801</v>
      </c>
      <c r="G242" s="1" t="s">
        <v>2291</v>
      </c>
      <c r="H242" s="72">
        <v>6492968</v>
      </c>
      <c r="I242" s="1" t="s">
        <v>2292</v>
      </c>
      <c r="J242" s="73">
        <v>0.95</v>
      </c>
      <c r="K242" s="73">
        <v>0.95</v>
      </c>
      <c r="L242" s="73">
        <v>0.95</v>
      </c>
      <c r="M242" s="1">
        <v>1</v>
      </c>
      <c r="N242" s="1" t="s">
        <v>1115</v>
      </c>
      <c r="O242" s="1" t="s">
        <v>1467</v>
      </c>
      <c r="P242" s="1">
        <v>20304010</v>
      </c>
      <c r="Q242" s="73">
        <v>190662062</v>
      </c>
      <c r="R242" s="74">
        <v>4609</v>
      </c>
      <c r="S242" s="1" t="s">
        <v>1479</v>
      </c>
      <c r="T242" s="75">
        <v>145.58500000000001</v>
      </c>
      <c r="U242" s="76">
        <v>5734267758.1488504</v>
      </c>
      <c r="V242" s="77">
        <v>5734267758.1488504</v>
      </c>
      <c r="W242" s="77">
        <v>6036071324.3672104</v>
      </c>
      <c r="X242" s="76">
        <v>8.9894326936000007E-3</v>
      </c>
      <c r="Y242" s="71">
        <v>0</v>
      </c>
      <c r="Z242" s="71">
        <v>1</v>
      </c>
      <c r="AA242" s="71">
        <v>0</v>
      </c>
      <c r="AB242" s="71">
        <v>0</v>
      </c>
      <c r="AC242" s="73">
        <v>1</v>
      </c>
      <c r="AD242" s="73">
        <v>0</v>
      </c>
      <c r="AE242" s="1" t="s">
        <v>1480</v>
      </c>
      <c r="AF242" s="1" t="s">
        <v>1450</v>
      </c>
      <c r="AG242" s="1" t="s">
        <v>1451</v>
      </c>
      <c r="AI242" s="2" t="str">
        <f>INDEX('ISO2-ISO3'!$D$1:$D$249, MATCH($N242, 'ISO2-ISO3'!$C$1:$C$249, 0))</f>
        <v>JPN</v>
      </c>
      <c r="AJ242" s="2" t="str">
        <f>INDEX('WB Country Groups'!$C$2:$C$219, MATCH($AI242, 'WB Country Groups'!$B$2:$B$219, 0))</f>
        <v>East Asia &amp; Pacific</v>
      </c>
    </row>
    <row r="243" spans="1:36">
      <c r="A243" s="70">
        <v>45169</v>
      </c>
      <c r="B243" s="70">
        <v>45169</v>
      </c>
      <c r="C243" s="71">
        <v>892400</v>
      </c>
      <c r="D243" s="1" t="s">
        <v>2293</v>
      </c>
      <c r="E243" s="71">
        <v>1164201</v>
      </c>
      <c r="F243" s="1">
        <v>497350108</v>
      </c>
      <c r="G243" s="1" t="s">
        <v>2294</v>
      </c>
      <c r="H243" s="72">
        <v>6493745</v>
      </c>
      <c r="I243" s="1" t="s">
        <v>2295</v>
      </c>
      <c r="J243" s="73">
        <v>0.85</v>
      </c>
      <c r="K243" s="73">
        <v>0.85</v>
      </c>
      <c r="L243" s="73">
        <v>0.85</v>
      </c>
      <c r="M243" s="1">
        <v>1</v>
      </c>
      <c r="N243" s="1" t="s">
        <v>1115</v>
      </c>
      <c r="O243" s="1" t="s">
        <v>1499</v>
      </c>
      <c r="P243" s="1">
        <v>30201010</v>
      </c>
      <c r="Q243" s="73">
        <v>914000000</v>
      </c>
      <c r="R243" s="74">
        <v>2046</v>
      </c>
      <c r="S243" s="1" t="s">
        <v>1479</v>
      </c>
      <c r="T243" s="75">
        <v>145.58500000000001</v>
      </c>
      <c r="U243" s="76">
        <v>10918277295.051001</v>
      </c>
      <c r="V243" s="77">
        <v>10918277295.051001</v>
      </c>
      <c r="W243" s="77">
        <v>12845032111.824699</v>
      </c>
      <c r="X243" s="76">
        <v>1.7116242738100002E-2</v>
      </c>
      <c r="Y243" s="71">
        <v>1</v>
      </c>
      <c r="Z243" s="71">
        <v>0</v>
      </c>
      <c r="AA243" s="71">
        <v>0</v>
      </c>
      <c r="AB243" s="71">
        <v>0</v>
      </c>
      <c r="AC243" s="73">
        <v>0</v>
      </c>
      <c r="AD243" s="73">
        <v>1</v>
      </c>
      <c r="AE243" s="1" t="s">
        <v>1480</v>
      </c>
      <c r="AF243" s="1" t="s">
        <v>1450</v>
      </c>
      <c r="AG243" s="1" t="s">
        <v>1451</v>
      </c>
      <c r="AI243" s="2" t="str">
        <f>INDEX('ISO2-ISO3'!$D$1:$D$249, MATCH($N243, 'ISO2-ISO3'!$C$1:$C$249, 0))</f>
        <v>JPN</v>
      </c>
      <c r="AJ243" s="2" t="str">
        <f>INDEX('WB Country Groups'!$C$2:$C$219, MATCH($AI243, 'WB Country Groups'!$B$2:$B$219, 0))</f>
        <v>East Asia &amp; Pacific</v>
      </c>
    </row>
    <row r="244" spans="1:36">
      <c r="A244" s="70">
        <v>45169</v>
      </c>
      <c r="B244" s="70">
        <v>45169</v>
      </c>
      <c r="C244" s="71">
        <v>892400</v>
      </c>
      <c r="D244" s="1" t="s">
        <v>2296</v>
      </c>
      <c r="E244" s="71">
        <v>1166001</v>
      </c>
      <c r="G244" s="1" t="s">
        <v>2297</v>
      </c>
      <c r="H244" s="72">
        <v>6496584</v>
      </c>
      <c r="I244" s="1" t="s">
        <v>2298</v>
      </c>
      <c r="J244" s="73">
        <v>0.95</v>
      </c>
      <c r="K244" s="73">
        <v>0.95</v>
      </c>
      <c r="L244" s="73">
        <v>0.95</v>
      </c>
      <c r="M244" s="1">
        <v>1</v>
      </c>
      <c r="N244" s="1" t="s">
        <v>1115</v>
      </c>
      <c r="O244" s="1" t="s">
        <v>1467</v>
      </c>
      <c r="P244" s="1">
        <v>20106010</v>
      </c>
      <c r="Q244" s="73">
        <v>973450930</v>
      </c>
      <c r="R244" s="74">
        <v>4150</v>
      </c>
      <c r="S244" s="1" t="s">
        <v>1479</v>
      </c>
      <c r="T244" s="75">
        <v>145.58500000000001</v>
      </c>
      <c r="U244" s="76">
        <v>26361440337.431702</v>
      </c>
      <c r="V244" s="77">
        <v>26361440337.431702</v>
      </c>
      <c r="W244" s="77">
        <v>27748884565.717602</v>
      </c>
      <c r="X244" s="76">
        <v>4.1326007716E-2</v>
      </c>
      <c r="Y244" s="71">
        <v>1</v>
      </c>
      <c r="Z244" s="71">
        <v>0</v>
      </c>
      <c r="AA244" s="71">
        <v>0</v>
      </c>
      <c r="AB244" s="71">
        <v>0</v>
      </c>
      <c r="AC244" s="73">
        <v>1</v>
      </c>
      <c r="AD244" s="73">
        <v>0</v>
      </c>
      <c r="AE244" s="1" t="s">
        <v>1480</v>
      </c>
      <c r="AF244" s="1" t="s">
        <v>1450</v>
      </c>
      <c r="AG244" s="1" t="s">
        <v>1451</v>
      </c>
      <c r="AI244" s="2" t="str">
        <f>INDEX('ISO2-ISO3'!$D$1:$D$249, MATCH($N244, 'ISO2-ISO3'!$C$1:$C$249, 0))</f>
        <v>JPN</v>
      </c>
      <c r="AJ244" s="2" t="str">
        <f>INDEX('WB Country Groups'!$C$2:$C$219, MATCH($AI244, 'WB Country Groups'!$B$2:$B$219, 0))</f>
        <v>East Asia &amp; Pacific</v>
      </c>
    </row>
    <row r="245" spans="1:36">
      <c r="A245" s="70">
        <v>45169</v>
      </c>
      <c r="B245" s="70">
        <v>45169</v>
      </c>
      <c r="C245" s="71">
        <v>892400</v>
      </c>
      <c r="D245" s="1" t="s">
        <v>2299</v>
      </c>
      <c r="E245" s="71">
        <v>1166301</v>
      </c>
      <c r="G245" s="1" t="s">
        <v>2300</v>
      </c>
      <c r="H245" s="72" t="s">
        <v>2301</v>
      </c>
      <c r="I245" s="1" t="s">
        <v>2302</v>
      </c>
      <c r="J245" s="73">
        <v>0.75</v>
      </c>
      <c r="K245" s="73">
        <v>0.75</v>
      </c>
      <c r="L245" s="73">
        <v>0.75</v>
      </c>
      <c r="M245" s="1">
        <v>1</v>
      </c>
      <c r="N245" s="1" t="s">
        <v>1040</v>
      </c>
      <c r="O245" s="1" t="s">
        <v>1467</v>
      </c>
      <c r="P245" s="1">
        <v>20106020</v>
      </c>
      <c r="Q245" s="73">
        <v>453187148</v>
      </c>
      <c r="R245" s="74">
        <v>42</v>
      </c>
      <c r="S245" s="1" t="s">
        <v>1456</v>
      </c>
      <c r="T245" s="75">
        <v>0.92136177270005104</v>
      </c>
      <c r="U245" s="76">
        <v>15493800139.0767</v>
      </c>
      <c r="V245" s="77">
        <v>15493800139.0767</v>
      </c>
      <c r="W245" s="77">
        <v>24132319003.035599</v>
      </c>
      <c r="X245" s="76">
        <v>2.4289147174900001E-2</v>
      </c>
      <c r="Y245" s="71">
        <v>1</v>
      </c>
      <c r="Z245" s="71">
        <v>0</v>
      </c>
      <c r="AA245" s="71">
        <v>0</v>
      </c>
      <c r="AB245" s="71">
        <v>0</v>
      </c>
      <c r="AC245" s="73">
        <v>0.35</v>
      </c>
      <c r="AD245" s="73">
        <v>0.65</v>
      </c>
      <c r="AE245" s="1" t="s">
        <v>2280</v>
      </c>
      <c r="AF245" s="1" t="s">
        <v>1450</v>
      </c>
      <c r="AG245" s="1" t="s">
        <v>1619</v>
      </c>
      <c r="AI245" s="2" t="str">
        <f>INDEX('ISO2-ISO3'!$D$1:$D$249, MATCH($N245, 'ISO2-ISO3'!$C$1:$C$249, 0))</f>
        <v>FIN</v>
      </c>
      <c r="AJ245" s="2" t="str">
        <f>INDEX('WB Country Groups'!$C$2:$C$219, MATCH($AI245, 'WB Country Groups'!$B$2:$B$219, 0))</f>
        <v>Europe &amp; Central Asia</v>
      </c>
    </row>
    <row r="246" spans="1:36">
      <c r="A246" s="70">
        <v>45169</v>
      </c>
      <c r="B246" s="70">
        <v>45169</v>
      </c>
      <c r="C246" s="71">
        <v>892400</v>
      </c>
      <c r="D246" s="1" t="s">
        <v>2303</v>
      </c>
      <c r="E246" s="71">
        <v>1167101</v>
      </c>
      <c r="G246" s="1" t="s">
        <v>2304</v>
      </c>
      <c r="H246" s="72">
        <v>4497749</v>
      </c>
      <c r="I246" s="1" t="s">
        <v>2305</v>
      </c>
      <c r="J246" s="73">
        <v>0.6</v>
      </c>
      <c r="K246" s="73">
        <v>0.6</v>
      </c>
      <c r="L246" s="73">
        <v>0.6</v>
      </c>
      <c r="M246" s="1">
        <v>1</v>
      </c>
      <c r="N246" s="1" t="s">
        <v>925</v>
      </c>
      <c r="O246" s="1" t="s">
        <v>1484</v>
      </c>
      <c r="P246" s="1">
        <v>40101010</v>
      </c>
      <c r="Q246" s="73">
        <v>417169414</v>
      </c>
      <c r="R246" s="74">
        <v>60.56</v>
      </c>
      <c r="S246" s="1" t="s">
        <v>1456</v>
      </c>
      <c r="T246" s="75">
        <v>0.92136177270005104</v>
      </c>
      <c r="U246" s="76">
        <v>16452025986.147301</v>
      </c>
      <c r="V246" s="77">
        <v>16452025986.147301</v>
      </c>
      <c r="W246" s="77">
        <v>27420043310.245499</v>
      </c>
      <c r="X246" s="76">
        <v>2.5791327945100001E-2</v>
      </c>
      <c r="Y246" s="71">
        <v>1</v>
      </c>
      <c r="Z246" s="71">
        <v>0</v>
      </c>
      <c r="AA246" s="71">
        <v>0</v>
      </c>
      <c r="AB246" s="71">
        <v>0</v>
      </c>
      <c r="AC246" s="73">
        <v>1</v>
      </c>
      <c r="AD246" s="73">
        <v>0</v>
      </c>
      <c r="AE246" s="1" t="s">
        <v>1463</v>
      </c>
      <c r="AF246" s="1" t="s">
        <v>1450</v>
      </c>
      <c r="AG246" s="1" t="s">
        <v>1451</v>
      </c>
      <c r="AI246" s="2" t="str">
        <f>INDEX('ISO2-ISO3'!$D$1:$D$249, MATCH($N246, 'ISO2-ISO3'!$C$1:$C$249, 0))</f>
        <v>BEL</v>
      </c>
      <c r="AJ246" s="2" t="str">
        <f>INDEX('WB Country Groups'!$C$2:$C$219, MATCH($AI246, 'WB Country Groups'!$B$2:$B$219, 0))</f>
        <v>Europe &amp; Central Asia</v>
      </c>
    </row>
    <row r="247" spans="1:36">
      <c r="A247" s="70">
        <v>45169</v>
      </c>
      <c r="B247" s="70">
        <v>45169</v>
      </c>
      <c r="C247" s="71">
        <v>892400</v>
      </c>
      <c r="D247" s="1" t="s">
        <v>2306</v>
      </c>
      <c r="E247" s="71">
        <v>1167201</v>
      </c>
      <c r="F247" s="1">
        <v>501044101</v>
      </c>
      <c r="G247" s="1" t="s">
        <v>2307</v>
      </c>
      <c r="H247" s="72">
        <v>2497406</v>
      </c>
      <c r="I247" s="1" t="s">
        <v>2308</v>
      </c>
      <c r="J247" s="73">
        <v>0.95</v>
      </c>
      <c r="K247" s="73">
        <v>0.95</v>
      </c>
      <c r="L247" s="73">
        <v>0.95</v>
      </c>
      <c r="M247" s="1">
        <v>1</v>
      </c>
      <c r="N247" s="1" t="s">
        <v>1375</v>
      </c>
      <c r="O247" s="1" t="s">
        <v>1499</v>
      </c>
      <c r="P247" s="1">
        <v>30101030</v>
      </c>
      <c r="Q247" s="73">
        <v>717467532</v>
      </c>
      <c r="R247" s="74">
        <v>46.39</v>
      </c>
      <c r="S247" s="1" t="s">
        <v>1448</v>
      </c>
      <c r="T247" s="75">
        <v>1</v>
      </c>
      <c r="U247" s="76">
        <v>31619152869.006001</v>
      </c>
      <c r="V247" s="77">
        <v>31619152869.006001</v>
      </c>
      <c r="W247" s="77">
        <v>33283318809.48</v>
      </c>
      <c r="X247" s="76">
        <v>4.9568359646200003E-2</v>
      </c>
      <c r="Y247" s="71">
        <v>1</v>
      </c>
      <c r="Z247" s="71">
        <v>0</v>
      </c>
      <c r="AA247" s="71">
        <v>0</v>
      </c>
      <c r="AB247" s="71">
        <v>0</v>
      </c>
      <c r="AC247" s="73">
        <v>1</v>
      </c>
      <c r="AD247" s="73">
        <v>0</v>
      </c>
      <c r="AE247" s="1" t="s">
        <v>1449</v>
      </c>
      <c r="AF247" s="1" t="s">
        <v>1450</v>
      </c>
      <c r="AG247" s="1" t="s">
        <v>1451</v>
      </c>
      <c r="AI247" s="2" t="str">
        <f>INDEX('ISO2-ISO3'!$D$1:$D$249, MATCH($N247, 'ISO2-ISO3'!$C$1:$C$249, 0))</f>
        <v>USA</v>
      </c>
      <c r="AJ247" s="2" t="str">
        <f>INDEX('WB Country Groups'!$C$2:$C$219, MATCH($AI247, 'WB Country Groups'!$B$2:$B$219, 0))</f>
        <v>North America</v>
      </c>
    </row>
    <row r="248" spans="1:36">
      <c r="A248" s="70">
        <v>45169</v>
      </c>
      <c r="B248" s="70">
        <v>45169</v>
      </c>
      <c r="C248" s="71">
        <v>892400</v>
      </c>
      <c r="D248" s="1" t="s">
        <v>2309</v>
      </c>
      <c r="E248" s="71">
        <v>1167802</v>
      </c>
      <c r="G248" s="1" t="s">
        <v>2310</v>
      </c>
      <c r="H248" s="72">
        <v>6497446</v>
      </c>
      <c r="I248" s="1" t="s">
        <v>2311</v>
      </c>
      <c r="J248" s="73">
        <v>0.45</v>
      </c>
      <c r="K248" s="73">
        <v>0.45</v>
      </c>
      <c r="L248" s="73">
        <v>0.45</v>
      </c>
      <c r="M248" s="1">
        <v>1</v>
      </c>
      <c r="N248" s="1" t="s">
        <v>1158</v>
      </c>
      <c r="O248" s="1" t="s">
        <v>1499</v>
      </c>
      <c r="P248" s="1">
        <v>30202010</v>
      </c>
      <c r="Q248" s="73">
        <v>1081017785</v>
      </c>
      <c r="R248" s="74">
        <v>21.54</v>
      </c>
      <c r="S248" s="1" t="s">
        <v>2074</v>
      </c>
      <c r="T248" s="75">
        <v>4.6399999999999997</v>
      </c>
      <c r="U248" s="76">
        <v>2258255471.98384</v>
      </c>
      <c r="V248" s="77">
        <v>2258255471.98384</v>
      </c>
      <c r="W248" s="77">
        <v>5018345493.29741</v>
      </c>
      <c r="X248" s="76">
        <v>3.5401966608999999E-3</v>
      </c>
      <c r="Y248" s="71">
        <v>0</v>
      </c>
      <c r="Z248" s="71">
        <v>1</v>
      </c>
      <c r="AA248" s="71">
        <v>0</v>
      </c>
      <c r="AB248" s="71">
        <v>0</v>
      </c>
      <c r="AC248" s="73">
        <v>0</v>
      </c>
      <c r="AD248" s="73">
        <v>1</v>
      </c>
      <c r="AE248" s="1" t="s">
        <v>2075</v>
      </c>
      <c r="AF248" s="1" t="s">
        <v>1450</v>
      </c>
      <c r="AG248" s="1" t="s">
        <v>1451</v>
      </c>
      <c r="AI248" s="2" t="str">
        <f>INDEX('ISO2-ISO3'!$D$1:$D$249, MATCH($N248, 'ISO2-ISO3'!$C$1:$C$249, 0))</f>
        <v>MYS</v>
      </c>
      <c r="AJ248" s="2" t="str">
        <f>INDEX('WB Country Groups'!$C$2:$C$219, MATCH($AI248, 'WB Country Groups'!$B$2:$B$219, 0))</f>
        <v>East Asia &amp; Pacific</v>
      </c>
    </row>
    <row r="249" spans="1:36">
      <c r="A249" s="70">
        <v>45169</v>
      </c>
      <c r="B249" s="70">
        <v>45169</v>
      </c>
      <c r="C249" s="71">
        <v>892400</v>
      </c>
      <c r="D249" s="1" t="s">
        <v>2312</v>
      </c>
      <c r="E249" s="71">
        <v>1167901</v>
      </c>
      <c r="G249" s="1" t="s">
        <v>2313</v>
      </c>
      <c r="H249" s="72">
        <v>6497509</v>
      </c>
      <c r="I249" s="1" t="s">
        <v>2314</v>
      </c>
      <c r="J249" s="73">
        <v>0.85</v>
      </c>
      <c r="K249" s="73">
        <v>0.85</v>
      </c>
      <c r="L249" s="73">
        <v>0.85</v>
      </c>
      <c r="M249" s="1">
        <v>1</v>
      </c>
      <c r="N249" s="1" t="s">
        <v>1115</v>
      </c>
      <c r="O249" s="1" t="s">
        <v>1467</v>
      </c>
      <c r="P249" s="1">
        <v>20106015</v>
      </c>
      <c r="Q249" s="73">
        <v>1191006846</v>
      </c>
      <c r="R249" s="74">
        <v>2335</v>
      </c>
      <c r="S249" s="1" t="s">
        <v>1479</v>
      </c>
      <c r="T249" s="75">
        <v>145.58500000000001</v>
      </c>
      <c r="U249" s="76">
        <v>16236912028.014601</v>
      </c>
      <c r="V249" s="77">
        <v>16236912028.014601</v>
      </c>
      <c r="W249" s="77">
        <v>19102249444.723</v>
      </c>
      <c r="X249" s="76">
        <v>2.5454100503E-2</v>
      </c>
      <c r="Y249" s="71">
        <v>1</v>
      </c>
      <c r="Z249" s="71">
        <v>0</v>
      </c>
      <c r="AA249" s="71">
        <v>0</v>
      </c>
      <c r="AB249" s="71">
        <v>0</v>
      </c>
      <c r="AC249" s="73">
        <v>0.65</v>
      </c>
      <c r="AD249" s="73">
        <v>0.35</v>
      </c>
      <c r="AE249" s="1" t="s">
        <v>1480</v>
      </c>
      <c r="AF249" s="1" t="s">
        <v>1450</v>
      </c>
      <c r="AG249" s="1" t="s">
        <v>1451</v>
      </c>
      <c r="AI249" s="2" t="str">
        <f>INDEX('ISO2-ISO3'!$D$1:$D$249, MATCH($N249, 'ISO2-ISO3'!$C$1:$C$249, 0))</f>
        <v>JPN</v>
      </c>
      <c r="AJ249" s="2" t="str">
        <f>INDEX('WB Country Groups'!$C$2:$C$219, MATCH($AI249, 'WB Country Groups'!$B$2:$B$219, 0))</f>
        <v>East Asia &amp; Pacific</v>
      </c>
    </row>
    <row r="250" spans="1:36">
      <c r="A250" s="70">
        <v>45169</v>
      </c>
      <c r="B250" s="70">
        <v>45169</v>
      </c>
      <c r="C250" s="71">
        <v>892400</v>
      </c>
      <c r="D250" s="1" t="s">
        <v>2315</v>
      </c>
      <c r="E250" s="71">
        <v>1169401</v>
      </c>
      <c r="G250" s="1" t="s">
        <v>2316</v>
      </c>
      <c r="H250" s="72">
        <v>6499260</v>
      </c>
      <c r="I250" s="1" t="s">
        <v>2317</v>
      </c>
      <c r="J250" s="73">
        <v>0.85</v>
      </c>
      <c r="K250" s="73">
        <v>0.85</v>
      </c>
      <c r="L250" s="73">
        <v>0.85</v>
      </c>
      <c r="M250" s="1">
        <v>1</v>
      </c>
      <c r="N250" s="1" t="s">
        <v>1115</v>
      </c>
      <c r="O250" s="1" t="s">
        <v>1474</v>
      </c>
      <c r="P250" s="1">
        <v>45203015</v>
      </c>
      <c r="Q250" s="73">
        <v>377618580</v>
      </c>
      <c r="R250" s="74">
        <v>7478</v>
      </c>
      <c r="S250" s="1" t="s">
        <v>1479</v>
      </c>
      <c r="T250" s="75">
        <v>145.58500000000001</v>
      </c>
      <c r="U250" s="76">
        <v>16486979977.703699</v>
      </c>
      <c r="V250" s="77">
        <v>16486979977.703699</v>
      </c>
      <c r="W250" s="77">
        <v>19396447032.592602</v>
      </c>
      <c r="X250" s="76">
        <v>2.58461242273E-2</v>
      </c>
      <c r="Y250" s="71">
        <v>1</v>
      </c>
      <c r="Z250" s="71">
        <v>0</v>
      </c>
      <c r="AA250" s="71">
        <v>0</v>
      </c>
      <c r="AB250" s="71">
        <v>0</v>
      </c>
      <c r="AC250" s="73">
        <v>1</v>
      </c>
      <c r="AD250" s="73">
        <v>0</v>
      </c>
      <c r="AE250" s="1" t="s">
        <v>1480</v>
      </c>
      <c r="AF250" s="1" t="s">
        <v>1450</v>
      </c>
      <c r="AG250" s="1" t="s">
        <v>1451</v>
      </c>
      <c r="AI250" s="2" t="str">
        <f>INDEX('ISO2-ISO3'!$D$1:$D$249, MATCH($N250, 'ISO2-ISO3'!$C$1:$C$249, 0))</f>
        <v>JPN</v>
      </c>
      <c r="AJ250" s="2" t="str">
        <f>INDEX('WB Country Groups'!$C$2:$C$219, MATCH($AI250, 'WB Country Groups'!$B$2:$B$219, 0))</f>
        <v>East Asia &amp; Pacific</v>
      </c>
    </row>
    <row r="251" spans="1:36">
      <c r="A251" s="70">
        <v>45169</v>
      </c>
      <c r="B251" s="70">
        <v>45169</v>
      </c>
      <c r="C251" s="71">
        <v>892400</v>
      </c>
      <c r="D251" s="1" t="s">
        <v>2318</v>
      </c>
      <c r="E251" s="71">
        <v>1169801</v>
      </c>
      <c r="G251" s="1" t="s">
        <v>2319</v>
      </c>
      <c r="H251" s="72">
        <v>6499550</v>
      </c>
      <c r="I251" s="1" t="s">
        <v>2320</v>
      </c>
      <c r="J251" s="73">
        <v>0.5</v>
      </c>
      <c r="K251" s="73">
        <v>0.5</v>
      </c>
      <c r="L251" s="73">
        <v>0.5</v>
      </c>
      <c r="M251" s="1">
        <v>1</v>
      </c>
      <c r="N251" s="1" t="s">
        <v>1115</v>
      </c>
      <c r="O251" s="1" t="s">
        <v>1447</v>
      </c>
      <c r="P251" s="1">
        <v>35202010</v>
      </c>
      <c r="Q251" s="73">
        <v>540000000</v>
      </c>
      <c r="R251" s="74">
        <v>2670.5</v>
      </c>
      <c r="S251" s="1" t="s">
        <v>1479</v>
      </c>
      <c r="T251" s="75">
        <v>145.58500000000001</v>
      </c>
      <c r="U251" s="76">
        <v>4952673695.7791004</v>
      </c>
      <c r="V251" s="77">
        <v>4952673695.7791004</v>
      </c>
      <c r="W251" s="77">
        <v>9905347391.5582008</v>
      </c>
      <c r="X251" s="76">
        <v>7.7641520624999998E-3</v>
      </c>
      <c r="Y251" s="71">
        <v>0</v>
      </c>
      <c r="Z251" s="71">
        <v>1</v>
      </c>
      <c r="AA251" s="71">
        <v>0</v>
      </c>
      <c r="AB251" s="71">
        <v>0</v>
      </c>
      <c r="AC251" s="73">
        <v>0</v>
      </c>
      <c r="AD251" s="73">
        <v>1</v>
      </c>
      <c r="AE251" s="1" t="s">
        <v>1480</v>
      </c>
      <c r="AF251" s="1" t="s">
        <v>1450</v>
      </c>
      <c r="AG251" s="1" t="s">
        <v>1451</v>
      </c>
      <c r="AI251" s="2" t="str">
        <f>INDEX('ISO2-ISO3'!$D$1:$D$249, MATCH($N251, 'ISO2-ISO3'!$C$1:$C$249, 0))</f>
        <v>JPN</v>
      </c>
      <c r="AJ251" s="2" t="str">
        <f>INDEX('WB Country Groups'!$C$2:$C$219, MATCH($AI251, 'WB Country Groups'!$B$2:$B$219, 0))</f>
        <v>East Asia &amp; Pacific</v>
      </c>
    </row>
    <row r="252" spans="1:36">
      <c r="A252" s="70">
        <v>45169</v>
      </c>
      <c r="B252" s="70">
        <v>45169</v>
      </c>
      <c r="C252" s="71">
        <v>892400</v>
      </c>
      <c r="D252" s="1" t="s">
        <v>2321</v>
      </c>
      <c r="E252" s="71">
        <v>1171801</v>
      </c>
      <c r="G252" s="1" t="s">
        <v>2322</v>
      </c>
      <c r="H252" s="72" t="s">
        <v>2323</v>
      </c>
      <c r="I252" s="1" t="s">
        <v>2324</v>
      </c>
      <c r="J252" s="73">
        <v>0.95</v>
      </c>
      <c r="K252" s="73">
        <v>0.95</v>
      </c>
      <c r="L252" s="73">
        <v>0.95</v>
      </c>
      <c r="M252" s="1">
        <v>1</v>
      </c>
      <c r="N252" s="1" t="s">
        <v>1369</v>
      </c>
      <c r="O252" s="1" t="s">
        <v>1564</v>
      </c>
      <c r="P252" s="1">
        <v>60101010</v>
      </c>
      <c r="Q252" s="73">
        <v>741542040</v>
      </c>
      <c r="R252" s="74">
        <v>6.0259999999999998</v>
      </c>
      <c r="S252" s="1" t="s">
        <v>1669</v>
      </c>
      <c r="T252" s="75">
        <v>0.78917255257862096</v>
      </c>
      <c r="U252" s="76">
        <v>5379185708.5210505</v>
      </c>
      <c r="V252" s="77">
        <v>5379185708.5210505</v>
      </c>
      <c r="W252" s="77">
        <v>5662300745.8116398</v>
      </c>
      <c r="X252" s="76">
        <v>8.4327816406000004E-3</v>
      </c>
      <c r="Y252" s="71">
        <v>0</v>
      </c>
      <c r="Z252" s="71">
        <v>1</v>
      </c>
      <c r="AA252" s="71">
        <v>0</v>
      </c>
      <c r="AB252" s="71">
        <v>0</v>
      </c>
      <c r="AC252" s="73">
        <v>1</v>
      </c>
      <c r="AD252" s="73">
        <v>0</v>
      </c>
      <c r="AE252" s="1" t="s">
        <v>1670</v>
      </c>
      <c r="AF252" s="1" t="s">
        <v>1450</v>
      </c>
      <c r="AG252" s="1" t="s">
        <v>1451</v>
      </c>
      <c r="AI252" s="2" t="str">
        <f>INDEX('ISO2-ISO3'!$D$1:$D$249, MATCH($N252, 'ISO2-ISO3'!$C$1:$C$249, 0))</f>
        <v>GBR</v>
      </c>
      <c r="AJ252" s="2" t="str">
        <f>INDEX('WB Country Groups'!$C$2:$C$219, MATCH($AI252, 'WB Country Groups'!$B$2:$B$219, 0))</f>
        <v>Europe &amp; Central Asia</v>
      </c>
    </row>
    <row r="253" spans="1:36">
      <c r="A253" s="70">
        <v>45169</v>
      </c>
      <c r="B253" s="70">
        <v>45169</v>
      </c>
      <c r="C253" s="71">
        <v>892400</v>
      </c>
      <c r="D253" s="1" t="s">
        <v>2325</v>
      </c>
      <c r="E253" s="71">
        <v>1173101</v>
      </c>
      <c r="G253" s="1" t="s">
        <v>2326</v>
      </c>
      <c r="H253" s="72">
        <v>560399</v>
      </c>
      <c r="I253" s="1" t="s">
        <v>2327</v>
      </c>
      <c r="J253" s="73">
        <v>1</v>
      </c>
      <c r="K253" s="73">
        <v>1</v>
      </c>
      <c r="L253" s="73">
        <v>1</v>
      </c>
      <c r="M253" s="1">
        <v>1</v>
      </c>
      <c r="N253" s="1" t="s">
        <v>1369</v>
      </c>
      <c r="O253" s="1" t="s">
        <v>1484</v>
      </c>
      <c r="P253" s="1">
        <v>40301020</v>
      </c>
      <c r="Q253" s="73">
        <v>5973315397</v>
      </c>
      <c r="R253" s="74">
        <v>2.1869999999999998</v>
      </c>
      <c r="S253" s="1" t="s">
        <v>1669</v>
      </c>
      <c r="T253" s="75">
        <v>0.78917255257862096</v>
      </c>
      <c r="U253" s="76">
        <v>16553592405.809799</v>
      </c>
      <c r="V253" s="77">
        <v>16553592405.809799</v>
      </c>
      <c r="W253" s="77">
        <v>16553592405.809799</v>
      </c>
      <c r="X253" s="76">
        <v>2.5950550453000001E-2</v>
      </c>
      <c r="Y253" s="71">
        <v>1</v>
      </c>
      <c r="Z253" s="71">
        <v>0</v>
      </c>
      <c r="AA253" s="71">
        <v>0</v>
      </c>
      <c r="AB253" s="71">
        <v>0</v>
      </c>
      <c r="AC253" s="73">
        <v>1</v>
      </c>
      <c r="AD253" s="73">
        <v>0</v>
      </c>
      <c r="AE253" s="1" t="s">
        <v>1670</v>
      </c>
      <c r="AF253" s="1" t="s">
        <v>1450</v>
      </c>
      <c r="AG253" s="1" t="s">
        <v>1451</v>
      </c>
      <c r="AI253" s="2" t="str">
        <f>INDEX('ISO2-ISO3'!$D$1:$D$249, MATCH($N253, 'ISO2-ISO3'!$C$1:$C$249, 0))</f>
        <v>GBR</v>
      </c>
      <c r="AJ253" s="2" t="str">
        <f>INDEX('WB Country Groups'!$C$2:$C$219, MATCH($AI253, 'WB Country Groups'!$B$2:$B$219, 0))</f>
        <v>Europe &amp; Central Asia</v>
      </c>
    </row>
    <row r="254" spans="1:36">
      <c r="A254" s="70">
        <v>45169</v>
      </c>
      <c r="B254" s="70">
        <v>45169</v>
      </c>
      <c r="C254" s="71">
        <v>892400</v>
      </c>
      <c r="D254" s="1" t="s">
        <v>2328</v>
      </c>
      <c r="E254" s="71">
        <v>1173202</v>
      </c>
      <c r="G254" s="1" t="s">
        <v>2329</v>
      </c>
      <c r="H254" s="72" t="s">
        <v>2330</v>
      </c>
      <c r="I254" s="1" t="s">
        <v>2331</v>
      </c>
      <c r="J254" s="73">
        <v>1</v>
      </c>
      <c r="K254" s="73">
        <v>1</v>
      </c>
      <c r="L254" s="73">
        <v>1</v>
      </c>
      <c r="M254" s="1">
        <v>1</v>
      </c>
      <c r="N254" s="1" t="s">
        <v>1042</v>
      </c>
      <c r="O254" s="1" t="s">
        <v>1467</v>
      </c>
      <c r="P254" s="1">
        <v>20104010</v>
      </c>
      <c r="Q254" s="73">
        <v>266817746</v>
      </c>
      <c r="R254" s="74">
        <v>91.1</v>
      </c>
      <c r="S254" s="1" t="s">
        <v>1456</v>
      </c>
      <c r="T254" s="75">
        <v>0.92136177270005104</v>
      </c>
      <c r="U254" s="76">
        <v>26381707360.582199</v>
      </c>
      <c r="V254" s="77">
        <v>26381707360.582199</v>
      </c>
      <c r="W254" s="77">
        <v>26381707360.582199</v>
      </c>
      <c r="X254" s="76">
        <v>4.1357779695999998E-2</v>
      </c>
      <c r="Y254" s="71">
        <v>1</v>
      </c>
      <c r="Z254" s="71">
        <v>0</v>
      </c>
      <c r="AA254" s="71">
        <v>0</v>
      </c>
      <c r="AB254" s="71">
        <v>0</v>
      </c>
      <c r="AC254" s="73">
        <v>0</v>
      </c>
      <c r="AD254" s="73">
        <v>1</v>
      </c>
      <c r="AE254" s="1" t="s">
        <v>1457</v>
      </c>
      <c r="AF254" s="1" t="s">
        <v>1450</v>
      </c>
      <c r="AG254" s="1" t="s">
        <v>1451</v>
      </c>
      <c r="AI254" s="2" t="str">
        <f>INDEX('ISO2-ISO3'!$D$1:$D$249, MATCH($N254, 'ISO2-ISO3'!$C$1:$C$249, 0))</f>
        <v>FRA</v>
      </c>
      <c r="AJ254" s="2" t="str">
        <f>INDEX('WB Country Groups'!$C$2:$C$219, MATCH($AI254, 'WB Country Groups'!$B$2:$B$219, 0))</f>
        <v>Europe &amp; Central Asia</v>
      </c>
    </row>
    <row r="255" spans="1:36">
      <c r="A255" s="70">
        <v>45169</v>
      </c>
      <c r="B255" s="70">
        <v>45169</v>
      </c>
      <c r="C255" s="71">
        <v>892400</v>
      </c>
      <c r="D255" s="1" t="s">
        <v>2332</v>
      </c>
      <c r="E255" s="71">
        <v>1173701</v>
      </c>
      <c r="G255" s="1" t="s">
        <v>2333</v>
      </c>
      <c r="H255" s="72">
        <v>6512004</v>
      </c>
      <c r="I255" s="1" t="s">
        <v>2334</v>
      </c>
      <c r="J255" s="73">
        <v>1</v>
      </c>
      <c r="K255" s="73">
        <v>1</v>
      </c>
      <c r="L255" s="73">
        <v>1</v>
      </c>
      <c r="M255" s="1">
        <v>1</v>
      </c>
      <c r="N255" s="1" t="s">
        <v>908</v>
      </c>
      <c r="O255" s="1" t="s">
        <v>1564</v>
      </c>
      <c r="P255" s="1">
        <v>60201010</v>
      </c>
      <c r="Q255" s="73">
        <v>689322065</v>
      </c>
      <c r="R255" s="74">
        <v>7.81</v>
      </c>
      <c r="S255" s="1" t="s">
        <v>1578</v>
      </c>
      <c r="T255" s="75">
        <v>1.54404385084536</v>
      </c>
      <c r="U255" s="76">
        <v>3486691990.4525199</v>
      </c>
      <c r="V255" s="77">
        <v>3486691990.4525199</v>
      </c>
      <c r="W255" s="77">
        <v>3486691990.4525199</v>
      </c>
      <c r="X255" s="76">
        <v>5.4659782718999997E-3</v>
      </c>
      <c r="Y255" s="71">
        <v>0</v>
      </c>
      <c r="Z255" s="71">
        <v>1</v>
      </c>
      <c r="AA255" s="71">
        <v>0</v>
      </c>
      <c r="AB255" s="71">
        <v>0</v>
      </c>
      <c r="AC255" s="73">
        <v>1</v>
      </c>
      <c r="AD255" s="73">
        <v>0</v>
      </c>
      <c r="AE255" s="1" t="s">
        <v>1579</v>
      </c>
      <c r="AF255" s="1" t="s">
        <v>2066</v>
      </c>
      <c r="AG255" s="1" t="s">
        <v>1451</v>
      </c>
      <c r="AI255" s="2" t="str">
        <f>INDEX('ISO2-ISO3'!$D$1:$D$249, MATCH($N255, 'ISO2-ISO3'!$C$1:$C$249, 0))</f>
        <v>AUS</v>
      </c>
      <c r="AJ255" s="2" t="str">
        <f>INDEX('WB Country Groups'!$C$2:$C$219, MATCH($AI255, 'WB Country Groups'!$B$2:$B$219, 0))</f>
        <v>East Asia &amp; Pacific</v>
      </c>
    </row>
    <row r="256" spans="1:36">
      <c r="A256" s="70">
        <v>45169</v>
      </c>
      <c r="B256" s="70">
        <v>45169</v>
      </c>
      <c r="C256" s="71">
        <v>892400</v>
      </c>
      <c r="D256" s="1" t="s">
        <v>2335</v>
      </c>
      <c r="E256" s="71">
        <v>1174701</v>
      </c>
      <c r="F256" s="1">
        <v>532457108</v>
      </c>
      <c r="G256" s="1" t="s">
        <v>2336</v>
      </c>
      <c r="H256" s="72">
        <v>2516152</v>
      </c>
      <c r="I256" s="1" t="s">
        <v>2337</v>
      </c>
      <c r="J256" s="73">
        <v>0.85</v>
      </c>
      <c r="K256" s="73">
        <v>0.85</v>
      </c>
      <c r="L256" s="73">
        <v>0.85</v>
      </c>
      <c r="M256" s="1">
        <v>1</v>
      </c>
      <c r="N256" s="1" t="s">
        <v>1375</v>
      </c>
      <c r="O256" s="1" t="s">
        <v>1447</v>
      </c>
      <c r="P256" s="1">
        <v>35202010</v>
      </c>
      <c r="Q256" s="73">
        <v>950296153</v>
      </c>
      <c r="R256" s="74">
        <v>554.20000000000005</v>
      </c>
      <c r="S256" s="1" t="s">
        <v>1448</v>
      </c>
      <c r="T256" s="75">
        <v>1</v>
      </c>
      <c r="U256" s="76">
        <v>447656008793.71002</v>
      </c>
      <c r="V256" s="77">
        <v>447656008793.71002</v>
      </c>
      <c r="W256" s="77">
        <v>526654127992.59998</v>
      </c>
      <c r="X256" s="76">
        <v>0.70177636110569996</v>
      </c>
      <c r="Y256" s="71">
        <v>1</v>
      </c>
      <c r="Z256" s="71">
        <v>0</v>
      </c>
      <c r="AA256" s="71">
        <v>0</v>
      </c>
      <c r="AB256" s="71">
        <v>0</v>
      </c>
      <c r="AC256" s="73">
        <v>0</v>
      </c>
      <c r="AD256" s="73">
        <v>1</v>
      </c>
      <c r="AE256" s="1" t="s">
        <v>1449</v>
      </c>
      <c r="AF256" s="1" t="s">
        <v>1450</v>
      </c>
      <c r="AG256" s="1" t="s">
        <v>1451</v>
      </c>
      <c r="AI256" s="2" t="str">
        <f>INDEX('ISO2-ISO3'!$D$1:$D$249, MATCH($N256, 'ISO2-ISO3'!$C$1:$C$249, 0))</f>
        <v>USA</v>
      </c>
      <c r="AJ256" s="2" t="str">
        <f>INDEX('WB Country Groups'!$C$2:$C$219, MATCH($AI256, 'WB Country Groups'!$B$2:$B$219, 0))</f>
        <v>North America</v>
      </c>
    </row>
    <row r="257" spans="1:36">
      <c r="A257" s="70">
        <v>45169</v>
      </c>
      <c r="B257" s="70">
        <v>45169</v>
      </c>
      <c r="C257" s="71">
        <v>892400</v>
      </c>
      <c r="D257" s="1" t="s">
        <v>2338</v>
      </c>
      <c r="E257" s="71">
        <v>1174801</v>
      </c>
      <c r="F257" s="1">
        <v>70830104</v>
      </c>
      <c r="G257" s="1" t="s">
        <v>2339</v>
      </c>
      <c r="H257" s="72" t="s">
        <v>2340</v>
      </c>
      <c r="I257" s="1" t="s">
        <v>2341</v>
      </c>
      <c r="J257" s="73">
        <v>0.95</v>
      </c>
      <c r="K257" s="73">
        <v>0.95</v>
      </c>
      <c r="L257" s="73">
        <v>0.95</v>
      </c>
      <c r="M257" s="1">
        <v>1</v>
      </c>
      <c r="N257" s="1" t="s">
        <v>1375</v>
      </c>
      <c r="O257" s="1" t="s">
        <v>1455</v>
      </c>
      <c r="P257" s="1">
        <v>25504040</v>
      </c>
      <c r="Q257" s="73">
        <v>228766151</v>
      </c>
      <c r="R257" s="74">
        <v>36.869999999999997</v>
      </c>
      <c r="S257" s="1" t="s">
        <v>1448</v>
      </c>
      <c r="T257" s="75">
        <v>1</v>
      </c>
      <c r="U257" s="76">
        <v>8012877588.0015001</v>
      </c>
      <c r="V257" s="77">
        <v>8012877588.0015001</v>
      </c>
      <c r="W257" s="77">
        <v>8434607987.3699999</v>
      </c>
      <c r="X257" s="76">
        <v>1.25615382464E-2</v>
      </c>
      <c r="Y257" s="71">
        <v>0</v>
      </c>
      <c r="Z257" s="71">
        <v>1</v>
      </c>
      <c r="AA257" s="71">
        <v>0</v>
      </c>
      <c r="AB257" s="71">
        <v>0</v>
      </c>
      <c r="AC257" s="73">
        <v>1</v>
      </c>
      <c r="AD257" s="73">
        <v>0</v>
      </c>
      <c r="AE257" s="1" t="s">
        <v>1449</v>
      </c>
      <c r="AF257" s="1" t="s">
        <v>1450</v>
      </c>
      <c r="AG257" s="1" t="s">
        <v>1451</v>
      </c>
      <c r="AI257" s="2" t="str">
        <f>INDEX('ISO2-ISO3'!$D$1:$D$249, MATCH($N257, 'ISO2-ISO3'!$C$1:$C$249, 0))</f>
        <v>USA</v>
      </c>
      <c r="AJ257" s="2" t="str">
        <f>INDEX('WB Country Groups'!$C$2:$C$219, MATCH($AI257, 'WB Country Groups'!$B$2:$B$219, 0))</f>
        <v>North America</v>
      </c>
    </row>
    <row r="258" spans="1:36">
      <c r="A258" s="70">
        <v>45169</v>
      </c>
      <c r="B258" s="70">
        <v>45169</v>
      </c>
      <c r="C258" s="71">
        <v>892400</v>
      </c>
      <c r="D258" s="1" t="s">
        <v>2342</v>
      </c>
      <c r="E258" s="71">
        <v>1176401</v>
      </c>
      <c r="F258" s="1">
        <v>539481101</v>
      </c>
      <c r="G258" s="1" t="s">
        <v>2343</v>
      </c>
      <c r="H258" s="72">
        <v>2521800</v>
      </c>
      <c r="I258" s="1" t="s">
        <v>2344</v>
      </c>
      <c r="J258" s="73">
        <v>0.5</v>
      </c>
      <c r="K258" s="73">
        <v>0.5</v>
      </c>
      <c r="L258" s="73">
        <v>0.5</v>
      </c>
      <c r="M258" s="1">
        <v>1</v>
      </c>
      <c r="N258" s="1" t="s">
        <v>963</v>
      </c>
      <c r="O258" s="1" t="s">
        <v>1499</v>
      </c>
      <c r="P258" s="1">
        <v>30101030</v>
      </c>
      <c r="Q258" s="73">
        <v>321090364</v>
      </c>
      <c r="R258" s="74">
        <v>117.33</v>
      </c>
      <c r="S258" s="1" t="s">
        <v>1493</v>
      </c>
      <c r="T258" s="75">
        <v>1.3529500000000001</v>
      </c>
      <c r="U258" s="76">
        <v>13922736393.8505</v>
      </c>
      <c r="V258" s="77">
        <v>13922736393.8505</v>
      </c>
      <c r="W258" s="77">
        <v>27845472787.701</v>
      </c>
      <c r="X258" s="76">
        <v>2.18262395482E-2</v>
      </c>
      <c r="Y258" s="71">
        <v>1</v>
      </c>
      <c r="Z258" s="71">
        <v>0</v>
      </c>
      <c r="AA258" s="71">
        <v>0</v>
      </c>
      <c r="AB258" s="71">
        <v>0</v>
      </c>
      <c r="AC258" s="73">
        <v>0</v>
      </c>
      <c r="AD258" s="73">
        <v>1</v>
      </c>
      <c r="AE258" s="1" t="s">
        <v>1494</v>
      </c>
      <c r="AF258" s="1" t="s">
        <v>1450</v>
      </c>
      <c r="AG258" s="1" t="s">
        <v>1451</v>
      </c>
      <c r="AI258" s="2" t="str">
        <f>INDEX('ISO2-ISO3'!$D$1:$D$249, MATCH($N258, 'ISO2-ISO3'!$C$1:$C$249, 0))</f>
        <v>CAN</v>
      </c>
      <c r="AJ258" s="2" t="str">
        <f>INDEX('WB Country Groups'!$C$2:$C$219, MATCH($AI258, 'WB Country Groups'!$B$2:$B$219, 0))</f>
        <v>North America</v>
      </c>
    </row>
    <row r="259" spans="1:36">
      <c r="A259" s="70">
        <v>45169</v>
      </c>
      <c r="B259" s="70">
        <v>45169</v>
      </c>
      <c r="C259" s="71">
        <v>892400</v>
      </c>
      <c r="D259" s="1" t="s">
        <v>2345</v>
      </c>
      <c r="E259" s="71">
        <v>1176901</v>
      </c>
      <c r="F259" s="1">
        <v>540424108</v>
      </c>
      <c r="G259" s="1" t="s">
        <v>2346</v>
      </c>
      <c r="H259" s="72">
        <v>2523022</v>
      </c>
      <c r="I259" s="1" t="s">
        <v>2347</v>
      </c>
      <c r="J259" s="73">
        <v>0.85</v>
      </c>
      <c r="K259" s="73">
        <v>0.85</v>
      </c>
      <c r="L259" s="73">
        <v>0.85</v>
      </c>
      <c r="M259" s="1">
        <v>1</v>
      </c>
      <c r="N259" s="1" t="s">
        <v>1375</v>
      </c>
      <c r="O259" s="1" t="s">
        <v>1484</v>
      </c>
      <c r="P259" s="1">
        <v>40301040</v>
      </c>
      <c r="Q259" s="73">
        <v>230876263</v>
      </c>
      <c r="R259" s="74">
        <v>62.09</v>
      </c>
      <c r="S259" s="1" t="s">
        <v>1448</v>
      </c>
      <c r="T259" s="75">
        <v>1</v>
      </c>
      <c r="U259" s="76">
        <v>12184841094.2195</v>
      </c>
      <c r="V259" s="77">
        <v>12184841094.2195</v>
      </c>
      <c r="W259" s="77">
        <v>14335107169.67</v>
      </c>
      <c r="X259" s="76">
        <v>1.9101795297700001E-2</v>
      </c>
      <c r="Y259" s="71">
        <v>0</v>
      </c>
      <c r="Z259" s="71">
        <v>1</v>
      </c>
      <c r="AA259" s="71">
        <v>0</v>
      </c>
      <c r="AB259" s="71">
        <v>0</v>
      </c>
      <c r="AC259" s="73">
        <v>1</v>
      </c>
      <c r="AD259" s="73">
        <v>0</v>
      </c>
      <c r="AE259" s="1" t="s">
        <v>1449</v>
      </c>
      <c r="AF259" s="1" t="s">
        <v>1450</v>
      </c>
      <c r="AG259" s="1" t="s">
        <v>1451</v>
      </c>
      <c r="AI259" s="2" t="str">
        <f>INDEX('ISO2-ISO3'!$D$1:$D$249, MATCH($N259, 'ISO2-ISO3'!$C$1:$C$249, 0))</f>
        <v>USA</v>
      </c>
      <c r="AJ259" s="2" t="str">
        <f>INDEX('WB Country Groups'!$C$2:$C$219, MATCH($AI259, 'WB Country Groups'!$B$2:$B$219, 0))</f>
        <v>North America</v>
      </c>
    </row>
    <row r="260" spans="1:36">
      <c r="A260" s="70">
        <v>45169</v>
      </c>
      <c r="B260" s="70">
        <v>45169</v>
      </c>
      <c r="C260" s="71">
        <v>892400</v>
      </c>
      <c r="D260" s="1" t="s">
        <v>2348</v>
      </c>
      <c r="E260" s="71">
        <v>1177001</v>
      </c>
      <c r="G260" s="1" t="s">
        <v>2349</v>
      </c>
      <c r="H260" s="72" t="s">
        <v>2350</v>
      </c>
      <c r="I260" s="1" t="s">
        <v>2351</v>
      </c>
      <c r="J260" s="73">
        <v>0.95</v>
      </c>
      <c r="K260" s="73">
        <v>0.95</v>
      </c>
      <c r="L260" s="73">
        <v>0.95</v>
      </c>
      <c r="M260" s="1">
        <v>1</v>
      </c>
      <c r="N260" s="1" t="s">
        <v>1324</v>
      </c>
      <c r="O260" s="1" t="s">
        <v>1474</v>
      </c>
      <c r="P260" s="1">
        <v>45202030</v>
      </c>
      <c r="Q260" s="73">
        <v>173106620</v>
      </c>
      <c r="R260" s="74">
        <v>61.26</v>
      </c>
      <c r="S260" s="1" t="s">
        <v>1468</v>
      </c>
      <c r="T260" s="75">
        <v>0.88324999999999998</v>
      </c>
      <c r="U260" s="76">
        <v>11405928065.8251</v>
      </c>
      <c r="V260" s="77">
        <v>11405928065.8251</v>
      </c>
      <c r="W260" s="77">
        <v>12006240069.2896</v>
      </c>
      <c r="X260" s="76">
        <v>1.7880717639999998E-2</v>
      </c>
      <c r="Y260" s="71">
        <v>0</v>
      </c>
      <c r="Z260" s="71">
        <v>1</v>
      </c>
      <c r="AA260" s="71">
        <v>0</v>
      </c>
      <c r="AB260" s="71">
        <v>0</v>
      </c>
      <c r="AC260" s="73">
        <v>0.35</v>
      </c>
      <c r="AD260" s="73">
        <v>0.65</v>
      </c>
      <c r="AE260" s="1" t="s">
        <v>1469</v>
      </c>
      <c r="AF260" s="1" t="s">
        <v>1470</v>
      </c>
      <c r="AG260" s="1" t="s">
        <v>1451</v>
      </c>
      <c r="AI260" s="2" t="str">
        <f>INDEX('ISO2-ISO3'!$D$1:$D$249, MATCH($N260, 'ISO2-ISO3'!$C$1:$C$249, 0))</f>
        <v>CHE</v>
      </c>
      <c r="AJ260" s="2" t="str">
        <f>INDEX('WB Country Groups'!$C$2:$C$219, MATCH($AI260, 'WB Country Groups'!$B$2:$B$219, 0))</f>
        <v>Europe &amp; Central Asia</v>
      </c>
    </row>
    <row r="261" spans="1:36">
      <c r="A261" s="70">
        <v>45169</v>
      </c>
      <c r="B261" s="70">
        <v>45169</v>
      </c>
      <c r="C261" s="71">
        <v>892400</v>
      </c>
      <c r="D261" s="1" t="s">
        <v>2352</v>
      </c>
      <c r="E261" s="71">
        <v>1178101</v>
      </c>
      <c r="G261" s="1" t="s">
        <v>2353</v>
      </c>
      <c r="H261" s="72">
        <v>4057808</v>
      </c>
      <c r="I261" s="1" t="s">
        <v>2354</v>
      </c>
      <c r="J261" s="73">
        <v>0.45</v>
      </c>
      <c r="K261" s="73">
        <v>0.45</v>
      </c>
      <c r="L261" s="73">
        <v>0.45</v>
      </c>
      <c r="M261" s="1">
        <v>1</v>
      </c>
      <c r="N261" s="1" t="s">
        <v>1042</v>
      </c>
      <c r="O261" s="1" t="s">
        <v>1499</v>
      </c>
      <c r="P261" s="1">
        <v>30302010</v>
      </c>
      <c r="Q261" s="73">
        <v>535186562</v>
      </c>
      <c r="R261" s="74">
        <v>405.8</v>
      </c>
      <c r="S261" s="1" t="s">
        <v>1456</v>
      </c>
      <c r="T261" s="75">
        <v>0.92136177270005104</v>
      </c>
      <c r="U261" s="76">
        <v>106071709270.53</v>
      </c>
      <c r="V261" s="77">
        <v>106071709270.53</v>
      </c>
      <c r="W261" s="77">
        <v>235714909490.06699</v>
      </c>
      <c r="X261" s="76">
        <v>0.1662853098939</v>
      </c>
      <c r="Y261" s="71">
        <v>1</v>
      </c>
      <c r="Z261" s="71">
        <v>0</v>
      </c>
      <c r="AA261" s="71">
        <v>0</v>
      </c>
      <c r="AB261" s="71">
        <v>0</v>
      </c>
      <c r="AC261" s="73">
        <v>0</v>
      </c>
      <c r="AD261" s="73">
        <v>1</v>
      </c>
      <c r="AE261" s="1" t="s">
        <v>1457</v>
      </c>
      <c r="AF261" s="1" t="s">
        <v>1450</v>
      </c>
      <c r="AG261" s="1" t="s">
        <v>1451</v>
      </c>
      <c r="AI261" s="2" t="str">
        <f>INDEX('ISO2-ISO3'!$D$1:$D$249, MATCH($N261, 'ISO2-ISO3'!$C$1:$C$249, 0))</f>
        <v>FRA</v>
      </c>
      <c r="AJ261" s="2" t="str">
        <f>INDEX('WB Country Groups'!$C$2:$C$219, MATCH($AI261, 'WB Country Groups'!$B$2:$B$219, 0))</f>
        <v>Europe &amp; Central Asia</v>
      </c>
    </row>
    <row r="262" spans="1:36">
      <c r="A262" s="70">
        <v>45169</v>
      </c>
      <c r="B262" s="70">
        <v>45169</v>
      </c>
      <c r="C262" s="71">
        <v>892400</v>
      </c>
      <c r="D262" s="1" t="s">
        <v>2355</v>
      </c>
      <c r="E262" s="71">
        <v>1178701</v>
      </c>
      <c r="F262" s="1">
        <v>548661107</v>
      </c>
      <c r="G262" s="1" t="s">
        <v>2356</v>
      </c>
      <c r="H262" s="72">
        <v>2536763</v>
      </c>
      <c r="I262" s="1" t="s">
        <v>2357</v>
      </c>
      <c r="J262" s="73">
        <v>1</v>
      </c>
      <c r="K262" s="73">
        <v>1</v>
      </c>
      <c r="L262" s="73">
        <v>1</v>
      </c>
      <c r="M262" s="1">
        <v>1</v>
      </c>
      <c r="N262" s="1" t="s">
        <v>1375</v>
      </c>
      <c r="O262" s="1" t="s">
        <v>1455</v>
      </c>
      <c r="P262" s="1">
        <v>25504030</v>
      </c>
      <c r="Q262" s="73">
        <v>596356261</v>
      </c>
      <c r="R262" s="74">
        <v>230.48</v>
      </c>
      <c r="S262" s="1" t="s">
        <v>1448</v>
      </c>
      <c r="T262" s="75">
        <v>1</v>
      </c>
      <c r="U262" s="76">
        <v>137448191035.28</v>
      </c>
      <c r="V262" s="77">
        <v>137448191035.28</v>
      </c>
      <c r="W262" s="77">
        <v>137448191035.28</v>
      </c>
      <c r="X262" s="76">
        <v>0.2154732416197</v>
      </c>
      <c r="Y262" s="71">
        <v>1</v>
      </c>
      <c r="Z262" s="71">
        <v>0</v>
      </c>
      <c r="AA262" s="71">
        <v>0</v>
      </c>
      <c r="AB262" s="71">
        <v>0</v>
      </c>
      <c r="AC262" s="73">
        <v>1</v>
      </c>
      <c r="AD262" s="73">
        <v>0</v>
      </c>
      <c r="AE262" s="1" t="s">
        <v>1449</v>
      </c>
      <c r="AF262" s="1" t="s">
        <v>1450</v>
      </c>
      <c r="AG262" s="1" t="s">
        <v>1451</v>
      </c>
      <c r="AI262" s="2" t="str">
        <f>INDEX('ISO2-ISO3'!$D$1:$D$249, MATCH($N262, 'ISO2-ISO3'!$C$1:$C$249, 0))</f>
        <v>USA</v>
      </c>
      <c r="AJ262" s="2" t="str">
        <f>INDEX('WB Country Groups'!$C$2:$C$219, MATCH($AI262, 'WB Country Groups'!$B$2:$B$219, 0))</f>
        <v>North America</v>
      </c>
    </row>
    <row r="263" spans="1:36">
      <c r="A263" s="70">
        <v>45169</v>
      </c>
      <c r="B263" s="70">
        <v>45169</v>
      </c>
      <c r="C263" s="71">
        <v>892400</v>
      </c>
      <c r="D263" s="1" t="s">
        <v>2358</v>
      </c>
      <c r="E263" s="71">
        <v>1179201</v>
      </c>
      <c r="G263" s="1" t="s">
        <v>2359</v>
      </c>
      <c r="H263" s="72">
        <v>5287488</v>
      </c>
      <c r="I263" s="1" t="s">
        <v>2360</v>
      </c>
      <c r="J263" s="73">
        <v>0.85</v>
      </c>
      <c r="K263" s="73">
        <v>0.5</v>
      </c>
      <c r="L263" s="73">
        <v>0.5</v>
      </c>
      <c r="M263" s="1">
        <v>1</v>
      </c>
      <c r="N263" s="1" t="s">
        <v>1058</v>
      </c>
      <c r="O263" s="1" t="s">
        <v>1467</v>
      </c>
      <c r="P263" s="1">
        <v>20302010</v>
      </c>
      <c r="Q263" s="73">
        <v>1195485644</v>
      </c>
      <c r="R263" s="74">
        <v>8.2469999999999999</v>
      </c>
      <c r="S263" s="1" t="s">
        <v>1456</v>
      </c>
      <c r="T263" s="75">
        <v>0.92136177270005104</v>
      </c>
      <c r="U263" s="76">
        <v>5350325137.3104496</v>
      </c>
      <c r="V263" s="77">
        <v>5350325137.3104496</v>
      </c>
      <c r="W263" s="77">
        <v>10700650274.620899</v>
      </c>
      <c r="X263" s="76">
        <v>8.3875378232999998E-3</v>
      </c>
      <c r="Y263" s="71">
        <v>0</v>
      </c>
      <c r="Z263" s="71">
        <v>1</v>
      </c>
      <c r="AA263" s="71">
        <v>0</v>
      </c>
      <c r="AB263" s="71">
        <v>0</v>
      </c>
      <c r="AC263" s="73">
        <v>1</v>
      </c>
      <c r="AD263" s="73">
        <v>0</v>
      </c>
      <c r="AE263" s="1" t="s">
        <v>1523</v>
      </c>
      <c r="AF263" s="1" t="s">
        <v>1524</v>
      </c>
      <c r="AG263" s="1" t="s">
        <v>1451</v>
      </c>
      <c r="AI263" s="2" t="str">
        <f>INDEX('ISO2-ISO3'!$D$1:$D$249, MATCH($N263, 'ISO2-ISO3'!$C$1:$C$249, 0))</f>
        <v>DEU</v>
      </c>
      <c r="AJ263" s="2" t="str">
        <f>INDEX('WB Country Groups'!$C$2:$C$219, MATCH($AI263, 'WB Country Groups'!$B$2:$B$219, 0))</f>
        <v>Europe &amp; Central Asia</v>
      </c>
    </row>
    <row r="264" spans="1:36">
      <c r="A264" s="70">
        <v>45169</v>
      </c>
      <c r="B264" s="70">
        <v>45169</v>
      </c>
      <c r="C264" s="71">
        <v>892400</v>
      </c>
      <c r="D264" s="1" t="s">
        <v>2361</v>
      </c>
      <c r="E264" s="71">
        <v>1179501</v>
      </c>
      <c r="G264" s="1" t="s">
        <v>2362</v>
      </c>
      <c r="H264" s="72">
        <v>4061412</v>
      </c>
      <c r="I264" s="1" t="s">
        <v>2363</v>
      </c>
      <c r="J264" s="73">
        <v>0.55000000000000004</v>
      </c>
      <c r="K264" s="73">
        <v>0.55000000000000004</v>
      </c>
      <c r="L264" s="73">
        <v>0.55000000000000004</v>
      </c>
      <c r="M264" s="1">
        <v>1</v>
      </c>
      <c r="N264" s="1" t="s">
        <v>1042</v>
      </c>
      <c r="O264" s="1" t="s">
        <v>1455</v>
      </c>
      <c r="P264" s="1">
        <v>25203010</v>
      </c>
      <c r="Q264" s="73">
        <v>502048400</v>
      </c>
      <c r="R264" s="74">
        <v>782.2</v>
      </c>
      <c r="S264" s="1" t="s">
        <v>1456</v>
      </c>
      <c r="T264" s="75">
        <v>0.92136177270005104</v>
      </c>
      <c r="U264" s="76">
        <v>234420667932.69699</v>
      </c>
      <c r="V264" s="77">
        <v>234420667932.69699</v>
      </c>
      <c r="W264" s="77">
        <v>426219396241.26801</v>
      </c>
      <c r="X264" s="76">
        <v>0.36749396875759999</v>
      </c>
      <c r="Y264" s="71">
        <v>1</v>
      </c>
      <c r="Z264" s="71">
        <v>0</v>
      </c>
      <c r="AA264" s="71">
        <v>0</v>
      </c>
      <c r="AB264" s="71">
        <v>0</v>
      </c>
      <c r="AC264" s="73">
        <v>0</v>
      </c>
      <c r="AD264" s="73">
        <v>1</v>
      </c>
      <c r="AE264" s="1" t="s">
        <v>1457</v>
      </c>
      <c r="AF264" s="1" t="s">
        <v>1450</v>
      </c>
      <c r="AG264" s="1" t="s">
        <v>1451</v>
      </c>
      <c r="AI264" s="2" t="str">
        <f>INDEX('ISO2-ISO3'!$D$1:$D$249, MATCH($N264, 'ISO2-ISO3'!$C$1:$C$249, 0))</f>
        <v>FRA</v>
      </c>
      <c r="AJ264" s="2" t="str">
        <f>INDEX('WB Country Groups'!$C$2:$C$219, MATCH($AI264, 'WB Country Groups'!$B$2:$B$219, 0))</f>
        <v>Europe &amp; Central Asia</v>
      </c>
    </row>
    <row r="265" spans="1:36">
      <c r="A265" s="70">
        <v>45169</v>
      </c>
      <c r="B265" s="70">
        <v>45169</v>
      </c>
      <c r="C265" s="71">
        <v>892400</v>
      </c>
      <c r="D265" s="1" t="s">
        <v>2364</v>
      </c>
      <c r="E265" s="71">
        <v>1180601</v>
      </c>
      <c r="F265" s="1">
        <v>559222401</v>
      </c>
      <c r="G265" s="1" t="s">
        <v>2365</v>
      </c>
      <c r="H265" s="72">
        <v>2554475</v>
      </c>
      <c r="I265" s="1" t="s">
        <v>2366</v>
      </c>
      <c r="J265" s="73">
        <v>0.95</v>
      </c>
      <c r="K265" s="73">
        <v>0.95</v>
      </c>
      <c r="L265" s="73">
        <v>0.95</v>
      </c>
      <c r="M265" s="1">
        <v>1</v>
      </c>
      <c r="N265" s="1" t="s">
        <v>963</v>
      </c>
      <c r="O265" s="1" t="s">
        <v>1455</v>
      </c>
      <c r="P265" s="1">
        <v>25101010</v>
      </c>
      <c r="Q265" s="73">
        <v>286117975</v>
      </c>
      <c r="R265" s="74">
        <v>79.48</v>
      </c>
      <c r="S265" s="1" t="s">
        <v>1493</v>
      </c>
      <c r="T265" s="75">
        <v>1.3529500000000001</v>
      </c>
      <c r="U265" s="76">
        <v>15967791729.4431</v>
      </c>
      <c r="V265" s="77">
        <v>15967791729.4431</v>
      </c>
      <c r="W265" s="77">
        <v>16808201820.4664</v>
      </c>
      <c r="X265" s="76">
        <v>2.5032209005699999E-2</v>
      </c>
      <c r="Y265" s="71">
        <v>1</v>
      </c>
      <c r="Z265" s="71">
        <v>0</v>
      </c>
      <c r="AA265" s="71">
        <v>0</v>
      </c>
      <c r="AB265" s="71">
        <v>0</v>
      </c>
      <c r="AC265" s="73">
        <v>0.65</v>
      </c>
      <c r="AD265" s="73">
        <v>0.35</v>
      </c>
      <c r="AE265" s="1" t="s">
        <v>1494</v>
      </c>
      <c r="AF265" s="1" t="s">
        <v>1450</v>
      </c>
      <c r="AG265" s="1" t="s">
        <v>1451</v>
      </c>
      <c r="AI265" s="2" t="str">
        <f>INDEX('ISO2-ISO3'!$D$1:$D$249, MATCH($N265, 'ISO2-ISO3'!$C$1:$C$249, 0))</f>
        <v>CAN</v>
      </c>
      <c r="AJ265" s="2" t="str">
        <f>INDEX('WB Country Groups'!$C$2:$C$219, MATCH($AI265, 'WB Country Groups'!$B$2:$B$219, 0))</f>
        <v>North America</v>
      </c>
    </row>
    <row r="266" spans="1:36">
      <c r="A266" s="70">
        <v>45169</v>
      </c>
      <c r="B266" s="70">
        <v>45169</v>
      </c>
      <c r="C266" s="71">
        <v>892400</v>
      </c>
      <c r="D266" s="1" t="s">
        <v>2367</v>
      </c>
      <c r="E266" s="71">
        <v>1181501</v>
      </c>
      <c r="G266" s="1" t="s">
        <v>2368</v>
      </c>
      <c r="H266" s="72">
        <v>6555805</v>
      </c>
      <c r="I266" s="1" t="s">
        <v>2369</v>
      </c>
      <c r="J266" s="73">
        <v>0.8</v>
      </c>
      <c r="K266" s="73">
        <v>0.8</v>
      </c>
      <c r="L266" s="73">
        <v>0.8</v>
      </c>
      <c r="M266" s="1">
        <v>1</v>
      </c>
      <c r="N266" s="1" t="s">
        <v>1115</v>
      </c>
      <c r="O266" s="1" t="s">
        <v>1467</v>
      </c>
      <c r="P266" s="1">
        <v>20106020</v>
      </c>
      <c r="Q266" s="73">
        <v>280017520</v>
      </c>
      <c r="R266" s="74">
        <v>3998</v>
      </c>
      <c r="S266" s="1" t="s">
        <v>1479</v>
      </c>
      <c r="T266" s="75">
        <v>145.58500000000001</v>
      </c>
      <c r="U266" s="76">
        <v>6151787862.5407801</v>
      </c>
      <c r="V266" s="77">
        <v>6151787862.5407801</v>
      </c>
      <c r="W266" s="77">
        <v>7689734828.1759796</v>
      </c>
      <c r="X266" s="76">
        <v>9.6439659374000005E-3</v>
      </c>
      <c r="Y266" s="71">
        <v>0</v>
      </c>
      <c r="Z266" s="71">
        <v>1</v>
      </c>
      <c r="AA266" s="71">
        <v>0</v>
      </c>
      <c r="AB266" s="71">
        <v>0</v>
      </c>
      <c r="AC266" s="73">
        <v>0.65</v>
      </c>
      <c r="AD266" s="73">
        <v>0.35</v>
      </c>
      <c r="AE266" s="1" t="s">
        <v>1480</v>
      </c>
      <c r="AF266" s="1" t="s">
        <v>1450</v>
      </c>
      <c r="AG266" s="1" t="s">
        <v>1451</v>
      </c>
      <c r="AI266" s="2" t="str">
        <f>INDEX('ISO2-ISO3'!$D$1:$D$249, MATCH($N266, 'ISO2-ISO3'!$C$1:$C$249, 0))</f>
        <v>JPN</v>
      </c>
      <c r="AJ266" s="2" t="str">
        <f>INDEX('WB Country Groups'!$C$2:$C$219, MATCH($AI266, 'WB Country Groups'!$B$2:$B$219, 0))</f>
        <v>East Asia &amp; Pacific</v>
      </c>
    </row>
    <row r="267" spans="1:36">
      <c r="A267" s="70">
        <v>45169</v>
      </c>
      <c r="B267" s="70">
        <v>45169</v>
      </c>
      <c r="C267" s="71">
        <v>892400</v>
      </c>
      <c r="D267" s="1" t="s">
        <v>2370</v>
      </c>
      <c r="E267" s="71">
        <v>1181602</v>
      </c>
      <c r="G267" s="1" t="s">
        <v>2371</v>
      </c>
      <c r="H267" s="72">
        <v>6556325</v>
      </c>
      <c r="I267" s="1" t="s">
        <v>2372</v>
      </c>
      <c r="J267" s="73">
        <v>0.45</v>
      </c>
      <c r="K267" s="73">
        <v>0.45</v>
      </c>
      <c r="L267" s="73">
        <v>0.45</v>
      </c>
      <c r="M267" s="1">
        <v>1</v>
      </c>
      <c r="N267" s="1" t="s">
        <v>1158</v>
      </c>
      <c r="O267" s="1" t="s">
        <v>1484</v>
      </c>
      <c r="P267" s="1">
        <v>40101010</v>
      </c>
      <c r="Q267" s="73">
        <v>12054127092</v>
      </c>
      <c r="R267" s="74">
        <v>9.11</v>
      </c>
      <c r="S267" s="1" t="s">
        <v>2074</v>
      </c>
      <c r="T267" s="75">
        <v>4.6399999999999997</v>
      </c>
      <c r="U267" s="76">
        <v>10649977158.115101</v>
      </c>
      <c r="V267" s="77">
        <v>10649977158.115101</v>
      </c>
      <c r="W267" s="77">
        <v>23666615906.922401</v>
      </c>
      <c r="X267" s="76">
        <v>1.6695636982600001E-2</v>
      </c>
      <c r="Y267" s="71">
        <v>1</v>
      </c>
      <c r="Z267" s="71">
        <v>0</v>
      </c>
      <c r="AA267" s="71">
        <v>0</v>
      </c>
      <c r="AB267" s="71">
        <v>0</v>
      </c>
      <c r="AC267" s="73">
        <v>1</v>
      </c>
      <c r="AD267" s="73">
        <v>0</v>
      </c>
      <c r="AE267" s="1" t="s">
        <v>2075</v>
      </c>
      <c r="AF267" s="1" t="s">
        <v>1450</v>
      </c>
      <c r="AG267" s="1" t="s">
        <v>1451</v>
      </c>
      <c r="AI267" s="2" t="str">
        <f>INDEX('ISO2-ISO3'!$D$1:$D$249, MATCH($N267, 'ISO2-ISO3'!$C$1:$C$249, 0))</f>
        <v>MYS</v>
      </c>
      <c r="AJ267" s="2" t="str">
        <f>INDEX('WB Country Groups'!$C$2:$C$219, MATCH($AI267, 'WB Country Groups'!$B$2:$B$219, 0))</f>
        <v>East Asia &amp; Pacific</v>
      </c>
    </row>
    <row r="268" spans="1:36">
      <c r="A268" s="70">
        <v>45169</v>
      </c>
      <c r="B268" s="70">
        <v>45169</v>
      </c>
      <c r="C268" s="71">
        <v>892400</v>
      </c>
      <c r="D268" s="1" t="s">
        <v>2373</v>
      </c>
      <c r="E268" s="71">
        <v>1182104</v>
      </c>
      <c r="G268" s="1" t="s">
        <v>2374</v>
      </c>
      <c r="H268" s="72">
        <v>6557997</v>
      </c>
      <c r="I268" s="1" t="s">
        <v>2375</v>
      </c>
      <c r="J268" s="73">
        <v>0.4</v>
      </c>
      <c r="K268" s="73">
        <v>0.3</v>
      </c>
      <c r="L268" s="73">
        <v>0.3</v>
      </c>
      <c r="M268" s="1">
        <v>1</v>
      </c>
      <c r="N268" s="1" t="s">
        <v>1158</v>
      </c>
      <c r="O268" s="1" t="s">
        <v>1467</v>
      </c>
      <c r="P268" s="1">
        <v>20303010</v>
      </c>
      <c r="Q268" s="73">
        <v>4463793103</v>
      </c>
      <c r="R268" s="74">
        <v>7.2</v>
      </c>
      <c r="S268" s="1" t="s">
        <v>2074</v>
      </c>
      <c r="T268" s="75">
        <v>4.6399999999999997</v>
      </c>
      <c r="U268" s="76">
        <v>2077972651.3965499</v>
      </c>
      <c r="V268" s="77">
        <v>2077972651.3965499</v>
      </c>
      <c r="W268" s="77">
        <v>6926575504.6551704</v>
      </c>
      <c r="X268" s="76">
        <v>3.2575729067E-3</v>
      </c>
      <c r="Y268" s="71">
        <v>1</v>
      </c>
      <c r="Z268" s="71">
        <v>0</v>
      </c>
      <c r="AA268" s="71">
        <v>0</v>
      </c>
      <c r="AB268" s="71">
        <v>0</v>
      </c>
      <c r="AC268" s="73">
        <v>1</v>
      </c>
      <c r="AD268" s="73">
        <v>0</v>
      </c>
      <c r="AE268" s="1" t="s">
        <v>2075</v>
      </c>
      <c r="AF268" s="1" t="s">
        <v>1450</v>
      </c>
      <c r="AG268" s="1" t="s">
        <v>1451</v>
      </c>
      <c r="AI268" s="2" t="str">
        <f>INDEX('ISO2-ISO3'!$D$1:$D$249, MATCH($N268, 'ISO2-ISO3'!$C$1:$C$249, 0))</f>
        <v>MYS</v>
      </c>
      <c r="AJ268" s="2" t="str">
        <f>INDEX('WB Country Groups'!$C$2:$C$219, MATCH($AI268, 'WB Country Groups'!$B$2:$B$219, 0))</f>
        <v>East Asia &amp; Pacific</v>
      </c>
    </row>
    <row r="269" spans="1:36">
      <c r="A269" s="70">
        <v>45169</v>
      </c>
      <c r="B269" s="70">
        <v>45169</v>
      </c>
      <c r="C269" s="71">
        <v>892400</v>
      </c>
      <c r="D269" s="1" t="s">
        <v>2376</v>
      </c>
      <c r="E269" s="71">
        <v>1184301</v>
      </c>
      <c r="F269" s="1">
        <v>571748102</v>
      </c>
      <c r="G269" s="1" t="s">
        <v>2377</v>
      </c>
      <c r="H269" s="72">
        <v>2567741</v>
      </c>
      <c r="I269" s="1" t="s">
        <v>2378</v>
      </c>
      <c r="J269" s="73">
        <v>1</v>
      </c>
      <c r="K269" s="73">
        <v>1</v>
      </c>
      <c r="L269" s="73">
        <v>1</v>
      </c>
      <c r="M269" s="1">
        <v>1</v>
      </c>
      <c r="N269" s="1" t="s">
        <v>1375</v>
      </c>
      <c r="O269" s="1" t="s">
        <v>1484</v>
      </c>
      <c r="P269" s="1">
        <v>40301010</v>
      </c>
      <c r="Q269" s="73">
        <v>495061362</v>
      </c>
      <c r="R269" s="74">
        <v>194.99</v>
      </c>
      <c r="S269" s="1" t="s">
        <v>1448</v>
      </c>
      <c r="T269" s="75">
        <v>1</v>
      </c>
      <c r="U269" s="76">
        <v>96532014976.380005</v>
      </c>
      <c r="V269" s="77">
        <v>96532014976.380005</v>
      </c>
      <c r="W269" s="77">
        <v>96532014976.380005</v>
      </c>
      <c r="X269" s="76">
        <v>0.1513302287238</v>
      </c>
      <c r="Y269" s="71">
        <v>1</v>
      </c>
      <c r="Z269" s="71">
        <v>0</v>
      </c>
      <c r="AA269" s="71">
        <v>0</v>
      </c>
      <c r="AB269" s="71">
        <v>0</v>
      </c>
      <c r="AC269" s="73">
        <v>0.35</v>
      </c>
      <c r="AD269" s="73">
        <v>0.65</v>
      </c>
      <c r="AE269" s="1" t="s">
        <v>1449</v>
      </c>
      <c r="AF269" s="1" t="s">
        <v>1450</v>
      </c>
      <c r="AG269" s="1" t="s">
        <v>1451</v>
      </c>
      <c r="AI269" s="2" t="str">
        <f>INDEX('ISO2-ISO3'!$D$1:$D$249, MATCH($N269, 'ISO2-ISO3'!$C$1:$C$249, 0))</f>
        <v>USA</v>
      </c>
      <c r="AJ269" s="2" t="str">
        <f>INDEX('WB Country Groups'!$C$2:$C$219, MATCH($AI269, 'WB Country Groups'!$B$2:$B$219, 0))</f>
        <v>North America</v>
      </c>
    </row>
    <row r="270" spans="1:36">
      <c r="A270" s="70">
        <v>45169</v>
      </c>
      <c r="B270" s="70">
        <v>45169</v>
      </c>
      <c r="C270" s="71">
        <v>892400</v>
      </c>
      <c r="D270" s="1" t="s">
        <v>2379</v>
      </c>
      <c r="E270" s="71">
        <v>1184501</v>
      </c>
      <c r="G270" s="1" t="s">
        <v>2380</v>
      </c>
      <c r="H270" s="72">
        <v>6569464</v>
      </c>
      <c r="I270" s="1" t="s">
        <v>2381</v>
      </c>
      <c r="J270" s="73">
        <v>0.9</v>
      </c>
      <c r="K270" s="73">
        <v>0.9</v>
      </c>
      <c r="L270" s="73">
        <v>0.9</v>
      </c>
      <c r="M270" s="1">
        <v>1</v>
      </c>
      <c r="N270" s="1" t="s">
        <v>1115</v>
      </c>
      <c r="O270" s="1" t="s">
        <v>1467</v>
      </c>
      <c r="P270" s="1">
        <v>20107010</v>
      </c>
      <c r="Q270" s="73">
        <v>1698395498</v>
      </c>
      <c r="R270" s="74">
        <v>2384.5</v>
      </c>
      <c r="S270" s="1" t="s">
        <v>1479</v>
      </c>
      <c r="T270" s="75">
        <v>145.58500000000001</v>
      </c>
      <c r="U270" s="76">
        <v>25035832389.895302</v>
      </c>
      <c r="V270" s="77">
        <v>25035832389.895302</v>
      </c>
      <c r="W270" s="77">
        <v>27817591544.328098</v>
      </c>
      <c r="X270" s="76">
        <v>3.9247893486699999E-2</v>
      </c>
      <c r="Y270" s="71">
        <v>1</v>
      </c>
      <c r="Z270" s="71">
        <v>0</v>
      </c>
      <c r="AA270" s="71">
        <v>0</v>
      </c>
      <c r="AB270" s="71">
        <v>0</v>
      </c>
      <c r="AC270" s="73">
        <v>1</v>
      </c>
      <c r="AD270" s="73">
        <v>0</v>
      </c>
      <c r="AE270" s="1" t="s">
        <v>1480</v>
      </c>
      <c r="AF270" s="1" t="s">
        <v>1450</v>
      </c>
      <c r="AG270" s="1" t="s">
        <v>1451</v>
      </c>
      <c r="AI270" s="2" t="str">
        <f>INDEX('ISO2-ISO3'!$D$1:$D$249, MATCH($N270, 'ISO2-ISO3'!$C$1:$C$249, 0))</f>
        <v>JPN</v>
      </c>
      <c r="AJ270" s="2" t="str">
        <f>INDEX('WB Country Groups'!$C$2:$C$219, MATCH($AI270, 'WB Country Groups'!$B$2:$B$219, 0))</f>
        <v>East Asia &amp; Pacific</v>
      </c>
    </row>
    <row r="271" spans="1:36">
      <c r="A271" s="70">
        <v>45169</v>
      </c>
      <c r="B271" s="70">
        <v>45169</v>
      </c>
      <c r="C271" s="71">
        <v>892400</v>
      </c>
      <c r="D271" s="1" t="s">
        <v>2382</v>
      </c>
      <c r="E271" s="71">
        <v>1185101</v>
      </c>
      <c r="F271" s="1">
        <v>574599106</v>
      </c>
      <c r="G271" s="1" t="s">
        <v>2383</v>
      </c>
      <c r="H271" s="72">
        <v>2570200</v>
      </c>
      <c r="I271" s="1" t="s">
        <v>2384</v>
      </c>
      <c r="J271" s="73">
        <v>1</v>
      </c>
      <c r="K271" s="73">
        <v>1</v>
      </c>
      <c r="L271" s="73">
        <v>1</v>
      </c>
      <c r="M271" s="1">
        <v>1</v>
      </c>
      <c r="N271" s="1" t="s">
        <v>1375</v>
      </c>
      <c r="O271" s="1" t="s">
        <v>1467</v>
      </c>
      <c r="P271" s="1">
        <v>20102010</v>
      </c>
      <c r="Q271" s="73">
        <v>225395977</v>
      </c>
      <c r="R271" s="74">
        <v>59.01</v>
      </c>
      <c r="S271" s="1" t="s">
        <v>1448</v>
      </c>
      <c r="T271" s="75">
        <v>1</v>
      </c>
      <c r="U271" s="76">
        <v>13300616602.77</v>
      </c>
      <c r="V271" s="77">
        <v>13300616602.77</v>
      </c>
      <c r="W271" s="77">
        <v>13300616602.77</v>
      </c>
      <c r="X271" s="76">
        <v>2.0850961757700001E-2</v>
      </c>
      <c r="Y271" s="71">
        <v>0</v>
      </c>
      <c r="Z271" s="71">
        <v>1</v>
      </c>
      <c r="AA271" s="71">
        <v>0</v>
      </c>
      <c r="AB271" s="71">
        <v>0</v>
      </c>
      <c r="AC271" s="73">
        <v>1</v>
      </c>
      <c r="AD271" s="73">
        <v>0</v>
      </c>
      <c r="AE271" s="1" t="s">
        <v>1449</v>
      </c>
      <c r="AF271" s="1" t="s">
        <v>1450</v>
      </c>
      <c r="AG271" s="1" t="s">
        <v>1451</v>
      </c>
      <c r="AI271" s="2" t="str">
        <f>INDEX('ISO2-ISO3'!$D$1:$D$249, MATCH($N271, 'ISO2-ISO3'!$C$1:$C$249, 0))</f>
        <v>USA</v>
      </c>
      <c r="AJ271" s="2" t="str">
        <f>INDEX('WB Country Groups'!$C$2:$C$219, MATCH($AI271, 'WB Country Groups'!$B$2:$B$219, 0))</f>
        <v>North America</v>
      </c>
    </row>
    <row r="272" spans="1:36">
      <c r="A272" s="70">
        <v>45169</v>
      </c>
      <c r="B272" s="70">
        <v>45169</v>
      </c>
      <c r="C272" s="71">
        <v>892400</v>
      </c>
      <c r="D272" s="1" t="s">
        <v>2385</v>
      </c>
      <c r="E272" s="71">
        <v>1185601</v>
      </c>
      <c r="G272" s="1" t="s">
        <v>2386</v>
      </c>
      <c r="H272" s="72">
        <v>6572707</v>
      </c>
      <c r="I272" s="1" t="s">
        <v>2387</v>
      </c>
      <c r="J272" s="73">
        <v>0.9</v>
      </c>
      <c r="K272" s="73">
        <v>0.9</v>
      </c>
      <c r="L272" s="73">
        <v>0.9</v>
      </c>
      <c r="M272" s="1">
        <v>1</v>
      </c>
      <c r="N272" s="1" t="s">
        <v>1115</v>
      </c>
      <c r="O272" s="1" t="s">
        <v>1455</v>
      </c>
      <c r="P272" s="1">
        <v>25201010</v>
      </c>
      <c r="Q272" s="73">
        <v>2454056597</v>
      </c>
      <c r="R272" s="74">
        <v>1679.5</v>
      </c>
      <c r="S272" s="1" t="s">
        <v>1479</v>
      </c>
      <c r="T272" s="75">
        <v>145.58500000000001</v>
      </c>
      <c r="U272" s="76">
        <v>25479474184.808498</v>
      </c>
      <c r="V272" s="77">
        <v>25479474184.808498</v>
      </c>
      <c r="W272" s="77">
        <v>28310526872.009499</v>
      </c>
      <c r="X272" s="76">
        <v>3.994337689E-2</v>
      </c>
      <c r="Y272" s="71">
        <v>1</v>
      </c>
      <c r="Z272" s="71">
        <v>0</v>
      </c>
      <c r="AA272" s="71">
        <v>0</v>
      </c>
      <c r="AB272" s="71">
        <v>0</v>
      </c>
      <c r="AC272" s="73">
        <v>1</v>
      </c>
      <c r="AD272" s="73">
        <v>0</v>
      </c>
      <c r="AE272" s="1" t="s">
        <v>1480</v>
      </c>
      <c r="AF272" s="1" t="s">
        <v>1450</v>
      </c>
      <c r="AG272" s="1" t="s">
        <v>1451</v>
      </c>
      <c r="AI272" s="2" t="str">
        <f>INDEX('ISO2-ISO3'!$D$1:$D$249, MATCH($N272, 'ISO2-ISO3'!$C$1:$C$249, 0))</f>
        <v>JPN</v>
      </c>
      <c r="AJ272" s="2" t="str">
        <f>INDEX('WB Country Groups'!$C$2:$C$219, MATCH($AI272, 'WB Country Groups'!$B$2:$B$219, 0))</f>
        <v>East Asia &amp; Pacific</v>
      </c>
    </row>
    <row r="273" spans="1:36">
      <c r="A273" s="70">
        <v>45169</v>
      </c>
      <c r="B273" s="70">
        <v>45169</v>
      </c>
      <c r="C273" s="71">
        <v>892400</v>
      </c>
      <c r="D273" s="1" t="s">
        <v>2388</v>
      </c>
      <c r="E273" s="71">
        <v>1187001</v>
      </c>
      <c r="G273" s="1" t="s">
        <v>2389</v>
      </c>
      <c r="H273" s="72">
        <v>6900308</v>
      </c>
      <c r="I273" s="1" t="s">
        <v>2390</v>
      </c>
      <c r="J273" s="73">
        <v>0.9</v>
      </c>
      <c r="K273" s="73">
        <v>0.9</v>
      </c>
      <c r="L273" s="73">
        <v>0.9</v>
      </c>
      <c r="M273" s="1">
        <v>1</v>
      </c>
      <c r="N273" s="1" t="s">
        <v>1115</v>
      </c>
      <c r="O273" s="1" t="s">
        <v>1455</v>
      </c>
      <c r="P273" s="1">
        <v>25102010</v>
      </c>
      <c r="Q273" s="73">
        <v>631803980</v>
      </c>
      <c r="R273" s="74">
        <v>1532.5</v>
      </c>
      <c r="S273" s="1" t="s">
        <v>1479</v>
      </c>
      <c r="T273" s="75">
        <v>145.58500000000001</v>
      </c>
      <c r="U273" s="76">
        <v>5985614173.2664804</v>
      </c>
      <c r="V273" s="77">
        <v>5985614173.2664804</v>
      </c>
      <c r="W273" s="77">
        <v>6650682414.74053</v>
      </c>
      <c r="X273" s="76">
        <v>9.3834606282000004E-3</v>
      </c>
      <c r="Y273" s="71">
        <v>0</v>
      </c>
      <c r="Z273" s="71">
        <v>1</v>
      </c>
      <c r="AA273" s="71">
        <v>0</v>
      </c>
      <c r="AB273" s="71">
        <v>0</v>
      </c>
      <c r="AC273" s="73">
        <v>1</v>
      </c>
      <c r="AD273" s="73">
        <v>0</v>
      </c>
      <c r="AE273" s="1" t="s">
        <v>1480</v>
      </c>
      <c r="AF273" s="1" t="s">
        <v>1450</v>
      </c>
      <c r="AG273" s="1" t="s">
        <v>1451</v>
      </c>
      <c r="AI273" s="2" t="str">
        <f>INDEX('ISO2-ISO3'!$D$1:$D$249, MATCH($N273, 'ISO2-ISO3'!$C$1:$C$249, 0))</f>
        <v>JPN</v>
      </c>
      <c r="AJ273" s="2" t="str">
        <f>INDEX('WB Country Groups'!$C$2:$C$219, MATCH($AI273, 'WB Country Groups'!$B$2:$B$219, 0))</f>
        <v>East Asia &amp; Pacific</v>
      </c>
    </row>
    <row r="274" spans="1:36">
      <c r="A274" s="70">
        <v>45169</v>
      </c>
      <c r="B274" s="70">
        <v>45169</v>
      </c>
      <c r="C274" s="71">
        <v>892400</v>
      </c>
      <c r="D274" s="1" t="s">
        <v>2391</v>
      </c>
      <c r="E274" s="71">
        <v>1187801</v>
      </c>
      <c r="F274" s="1">
        <v>580135101</v>
      </c>
      <c r="G274" s="1" t="s">
        <v>2392</v>
      </c>
      <c r="H274" s="72">
        <v>2550707</v>
      </c>
      <c r="I274" s="1" t="s">
        <v>2393</v>
      </c>
      <c r="J274" s="73">
        <v>1</v>
      </c>
      <c r="K274" s="73">
        <v>1</v>
      </c>
      <c r="L274" s="73">
        <v>1</v>
      </c>
      <c r="M274" s="1">
        <v>1</v>
      </c>
      <c r="N274" s="1" t="s">
        <v>1375</v>
      </c>
      <c r="O274" s="1" t="s">
        <v>1455</v>
      </c>
      <c r="P274" s="1">
        <v>25301040</v>
      </c>
      <c r="Q274" s="73">
        <v>730031742</v>
      </c>
      <c r="R274" s="74">
        <v>281.14999999999998</v>
      </c>
      <c r="S274" s="1" t="s">
        <v>1448</v>
      </c>
      <c r="T274" s="75">
        <v>1</v>
      </c>
      <c r="U274" s="76">
        <v>205248424263.29999</v>
      </c>
      <c r="V274" s="77">
        <v>205248424263.29999</v>
      </c>
      <c r="W274" s="77">
        <v>205248424263.29999</v>
      </c>
      <c r="X274" s="76">
        <v>0.32176155233640003</v>
      </c>
      <c r="Y274" s="71">
        <v>1</v>
      </c>
      <c r="Z274" s="71">
        <v>0</v>
      </c>
      <c r="AA274" s="71">
        <v>0</v>
      </c>
      <c r="AB274" s="71">
        <v>0</v>
      </c>
      <c r="AC274" s="73">
        <v>0.5</v>
      </c>
      <c r="AD274" s="73">
        <v>0.5</v>
      </c>
      <c r="AE274" s="1" t="s">
        <v>1449</v>
      </c>
      <c r="AF274" s="1" t="s">
        <v>1450</v>
      </c>
      <c r="AG274" s="1" t="s">
        <v>1451</v>
      </c>
      <c r="AI274" s="2" t="str">
        <f>INDEX('ISO2-ISO3'!$D$1:$D$249, MATCH($N274, 'ISO2-ISO3'!$C$1:$C$249, 0))</f>
        <v>USA</v>
      </c>
      <c r="AJ274" s="2" t="str">
        <f>INDEX('WB Country Groups'!$C$2:$C$219, MATCH($AI274, 'WB Country Groups'!$B$2:$B$219, 0))</f>
        <v>North America</v>
      </c>
    </row>
    <row r="275" spans="1:36">
      <c r="A275" s="70">
        <v>45169</v>
      </c>
      <c r="B275" s="70">
        <v>45169</v>
      </c>
      <c r="C275" s="71">
        <v>892400</v>
      </c>
      <c r="D275" s="1" t="s">
        <v>2394</v>
      </c>
      <c r="E275" s="71">
        <v>1188001</v>
      </c>
      <c r="F275" s="1" t="s">
        <v>2395</v>
      </c>
      <c r="G275" s="1" t="s">
        <v>2396</v>
      </c>
      <c r="H275" s="72" t="s">
        <v>2397</v>
      </c>
      <c r="I275" s="1" t="s">
        <v>2398</v>
      </c>
      <c r="J275" s="73">
        <v>1</v>
      </c>
      <c r="K275" s="73">
        <v>1</v>
      </c>
      <c r="L275" s="73">
        <v>1</v>
      </c>
      <c r="M275" s="1">
        <v>1</v>
      </c>
      <c r="N275" s="1" t="s">
        <v>1375</v>
      </c>
      <c r="O275" s="1" t="s">
        <v>1484</v>
      </c>
      <c r="P275" s="1">
        <v>40203040</v>
      </c>
      <c r="Q275" s="73">
        <v>327947456</v>
      </c>
      <c r="R275" s="74">
        <v>390.86</v>
      </c>
      <c r="S275" s="1" t="s">
        <v>1448</v>
      </c>
      <c r="T275" s="75">
        <v>1</v>
      </c>
      <c r="U275" s="76">
        <v>128181542652.16</v>
      </c>
      <c r="V275" s="77">
        <v>128181542652.16</v>
      </c>
      <c r="W275" s="77">
        <v>128181542652.16</v>
      </c>
      <c r="X275" s="76">
        <v>0.200946206007</v>
      </c>
      <c r="Y275" s="71">
        <v>1</v>
      </c>
      <c r="Z275" s="71">
        <v>0</v>
      </c>
      <c r="AA275" s="71">
        <v>0</v>
      </c>
      <c r="AB275" s="71">
        <v>0</v>
      </c>
      <c r="AC275" s="73">
        <v>0</v>
      </c>
      <c r="AD275" s="73">
        <v>1</v>
      </c>
      <c r="AE275" s="1" t="s">
        <v>1449</v>
      </c>
      <c r="AF275" s="1" t="s">
        <v>1450</v>
      </c>
      <c r="AG275" s="1" t="s">
        <v>1451</v>
      </c>
      <c r="AI275" s="2" t="str">
        <f>INDEX('ISO2-ISO3'!$D$1:$D$249, MATCH($N275, 'ISO2-ISO3'!$C$1:$C$249, 0))</f>
        <v>USA</v>
      </c>
      <c r="AJ275" s="2" t="str">
        <f>INDEX('WB Country Groups'!$C$2:$C$219, MATCH($AI275, 'WB Country Groups'!$B$2:$B$219, 0))</f>
        <v>North America</v>
      </c>
    </row>
    <row r="276" spans="1:36">
      <c r="A276" s="70">
        <v>45169</v>
      </c>
      <c r="B276" s="70">
        <v>45169</v>
      </c>
      <c r="C276" s="71">
        <v>892400</v>
      </c>
      <c r="D276" s="1" t="s">
        <v>2399</v>
      </c>
      <c r="E276" s="71">
        <v>1189101</v>
      </c>
      <c r="G276" s="1" t="s">
        <v>2400</v>
      </c>
      <c r="H276" s="72">
        <v>4574813</v>
      </c>
      <c r="I276" s="1" t="s">
        <v>2401</v>
      </c>
      <c r="J276" s="73">
        <v>0.65</v>
      </c>
      <c r="K276" s="73">
        <v>0.65</v>
      </c>
      <c r="L276" s="73">
        <v>0.65</v>
      </c>
      <c r="M276" s="1">
        <v>1</v>
      </c>
      <c r="N276" s="1" t="s">
        <v>1111</v>
      </c>
      <c r="O276" s="1" t="s">
        <v>1484</v>
      </c>
      <c r="P276" s="1">
        <v>40101010</v>
      </c>
      <c r="Q276" s="73">
        <v>849257474</v>
      </c>
      <c r="R276" s="74">
        <v>12.07</v>
      </c>
      <c r="S276" s="1" t="s">
        <v>1456</v>
      </c>
      <c r="T276" s="75">
        <v>0.92136177270005104</v>
      </c>
      <c r="U276" s="76">
        <v>7231523718.1389904</v>
      </c>
      <c r="V276" s="77">
        <v>7231523718.1389904</v>
      </c>
      <c r="W276" s="77">
        <v>11125421104.829201</v>
      </c>
      <c r="X276" s="76">
        <v>1.1336634157600001E-2</v>
      </c>
      <c r="Y276" s="71">
        <v>0</v>
      </c>
      <c r="Z276" s="71">
        <v>1</v>
      </c>
      <c r="AA276" s="71">
        <v>0</v>
      </c>
      <c r="AB276" s="71">
        <v>0</v>
      </c>
      <c r="AC276" s="73">
        <v>1</v>
      </c>
      <c r="AD276" s="73">
        <v>0</v>
      </c>
      <c r="AE276" s="1" t="s">
        <v>1607</v>
      </c>
      <c r="AF276" s="1" t="s">
        <v>1608</v>
      </c>
      <c r="AG276" s="1" t="s">
        <v>1451</v>
      </c>
      <c r="AI276" s="2" t="str">
        <f>INDEX('ISO2-ISO3'!$D$1:$D$249, MATCH($N276, 'ISO2-ISO3'!$C$1:$C$249, 0))</f>
        <v>ITA</v>
      </c>
      <c r="AJ276" s="2" t="str">
        <f>INDEX('WB Country Groups'!$C$2:$C$219, MATCH($AI276, 'WB Country Groups'!$B$2:$B$219, 0))</f>
        <v>Europe &amp; Central Asia</v>
      </c>
    </row>
    <row r="277" spans="1:36">
      <c r="A277" s="70">
        <v>45169</v>
      </c>
      <c r="B277" s="70">
        <v>45169</v>
      </c>
      <c r="C277" s="71">
        <v>892400</v>
      </c>
      <c r="D277" s="1" t="s">
        <v>2402</v>
      </c>
      <c r="E277" s="71">
        <v>1189301</v>
      </c>
      <c r="F277" s="1" t="s">
        <v>2403</v>
      </c>
      <c r="G277" s="1" t="s">
        <v>2404</v>
      </c>
      <c r="H277" s="72" t="s">
        <v>2405</v>
      </c>
      <c r="I277" s="1" t="s">
        <v>2406</v>
      </c>
      <c r="J277" s="73">
        <v>1</v>
      </c>
      <c r="K277" s="73">
        <v>1</v>
      </c>
      <c r="L277" s="73">
        <v>1</v>
      </c>
      <c r="M277" s="1">
        <v>1</v>
      </c>
      <c r="N277" s="1" t="s">
        <v>1375</v>
      </c>
      <c r="O277" s="1" t="s">
        <v>1447</v>
      </c>
      <c r="P277" s="1">
        <v>35101010</v>
      </c>
      <c r="Q277" s="73">
        <v>1330423708</v>
      </c>
      <c r="R277" s="74">
        <v>81.5</v>
      </c>
      <c r="S277" s="1" t="s">
        <v>1448</v>
      </c>
      <c r="T277" s="75">
        <v>1</v>
      </c>
      <c r="U277" s="76">
        <v>108429532202</v>
      </c>
      <c r="V277" s="77">
        <v>108429532202</v>
      </c>
      <c r="W277" s="77">
        <v>108429532202</v>
      </c>
      <c r="X277" s="76">
        <v>0.16998159535519999</v>
      </c>
      <c r="Y277" s="71">
        <v>1</v>
      </c>
      <c r="Z277" s="71">
        <v>0</v>
      </c>
      <c r="AA277" s="71">
        <v>0</v>
      </c>
      <c r="AB277" s="71">
        <v>0</v>
      </c>
      <c r="AC277" s="73">
        <v>1</v>
      </c>
      <c r="AD277" s="73">
        <v>0</v>
      </c>
      <c r="AE277" s="1" t="s">
        <v>1449</v>
      </c>
      <c r="AF277" s="1" t="s">
        <v>1450</v>
      </c>
      <c r="AG277" s="1" t="s">
        <v>1451</v>
      </c>
      <c r="AI277" s="2" t="str">
        <f>INDEX('ISO2-ISO3'!$D$1:$D$249, MATCH($N277, 'ISO2-ISO3'!$C$1:$C$249, 0))</f>
        <v>USA</v>
      </c>
      <c r="AJ277" s="2" t="str">
        <f>INDEX('WB Country Groups'!$C$2:$C$219, MATCH($AI277, 'WB Country Groups'!$B$2:$B$219, 0))</f>
        <v>North America</v>
      </c>
    </row>
    <row r="278" spans="1:36">
      <c r="A278" s="70">
        <v>45169</v>
      </c>
      <c r="B278" s="70">
        <v>45169</v>
      </c>
      <c r="C278" s="71">
        <v>892400</v>
      </c>
      <c r="D278" s="1" t="s">
        <v>2407</v>
      </c>
      <c r="E278" s="71">
        <v>1189901</v>
      </c>
      <c r="F278" s="1">
        <v>126650100</v>
      </c>
      <c r="G278" s="1" t="s">
        <v>2408</v>
      </c>
      <c r="H278" s="72">
        <v>2577609</v>
      </c>
      <c r="I278" s="1" t="s">
        <v>2409</v>
      </c>
      <c r="J278" s="73">
        <v>1</v>
      </c>
      <c r="K278" s="73">
        <v>1</v>
      </c>
      <c r="L278" s="73">
        <v>1</v>
      </c>
      <c r="M278" s="1">
        <v>1</v>
      </c>
      <c r="N278" s="1" t="s">
        <v>1375</v>
      </c>
      <c r="O278" s="1" t="s">
        <v>1447</v>
      </c>
      <c r="P278" s="1">
        <v>35102015</v>
      </c>
      <c r="Q278" s="73">
        <v>1279828988</v>
      </c>
      <c r="R278" s="74">
        <v>65.17</v>
      </c>
      <c r="S278" s="1" t="s">
        <v>1448</v>
      </c>
      <c r="T278" s="75">
        <v>1</v>
      </c>
      <c r="U278" s="76">
        <v>83406455147.960007</v>
      </c>
      <c r="V278" s="77">
        <v>83406455147.960007</v>
      </c>
      <c r="W278" s="77">
        <v>83406455147.960007</v>
      </c>
      <c r="X278" s="76">
        <v>0.13075369801059999</v>
      </c>
      <c r="Y278" s="71">
        <v>1</v>
      </c>
      <c r="Z278" s="71">
        <v>0</v>
      </c>
      <c r="AA278" s="71">
        <v>0</v>
      </c>
      <c r="AB278" s="71">
        <v>0</v>
      </c>
      <c r="AC278" s="73">
        <v>1</v>
      </c>
      <c r="AD278" s="73">
        <v>0</v>
      </c>
      <c r="AE278" s="1" t="s">
        <v>1449</v>
      </c>
      <c r="AF278" s="1" t="s">
        <v>1450</v>
      </c>
      <c r="AG278" s="1" t="s">
        <v>1451</v>
      </c>
      <c r="AI278" s="2" t="str">
        <f>INDEX('ISO2-ISO3'!$D$1:$D$249, MATCH($N278, 'ISO2-ISO3'!$C$1:$C$249, 0))</f>
        <v>USA</v>
      </c>
      <c r="AJ278" s="2" t="str">
        <f>INDEX('WB Country Groups'!$C$2:$C$219, MATCH($AI278, 'WB Country Groups'!$B$2:$B$219, 0))</f>
        <v>North America</v>
      </c>
    </row>
    <row r="279" spans="1:36">
      <c r="A279" s="70">
        <v>45169</v>
      </c>
      <c r="B279" s="70">
        <v>45169</v>
      </c>
      <c r="C279" s="71">
        <v>892400</v>
      </c>
      <c r="D279" s="1" t="s">
        <v>2410</v>
      </c>
      <c r="E279" s="71">
        <v>1191001</v>
      </c>
      <c r="F279" s="1" t="s">
        <v>2411</v>
      </c>
      <c r="G279" s="1" t="s">
        <v>2412</v>
      </c>
      <c r="H279" s="72">
        <v>2778844</v>
      </c>
      <c r="I279" s="1" t="s">
        <v>2413</v>
      </c>
      <c r="J279" s="73">
        <v>1</v>
      </c>
      <c r="K279" s="73">
        <v>1</v>
      </c>
      <c r="L279" s="73">
        <v>1</v>
      </c>
      <c r="M279" s="1">
        <v>1</v>
      </c>
      <c r="N279" s="1" t="s">
        <v>1375</v>
      </c>
      <c r="O279" s="1" t="s">
        <v>1447</v>
      </c>
      <c r="P279" s="1">
        <v>35202010</v>
      </c>
      <c r="Q279" s="73">
        <v>2537693776</v>
      </c>
      <c r="R279" s="74">
        <v>108.98</v>
      </c>
      <c r="S279" s="1" t="s">
        <v>1448</v>
      </c>
      <c r="T279" s="75">
        <v>1</v>
      </c>
      <c r="U279" s="76">
        <v>276557867708.47998</v>
      </c>
      <c r="V279" s="77">
        <v>276557867708.47998</v>
      </c>
      <c r="W279" s="77">
        <v>276557867708.47998</v>
      </c>
      <c r="X279" s="76">
        <v>0.43355114244659998</v>
      </c>
      <c r="Y279" s="71">
        <v>1</v>
      </c>
      <c r="Z279" s="71">
        <v>0</v>
      </c>
      <c r="AA279" s="71">
        <v>0</v>
      </c>
      <c r="AB279" s="71">
        <v>0</v>
      </c>
      <c r="AC279" s="73">
        <v>1</v>
      </c>
      <c r="AD279" s="73">
        <v>0</v>
      </c>
      <c r="AE279" s="1" t="s">
        <v>1449</v>
      </c>
      <c r="AF279" s="1" t="s">
        <v>1450</v>
      </c>
      <c r="AG279" s="1" t="s">
        <v>1451</v>
      </c>
      <c r="AI279" s="2" t="str">
        <f>INDEX('ISO2-ISO3'!$D$1:$D$249, MATCH($N279, 'ISO2-ISO3'!$C$1:$C$249, 0))</f>
        <v>USA</v>
      </c>
      <c r="AJ279" s="2" t="str">
        <f>INDEX('WB Country Groups'!$C$2:$C$219, MATCH($AI279, 'WB Country Groups'!$B$2:$B$219, 0))</f>
        <v>North America</v>
      </c>
    </row>
    <row r="280" spans="1:36">
      <c r="A280" s="70">
        <v>45169</v>
      </c>
      <c r="B280" s="70">
        <v>45169</v>
      </c>
      <c r="C280" s="71">
        <v>892400</v>
      </c>
      <c r="D280" s="1" t="s">
        <v>2414</v>
      </c>
      <c r="E280" s="71">
        <v>1191701</v>
      </c>
      <c r="G280" s="1" t="s">
        <v>2415</v>
      </c>
      <c r="H280" s="72">
        <v>4557104</v>
      </c>
      <c r="I280" s="1" t="s">
        <v>2416</v>
      </c>
      <c r="J280" s="73">
        <v>0.85</v>
      </c>
      <c r="K280" s="73">
        <v>0.85</v>
      </c>
      <c r="L280" s="73">
        <v>0.85</v>
      </c>
      <c r="M280" s="1">
        <v>1</v>
      </c>
      <c r="N280" s="1" t="s">
        <v>1058</v>
      </c>
      <c r="O280" s="1" t="s">
        <v>1467</v>
      </c>
      <c r="P280" s="1">
        <v>20106020</v>
      </c>
      <c r="Q280" s="73">
        <v>178195139</v>
      </c>
      <c r="R280" s="74">
        <v>36.4</v>
      </c>
      <c r="S280" s="1" t="s">
        <v>1456</v>
      </c>
      <c r="T280" s="75">
        <v>0.92136177270005104</v>
      </c>
      <c r="U280" s="76">
        <v>5983922671.8763304</v>
      </c>
      <c r="V280" s="77">
        <v>5983922671.8763304</v>
      </c>
      <c r="W280" s="77">
        <v>7039909025.7368603</v>
      </c>
      <c r="X280" s="76">
        <v>9.3808089141999996E-3</v>
      </c>
      <c r="Y280" s="71">
        <v>0</v>
      </c>
      <c r="Z280" s="71">
        <v>1</v>
      </c>
      <c r="AA280" s="71">
        <v>0</v>
      </c>
      <c r="AB280" s="71">
        <v>0</v>
      </c>
      <c r="AC280" s="73">
        <v>0</v>
      </c>
      <c r="AD280" s="73">
        <v>1</v>
      </c>
      <c r="AE280" s="1" t="s">
        <v>1523</v>
      </c>
      <c r="AF280" s="1" t="s">
        <v>1524</v>
      </c>
      <c r="AG280" s="1" t="s">
        <v>1451</v>
      </c>
      <c r="AI280" s="2" t="str">
        <f>INDEX('ISO2-ISO3'!$D$1:$D$249, MATCH($N280, 'ISO2-ISO3'!$C$1:$C$249, 0))</f>
        <v>DEU</v>
      </c>
      <c r="AJ280" s="2" t="str">
        <f>INDEX('WB Country Groups'!$C$2:$C$219, MATCH($AI280, 'WB Country Groups'!$B$2:$B$219, 0))</f>
        <v>Europe &amp; Central Asia</v>
      </c>
    </row>
    <row r="281" spans="1:36">
      <c r="A281" s="70">
        <v>45169</v>
      </c>
      <c r="B281" s="70">
        <v>45169</v>
      </c>
      <c r="C281" s="71">
        <v>892400</v>
      </c>
      <c r="D281" s="1" t="s">
        <v>2417</v>
      </c>
      <c r="E281" s="71">
        <v>1191903</v>
      </c>
      <c r="G281" s="1" t="s">
        <v>2418</v>
      </c>
      <c r="H281" s="72">
        <v>4525189</v>
      </c>
      <c r="I281" s="1" t="s">
        <v>2419</v>
      </c>
      <c r="J281" s="73">
        <v>0.8</v>
      </c>
      <c r="K281" s="73">
        <v>0.8</v>
      </c>
      <c r="L281" s="73">
        <v>0.8</v>
      </c>
      <c r="M281" s="1">
        <v>1</v>
      </c>
      <c r="N281" s="1" t="s">
        <v>1040</v>
      </c>
      <c r="O281" s="1" t="s">
        <v>1467</v>
      </c>
      <c r="P281" s="1">
        <v>20106020</v>
      </c>
      <c r="Q281" s="73">
        <v>591723390</v>
      </c>
      <c r="R281" s="74">
        <v>11.725</v>
      </c>
      <c r="S281" s="1" t="s">
        <v>1456</v>
      </c>
      <c r="T281" s="75">
        <v>0.92136177270005104</v>
      </c>
      <c r="U281" s="76">
        <v>6024089084.9363699</v>
      </c>
      <c r="V281" s="77">
        <v>6024089084.9363699</v>
      </c>
      <c r="W281" s="77">
        <v>7530111356.1704597</v>
      </c>
      <c r="X281" s="76">
        <v>9.4437765470999999E-3</v>
      </c>
      <c r="Y281" s="71">
        <v>0</v>
      </c>
      <c r="Z281" s="71">
        <v>1</v>
      </c>
      <c r="AA281" s="71">
        <v>0</v>
      </c>
      <c r="AB281" s="71">
        <v>0</v>
      </c>
      <c r="AC281" s="73">
        <v>1</v>
      </c>
      <c r="AD281" s="73">
        <v>0</v>
      </c>
      <c r="AE281" s="1" t="s">
        <v>2280</v>
      </c>
      <c r="AF281" s="1" t="s">
        <v>1450</v>
      </c>
      <c r="AG281" s="1" t="s">
        <v>1619</v>
      </c>
      <c r="AI281" s="2" t="str">
        <f>INDEX('ISO2-ISO3'!$D$1:$D$249, MATCH($N281, 'ISO2-ISO3'!$C$1:$C$249, 0))</f>
        <v>FIN</v>
      </c>
      <c r="AJ281" s="2" t="str">
        <f>INDEX('WB Country Groups'!$C$2:$C$219, MATCH($AI281, 'WB Country Groups'!$B$2:$B$219, 0))</f>
        <v>Europe &amp; Central Asia</v>
      </c>
    </row>
    <row r="282" spans="1:36">
      <c r="A282" s="70">
        <v>45169</v>
      </c>
      <c r="B282" s="70">
        <v>45169</v>
      </c>
      <c r="C282" s="71">
        <v>892400</v>
      </c>
      <c r="D282" s="1" t="s">
        <v>2420</v>
      </c>
      <c r="E282" s="71">
        <v>1192701</v>
      </c>
      <c r="G282" s="1" t="s">
        <v>2421</v>
      </c>
      <c r="H282" s="72" t="s">
        <v>2422</v>
      </c>
      <c r="I282" s="1" t="s">
        <v>2423</v>
      </c>
      <c r="J282" s="73">
        <v>0.95</v>
      </c>
      <c r="K282" s="73">
        <v>0.95</v>
      </c>
      <c r="L282" s="73">
        <v>0.95</v>
      </c>
      <c r="M282" s="1">
        <v>1</v>
      </c>
      <c r="N282" s="1" t="s">
        <v>1042</v>
      </c>
      <c r="O282" s="1" t="s">
        <v>1455</v>
      </c>
      <c r="P282" s="1">
        <v>25101020</v>
      </c>
      <c r="Q282" s="73">
        <v>714117350</v>
      </c>
      <c r="R282" s="74">
        <v>28.91</v>
      </c>
      <c r="S282" s="1" t="s">
        <v>1456</v>
      </c>
      <c r="T282" s="75">
        <v>0.92136177270005104</v>
      </c>
      <c r="U282" s="76">
        <v>21286834922.182098</v>
      </c>
      <c r="V282" s="77">
        <v>21286834922.182098</v>
      </c>
      <c r="W282" s="77">
        <v>22407194654.928501</v>
      </c>
      <c r="X282" s="76">
        <v>3.3370707100299997E-2</v>
      </c>
      <c r="Y282" s="71">
        <v>1</v>
      </c>
      <c r="Z282" s="71">
        <v>0</v>
      </c>
      <c r="AA282" s="71">
        <v>0</v>
      </c>
      <c r="AB282" s="71">
        <v>0</v>
      </c>
      <c r="AC282" s="73">
        <v>1</v>
      </c>
      <c r="AD282" s="73">
        <v>0</v>
      </c>
      <c r="AE282" s="1" t="s">
        <v>1457</v>
      </c>
      <c r="AF282" s="1" t="s">
        <v>1450</v>
      </c>
      <c r="AG282" s="1" t="s">
        <v>1451</v>
      </c>
      <c r="AI282" s="2" t="str">
        <f>INDEX('ISO2-ISO3'!$D$1:$D$249, MATCH($N282, 'ISO2-ISO3'!$C$1:$C$249, 0))</f>
        <v>FRA</v>
      </c>
      <c r="AJ282" s="2" t="str">
        <f>INDEX('WB Country Groups'!$C$2:$C$219, MATCH($AI282, 'WB Country Groups'!$B$2:$B$219, 0))</f>
        <v>Europe &amp; Central Asia</v>
      </c>
    </row>
    <row r="283" spans="1:36">
      <c r="A283" s="70">
        <v>45169</v>
      </c>
      <c r="B283" s="70">
        <v>45169</v>
      </c>
      <c r="C283" s="71">
        <v>892400</v>
      </c>
      <c r="D283" s="1" t="s">
        <v>2424</v>
      </c>
      <c r="E283" s="71">
        <v>1193001</v>
      </c>
      <c r="F283" s="1">
        <v>594918104</v>
      </c>
      <c r="G283" s="1" t="s">
        <v>2425</v>
      </c>
      <c r="H283" s="72">
        <v>2588173</v>
      </c>
      <c r="I283" s="1" t="s">
        <v>2426</v>
      </c>
      <c r="J283" s="73">
        <v>0.95</v>
      </c>
      <c r="K283" s="73">
        <v>0.95</v>
      </c>
      <c r="L283" s="73">
        <v>0.95</v>
      </c>
      <c r="M283" s="1">
        <v>1</v>
      </c>
      <c r="N283" s="1" t="s">
        <v>1375</v>
      </c>
      <c r="O283" s="1" t="s">
        <v>1474</v>
      </c>
      <c r="P283" s="1">
        <v>45103020</v>
      </c>
      <c r="Q283" s="73">
        <v>7443803533</v>
      </c>
      <c r="R283" s="74">
        <v>327.76</v>
      </c>
      <c r="S283" s="1" t="s">
        <v>1448</v>
      </c>
      <c r="T283" s="75">
        <v>1</v>
      </c>
      <c r="U283" s="76">
        <v>2317791993677.2798</v>
      </c>
      <c r="V283" s="77">
        <v>2317791993677.2798</v>
      </c>
      <c r="W283" s="77">
        <v>2439781045976.0801</v>
      </c>
      <c r="X283" s="76">
        <v>3.6335302088447001</v>
      </c>
      <c r="Y283" s="71">
        <v>1</v>
      </c>
      <c r="Z283" s="71">
        <v>0</v>
      </c>
      <c r="AA283" s="71">
        <v>0</v>
      </c>
      <c r="AB283" s="71">
        <v>0</v>
      </c>
      <c r="AC283" s="73">
        <v>0</v>
      </c>
      <c r="AD283" s="73">
        <v>1</v>
      </c>
      <c r="AE283" s="1" t="s">
        <v>1475</v>
      </c>
      <c r="AF283" s="1" t="s">
        <v>1450</v>
      </c>
      <c r="AG283" s="1" t="s">
        <v>1451</v>
      </c>
      <c r="AI283" s="2" t="str">
        <f>INDEX('ISO2-ISO3'!$D$1:$D$249, MATCH($N283, 'ISO2-ISO3'!$C$1:$C$249, 0))</f>
        <v>USA</v>
      </c>
      <c r="AJ283" s="2" t="str">
        <f>INDEX('WB Country Groups'!$C$2:$C$219, MATCH($AI283, 'WB Country Groups'!$B$2:$B$219, 0))</f>
        <v>North America</v>
      </c>
    </row>
    <row r="284" spans="1:36">
      <c r="A284" s="70">
        <v>45169</v>
      </c>
      <c r="B284" s="70">
        <v>45169</v>
      </c>
      <c r="C284" s="71">
        <v>892400</v>
      </c>
      <c r="D284" s="1" t="s">
        <v>2427</v>
      </c>
      <c r="E284" s="71">
        <v>1193801</v>
      </c>
      <c r="G284" s="1" t="s">
        <v>2428</v>
      </c>
      <c r="H284" s="72">
        <v>6642406</v>
      </c>
      <c r="I284" s="1" t="s">
        <v>2429</v>
      </c>
      <c r="J284" s="73">
        <v>0.85</v>
      </c>
      <c r="K284" s="73">
        <v>0.85</v>
      </c>
      <c r="L284" s="73">
        <v>0.85</v>
      </c>
      <c r="M284" s="1">
        <v>1</v>
      </c>
      <c r="N284" s="1" t="s">
        <v>1115</v>
      </c>
      <c r="O284" s="1" t="s">
        <v>1467</v>
      </c>
      <c r="P284" s="1">
        <v>20106020</v>
      </c>
      <c r="Q284" s="73">
        <v>427080606</v>
      </c>
      <c r="R284" s="74">
        <v>2475.5</v>
      </c>
      <c r="S284" s="1" t="s">
        <v>1479</v>
      </c>
      <c r="T284" s="75">
        <v>145.58500000000001</v>
      </c>
      <c r="U284" s="76">
        <v>6172698658.0351696</v>
      </c>
      <c r="V284" s="77">
        <v>6172698658.0351696</v>
      </c>
      <c r="W284" s="77">
        <v>7261998421.2178497</v>
      </c>
      <c r="X284" s="76">
        <v>9.6767471391999999E-3</v>
      </c>
      <c r="Y284" s="71">
        <v>0</v>
      </c>
      <c r="Z284" s="71">
        <v>1</v>
      </c>
      <c r="AA284" s="71">
        <v>0</v>
      </c>
      <c r="AB284" s="71">
        <v>0</v>
      </c>
      <c r="AC284" s="73">
        <v>0</v>
      </c>
      <c r="AD284" s="73">
        <v>1</v>
      </c>
      <c r="AE284" s="1" t="s">
        <v>1480</v>
      </c>
      <c r="AF284" s="1" t="s">
        <v>1450</v>
      </c>
      <c r="AG284" s="1" t="s">
        <v>1451</v>
      </c>
      <c r="AI284" s="2" t="str">
        <f>INDEX('ISO2-ISO3'!$D$1:$D$249, MATCH($N284, 'ISO2-ISO3'!$C$1:$C$249, 0))</f>
        <v>JPN</v>
      </c>
      <c r="AJ284" s="2" t="str">
        <f>INDEX('WB Country Groups'!$C$2:$C$219, MATCH($AI284, 'WB Country Groups'!$B$2:$B$219, 0))</f>
        <v>East Asia &amp; Pacific</v>
      </c>
    </row>
    <row r="285" spans="1:36">
      <c r="A285" s="70">
        <v>45169</v>
      </c>
      <c r="B285" s="70">
        <v>45169</v>
      </c>
      <c r="C285" s="71">
        <v>892400</v>
      </c>
      <c r="D285" s="1" t="s">
        <v>2430</v>
      </c>
      <c r="E285" s="71">
        <v>1194101</v>
      </c>
      <c r="F285" s="1" t="s">
        <v>2431</v>
      </c>
      <c r="G285" s="1" t="s">
        <v>2432</v>
      </c>
      <c r="H285" s="72">
        <v>2595708</v>
      </c>
      <c r="I285" s="1" t="s">
        <v>2433</v>
      </c>
      <c r="J285" s="73">
        <v>1</v>
      </c>
      <c r="K285" s="73">
        <v>1</v>
      </c>
      <c r="L285" s="73">
        <v>1</v>
      </c>
      <c r="M285" s="1">
        <v>1</v>
      </c>
      <c r="N285" s="1" t="s">
        <v>1375</v>
      </c>
      <c r="O285" s="1" t="s">
        <v>1467</v>
      </c>
      <c r="P285" s="1">
        <v>20105010</v>
      </c>
      <c r="Q285" s="73">
        <v>551468878</v>
      </c>
      <c r="R285" s="74">
        <v>106.67</v>
      </c>
      <c r="S285" s="1" t="s">
        <v>1448</v>
      </c>
      <c r="T285" s="75">
        <v>1</v>
      </c>
      <c r="U285" s="76">
        <v>58825185216.260002</v>
      </c>
      <c r="V285" s="77">
        <v>58825185216.260002</v>
      </c>
      <c r="W285" s="77">
        <v>58825185216.260002</v>
      </c>
      <c r="X285" s="76">
        <v>9.2218407910300004E-2</v>
      </c>
      <c r="Y285" s="71">
        <v>1</v>
      </c>
      <c r="Z285" s="71">
        <v>0</v>
      </c>
      <c r="AA285" s="71">
        <v>0</v>
      </c>
      <c r="AB285" s="71">
        <v>0</v>
      </c>
      <c r="AC285" s="73">
        <v>1</v>
      </c>
      <c r="AD285" s="73">
        <v>0</v>
      </c>
      <c r="AE285" s="1" t="s">
        <v>1449</v>
      </c>
      <c r="AF285" s="1" t="s">
        <v>1450</v>
      </c>
      <c r="AG285" s="1" t="s">
        <v>1451</v>
      </c>
      <c r="AI285" s="2" t="str">
        <f>INDEX('ISO2-ISO3'!$D$1:$D$249, MATCH($N285, 'ISO2-ISO3'!$C$1:$C$249, 0))</f>
        <v>USA</v>
      </c>
      <c r="AJ285" s="2" t="str">
        <f>INDEX('WB Country Groups'!$C$2:$C$219, MATCH($AI285, 'WB Country Groups'!$B$2:$B$219, 0))</f>
        <v>North America</v>
      </c>
    </row>
    <row r="286" spans="1:36">
      <c r="A286" s="70">
        <v>45169</v>
      </c>
      <c r="B286" s="70">
        <v>45169</v>
      </c>
      <c r="C286" s="71">
        <v>892400</v>
      </c>
      <c r="D286" s="1" t="s">
        <v>2434</v>
      </c>
      <c r="E286" s="71">
        <v>1195001</v>
      </c>
      <c r="G286" s="1" t="s">
        <v>2435</v>
      </c>
      <c r="H286" s="72">
        <v>6596785</v>
      </c>
      <c r="I286" s="1" t="s">
        <v>2436</v>
      </c>
      <c r="J286" s="73">
        <v>0.85</v>
      </c>
      <c r="K286" s="73">
        <v>0.85</v>
      </c>
      <c r="L286" s="73">
        <v>0.85</v>
      </c>
      <c r="M286" s="1">
        <v>1</v>
      </c>
      <c r="N286" s="1" t="s">
        <v>1115</v>
      </c>
      <c r="O286" s="1" t="s">
        <v>1467</v>
      </c>
      <c r="P286" s="1">
        <v>20107010</v>
      </c>
      <c r="Q286" s="73">
        <v>1458302351</v>
      </c>
      <c r="R286" s="74">
        <v>7196</v>
      </c>
      <c r="S286" s="1" t="s">
        <v>1479</v>
      </c>
      <c r="T286" s="75">
        <v>145.58500000000001</v>
      </c>
      <c r="U286" s="76">
        <v>61269032936.955101</v>
      </c>
      <c r="V286" s="77">
        <v>61269032936.955101</v>
      </c>
      <c r="W286" s="77">
        <v>72081215219.947098</v>
      </c>
      <c r="X286" s="76">
        <v>9.60495517503E-2</v>
      </c>
      <c r="Y286" s="71">
        <v>1</v>
      </c>
      <c r="Z286" s="71">
        <v>0</v>
      </c>
      <c r="AA286" s="71">
        <v>0</v>
      </c>
      <c r="AB286" s="71">
        <v>0</v>
      </c>
      <c r="AC286" s="73">
        <v>1</v>
      </c>
      <c r="AD286" s="73">
        <v>0</v>
      </c>
      <c r="AE286" s="1" t="s">
        <v>1480</v>
      </c>
      <c r="AF286" s="1" t="s">
        <v>1450</v>
      </c>
      <c r="AG286" s="1" t="s">
        <v>1451</v>
      </c>
      <c r="AI286" s="2" t="str">
        <f>INDEX('ISO2-ISO3'!$D$1:$D$249, MATCH($N286, 'ISO2-ISO3'!$C$1:$C$249, 0))</f>
        <v>JPN</v>
      </c>
      <c r="AJ286" s="2" t="str">
        <f>INDEX('WB Country Groups'!$C$2:$C$219, MATCH($AI286, 'WB Country Groups'!$B$2:$B$219, 0))</f>
        <v>East Asia &amp; Pacific</v>
      </c>
    </row>
    <row r="287" spans="1:36">
      <c r="A287" s="70">
        <v>45169</v>
      </c>
      <c r="B287" s="70">
        <v>45169</v>
      </c>
      <c r="C287" s="71">
        <v>892400</v>
      </c>
      <c r="D287" s="1" t="s">
        <v>2437</v>
      </c>
      <c r="E287" s="71">
        <v>1195101</v>
      </c>
      <c r="G287" s="1" t="s">
        <v>2438</v>
      </c>
      <c r="H287" s="72">
        <v>6597045</v>
      </c>
      <c r="I287" s="1" t="s">
        <v>2439</v>
      </c>
      <c r="J287" s="73">
        <v>0.9</v>
      </c>
      <c r="K287" s="73">
        <v>0.9</v>
      </c>
      <c r="L287" s="73">
        <v>0.9</v>
      </c>
      <c r="M287" s="1">
        <v>1</v>
      </c>
      <c r="N287" s="1" t="s">
        <v>1115</v>
      </c>
      <c r="O287" s="1" t="s">
        <v>1467</v>
      </c>
      <c r="P287" s="1">
        <v>20104020</v>
      </c>
      <c r="Q287" s="73">
        <v>2147202000</v>
      </c>
      <c r="R287" s="74">
        <v>1899</v>
      </c>
      <c r="S287" s="1" t="s">
        <v>1479</v>
      </c>
      <c r="T287" s="75">
        <v>145.58500000000001</v>
      </c>
      <c r="U287" s="76">
        <v>25207150037.4352</v>
      </c>
      <c r="V287" s="77">
        <v>25207150037.4352</v>
      </c>
      <c r="W287" s="77">
        <v>28007944486.039101</v>
      </c>
      <c r="X287" s="76">
        <v>3.9516462818800002E-2</v>
      </c>
      <c r="Y287" s="71">
        <v>1</v>
      </c>
      <c r="Z287" s="71">
        <v>0</v>
      </c>
      <c r="AA287" s="71">
        <v>0</v>
      </c>
      <c r="AB287" s="71">
        <v>0</v>
      </c>
      <c r="AC287" s="73">
        <v>1</v>
      </c>
      <c r="AD287" s="73">
        <v>0</v>
      </c>
      <c r="AE287" s="1" t="s">
        <v>1480</v>
      </c>
      <c r="AF287" s="1" t="s">
        <v>1450</v>
      </c>
      <c r="AG287" s="1" t="s">
        <v>1451</v>
      </c>
      <c r="AI287" s="2" t="str">
        <f>INDEX('ISO2-ISO3'!$D$1:$D$249, MATCH($N287, 'ISO2-ISO3'!$C$1:$C$249, 0))</f>
        <v>JPN</v>
      </c>
      <c r="AJ287" s="2" t="str">
        <f>INDEX('WB Country Groups'!$C$2:$C$219, MATCH($AI287, 'WB Country Groups'!$B$2:$B$219, 0))</f>
        <v>East Asia &amp; Pacific</v>
      </c>
    </row>
    <row r="288" spans="1:36">
      <c r="A288" s="70">
        <v>45169</v>
      </c>
      <c r="B288" s="70">
        <v>45169</v>
      </c>
      <c r="C288" s="71">
        <v>892400</v>
      </c>
      <c r="D288" s="1" t="s">
        <v>2440</v>
      </c>
      <c r="E288" s="71">
        <v>1195201</v>
      </c>
      <c r="G288" s="1" t="s">
        <v>2441</v>
      </c>
      <c r="H288" s="72">
        <v>6596729</v>
      </c>
      <c r="I288" s="1" t="s">
        <v>2442</v>
      </c>
      <c r="J288" s="73">
        <v>0.85</v>
      </c>
      <c r="K288" s="73">
        <v>0.85</v>
      </c>
      <c r="L288" s="73">
        <v>0.85</v>
      </c>
      <c r="M288" s="1">
        <v>1</v>
      </c>
      <c r="N288" s="1" t="s">
        <v>1115</v>
      </c>
      <c r="O288" s="1" t="s">
        <v>1564</v>
      </c>
      <c r="P288" s="1">
        <v>60201010</v>
      </c>
      <c r="Q288" s="73">
        <v>1324288306</v>
      </c>
      <c r="R288" s="74">
        <v>1862.5</v>
      </c>
      <c r="S288" s="1" t="s">
        <v>1479</v>
      </c>
      <c r="T288" s="75">
        <v>145.58500000000001</v>
      </c>
      <c r="U288" s="76">
        <v>14400617676.520599</v>
      </c>
      <c r="V288" s="77">
        <v>14400617676.520599</v>
      </c>
      <c r="W288" s="77">
        <v>16941903148.847799</v>
      </c>
      <c r="X288" s="76">
        <v>2.2575399128299999E-2</v>
      </c>
      <c r="Y288" s="71">
        <v>1</v>
      </c>
      <c r="Z288" s="71">
        <v>0</v>
      </c>
      <c r="AA288" s="71">
        <v>0</v>
      </c>
      <c r="AB288" s="71">
        <v>0</v>
      </c>
      <c r="AC288" s="73">
        <v>1</v>
      </c>
      <c r="AD288" s="73">
        <v>0</v>
      </c>
      <c r="AE288" s="1" t="s">
        <v>1480</v>
      </c>
      <c r="AF288" s="1" t="s">
        <v>1450</v>
      </c>
      <c r="AG288" s="1" t="s">
        <v>1451</v>
      </c>
      <c r="AI288" s="2" t="str">
        <f>INDEX('ISO2-ISO3'!$D$1:$D$249, MATCH($N288, 'ISO2-ISO3'!$C$1:$C$249, 0))</f>
        <v>JPN</v>
      </c>
      <c r="AJ288" s="2" t="str">
        <f>INDEX('WB Country Groups'!$C$2:$C$219, MATCH($AI288, 'WB Country Groups'!$B$2:$B$219, 0))</f>
        <v>East Asia &amp; Pacific</v>
      </c>
    </row>
    <row r="289" spans="1:36">
      <c r="A289" s="70">
        <v>45169</v>
      </c>
      <c r="B289" s="70">
        <v>45169</v>
      </c>
      <c r="C289" s="71">
        <v>892400</v>
      </c>
      <c r="D289" s="1" t="s">
        <v>2443</v>
      </c>
      <c r="E289" s="71">
        <v>1195401</v>
      </c>
      <c r="G289" s="1" t="s">
        <v>2444</v>
      </c>
      <c r="H289" s="72">
        <v>6597067</v>
      </c>
      <c r="I289" s="1" t="s">
        <v>2445</v>
      </c>
      <c r="J289" s="73">
        <v>0.95</v>
      </c>
      <c r="K289" s="73">
        <v>0.95</v>
      </c>
      <c r="L289" s="73">
        <v>0.95</v>
      </c>
      <c r="M289" s="1">
        <v>1</v>
      </c>
      <c r="N289" s="1" t="s">
        <v>1115</v>
      </c>
      <c r="O289" s="1" t="s">
        <v>1467</v>
      </c>
      <c r="P289" s="1">
        <v>20106020</v>
      </c>
      <c r="Q289" s="73">
        <v>337364800</v>
      </c>
      <c r="R289" s="74">
        <v>8270</v>
      </c>
      <c r="S289" s="1" t="s">
        <v>1479</v>
      </c>
      <c r="T289" s="75">
        <v>145.58500000000001</v>
      </c>
      <c r="U289" s="76">
        <v>18205904119.243099</v>
      </c>
      <c r="V289" s="77">
        <v>18205904119.243099</v>
      </c>
      <c r="W289" s="77">
        <v>19164109599.203201</v>
      </c>
      <c r="X289" s="76">
        <v>2.8540827984999999E-2</v>
      </c>
      <c r="Y289" s="71">
        <v>0</v>
      </c>
      <c r="Z289" s="71">
        <v>1</v>
      </c>
      <c r="AA289" s="71">
        <v>0</v>
      </c>
      <c r="AB289" s="71">
        <v>0</v>
      </c>
      <c r="AC289" s="73">
        <v>1</v>
      </c>
      <c r="AD289" s="73">
        <v>0</v>
      </c>
      <c r="AE289" s="1" t="s">
        <v>1480</v>
      </c>
      <c r="AF289" s="1" t="s">
        <v>1450</v>
      </c>
      <c r="AG289" s="1" t="s">
        <v>1451</v>
      </c>
      <c r="AI289" s="2" t="str">
        <f>INDEX('ISO2-ISO3'!$D$1:$D$249, MATCH($N289, 'ISO2-ISO3'!$C$1:$C$249, 0))</f>
        <v>JPN</v>
      </c>
      <c r="AJ289" s="2" t="str">
        <f>INDEX('WB Country Groups'!$C$2:$C$219, MATCH($AI289, 'WB Country Groups'!$B$2:$B$219, 0))</f>
        <v>East Asia &amp; Pacific</v>
      </c>
    </row>
    <row r="290" spans="1:36">
      <c r="A290" s="70">
        <v>45169</v>
      </c>
      <c r="B290" s="70">
        <v>45169</v>
      </c>
      <c r="C290" s="71">
        <v>892400</v>
      </c>
      <c r="D290" s="1" t="s">
        <v>2446</v>
      </c>
      <c r="E290" s="71">
        <v>1197001</v>
      </c>
      <c r="G290" s="1" t="s">
        <v>2447</v>
      </c>
      <c r="H290" s="72">
        <v>6597584</v>
      </c>
      <c r="I290" s="1" t="s">
        <v>2448</v>
      </c>
      <c r="J290" s="73">
        <v>0.95</v>
      </c>
      <c r="K290" s="73">
        <v>0.95</v>
      </c>
      <c r="L290" s="73">
        <v>0.95</v>
      </c>
      <c r="M290" s="1">
        <v>1</v>
      </c>
      <c r="N290" s="1" t="s">
        <v>1115</v>
      </c>
      <c r="O290" s="1" t="s">
        <v>1467</v>
      </c>
      <c r="P290" s="1">
        <v>20303010</v>
      </c>
      <c r="Q290" s="73">
        <v>362010900</v>
      </c>
      <c r="R290" s="74">
        <v>4036</v>
      </c>
      <c r="S290" s="1" t="s">
        <v>1479</v>
      </c>
      <c r="T290" s="75">
        <v>145.58500000000001</v>
      </c>
      <c r="U290" s="76">
        <v>9534101677.9201202</v>
      </c>
      <c r="V290" s="77">
        <v>9534101677.9201202</v>
      </c>
      <c r="W290" s="77">
        <v>10035896503.073799</v>
      </c>
      <c r="X290" s="76">
        <v>1.4946313800099999E-2</v>
      </c>
      <c r="Y290" s="71">
        <v>0</v>
      </c>
      <c r="Z290" s="71">
        <v>1</v>
      </c>
      <c r="AA290" s="71">
        <v>0</v>
      </c>
      <c r="AB290" s="71">
        <v>0</v>
      </c>
      <c r="AC290" s="73">
        <v>1</v>
      </c>
      <c r="AD290" s="73">
        <v>0</v>
      </c>
      <c r="AE290" s="1" t="s">
        <v>1480</v>
      </c>
      <c r="AF290" s="1" t="s">
        <v>1450</v>
      </c>
      <c r="AG290" s="1" t="s">
        <v>1451</v>
      </c>
      <c r="AI290" s="2" t="str">
        <f>INDEX('ISO2-ISO3'!$D$1:$D$249, MATCH($N290, 'ISO2-ISO3'!$C$1:$C$249, 0))</f>
        <v>JPN</v>
      </c>
      <c r="AJ290" s="2" t="str">
        <f>INDEX('WB Country Groups'!$C$2:$C$219, MATCH($AI290, 'WB Country Groups'!$B$2:$B$219, 0))</f>
        <v>East Asia &amp; Pacific</v>
      </c>
    </row>
    <row r="291" spans="1:36">
      <c r="A291" s="70">
        <v>45169</v>
      </c>
      <c r="B291" s="70">
        <v>45169</v>
      </c>
      <c r="C291" s="71">
        <v>892400</v>
      </c>
      <c r="D291" s="1" t="s">
        <v>2449</v>
      </c>
      <c r="E291" s="71">
        <v>1197101</v>
      </c>
      <c r="G291" s="1" t="s">
        <v>2450</v>
      </c>
      <c r="H291" s="72">
        <v>6597368</v>
      </c>
      <c r="I291" s="1" t="s">
        <v>2451</v>
      </c>
      <c r="J291" s="73">
        <v>0.85</v>
      </c>
      <c r="K291" s="73">
        <v>0.85</v>
      </c>
      <c r="L291" s="73">
        <v>0.85</v>
      </c>
      <c r="M291" s="1">
        <v>1</v>
      </c>
      <c r="N291" s="1" t="s">
        <v>1115</v>
      </c>
      <c r="O291" s="1" t="s">
        <v>1462</v>
      </c>
      <c r="P291" s="1">
        <v>15101010</v>
      </c>
      <c r="Q291" s="73">
        <v>200763815</v>
      </c>
      <c r="R291" s="74">
        <v>3956</v>
      </c>
      <c r="S291" s="1" t="s">
        <v>1479</v>
      </c>
      <c r="T291" s="75">
        <v>145.58500000000001</v>
      </c>
      <c r="U291" s="76">
        <v>4637073904.0354404</v>
      </c>
      <c r="V291" s="77">
        <v>4637073904.0354404</v>
      </c>
      <c r="W291" s="77">
        <v>5455381063.5711098</v>
      </c>
      <c r="X291" s="76">
        <v>7.2693961136000001E-3</v>
      </c>
      <c r="Y291" s="71">
        <v>0</v>
      </c>
      <c r="Z291" s="71">
        <v>1</v>
      </c>
      <c r="AA291" s="71">
        <v>0</v>
      </c>
      <c r="AB291" s="71">
        <v>0</v>
      </c>
      <c r="AC291" s="73">
        <v>1</v>
      </c>
      <c r="AD291" s="73">
        <v>0</v>
      </c>
      <c r="AE291" s="1" t="s">
        <v>1480</v>
      </c>
      <c r="AF291" s="1" t="s">
        <v>1450</v>
      </c>
      <c r="AG291" s="1" t="s">
        <v>1451</v>
      </c>
      <c r="AI291" s="2" t="str">
        <f>INDEX('ISO2-ISO3'!$D$1:$D$249, MATCH($N291, 'ISO2-ISO3'!$C$1:$C$249, 0))</f>
        <v>JPN</v>
      </c>
      <c r="AJ291" s="2" t="str">
        <f>INDEX('WB Country Groups'!$C$2:$C$219, MATCH($AI291, 'WB Country Groups'!$B$2:$B$219, 0))</f>
        <v>East Asia &amp; Pacific</v>
      </c>
    </row>
    <row r="292" spans="1:36">
      <c r="A292" s="70">
        <v>45169</v>
      </c>
      <c r="B292" s="70">
        <v>45169</v>
      </c>
      <c r="C292" s="71">
        <v>892400</v>
      </c>
      <c r="D292" s="1" t="s">
        <v>2452</v>
      </c>
      <c r="E292" s="71">
        <v>1197201</v>
      </c>
      <c r="G292" s="1" t="s">
        <v>2453</v>
      </c>
      <c r="H292" s="72">
        <v>6597603</v>
      </c>
      <c r="I292" s="1" t="s">
        <v>2454</v>
      </c>
      <c r="J292" s="73">
        <v>0.95</v>
      </c>
      <c r="K292" s="73">
        <v>0.95</v>
      </c>
      <c r="L292" s="73">
        <v>0.95</v>
      </c>
      <c r="M292" s="1">
        <v>1</v>
      </c>
      <c r="N292" s="1" t="s">
        <v>1115</v>
      </c>
      <c r="O292" s="1" t="s">
        <v>1564</v>
      </c>
      <c r="P292" s="1">
        <v>60201010</v>
      </c>
      <c r="Q292" s="73">
        <v>948451327</v>
      </c>
      <c r="R292" s="74">
        <v>3192</v>
      </c>
      <c r="S292" s="1" t="s">
        <v>1479</v>
      </c>
      <c r="T292" s="75">
        <v>145.58500000000001</v>
      </c>
      <c r="U292" s="76">
        <v>19755358065.6991</v>
      </c>
      <c r="V292" s="77">
        <v>19755358065.6991</v>
      </c>
      <c r="W292" s="77">
        <v>20795113753.3675</v>
      </c>
      <c r="X292" s="76">
        <v>3.0969858604299998E-2</v>
      </c>
      <c r="Y292" s="71">
        <v>1</v>
      </c>
      <c r="Z292" s="71">
        <v>0</v>
      </c>
      <c r="AA292" s="71">
        <v>0</v>
      </c>
      <c r="AB292" s="71">
        <v>0</v>
      </c>
      <c r="AC292" s="73">
        <v>1</v>
      </c>
      <c r="AD292" s="73">
        <v>0</v>
      </c>
      <c r="AE292" s="1" t="s">
        <v>1480</v>
      </c>
      <c r="AF292" s="1" t="s">
        <v>1450</v>
      </c>
      <c r="AG292" s="1" t="s">
        <v>1451</v>
      </c>
      <c r="AI292" s="2" t="str">
        <f>INDEX('ISO2-ISO3'!$D$1:$D$249, MATCH($N292, 'ISO2-ISO3'!$C$1:$C$249, 0))</f>
        <v>JPN</v>
      </c>
      <c r="AJ292" s="2" t="str">
        <f>INDEX('WB Country Groups'!$C$2:$C$219, MATCH($AI292, 'WB Country Groups'!$B$2:$B$219, 0))</f>
        <v>East Asia &amp; Pacific</v>
      </c>
    </row>
    <row r="293" spans="1:36">
      <c r="A293" s="70">
        <v>45169</v>
      </c>
      <c r="B293" s="70">
        <v>45169</v>
      </c>
      <c r="C293" s="71">
        <v>892400</v>
      </c>
      <c r="D293" s="1" t="s">
        <v>2455</v>
      </c>
      <c r="E293" s="71">
        <v>1197701</v>
      </c>
      <c r="G293" s="1" t="s">
        <v>2456</v>
      </c>
      <c r="H293" s="72">
        <v>6597302</v>
      </c>
      <c r="I293" s="1" t="s">
        <v>2457</v>
      </c>
      <c r="J293" s="73">
        <v>0.85</v>
      </c>
      <c r="K293" s="73">
        <v>0.85</v>
      </c>
      <c r="L293" s="73">
        <v>0.85</v>
      </c>
      <c r="M293" s="1">
        <v>1</v>
      </c>
      <c r="N293" s="1" t="s">
        <v>1115</v>
      </c>
      <c r="O293" s="1" t="s">
        <v>1467</v>
      </c>
      <c r="P293" s="1">
        <v>20107010</v>
      </c>
      <c r="Q293" s="73">
        <v>1544660544</v>
      </c>
      <c r="R293" s="74">
        <v>5432</v>
      </c>
      <c r="S293" s="1" t="s">
        <v>1479</v>
      </c>
      <c r="T293" s="75">
        <v>145.58500000000001</v>
      </c>
      <c r="U293" s="76">
        <v>48988609154.492599</v>
      </c>
      <c r="V293" s="77">
        <v>48988609154.492599</v>
      </c>
      <c r="W293" s="77">
        <v>57633657828.814796</v>
      </c>
      <c r="X293" s="76">
        <v>7.6797914453800006E-2</v>
      </c>
      <c r="Y293" s="71">
        <v>1</v>
      </c>
      <c r="Z293" s="71">
        <v>0</v>
      </c>
      <c r="AA293" s="71">
        <v>0</v>
      </c>
      <c r="AB293" s="71">
        <v>0</v>
      </c>
      <c r="AC293" s="73">
        <v>0.5</v>
      </c>
      <c r="AD293" s="73">
        <v>0.5</v>
      </c>
      <c r="AE293" s="1" t="s">
        <v>1480</v>
      </c>
      <c r="AF293" s="1" t="s">
        <v>1450</v>
      </c>
      <c r="AG293" s="1" t="s">
        <v>1451</v>
      </c>
      <c r="AI293" s="2" t="str">
        <f>INDEX('ISO2-ISO3'!$D$1:$D$249, MATCH($N293, 'ISO2-ISO3'!$C$1:$C$249, 0))</f>
        <v>JPN</v>
      </c>
      <c r="AJ293" s="2" t="str">
        <f>INDEX('WB Country Groups'!$C$2:$C$219, MATCH($AI293, 'WB Country Groups'!$B$2:$B$219, 0))</f>
        <v>East Asia &amp; Pacific</v>
      </c>
    </row>
    <row r="294" spans="1:36">
      <c r="A294" s="70">
        <v>45169</v>
      </c>
      <c r="B294" s="70">
        <v>45169</v>
      </c>
      <c r="C294" s="71">
        <v>892400</v>
      </c>
      <c r="D294" s="1" t="s">
        <v>2458</v>
      </c>
      <c r="E294" s="71">
        <v>1198001</v>
      </c>
      <c r="G294" s="1" t="s">
        <v>2459</v>
      </c>
      <c r="H294" s="72" t="s">
        <v>2460</v>
      </c>
      <c r="I294" s="1" t="s">
        <v>2461</v>
      </c>
      <c r="J294" s="73">
        <v>0.8</v>
      </c>
      <c r="K294" s="73">
        <v>0.8</v>
      </c>
      <c r="L294" s="73">
        <v>0.8</v>
      </c>
      <c r="M294" s="1">
        <v>1</v>
      </c>
      <c r="N294" s="1" t="s">
        <v>1322</v>
      </c>
      <c r="O294" s="1" t="s">
        <v>1462</v>
      </c>
      <c r="P294" s="1">
        <v>15105020</v>
      </c>
      <c r="Q294" s="73">
        <v>117265856</v>
      </c>
      <c r="R294" s="74">
        <v>415.5</v>
      </c>
      <c r="S294" s="1" t="s">
        <v>1613</v>
      </c>
      <c r="T294" s="75">
        <v>10.9499</v>
      </c>
      <c r="U294" s="76">
        <v>3559774110.6676798</v>
      </c>
      <c r="V294" s="77">
        <v>3559774110.6676798</v>
      </c>
      <c r="W294" s="77">
        <v>6176932316.0942097</v>
      </c>
      <c r="X294" s="76">
        <v>5.5805468320999996E-3</v>
      </c>
      <c r="Y294" s="71">
        <v>0</v>
      </c>
      <c r="Z294" s="71">
        <v>1</v>
      </c>
      <c r="AA294" s="71">
        <v>0</v>
      </c>
      <c r="AB294" s="71">
        <v>0</v>
      </c>
      <c r="AC294" s="73">
        <v>1</v>
      </c>
      <c r="AD294" s="73">
        <v>0</v>
      </c>
      <c r="AE294" s="1" t="s">
        <v>1614</v>
      </c>
      <c r="AF294" s="1" t="s">
        <v>1450</v>
      </c>
      <c r="AG294" s="1" t="s">
        <v>1619</v>
      </c>
      <c r="AI294" s="2" t="str">
        <f>INDEX('ISO2-ISO3'!$D$1:$D$249, MATCH($N294, 'ISO2-ISO3'!$C$1:$C$249, 0))</f>
        <v>SWE</v>
      </c>
      <c r="AJ294" s="2" t="str">
        <f>INDEX('WB Country Groups'!$C$2:$C$219, MATCH($AI294, 'WB Country Groups'!$B$2:$B$219, 0))</f>
        <v>Europe &amp; Central Asia</v>
      </c>
    </row>
    <row r="295" spans="1:36">
      <c r="A295" s="70">
        <v>45169</v>
      </c>
      <c r="B295" s="70">
        <v>45169</v>
      </c>
      <c r="C295" s="71">
        <v>892400</v>
      </c>
      <c r="D295" s="1" t="s">
        <v>2462</v>
      </c>
      <c r="E295" s="71">
        <v>1200301</v>
      </c>
      <c r="F295" s="1">
        <v>620076307</v>
      </c>
      <c r="G295" s="1" t="s">
        <v>2463</v>
      </c>
      <c r="H295" s="72" t="s">
        <v>2464</v>
      </c>
      <c r="I295" s="1" t="s">
        <v>2465</v>
      </c>
      <c r="J295" s="73">
        <v>1</v>
      </c>
      <c r="K295" s="73">
        <v>1</v>
      </c>
      <c r="L295" s="73">
        <v>1</v>
      </c>
      <c r="M295" s="1">
        <v>1</v>
      </c>
      <c r="N295" s="1" t="s">
        <v>1375</v>
      </c>
      <c r="O295" s="1" t="s">
        <v>1474</v>
      </c>
      <c r="P295" s="1">
        <v>45201020</v>
      </c>
      <c r="Q295" s="73">
        <v>167467027</v>
      </c>
      <c r="R295" s="74">
        <v>283.57</v>
      </c>
      <c r="S295" s="1" t="s">
        <v>1448</v>
      </c>
      <c r="T295" s="75">
        <v>1</v>
      </c>
      <c r="U295" s="76">
        <v>47488624846.389999</v>
      </c>
      <c r="V295" s="77">
        <v>47488624846.389999</v>
      </c>
      <c r="W295" s="77">
        <v>47488624846.389999</v>
      </c>
      <c r="X295" s="76">
        <v>7.4446435843499997E-2</v>
      </c>
      <c r="Y295" s="71">
        <v>1</v>
      </c>
      <c r="Z295" s="71">
        <v>0</v>
      </c>
      <c r="AA295" s="71">
        <v>0</v>
      </c>
      <c r="AB295" s="71">
        <v>0</v>
      </c>
      <c r="AC295" s="73">
        <v>0</v>
      </c>
      <c r="AD295" s="73">
        <v>1</v>
      </c>
      <c r="AE295" s="1" t="s">
        <v>1449</v>
      </c>
      <c r="AF295" s="1" t="s">
        <v>1450</v>
      </c>
      <c r="AG295" s="1" t="s">
        <v>1451</v>
      </c>
      <c r="AI295" s="2" t="str">
        <f>INDEX('ISO2-ISO3'!$D$1:$D$249, MATCH($N295, 'ISO2-ISO3'!$C$1:$C$249, 0))</f>
        <v>USA</v>
      </c>
      <c r="AJ295" s="2" t="str">
        <f>INDEX('WB Country Groups'!$C$2:$C$219, MATCH($AI295, 'WB Country Groups'!$B$2:$B$219, 0))</f>
        <v>North America</v>
      </c>
    </row>
    <row r="296" spans="1:36">
      <c r="A296" s="70">
        <v>45169</v>
      </c>
      <c r="B296" s="70">
        <v>45169</v>
      </c>
      <c r="C296" s="71">
        <v>892400</v>
      </c>
      <c r="D296" s="1" t="s">
        <v>2466</v>
      </c>
      <c r="E296" s="71">
        <v>1201402</v>
      </c>
      <c r="G296" s="1" t="s">
        <v>2467</v>
      </c>
      <c r="H296" s="72">
        <v>5294121</v>
      </c>
      <c r="I296" s="1" t="s">
        <v>2468</v>
      </c>
      <c r="J296" s="73">
        <v>1</v>
      </c>
      <c r="K296" s="73">
        <v>1</v>
      </c>
      <c r="L296" s="73">
        <v>1</v>
      </c>
      <c r="M296" s="1">
        <v>1</v>
      </c>
      <c r="N296" s="1" t="s">
        <v>1058</v>
      </c>
      <c r="O296" s="1" t="s">
        <v>1484</v>
      </c>
      <c r="P296" s="1">
        <v>40301050</v>
      </c>
      <c r="Q296" s="73">
        <v>140098931</v>
      </c>
      <c r="R296" s="74">
        <v>358.2</v>
      </c>
      <c r="S296" s="1" t="s">
        <v>1456</v>
      </c>
      <c r="T296" s="75">
        <v>0.92136177270005104</v>
      </c>
      <c r="U296" s="76">
        <v>54466593439.336502</v>
      </c>
      <c r="V296" s="77">
        <v>54466593439.336502</v>
      </c>
      <c r="W296" s="77">
        <v>54466593439.336502</v>
      </c>
      <c r="X296" s="76">
        <v>8.5385579540599998E-2</v>
      </c>
      <c r="Y296" s="71">
        <v>1</v>
      </c>
      <c r="Z296" s="71">
        <v>0</v>
      </c>
      <c r="AA296" s="71">
        <v>0</v>
      </c>
      <c r="AB296" s="71">
        <v>0</v>
      </c>
      <c r="AC296" s="73">
        <v>0</v>
      </c>
      <c r="AD296" s="73">
        <v>1</v>
      </c>
      <c r="AE296" s="1" t="s">
        <v>1523</v>
      </c>
      <c r="AF296" s="1" t="s">
        <v>1524</v>
      </c>
      <c r="AG296" s="1" t="s">
        <v>1451</v>
      </c>
      <c r="AI296" s="2" t="str">
        <f>INDEX('ISO2-ISO3'!$D$1:$D$249, MATCH($N296, 'ISO2-ISO3'!$C$1:$C$249, 0))</f>
        <v>DEU</v>
      </c>
      <c r="AJ296" s="2" t="str">
        <f>INDEX('WB Country Groups'!$C$2:$C$219, MATCH($AI296, 'WB Country Groups'!$B$2:$B$219, 0))</f>
        <v>Europe &amp; Central Asia</v>
      </c>
    </row>
    <row r="297" spans="1:36">
      <c r="A297" s="70">
        <v>45169</v>
      </c>
      <c r="B297" s="70">
        <v>45169</v>
      </c>
      <c r="C297" s="71">
        <v>892400</v>
      </c>
      <c r="D297" s="1" t="s">
        <v>2469</v>
      </c>
      <c r="E297" s="71">
        <v>1201501</v>
      </c>
      <c r="G297" s="1" t="s">
        <v>2470</v>
      </c>
      <c r="H297" s="72">
        <v>6610403</v>
      </c>
      <c r="I297" s="1" t="s">
        <v>2471</v>
      </c>
      <c r="J297" s="73">
        <v>0.85</v>
      </c>
      <c r="K297" s="73">
        <v>0.85</v>
      </c>
      <c r="L297" s="73">
        <v>0.85</v>
      </c>
      <c r="M297" s="1">
        <v>1</v>
      </c>
      <c r="N297" s="1" t="s">
        <v>1115</v>
      </c>
      <c r="O297" s="1" t="s">
        <v>1474</v>
      </c>
      <c r="P297" s="1">
        <v>45203015</v>
      </c>
      <c r="Q297" s="73">
        <v>675814281</v>
      </c>
      <c r="R297" s="74">
        <v>8185</v>
      </c>
      <c r="S297" s="1" t="s">
        <v>1479</v>
      </c>
      <c r="T297" s="75">
        <v>145.58500000000001</v>
      </c>
      <c r="U297" s="76">
        <v>32295970783.3036</v>
      </c>
      <c r="V297" s="77">
        <v>32295970783.3036</v>
      </c>
      <c r="W297" s="77">
        <v>37995259745.063004</v>
      </c>
      <c r="X297" s="76">
        <v>5.0629385978199999E-2</v>
      </c>
      <c r="Y297" s="71">
        <v>1</v>
      </c>
      <c r="Z297" s="71">
        <v>0</v>
      </c>
      <c r="AA297" s="71">
        <v>0</v>
      </c>
      <c r="AB297" s="71">
        <v>0</v>
      </c>
      <c r="AC297" s="73">
        <v>0</v>
      </c>
      <c r="AD297" s="73">
        <v>1</v>
      </c>
      <c r="AE297" s="1" t="s">
        <v>1480</v>
      </c>
      <c r="AF297" s="1" t="s">
        <v>1450</v>
      </c>
      <c r="AG297" s="1" t="s">
        <v>1451</v>
      </c>
      <c r="AI297" s="2" t="str">
        <f>INDEX('ISO2-ISO3'!$D$1:$D$249, MATCH($N297, 'ISO2-ISO3'!$C$1:$C$249, 0))</f>
        <v>JPN</v>
      </c>
      <c r="AJ297" s="2" t="str">
        <f>INDEX('WB Country Groups'!$C$2:$C$219, MATCH($AI297, 'WB Country Groups'!$B$2:$B$219, 0))</f>
        <v>East Asia &amp; Pacific</v>
      </c>
    </row>
    <row r="298" spans="1:36">
      <c r="A298" s="70">
        <v>45169</v>
      </c>
      <c r="B298" s="70">
        <v>45169</v>
      </c>
      <c r="C298" s="71">
        <v>892400</v>
      </c>
      <c r="D298" s="1" t="s">
        <v>2472</v>
      </c>
      <c r="E298" s="71">
        <v>1202501</v>
      </c>
      <c r="G298" s="1" t="s">
        <v>2473</v>
      </c>
      <c r="H298" s="72">
        <v>6624608</v>
      </c>
      <c r="I298" s="1" t="s">
        <v>2474</v>
      </c>
      <c r="J298" s="73">
        <v>1</v>
      </c>
      <c r="K298" s="73">
        <v>1</v>
      </c>
      <c r="L298" s="73">
        <v>1</v>
      </c>
      <c r="M298" s="1">
        <v>1</v>
      </c>
      <c r="N298" s="1" t="s">
        <v>908</v>
      </c>
      <c r="O298" s="1" t="s">
        <v>1484</v>
      </c>
      <c r="P298" s="1">
        <v>40101010</v>
      </c>
      <c r="Q298" s="73">
        <v>3138664534</v>
      </c>
      <c r="R298" s="74">
        <v>28.96</v>
      </c>
      <c r="S298" s="1" t="s">
        <v>1578</v>
      </c>
      <c r="T298" s="75">
        <v>1.54404385084536</v>
      </c>
      <c r="U298" s="76">
        <v>58868616234.490097</v>
      </c>
      <c r="V298" s="77">
        <v>58868616234.490097</v>
      </c>
      <c r="W298" s="77">
        <v>58868616234.490097</v>
      </c>
      <c r="X298" s="76">
        <v>9.2286493362799996E-2</v>
      </c>
      <c r="Y298" s="71">
        <v>1</v>
      </c>
      <c r="Z298" s="71">
        <v>0</v>
      </c>
      <c r="AA298" s="71">
        <v>0</v>
      </c>
      <c r="AB298" s="71">
        <v>0</v>
      </c>
      <c r="AC298" s="73">
        <v>1</v>
      </c>
      <c r="AD298" s="73">
        <v>0</v>
      </c>
      <c r="AE298" s="1" t="s">
        <v>1579</v>
      </c>
      <c r="AF298" s="1" t="s">
        <v>1450</v>
      </c>
      <c r="AG298" s="1" t="s">
        <v>1451</v>
      </c>
      <c r="AI298" s="2" t="str">
        <f>INDEX('ISO2-ISO3'!$D$1:$D$249, MATCH($N298, 'ISO2-ISO3'!$C$1:$C$249, 0))</f>
        <v>AUS</v>
      </c>
      <c r="AJ298" s="2" t="str">
        <f>INDEX('WB Country Groups'!$C$2:$C$219, MATCH($AI298, 'WB Country Groups'!$B$2:$B$219, 0))</f>
        <v>East Asia &amp; Pacific</v>
      </c>
    </row>
    <row r="299" spans="1:36">
      <c r="A299" s="70">
        <v>45169</v>
      </c>
      <c r="B299" s="70">
        <v>45169</v>
      </c>
      <c r="C299" s="71">
        <v>892400</v>
      </c>
      <c r="D299" s="1" t="s">
        <v>2475</v>
      </c>
      <c r="E299" s="71">
        <v>1202601</v>
      </c>
      <c r="F299" s="1">
        <v>633067103</v>
      </c>
      <c r="G299" s="1" t="s">
        <v>2476</v>
      </c>
      <c r="H299" s="72">
        <v>2077303</v>
      </c>
      <c r="I299" s="1" t="s">
        <v>2477</v>
      </c>
      <c r="J299" s="73">
        <v>1</v>
      </c>
      <c r="K299" s="73">
        <v>1</v>
      </c>
      <c r="L299" s="73">
        <v>1</v>
      </c>
      <c r="M299" s="1">
        <v>1</v>
      </c>
      <c r="N299" s="1" t="s">
        <v>963</v>
      </c>
      <c r="O299" s="1" t="s">
        <v>1484</v>
      </c>
      <c r="P299" s="1">
        <v>40101010</v>
      </c>
      <c r="Q299" s="73">
        <v>337636566</v>
      </c>
      <c r="R299" s="74">
        <v>94.17</v>
      </c>
      <c r="S299" s="1" t="s">
        <v>1493</v>
      </c>
      <c r="T299" s="75">
        <v>1.3529500000000001</v>
      </c>
      <c r="U299" s="76">
        <v>23500672914.904499</v>
      </c>
      <c r="V299" s="77">
        <v>23500672914.904499</v>
      </c>
      <c r="W299" s="77">
        <v>23500672914.904499</v>
      </c>
      <c r="X299" s="76">
        <v>3.6841271864500001E-2</v>
      </c>
      <c r="Y299" s="71">
        <v>1</v>
      </c>
      <c r="Z299" s="71">
        <v>0</v>
      </c>
      <c r="AA299" s="71">
        <v>0</v>
      </c>
      <c r="AB299" s="71">
        <v>0</v>
      </c>
      <c r="AC299" s="73">
        <v>1</v>
      </c>
      <c r="AD299" s="73">
        <v>0</v>
      </c>
      <c r="AE299" s="1" t="s">
        <v>1494</v>
      </c>
      <c r="AF299" s="1" t="s">
        <v>1450</v>
      </c>
      <c r="AG299" s="1" t="s">
        <v>1451</v>
      </c>
      <c r="AI299" s="2" t="str">
        <f>INDEX('ISO2-ISO3'!$D$1:$D$249, MATCH($N299, 'ISO2-ISO3'!$C$1:$C$249, 0))</f>
        <v>CAN</v>
      </c>
      <c r="AJ299" s="2" t="str">
        <f>INDEX('WB Country Groups'!$C$2:$C$219, MATCH($AI299, 'WB Country Groups'!$B$2:$B$219, 0))</f>
        <v>North America</v>
      </c>
    </row>
    <row r="300" spans="1:36">
      <c r="A300" s="70">
        <v>45169</v>
      </c>
      <c r="B300" s="70">
        <v>45169</v>
      </c>
      <c r="C300" s="71">
        <v>892400</v>
      </c>
      <c r="D300" s="1" t="s">
        <v>2478</v>
      </c>
      <c r="E300" s="71">
        <v>1203701</v>
      </c>
      <c r="G300" s="1" t="s">
        <v>2479</v>
      </c>
      <c r="H300" s="72" t="s">
        <v>2480</v>
      </c>
      <c r="I300" s="1" t="s">
        <v>2481</v>
      </c>
      <c r="J300" s="73">
        <v>1</v>
      </c>
      <c r="K300" s="73">
        <v>1</v>
      </c>
      <c r="L300" s="73">
        <v>1</v>
      </c>
      <c r="M300" s="1">
        <v>1</v>
      </c>
      <c r="N300" s="1" t="s">
        <v>1199</v>
      </c>
      <c r="O300" s="1" t="s">
        <v>1484</v>
      </c>
      <c r="P300" s="1">
        <v>40101010</v>
      </c>
      <c r="Q300" s="73">
        <v>3619511970</v>
      </c>
      <c r="R300" s="74">
        <v>13.1</v>
      </c>
      <c r="S300" s="1" t="s">
        <v>1456</v>
      </c>
      <c r="T300" s="75">
        <v>0.92136177270005104</v>
      </c>
      <c r="U300" s="76">
        <v>51462528847.977402</v>
      </c>
      <c r="V300" s="77">
        <v>51462528847.977402</v>
      </c>
      <c r="W300" s="77">
        <v>51462528847.977402</v>
      </c>
      <c r="X300" s="76">
        <v>8.0676201187500005E-2</v>
      </c>
      <c r="Y300" s="71">
        <v>1</v>
      </c>
      <c r="Z300" s="71">
        <v>0</v>
      </c>
      <c r="AA300" s="71">
        <v>0</v>
      </c>
      <c r="AB300" s="71">
        <v>0</v>
      </c>
      <c r="AC300" s="73">
        <v>0.65</v>
      </c>
      <c r="AD300" s="73">
        <v>0.35</v>
      </c>
      <c r="AE300" s="1" t="s">
        <v>1485</v>
      </c>
      <c r="AF300" s="1" t="s">
        <v>1450</v>
      </c>
      <c r="AG300" s="1" t="s">
        <v>1451</v>
      </c>
      <c r="AI300" s="2" t="str">
        <f>INDEX('ISO2-ISO3'!$D$1:$D$249, MATCH($N300, 'ISO2-ISO3'!$C$1:$C$249, 0))</f>
        <v>NLD</v>
      </c>
      <c r="AJ300" s="2" t="str">
        <f>INDEX('WB Country Groups'!$C$2:$C$219, MATCH($AI300, 'WB Country Groups'!$B$2:$B$219, 0))</f>
        <v>Europe &amp; Central Asia</v>
      </c>
    </row>
    <row r="301" spans="1:36">
      <c r="A301" s="70">
        <v>45169</v>
      </c>
      <c r="B301" s="70">
        <v>45169</v>
      </c>
      <c r="C301" s="71">
        <v>892400</v>
      </c>
      <c r="D301" s="1" t="s">
        <v>2482</v>
      </c>
      <c r="E301" s="71">
        <v>1204801</v>
      </c>
      <c r="G301" s="1" t="s">
        <v>2483</v>
      </c>
      <c r="H301" s="72">
        <v>6640400</v>
      </c>
      <c r="I301" s="1" t="s">
        <v>2484</v>
      </c>
      <c r="J301" s="73">
        <v>0.9</v>
      </c>
      <c r="K301" s="73">
        <v>0.9</v>
      </c>
      <c r="L301" s="73">
        <v>0.9</v>
      </c>
      <c r="M301" s="1">
        <v>1</v>
      </c>
      <c r="N301" s="1" t="s">
        <v>1115</v>
      </c>
      <c r="O301" s="1" t="s">
        <v>1474</v>
      </c>
      <c r="P301" s="1">
        <v>45102010</v>
      </c>
      <c r="Q301" s="73">
        <v>272849863</v>
      </c>
      <c r="R301" s="74">
        <v>7686</v>
      </c>
      <c r="S301" s="1" t="s">
        <v>1479</v>
      </c>
      <c r="T301" s="75">
        <v>145.58500000000001</v>
      </c>
      <c r="U301" s="76">
        <v>12964327659.554199</v>
      </c>
      <c r="V301" s="77">
        <v>12964327659.554199</v>
      </c>
      <c r="W301" s="77">
        <v>14404808510.615801</v>
      </c>
      <c r="X301" s="76">
        <v>2.0323772071400001E-2</v>
      </c>
      <c r="Y301" s="71">
        <v>0</v>
      </c>
      <c r="Z301" s="71">
        <v>1</v>
      </c>
      <c r="AA301" s="71">
        <v>0</v>
      </c>
      <c r="AB301" s="71">
        <v>0</v>
      </c>
      <c r="AC301" s="73">
        <v>0</v>
      </c>
      <c r="AD301" s="73">
        <v>1</v>
      </c>
      <c r="AE301" s="1" t="s">
        <v>1480</v>
      </c>
      <c r="AF301" s="1" t="s">
        <v>1450</v>
      </c>
      <c r="AG301" s="1" t="s">
        <v>1451</v>
      </c>
      <c r="AI301" s="2" t="str">
        <f>INDEX('ISO2-ISO3'!$D$1:$D$249, MATCH($N301, 'ISO2-ISO3'!$C$1:$C$249, 0))</f>
        <v>JPN</v>
      </c>
      <c r="AJ301" s="2" t="str">
        <f>INDEX('WB Country Groups'!$C$2:$C$219, MATCH($AI301, 'WB Country Groups'!$B$2:$B$219, 0))</f>
        <v>East Asia &amp; Pacific</v>
      </c>
    </row>
    <row r="302" spans="1:36">
      <c r="A302" s="70">
        <v>45169</v>
      </c>
      <c r="B302" s="70">
        <v>45169</v>
      </c>
      <c r="C302" s="71">
        <v>892400</v>
      </c>
      <c r="D302" s="1" t="s">
        <v>2485</v>
      </c>
      <c r="E302" s="71">
        <v>1205201</v>
      </c>
      <c r="G302" s="1" t="s">
        <v>2486</v>
      </c>
      <c r="H302" s="72">
        <v>7123870</v>
      </c>
      <c r="I302" s="1" t="s">
        <v>2487</v>
      </c>
      <c r="J302" s="73">
        <v>1</v>
      </c>
      <c r="K302" s="73">
        <v>1</v>
      </c>
      <c r="L302" s="73">
        <v>1</v>
      </c>
      <c r="M302" s="1">
        <v>1</v>
      </c>
      <c r="N302" s="1" t="s">
        <v>1324</v>
      </c>
      <c r="O302" s="1" t="s">
        <v>1499</v>
      </c>
      <c r="P302" s="1">
        <v>30202030</v>
      </c>
      <c r="Q302" s="73">
        <v>2750000000</v>
      </c>
      <c r="R302" s="74">
        <v>106.4</v>
      </c>
      <c r="S302" s="1" t="s">
        <v>1468</v>
      </c>
      <c r="T302" s="75">
        <v>0.88324999999999998</v>
      </c>
      <c r="U302" s="76">
        <v>331276535522.21899</v>
      </c>
      <c r="V302" s="77">
        <v>331276535522.21899</v>
      </c>
      <c r="W302" s="77">
        <v>331276535522.21899</v>
      </c>
      <c r="X302" s="76">
        <v>0.51933189112089995</v>
      </c>
      <c r="Y302" s="71">
        <v>1</v>
      </c>
      <c r="Z302" s="71">
        <v>0</v>
      </c>
      <c r="AA302" s="71">
        <v>0</v>
      </c>
      <c r="AB302" s="71">
        <v>0</v>
      </c>
      <c r="AC302" s="73">
        <v>0</v>
      </c>
      <c r="AD302" s="73">
        <v>1</v>
      </c>
      <c r="AE302" s="1" t="s">
        <v>1469</v>
      </c>
      <c r="AF302" s="1" t="s">
        <v>1470</v>
      </c>
      <c r="AG302" s="1" t="s">
        <v>1451</v>
      </c>
      <c r="AI302" s="2" t="str">
        <f>INDEX('ISO2-ISO3'!$D$1:$D$249, MATCH($N302, 'ISO2-ISO3'!$C$1:$C$249, 0))</f>
        <v>CHE</v>
      </c>
      <c r="AJ302" s="2" t="str">
        <f>INDEX('WB Country Groups'!$C$2:$C$219, MATCH($AI302, 'WB Country Groups'!$B$2:$B$219, 0))</f>
        <v>Europe &amp; Central Asia</v>
      </c>
    </row>
    <row r="303" spans="1:36">
      <c r="A303" s="70">
        <v>45169</v>
      </c>
      <c r="B303" s="70">
        <v>45169</v>
      </c>
      <c r="C303" s="71">
        <v>892400</v>
      </c>
      <c r="D303" s="1" t="s">
        <v>2488</v>
      </c>
      <c r="E303" s="71">
        <v>1205701</v>
      </c>
      <c r="G303" s="1" t="s">
        <v>2489</v>
      </c>
      <c r="H303" s="72" t="s">
        <v>2490</v>
      </c>
      <c r="I303" s="1" t="s">
        <v>2491</v>
      </c>
      <c r="J303" s="73">
        <v>0.6</v>
      </c>
      <c r="K303" s="73">
        <v>0.6</v>
      </c>
      <c r="L303" s="73">
        <v>0.6</v>
      </c>
      <c r="M303" s="1">
        <v>1</v>
      </c>
      <c r="N303" s="1" t="s">
        <v>1091</v>
      </c>
      <c r="O303" s="1" t="s">
        <v>1564</v>
      </c>
      <c r="P303" s="1">
        <v>60201010</v>
      </c>
      <c r="Q303" s="73">
        <v>2516633171</v>
      </c>
      <c r="R303" s="74">
        <v>16.66</v>
      </c>
      <c r="S303" s="1" t="s">
        <v>1565</v>
      </c>
      <c r="T303" s="75">
        <v>7.8417500000000002</v>
      </c>
      <c r="U303" s="76">
        <v>3207991223.55546</v>
      </c>
      <c r="V303" s="77">
        <v>3207991223.55546</v>
      </c>
      <c r="W303" s="77">
        <v>5346652039.2590904</v>
      </c>
      <c r="X303" s="76">
        <v>5.0290677731999996E-3</v>
      </c>
      <c r="Y303" s="71">
        <v>0</v>
      </c>
      <c r="Z303" s="71">
        <v>1</v>
      </c>
      <c r="AA303" s="71">
        <v>0</v>
      </c>
      <c r="AB303" s="71">
        <v>0</v>
      </c>
      <c r="AC303" s="73">
        <v>1</v>
      </c>
      <c r="AD303" s="73">
        <v>0</v>
      </c>
      <c r="AE303" s="1" t="s">
        <v>1566</v>
      </c>
      <c r="AF303" s="1" t="s">
        <v>1450</v>
      </c>
      <c r="AG303" s="1" t="s">
        <v>1451</v>
      </c>
      <c r="AI303" s="2" t="str">
        <f>INDEX('ISO2-ISO3'!$D$1:$D$249, MATCH($N303, 'ISO2-ISO3'!$C$1:$C$249, 0))</f>
        <v>HKG</v>
      </c>
      <c r="AJ303" s="2" t="str">
        <f>INDEX('WB Country Groups'!$C$2:$C$219, MATCH($AI303, 'WB Country Groups'!$B$2:$B$219, 0))</f>
        <v>East Asia &amp; Pacific</v>
      </c>
    </row>
    <row r="304" spans="1:36">
      <c r="A304" s="70">
        <v>45169</v>
      </c>
      <c r="B304" s="70">
        <v>45169</v>
      </c>
      <c r="C304" s="71">
        <v>892400</v>
      </c>
      <c r="D304" s="1" t="s">
        <v>2492</v>
      </c>
      <c r="E304" s="71">
        <v>1206401</v>
      </c>
      <c r="G304" s="1" t="s">
        <v>2493</v>
      </c>
      <c r="H304" s="72">
        <v>6637101</v>
      </c>
      <c r="I304" s="1" t="s">
        <v>2494</v>
      </c>
      <c r="J304" s="73">
        <v>1</v>
      </c>
      <c r="K304" s="73">
        <v>1</v>
      </c>
      <c r="L304" s="73">
        <v>1</v>
      </c>
      <c r="M304" s="1">
        <v>1</v>
      </c>
      <c r="N304" s="1" t="s">
        <v>908</v>
      </c>
      <c r="O304" s="1" t="s">
        <v>1462</v>
      </c>
      <c r="P304" s="1">
        <v>15104030</v>
      </c>
      <c r="Q304" s="73">
        <v>894230732</v>
      </c>
      <c r="R304" s="74">
        <v>26.03</v>
      </c>
      <c r="S304" s="1" t="s">
        <v>1578</v>
      </c>
      <c r="T304" s="75">
        <v>1.54404385084536</v>
      </c>
      <c r="U304" s="76">
        <v>15075236329.082199</v>
      </c>
      <c r="V304" s="77">
        <v>15075236329.082199</v>
      </c>
      <c r="W304" s="77">
        <v>15075236329.082199</v>
      </c>
      <c r="X304" s="76">
        <v>2.36329777463E-2</v>
      </c>
      <c r="Y304" s="71">
        <v>1</v>
      </c>
      <c r="Z304" s="71">
        <v>0</v>
      </c>
      <c r="AA304" s="71">
        <v>0</v>
      </c>
      <c r="AB304" s="71">
        <v>0</v>
      </c>
      <c r="AC304" s="73">
        <v>0.65</v>
      </c>
      <c r="AD304" s="73">
        <v>0.35</v>
      </c>
      <c r="AE304" s="1" t="s">
        <v>1579</v>
      </c>
      <c r="AF304" s="1" t="s">
        <v>1450</v>
      </c>
      <c r="AG304" s="1" t="s">
        <v>1451</v>
      </c>
      <c r="AI304" s="2" t="str">
        <f>INDEX('ISO2-ISO3'!$D$1:$D$249, MATCH($N304, 'ISO2-ISO3'!$C$1:$C$249, 0))</f>
        <v>AUS</v>
      </c>
      <c r="AJ304" s="2" t="str">
        <f>INDEX('WB Country Groups'!$C$2:$C$219, MATCH($AI304, 'WB Country Groups'!$B$2:$B$219, 0))</f>
        <v>East Asia &amp; Pacific</v>
      </c>
    </row>
    <row r="305" spans="1:36">
      <c r="A305" s="70">
        <v>45169</v>
      </c>
      <c r="B305" s="70">
        <v>45169</v>
      </c>
      <c r="C305" s="71">
        <v>892400</v>
      </c>
      <c r="D305" s="1" t="s">
        <v>2495</v>
      </c>
      <c r="E305" s="71">
        <v>1206601</v>
      </c>
      <c r="F305" s="1">
        <v>651639106</v>
      </c>
      <c r="G305" s="1" t="s">
        <v>2496</v>
      </c>
      <c r="H305" s="72">
        <v>2636607</v>
      </c>
      <c r="I305" s="1" t="s">
        <v>2497</v>
      </c>
      <c r="J305" s="73">
        <v>1</v>
      </c>
      <c r="K305" s="73">
        <v>1</v>
      </c>
      <c r="L305" s="73">
        <v>1</v>
      </c>
      <c r="M305" s="1">
        <v>1</v>
      </c>
      <c r="N305" s="1" t="s">
        <v>1375</v>
      </c>
      <c r="O305" s="1" t="s">
        <v>1462</v>
      </c>
      <c r="P305" s="1">
        <v>15104030</v>
      </c>
      <c r="Q305" s="73">
        <v>794508500</v>
      </c>
      <c r="R305" s="74">
        <v>39.42</v>
      </c>
      <c r="S305" s="1" t="s">
        <v>1448</v>
      </c>
      <c r="T305" s="75">
        <v>1</v>
      </c>
      <c r="U305" s="76">
        <v>31319525070</v>
      </c>
      <c r="V305" s="77">
        <v>31319525070</v>
      </c>
      <c r="W305" s="77">
        <v>31319525070</v>
      </c>
      <c r="X305" s="76">
        <v>4.9098642492099998E-2</v>
      </c>
      <c r="Y305" s="71">
        <v>1</v>
      </c>
      <c r="Z305" s="71">
        <v>0</v>
      </c>
      <c r="AA305" s="71">
        <v>0</v>
      </c>
      <c r="AB305" s="71">
        <v>0</v>
      </c>
      <c r="AC305" s="73">
        <v>1</v>
      </c>
      <c r="AD305" s="73">
        <v>0</v>
      </c>
      <c r="AE305" s="1" t="s">
        <v>1449</v>
      </c>
      <c r="AF305" s="1" t="s">
        <v>1450</v>
      </c>
      <c r="AG305" s="1" t="s">
        <v>1451</v>
      </c>
      <c r="AI305" s="2" t="str">
        <f>INDEX('ISO2-ISO3'!$D$1:$D$249, MATCH($N305, 'ISO2-ISO3'!$C$1:$C$249, 0))</f>
        <v>USA</v>
      </c>
      <c r="AJ305" s="2" t="str">
        <f>INDEX('WB Country Groups'!$C$2:$C$219, MATCH($AI305, 'WB Country Groups'!$B$2:$B$219, 0))</f>
        <v>North America</v>
      </c>
    </row>
    <row r="306" spans="1:36">
      <c r="A306" s="70">
        <v>45169</v>
      </c>
      <c r="B306" s="70">
        <v>45169</v>
      </c>
      <c r="C306" s="71">
        <v>892400</v>
      </c>
      <c r="D306" s="1" t="s">
        <v>2498</v>
      </c>
      <c r="E306" s="71">
        <v>1206801</v>
      </c>
      <c r="G306" s="1" t="s">
        <v>2499</v>
      </c>
      <c r="H306" s="72">
        <v>3208986</v>
      </c>
      <c r="I306" s="1" t="s">
        <v>2500</v>
      </c>
      <c r="J306" s="73">
        <v>0.95</v>
      </c>
      <c r="K306" s="73">
        <v>0.95</v>
      </c>
      <c r="L306" s="73">
        <v>0.95</v>
      </c>
      <c r="M306" s="1">
        <v>1</v>
      </c>
      <c r="N306" s="1" t="s">
        <v>1369</v>
      </c>
      <c r="O306" s="1" t="s">
        <v>1455</v>
      </c>
      <c r="P306" s="1">
        <v>25503030</v>
      </c>
      <c r="Q306" s="73">
        <v>128518445</v>
      </c>
      <c r="R306" s="74">
        <v>69.88</v>
      </c>
      <c r="S306" s="1" t="s">
        <v>1669</v>
      </c>
      <c r="T306" s="75">
        <v>0.78917255257862096</v>
      </c>
      <c r="U306" s="76">
        <v>10811102669.362101</v>
      </c>
      <c r="V306" s="77">
        <v>10811102669.362101</v>
      </c>
      <c r="W306" s="77">
        <v>11380108073.012699</v>
      </c>
      <c r="X306" s="76">
        <v>1.6948228420499999E-2</v>
      </c>
      <c r="Y306" s="71">
        <v>0</v>
      </c>
      <c r="Z306" s="71">
        <v>1</v>
      </c>
      <c r="AA306" s="71">
        <v>0</v>
      </c>
      <c r="AB306" s="71">
        <v>0</v>
      </c>
      <c r="AC306" s="73">
        <v>1</v>
      </c>
      <c r="AD306" s="73">
        <v>0</v>
      </c>
      <c r="AE306" s="1" t="s">
        <v>1670</v>
      </c>
      <c r="AF306" s="1" t="s">
        <v>1450</v>
      </c>
      <c r="AG306" s="1" t="s">
        <v>1451</v>
      </c>
      <c r="AI306" s="2" t="str">
        <f>INDEX('ISO2-ISO3'!$D$1:$D$249, MATCH($N306, 'ISO2-ISO3'!$C$1:$C$249, 0))</f>
        <v>GBR</v>
      </c>
      <c r="AJ306" s="2" t="str">
        <f>INDEX('WB Country Groups'!$C$2:$C$219, MATCH($AI306, 'WB Country Groups'!$B$2:$B$219, 0))</f>
        <v>Europe &amp; Central Asia</v>
      </c>
    </row>
    <row r="307" spans="1:36">
      <c r="A307" s="70">
        <v>45169</v>
      </c>
      <c r="B307" s="70">
        <v>45169</v>
      </c>
      <c r="C307" s="71">
        <v>892400</v>
      </c>
      <c r="D307" s="1" t="s">
        <v>2501</v>
      </c>
      <c r="E307" s="71">
        <v>1206901</v>
      </c>
      <c r="G307" s="1" t="s">
        <v>2502</v>
      </c>
      <c r="H307" s="72">
        <v>6619507</v>
      </c>
      <c r="I307" s="1" t="s">
        <v>2503</v>
      </c>
      <c r="J307" s="73">
        <v>0.75</v>
      </c>
      <c r="K307" s="73">
        <v>0.75</v>
      </c>
      <c r="L307" s="73">
        <v>0.75</v>
      </c>
      <c r="M307" s="1">
        <v>1</v>
      </c>
      <c r="N307" s="1" t="s">
        <v>1115</v>
      </c>
      <c r="O307" s="1" t="s">
        <v>1467</v>
      </c>
      <c r="P307" s="1">
        <v>20106020</v>
      </c>
      <c r="Q307" s="73">
        <v>311829996</v>
      </c>
      <c r="R307" s="74">
        <v>1934</v>
      </c>
      <c r="S307" s="1" t="s">
        <v>1479</v>
      </c>
      <c r="T307" s="75">
        <v>145.58500000000001</v>
      </c>
      <c r="U307" s="76">
        <v>3106840740.4471598</v>
      </c>
      <c r="V307" s="77">
        <v>3106840740.4471598</v>
      </c>
      <c r="W307" s="77">
        <v>4142454320.59622</v>
      </c>
      <c r="X307" s="76">
        <v>4.8704973161E-3</v>
      </c>
      <c r="Y307" s="71">
        <v>0</v>
      </c>
      <c r="Z307" s="71">
        <v>1</v>
      </c>
      <c r="AA307" s="71">
        <v>0</v>
      </c>
      <c r="AB307" s="71">
        <v>0</v>
      </c>
      <c r="AC307" s="73">
        <v>1</v>
      </c>
      <c r="AD307" s="73">
        <v>0</v>
      </c>
      <c r="AE307" s="1" t="s">
        <v>1480</v>
      </c>
      <c r="AF307" s="1" t="s">
        <v>1450</v>
      </c>
      <c r="AG307" s="1" t="s">
        <v>1451</v>
      </c>
      <c r="AI307" s="2" t="str">
        <f>INDEX('ISO2-ISO3'!$D$1:$D$249, MATCH($N307, 'ISO2-ISO3'!$C$1:$C$249, 0))</f>
        <v>JPN</v>
      </c>
      <c r="AJ307" s="2" t="str">
        <f>INDEX('WB Country Groups'!$C$2:$C$219, MATCH($AI307, 'WB Country Groups'!$B$2:$B$219, 0))</f>
        <v>East Asia &amp; Pacific</v>
      </c>
    </row>
    <row r="308" spans="1:36">
      <c r="A308" s="70">
        <v>45169</v>
      </c>
      <c r="B308" s="70">
        <v>45169</v>
      </c>
      <c r="C308" s="71">
        <v>892400</v>
      </c>
      <c r="D308" s="1" t="s">
        <v>2504</v>
      </c>
      <c r="E308" s="71">
        <v>1208601</v>
      </c>
      <c r="F308" s="1">
        <v>654106103</v>
      </c>
      <c r="G308" s="1" t="s">
        <v>2505</v>
      </c>
      <c r="H308" s="72">
        <v>2640147</v>
      </c>
      <c r="I308" s="1" t="s">
        <v>2506</v>
      </c>
      <c r="J308" s="73">
        <v>1</v>
      </c>
      <c r="K308" s="73">
        <v>1</v>
      </c>
      <c r="L308" s="73">
        <v>1</v>
      </c>
      <c r="M308" s="1">
        <v>1</v>
      </c>
      <c r="N308" s="1" t="s">
        <v>1375</v>
      </c>
      <c r="O308" s="1" t="s">
        <v>1455</v>
      </c>
      <c r="P308" s="1">
        <v>25203020</v>
      </c>
      <c r="Q308" s="73">
        <v>1232091564</v>
      </c>
      <c r="R308" s="74">
        <v>101.71</v>
      </c>
      <c r="S308" s="1" t="s">
        <v>1448</v>
      </c>
      <c r="T308" s="75">
        <v>1</v>
      </c>
      <c r="U308" s="76">
        <v>125316032974.44</v>
      </c>
      <c r="V308" s="77">
        <v>125316032974.44</v>
      </c>
      <c r="W308" s="77">
        <v>156327742735.35999</v>
      </c>
      <c r="X308" s="76">
        <v>0.19645403587009999</v>
      </c>
      <c r="Y308" s="71">
        <v>1</v>
      </c>
      <c r="Z308" s="71">
        <v>0</v>
      </c>
      <c r="AA308" s="71">
        <v>0</v>
      </c>
      <c r="AB308" s="71">
        <v>0</v>
      </c>
      <c r="AC308" s="73">
        <v>0</v>
      </c>
      <c r="AD308" s="73">
        <v>1</v>
      </c>
      <c r="AE308" s="1" t="s">
        <v>1449</v>
      </c>
      <c r="AF308" s="1" t="s">
        <v>1450</v>
      </c>
      <c r="AG308" s="1" t="s">
        <v>1619</v>
      </c>
      <c r="AI308" s="2" t="str">
        <f>INDEX('ISO2-ISO3'!$D$1:$D$249, MATCH($N308, 'ISO2-ISO3'!$C$1:$C$249, 0))</f>
        <v>USA</v>
      </c>
      <c r="AJ308" s="2" t="str">
        <f>INDEX('WB Country Groups'!$C$2:$C$219, MATCH($AI308, 'WB Country Groups'!$B$2:$B$219, 0))</f>
        <v>North America</v>
      </c>
    </row>
    <row r="309" spans="1:36">
      <c r="A309" s="70">
        <v>45169</v>
      </c>
      <c r="B309" s="70">
        <v>45169</v>
      </c>
      <c r="C309" s="71">
        <v>892400</v>
      </c>
      <c r="D309" s="1" t="s">
        <v>2507</v>
      </c>
      <c r="E309" s="71">
        <v>1209201</v>
      </c>
      <c r="G309" s="1" t="s">
        <v>2508</v>
      </c>
      <c r="H309" s="72">
        <v>6639550</v>
      </c>
      <c r="I309" s="1" t="s">
        <v>2509</v>
      </c>
      <c r="J309" s="73">
        <v>0.8</v>
      </c>
      <c r="K309" s="73">
        <v>0.8</v>
      </c>
      <c r="L309" s="73">
        <v>0.8</v>
      </c>
      <c r="M309" s="1">
        <v>1</v>
      </c>
      <c r="N309" s="1" t="s">
        <v>1115</v>
      </c>
      <c r="O309" s="1" t="s">
        <v>1692</v>
      </c>
      <c r="P309" s="1">
        <v>50202020</v>
      </c>
      <c r="Q309" s="73">
        <v>1298690000</v>
      </c>
      <c r="R309" s="74">
        <v>6267</v>
      </c>
      <c r="S309" s="1" t="s">
        <v>1479</v>
      </c>
      <c r="T309" s="75">
        <v>145.58500000000001</v>
      </c>
      <c r="U309" s="76">
        <v>44723784620.668404</v>
      </c>
      <c r="V309" s="77">
        <v>44723784620.668404</v>
      </c>
      <c r="W309" s="77">
        <v>55904730775.835403</v>
      </c>
      <c r="X309" s="76">
        <v>7.0112082066199996E-2</v>
      </c>
      <c r="Y309" s="71">
        <v>1</v>
      </c>
      <c r="Z309" s="71">
        <v>0</v>
      </c>
      <c r="AA309" s="71">
        <v>0</v>
      </c>
      <c r="AB309" s="71">
        <v>0</v>
      </c>
      <c r="AC309" s="73">
        <v>0</v>
      </c>
      <c r="AD309" s="73">
        <v>1</v>
      </c>
      <c r="AE309" s="1" t="s">
        <v>1480</v>
      </c>
      <c r="AF309" s="1" t="s">
        <v>1450</v>
      </c>
      <c r="AG309" s="1" t="s">
        <v>1451</v>
      </c>
      <c r="AI309" s="2" t="str">
        <f>INDEX('ISO2-ISO3'!$D$1:$D$249, MATCH($N309, 'ISO2-ISO3'!$C$1:$C$249, 0))</f>
        <v>JPN</v>
      </c>
      <c r="AJ309" s="2" t="str">
        <f>INDEX('WB Country Groups'!$C$2:$C$219, MATCH($AI309, 'WB Country Groups'!$B$2:$B$219, 0))</f>
        <v>East Asia &amp; Pacific</v>
      </c>
    </row>
    <row r="310" spans="1:36">
      <c r="A310" s="70">
        <v>45169</v>
      </c>
      <c r="B310" s="70">
        <v>45169</v>
      </c>
      <c r="C310" s="71">
        <v>892400</v>
      </c>
      <c r="D310" s="1" t="s">
        <v>2510</v>
      </c>
      <c r="E310" s="71">
        <v>1210401</v>
      </c>
      <c r="G310" s="1" t="s">
        <v>2511</v>
      </c>
      <c r="H310" s="72" t="s">
        <v>2512</v>
      </c>
      <c r="I310" s="1" t="s">
        <v>2513</v>
      </c>
      <c r="J310" s="73">
        <v>0.8</v>
      </c>
      <c r="K310" s="73">
        <v>0.8</v>
      </c>
      <c r="L310" s="73">
        <v>0.8</v>
      </c>
      <c r="M310" s="1">
        <v>1</v>
      </c>
      <c r="N310" s="1" t="s">
        <v>1115</v>
      </c>
      <c r="O310" s="1" t="s">
        <v>1467</v>
      </c>
      <c r="P310" s="1">
        <v>20301010</v>
      </c>
      <c r="Q310" s="73">
        <v>90599225</v>
      </c>
      <c r="R310" s="74">
        <v>7569</v>
      </c>
      <c r="S310" s="1" t="s">
        <v>1479</v>
      </c>
      <c r="T310" s="75">
        <v>145.58500000000001</v>
      </c>
      <c r="U310" s="76">
        <v>3768220814.0948601</v>
      </c>
      <c r="V310" s="77">
        <v>3768220814.0948601</v>
      </c>
      <c r="W310" s="77">
        <v>4710276017.6185703</v>
      </c>
      <c r="X310" s="76">
        <v>5.9073222269000001E-3</v>
      </c>
      <c r="Y310" s="71">
        <v>0</v>
      </c>
      <c r="Z310" s="71">
        <v>1</v>
      </c>
      <c r="AA310" s="71">
        <v>0</v>
      </c>
      <c r="AB310" s="71">
        <v>0</v>
      </c>
      <c r="AC310" s="73">
        <v>1</v>
      </c>
      <c r="AD310" s="73">
        <v>0</v>
      </c>
      <c r="AE310" s="1" t="s">
        <v>1480</v>
      </c>
      <c r="AF310" s="1" t="s">
        <v>1450</v>
      </c>
      <c r="AG310" s="1" t="s">
        <v>1451</v>
      </c>
      <c r="AI310" s="2" t="str">
        <f>INDEX('ISO2-ISO3'!$D$1:$D$249, MATCH($N310, 'ISO2-ISO3'!$C$1:$C$249, 0))</f>
        <v>JPN</v>
      </c>
      <c r="AJ310" s="2" t="str">
        <f>INDEX('WB Country Groups'!$C$2:$C$219, MATCH($AI310, 'WB Country Groups'!$B$2:$B$219, 0))</f>
        <v>East Asia &amp; Pacific</v>
      </c>
    </row>
    <row r="311" spans="1:36">
      <c r="A311" s="70">
        <v>45169</v>
      </c>
      <c r="B311" s="70">
        <v>45169</v>
      </c>
      <c r="C311" s="71">
        <v>892400</v>
      </c>
      <c r="D311" s="1" t="s">
        <v>2514</v>
      </c>
      <c r="E311" s="71">
        <v>1211601</v>
      </c>
      <c r="G311" s="1" t="s">
        <v>2515</v>
      </c>
      <c r="H311" s="72">
        <v>6640507</v>
      </c>
      <c r="I311" s="1" t="s">
        <v>2516</v>
      </c>
      <c r="J311" s="73">
        <v>0.4</v>
      </c>
      <c r="K311" s="73">
        <v>0.4</v>
      </c>
      <c r="L311" s="73">
        <v>0.4</v>
      </c>
      <c r="M311" s="1">
        <v>1</v>
      </c>
      <c r="N311" s="1" t="s">
        <v>1115</v>
      </c>
      <c r="O311" s="1" t="s">
        <v>1462</v>
      </c>
      <c r="P311" s="1">
        <v>15101050</v>
      </c>
      <c r="Q311" s="73">
        <v>2370512215</v>
      </c>
      <c r="R311" s="74">
        <v>1126</v>
      </c>
      <c r="S311" s="1" t="s">
        <v>1479</v>
      </c>
      <c r="T311" s="75">
        <v>145.58500000000001</v>
      </c>
      <c r="U311" s="76">
        <v>7333713649.3182697</v>
      </c>
      <c r="V311" s="77">
        <v>7333713649.3182697</v>
      </c>
      <c r="W311" s="77">
        <v>18334284123.2957</v>
      </c>
      <c r="X311" s="76">
        <v>1.1496834125100001E-2</v>
      </c>
      <c r="Y311" s="71">
        <v>1</v>
      </c>
      <c r="Z311" s="71">
        <v>0</v>
      </c>
      <c r="AA311" s="71">
        <v>0</v>
      </c>
      <c r="AB311" s="71">
        <v>0</v>
      </c>
      <c r="AC311" s="73">
        <v>0</v>
      </c>
      <c r="AD311" s="73">
        <v>1</v>
      </c>
      <c r="AE311" s="1" t="s">
        <v>1480</v>
      </c>
      <c r="AF311" s="1" t="s">
        <v>1450</v>
      </c>
      <c r="AG311" s="1" t="s">
        <v>1451</v>
      </c>
      <c r="AI311" s="2" t="str">
        <f>INDEX('ISO2-ISO3'!$D$1:$D$249, MATCH($N311, 'ISO2-ISO3'!$C$1:$C$249, 0))</f>
        <v>JPN</v>
      </c>
      <c r="AJ311" s="2" t="str">
        <f>INDEX('WB Country Groups'!$C$2:$C$219, MATCH($AI311, 'WB Country Groups'!$B$2:$B$219, 0))</f>
        <v>East Asia &amp; Pacific</v>
      </c>
    </row>
    <row r="312" spans="1:36">
      <c r="A312" s="70">
        <v>45169</v>
      </c>
      <c r="B312" s="70">
        <v>45169</v>
      </c>
      <c r="C312" s="71">
        <v>892400</v>
      </c>
      <c r="D312" s="1" t="s">
        <v>2517</v>
      </c>
      <c r="E312" s="71">
        <v>1212601</v>
      </c>
      <c r="G312" s="1" t="s">
        <v>2518</v>
      </c>
      <c r="H312" s="72">
        <v>6642569</v>
      </c>
      <c r="I312" s="1" t="s">
        <v>2519</v>
      </c>
      <c r="J312" s="73">
        <v>0.85</v>
      </c>
      <c r="K312" s="73">
        <v>0.85</v>
      </c>
      <c r="L312" s="73">
        <v>0.85</v>
      </c>
      <c r="M312" s="1">
        <v>1</v>
      </c>
      <c r="N312" s="1" t="s">
        <v>1115</v>
      </c>
      <c r="O312" s="1" t="s">
        <v>1462</v>
      </c>
      <c r="P312" s="1">
        <v>15104050</v>
      </c>
      <c r="Q312" s="73">
        <v>950321402</v>
      </c>
      <c r="R312" s="74">
        <v>3447</v>
      </c>
      <c r="S312" s="1" t="s">
        <v>1479</v>
      </c>
      <c r="T312" s="75">
        <v>145.58500000000001</v>
      </c>
      <c r="U312" s="76">
        <v>19125556834.769402</v>
      </c>
      <c r="V312" s="77">
        <v>19125556834.769402</v>
      </c>
      <c r="W312" s="77">
        <v>22500655099.728699</v>
      </c>
      <c r="X312" s="76">
        <v>2.9982538860100001E-2</v>
      </c>
      <c r="Y312" s="71">
        <v>0</v>
      </c>
      <c r="Z312" s="71">
        <v>1</v>
      </c>
      <c r="AA312" s="71">
        <v>0</v>
      </c>
      <c r="AB312" s="71">
        <v>0</v>
      </c>
      <c r="AC312" s="73">
        <v>1</v>
      </c>
      <c r="AD312" s="73">
        <v>0</v>
      </c>
      <c r="AE312" s="1" t="s">
        <v>1480</v>
      </c>
      <c r="AF312" s="1" t="s">
        <v>1450</v>
      </c>
      <c r="AG312" s="1" t="s">
        <v>1451</v>
      </c>
      <c r="AI312" s="2" t="str">
        <f>INDEX('ISO2-ISO3'!$D$1:$D$249, MATCH($N312, 'ISO2-ISO3'!$C$1:$C$249, 0))</f>
        <v>JPN</v>
      </c>
      <c r="AJ312" s="2" t="str">
        <f>INDEX('WB Country Groups'!$C$2:$C$219, MATCH($AI312, 'WB Country Groups'!$B$2:$B$219, 0))</f>
        <v>East Asia &amp; Pacific</v>
      </c>
    </row>
    <row r="313" spans="1:36">
      <c r="A313" s="70">
        <v>45169</v>
      </c>
      <c r="B313" s="70">
        <v>45169</v>
      </c>
      <c r="C313" s="71">
        <v>892400</v>
      </c>
      <c r="D313" s="1" t="s">
        <v>2520</v>
      </c>
      <c r="E313" s="71">
        <v>1213301</v>
      </c>
      <c r="G313" s="1" t="s">
        <v>2521</v>
      </c>
      <c r="H313" s="72">
        <v>6643960</v>
      </c>
      <c r="I313" s="1" t="s">
        <v>2522</v>
      </c>
      <c r="J313" s="73">
        <v>0.95</v>
      </c>
      <c r="K313" s="73">
        <v>0.95</v>
      </c>
      <c r="L313" s="73">
        <v>0.95</v>
      </c>
      <c r="M313" s="1">
        <v>1</v>
      </c>
      <c r="N313" s="1" t="s">
        <v>1115</v>
      </c>
      <c r="O313" s="1" t="s">
        <v>1467</v>
      </c>
      <c r="P313" s="1">
        <v>20303010</v>
      </c>
      <c r="Q313" s="73">
        <v>510165297</v>
      </c>
      <c r="R313" s="74">
        <v>3886</v>
      </c>
      <c r="S313" s="1" t="s">
        <v>1479</v>
      </c>
      <c r="T313" s="75">
        <v>145.58500000000001</v>
      </c>
      <c r="U313" s="76">
        <v>12936615907.785101</v>
      </c>
      <c r="V313" s="77">
        <v>12936615907.785101</v>
      </c>
      <c r="W313" s="77">
        <v>13617490429.247499</v>
      </c>
      <c r="X313" s="76">
        <v>2.0280329222500001E-2</v>
      </c>
      <c r="Y313" s="71">
        <v>0</v>
      </c>
      <c r="Z313" s="71">
        <v>1</v>
      </c>
      <c r="AA313" s="71">
        <v>0</v>
      </c>
      <c r="AB313" s="71">
        <v>0</v>
      </c>
      <c r="AC313" s="73">
        <v>1</v>
      </c>
      <c r="AD313" s="73">
        <v>0</v>
      </c>
      <c r="AE313" s="1" t="s">
        <v>1480</v>
      </c>
      <c r="AF313" s="1" t="s">
        <v>1450</v>
      </c>
      <c r="AG313" s="1" t="s">
        <v>1451</v>
      </c>
      <c r="AI313" s="2" t="str">
        <f>INDEX('ISO2-ISO3'!$D$1:$D$249, MATCH($N313, 'ISO2-ISO3'!$C$1:$C$249, 0))</f>
        <v>JPN</v>
      </c>
      <c r="AJ313" s="2" t="str">
        <f>INDEX('WB Country Groups'!$C$2:$C$219, MATCH($AI313, 'WB Country Groups'!$B$2:$B$219, 0))</f>
        <v>East Asia &amp; Pacific</v>
      </c>
    </row>
    <row r="314" spans="1:36">
      <c r="A314" s="70">
        <v>45169</v>
      </c>
      <c r="B314" s="70">
        <v>45169</v>
      </c>
      <c r="C314" s="71">
        <v>892400</v>
      </c>
      <c r="D314" s="1" t="s">
        <v>2523</v>
      </c>
      <c r="E314" s="71">
        <v>1213501</v>
      </c>
      <c r="G314" s="1" t="s">
        <v>2524</v>
      </c>
      <c r="H314" s="72">
        <v>6640381</v>
      </c>
      <c r="I314" s="1" t="s">
        <v>2525</v>
      </c>
      <c r="J314" s="73">
        <v>0.55000000000000004</v>
      </c>
      <c r="K314" s="73">
        <v>0.55000000000000004</v>
      </c>
      <c r="L314" s="73">
        <v>0.55000000000000004</v>
      </c>
      <c r="M314" s="1">
        <v>1</v>
      </c>
      <c r="N314" s="1" t="s">
        <v>1115</v>
      </c>
      <c r="O314" s="1" t="s">
        <v>1455</v>
      </c>
      <c r="P314" s="1">
        <v>25101010</v>
      </c>
      <c r="Q314" s="73">
        <v>787944951</v>
      </c>
      <c r="R314" s="74">
        <v>9959</v>
      </c>
      <c r="S314" s="1" t="s">
        <v>1479</v>
      </c>
      <c r="T314" s="75">
        <v>145.58500000000001</v>
      </c>
      <c r="U314" s="76">
        <v>29645424129.2369</v>
      </c>
      <c r="V314" s="77">
        <v>29645424129.2369</v>
      </c>
      <c r="W314" s="77">
        <v>53900771144.067001</v>
      </c>
      <c r="X314" s="76">
        <v>4.6474206668E-2</v>
      </c>
      <c r="Y314" s="71">
        <v>1</v>
      </c>
      <c r="Z314" s="71">
        <v>0</v>
      </c>
      <c r="AA314" s="71">
        <v>0</v>
      </c>
      <c r="AB314" s="71">
        <v>0</v>
      </c>
      <c r="AC314" s="73">
        <v>0</v>
      </c>
      <c r="AD314" s="73">
        <v>1</v>
      </c>
      <c r="AE314" s="1" t="s">
        <v>1480</v>
      </c>
      <c r="AF314" s="1" t="s">
        <v>1450</v>
      </c>
      <c r="AG314" s="1" t="s">
        <v>1451</v>
      </c>
      <c r="AI314" s="2" t="str">
        <f>INDEX('ISO2-ISO3'!$D$1:$D$249, MATCH($N314, 'ISO2-ISO3'!$C$1:$C$249, 0))</f>
        <v>JPN</v>
      </c>
      <c r="AJ314" s="2" t="str">
        <f>INDEX('WB Country Groups'!$C$2:$C$219, MATCH($AI314, 'WB Country Groups'!$B$2:$B$219, 0))</f>
        <v>East Asia &amp; Pacific</v>
      </c>
    </row>
    <row r="315" spans="1:36">
      <c r="A315" s="70">
        <v>45169</v>
      </c>
      <c r="B315" s="70">
        <v>45169</v>
      </c>
      <c r="C315" s="71">
        <v>892400</v>
      </c>
      <c r="D315" s="1" t="s">
        <v>2526</v>
      </c>
      <c r="E315" s="71">
        <v>1213801</v>
      </c>
      <c r="G315" s="1" t="s">
        <v>2527</v>
      </c>
      <c r="H315" s="72">
        <v>6641588</v>
      </c>
      <c r="I315" s="1" t="s">
        <v>2528</v>
      </c>
      <c r="J315" s="73">
        <v>0.9</v>
      </c>
      <c r="K315" s="73">
        <v>0.9</v>
      </c>
      <c r="L315" s="73">
        <v>0.9</v>
      </c>
      <c r="M315" s="1">
        <v>1</v>
      </c>
      <c r="N315" s="1" t="s">
        <v>1115</v>
      </c>
      <c r="O315" s="1" t="s">
        <v>1462</v>
      </c>
      <c r="P315" s="1">
        <v>15101020</v>
      </c>
      <c r="Q315" s="73">
        <v>141300000</v>
      </c>
      <c r="R315" s="74">
        <v>6248</v>
      </c>
      <c r="S315" s="1" t="s">
        <v>1479</v>
      </c>
      <c r="T315" s="75">
        <v>145.58500000000001</v>
      </c>
      <c r="U315" s="76">
        <v>5457692482.0551596</v>
      </c>
      <c r="V315" s="77">
        <v>5457692482.0551596</v>
      </c>
      <c r="W315" s="77">
        <v>6064102757.8390598</v>
      </c>
      <c r="X315" s="76">
        <v>8.5558542604999999E-3</v>
      </c>
      <c r="Y315" s="71">
        <v>0</v>
      </c>
      <c r="Z315" s="71">
        <v>1</v>
      </c>
      <c r="AA315" s="71">
        <v>0</v>
      </c>
      <c r="AB315" s="71">
        <v>0</v>
      </c>
      <c r="AC315" s="73">
        <v>0</v>
      </c>
      <c r="AD315" s="73">
        <v>1</v>
      </c>
      <c r="AE315" s="1" t="s">
        <v>1480</v>
      </c>
      <c r="AF315" s="1" t="s">
        <v>1450</v>
      </c>
      <c r="AG315" s="1" t="s">
        <v>1451</v>
      </c>
      <c r="AI315" s="2" t="str">
        <f>INDEX('ISO2-ISO3'!$D$1:$D$249, MATCH($N315, 'ISO2-ISO3'!$C$1:$C$249, 0))</f>
        <v>JPN</v>
      </c>
      <c r="AJ315" s="2" t="str">
        <f>INDEX('WB Country Groups'!$C$2:$C$219, MATCH($AI315, 'WB Country Groups'!$B$2:$B$219, 0))</f>
        <v>East Asia &amp; Pacific</v>
      </c>
    </row>
    <row r="316" spans="1:36">
      <c r="A316" s="70">
        <v>45169</v>
      </c>
      <c r="B316" s="70">
        <v>45169</v>
      </c>
      <c r="C316" s="71">
        <v>892400</v>
      </c>
      <c r="D316" s="1" t="s">
        <v>2529</v>
      </c>
      <c r="E316" s="71">
        <v>1214101</v>
      </c>
      <c r="G316" s="1" t="s">
        <v>2530</v>
      </c>
      <c r="H316" s="72">
        <v>6642860</v>
      </c>
      <c r="I316" s="1" t="s">
        <v>2531</v>
      </c>
      <c r="J316" s="73">
        <v>0.55000000000000004</v>
      </c>
      <c r="K316" s="73">
        <v>0.55000000000000004</v>
      </c>
      <c r="L316" s="73">
        <v>0.55000000000000004</v>
      </c>
      <c r="M316" s="1">
        <v>1</v>
      </c>
      <c r="N316" s="1" t="s">
        <v>1115</v>
      </c>
      <c r="O316" s="1" t="s">
        <v>1455</v>
      </c>
      <c r="P316" s="1">
        <v>25102010</v>
      </c>
      <c r="Q316" s="73">
        <v>4220715112</v>
      </c>
      <c r="R316" s="74">
        <v>620.79999999999995</v>
      </c>
      <c r="S316" s="1" t="s">
        <v>1479</v>
      </c>
      <c r="T316" s="75">
        <v>145.58500000000001</v>
      </c>
      <c r="U316" s="76">
        <v>9898828641.9705296</v>
      </c>
      <c r="V316" s="77">
        <v>9898828641.9705296</v>
      </c>
      <c r="W316" s="77">
        <v>17997870258.128201</v>
      </c>
      <c r="X316" s="76">
        <v>1.5518084884600001E-2</v>
      </c>
      <c r="Y316" s="71">
        <v>1</v>
      </c>
      <c r="Z316" s="71">
        <v>0</v>
      </c>
      <c r="AA316" s="71">
        <v>0</v>
      </c>
      <c r="AB316" s="71">
        <v>0</v>
      </c>
      <c r="AC316" s="73">
        <v>1</v>
      </c>
      <c r="AD316" s="73">
        <v>0</v>
      </c>
      <c r="AE316" s="1" t="s">
        <v>1480</v>
      </c>
      <c r="AF316" s="1" t="s">
        <v>1450</v>
      </c>
      <c r="AG316" s="1" t="s">
        <v>1451</v>
      </c>
      <c r="AI316" s="2" t="str">
        <f>INDEX('ISO2-ISO3'!$D$1:$D$249, MATCH($N316, 'ISO2-ISO3'!$C$1:$C$249, 0))</f>
        <v>JPN</v>
      </c>
      <c r="AJ316" s="2" t="str">
        <f>INDEX('WB Country Groups'!$C$2:$C$219, MATCH($AI316, 'WB Country Groups'!$B$2:$B$219, 0))</f>
        <v>East Asia &amp; Pacific</v>
      </c>
    </row>
    <row r="317" spans="1:36">
      <c r="A317" s="70">
        <v>45169</v>
      </c>
      <c r="B317" s="70">
        <v>45169</v>
      </c>
      <c r="C317" s="71">
        <v>892400</v>
      </c>
      <c r="D317" s="1" t="s">
        <v>2532</v>
      </c>
      <c r="E317" s="71">
        <v>1214401</v>
      </c>
      <c r="G317" s="1" t="s">
        <v>2533</v>
      </c>
      <c r="H317" s="72">
        <v>6640961</v>
      </c>
      <c r="I317" s="1" t="s">
        <v>2534</v>
      </c>
      <c r="J317" s="73">
        <v>0.65</v>
      </c>
      <c r="K317" s="73">
        <v>0.65</v>
      </c>
      <c r="L317" s="73">
        <v>0.65</v>
      </c>
      <c r="M317" s="1">
        <v>1</v>
      </c>
      <c r="N317" s="1" t="s">
        <v>1115</v>
      </c>
      <c r="O317" s="1" t="s">
        <v>1499</v>
      </c>
      <c r="P317" s="1">
        <v>30202030</v>
      </c>
      <c r="Q317" s="73">
        <v>304357892</v>
      </c>
      <c r="R317" s="74">
        <v>1920.5</v>
      </c>
      <c r="S317" s="1" t="s">
        <v>1479</v>
      </c>
      <c r="T317" s="75">
        <v>145.58500000000001</v>
      </c>
      <c r="U317" s="76">
        <v>2609730161.28653</v>
      </c>
      <c r="V317" s="77">
        <v>2609730161.28653</v>
      </c>
      <c r="W317" s="77">
        <v>4014969478.90236</v>
      </c>
      <c r="X317" s="76">
        <v>4.0911925677000003E-3</v>
      </c>
      <c r="Y317" s="71">
        <v>0</v>
      </c>
      <c r="Z317" s="71">
        <v>1</v>
      </c>
      <c r="AA317" s="71">
        <v>0</v>
      </c>
      <c r="AB317" s="71">
        <v>0</v>
      </c>
      <c r="AC317" s="73">
        <v>0</v>
      </c>
      <c r="AD317" s="73">
        <v>1</v>
      </c>
      <c r="AE317" s="1" t="s">
        <v>1480</v>
      </c>
      <c r="AF317" s="1" t="s">
        <v>1450</v>
      </c>
      <c r="AG317" s="1" t="s">
        <v>1451</v>
      </c>
      <c r="AI317" s="2" t="str">
        <f>INDEX('ISO2-ISO3'!$D$1:$D$249, MATCH($N317, 'ISO2-ISO3'!$C$1:$C$249, 0))</f>
        <v>JPN</v>
      </c>
      <c r="AJ317" s="2" t="str">
        <f>INDEX('WB Country Groups'!$C$2:$C$219, MATCH($AI317, 'WB Country Groups'!$B$2:$B$219, 0))</f>
        <v>East Asia &amp; Pacific</v>
      </c>
    </row>
    <row r="318" spans="1:36">
      <c r="A318" s="70">
        <v>45169</v>
      </c>
      <c r="B318" s="70">
        <v>45169</v>
      </c>
      <c r="C318" s="71">
        <v>892400</v>
      </c>
      <c r="D318" s="1" t="s">
        <v>2535</v>
      </c>
      <c r="E318" s="71">
        <v>1215001</v>
      </c>
      <c r="G318" s="1" t="s">
        <v>2536</v>
      </c>
      <c r="H318" s="72">
        <v>6641760</v>
      </c>
      <c r="I318" s="1" t="s">
        <v>2537</v>
      </c>
      <c r="J318" s="73">
        <v>0.6</v>
      </c>
      <c r="K318" s="73">
        <v>0.6</v>
      </c>
      <c r="L318" s="73">
        <v>0.6</v>
      </c>
      <c r="M318" s="1">
        <v>1</v>
      </c>
      <c r="N318" s="1" t="s">
        <v>1115</v>
      </c>
      <c r="O318" s="1" t="s">
        <v>1499</v>
      </c>
      <c r="P318" s="1">
        <v>30202030</v>
      </c>
      <c r="Q318" s="73">
        <v>102861500</v>
      </c>
      <c r="R318" s="74">
        <v>12720</v>
      </c>
      <c r="S318" s="1" t="s">
        <v>1479</v>
      </c>
      <c r="T318" s="75">
        <v>145.58500000000001</v>
      </c>
      <c r="U318" s="76">
        <v>5392306679.9464197</v>
      </c>
      <c r="V318" s="77">
        <v>5392306679.9464197</v>
      </c>
      <c r="W318" s="77">
        <v>8987177799.9107094</v>
      </c>
      <c r="X318" s="76">
        <v>8.4533509782000003E-3</v>
      </c>
      <c r="Y318" s="71">
        <v>0</v>
      </c>
      <c r="Z318" s="71">
        <v>1</v>
      </c>
      <c r="AA318" s="71">
        <v>0</v>
      </c>
      <c r="AB318" s="71">
        <v>0</v>
      </c>
      <c r="AC318" s="73">
        <v>0</v>
      </c>
      <c r="AD318" s="73">
        <v>1</v>
      </c>
      <c r="AE318" s="1" t="s">
        <v>1480</v>
      </c>
      <c r="AF318" s="1" t="s">
        <v>1450</v>
      </c>
      <c r="AG318" s="1" t="s">
        <v>1451</v>
      </c>
      <c r="AI318" s="2" t="str">
        <f>INDEX('ISO2-ISO3'!$D$1:$D$249, MATCH($N318, 'ISO2-ISO3'!$C$1:$C$249, 0))</f>
        <v>JPN</v>
      </c>
      <c r="AJ318" s="2" t="str">
        <f>INDEX('WB Country Groups'!$C$2:$C$219, MATCH($AI318, 'WB Country Groups'!$B$2:$B$219, 0))</f>
        <v>East Asia &amp; Pacific</v>
      </c>
    </row>
    <row r="319" spans="1:36">
      <c r="A319" s="70">
        <v>45169</v>
      </c>
      <c r="B319" s="70">
        <v>45169</v>
      </c>
      <c r="C319" s="71">
        <v>892400</v>
      </c>
      <c r="D319" s="1" t="s">
        <v>2538</v>
      </c>
      <c r="E319" s="71">
        <v>1215301</v>
      </c>
      <c r="G319" s="1" t="s">
        <v>2539</v>
      </c>
      <c r="H319" s="72">
        <v>6641801</v>
      </c>
      <c r="I319" s="1" t="s">
        <v>2540</v>
      </c>
      <c r="J319" s="73">
        <v>1</v>
      </c>
      <c r="K319" s="73">
        <v>1</v>
      </c>
      <c r="L319" s="73">
        <v>1</v>
      </c>
      <c r="M319" s="1">
        <v>1</v>
      </c>
      <c r="N319" s="1" t="s">
        <v>1115</v>
      </c>
      <c r="O319" s="1" t="s">
        <v>1462</v>
      </c>
      <c r="P319" s="1">
        <v>15101050</v>
      </c>
      <c r="Q319" s="73">
        <v>149758428</v>
      </c>
      <c r="R319" s="74">
        <v>9949</v>
      </c>
      <c r="S319" s="1" t="s">
        <v>1479</v>
      </c>
      <c r="T319" s="75">
        <v>145.58500000000001</v>
      </c>
      <c r="U319" s="76">
        <v>10234204074.403299</v>
      </c>
      <c r="V319" s="77">
        <v>10234204074.403299</v>
      </c>
      <c r="W319" s="77">
        <v>10234204074.403299</v>
      </c>
      <c r="X319" s="76">
        <v>1.60438424886E-2</v>
      </c>
      <c r="Y319" s="71">
        <v>0</v>
      </c>
      <c r="Z319" s="71">
        <v>1</v>
      </c>
      <c r="AA319" s="71">
        <v>0</v>
      </c>
      <c r="AB319" s="71">
        <v>0</v>
      </c>
      <c r="AC319" s="73">
        <v>0</v>
      </c>
      <c r="AD319" s="73">
        <v>1</v>
      </c>
      <c r="AE319" s="1" t="s">
        <v>1480</v>
      </c>
      <c r="AF319" s="1" t="s">
        <v>1450</v>
      </c>
      <c r="AG319" s="1" t="s">
        <v>1451</v>
      </c>
      <c r="AI319" s="2" t="str">
        <f>INDEX('ISO2-ISO3'!$D$1:$D$249, MATCH($N319, 'ISO2-ISO3'!$C$1:$C$249, 0))</f>
        <v>JPN</v>
      </c>
      <c r="AJ319" s="2" t="str">
        <f>INDEX('WB Country Groups'!$C$2:$C$219, MATCH($AI319, 'WB Country Groups'!$B$2:$B$219, 0))</f>
        <v>East Asia &amp; Pacific</v>
      </c>
    </row>
    <row r="320" spans="1:36">
      <c r="A320" s="70">
        <v>45169</v>
      </c>
      <c r="B320" s="70">
        <v>45169</v>
      </c>
      <c r="C320" s="71">
        <v>892400</v>
      </c>
      <c r="D320" s="1" t="s">
        <v>2541</v>
      </c>
      <c r="E320" s="71">
        <v>1216103</v>
      </c>
      <c r="G320" s="1" t="s">
        <v>2542</v>
      </c>
      <c r="H320" s="72">
        <v>5902941</v>
      </c>
      <c r="I320" s="1" t="s">
        <v>2543</v>
      </c>
      <c r="J320" s="73">
        <v>0.95</v>
      </c>
      <c r="K320" s="73">
        <v>0.95</v>
      </c>
      <c r="L320" s="73">
        <v>0.95</v>
      </c>
      <c r="M320" s="1">
        <v>1</v>
      </c>
      <c r="N320" s="1" t="s">
        <v>1040</v>
      </c>
      <c r="O320" s="1" t="s">
        <v>1474</v>
      </c>
      <c r="P320" s="1">
        <v>45201020</v>
      </c>
      <c r="Q320" s="73">
        <v>5632297576</v>
      </c>
      <c r="R320" s="74">
        <v>3.6869999999999998</v>
      </c>
      <c r="S320" s="1" t="s">
        <v>1456</v>
      </c>
      <c r="T320" s="75">
        <v>0.92136177270005104</v>
      </c>
      <c r="U320" s="76">
        <v>21411749096.952</v>
      </c>
      <c r="V320" s="77">
        <v>21411749096.952</v>
      </c>
      <c r="W320" s="77">
        <v>22538683259.949501</v>
      </c>
      <c r="X320" s="76">
        <v>3.3566531155600002E-2</v>
      </c>
      <c r="Y320" s="71">
        <v>1</v>
      </c>
      <c r="Z320" s="71">
        <v>0</v>
      </c>
      <c r="AA320" s="71">
        <v>0</v>
      </c>
      <c r="AB320" s="71">
        <v>0</v>
      </c>
      <c r="AC320" s="73">
        <v>1</v>
      </c>
      <c r="AD320" s="73">
        <v>0</v>
      </c>
      <c r="AE320" s="1" t="s">
        <v>2280</v>
      </c>
      <c r="AF320" s="1" t="s">
        <v>1450</v>
      </c>
      <c r="AG320" s="1" t="s">
        <v>1451</v>
      </c>
      <c r="AI320" s="2" t="str">
        <f>INDEX('ISO2-ISO3'!$D$1:$D$249, MATCH($N320, 'ISO2-ISO3'!$C$1:$C$249, 0))</f>
        <v>FIN</v>
      </c>
      <c r="AJ320" s="2" t="str">
        <f>INDEX('WB Country Groups'!$C$2:$C$219, MATCH($AI320, 'WB Country Groups'!$B$2:$B$219, 0))</f>
        <v>Europe &amp; Central Asia</v>
      </c>
    </row>
    <row r="321" spans="1:36">
      <c r="A321" s="70">
        <v>45169</v>
      </c>
      <c r="B321" s="70">
        <v>45169</v>
      </c>
      <c r="C321" s="71">
        <v>892400</v>
      </c>
      <c r="D321" s="1" t="s">
        <v>2544</v>
      </c>
      <c r="E321" s="71">
        <v>1216301</v>
      </c>
      <c r="G321" s="1" t="s">
        <v>2545</v>
      </c>
      <c r="H321" s="72">
        <v>6643108</v>
      </c>
      <c r="I321" s="1" t="s">
        <v>2546</v>
      </c>
      <c r="J321" s="73">
        <v>0.9</v>
      </c>
      <c r="K321" s="73">
        <v>0.9</v>
      </c>
      <c r="L321" s="73">
        <v>0.9</v>
      </c>
      <c r="M321" s="1">
        <v>1</v>
      </c>
      <c r="N321" s="1" t="s">
        <v>1115</v>
      </c>
      <c r="O321" s="1" t="s">
        <v>1484</v>
      </c>
      <c r="P321" s="1">
        <v>40203020</v>
      </c>
      <c r="Q321" s="73">
        <v>3233562601</v>
      </c>
      <c r="R321" s="74">
        <v>564.20000000000005</v>
      </c>
      <c r="S321" s="1" t="s">
        <v>1479</v>
      </c>
      <c r="T321" s="75">
        <v>145.58500000000001</v>
      </c>
      <c r="U321" s="76">
        <v>11278211474.6422</v>
      </c>
      <c r="V321" s="77">
        <v>11278211474.6422</v>
      </c>
      <c r="W321" s="77">
        <v>12531346082.935699</v>
      </c>
      <c r="X321" s="76">
        <v>1.7680500323899999E-2</v>
      </c>
      <c r="Y321" s="71">
        <v>1</v>
      </c>
      <c r="Z321" s="71">
        <v>0</v>
      </c>
      <c r="AA321" s="71">
        <v>0</v>
      </c>
      <c r="AB321" s="71">
        <v>0</v>
      </c>
      <c r="AC321" s="73">
        <v>1</v>
      </c>
      <c r="AD321" s="73">
        <v>0</v>
      </c>
      <c r="AE321" s="1" t="s">
        <v>1480</v>
      </c>
      <c r="AF321" s="1" t="s">
        <v>1450</v>
      </c>
      <c r="AG321" s="1" t="s">
        <v>1451</v>
      </c>
      <c r="AI321" s="2" t="str">
        <f>INDEX('ISO2-ISO3'!$D$1:$D$249, MATCH($N321, 'ISO2-ISO3'!$C$1:$C$249, 0))</f>
        <v>JPN</v>
      </c>
      <c r="AJ321" s="2" t="str">
        <f>INDEX('WB Country Groups'!$C$2:$C$219, MATCH($AI321, 'WB Country Groups'!$B$2:$B$219, 0))</f>
        <v>East Asia &amp; Pacific</v>
      </c>
    </row>
    <row r="322" spans="1:36">
      <c r="A322" s="70">
        <v>45169</v>
      </c>
      <c r="B322" s="70">
        <v>45169</v>
      </c>
      <c r="C322" s="71">
        <v>892400</v>
      </c>
      <c r="D322" s="1" t="s">
        <v>2547</v>
      </c>
      <c r="E322" s="71">
        <v>1217301</v>
      </c>
      <c r="F322" s="1">
        <v>655844108</v>
      </c>
      <c r="G322" s="1" t="s">
        <v>2548</v>
      </c>
      <c r="H322" s="72">
        <v>2641894</v>
      </c>
      <c r="I322" s="1" t="s">
        <v>2549</v>
      </c>
      <c r="J322" s="73">
        <v>1</v>
      </c>
      <c r="K322" s="73">
        <v>1</v>
      </c>
      <c r="L322" s="73">
        <v>1</v>
      </c>
      <c r="M322" s="1">
        <v>1</v>
      </c>
      <c r="N322" s="1" t="s">
        <v>1375</v>
      </c>
      <c r="O322" s="1" t="s">
        <v>1467</v>
      </c>
      <c r="P322" s="1">
        <v>20304010</v>
      </c>
      <c r="Q322" s="73">
        <v>227628130</v>
      </c>
      <c r="R322" s="74">
        <v>205.01</v>
      </c>
      <c r="S322" s="1" t="s">
        <v>1448</v>
      </c>
      <c r="T322" s="75">
        <v>1</v>
      </c>
      <c r="U322" s="76">
        <v>46666042931.300003</v>
      </c>
      <c r="V322" s="77">
        <v>46666042931.300003</v>
      </c>
      <c r="W322" s="77">
        <v>46666042931.300003</v>
      </c>
      <c r="X322" s="76">
        <v>7.3156899834300002E-2</v>
      </c>
      <c r="Y322" s="71">
        <v>1</v>
      </c>
      <c r="Z322" s="71">
        <v>0</v>
      </c>
      <c r="AA322" s="71">
        <v>0</v>
      </c>
      <c r="AB322" s="71">
        <v>0</v>
      </c>
      <c r="AC322" s="73">
        <v>1</v>
      </c>
      <c r="AD322" s="73">
        <v>0</v>
      </c>
      <c r="AE322" s="1" t="s">
        <v>1449</v>
      </c>
      <c r="AF322" s="1" t="s">
        <v>1450</v>
      </c>
      <c r="AG322" s="1" t="s">
        <v>1451</v>
      </c>
      <c r="AI322" s="2" t="str">
        <f>INDEX('ISO2-ISO3'!$D$1:$D$249, MATCH($N322, 'ISO2-ISO3'!$C$1:$C$249, 0))</f>
        <v>USA</v>
      </c>
      <c r="AJ322" s="2" t="str">
        <f>INDEX('WB Country Groups'!$C$2:$C$219, MATCH($AI322, 'WB Country Groups'!$B$2:$B$219, 0))</f>
        <v>North America</v>
      </c>
    </row>
    <row r="323" spans="1:36">
      <c r="A323" s="70">
        <v>45169</v>
      </c>
      <c r="B323" s="70">
        <v>45169</v>
      </c>
      <c r="C323" s="71">
        <v>892400</v>
      </c>
      <c r="D323" s="1" t="s">
        <v>2550</v>
      </c>
      <c r="E323" s="71">
        <v>1217701</v>
      </c>
      <c r="G323" s="1" t="s">
        <v>2551</v>
      </c>
      <c r="H323" s="72" t="s">
        <v>2552</v>
      </c>
      <c r="I323" s="1" t="s">
        <v>2553</v>
      </c>
      <c r="J323" s="73">
        <v>0.65</v>
      </c>
      <c r="K323" s="73">
        <v>0.65</v>
      </c>
      <c r="L323" s="73">
        <v>0.65</v>
      </c>
      <c r="M323" s="1">
        <v>1</v>
      </c>
      <c r="N323" s="1" t="s">
        <v>1220</v>
      </c>
      <c r="O323" s="1" t="s">
        <v>1462</v>
      </c>
      <c r="P323" s="1">
        <v>15104010</v>
      </c>
      <c r="Q323" s="73">
        <v>2068998276</v>
      </c>
      <c r="R323" s="74">
        <v>59.1</v>
      </c>
      <c r="S323" s="1" t="s">
        <v>2554</v>
      </c>
      <c r="T323" s="75">
        <v>10.63715</v>
      </c>
      <c r="U323" s="76">
        <v>7471979691.2274399</v>
      </c>
      <c r="V323" s="77">
        <v>7471979691.2274399</v>
      </c>
      <c r="W323" s="77">
        <v>11495353371.119101</v>
      </c>
      <c r="X323" s="76">
        <v>1.1713589486000001E-2</v>
      </c>
      <c r="Y323" s="71">
        <v>0</v>
      </c>
      <c r="Z323" s="71">
        <v>1</v>
      </c>
      <c r="AA323" s="71">
        <v>0</v>
      </c>
      <c r="AB323" s="71">
        <v>0</v>
      </c>
      <c r="AC323" s="73">
        <v>1</v>
      </c>
      <c r="AD323" s="73">
        <v>0</v>
      </c>
      <c r="AE323" s="1" t="s">
        <v>2555</v>
      </c>
      <c r="AF323" s="1" t="s">
        <v>1450</v>
      </c>
      <c r="AG323" s="1" t="s">
        <v>1451</v>
      </c>
      <c r="AI323" s="2" t="str">
        <f>INDEX('ISO2-ISO3'!$D$1:$D$249, MATCH($N323, 'ISO2-ISO3'!$C$1:$C$249, 0))</f>
        <v>NOR</v>
      </c>
      <c r="AJ323" s="2" t="str">
        <f>INDEX('WB Country Groups'!$C$2:$C$219, MATCH($AI323, 'WB Country Groups'!$B$2:$B$219, 0))</f>
        <v>Europe &amp; Central Asia</v>
      </c>
    </row>
    <row r="324" spans="1:36">
      <c r="A324" s="70">
        <v>45169</v>
      </c>
      <c r="B324" s="70">
        <v>45169</v>
      </c>
      <c r="C324" s="71">
        <v>892400</v>
      </c>
      <c r="D324" s="1" t="s">
        <v>2556</v>
      </c>
      <c r="E324" s="71">
        <v>1218501</v>
      </c>
      <c r="G324" s="1" t="s">
        <v>2557</v>
      </c>
      <c r="H324" s="72" t="s">
        <v>2558</v>
      </c>
      <c r="I324" s="1" t="s">
        <v>2559</v>
      </c>
      <c r="J324" s="73">
        <v>1</v>
      </c>
      <c r="K324" s="73">
        <v>1</v>
      </c>
      <c r="L324" s="73">
        <v>1</v>
      </c>
      <c r="M324" s="1">
        <v>1</v>
      </c>
      <c r="N324" s="1" t="s">
        <v>1369</v>
      </c>
      <c r="O324" s="1" t="s">
        <v>1548</v>
      </c>
      <c r="P324" s="1">
        <v>55104010</v>
      </c>
      <c r="Q324" s="73">
        <v>681888418</v>
      </c>
      <c r="R324" s="74">
        <v>9.4700000000000006</v>
      </c>
      <c r="S324" s="1" t="s">
        <v>1669</v>
      </c>
      <c r="T324" s="75">
        <v>0.78917255257862096</v>
      </c>
      <c r="U324" s="76">
        <v>8182599986.9865904</v>
      </c>
      <c r="V324" s="77">
        <v>8182599986.9865904</v>
      </c>
      <c r="W324" s="77">
        <v>8182599986.9865904</v>
      </c>
      <c r="X324" s="76">
        <v>1.2827606757100001E-2</v>
      </c>
      <c r="Y324" s="71">
        <v>0</v>
      </c>
      <c r="Z324" s="71">
        <v>1</v>
      </c>
      <c r="AA324" s="71">
        <v>0</v>
      </c>
      <c r="AB324" s="71">
        <v>0</v>
      </c>
      <c r="AC324" s="73">
        <v>0.65</v>
      </c>
      <c r="AD324" s="73">
        <v>0.35</v>
      </c>
      <c r="AE324" s="1" t="s">
        <v>1670</v>
      </c>
      <c r="AF324" s="1" t="s">
        <v>1450</v>
      </c>
      <c r="AG324" s="1" t="s">
        <v>1451</v>
      </c>
      <c r="AI324" s="2" t="str">
        <f>INDEX('ISO2-ISO3'!$D$1:$D$249, MATCH($N324, 'ISO2-ISO3'!$C$1:$C$249, 0))</f>
        <v>GBR</v>
      </c>
      <c r="AJ324" s="2" t="str">
        <f>INDEX('WB Country Groups'!$C$2:$C$219, MATCH($AI324, 'WB Country Groups'!$B$2:$B$219, 0))</f>
        <v>Europe &amp; Central Asia</v>
      </c>
    </row>
    <row r="325" spans="1:36">
      <c r="A325" s="70">
        <v>45169</v>
      </c>
      <c r="B325" s="70">
        <v>45169</v>
      </c>
      <c r="C325" s="71">
        <v>892400</v>
      </c>
      <c r="D325" s="1" t="s">
        <v>2560</v>
      </c>
      <c r="E325" s="71">
        <v>1219201</v>
      </c>
      <c r="F325" s="1">
        <v>666807102</v>
      </c>
      <c r="G325" s="1" t="s">
        <v>2561</v>
      </c>
      <c r="H325" s="72">
        <v>2648806</v>
      </c>
      <c r="I325" s="1" t="s">
        <v>2562</v>
      </c>
      <c r="J325" s="73">
        <v>0.95</v>
      </c>
      <c r="K325" s="73">
        <v>0.95</v>
      </c>
      <c r="L325" s="73">
        <v>0.95</v>
      </c>
      <c r="M325" s="1">
        <v>1</v>
      </c>
      <c r="N325" s="1" t="s">
        <v>1375</v>
      </c>
      <c r="O325" s="1" t="s">
        <v>1467</v>
      </c>
      <c r="P325" s="1">
        <v>20101010</v>
      </c>
      <c r="Q325" s="73">
        <v>152086549</v>
      </c>
      <c r="R325" s="74">
        <v>433.09</v>
      </c>
      <c r="S325" s="1" t="s">
        <v>1448</v>
      </c>
      <c r="T325" s="75">
        <v>1</v>
      </c>
      <c r="U325" s="76">
        <v>62573805331.0895</v>
      </c>
      <c r="V325" s="77">
        <v>62573805331.0895</v>
      </c>
      <c r="W325" s="77">
        <v>65867163506.410004</v>
      </c>
      <c r="X325" s="76">
        <v>9.8095002732400002E-2</v>
      </c>
      <c r="Y325" s="71">
        <v>1</v>
      </c>
      <c r="Z325" s="71">
        <v>0</v>
      </c>
      <c r="AA325" s="71">
        <v>0</v>
      </c>
      <c r="AB325" s="71">
        <v>0</v>
      </c>
      <c r="AC325" s="73">
        <v>1</v>
      </c>
      <c r="AD325" s="73">
        <v>0</v>
      </c>
      <c r="AE325" s="1" t="s">
        <v>1449</v>
      </c>
      <c r="AF325" s="1" t="s">
        <v>1450</v>
      </c>
      <c r="AG325" s="1" t="s">
        <v>1451</v>
      </c>
      <c r="AI325" s="2" t="str">
        <f>INDEX('ISO2-ISO3'!$D$1:$D$249, MATCH($N325, 'ISO2-ISO3'!$C$1:$C$249, 0))</f>
        <v>USA</v>
      </c>
      <c r="AJ325" s="2" t="str">
        <f>INDEX('WB Country Groups'!$C$2:$C$219, MATCH($AI325, 'WB Country Groups'!$B$2:$B$219, 0))</f>
        <v>North America</v>
      </c>
    </row>
    <row r="326" spans="1:36">
      <c r="A326" s="70">
        <v>45169</v>
      </c>
      <c r="B326" s="70">
        <v>45169</v>
      </c>
      <c r="C326" s="71">
        <v>892400</v>
      </c>
      <c r="D326" s="1" t="s">
        <v>2563</v>
      </c>
      <c r="E326" s="71">
        <v>1219601</v>
      </c>
      <c r="F326" s="1">
        <v>949746101</v>
      </c>
      <c r="G326" s="1" t="s">
        <v>2564</v>
      </c>
      <c r="H326" s="72">
        <v>2649100</v>
      </c>
      <c r="I326" s="1" t="s">
        <v>2565</v>
      </c>
      <c r="J326" s="73">
        <v>1</v>
      </c>
      <c r="K326" s="73">
        <v>1</v>
      </c>
      <c r="L326" s="73">
        <v>1</v>
      </c>
      <c r="M326" s="1">
        <v>1</v>
      </c>
      <c r="N326" s="1" t="s">
        <v>1375</v>
      </c>
      <c r="O326" s="1" t="s">
        <v>1484</v>
      </c>
      <c r="P326" s="1">
        <v>40101010</v>
      </c>
      <c r="Q326" s="73">
        <v>3763200000</v>
      </c>
      <c r="R326" s="74">
        <v>41.29</v>
      </c>
      <c r="S326" s="1" t="s">
        <v>1448</v>
      </c>
      <c r="T326" s="75">
        <v>1</v>
      </c>
      <c r="U326" s="76">
        <v>155382528000</v>
      </c>
      <c r="V326" s="77">
        <v>155382528000</v>
      </c>
      <c r="W326" s="77">
        <v>155382528000</v>
      </c>
      <c r="X326" s="76">
        <v>0.24358834224760001</v>
      </c>
      <c r="Y326" s="71">
        <v>1</v>
      </c>
      <c r="Z326" s="71">
        <v>0</v>
      </c>
      <c r="AA326" s="71">
        <v>0</v>
      </c>
      <c r="AB326" s="71">
        <v>0</v>
      </c>
      <c r="AC326" s="73">
        <v>1</v>
      </c>
      <c r="AD326" s="73">
        <v>0</v>
      </c>
      <c r="AE326" s="1" t="s">
        <v>1449</v>
      </c>
      <c r="AF326" s="1" t="s">
        <v>1450</v>
      </c>
      <c r="AG326" s="1" t="s">
        <v>1451</v>
      </c>
      <c r="AI326" s="2" t="str">
        <f>INDEX('ISO2-ISO3'!$D$1:$D$249, MATCH($N326, 'ISO2-ISO3'!$C$1:$C$249, 0))</f>
        <v>USA</v>
      </c>
      <c r="AJ326" s="2" t="str">
        <f>INDEX('WB Country Groups'!$C$2:$C$219, MATCH($AI326, 'WB Country Groups'!$B$2:$B$219, 0))</f>
        <v>North America</v>
      </c>
    </row>
    <row r="327" spans="1:36">
      <c r="A327" s="70">
        <v>45169</v>
      </c>
      <c r="B327" s="70">
        <v>45169</v>
      </c>
      <c r="C327" s="71">
        <v>892400</v>
      </c>
      <c r="D327" s="1" t="s">
        <v>2566</v>
      </c>
      <c r="E327" s="71">
        <v>1220101</v>
      </c>
      <c r="G327" s="1" t="s">
        <v>2567</v>
      </c>
      <c r="H327" s="72" t="s">
        <v>2568</v>
      </c>
      <c r="I327" s="1" t="s">
        <v>2569</v>
      </c>
      <c r="J327" s="73">
        <v>0.95</v>
      </c>
      <c r="K327" s="73">
        <v>0.95</v>
      </c>
      <c r="L327" s="73">
        <v>0.95</v>
      </c>
      <c r="M327" s="1">
        <v>1</v>
      </c>
      <c r="N327" s="1" t="s">
        <v>1009</v>
      </c>
      <c r="O327" s="1" t="s">
        <v>1447</v>
      </c>
      <c r="P327" s="1">
        <v>35202010</v>
      </c>
      <c r="Q327" s="73">
        <v>1742564000</v>
      </c>
      <c r="R327" s="74">
        <v>1274</v>
      </c>
      <c r="S327" s="1" t="s">
        <v>1787</v>
      </c>
      <c r="T327" s="75">
        <v>6.8669500000000001</v>
      </c>
      <c r="U327" s="76">
        <v>307126920860.06201</v>
      </c>
      <c r="V327" s="77">
        <v>307126920860.06201</v>
      </c>
      <c r="W327" s="77">
        <v>423000021843.75897</v>
      </c>
      <c r="X327" s="76">
        <v>0.48147329352189999</v>
      </c>
      <c r="Y327" s="71">
        <v>1</v>
      </c>
      <c r="Z327" s="71">
        <v>0</v>
      </c>
      <c r="AA327" s="71">
        <v>0</v>
      </c>
      <c r="AB327" s="71">
        <v>0</v>
      </c>
      <c r="AC327" s="73">
        <v>0</v>
      </c>
      <c r="AD327" s="73">
        <v>1</v>
      </c>
      <c r="AE327" s="1" t="s">
        <v>1788</v>
      </c>
      <c r="AF327" s="1" t="s">
        <v>1450</v>
      </c>
      <c r="AG327" s="1" t="s">
        <v>1619</v>
      </c>
      <c r="AI327" s="2" t="str">
        <f>INDEX('ISO2-ISO3'!$D$1:$D$249, MATCH($N327, 'ISO2-ISO3'!$C$1:$C$249, 0))</f>
        <v>DNK</v>
      </c>
      <c r="AJ327" s="2" t="str">
        <f>INDEX('WB Country Groups'!$C$2:$C$219, MATCH($AI327, 'WB Country Groups'!$B$2:$B$219, 0))</f>
        <v>Europe &amp; Central Asia</v>
      </c>
    </row>
    <row r="328" spans="1:36">
      <c r="A328" s="70">
        <v>45169</v>
      </c>
      <c r="B328" s="70">
        <v>45169</v>
      </c>
      <c r="C328" s="71">
        <v>892400</v>
      </c>
      <c r="D328" s="1" t="s">
        <v>2570</v>
      </c>
      <c r="E328" s="71">
        <v>1220401</v>
      </c>
      <c r="G328" s="1" t="s">
        <v>2571</v>
      </c>
      <c r="H328" s="72">
        <v>6641373</v>
      </c>
      <c r="I328" s="1" t="s">
        <v>2572</v>
      </c>
      <c r="J328" s="73">
        <v>0.6</v>
      </c>
      <c r="K328" s="73">
        <v>0.33</v>
      </c>
      <c r="L328" s="73">
        <v>0.33</v>
      </c>
      <c r="M328" s="1">
        <v>1</v>
      </c>
      <c r="N328" s="1" t="s">
        <v>1115</v>
      </c>
      <c r="O328" s="1" t="s">
        <v>1692</v>
      </c>
      <c r="P328" s="1">
        <v>50101020</v>
      </c>
      <c r="Q328" s="73">
        <v>90550316400</v>
      </c>
      <c r="R328" s="74">
        <v>168.3</v>
      </c>
      <c r="S328" s="1" t="s">
        <v>1479</v>
      </c>
      <c r="T328" s="75">
        <v>145.58500000000001</v>
      </c>
      <c r="U328" s="76">
        <v>34543902342.546303</v>
      </c>
      <c r="V328" s="77">
        <v>34543902342.546303</v>
      </c>
      <c r="W328" s="77">
        <v>104678491947.11</v>
      </c>
      <c r="X328" s="76">
        <v>5.4153398163200001E-2</v>
      </c>
      <c r="Y328" s="71">
        <v>1</v>
      </c>
      <c r="Z328" s="71">
        <v>0</v>
      </c>
      <c r="AA328" s="71">
        <v>0</v>
      </c>
      <c r="AB328" s="71">
        <v>0</v>
      </c>
      <c r="AC328" s="73">
        <v>0</v>
      </c>
      <c r="AD328" s="73">
        <v>1</v>
      </c>
      <c r="AE328" s="1" t="s">
        <v>1480</v>
      </c>
      <c r="AF328" s="1" t="s">
        <v>1450</v>
      </c>
      <c r="AG328" s="1" t="s">
        <v>1451</v>
      </c>
      <c r="AI328" s="2" t="str">
        <f>INDEX('ISO2-ISO3'!$D$1:$D$249, MATCH($N328, 'ISO2-ISO3'!$C$1:$C$249, 0))</f>
        <v>JPN</v>
      </c>
      <c r="AJ328" s="2" t="str">
        <f>INDEX('WB Country Groups'!$C$2:$C$219, MATCH($AI328, 'WB Country Groups'!$B$2:$B$219, 0))</f>
        <v>East Asia &amp; Pacific</v>
      </c>
    </row>
    <row r="329" spans="1:36">
      <c r="A329" s="70">
        <v>45169</v>
      </c>
      <c r="B329" s="70">
        <v>45169</v>
      </c>
      <c r="C329" s="71">
        <v>892400</v>
      </c>
      <c r="D329" s="1" t="s">
        <v>2573</v>
      </c>
      <c r="E329" s="71">
        <v>1221501</v>
      </c>
      <c r="G329" s="1" t="s">
        <v>2574</v>
      </c>
      <c r="H329" s="72">
        <v>6656407</v>
      </c>
      <c r="I329" s="1" t="s">
        <v>2575</v>
      </c>
      <c r="J329" s="73">
        <v>0.9</v>
      </c>
      <c r="K329" s="73">
        <v>0.9</v>
      </c>
      <c r="L329" s="73">
        <v>0.9</v>
      </c>
      <c r="M329" s="1">
        <v>1</v>
      </c>
      <c r="N329" s="1" t="s">
        <v>1115</v>
      </c>
      <c r="O329" s="1" t="s">
        <v>1467</v>
      </c>
      <c r="P329" s="1">
        <v>20103010</v>
      </c>
      <c r="Q329" s="73">
        <v>721509646</v>
      </c>
      <c r="R329" s="74">
        <v>1319</v>
      </c>
      <c r="S329" s="1" t="s">
        <v>1479</v>
      </c>
      <c r="T329" s="75">
        <v>145.58500000000001</v>
      </c>
      <c r="U329" s="76">
        <v>5883189207.4499397</v>
      </c>
      <c r="V329" s="77">
        <v>5883189207.4499397</v>
      </c>
      <c r="W329" s="77">
        <v>6536876897.1666002</v>
      </c>
      <c r="X329" s="76">
        <v>9.2228922043000004E-3</v>
      </c>
      <c r="Y329" s="71">
        <v>0</v>
      </c>
      <c r="Z329" s="71">
        <v>1</v>
      </c>
      <c r="AA329" s="71">
        <v>0</v>
      </c>
      <c r="AB329" s="71">
        <v>0</v>
      </c>
      <c r="AC329" s="73">
        <v>1</v>
      </c>
      <c r="AD329" s="73">
        <v>0</v>
      </c>
      <c r="AE329" s="1" t="s">
        <v>1480</v>
      </c>
      <c r="AF329" s="1" t="s">
        <v>1450</v>
      </c>
      <c r="AG329" s="1" t="s">
        <v>1451</v>
      </c>
      <c r="AI329" s="2" t="str">
        <f>INDEX('ISO2-ISO3'!$D$1:$D$249, MATCH($N329, 'ISO2-ISO3'!$C$1:$C$249, 0))</f>
        <v>JPN</v>
      </c>
      <c r="AJ329" s="2" t="str">
        <f>INDEX('WB Country Groups'!$C$2:$C$219, MATCH($AI329, 'WB Country Groups'!$B$2:$B$219, 0))</f>
        <v>East Asia &amp; Pacific</v>
      </c>
    </row>
    <row r="330" spans="1:36">
      <c r="A330" s="70">
        <v>45169</v>
      </c>
      <c r="B330" s="70">
        <v>45169</v>
      </c>
      <c r="C330" s="71">
        <v>892400</v>
      </c>
      <c r="D330" s="1" t="s">
        <v>2576</v>
      </c>
      <c r="E330" s="71">
        <v>1221601</v>
      </c>
      <c r="G330" s="1" t="s">
        <v>2577</v>
      </c>
      <c r="H330" s="72" t="s">
        <v>2578</v>
      </c>
      <c r="I330" s="1" t="s">
        <v>2579</v>
      </c>
      <c r="J330" s="73">
        <v>0.75</v>
      </c>
      <c r="K330" s="73">
        <v>0.75</v>
      </c>
      <c r="L330" s="73">
        <v>0.75</v>
      </c>
      <c r="M330" s="1">
        <v>1</v>
      </c>
      <c r="N330" s="1" t="s">
        <v>1293</v>
      </c>
      <c r="O330" s="1" t="s">
        <v>1484</v>
      </c>
      <c r="P330" s="1">
        <v>40101010</v>
      </c>
      <c r="Q330" s="73">
        <v>4514821914</v>
      </c>
      <c r="R330" s="74">
        <v>12.55</v>
      </c>
      <c r="S330" s="1" t="s">
        <v>1834</v>
      </c>
      <c r="T330" s="75">
        <v>1.3505</v>
      </c>
      <c r="U330" s="76">
        <v>31466687349.5187</v>
      </c>
      <c r="V330" s="77">
        <v>31466687349.5187</v>
      </c>
      <c r="W330" s="77">
        <v>41955583132.691597</v>
      </c>
      <c r="X330" s="76">
        <v>4.9329344207199997E-2</v>
      </c>
      <c r="Y330" s="71">
        <v>1</v>
      </c>
      <c r="Z330" s="71">
        <v>0</v>
      </c>
      <c r="AA330" s="71">
        <v>0</v>
      </c>
      <c r="AB330" s="71">
        <v>0</v>
      </c>
      <c r="AC330" s="73">
        <v>1</v>
      </c>
      <c r="AD330" s="73">
        <v>0</v>
      </c>
      <c r="AE330" s="1" t="s">
        <v>1835</v>
      </c>
      <c r="AF330" s="1" t="s">
        <v>1450</v>
      </c>
      <c r="AG330" s="1" t="s">
        <v>1451</v>
      </c>
      <c r="AI330" s="2" t="str">
        <f>INDEX('ISO2-ISO3'!$D$1:$D$249, MATCH($N330, 'ISO2-ISO3'!$C$1:$C$249, 0))</f>
        <v>SGP</v>
      </c>
      <c r="AJ330" s="2" t="str">
        <f>INDEX('WB Country Groups'!$C$2:$C$219, MATCH($AI330, 'WB Country Groups'!$B$2:$B$219, 0))</f>
        <v>East Asia &amp; Pacific</v>
      </c>
    </row>
    <row r="331" spans="1:36">
      <c r="A331" s="70">
        <v>45169</v>
      </c>
      <c r="B331" s="70">
        <v>45169</v>
      </c>
      <c r="C331" s="71">
        <v>892400</v>
      </c>
      <c r="D331" s="1" t="s">
        <v>2580</v>
      </c>
      <c r="E331" s="71">
        <v>1221701</v>
      </c>
      <c r="F331" s="1">
        <v>674599105</v>
      </c>
      <c r="G331" s="1" t="s">
        <v>2581</v>
      </c>
      <c r="H331" s="72">
        <v>2655408</v>
      </c>
      <c r="I331" s="1" t="s">
        <v>2582</v>
      </c>
      <c r="J331" s="73">
        <v>0.8</v>
      </c>
      <c r="K331" s="73">
        <v>0.8</v>
      </c>
      <c r="L331" s="73">
        <v>0.8</v>
      </c>
      <c r="M331" s="1">
        <v>1</v>
      </c>
      <c r="N331" s="1" t="s">
        <v>1375</v>
      </c>
      <c r="O331" s="1" t="s">
        <v>1541</v>
      </c>
      <c r="P331" s="1">
        <v>10102010</v>
      </c>
      <c r="Q331" s="73">
        <v>898115138</v>
      </c>
      <c r="R331" s="74">
        <v>62.79</v>
      </c>
      <c r="S331" s="1" t="s">
        <v>1448</v>
      </c>
      <c r="T331" s="75">
        <v>1</v>
      </c>
      <c r="U331" s="76">
        <v>45114119612.015999</v>
      </c>
      <c r="V331" s="77">
        <v>45114119612.015999</v>
      </c>
      <c r="W331" s="77">
        <v>56392649515.019997</v>
      </c>
      <c r="X331" s="76">
        <v>7.0723998056300003E-2</v>
      </c>
      <c r="Y331" s="71">
        <v>1</v>
      </c>
      <c r="Z331" s="71">
        <v>0</v>
      </c>
      <c r="AA331" s="71">
        <v>0</v>
      </c>
      <c r="AB331" s="71">
        <v>0</v>
      </c>
      <c r="AC331" s="73">
        <v>1</v>
      </c>
      <c r="AD331" s="73">
        <v>0</v>
      </c>
      <c r="AE331" s="1" t="s">
        <v>1449</v>
      </c>
      <c r="AF331" s="1" t="s">
        <v>1450</v>
      </c>
      <c r="AG331" s="1" t="s">
        <v>1451</v>
      </c>
      <c r="AI331" s="2" t="str">
        <f>INDEX('ISO2-ISO3'!$D$1:$D$249, MATCH($N331, 'ISO2-ISO3'!$C$1:$C$249, 0))</f>
        <v>USA</v>
      </c>
      <c r="AJ331" s="2" t="str">
        <f>INDEX('WB Country Groups'!$C$2:$C$219, MATCH($AI331, 'WB Country Groups'!$B$2:$B$219, 0))</f>
        <v>North America</v>
      </c>
    </row>
    <row r="332" spans="1:36">
      <c r="A332" s="70">
        <v>45169</v>
      </c>
      <c r="B332" s="70">
        <v>45169</v>
      </c>
      <c r="C332" s="71">
        <v>892400</v>
      </c>
      <c r="D332" s="1" t="s">
        <v>2583</v>
      </c>
      <c r="E332" s="71">
        <v>1222201</v>
      </c>
      <c r="G332" s="1" t="s">
        <v>2584</v>
      </c>
      <c r="H332" s="72">
        <v>6656106</v>
      </c>
      <c r="I332" s="1" t="s">
        <v>2585</v>
      </c>
      <c r="J332" s="73">
        <v>0.8</v>
      </c>
      <c r="K332" s="73">
        <v>0.8</v>
      </c>
      <c r="L332" s="73">
        <v>0.8</v>
      </c>
      <c r="M332" s="1">
        <v>1</v>
      </c>
      <c r="N332" s="1" t="s">
        <v>1115</v>
      </c>
      <c r="O332" s="1" t="s">
        <v>1467</v>
      </c>
      <c r="P332" s="1">
        <v>20304010</v>
      </c>
      <c r="Q332" s="73">
        <v>368497718</v>
      </c>
      <c r="R332" s="74">
        <v>2166</v>
      </c>
      <c r="S332" s="1" t="s">
        <v>1479</v>
      </c>
      <c r="T332" s="75">
        <v>145.58500000000001</v>
      </c>
      <c r="U332" s="76">
        <v>4385979639.0452299</v>
      </c>
      <c r="V332" s="77">
        <v>4385979639.0452299</v>
      </c>
      <c r="W332" s="77">
        <v>5482474548.8065395</v>
      </c>
      <c r="X332" s="76">
        <v>6.8757634667999997E-3</v>
      </c>
      <c r="Y332" s="71">
        <v>0</v>
      </c>
      <c r="Z332" s="71">
        <v>1</v>
      </c>
      <c r="AA332" s="71">
        <v>0</v>
      </c>
      <c r="AB332" s="71">
        <v>0</v>
      </c>
      <c r="AC332" s="73">
        <v>0.5</v>
      </c>
      <c r="AD332" s="73">
        <v>0.5</v>
      </c>
      <c r="AE332" s="1" t="s">
        <v>1480</v>
      </c>
      <c r="AF332" s="1" t="s">
        <v>1450</v>
      </c>
      <c r="AG332" s="1" t="s">
        <v>1451</v>
      </c>
      <c r="AI332" s="2" t="str">
        <f>INDEX('ISO2-ISO3'!$D$1:$D$249, MATCH($N332, 'ISO2-ISO3'!$C$1:$C$249, 0))</f>
        <v>JPN</v>
      </c>
      <c r="AJ332" s="2" t="str">
        <f>INDEX('WB Country Groups'!$C$2:$C$219, MATCH($AI332, 'WB Country Groups'!$B$2:$B$219, 0))</f>
        <v>East Asia &amp; Pacific</v>
      </c>
    </row>
    <row r="333" spans="1:36">
      <c r="A333" s="70">
        <v>45169</v>
      </c>
      <c r="B333" s="70">
        <v>45169</v>
      </c>
      <c r="C333" s="71">
        <v>892400</v>
      </c>
      <c r="D333" s="1" t="s">
        <v>2586</v>
      </c>
      <c r="E333" s="71">
        <v>1222901</v>
      </c>
      <c r="G333" s="1" t="s">
        <v>2587</v>
      </c>
      <c r="H333" s="72">
        <v>6657701</v>
      </c>
      <c r="I333" s="1" t="s">
        <v>2588</v>
      </c>
      <c r="J333" s="73">
        <v>0.85</v>
      </c>
      <c r="K333" s="73">
        <v>0.85</v>
      </c>
      <c r="L333" s="73">
        <v>0.85</v>
      </c>
      <c r="M333" s="1">
        <v>1</v>
      </c>
      <c r="N333" s="1" t="s">
        <v>1115</v>
      </c>
      <c r="O333" s="1" t="s">
        <v>1462</v>
      </c>
      <c r="P333" s="1">
        <v>15105020</v>
      </c>
      <c r="Q333" s="73">
        <v>1014381817</v>
      </c>
      <c r="R333" s="74">
        <v>596</v>
      </c>
      <c r="S333" s="1" t="s">
        <v>1479</v>
      </c>
      <c r="T333" s="75">
        <v>145.58500000000001</v>
      </c>
      <c r="U333" s="76">
        <v>3529799282.1526999</v>
      </c>
      <c r="V333" s="77">
        <v>3529799282.1526999</v>
      </c>
      <c r="W333" s="77">
        <v>4152705037.8267002</v>
      </c>
      <c r="X333" s="76">
        <v>5.5335562283999997E-3</v>
      </c>
      <c r="Y333" s="71">
        <v>0</v>
      </c>
      <c r="Z333" s="71">
        <v>1</v>
      </c>
      <c r="AA333" s="71">
        <v>0</v>
      </c>
      <c r="AB333" s="71">
        <v>0</v>
      </c>
      <c r="AC333" s="73">
        <v>1</v>
      </c>
      <c r="AD333" s="73">
        <v>0</v>
      </c>
      <c r="AE333" s="1" t="s">
        <v>1480</v>
      </c>
      <c r="AF333" s="1" t="s">
        <v>1450</v>
      </c>
      <c r="AG333" s="1" t="s">
        <v>1451</v>
      </c>
      <c r="AI333" s="2" t="str">
        <f>INDEX('ISO2-ISO3'!$D$1:$D$249, MATCH($N333, 'ISO2-ISO3'!$C$1:$C$249, 0))</f>
        <v>JPN</v>
      </c>
      <c r="AJ333" s="2" t="str">
        <f>INDEX('WB Country Groups'!$C$2:$C$219, MATCH($AI333, 'WB Country Groups'!$B$2:$B$219, 0))</f>
        <v>East Asia &amp; Pacific</v>
      </c>
    </row>
    <row r="334" spans="1:36">
      <c r="A334" s="70">
        <v>45169</v>
      </c>
      <c r="B334" s="70">
        <v>45169</v>
      </c>
      <c r="C334" s="71">
        <v>892400</v>
      </c>
      <c r="D334" s="1" t="s">
        <v>2589</v>
      </c>
      <c r="E334" s="71">
        <v>1224101</v>
      </c>
      <c r="G334" s="1" t="s">
        <v>2590</v>
      </c>
      <c r="H334" s="72">
        <v>6658801</v>
      </c>
      <c r="I334" s="1" t="s">
        <v>2591</v>
      </c>
      <c r="J334" s="73">
        <v>0.95</v>
      </c>
      <c r="K334" s="73">
        <v>0.95</v>
      </c>
      <c r="L334" s="73">
        <v>0.95</v>
      </c>
      <c r="M334" s="1">
        <v>1</v>
      </c>
      <c r="N334" s="1" t="s">
        <v>1115</v>
      </c>
      <c r="O334" s="1" t="s">
        <v>1447</v>
      </c>
      <c r="P334" s="1">
        <v>35101010</v>
      </c>
      <c r="Q334" s="73">
        <v>1266178700</v>
      </c>
      <c r="R334" s="74">
        <v>1970.5</v>
      </c>
      <c r="S334" s="1" t="s">
        <v>1479</v>
      </c>
      <c r="T334" s="75">
        <v>145.58500000000001</v>
      </c>
      <c r="U334" s="76">
        <v>16280900312.0686</v>
      </c>
      <c r="V334" s="77">
        <v>16280900312.0686</v>
      </c>
      <c r="W334" s="77">
        <v>17137789802.177401</v>
      </c>
      <c r="X334" s="76">
        <v>2.55230595638E-2</v>
      </c>
      <c r="Y334" s="71">
        <v>1</v>
      </c>
      <c r="Z334" s="71">
        <v>0</v>
      </c>
      <c r="AA334" s="71">
        <v>0</v>
      </c>
      <c r="AB334" s="71">
        <v>0</v>
      </c>
      <c r="AC334" s="73">
        <v>0</v>
      </c>
      <c r="AD334" s="73">
        <v>1</v>
      </c>
      <c r="AE334" s="1" t="s">
        <v>1480</v>
      </c>
      <c r="AF334" s="1" t="s">
        <v>1450</v>
      </c>
      <c r="AG334" s="1" t="s">
        <v>1451</v>
      </c>
      <c r="AI334" s="2" t="str">
        <f>INDEX('ISO2-ISO3'!$D$1:$D$249, MATCH($N334, 'ISO2-ISO3'!$C$1:$C$249, 0))</f>
        <v>JPN</v>
      </c>
      <c r="AJ334" s="2" t="str">
        <f>INDEX('WB Country Groups'!$C$2:$C$219, MATCH($AI334, 'WB Country Groups'!$B$2:$B$219, 0))</f>
        <v>East Asia &amp; Pacific</v>
      </c>
    </row>
    <row r="335" spans="1:36">
      <c r="A335" s="70">
        <v>45169</v>
      </c>
      <c r="B335" s="70">
        <v>45169</v>
      </c>
      <c r="C335" s="71">
        <v>892400</v>
      </c>
      <c r="D335" s="1" t="s">
        <v>2592</v>
      </c>
      <c r="E335" s="71">
        <v>1224301</v>
      </c>
      <c r="F335" s="1">
        <v>681919106</v>
      </c>
      <c r="G335" s="1" t="s">
        <v>2593</v>
      </c>
      <c r="H335" s="72">
        <v>2279303</v>
      </c>
      <c r="I335" s="1" t="s">
        <v>2594</v>
      </c>
      <c r="J335" s="73">
        <v>1</v>
      </c>
      <c r="K335" s="73">
        <v>1</v>
      </c>
      <c r="L335" s="73">
        <v>1</v>
      </c>
      <c r="M335" s="1">
        <v>1</v>
      </c>
      <c r="N335" s="1" t="s">
        <v>1375</v>
      </c>
      <c r="O335" s="1" t="s">
        <v>1692</v>
      </c>
      <c r="P335" s="1">
        <v>50201010</v>
      </c>
      <c r="Q335" s="73">
        <v>201409151</v>
      </c>
      <c r="R335" s="74">
        <v>81.010000000000005</v>
      </c>
      <c r="S335" s="1" t="s">
        <v>1448</v>
      </c>
      <c r="T335" s="75">
        <v>1</v>
      </c>
      <c r="U335" s="76">
        <v>16316155322.51</v>
      </c>
      <c r="V335" s="77">
        <v>16316155322.51</v>
      </c>
      <c r="W335" s="77">
        <v>16316155322.51</v>
      </c>
      <c r="X335" s="76">
        <v>2.5578327743899999E-2</v>
      </c>
      <c r="Y335" s="71">
        <v>0</v>
      </c>
      <c r="Z335" s="71">
        <v>1</v>
      </c>
      <c r="AA335" s="71">
        <v>0</v>
      </c>
      <c r="AB335" s="71">
        <v>0</v>
      </c>
      <c r="AC335" s="73">
        <v>1</v>
      </c>
      <c r="AD335" s="73">
        <v>0</v>
      </c>
      <c r="AE335" s="1" t="s">
        <v>1449</v>
      </c>
      <c r="AF335" s="1" t="s">
        <v>1450</v>
      </c>
      <c r="AG335" s="1" t="s">
        <v>1451</v>
      </c>
      <c r="AI335" s="2" t="str">
        <f>INDEX('ISO2-ISO3'!$D$1:$D$249, MATCH($N335, 'ISO2-ISO3'!$C$1:$C$249, 0))</f>
        <v>USA</v>
      </c>
      <c r="AJ335" s="2" t="str">
        <f>INDEX('WB Country Groups'!$C$2:$C$219, MATCH($AI335, 'WB Country Groups'!$B$2:$B$219, 0))</f>
        <v>North America</v>
      </c>
    </row>
    <row r="336" spans="1:36">
      <c r="A336" s="70">
        <v>45169</v>
      </c>
      <c r="B336" s="70">
        <v>45169</v>
      </c>
      <c r="C336" s="71">
        <v>892400</v>
      </c>
      <c r="D336" s="1" t="s">
        <v>2595</v>
      </c>
      <c r="E336" s="71">
        <v>1224401</v>
      </c>
      <c r="G336" s="1" t="s">
        <v>2596</v>
      </c>
      <c r="H336" s="72">
        <v>6659428</v>
      </c>
      <c r="I336" s="1" t="s">
        <v>2597</v>
      </c>
      <c r="J336" s="73">
        <v>0.85</v>
      </c>
      <c r="K336" s="73">
        <v>0.85</v>
      </c>
      <c r="L336" s="73">
        <v>0.85</v>
      </c>
      <c r="M336" s="1">
        <v>1</v>
      </c>
      <c r="N336" s="1" t="s">
        <v>1115</v>
      </c>
      <c r="O336" s="1" t="s">
        <v>1474</v>
      </c>
      <c r="P336" s="1">
        <v>45203015</v>
      </c>
      <c r="Q336" s="73">
        <v>206244872</v>
      </c>
      <c r="R336" s="74">
        <v>7038</v>
      </c>
      <c r="S336" s="1" t="s">
        <v>1479</v>
      </c>
      <c r="T336" s="75">
        <v>145.58500000000001</v>
      </c>
      <c r="U336" s="76">
        <v>8474902618.8522196</v>
      </c>
      <c r="V336" s="77">
        <v>8474902618.8522196</v>
      </c>
      <c r="W336" s="77">
        <v>9970473669.2378998</v>
      </c>
      <c r="X336" s="76">
        <v>1.3285840475199999E-2</v>
      </c>
      <c r="Y336" s="71">
        <v>1</v>
      </c>
      <c r="Z336" s="71">
        <v>0</v>
      </c>
      <c r="AA336" s="71">
        <v>0</v>
      </c>
      <c r="AB336" s="71">
        <v>0</v>
      </c>
      <c r="AC336" s="73">
        <v>0.35</v>
      </c>
      <c r="AD336" s="73">
        <v>0.65</v>
      </c>
      <c r="AE336" s="1" t="s">
        <v>1480</v>
      </c>
      <c r="AF336" s="1" t="s">
        <v>1450</v>
      </c>
      <c r="AG336" s="1" t="s">
        <v>1451</v>
      </c>
      <c r="AI336" s="2" t="str">
        <f>INDEX('ISO2-ISO3'!$D$1:$D$249, MATCH($N336, 'ISO2-ISO3'!$C$1:$C$249, 0))</f>
        <v>JPN</v>
      </c>
      <c r="AJ336" s="2" t="str">
        <f>INDEX('WB Country Groups'!$C$2:$C$219, MATCH($AI336, 'WB Country Groups'!$B$2:$B$219, 0))</f>
        <v>East Asia &amp; Pacific</v>
      </c>
    </row>
    <row r="337" spans="1:36">
      <c r="A337" s="70">
        <v>45169</v>
      </c>
      <c r="B337" s="70">
        <v>45169</v>
      </c>
      <c r="C337" s="71">
        <v>892400</v>
      </c>
      <c r="D337" s="1" t="s">
        <v>2598</v>
      </c>
      <c r="E337" s="71">
        <v>1224501</v>
      </c>
      <c r="G337" s="1" t="s">
        <v>2599</v>
      </c>
      <c r="H337" s="72">
        <v>4651459</v>
      </c>
      <c r="I337" s="1" t="s">
        <v>2600</v>
      </c>
      <c r="J337" s="73">
        <v>0.45</v>
      </c>
      <c r="K337" s="73">
        <v>0.45</v>
      </c>
      <c r="L337" s="73">
        <v>0.45</v>
      </c>
      <c r="M337" s="1">
        <v>1</v>
      </c>
      <c r="N337" s="1" t="s">
        <v>910</v>
      </c>
      <c r="O337" s="1" t="s">
        <v>1541</v>
      </c>
      <c r="P337" s="1">
        <v>10102010</v>
      </c>
      <c r="Q337" s="73">
        <v>327272727</v>
      </c>
      <c r="R337" s="74">
        <v>42.77</v>
      </c>
      <c r="S337" s="1" t="s">
        <v>1456</v>
      </c>
      <c r="T337" s="75">
        <v>0.92136177270005104</v>
      </c>
      <c r="U337" s="76">
        <v>6836461775.2120399</v>
      </c>
      <c r="V337" s="77">
        <v>6836461775.2120399</v>
      </c>
      <c r="W337" s="77">
        <v>15192137278.249001</v>
      </c>
      <c r="X337" s="76">
        <v>1.0717307872999999E-2</v>
      </c>
      <c r="Y337" s="71">
        <v>0</v>
      </c>
      <c r="Z337" s="71">
        <v>1</v>
      </c>
      <c r="AA337" s="71">
        <v>0</v>
      </c>
      <c r="AB337" s="71">
        <v>0</v>
      </c>
      <c r="AC337" s="73">
        <v>1</v>
      </c>
      <c r="AD337" s="73">
        <v>0</v>
      </c>
      <c r="AE337" s="1" t="s">
        <v>2601</v>
      </c>
      <c r="AF337" s="1" t="s">
        <v>1450</v>
      </c>
      <c r="AG337" s="1" t="s">
        <v>1451</v>
      </c>
      <c r="AI337" s="2" t="str">
        <f>INDEX('ISO2-ISO3'!$D$1:$D$249, MATCH($N337, 'ISO2-ISO3'!$C$1:$C$249, 0))</f>
        <v>AUT</v>
      </c>
      <c r="AJ337" s="2" t="str">
        <f>INDEX('WB Country Groups'!$C$2:$C$219, MATCH($AI337, 'WB Country Groups'!$B$2:$B$219, 0))</f>
        <v>Europe &amp; Central Asia</v>
      </c>
    </row>
    <row r="338" spans="1:36">
      <c r="A338" s="70">
        <v>45169</v>
      </c>
      <c r="B338" s="70">
        <v>45169</v>
      </c>
      <c r="C338" s="71">
        <v>892400</v>
      </c>
      <c r="D338" s="1" t="s">
        <v>2602</v>
      </c>
      <c r="E338" s="71">
        <v>1224601</v>
      </c>
      <c r="G338" s="1" t="s">
        <v>2603</v>
      </c>
      <c r="H338" s="72">
        <v>6660107</v>
      </c>
      <c r="I338" s="1" t="s">
        <v>2604</v>
      </c>
      <c r="J338" s="73">
        <v>0.75</v>
      </c>
      <c r="K338" s="73">
        <v>0.75</v>
      </c>
      <c r="L338" s="73">
        <v>0.75</v>
      </c>
      <c r="M338" s="1">
        <v>1</v>
      </c>
      <c r="N338" s="1" t="s">
        <v>1115</v>
      </c>
      <c r="O338" s="1" t="s">
        <v>1447</v>
      </c>
      <c r="P338" s="1">
        <v>35202010</v>
      </c>
      <c r="Q338" s="73">
        <v>517425200</v>
      </c>
      <c r="R338" s="74">
        <v>2761.5</v>
      </c>
      <c r="S338" s="1" t="s">
        <v>1479</v>
      </c>
      <c r="T338" s="75">
        <v>145.58500000000001</v>
      </c>
      <c r="U338" s="76">
        <v>7361007434.4884501</v>
      </c>
      <c r="V338" s="77">
        <v>7361007434.4884501</v>
      </c>
      <c r="W338" s="77">
        <v>9814676579.3179302</v>
      </c>
      <c r="X338" s="76">
        <v>1.15396217407E-2</v>
      </c>
      <c r="Y338" s="71">
        <v>0</v>
      </c>
      <c r="Z338" s="71">
        <v>1</v>
      </c>
      <c r="AA338" s="71">
        <v>0</v>
      </c>
      <c r="AB338" s="71">
        <v>0</v>
      </c>
      <c r="AC338" s="73">
        <v>0</v>
      </c>
      <c r="AD338" s="73">
        <v>1</v>
      </c>
      <c r="AE338" s="1" t="s">
        <v>1480</v>
      </c>
      <c r="AF338" s="1" t="s">
        <v>1450</v>
      </c>
      <c r="AG338" s="1" t="s">
        <v>1451</v>
      </c>
      <c r="AI338" s="2" t="str">
        <f>INDEX('ISO2-ISO3'!$D$1:$D$249, MATCH($N338, 'ISO2-ISO3'!$C$1:$C$249, 0))</f>
        <v>JPN</v>
      </c>
      <c r="AJ338" s="2" t="str">
        <f>INDEX('WB Country Groups'!$C$2:$C$219, MATCH($AI338, 'WB Country Groups'!$B$2:$B$219, 0))</f>
        <v>East Asia &amp; Pacific</v>
      </c>
    </row>
    <row r="339" spans="1:36">
      <c r="A339" s="70">
        <v>45169</v>
      </c>
      <c r="B339" s="70">
        <v>45169</v>
      </c>
      <c r="C339" s="71">
        <v>892400</v>
      </c>
      <c r="D339" s="1" t="s">
        <v>2605</v>
      </c>
      <c r="E339" s="71">
        <v>1225101</v>
      </c>
      <c r="F339" s="1" t="s">
        <v>2606</v>
      </c>
      <c r="G339" s="1" t="s">
        <v>2607</v>
      </c>
      <c r="H339" s="72">
        <v>2661568</v>
      </c>
      <c r="I339" s="1" t="s">
        <v>2608</v>
      </c>
      <c r="J339" s="73">
        <v>0.6</v>
      </c>
      <c r="K339" s="73">
        <v>0.6</v>
      </c>
      <c r="L339" s="73">
        <v>0.6</v>
      </c>
      <c r="M339" s="1">
        <v>1</v>
      </c>
      <c r="N339" s="1" t="s">
        <v>1375</v>
      </c>
      <c r="O339" s="1" t="s">
        <v>1474</v>
      </c>
      <c r="P339" s="1">
        <v>45103020</v>
      </c>
      <c r="Q339" s="73">
        <v>2699802000</v>
      </c>
      <c r="R339" s="74">
        <v>120.39</v>
      </c>
      <c r="S339" s="1" t="s">
        <v>1448</v>
      </c>
      <c r="T339" s="75">
        <v>1</v>
      </c>
      <c r="U339" s="76">
        <v>195017497668</v>
      </c>
      <c r="V339" s="77">
        <v>195017497668</v>
      </c>
      <c r="W339" s="77">
        <v>325029162780</v>
      </c>
      <c r="X339" s="76">
        <v>0.30572284784960002</v>
      </c>
      <c r="Y339" s="71">
        <v>1</v>
      </c>
      <c r="Z339" s="71">
        <v>0</v>
      </c>
      <c r="AA339" s="71">
        <v>0</v>
      </c>
      <c r="AB339" s="71">
        <v>0</v>
      </c>
      <c r="AC339" s="73">
        <v>0.65</v>
      </c>
      <c r="AD339" s="73">
        <v>0.35</v>
      </c>
      <c r="AE339" s="1" t="s">
        <v>1449</v>
      </c>
      <c r="AF339" s="1" t="s">
        <v>1450</v>
      </c>
      <c r="AG339" s="1" t="s">
        <v>1451</v>
      </c>
      <c r="AI339" s="2" t="str">
        <f>INDEX('ISO2-ISO3'!$D$1:$D$249, MATCH($N339, 'ISO2-ISO3'!$C$1:$C$249, 0))</f>
        <v>USA</v>
      </c>
      <c r="AJ339" s="2" t="str">
        <f>INDEX('WB Country Groups'!$C$2:$C$219, MATCH($AI339, 'WB Country Groups'!$B$2:$B$219, 0))</f>
        <v>North America</v>
      </c>
    </row>
    <row r="340" spans="1:36">
      <c r="A340" s="70">
        <v>45169</v>
      </c>
      <c r="B340" s="70">
        <v>45169</v>
      </c>
      <c r="C340" s="71">
        <v>892400</v>
      </c>
      <c r="D340" s="1" t="s">
        <v>2609</v>
      </c>
      <c r="E340" s="71">
        <v>1225701</v>
      </c>
      <c r="G340" s="1" t="s">
        <v>2610</v>
      </c>
      <c r="H340" s="72">
        <v>6661144</v>
      </c>
      <c r="I340" s="1" t="s">
        <v>2611</v>
      </c>
      <c r="J340" s="73">
        <v>0.95</v>
      </c>
      <c r="K340" s="73">
        <v>0.95</v>
      </c>
      <c r="L340" s="73">
        <v>0.95</v>
      </c>
      <c r="M340" s="1">
        <v>1</v>
      </c>
      <c r="N340" s="1" t="s">
        <v>1115</v>
      </c>
      <c r="O340" s="1" t="s">
        <v>1484</v>
      </c>
      <c r="P340" s="1">
        <v>40201020</v>
      </c>
      <c r="Q340" s="73">
        <v>1234849342</v>
      </c>
      <c r="R340" s="74">
        <v>2720</v>
      </c>
      <c r="S340" s="1" t="s">
        <v>1479</v>
      </c>
      <c r="T340" s="75">
        <v>145.58500000000001</v>
      </c>
      <c r="U340" s="76">
        <v>21917441355.414398</v>
      </c>
      <c r="V340" s="77">
        <v>21917441355.414398</v>
      </c>
      <c r="W340" s="77">
        <v>23070990900.436199</v>
      </c>
      <c r="X340" s="76">
        <v>3.4359289134999998E-2</v>
      </c>
      <c r="Y340" s="71">
        <v>1</v>
      </c>
      <c r="Z340" s="71">
        <v>0</v>
      </c>
      <c r="AA340" s="71">
        <v>0</v>
      </c>
      <c r="AB340" s="71">
        <v>0</v>
      </c>
      <c r="AC340" s="73">
        <v>1</v>
      </c>
      <c r="AD340" s="73">
        <v>0</v>
      </c>
      <c r="AE340" s="1" t="s">
        <v>1480</v>
      </c>
      <c r="AF340" s="1" t="s">
        <v>1450</v>
      </c>
      <c r="AG340" s="1" t="s">
        <v>1451</v>
      </c>
      <c r="AI340" s="2" t="str">
        <f>INDEX('ISO2-ISO3'!$D$1:$D$249, MATCH($N340, 'ISO2-ISO3'!$C$1:$C$249, 0))</f>
        <v>JPN</v>
      </c>
      <c r="AJ340" s="2" t="str">
        <f>INDEX('WB Country Groups'!$C$2:$C$219, MATCH($AI340, 'WB Country Groups'!$B$2:$B$219, 0))</f>
        <v>East Asia &amp; Pacific</v>
      </c>
    </row>
    <row r="341" spans="1:36">
      <c r="A341" s="70">
        <v>45169</v>
      </c>
      <c r="B341" s="70">
        <v>45169</v>
      </c>
      <c r="C341" s="71">
        <v>892400</v>
      </c>
      <c r="D341" s="1" t="s">
        <v>2612</v>
      </c>
      <c r="E341" s="71">
        <v>1225804</v>
      </c>
      <c r="G341" s="1" t="s">
        <v>2613</v>
      </c>
      <c r="H341" s="72" t="s">
        <v>2614</v>
      </c>
      <c r="I341" s="1" t="s">
        <v>2615</v>
      </c>
      <c r="J341" s="73">
        <v>0.75</v>
      </c>
      <c r="K341" s="73">
        <v>0.75</v>
      </c>
      <c r="L341" s="73">
        <v>0.75</v>
      </c>
      <c r="M341" s="1">
        <v>1</v>
      </c>
      <c r="N341" s="1" t="s">
        <v>1220</v>
      </c>
      <c r="O341" s="1" t="s">
        <v>1499</v>
      </c>
      <c r="P341" s="1">
        <v>30202030</v>
      </c>
      <c r="Q341" s="73">
        <v>1001430970</v>
      </c>
      <c r="R341" s="74">
        <v>81.28</v>
      </c>
      <c r="S341" s="1" t="s">
        <v>2554</v>
      </c>
      <c r="T341" s="75">
        <v>10.63715</v>
      </c>
      <c r="U341" s="76">
        <v>5739059046.0038605</v>
      </c>
      <c r="V341" s="77">
        <v>5739059046.0038605</v>
      </c>
      <c r="W341" s="77">
        <v>7652078728.0051498</v>
      </c>
      <c r="X341" s="76">
        <v>8.9969438460999994E-3</v>
      </c>
      <c r="Y341" s="71">
        <v>0</v>
      </c>
      <c r="Z341" s="71">
        <v>1</v>
      </c>
      <c r="AA341" s="71">
        <v>0</v>
      </c>
      <c r="AB341" s="71">
        <v>0</v>
      </c>
      <c r="AC341" s="73">
        <v>1</v>
      </c>
      <c r="AD341" s="73">
        <v>0</v>
      </c>
      <c r="AE341" s="1" t="s">
        <v>2555</v>
      </c>
      <c r="AF341" s="1" t="s">
        <v>1450</v>
      </c>
      <c r="AG341" s="1" t="s">
        <v>1451</v>
      </c>
      <c r="AI341" s="2" t="str">
        <f>INDEX('ISO2-ISO3'!$D$1:$D$249, MATCH($N341, 'ISO2-ISO3'!$C$1:$C$249, 0))</f>
        <v>NOR</v>
      </c>
      <c r="AJ341" s="2" t="str">
        <f>INDEX('WB Country Groups'!$C$2:$C$219, MATCH($AI341, 'WB Country Groups'!$B$2:$B$219, 0))</f>
        <v>Europe &amp; Central Asia</v>
      </c>
    </row>
    <row r="342" spans="1:36">
      <c r="A342" s="70">
        <v>45169</v>
      </c>
      <c r="B342" s="70">
        <v>45169</v>
      </c>
      <c r="C342" s="71">
        <v>892400</v>
      </c>
      <c r="D342" s="1" t="s">
        <v>2616</v>
      </c>
      <c r="E342" s="71">
        <v>1226101</v>
      </c>
      <c r="G342" s="1" t="s">
        <v>2617</v>
      </c>
      <c r="H342" s="72">
        <v>6661768</v>
      </c>
      <c r="I342" s="1" t="s">
        <v>2618</v>
      </c>
      <c r="J342" s="73">
        <v>0.9</v>
      </c>
      <c r="K342" s="73">
        <v>0.9</v>
      </c>
      <c r="L342" s="73">
        <v>0.9</v>
      </c>
      <c r="M342" s="1">
        <v>1</v>
      </c>
      <c r="N342" s="1" t="s">
        <v>1115</v>
      </c>
      <c r="O342" s="1" t="s">
        <v>1548</v>
      </c>
      <c r="P342" s="1">
        <v>55102010</v>
      </c>
      <c r="Q342" s="73">
        <v>416680000</v>
      </c>
      <c r="R342" s="74">
        <v>2330</v>
      </c>
      <c r="S342" s="1" t="s">
        <v>1479</v>
      </c>
      <c r="T342" s="75">
        <v>145.58500000000001</v>
      </c>
      <c r="U342" s="76">
        <v>6001840574.2349796</v>
      </c>
      <c r="V342" s="77">
        <v>6001840574.2349796</v>
      </c>
      <c r="W342" s="77">
        <v>6668711749.1499796</v>
      </c>
      <c r="X342" s="76">
        <v>9.4088982508999993E-3</v>
      </c>
      <c r="Y342" s="71">
        <v>0</v>
      </c>
      <c r="Z342" s="71">
        <v>1</v>
      </c>
      <c r="AA342" s="71">
        <v>0</v>
      </c>
      <c r="AB342" s="71">
        <v>0</v>
      </c>
      <c r="AC342" s="73">
        <v>0.35</v>
      </c>
      <c r="AD342" s="73">
        <v>0.65</v>
      </c>
      <c r="AE342" s="1" t="s">
        <v>1480</v>
      </c>
      <c r="AF342" s="1" t="s">
        <v>1450</v>
      </c>
      <c r="AG342" s="1" t="s">
        <v>1451</v>
      </c>
      <c r="AI342" s="2" t="str">
        <f>INDEX('ISO2-ISO3'!$D$1:$D$249, MATCH($N342, 'ISO2-ISO3'!$C$1:$C$249, 0))</f>
        <v>JPN</v>
      </c>
      <c r="AJ342" s="2" t="str">
        <f>INDEX('WB Country Groups'!$C$2:$C$219, MATCH($AI342, 'WB Country Groups'!$B$2:$B$219, 0))</f>
        <v>East Asia &amp; Pacific</v>
      </c>
    </row>
    <row r="343" spans="1:36">
      <c r="A343" s="70">
        <v>45169</v>
      </c>
      <c r="B343" s="70">
        <v>45169</v>
      </c>
      <c r="C343" s="71">
        <v>892400</v>
      </c>
      <c r="D343" s="1" t="s">
        <v>2619</v>
      </c>
      <c r="E343" s="71">
        <v>1227501</v>
      </c>
      <c r="F343" s="1">
        <v>693718108</v>
      </c>
      <c r="G343" s="1" t="s">
        <v>2620</v>
      </c>
      <c r="H343" s="72">
        <v>2665861</v>
      </c>
      <c r="I343" s="1" t="s">
        <v>2621</v>
      </c>
      <c r="J343" s="73">
        <v>1</v>
      </c>
      <c r="K343" s="73">
        <v>1</v>
      </c>
      <c r="L343" s="73">
        <v>1</v>
      </c>
      <c r="M343" s="1">
        <v>1</v>
      </c>
      <c r="N343" s="1" t="s">
        <v>1375</v>
      </c>
      <c r="O343" s="1" t="s">
        <v>1467</v>
      </c>
      <c r="P343" s="1">
        <v>20106010</v>
      </c>
      <c r="Q343" s="73">
        <v>522554977</v>
      </c>
      <c r="R343" s="74">
        <v>82.29</v>
      </c>
      <c r="S343" s="1" t="s">
        <v>1448</v>
      </c>
      <c r="T343" s="75">
        <v>1</v>
      </c>
      <c r="U343" s="76">
        <v>43001049057.330002</v>
      </c>
      <c r="V343" s="77">
        <v>43001049057.330002</v>
      </c>
      <c r="W343" s="77">
        <v>43001049057.330002</v>
      </c>
      <c r="X343" s="76">
        <v>6.7411403261399994E-2</v>
      </c>
      <c r="Y343" s="71">
        <v>1</v>
      </c>
      <c r="Z343" s="71">
        <v>0</v>
      </c>
      <c r="AA343" s="71">
        <v>0</v>
      </c>
      <c r="AB343" s="71">
        <v>0</v>
      </c>
      <c r="AC343" s="73">
        <v>1</v>
      </c>
      <c r="AD343" s="73">
        <v>0</v>
      </c>
      <c r="AE343" s="1" t="s">
        <v>1475</v>
      </c>
      <c r="AF343" s="1" t="s">
        <v>1450</v>
      </c>
      <c r="AG343" s="1" t="s">
        <v>1451</v>
      </c>
      <c r="AI343" s="2" t="str">
        <f>INDEX('ISO2-ISO3'!$D$1:$D$249, MATCH($N343, 'ISO2-ISO3'!$C$1:$C$249, 0))</f>
        <v>USA</v>
      </c>
      <c r="AJ343" s="2" t="str">
        <f>INDEX('WB Country Groups'!$C$2:$C$219, MATCH($AI343, 'WB Country Groups'!$B$2:$B$219, 0))</f>
        <v>North America</v>
      </c>
    </row>
    <row r="344" spans="1:36">
      <c r="A344" s="70">
        <v>45169</v>
      </c>
      <c r="B344" s="70">
        <v>45169</v>
      </c>
      <c r="C344" s="71">
        <v>892400</v>
      </c>
      <c r="D344" s="1" t="s">
        <v>2622</v>
      </c>
      <c r="E344" s="71">
        <v>1227901</v>
      </c>
      <c r="F344" s="1" t="s">
        <v>2623</v>
      </c>
      <c r="G344" s="1" t="s">
        <v>2624</v>
      </c>
      <c r="H344" s="72">
        <v>2689560</v>
      </c>
      <c r="I344" s="1" t="s">
        <v>2625</v>
      </c>
      <c r="J344" s="73">
        <v>0.9</v>
      </c>
      <c r="K344" s="73">
        <v>0.9</v>
      </c>
      <c r="L344" s="73">
        <v>0.9</v>
      </c>
      <c r="M344" s="1">
        <v>1</v>
      </c>
      <c r="N344" s="1" t="s">
        <v>1375</v>
      </c>
      <c r="O344" s="1" t="s">
        <v>1548</v>
      </c>
      <c r="P344" s="1">
        <v>55101010</v>
      </c>
      <c r="Q344" s="73">
        <v>1995760649</v>
      </c>
      <c r="R344" s="74">
        <v>16.3</v>
      </c>
      <c r="S344" s="1" t="s">
        <v>1448</v>
      </c>
      <c r="T344" s="75">
        <v>1</v>
      </c>
      <c r="U344" s="76">
        <v>29277808720.830002</v>
      </c>
      <c r="V344" s="77">
        <v>29277808720.830002</v>
      </c>
      <c r="W344" s="77">
        <v>32530898578.700001</v>
      </c>
      <c r="X344" s="76">
        <v>4.5897907459399999E-2</v>
      </c>
      <c r="Y344" s="71">
        <v>0</v>
      </c>
      <c r="Z344" s="71">
        <v>1</v>
      </c>
      <c r="AA344" s="71">
        <v>0</v>
      </c>
      <c r="AB344" s="71">
        <v>0</v>
      </c>
      <c r="AC344" s="73">
        <v>1</v>
      </c>
      <c r="AD344" s="73">
        <v>0</v>
      </c>
      <c r="AE344" s="1" t="s">
        <v>1449</v>
      </c>
      <c r="AF344" s="1" t="s">
        <v>1450</v>
      </c>
      <c r="AG344" s="1" t="s">
        <v>1451</v>
      </c>
      <c r="AI344" s="2" t="str">
        <f>INDEX('ISO2-ISO3'!$D$1:$D$249, MATCH($N344, 'ISO2-ISO3'!$C$1:$C$249, 0))</f>
        <v>USA</v>
      </c>
      <c r="AJ344" s="2" t="str">
        <f>INDEX('WB Country Groups'!$C$2:$C$219, MATCH($AI344, 'WB Country Groups'!$B$2:$B$219, 0))</f>
        <v>North America</v>
      </c>
    </row>
    <row r="345" spans="1:36">
      <c r="A345" s="70">
        <v>45169</v>
      </c>
      <c r="B345" s="70">
        <v>45169</v>
      </c>
      <c r="C345" s="71">
        <v>892400</v>
      </c>
      <c r="D345" s="1" t="s">
        <v>2626</v>
      </c>
      <c r="E345" s="71">
        <v>1230301</v>
      </c>
      <c r="F345" s="1">
        <v>701094104</v>
      </c>
      <c r="G345" s="1" t="s">
        <v>2627</v>
      </c>
      <c r="H345" s="72">
        <v>2671501</v>
      </c>
      <c r="I345" s="1" t="s">
        <v>2628</v>
      </c>
      <c r="J345" s="73">
        <v>1</v>
      </c>
      <c r="K345" s="73">
        <v>1</v>
      </c>
      <c r="L345" s="73">
        <v>1</v>
      </c>
      <c r="M345" s="1">
        <v>1</v>
      </c>
      <c r="N345" s="1" t="s">
        <v>1375</v>
      </c>
      <c r="O345" s="1" t="s">
        <v>1467</v>
      </c>
      <c r="P345" s="1">
        <v>20106020</v>
      </c>
      <c r="Q345" s="73">
        <v>128266030</v>
      </c>
      <c r="R345" s="74">
        <v>416.9</v>
      </c>
      <c r="S345" s="1" t="s">
        <v>1448</v>
      </c>
      <c r="T345" s="75">
        <v>1</v>
      </c>
      <c r="U345" s="76">
        <v>53474107907</v>
      </c>
      <c r="V345" s="77">
        <v>53474107907</v>
      </c>
      <c r="W345" s="77">
        <v>53474107907</v>
      </c>
      <c r="X345" s="76">
        <v>8.3829690930499995E-2</v>
      </c>
      <c r="Y345" s="71">
        <v>1</v>
      </c>
      <c r="Z345" s="71">
        <v>0</v>
      </c>
      <c r="AA345" s="71">
        <v>0</v>
      </c>
      <c r="AB345" s="71">
        <v>0</v>
      </c>
      <c r="AC345" s="73">
        <v>1</v>
      </c>
      <c r="AD345" s="73">
        <v>0</v>
      </c>
      <c r="AE345" s="1" t="s">
        <v>1449</v>
      </c>
      <c r="AF345" s="1" t="s">
        <v>1450</v>
      </c>
      <c r="AG345" s="1" t="s">
        <v>1451</v>
      </c>
      <c r="AI345" s="2" t="str">
        <f>INDEX('ISO2-ISO3'!$D$1:$D$249, MATCH($N345, 'ISO2-ISO3'!$C$1:$C$249, 0))</f>
        <v>USA</v>
      </c>
      <c r="AJ345" s="2" t="str">
        <f>INDEX('WB Country Groups'!$C$2:$C$219, MATCH($AI345, 'WB Country Groups'!$B$2:$B$219, 0))</f>
        <v>North America</v>
      </c>
    </row>
    <row r="346" spans="1:36">
      <c r="A346" s="70">
        <v>45169</v>
      </c>
      <c r="B346" s="70">
        <v>45169</v>
      </c>
      <c r="C346" s="71">
        <v>892400</v>
      </c>
      <c r="D346" s="1" t="s">
        <v>2629</v>
      </c>
      <c r="E346" s="71">
        <v>1231201</v>
      </c>
      <c r="G346" s="1" t="s">
        <v>2630</v>
      </c>
      <c r="H346" s="72">
        <v>677608</v>
      </c>
      <c r="I346" s="1" t="s">
        <v>2631</v>
      </c>
      <c r="J346" s="73">
        <v>0.9</v>
      </c>
      <c r="K346" s="73">
        <v>0.9</v>
      </c>
      <c r="L346" s="73">
        <v>0.9</v>
      </c>
      <c r="M346" s="1">
        <v>1</v>
      </c>
      <c r="N346" s="1" t="s">
        <v>1369</v>
      </c>
      <c r="O346" s="1" t="s">
        <v>1455</v>
      </c>
      <c r="P346" s="1">
        <v>25302010</v>
      </c>
      <c r="Q346" s="73">
        <v>716132001</v>
      </c>
      <c r="R346" s="74">
        <v>8.39</v>
      </c>
      <c r="S346" s="1" t="s">
        <v>1669</v>
      </c>
      <c r="T346" s="75">
        <v>0.78917255257862096</v>
      </c>
      <c r="U346" s="76">
        <v>6852129767.9220505</v>
      </c>
      <c r="V346" s="77">
        <v>6852129767.9220505</v>
      </c>
      <c r="W346" s="77">
        <v>7613477519.9133902</v>
      </c>
      <c r="X346" s="76">
        <v>1.07418700964E-2</v>
      </c>
      <c r="Y346" s="71">
        <v>0</v>
      </c>
      <c r="Z346" s="71">
        <v>1</v>
      </c>
      <c r="AA346" s="71">
        <v>0</v>
      </c>
      <c r="AB346" s="71">
        <v>0</v>
      </c>
      <c r="AC346" s="73">
        <v>1</v>
      </c>
      <c r="AD346" s="73">
        <v>0</v>
      </c>
      <c r="AE346" s="1" t="s">
        <v>1670</v>
      </c>
      <c r="AF346" s="1" t="s">
        <v>1450</v>
      </c>
      <c r="AG346" s="1" t="s">
        <v>1451</v>
      </c>
      <c r="AI346" s="2" t="str">
        <f>INDEX('ISO2-ISO3'!$D$1:$D$249, MATCH($N346, 'ISO2-ISO3'!$C$1:$C$249, 0))</f>
        <v>GBR</v>
      </c>
      <c r="AJ346" s="2" t="str">
        <f>INDEX('WB Country Groups'!$C$2:$C$219, MATCH($AI346, 'WB Country Groups'!$B$2:$B$219, 0))</f>
        <v>Europe &amp; Central Asia</v>
      </c>
    </row>
    <row r="347" spans="1:36">
      <c r="A347" s="70">
        <v>45169</v>
      </c>
      <c r="B347" s="70">
        <v>45169</v>
      </c>
      <c r="C347" s="71">
        <v>892400</v>
      </c>
      <c r="D347" s="1" t="s">
        <v>2632</v>
      </c>
      <c r="E347" s="71">
        <v>1232101</v>
      </c>
      <c r="F347" s="1" t="s">
        <v>2633</v>
      </c>
      <c r="G347" s="1" t="s">
        <v>2634</v>
      </c>
      <c r="H347" s="72">
        <v>2680905</v>
      </c>
      <c r="I347" s="1" t="s">
        <v>2635</v>
      </c>
      <c r="J347" s="73">
        <v>1</v>
      </c>
      <c r="K347" s="73">
        <v>1</v>
      </c>
      <c r="L347" s="73">
        <v>1</v>
      </c>
      <c r="M347" s="1">
        <v>1</v>
      </c>
      <c r="N347" s="1" t="s">
        <v>1375</v>
      </c>
      <c r="O347" s="1" t="s">
        <v>1548</v>
      </c>
      <c r="P347" s="1">
        <v>55101010</v>
      </c>
      <c r="Q347" s="73">
        <v>737055702</v>
      </c>
      <c r="R347" s="74">
        <v>24.92</v>
      </c>
      <c r="S347" s="1" t="s">
        <v>1448</v>
      </c>
      <c r="T347" s="75">
        <v>1</v>
      </c>
      <c r="U347" s="76">
        <v>18367428093.84</v>
      </c>
      <c r="V347" s="77">
        <v>18367428093.84</v>
      </c>
      <c r="W347" s="77">
        <v>18367428093.84</v>
      </c>
      <c r="X347" s="76">
        <v>2.8794044081499999E-2</v>
      </c>
      <c r="Y347" s="71">
        <v>0</v>
      </c>
      <c r="Z347" s="71">
        <v>1</v>
      </c>
      <c r="AA347" s="71">
        <v>0</v>
      </c>
      <c r="AB347" s="71">
        <v>0</v>
      </c>
      <c r="AC347" s="73">
        <v>1</v>
      </c>
      <c r="AD347" s="73">
        <v>0</v>
      </c>
      <c r="AE347" s="1" t="s">
        <v>1449</v>
      </c>
      <c r="AF347" s="1" t="s">
        <v>1450</v>
      </c>
      <c r="AG347" s="1" t="s">
        <v>1451</v>
      </c>
      <c r="AI347" s="2" t="str">
        <f>INDEX('ISO2-ISO3'!$D$1:$D$249, MATCH($N347, 'ISO2-ISO3'!$C$1:$C$249, 0))</f>
        <v>USA</v>
      </c>
      <c r="AJ347" s="2" t="str">
        <f>INDEX('WB Country Groups'!$C$2:$C$219, MATCH($AI347, 'WB Country Groups'!$B$2:$B$219, 0))</f>
        <v>North America</v>
      </c>
    </row>
    <row r="348" spans="1:36">
      <c r="A348" s="70">
        <v>45169</v>
      </c>
      <c r="B348" s="70">
        <v>45169</v>
      </c>
      <c r="C348" s="71">
        <v>892400</v>
      </c>
      <c r="D348" s="1" t="s">
        <v>2636</v>
      </c>
      <c r="E348" s="71">
        <v>1232801</v>
      </c>
      <c r="F348" s="1">
        <v>713448108</v>
      </c>
      <c r="G348" s="1" t="s">
        <v>2637</v>
      </c>
      <c r="H348" s="72">
        <v>2681511</v>
      </c>
      <c r="I348" s="1" t="s">
        <v>2638</v>
      </c>
      <c r="J348" s="73">
        <v>1</v>
      </c>
      <c r="K348" s="73">
        <v>1</v>
      </c>
      <c r="L348" s="73">
        <v>1</v>
      </c>
      <c r="M348" s="1">
        <v>1</v>
      </c>
      <c r="N348" s="1" t="s">
        <v>1375</v>
      </c>
      <c r="O348" s="1" t="s">
        <v>1499</v>
      </c>
      <c r="P348" s="1">
        <v>30201030</v>
      </c>
      <c r="Q348" s="73">
        <v>1377314655</v>
      </c>
      <c r="R348" s="74">
        <v>177.92</v>
      </c>
      <c r="S348" s="1" t="s">
        <v>1448</v>
      </c>
      <c r="T348" s="75">
        <v>1</v>
      </c>
      <c r="U348" s="76">
        <v>245051823417.60001</v>
      </c>
      <c r="V348" s="77">
        <v>245051823417.60001</v>
      </c>
      <c r="W348" s="77">
        <v>245051823417.60001</v>
      </c>
      <c r="X348" s="76">
        <v>0.38416009959019998</v>
      </c>
      <c r="Y348" s="71">
        <v>1</v>
      </c>
      <c r="Z348" s="71">
        <v>0</v>
      </c>
      <c r="AA348" s="71">
        <v>0</v>
      </c>
      <c r="AB348" s="71">
        <v>0</v>
      </c>
      <c r="AC348" s="73">
        <v>1</v>
      </c>
      <c r="AD348" s="73">
        <v>0</v>
      </c>
      <c r="AE348" s="1" t="s">
        <v>1475</v>
      </c>
      <c r="AF348" s="1" t="s">
        <v>1450</v>
      </c>
      <c r="AG348" s="1" t="s">
        <v>1451</v>
      </c>
      <c r="AI348" s="2" t="str">
        <f>INDEX('ISO2-ISO3'!$D$1:$D$249, MATCH($N348, 'ISO2-ISO3'!$C$1:$C$249, 0))</f>
        <v>USA</v>
      </c>
      <c r="AJ348" s="2" t="str">
        <f>INDEX('WB Country Groups'!$C$2:$C$219, MATCH($AI348, 'WB Country Groups'!$B$2:$B$219, 0))</f>
        <v>North America</v>
      </c>
    </row>
    <row r="349" spans="1:36">
      <c r="A349" s="70">
        <v>45169</v>
      </c>
      <c r="B349" s="70">
        <v>45169</v>
      </c>
      <c r="C349" s="71">
        <v>892400</v>
      </c>
      <c r="D349" s="1" t="s">
        <v>2639</v>
      </c>
      <c r="E349" s="71">
        <v>1233002</v>
      </c>
      <c r="G349" s="1" t="s">
        <v>2640</v>
      </c>
      <c r="H349" s="72">
        <v>6681669</v>
      </c>
      <c r="I349" s="1" t="s">
        <v>2641</v>
      </c>
      <c r="J349" s="73">
        <v>0.45</v>
      </c>
      <c r="K349" s="73">
        <v>0.45</v>
      </c>
      <c r="L349" s="73">
        <v>0.45</v>
      </c>
      <c r="M349" s="1">
        <v>1</v>
      </c>
      <c r="N349" s="1" t="s">
        <v>1158</v>
      </c>
      <c r="O349" s="1" t="s">
        <v>1499</v>
      </c>
      <c r="P349" s="1">
        <v>30202030</v>
      </c>
      <c r="Q349" s="73">
        <v>1422599760</v>
      </c>
      <c r="R349" s="74">
        <v>15.72</v>
      </c>
      <c r="S349" s="1" t="s">
        <v>2074</v>
      </c>
      <c r="T349" s="75">
        <v>4.6399999999999997</v>
      </c>
      <c r="U349" s="76">
        <v>2168851444.4482799</v>
      </c>
      <c r="V349" s="77">
        <v>2168851444.4482799</v>
      </c>
      <c r="W349" s="77">
        <v>4819669876.5517197</v>
      </c>
      <c r="X349" s="76">
        <v>3.4000407557999998E-3</v>
      </c>
      <c r="Y349" s="71">
        <v>0</v>
      </c>
      <c r="Z349" s="71">
        <v>1</v>
      </c>
      <c r="AA349" s="71">
        <v>0</v>
      </c>
      <c r="AB349" s="71">
        <v>0</v>
      </c>
      <c r="AC349" s="73">
        <v>0</v>
      </c>
      <c r="AD349" s="73">
        <v>1</v>
      </c>
      <c r="AE349" s="1" t="s">
        <v>2075</v>
      </c>
      <c r="AF349" s="1" t="s">
        <v>1450</v>
      </c>
      <c r="AG349" s="1" t="s">
        <v>1451</v>
      </c>
      <c r="AI349" s="2" t="str">
        <f>INDEX('ISO2-ISO3'!$D$1:$D$249, MATCH($N349, 'ISO2-ISO3'!$C$1:$C$249, 0))</f>
        <v>MYS</v>
      </c>
      <c r="AJ349" s="2" t="str">
        <f>INDEX('WB Country Groups'!$C$2:$C$219, MATCH($AI349, 'WB Country Groups'!$B$2:$B$219, 0))</f>
        <v>East Asia &amp; Pacific</v>
      </c>
    </row>
    <row r="350" spans="1:36">
      <c r="A350" s="70">
        <v>45169</v>
      </c>
      <c r="B350" s="70">
        <v>45169</v>
      </c>
      <c r="C350" s="71">
        <v>892400</v>
      </c>
      <c r="D350" s="1" t="s">
        <v>2642</v>
      </c>
      <c r="E350" s="71">
        <v>1233201</v>
      </c>
      <c r="G350" s="1" t="s">
        <v>2643</v>
      </c>
      <c r="H350" s="72">
        <v>4682329</v>
      </c>
      <c r="I350" s="1" t="s">
        <v>2644</v>
      </c>
      <c r="J350" s="73">
        <v>0.8</v>
      </c>
      <c r="K350" s="73">
        <v>0.8</v>
      </c>
      <c r="L350" s="73">
        <v>0.8</v>
      </c>
      <c r="M350" s="1">
        <v>1</v>
      </c>
      <c r="N350" s="1" t="s">
        <v>1042</v>
      </c>
      <c r="O350" s="1" t="s">
        <v>1499</v>
      </c>
      <c r="P350" s="1">
        <v>30201020</v>
      </c>
      <c r="Q350" s="73">
        <v>257947355</v>
      </c>
      <c r="R350" s="74">
        <v>181.2</v>
      </c>
      <c r="S350" s="1" t="s">
        <v>1456</v>
      </c>
      <c r="T350" s="75">
        <v>0.92136177270005104</v>
      </c>
      <c r="U350" s="76">
        <v>40583459927.171303</v>
      </c>
      <c r="V350" s="77">
        <v>40583459927.171303</v>
      </c>
      <c r="W350" s="77">
        <v>50729324908.964104</v>
      </c>
      <c r="X350" s="76">
        <v>6.3621424194700002E-2</v>
      </c>
      <c r="Y350" s="71">
        <v>1</v>
      </c>
      <c r="Z350" s="71">
        <v>0</v>
      </c>
      <c r="AA350" s="71">
        <v>0</v>
      </c>
      <c r="AB350" s="71">
        <v>0</v>
      </c>
      <c r="AC350" s="73">
        <v>0</v>
      </c>
      <c r="AD350" s="73">
        <v>1</v>
      </c>
      <c r="AE350" s="1" t="s">
        <v>1457</v>
      </c>
      <c r="AF350" s="1" t="s">
        <v>1450</v>
      </c>
      <c r="AG350" s="1" t="s">
        <v>1451</v>
      </c>
      <c r="AI350" s="2" t="str">
        <f>INDEX('ISO2-ISO3'!$D$1:$D$249, MATCH($N350, 'ISO2-ISO3'!$C$1:$C$249, 0))</f>
        <v>FRA</v>
      </c>
      <c r="AJ350" s="2" t="str">
        <f>INDEX('WB Country Groups'!$C$2:$C$219, MATCH($AI350, 'WB Country Groups'!$B$2:$B$219, 0))</f>
        <v>Europe &amp; Central Asia</v>
      </c>
    </row>
    <row r="351" spans="1:36">
      <c r="A351" s="70">
        <v>45169</v>
      </c>
      <c r="B351" s="70">
        <v>45169</v>
      </c>
      <c r="C351" s="71">
        <v>892400</v>
      </c>
      <c r="D351" s="1" t="s">
        <v>2645</v>
      </c>
      <c r="E351" s="71">
        <v>1234301</v>
      </c>
      <c r="F351" s="1">
        <v>717081103</v>
      </c>
      <c r="G351" s="1" t="s">
        <v>2646</v>
      </c>
      <c r="H351" s="72">
        <v>2684703</v>
      </c>
      <c r="I351" s="1" t="s">
        <v>2647</v>
      </c>
      <c r="J351" s="73">
        <v>1</v>
      </c>
      <c r="K351" s="73">
        <v>1</v>
      </c>
      <c r="L351" s="73">
        <v>1</v>
      </c>
      <c r="M351" s="1">
        <v>1</v>
      </c>
      <c r="N351" s="1" t="s">
        <v>1375</v>
      </c>
      <c r="O351" s="1" t="s">
        <v>1447</v>
      </c>
      <c r="P351" s="1">
        <v>35202010</v>
      </c>
      <c r="Q351" s="73">
        <v>5644402367</v>
      </c>
      <c r="R351" s="74">
        <v>35.380000000000003</v>
      </c>
      <c r="S351" s="1" t="s">
        <v>1448</v>
      </c>
      <c r="T351" s="75">
        <v>1</v>
      </c>
      <c r="U351" s="76">
        <v>199698955744.45999</v>
      </c>
      <c r="V351" s="77">
        <v>199698955744.45999</v>
      </c>
      <c r="W351" s="77">
        <v>199698955744.45999</v>
      </c>
      <c r="X351" s="76">
        <v>0.31306182364579999</v>
      </c>
      <c r="Y351" s="71">
        <v>1</v>
      </c>
      <c r="Z351" s="71">
        <v>0</v>
      </c>
      <c r="AA351" s="71">
        <v>0</v>
      </c>
      <c r="AB351" s="71">
        <v>0</v>
      </c>
      <c r="AC351" s="73">
        <v>1</v>
      </c>
      <c r="AD351" s="73">
        <v>0</v>
      </c>
      <c r="AE351" s="1" t="s">
        <v>1449</v>
      </c>
      <c r="AF351" s="1" t="s">
        <v>1450</v>
      </c>
      <c r="AG351" s="1" t="s">
        <v>1451</v>
      </c>
      <c r="AI351" s="2" t="str">
        <f>INDEX('ISO2-ISO3'!$D$1:$D$249, MATCH($N351, 'ISO2-ISO3'!$C$1:$C$249, 0))</f>
        <v>USA</v>
      </c>
      <c r="AJ351" s="2" t="str">
        <f>INDEX('WB Country Groups'!$C$2:$C$219, MATCH($AI351, 'WB Country Groups'!$B$2:$B$219, 0))</f>
        <v>North America</v>
      </c>
    </row>
    <row r="352" spans="1:36">
      <c r="A352" s="70">
        <v>45169</v>
      </c>
      <c r="B352" s="70">
        <v>45169</v>
      </c>
      <c r="C352" s="71">
        <v>892400</v>
      </c>
      <c r="D352" s="1" t="s">
        <v>2648</v>
      </c>
      <c r="E352" s="71">
        <v>1234701</v>
      </c>
      <c r="F352" s="1" t="s">
        <v>2649</v>
      </c>
      <c r="G352" s="1" t="s">
        <v>2650</v>
      </c>
      <c r="H352" s="72">
        <v>2692632</v>
      </c>
      <c r="I352" s="1" t="s">
        <v>2651</v>
      </c>
      <c r="J352" s="73">
        <v>1</v>
      </c>
      <c r="K352" s="73">
        <v>1</v>
      </c>
      <c r="L352" s="73">
        <v>1</v>
      </c>
      <c r="M352" s="1">
        <v>1</v>
      </c>
      <c r="N352" s="1" t="s">
        <v>1375</v>
      </c>
      <c r="O352" s="1" t="s">
        <v>1499</v>
      </c>
      <c r="P352" s="1">
        <v>30203010</v>
      </c>
      <c r="Q352" s="73">
        <v>1786145660</v>
      </c>
      <c r="R352" s="74">
        <v>44.22</v>
      </c>
      <c r="S352" s="1" t="s">
        <v>1448</v>
      </c>
      <c r="T352" s="75">
        <v>1</v>
      </c>
      <c r="U352" s="76">
        <v>78983361085.199997</v>
      </c>
      <c r="V352" s="77">
        <v>78983361085.199997</v>
      </c>
      <c r="W352" s="77">
        <v>78983361085.199997</v>
      </c>
      <c r="X352" s="76">
        <v>0.1238197514195</v>
      </c>
      <c r="Y352" s="71">
        <v>1</v>
      </c>
      <c r="Z352" s="71">
        <v>0</v>
      </c>
      <c r="AA352" s="71">
        <v>0</v>
      </c>
      <c r="AB352" s="71">
        <v>0</v>
      </c>
      <c r="AC352" s="73">
        <v>1</v>
      </c>
      <c r="AD352" s="73">
        <v>0</v>
      </c>
      <c r="AE352" s="1" t="s">
        <v>1449</v>
      </c>
      <c r="AF352" s="1" t="s">
        <v>1450</v>
      </c>
      <c r="AG352" s="1" t="s">
        <v>1451</v>
      </c>
      <c r="AI352" s="2" t="str">
        <f>INDEX('ISO2-ISO3'!$D$1:$D$249, MATCH($N352, 'ISO2-ISO3'!$C$1:$C$249, 0))</f>
        <v>USA</v>
      </c>
      <c r="AJ352" s="2" t="str">
        <f>INDEX('WB Country Groups'!$C$2:$C$219, MATCH($AI352, 'WB Country Groups'!$B$2:$B$219, 0))</f>
        <v>North America</v>
      </c>
    </row>
    <row r="353" spans="1:36">
      <c r="A353" s="70">
        <v>45169</v>
      </c>
      <c r="B353" s="70">
        <v>45169</v>
      </c>
      <c r="C353" s="71">
        <v>892400</v>
      </c>
      <c r="D353" s="1" t="s">
        <v>2652</v>
      </c>
      <c r="E353" s="71">
        <v>1234801</v>
      </c>
      <c r="G353" s="1" t="s">
        <v>2653</v>
      </c>
      <c r="H353" s="72">
        <v>5986622</v>
      </c>
      <c r="I353" s="1" t="s">
        <v>2654</v>
      </c>
      <c r="J353" s="73">
        <v>1</v>
      </c>
      <c r="K353" s="73">
        <v>1</v>
      </c>
      <c r="L353" s="73">
        <v>1</v>
      </c>
      <c r="M353" s="1">
        <v>1</v>
      </c>
      <c r="N353" s="1" t="s">
        <v>1199</v>
      </c>
      <c r="O353" s="1" t="s">
        <v>1447</v>
      </c>
      <c r="P353" s="1">
        <v>35101010</v>
      </c>
      <c r="Q353" s="73">
        <v>930867289</v>
      </c>
      <c r="R353" s="74">
        <v>20.8</v>
      </c>
      <c r="S353" s="1" t="s">
        <v>1456</v>
      </c>
      <c r="T353" s="75">
        <v>0.92136177270005104</v>
      </c>
      <c r="U353" s="76">
        <v>21014589692.0159</v>
      </c>
      <c r="V353" s="77">
        <v>21014589692.0159</v>
      </c>
      <c r="W353" s="77">
        <v>21014589692.0159</v>
      </c>
      <c r="X353" s="76">
        <v>3.2943916745200003E-2</v>
      </c>
      <c r="Y353" s="71">
        <v>1</v>
      </c>
      <c r="Z353" s="71">
        <v>0</v>
      </c>
      <c r="AA353" s="71">
        <v>0</v>
      </c>
      <c r="AB353" s="71">
        <v>0</v>
      </c>
      <c r="AC353" s="73">
        <v>1</v>
      </c>
      <c r="AD353" s="73">
        <v>0</v>
      </c>
      <c r="AE353" s="1" t="s">
        <v>1485</v>
      </c>
      <c r="AF353" s="1" t="s">
        <v>1450</v>
      </c>
      <c r="AG353" s="1" t="s">
        <v>1451</v>
      </c>
      <c r="AI353" s="2" t="str">
        <f>INDEX('ISO2-ISO3'!$D$1:$D$249, MATCH($N353, 'ISO2-ISO3'!$C$1:$C$249, 0))</f>
        <v>NLD</v>
      </c>
      <c r="AJ353" s="2" t="str">
        <f>INDEX('WB Country Groups'!$C$2:$C$219, MATCH($AI353, 'WB Country Groups'!$B$2:$B$219, 0))</f>
        <v>Europe &amp; Central Asia</v>
      </c>
    </row>
    <row r="354" spans="1:36">
      <c r="A354" s="70">
        <v>45169</v>
      </c>
      <c r="B354" s="70">
        <v>45169</v>
      </c>
      <c r="C354" s="71">
        <v>892400</v>
      </c>
      <c r="D354" s="1" t="s">
        <v>2655</v>
      </c>
      <c r="E354" s="71">
        <v>1235101</v>
      </c>
      <c r="F354" s="1">
        <v>745867101</v>
      </c>
      <c r="G354" s="1" t="s">
        <v>2656</v>
      </c>
      <c r="H354" s="72">
        <v>2708841</v>
      </c>
      <c r="I354" s="1" t="s">
        <v>2657</v>
      </c>
      <c r="J354" s="73">
        <v>1</v>
      </c>
      <c r="K354" s="73">
        <v>1</v>
      </c>
      <c r="L354" s="73">
        <v>1</v>
      </c>
      <c r="M354" s="1">
        <v>1</v>
      </c>
      <c r="N354" s="1" t="s">
        <v>1375</v>
      </c>
      <c r="O354" s="1" t="s">
        <v>1455</v>
      </c>
      <c r="P354" s="1">
        <v>25201030</v>
      </c>
      <c r="Q354" s="73">
        <v>224311063</v>
      </c>
      <c r="R354" s="74">
        <v>82.06</v>
      </c>
      <c r="S354" s="1" t="s">
        <v>1448</v>
      </c>
      <c r="T354" s="75">
        <v>1</v>
      </c>
      <c r="U354" s="76">
        <v>18406965829.779999</v>
      </c>
      <c r="V354" s="77">
        <v>18406965829.779999</v>
      </c>
      <c r="W354" s="77">
        <v>18406965829.779999</v>
      </c>
      <c r="X354" s="76">
        <v>2.88560261568E-2</v>
      </c>
      <c r="Y354" s="71">
        <v>0</v>
      </c>
      <c r="Z354" s="71">
        <v>1</v>
      </c>
      <c r="AA354" s="71">
        <v>0</v>
      </c>
      <c r="AB354" s="71">
        <v>0</v>
      </c>
      <c r="AC354" s="73">
        <v>1</v>
      </c>
      <c r="AD354" s="73">
        <v>0</v>
      </c>
      <c r="AE354" s="1" t="s">
        <v>1449</v>
      </c>
      <c r="AF354" s="1" t="s">
        <v>1450</v>
      </c>
      <c r="AG354" s="1" t="s">
        <v>1451</v>
      </c>
      <c r="AI354" s="2" t="str">
        <f>INDEX('ISO2-ISO3'!$D$1:$D$249, MATCH($N354, 'ISO2-ISO3'!$C$1:$C$249, 0))</f>
        <v>USA</v>
      </c>
      <c r="AJ354" s="2" t="str">
        <f>INDEX('WB Country Groups'!$C$2:$C$219, MATCH($AI354, 'WB Country Groups'!$B$2:$B$219, 0))</f>
        <v>North America</v>
      </c>
    </row>
    <row r="355" spans="1:36">
      <c r="A355" s="70">
        <v>45169</v>
      </c>
      <c r="B355" s="70">
        <v>45169</v>
      </c>
      <c r="C355" s="71">
        <v>892400</v>
      </c>
      <c r="D355" s="1" t="s">
        <v>2658</v>
      </c>
      <c r="E355" s="71">
        <v>1237401</v>
      </c>
      <c r="F355" s="1">
        <v>693475105</v>
      </c>
      <c r="G355" s="1" t="s">
        <v>2659</v>
      </c>
      <c r="H355" s="72">
        <v>2692665</v>
      </c>
      <c r="I355" s="1" t="s">
        <v>2660</v>
      </c>
      <c r="J355" s="73">
        <v>1</v>
      </c>
      <c r="K355" s="73">
        <v>1</v>
      </c>
      <c r="L355" s="73">
        <v>1</v>
      </c>
      <c r="M355" s="1">
        <v>1</v>
      </c>
      <c r="N355" s="1" t="s">
        <v>1375</v>
      </c>
      <c r="O355" s="1" t="s">
        <v>1484</v>
      </c>
      <c r="P355" s="1">
        <v>40101010</v>
      </c>
      <c r="Q355" s="73">
        <v>399000000</v>
      </c>
      <c r="R355" s="74">
        <v>120.73</v>
      </c>
      <c r="S355" s="1" t="s">
        <v>1448</v>
      </c>
      <c r="T355" s="75">
        <v>1</v>
      </c>
      <c r="U355" s="76">
        <v>48171270000</v>
      </c>
      <c r="V355" s="77">
        <v>48171270000</v>
      </c>
      <c r="W355" s="77">
        <v>48171270000</v>
      </c>
      <c r="X355" s="76">
        <v>7.5516597356799997E-2</v>
      </c>
      <c r="Y355" s="71">
        <v>1</v>
      </c>
      <c r="Z355" s="71">
        <v>0</v>
      </c>
      <c r="AA355" s="71">
        <v>0</v>
      </c>
      <c r="AB355" s="71">
        <v>0</v>
      </c>
      <c r="AC355" s="73">
        <v>1</v>
      </c>
      <c r="AD355" s="73">
        <v>0</v>
      </c>
      <c r="AE355" s="1" t="s">
        <v>1449</v>
      </c>
      <c r="AF355" s="1" t="s">
        <v>1450</v>
      </c>
      <c r="AG355" s="1" t="s">
        <v>1451</v>
      </c>
      <c r="AI355" s="2" t="str">
        <f>INDEX('ISO2-ISO3'!$D$1:$D$249, MATCH($N355, 'ISO2-ISO3'!$C$1:$C$249, 0))</f>
        <v>USA</v>
      </c>
      <c r="AJ355" s="2" t="str">
        <f>INDEX('WB Country Groups'!$C$2:$C$219, MATCH($AI355, 'WB Country Groups'!$B$2:$B$219, 0))</f>
        <v>North America</v>
      </c>
    </row>
    <row r="356" spans="1:36">
      <c r="A356" s="70">
        <v>45169</v>
      </c>
      <c r="B356" s="70">
        <v>45169</v>
      </c>
      <c r="C356" s="71">
        <v>892400</v>
      </c>
      <c r="D356" s="1" t="s">
        <v>2661</v>
      </c>
      <c r="E356" s="71">
        <v>1238601</v>
      </c>
      <c r="G356" s="1" t="s">
        <v>2662</v>
      </c>
      <c r="H356" s="72">
        <v>7101069</v>
      </c>
      <c r="I356" s="1" t="s">
        <v>2663</v>
      </c>
      <c r="J356" s="73">
        <v>1</v>
      </c>
      <c r="K356" s="73">
        <v>1</v>
      </c>
      <c r="L356" s="73">
        <v>1</v>
      </c>
      <c r="M356" s="1">
        <v>1</v>
      </c>
      <c r="N356" s="1" t="s">
        <v>1058</v>
      </c>
      <c r="O356" s="1" t="s">
        <v>1455</v>
      </c>
      <c r="P356" s="1">
        <v>25102010</v>
      </c>
      <c r="Q356" s="73">
        <v>153125000</v>
      </c>
      <c r="R356" s="74">
        <v>49.57</v>
      </c>
      <c r="S356" s="1" t="s">
        <v>1456</v>
      </c>
      <c r="T356" s="75">
        <v>0.92136177270005104</v>
      </c>
      <c r="U356" s="76">
        <v>8238247423.4375</v>
      </c>
      <c r="V356" s="77">
        <v>8238247423.4375</v>
      </c>
      <c r="W356" s="77">
        <v>16476494846.875</v>
      </c>
      <c r="X356" s="76">
        <v>1.2914843507399999E-2</v>
      </c>
      <c r="Y356" s="71">
        <v>1</v>
      </c>
      <c r="Z356" s="71">
        <v>0</v>
      </c>
      <c r="AA356" s="71">
        <v>0</v>
      </c>
      <c r="AB356" s="71">
        <v>0</v>
      </c>
      <c r="AC356" s="73">
        <v>1</v>
      </c>
      <c r="AD356" s="73">
        <v>0</v>
      </c>
      <c r="AE356" s="1" t="s">
        <v>1523</v>
      </c>
      <c r="AF356" s="1" t="s">
        <v>1709</v>
      </c>
      <c r="AG356" s="1" t="s">
        <v>1451</v>
      </c>
      <c r="AI356" s="2" t="str">
        <f>INDEX('ISO2-ISO3'!$D$1:$D$249, MATCH($N356, 'ISO2-ISO3'!$C$1:$C$249, 0))</f>
        <v>DEU</v>
      </c>
      <c r="AJ356" s="2" t="str">
        <f>INDEX('WB Country Groups'!$C$2:$C$219, MATCH($AI356, 'WB Country Groups'!$B$2:$B$219, 0))</f>
        <v>Europe &amp; Central Asia</v>
      </c>
    </row>
    <row r="357" spans="1:36">
      <c r="A357" s="70">
        <v>45169</v>
      </c>
      <c r="B357" s="70">
        <v>45169</v>
      </c>
      <c r="C357" s="71">
        <v>892400</v>
      </c>
      <c r="D357" s="1" t="s">
        <v>2664</v>
      </c>
      <c r="E357" s="71">
        <v>1239401</v>
      </c>
      <c r="F357" s="1">
        <v>739239101</v>
      </c>
      <c r="G357" s="1" t="s">
        <v>2665</v>
      </c>
      <c r="H357" s="72">
        <v>2697701</v>
      </c>
      <c r="I357" s="1" t="s">
        <v>2666</v>
      </c>
      <c r="J357" s="73">
        <v>0.95</v>
      </c>
      <c r="K357" s="73">
        <v>0.95</v>
      </c>
      <c r="L357" s="73">
        <v>0.95</v>
      </c>
      <c r="M357" s="1">
        <v>1</v>
      </c>
      <c r="N357" s="1" t="s">
        <v>963</v>
      </c>
      <c r="O357" s="1" t="s">
        <v>1484</v>
      </c>
      <c r="P357" s="1">
        <v>40301020</v>
      </c>
      <c r="Q357" s="73">
        <v>611476233</v>
      </c>
      <c r="R357" s="74">
        <v>36.9</v>
      </c>
      <c r="S357" s="1" t="s">
        <v>1493</v>
      </c>
      <c r="T357" s="75">
        <v>1.3529500000000001</v>
      </c>
      <c r="U357" s="76">
        <v>15843378800.2624</v>
      </c>
      <c r="V357" s="77">
        <v>15843378800.2624</v>
      </c>
      <c r="W357" s="77">
        <v>16677240842.3815</v>
      </c>
      <c r="X357" s="76">
        <v>2.4837170737500001E-2</v>
      </c>
      <c r="Y357" s="71">
        <v>1</v>
      </c>
      <c r="Z357" s="71">
        <v>0</v>
      </c>
      <c r="AA357" s="71">
        <v>0</v>
      </c>
      <c r="AB357" s="71">
        <v>0</v>
      </c>
      <c r="AC357" s="73">
        <v>1</v>
      </c>
      <c r="AD357" s="73">
        <v>0</v>
      </c>
      <c r="AE357" s="1" t="s">
        <v>1494</v>
      </c>
      <c r="AF357" s="1" t="s">
        <v>1450</v>
      </c>
      <c r="AG357" s="1" t="s">
        <v>1451</v>
      </c>
      <c r="AI357" s="2" t="str">
        <f>INDEX('ISO2-ISO3'!$D$1:$D$249, MATCH($N357, 'ISO2-ISO3'!$C$1:$C$249, 0))</f>
        <v>CAN</v>
      </c>
      <c r="AJ357" s="2" t="str">
        <f>INDEX('WB Country Groups'!$C$2:$C$219, MATCH($AI357, 'WB Country Groups'!$B$2:$B$219, 0))</f>
        <v>North America</v>
      </c>
    </row>
    <row r="358" spans="1:36">
      <c r="A358" s="70">
        <v>45169</v>
      </c>
      <c r="B358" s="70">
        <v>45169</v>
      </c>
      <c r="C358" s="71">
        <v>892400</v>
      </c>
      <c r="D358" s="1" t="s">
        <v>2667</v>
      </c>
      <c r="E358" s="71">
        <v>1239701</v>
      </c>
      <c r="F358" s="1">
        <v>693506107</v>
      </c>
      <c r="G358" s="1" t="s">
        <v>2668</v>
      </c>
      <c r="H358" s="72">
        <v>2698470</v>
      </c>
      <c r="I358" s="1" t="s">
        <v>2669</v>
      </c>
      <c r="J358" s="73">
        <v>1</v>
      </c>
      <c r="K358" s="73">
        <v>1</v>
      </c>
      <c r="L358" s="73">
        <v>1</v>
      </c>
      <c r="M358" s="1">
        <v>1</v>
      </c>
      <c r="N358" s="1" t="s">
        <v>1375</v>
      </c>
      <c r="O358" s="1" t="s">
        <v>1462</v>
      </c>
      <c r="P358" s="1">
        <v>15101050</v>
      </c>
      <c r="Q358" s="73">
        <v>235357983</v>
      </c>
      <c r="R358" s="74">
        <v>141.76</v>
      </c>
      <c r="S358" s="1" t="s">
        <v>1448</v>
      </c>
      <c r="T358" s="75">
        <v>1</v>
      </c>
      <c r="U358" s="76">
        <v>33364347670.080002</v>
      </c>
      <c r="V358" s="77">
        <v>33364347670.080002</v>
      </c>
      <c r="W358" s="77">
        <v>33364347670.080002</v>
      </c>
      <c r="X358" s="76">
        <v>5.2304247097400003E-2</v>
      </c>
      <c r="Y358" s="71">
        <v>1</v>
      </c>
      <c r="Z358" s="71">
        <v>0</v>
      </c>
      <c r="AA358" s="71">
        <v>0</v>
      </c>
      <c r="AB358" s="71">
        <v>0</v>
      </c>
      <c r="AC358" s="73">
        <v>1</v>
      </c>
      <c r="AD358" s="73">
        <v>0</v>
      </c>
      <c r="AE358" s="1" t="s">
        <v>1449</v>
      </c>
      <c r="AF358" s="1" t="s">
        <v>1450</v>
      </c>
      <c r="AG358" s="1" t="s">
        <v>1451</v>
      </c>
      <c r="AI358" s="2" t="str">
        <f>INDEX('ISO2-ISO3'!$D$1:$D$249, MATCH($N358, 'ISO2-ISO3'!$C$1:$C$249, 0))</f>
        <v>USA</v>
      </c>
      <c r="AJ358" s="2" t="str">
        <f>INDEX('WB Country Groups'!$C$2:$C$219, MATCH($AI358, 'WB Country Groups'!$B$2:$B$219, 0))</f>
        <v>North America</v>
      </c>
    </row>
    <row r="359" spans="1:36">
      <c r="A359" s="70">
        <v>45169</v>
      </c>
      <c r="B359" s="70">
        <v>45169</v>
      </c>
      <c r="C359" s="71">
        <v>892400</v>
      </c>
      <c r="D359" s="1" t="s">
        <v>2670</v>
      </c>
      <c r="E359" s="71">
        <v>1241001</v>
      </c>
      <c r="F359" s="1">
        <v>742718109</v>
      </c>
      <c r="G359" s="1" t="s">
        <v>2671</v>
      </c>
      <c r="H359" s="72">
        <v>2704407</v>
      </c>
      <c r="I359" s="1" t="s">
        <v>2672</v>
      </c>
      <c r="J359" s="73">
        <v>1</v>
      </c>
      <c r="K359" s="73">
        <v>1</v>
      </c>
      <c r="L359" s="73">
        <v>1</v>
      </c>
      <c r="M359" s="1">
        <v>1</v>
      </c>
      <c r="N359" s="1" t="s">
        <v>1375</v>
      </c>
      <c r="O359" s="1" t="s">
        <v>1499</v>
      </c>
      <c r="P359" s="1">
        <v>30301010</v>
      </c>
      <c r="Q359" s="73">
        <v>2359144096</v>
      </c>
      <c r="R359" s="74">
        <v>154.34</v>
      </c>
      <c r="S359" s="1" t="s">
        <v>1448</v>
      </c>
      <c r="T359" s="75">
        <v>1</v>
      </c>
      <c r="U359" s="76">
        <v>364110299776.64001</v>
      </c>
      <c r="V359" s="77">
        <v>364110299776.64001</v>
      </c>
      <c r="W359" s="77">
        <v>364110299776.64001</v>
      </c>
      <c r="X359" s="76">
        <v>0.57080435914829997</v>
      </c>
      <c r="Y359" s="71">
        <v>1</v>
      </c>
      <c r="Z359" s="71">
        <v>0</v>
      </c>
      <c r="AA359" s="71">
        <v>0</v>
      </c>
      <c r="AB359" s="71">
        <v>0</v>
      </c>
      <c r="AC359" s="73">
        <v>1</v>
      </c>
      <c r="AD359" s="73">
        <v>0</v>
      </c>
      <c r="AE359" s="1" t="s">
        <v>1449</v>
      </c>
      <c r="AF359" s="1" t="s">
        <v>1450</v>
      </c>
      <c r="AG359" s="1" t="s">
        <v>1451</v>
      </c>
      <c r="AI359" s="2" t="str">
        <f>INDEX('ISO2-ISO3'!$D$1:$D$249, MATCH($N359, 'ISO2-ISO3'!$C$1:$C$249, 0))</f>
        <v>USA</v>
      </c>
      <c r="AJ359" s="2" t="str">
        <f>INDEX('WB Country Groups'!$C$2:$C$219, MATCH($AI359, 'WB Country Groups'!$B$2:$B$219, 0))</f>
        <v>North America</v>
      </c>
    </row>
    <row r="360" spans="1:36">
      <c r="A360" s="70">
        <v>45169</v>
      </c>
      <c r="B360" s="70">
        <v>45169</v>
      </c>
      <c r="C360" s="71">
        <v>892400</v>
      </c>
      <c r="D360" s="1" t="s">
        <v>2673</v>
      </c>
      <c r="E360" s="71">
        <v>1242001</v>
      </c>
      <c r="G360" s="1" t="s">
        <v>2674</v>
      </c>
      <c r="H360" s="72">
        <v>709954</v>
      </c>
      <c r="I360" s="1" t="s">
        <v>2675</v>
      </c>
      <c r="J360" s="73">
        <v>1</v>
      </c>
      <c r="K360" s="73">
        <v>1</v>
      </c>
      <c r="L360" s="73">
        <v>1</v>
      </c>
      <c r="M360" s="1">
        <v>1</v>
      </c>
      <c r="N360" s="1" t="s">
        <v>1369</v>
      </c>
      <c r="O360" s="1" t="s">
        <v>1484</v>
      </c>
      <c r="P360" s="1">
        <v>40301020</v>
      </c>
      <c r="Q360" s="73">
        <v>2753206122</v>
      </c>
      <c r="R360" s="74">
        <v>9.6620000000000008</v>
      </c>
      <c r="S360" s="1" t="s">
        <v>1669</v>
      </c>
      <c r="T360" s="75">
        <v>0.78917255257862096</v>
      </c>
      <c r="U360" s="76">
        <v>33708062278.4506</v>
      </c>
      <c r="V360" s="77">
        <v>33708062278.4506</v>
      </c>
      <c r="W360" s="77">
        <v>33708062278.4506</v>
      </c>
      <c r="X360" s="76">
        <v>5.2843077767299997E-2</v>
      </c>
      <c r="Y360" s="71">
        <v>1</v>
      </c>
      <c r="Z360" s="71">
        <v>0</v>
      </c>
      <c r="AA360" s="71">
        <v>0</v>
      </c>
      <c r="AB360" s="71">
        <v>0</v>
      </c>
      <c r="AC360" s="73">
        <v>0</v>
      </c>
      <c r="AD360" s="73">
        <v>1</v>
      </c>
      <c r="AE360" s="1" t="s">
        <v>1670</v>
      </c>
      <c r="AF360" s="1" t="s">
        <v>1450</v>
      </c>
      <c r="AG360" s="1" t="s">
        <v>1451</v>
      </c>
      <c r="AI360" s="2" t="str">
        <f>INDEX('ISO2-ISO3'!$D$1:$D$249, MATCH($N360, 'ISO2-ISO3'!$C$1:$C$249, 0))</f>
        <v>GBR</v>
      </c>
      <c r="AJ360" s="2" t="str">
        <f>INDEX('WB Country Groups'!$C$2:$C$219, MATCH($AI360, 'WB Country Groups'!$B$2:$B$219, 0))</f>
        <v>Europe &amp; Central Asia</v>
      </c>
    </row>
    <row r="361" spans="1:36">
      <c r="A361" s="70">
        <v>45169</v>
      </c>
      <c r="B361" s="70">
        <v>45169</v>
      </c>
      <c r="C361" s="71">
        <v>892400</v>
      </c>
      <c r="D361" s="1" t="s">
        <v>2676</v>
      </c>
      <c r="E361" s="71">
        <v>1242301</v>
      </c>
      <c r="F361" s="1">
        <v>744573106</v>
      </c>
      <c r="G361" s="1" t="s">
        <v>2677</v>
      </c>
      <c r="H361" s="72">
        <v>2707677</v>
      </c>
      <c r="I361" s="1" t="s">
        <v>2678</v>
      </c>
      <c r="J361" s="73">
        <v>1</v>
      </c>
      <c r="K361" s="73">
        <v>1</v>
      </c>
      <c r="L361" s="73">
        <v>1</v>
      </c>
      <c r="M361" s="1">
        <v>1</v>
      </c>
      <c r="N361" s="1" t="s">
        <v>1375</v>
      </c>
      <c r="O361" s="1" t="s">
        <v>1548</v>
      </c>
      <c r="P361" s="1">
        <v>55103010</v>
      </c>
      <c r="Q361" s="73">
        <v>498769910</v>
      </c>
      <c r="R361" s="74">
        <v>61.08</v>
      </c>
      <c r="S361" s="1" t="s">
        <v>1448</v>
      </c>
      <c r="T361" s="75">
        <v>1</v>
      </c>
      <c r="U361" s="76">
        <v>30464866102.799999</v>
      </c>
      <c r="V361" s="77">
        <v>30464866102.799999</v>
      </c>
      <c r="W361" s="77">
        <v>30464866102.799999</v>
      </c>
      <c r="X361" s="76">
        <v>4.7758820288799998E-2</v>
      </c>
      <c r="Y361" s="71">
        <v>1</v>
      </c>
      <c r="Z361" s="71">
        <v>0</v>
      </c>
      <c r="AA361" s="71">
        <v>0</v>
      </c>
      <c r="AB361" s="71">
        <v>0</v>
      </c>
      <c r="AC361" s="73">
        <v>1</v>
      </c>
      <c r="AD361" s="73">
        <v>0</v>
      </c>
      <c r="AE361" s="1" t="s">
        <v>1449</v>
      </c>
      <c r="AF361" s="1" t="s">
        <v>1450</v>
      </c>
      <c r="AG361" s="1" t="s">
        <v>1451</v>
      </c>
      <c r="AI361" s="2" t="str">
        <f>INDEX('ISO2-ISO3'!$D$1:$D$249, MATCH($N361, 'ISO2-ISO3'!$C$1:$C$249, 0))</f>
        <v>USA</v>
      </c>
      <c r="AJ361" s="2" t="str">
        <f>INDEX('WB Country Groups'!$C$2:$C$219, MATCH($AI361, 'WB Country Groups'!$B$2:$B$219, 0))</f>
        <v>North America</v>
      </c>
    </row>
    <row r="362" spans="1:36">
      <c r="A362" s="70">
        <v>45169</v>
      </c>
      <c r="B362" s="70">
        <v>45169</v>
      </c>
      <c r="C362" s="71">
        <v>892400</v>
      </c>
      <c r="D362" s="1" t="s">
        <v>2679</v>
      </c>
      <c r="E362" s="71">
        <v>1243101</v>
      </c>
      <c r="G362" s="1" t="s">
        <v>2680</v>
      </c>
      <c r="H362" s="72">
        <v>6715740</v>
      </c>
      <c r="I362" s="1" t="s">
        <v>2681</v>
      </c>
      <c r="J362" s="73">
        <v>1</v>
      </c>
      <c r="K362" s="73">
        <v>1</v>
      </c>
      <c r="L362" s="73">
        <v>1</v>
      </c>
      <c r="M362" s="1">
        <v>1</v>
      </c>
      <c r="N362" s="1" t="s">
        <v>908</v>
      </c>
      <c r="O362" s="1" t="s">
        <v>1484</v>
      </c>
      <c r="P362" s="1">
        <v>40301040</v>
      </c>
      <c r="Q362" s="73">
        <v>1488407330</v>
      </c>
      <c r="R362" s="74">
        <v>14.98</v>
      </c>
      <c r="S362" s="1" t="s">
        <v>1578</v>
      </c>
      <c r="T362" s="75">
        <v>1.54404385084536</v>
      </c>
      <c r="U362" s="76">
        <v>14440225768.972</v>
      </c>
      <c r="V362" s="77">
        <v>14440225768.972</v>
      </c>
      <c r="W362" s="77">
        <v>14440225768.972</v>
      </c>
      <c r="X362" s="76">
        <v>2.26374914993E-2</v>
      </c>
      <c r="Y362" s="71">
        <v>0</v>
      </c>
      <c r="Z362" s="71">
        <v>1</v>
      </c>
      <c r="AA362" s="71">
        <v>0</v>
      </c>
      <c r="AB362" s="71">
        <v>0</v>
      </c>
      <c r="AC362" s="73">
        <v>0</v>
      </c>
      <c r="AD362" s="73">
        <v>1</v>
      </c>
      <c r="AE362" s="1" t="s">
        <v>1579</v>
      </c>
      <c r="AF362" s="1" t="s">
        <v>1450</v>
      </c>
      <c r="AG362" s="1" t="s">
        <v>1451</v>
      </c>
      <c r="AI362" s="2" t="str">
        <f>INDEX('ISO2-ISO3'!$D$1:$D$249, MATCH($N362, 'ISO2-ISO3'!$C$1:$C$249, 0))</f>
        <v>AUS</v>
      </c>
      <c r="AJ362" s="2" t="str">
        <f>INDEX('WB Country Groups'!$C$2:$C$219, MATCH($AI362, 'WB Country Groups'!$B$2:$B$219, 0))</f>
        <v>East Asia &amp; Pacific</v>
      </c>
    </row>
    <row r="363" spans="1:36">
      <c r="A363" s="70">
        <v>45169</v>
      </c>
      <c r="B363" s="70">
        <v>45169</v>
      </c>
      <c r="C363" s="71">
        <v>892400</v>
      </c>
      <c r="D363" s="1" t="s">
        <v>2682</v>
      </c>
      <c r="E363" s="71">
        <v>1243802</v>
      </c>
      <c r="F363" s="1">
        <v>748193208</v>
      </c>
      <c r="G363" s="1" t="s">
        <v>2683</v>
      </c>
      <c r="H363" s="72">
        <v>2715777</v>
      </c>
      <c r="I363" s="1" t="s">
        <v>2684</v>
      </c>
      <c r="J363" s="73">
        <v>1</v>
      </c>
      <c r="K363" s="73">
        <v>1</v>
      </c>
      <c r="L363" s="73">
        <v>1</v>
      </c>
      <c r="M363" s="1">
        <v>1</v>
      </c>
      <c r="N363" s="1" t="s">
        <v>963</v>
      </c>
      <c r="O363" s="1" t="s">
        <v>1692</v>
      </c>
      <c r="P363" s="1">
        <v>50201030</v>
      </c>
      <c r="Q363" s="73">
        <v>153964502</v>
      </c>
      <c r="R363" s="74">
        <v>30.89</v>
      </c>
      <c r="S363" s="1" t="s">
        <v>1493</v>
      </c>
      <c r="T363" s="75">
        <v>1.3529500000000001</v>
      </c>
      <c r="U363" s="76">
        <v>3515254419.4390001</v>
      </c>
      <c r="V363" s="77">
        <v>3515254419.4390001</v>
      </c>
      <c r="W363" s="77">
        <v>5305066429.1067696</v>
      </c>
      <c r="X363" s="76">
        <v>5.5107547009E-3</v>
      </c>
      <c r="Y363" s="71">
        <v>0</v>
      </c>
      <c r="Z363" s="71">
        <v>1</v>
      </c>
      <c r="AA363" s="71">
        <v>0</v>
      </c>
      <c r="AB363" s="71">
        <v>0</v>
      </c>
      <c r="AC363" s="73">
        <v>0</v>
      </c>
      <c r="AD363" s="73">
        <v>1</v>
      </c>
      <c r="AE363" s="1" t="s">
        <v>1494</v>
      </c>
      <c r="AF363" s="1" t="s">
        <v>1450</v>
      </c>
      <c r="AG363" s="1" t="s">
        <v>1619</v>
      </c>
      <c r="AI363" s="2" t="str">
        <f>INDEX('ISO2-ISO3'!$D$1:$D$249, MATCH($N363, 'ISO2-ISO3'!$C$1:$C$249, 0))</f>
        <v>CAN</v>
      </c>
      <c r="AJ363" s="2" t="str">
        <f>INDEX('WB Country Groups'!$C$2:$C$219, MATCH($AI363, 'WB Country Groups'!$B$2:$B$219, 0))</f>
        <v>North America</v>
      </c>
    </row>
    <row r="364" spans="1:36">
      <c r="A364" s="70">
        <v>45169</v>
      </c>
      <c r="B364" s="70">
        <v>45169</v>
      </c>
      <c r="C364" s="71">
        <v>892400</v>
      </c>
      <c r="D364" s="1" t="s">
        <v>2685</v>
      </c>
      <c r="E364" s="71">
        <v>1246601</v>
      </c>
      <c r="G364" s="1" t="s">
        <v>2686</v>
      </c>
      <c r="H364" s="72" t="s">
        <v>2687</v>
      </c>
      <c r="I364" s="1" t="s">
        <v>2688</v>
      </c>
      <c r="J364" s="73">
        <v>1</v>
      </c>
      <c r="K364" s="73">
        <v>1</v>
      </c>
      <c r="L364" s="73">
        <v>1</v>
      </c>
      <c r="M364" s="1">
        <v>1</v>
      </c>
      <c r="N364" s="1" t="s">
        <v>1369</v>
      </c>
      <c r="O364" s="1" t="s">
        <v>1499</v>
      </c>
      <c r="P364" s="1">
        <v>30301010</v>
      </c>
      <c r="Q364" s="73">
        <v>716169262</v>
      </c>
      <c r="R364" s="74">
        <v>57.02</v>
      </c>
      <c r="S364" s="1" t="s">
        <v>1669</v>
      </c>
      <c r="T364" s="75">
        <v>0.78917255257862096</v>
      </c>
      <c r="U364" s="76">
        <v>51745301057.175003</v>
      </c>
      <c r="V364" s="77">
        <v>51745301057.175003</v>
      </c>
      <c r="W364" s="77">
        <v>51745301057.175003</v>
      </c>
      <c r="X364" s="76">
        <v>8.1119494359200003E-2</v>
      </c>
      <c r="Y364" s="71">
        <v>1</v>
      </c>
      <c r="Z364" s="71">
        <v>0</v>
      </c>
      <c r="AA364" s="71">
        <v>0</v>
      </c>
      <c r="AB364" s="71">
        <v>0</v>
      </c>
      <c r="AC364" s="73">
        <v>0.5</v>
      </c>
      <c r="AD364" s="73">
        <v>0.5</v>
      </c>
      <c r="AE364" s="1" t="s">
        <v>1670</v>
      </c>
      <c r="AF364" s="1" t="s">
        <v>1450</v>
      </c>
      <c r="AG364" s="1" t="s">
        <v>1451</v>
      </c>
      <c r="AI364" s="2" t="str">
        <f>INDEX('ISO2-ISO3'!$D$1:$D$249, MATCH($N364, 'ISO2-ISO3'!$C$1:$C$249, 0))</f>
        <v>GBR</v>
      </c>
      <c r="AJ364" s="2" t="str">
        <f>INDEX('WB Country Groups'!$C$2:$C$219, MATCH($AI364, 'WB Country Groups'!$B$2:$B$219, 0))</f>
        <v>Europe &amp; Central Asia</v>
      </c>
    </row>
    <row r="365" spans="1:36">
      <c r="A365" s="70">
        <v>45169</v>
      </c>
      <c r="B365" s="70">
        <v>45169</v>
      </c>
      <c r="C365" s="71">
        <v>892400</v>
      </c>
      <c r="D365" s="1" t="s">
        <v>2689</v>
      </c>
      <c r="E365" s="71">
        <v>1247201</v>
      </c>
      <c r="G365" s="1" t="s">
        <v>2690</v>
      </c>
      <c r="H365" s="72" t="s">
        <v>2691</v>
      </c>
      <c r="I365" s="1" t="s">
        <v>2692</v>
      </c>
      <c r="J365" s="73">
        <v>1</v>
      </c>
      <c r="K365" s="73">
        <v>1</v>
      </c>
      <c r="L365" s="73">
        <v>1</v>
      </c>
      <c r="M365" s="1">
        <v>1</v>
      </c>
      <c r="N365" s="1" t="s">
        <v>1369</v>
      </c>
      <c r="O365" s="1" t="s">
        <v>1467</v>
      </c>
      <c r="P365" s="1">
        <v>20202020</v>
      </c>
      <c r="Q365" s="73">
        <v>1902876367</v>
      </c>
      <c r="R365" s="74">
        <v>25.78</v>
      </c>
      <c r="S365" s="1" t="s">
        <v>1669</v>
      </c>
      <c r="T365" s="75">
        <v>0.78917255257862096</v>
      </c>
      <c r="U365" s="76">
        <v>62161503946.087601</v>
      </c>
      <c r="V365" s="77">
        <v>62161503946.087601</v>
      </c>
      <c r="W365" s="77">
        <v>62161503946.087601</v>
      </c>
      <c r="X365" s="76">
        <v>9.7448650712200005E-2</v>
      </c>
      <c r="Y365" s="71">
        <v>1</v>
      </c>
      <c r="Z365" s="71">
        <v>0</v>
      </c>
      <c r="AA365" s="71">
        <v>0</v>
      </c>
      <c r="AB365" s="71">
        <v>0</v>
      </c>
      <c r="AC365" s="73">
        <v>0</v>
      </c>
      <c r="AD365" s="73">
        <v>1</v>
      </c>
      <c r="AE365" s="1" t="s">
        <v>1670</v>
      </c>
      <c r="AF365" s="1" t="s">
        <v>1450</v>
      </c>
      <c r="AG365" s="1" t="s">
        <v>1451</v>
      </c>
      <c r="AI365" s="2" t="str">
        <f>INDEX('ISO2-ISO3'!$D$1:$D$249, MATCH($N365, 'ISO2-ISO3'!$C$1:$C$249, 0))</f>
        <v>GBR</v>
      </c>
      <c r="AJ365" s="2" t="str">
        <f>INDEX('WB Country Groups'!$C$2:$C$219, MATCH($AI365, 'WB Country Groups'!$B$2:$B$219, 0))</f>
        <v>Europe &amp; Central Asia</v>
      </c>
    </row>
    <row r="366" spans="1:36">
      <c r="A366" s="70">
        <v>45169</v>
      </c>
      <c r="B366" s="70">
        <v>45169</v>
      </c>
      <c r="C366" s="71">
        <v>892400</v>
      </c>
      <c r="D366" s="1" t="s">
        <v>2693</v>
      </c>
      <c r="E366" s="71">
        <v>1247801</v>
      </c>
      <c r="G366" s="1" t="s">
        <v>2694</v>
      </c>
      <c r="H366" s="72">
        <v>4741714</v>
      </c>
      <c r="I366" s="1" t="s">
        <v>2695</v>
      </c>
      <c r="J366" s="73">
        <v>0.45</v>
      </c>
      <c r="K366" s="73">
        <v>0.45</v>
      </c>
      <c r="L366" s="73">
        <v>0.45</v>
      </c>
      <c r="M366" s="1">
        <v>1</v>
      </c>
      <c r="N366" s="1" t="s">
        <v>1042</v>
      </c>
      <c r="O366" s="1" t="s">
        <v>1499</v>
      </c>
      <c r="P366" s="1">
        <v>30201020</v>
      </c>
      <c r="Q366" s="73">
        <v>50785696</v>
      </c>
      <c r="R366" s="74">
        <v>142.94999999999999</v>
      </c>
      <c r="S366" s="1" t="s">
        <v>1456</v>
      </c>
      <c r="T366" s="75">
        <v>0.92136177270005104</v>
      </c>
      <c r="U366" s="76">
        <v>3545748213.3931999</v>
      </c>
      <c r="V366" s="77">
        <v>3545748213.3931999</v>
      </c>
      <c r="W366" s="77">
        <v>7879440474.2071199</v>
      </c>
      <c r="X366" s="76">
        <v>5.5585588705000001E-3</v>
      </c>
      <c r="Y366" s="71">
        <v>0</v>
      </c>
      <c r="Z366" s="71">
        <v>1</v>
      </c>
      <c r="AA366" s="71">
        <v>0</v>
      </c>
      <c r="AB366" s="71">
        <v>0</v>
      </c>
      <c r="AC366" s="73">
        <v>0</v>
      </c>
      <c r="AD366" s="73">
        <v>1</v>
      </c>
      <c r="AE366" s="1" t="s">
        <v>1457</v>
      </c>
      <c r="AF366" s="1" t="s">
        <v>1450</v>
      </c>
      <c r="AG366" s="1" t="s">
        <v>1451</v>
      </c>
      <c r="AI366" s="2" t="str">
        <f>INDEX('ISO2-ISO3'!$D$1:$D$249, MATCH($N366, 'ISO2-ISO3'!$C$1:$C$249, 0))</f>
        <v>FRA</v>
      </c>
      <c r="AJ366" s="2" t="str">
        <f>INDEX('WB Country Groups'!$C$2:$C$219, MATCH($AI366, 'WB Country Groups'!$B$2:$B$219, 0))</f>
        <v>Europe &amp; Central Asia</v>
      </c>
    </row>
    <row r="367" spans="1:36">
      <c r="A367" s="70">
        <v>45169</v>
      </c>
      <c r="B367" s="70">
        <v>45169</v>
      </c>
      <c r="C367" s="71">
        <v>892400</v>
      </c>
      <c r="D367" s="1" t="s">
        <v>2696</v>
      </c>
      <c r="E367" s="71">
        <v>1248503</v>
      </c>
      <c r="G367" s="1" t="s">
        <v>2697</v>
      </c>
      <c r="H367" s="72">
        <v>7437805</v>
      </c>
      <c r="I367" s="1" t="s">
        <v>2698</v>
      </c>
      <c r="J367" s="73">
        <v>1</v>
      </c>
      <c r="K367" s="73">
        <v>1</v>
      </c>
      <c r="L367" s="73">
        <v>1</v>
      </c>
      <c r="M367" s="1">
        <v>1</v>
      </c>
      <c r="N367" s="1" t="s">
        <v>1324</v>
      </c>
      <c r="O367" s="1" t="s">
        <v>1484</v>
      </c>
      <c r="P367" s="1">
        <v>40301020</v>
      </c>
      <c r="Q367" s="73">
        <v>30825887</v>
      </c>
      <c r="R367" s="74">
        <v>554.6</v>
      </c>
      <c r="S367" s="1" t="s">
        <v>1468</v>
      </c>
      <c r="T367" s="75">
        <v>0.88324999999999998</v>
      </c>
      <c r="U367" s="76">
        <v>19355830093.6315</v>
      </c>
      <c r="V367" s="77">
        <v>19355830093.6315</v>
      </c>
      <c r="W367" s="77">
        <v>19355830093.6315</v>
      </c>
      <c r="X367" s="76">
        <v>3.0343531065099998E-2</v>
      </c>
      <c r="Y367" s="71">
        <v>0</v>
      </c>
      <c r="Z367" s="71">
        <v>1</v>
      </c>
      <c r="AA367" s="71">
        <v>0</v>
      </c>
      <c r="AB367" s="71">
        <v>0</v>
      </c>
      <c r="AC367" s="73">
        <v>1</v>
      </c>
      <c r="AD367" s="73">
        <v>0</v>
      </c>
      <c r="AE367" s="1" t="s">
        <v>1469</v>
      </c>
      <c r="AF367" s="1" t="s">
        <v>1470</v>
      </c>
      <c r="AG367" s="1" t="s">
        <v>1451</v>
      </c>
      <c r="AI367" s="2" t="str">
        <f>INDEX('ISO2-ISO3'!$D$1:$D$249, MATCH($N367, 'ISO2-ISO3'!$C$1:$C$249, 0))</f>
        <v>CHE</v>
      </c>
      <c r="AJ367" s="2" t="str">
        <f>INDEX('WB Country Groups'!$C$2:$C$219, MATCH($AI367, 'WB Country Groups'!$B$2:$B$219, 0))</f>
        <v>Europe &amp; Central Asia</v>
      </c>
    </row>
    <row r="368" spans="1:36">
      <c r="A368" s="70">
        <v>45169</v>
      </c>
      <c r="B368" s="70">
        <v>45169</v>
      </c>
      <c r="C368" s="71">
        <v>892400</v>
      </c>
      <c r="D368" s="1" t="s">
        <v>2699</v>
      </c>
      <c r="E368" s="71">
        <v>1248601</v>
      </c>
      <c r="G368" s="1" t="s">
        <v>2700</v>
      </c>
      <c r="H368" s="72" t="s">
        <v>2701</v>
      </c>
      <c r="I368" s="1" t="s">
        <v>2702</v>
      </c>
      <c r="J368" s="73">
        <v>1</v>
      </c>
      <c r="K368" s="73">
        <v>1</v>
      </c>
      <c r="L368" s="73">
        <v>1</v>
      </c>
      <c r="M368" s="1">
        <v>1</v>
      </c>
      <c r="N368" s="1" t="s">
        <v>1369</v>
      </c>
      <c r="O368" s="1" t="s">
        <v>1467</v>
      </c>
      <c r="P368" s="1">
        <v>20201050</v>
      </c>
      <c r="Q368" s="73">
        <v>2520039885</v>
      </c>
      <c r="R368" s="74">
        <v>6.0179999999999998</v>
      </c>
      <c r="S368" s="1" t="s">
        <v>1669</v>
      </c>
      <c r="T368" s="75">
        <v>0.78917255257862096</v>
      </c>
      <c r="U368" s="76">
        <v>19217090075.391499</v>
      </c>
      <c r="V368" s="77">
        <v>19217090075.391499</v>
      </c>
      <c r="W368" s="77">
        <v>19217090075.391499</v>
      </c>
      <c r="X368" s="76">
        <v>3.0126032666199998E-2</v>
      </c>
      <c r="Y368" s="71">
        <v>0</v>
      </c>
      <c r="Z368" s="71">
        <v>1</v>
      </c>
      <c r="AA368" s="71">
        <v>0</v>
      </c>
      <c r="AB368" s="71">
        <v>0</v>
      </c>
      <c r="AC368" s="73">
        <v>0</v>
      </c>
      <c r="AD368" s="73">
        <v>1</v>
      </c>
      <c r="AE368" s="1" t="s">
        <v>1670</v>
      </c>
      <c r="AF368" s="1" t="s">
        <v>1450</v>
      </c>
      <c r="AG368" s="1" t="s">
        <v>1451</v>
      </c>
      <c r="AI368" s="2" t="str">
        <f>INDEX('ISO2-ISO3'!$D$1:$D$249, MATCH($N368, 'ISO2-ISO3'!$C$1:$C$249, 0))</f>
        <v>GBR</v>
      </c>
      <c r="AJ368" s="2" t="str">
        <f>INDEX('WB Country Groups'!$C$2:$C$219, MATCH($AI368, 'WB Country Groups'!$B$2:$B$219, 0))</f>
        <v>Europe &amp; Central Asia</v>
      </c>
    </row>
    <row r="369" spans="1:36">
      <c r="A369" s="70">
        <v>45169</v>
      </c>
      <c r="B369" s="70">
        <v>45169</v>
      </c>
      <c r="C369" s="71">
        <v>892400</v>
      </c>
      <c r="D369" s="1" t="s">
        <v>2703</v>
      </c>
      <c r="E369" s="71">
        <v>1248901</v>
      </c>
      <c r="G369" s="1" t="s">
        <v>2704</v>
      </c>
      <c r="H369" s="72">
        <v>5669354</v>
      </c>
      <c r="I369" s="1" t="s">
        <v>2705</v>
      </c>
      <c r="J369" s="73">
        <v>1</v>
      </c>
      <c r="K369" s="73">
        <v>1</v>
      </c>
      <c r="L369" s="73">
        <v>1</v>
      </c>
      <c r="M369" s="1">
        <v>1</v>
      </c>
      <c r="N369" s="1" t="s">
        <v>1311</v>
      </c>
      <c r="O369" s="1" t="s">
        <v>1541</v>
      </c>
      <c r="P369" s="1">
        <v>10102010</v>
      </c>
      <c r="Q369" s="73">
        <v>1327396053</v>
      </c>
      <c r="R369" s="74">
        <v>14.22</v>
      </c>
      <c r="S369" s="1" t="s">
        <v>1456</v>
      </c>
      <c r="T369" s="75">
        <v>0.92136177270005104</v>
      </c>
      <c r="U369" s="76">
        <v>20486601933.0769</v>
      </c>
      <c r="V369" s="77">
        <v>20486601933.0769</v>
      </c>
      <c r="W369" s="77">
        <v>20486601933.0769</v>
      </c>
      <c r="X369" s="76">
        <v>3.2116206805199998E-2</v>
      </c>
      <c r="Y369" s="71">
        <v>0</v>
      </c>
      <c r="Z369" s="71">
        <v>1</v>
      </c>
      <c r="AA369" s="71">
        <v>0</v>
      </c>
      <c r="AB369" s="71">
        <v>0</v>
      </c>
      <c r="AC369" s="73">
        <v>1</v>
      </c>
      <c r="AD369" s="73">
        <v>0</v>
      </c>
      <c r="AE369" s="1" t="s">
        <v>1647</v>
      </c>
      <c r="AF369" s="1" t="s">
        <v>1450</v>
      </c>
      <c r="AG369" s="1" t="s">
        <v>1451</v>
      </c>
      <c r="AI369" s="2" t="str">
        <f>INDEX('ISO2-ISO3'!$D$1:$D$249, MATCH($N369, 'ISO2-ISO3'!$C$1:$C$249, 0))</f>
        <v>ESP</v>
      </c>
      <c r="AJ369" s="2" t="str">
        <f>INDEX('WB Country Groups'!$C$2:$C$219, MATCH($AI369, 'WB Country Groups'!$B$2:$B$219, 0))</f>
        <v>Europe &amp; Central Asia</v>
      </c>
    </row>
    <row r="370" spans="1:36">
      <c r="A370" s="70">
        <v>45169</v>
      </c>
      <c r="B370" s="70">
        <v>45169</v>
      </c>
      <c r="C370" s="71">
        <v>892400</v>
      </c>
      <c r="D370" s="1" t="s">
        <v>2706</v>
      </c>
      <c r="E370" s="71">
        <v>1249401</v>
      </c>
      <c r="G370" s="1" t="s">
        <v>2707</v>
      </c>
      <c r="H370" s="72">
        <v>5334588</v>
      </c>
      <c r="I370" s="1" t="s">
        <v>2708</v>
      </c>
      <c r="J370" s="73">
        <v>1</v>
      </c>
      <c r="K370" s="73">
        <v>1</v>
      </c>
      <c r="L370" s="73">
        <v>1</v>
      </c>
      <c r="M370" s="1">
        <v>1</v>
      </c>
      <c r="N370" s="1" t="s">
        <v>1058</v>
      </c>
      <c r="O370" s="1" t="s">
        <v>1467</v>
      </c>
      <c r="P370" s="1">
        <v>20101010</v>
      </c>
      <c r="Q370" s="73">
        <v>43558850</v>
      </c>
      <c r="R370" s="74">
        <v>251.3</v>
      </c>
      <c r="S370" s="1" t="s">
        <v>1456</v>
      </c>
      <c r="T370" s="75">
        <v>0.92136177270005104</v>
      </c>
      <c r="U370" s="76">
        <v>11880609039.076799</v>
      </c>
      <c r="V370" s="77">
        <v>11880609039.076799</v>
      </c>
      <c r="W370" s="77">
        <v>11880609039.076799</v>
      </c>
      <c r="X370" s="76">
        <v>1.8624860194799999E-2</v>
      </c>
      <c r="Y370" s="71">
        <v>0</v>
      </c>
      <c r="Z370" s="71">
        <v>1</v>
      </c>
      <c r="AA370" s="71">
        <v>0</v>
      </c>
      <c r="AB370" s="71">
        <v>0</v>
      </c>
      <c r="AC370" s="73">
        <v>0</v>
      </c>
      <c r="AD370" s="73">
        <v>1</v>
      </c>
      <c r="AE370" s="1" t="s">
        <v>1523</v>
      </c>
      <c r="AF370" s="1" t="s">
        <v>1524</v>
      </c>
      <c r="AG370" s="1" t="s">
        <v>1451</v>
      </c>
      <c r="AI370" s="2" t="str">
        <f>INDEX('ISO2-ISO3'!$D$1:$D$249, MATCH($N370, 'ISO2-ISO3'!$C$1:$C$249, 0))</f>
        <v>DEU</v>
      </c>
      <c r="AJ370" s="2" t="str">
        <f>INDEX('WB Country Groups'!$C$2:$C$219, MATCH($AI370, 'WB Country Groups'!$B$2:$B$219, 0))</f>
        <v>Europe &amp; Central Asia</v>
      </c>
    </row>
    <row r="371" spans="1:36">
      <c r="A371" s="70">
        <v>45169</v>
      </c>
      <c r="B371" s="70">
        <v>45169</v>
      </c>
      <c r="C371" s="71">
        <v>892400</v>
      </c>
      <c r="D371" s="1" t="s">
        <v>2709</v>
      </c>
      <c r="E371" s="71">
        <v>1249801</v>
      </c>
      <c r="G371" s="1" t="s">
        <v>2710</v>
      </c>
      <c r="H371" s="72">
        <v>6738220</v>
      </c>
      <c r="I371" s="1" t="s">
        <v>2711</v>
      </c>
      <c r="J371" s="73">
        <v>0.9</v>
      </c>
      <c r="K371" s="73">
        <v>0.9</v>
      </c>
      <c r="L371" s="73">
        <v>0.9</v>
      </c>
      <c r="M371" s="1">
        <v>1</v>
      </c>
      <c r="N371" s="1" t="s">
        <v>1115</v>
      </c>
      <c r="O371" s="1" t="s">
        <v>1474</v>
      </c>
      <c r="P371" s="1">
        <v>45202030</v>
      </c>
      <c r="Q371" s="73">
        <v>609521978</v>
      </c>
      <c r="R371" s="74">
        <v>1188</v>
      </c>
      <c r="S371" s="1" t="s">
        <v>1479</v>
      </c>
      <c r="T371" s="75">
        <v>145.58500000000001</v>
      </c>
      <c r="U371" s="76">
        <v>4476428882.6293898</v>
      </c>
      <c r="V371" s="77">
        <v>4476428882.6293898</v>
      </c>
      <c r="W371" s="77">
        <v>4973809869.5882101</v>
      </c>
      <c r="X371" s="76">
        <v>7.0175579245999996E-3</v>
      </c>
      <c r="Y371" s="71">
        <v>0</v>
      </c>
      <c r="Z371" s="71">
        <v>1</v>
      </c>
      <c r="AA371" s="71">
        <v>0</v>
      </c>
      <c r="AB371" s="71">
        <v>0</v>
      </c>
      <c r="AC371" s="73">
        <v>1</v>
      </c>
      <c r="AD371" s="73">
        <v>0</v>
      </c>
      <c r="AE371" s="1" t="s">
        <v>1480</v>
      </c>
      <c r="AF371" s="1" t="s">
        <v>1450</v>
      </c>
      <c r="AG371" s="1" t="s">
        <v>1451</v>
      </c>
      <c r="AI371" s="2" t="str">
        <f>INDEX('ISO2-ISO3'!$D$1:$D$249, MATCH($N371, 'ISO2-ISO3'!$C$1:$C$249, 0))</f>
        <v>JPN</v>
      </c>
      <c r="AJ371" s="2" t="str">
        <f>INDEX('WB Country Groups'!$C$2:$C$219, MATCH($AI371, 'WB Country Groups'!$B$2:$B$219, 0))</f>
        <v>East Asia &amp; Pacific</v>
      </c>
    </row>
    <row r="372" spans="1:36">
      <c r="A372" s="70">
        <v>45169</v>
      </c>
      <c r="B372" s="70">
        <v>45169</v>
      </c>
      <c r="C372" s="71">
        <v>892400</v>
      </c>
      <c r="D372" s="1" t="s">
        <v>2712</v>
      </c>
      <c r="E372" s="71">
        <v>1251301</v>
      </c>
      <c r="G372" s="1" t="s">
        <v>2713</v>
      </c>
      <c r="H372" s="72">
        <v>7110388</v>
      </c>
      <c r="I372" s="1" t="s">
        <v>2714</v>
      </c>
      <c r="J372" s="73">
        <v>1</v>
      </c>
      <c r="K372" s="73">
        <v>1</v>
      </c>
      <c r="L372" s="73">
        <v>1</v>
      </c>
      <c r="M372" s="1">
        <v>1</v>
      </c>
      <c r="N372" s="1" t="s">
        <v>1324</v>
      </c>
      <c r="O372" s="1" t="s">
        <v>1447</v>
      </c>
      <c r="P372" s="1">
        <v>35202010</v>
      </c>
      <c r="Q372" s="73">
        <v>702562700</v>
      </c>
      <c r="R372" s="74">
        <v>260.3</v>
      </c>
      <c r="S372" s="1" t="s">
        <v>1468</v>
      </c>
      <c r="T372" s="75">
        <v>0.88324999999999998</v>
      </c>
      <c r="U372" s="76">
        <v>207050179235.77701</v>
      </c>
      <c r="V372" s="77">
        <v>207050179235.77701</v>
      </c>
      <c r="W372" s="77">
        <v>240413388066.79901</v>
      </c>
      <c r="X372" s="76">
        <v>0.32458610740400001</v>
      </c>
      <c r="Y372" s="71">
        <v>1</v>
      </c>
      <c r="Z372" s="71">
        <v>0</v>
      </c>
      <c r="AA372" s="71">
        <v>0</v>
      </c>
      <c r="AB372" s="71">
        <v>0</v>
      </c>
      <c r="AC372" s="73">
        <v>0</v>
      </c>
      <c r="AD372" s="73">
        <v>1</v>
      </c>
      <c r="AE372" s="1" t="s">
        <v>1469</v>
      </c>
      <c r="AF372" s="1" t="s">
        <v>2715</v>
      </c>
      <c r="AG372" s="1" t="s">
        <v>1451</v>
      </c>
      <c r="AI372" s="2" t="str">
        <f>INDEX('ISO2-ISO3'!$D$1:$D$249, MATCH($N372, 'ISO2-ISO3'!$C$1:$C$249, 0))</f>
        <v>CHE</v>
      </c>
      <c r="AJ372" s="2" t="str">
        <f>INDEX('WB Country Groups'!$C$2:$C$219, MATCH($AI372, 'WB Country Groups'!$B$2:$B$219, 0))</f>
        <v>Europe &amp; Central Asia</v>
      </c>
    </row>
    <row r="373" spans="1:36">
      <c r="A373" s="70">
        <v>45169</v>
      </c>
      <c r="B373" s="70">
        <v>45169</v>
      </c>
      <c r="C373" s="71">
        <v>892400</v>
      </c>
      <c r="D373" s="1" t="s">
        <v>2716</v>
      </c>
      <c r="E373" s="71">
        <v>1251302</v>
      </c>
      <c r="G373" s="1" t="s">
        <v>2717</v>
      </c>
      <c r="H373" s="72">
        <v>7108918</v>
      </c>
      <c r="I373" s="1" t="s">
        <v>2718</v>
      </c>
      <c r="J373" s="73">
        <v>0.3</v>
      </c>
      <c r="K373" s="73">
        <v>0.3</v>
      </c>
      <c r="L373" s="73">
        <v>0.3</v>
      </c>
      <c r="M373" s="1">
        <v>1</v>
      </c>
      <c r="N373" s="1" t="s">
        <v>1324</v>
      </c>
      <c r="O373" s="1" t="s">
        <v>1447</v>
      </c>
      <c r="P373" s="1">
        <v>35202010</v>
      </c>
      <c r="Q373" s="73">
        <v>106691000</v>
      </c>
      <c r="R373" s="74">
        <v>276.2</v>
      </c>
      <c r="S373" s="1" t="s">
        <v>1468</v>
      </c>
      <c r="T373" s="75">
        <v>0.88324999999999998</v>
      </c>
      <c r="U373" s="76">
        <v>10008962649.306499</v>
      </c>
      <c r="V373" s="77">
        <v>10008962649.306499</v>
      </c>
      <c r="W373" s="77">
        <v>240413388066.79901</v>
      </c>
      <c r="X373" s="76">
        <v>1.5690738532500002E-2</v>
      </c>
      <c r="Y373" s="71">
        <v>1</v>
      </c>
      <c r="Z373" s="71">
        <v>0</v>
      </c>
      <c r="AA373" s="71">
        <v>0</v>
      </c>
      <c r="AB373" s="71">
        <v>0</v>
      </c>
      <c r="AC373" s="73">
        <v>0</v>
      </c>
      <c r="AD373" s="73">
        <v>1</v>
      </c>
      <c r="AE373" s="1" t="s">
        <v>1469</v>
      </c>
      <c r="AF373" s="1" t="s">
        <v>2719</v>
      </c>
      <c r="AG373" s="1" t="s">
        <v>1451</v>
      </c>
      <c r="AI373" s="2" t="str">
        <f>INDEX('ISO2-ISO3'!$D$1:$D$249, MATCH($N373, 'ISO2-ISO3'!$C$1:$C$249, 0))</f>
        <v>CHE</v>
      </c>
      <c r="AJ373" s="2" t="str">
        <f>INDEX('WB Country Groups'!$C$2:$C$219, MATCH($AI373, 'WB Country Groups'!$B$2:$B$219, 0))</f>
        <v>Europe &amp; Central Asia</v>
      </c>
    </row>
    <row r="374" spans="1:36">
      <c r="A374" s="70">
        <v>45169</v>
      </c>
      <c r="B374" s="70">
        <v>45169</v>
      </c>
      <c r="C374" s="71">
        <v>892400</v>
      </c>
      <c r="D374" s="1" t="s">
        <v>2720</v>
      </c>
      <c r="E374" s="71">
        <v>1251901</v>
      </c>
      <c r="F374" s="1">
        <v>775109200</v>
      </c>
      <c r="G374" s="1" t="s">
        <v>2721</v>
      </c>
      <c r="H374" s="72">
        <v>2169051</v>
      </c>
      <c r="I374" s="1" t="s">
        <v>2722</v>
      </c>
      <c r="J374" s="73">
        <v>0.85</v>
      </c>
      <c r="K374" s="73">
        <v>0.85</v>
      </c>
      <c r="L374" s="73">
        <v>0.85</v>
      </c>
      <c r="M374" s="1">
        <v>1</v>
      </c>
      <c r="N374" s="1" t="s">
        <v>963</v>
      </c>
      <c r="O374" s="1" t="s">
        <v>1692</v>
      </c>
      <c r="P374" s="1">
        <v>50102010</v>
      </c>
      <c r="Q374" s="73">
        <v>417414747</v>
      </c>
      <c r="R374" s="74">
        <v>54.97</v>
      </c>
      <c r="S374" s="1" t="s">
        <v>1493</v>
      </c>
      <c r="T374" s="75">
        <v>1.3529500000000001</v>
      </c>
      <c r="U374" s="76">
        <v>14415532980.673</v>
      </c>
      <c r="V374" s="77">
        <v>14415532980.673</v>
      </c>
      <c r="W374" s="77">
        <v>21584793866.6544</v>
      </c>
      <c r="X374" s="76">
        <v>2.2598781385399998E-2</v>
      </c>
      <c r="Y374" s="71">
        <v>1</v>
      </c>
      <c r="Z374" s="71">
        <v>0</v>
      </c>
      <c r="AA374" s="71">
        <v>0</v>
      </c>
      <c r="AB374" s="71">
        <v>0</v>
      </c>
      <c r="AC374" s="73">
        <v>0</v>
      </c>
      <c r="AD374" s="73">
        <v>1</v>
      </c>
      <c r="AE374" s="1" t="s">
        <v>1494</v>
      </c>
      <c r="AF374" s="1" t="s">
        <v>1450</v>
      </c>
      <c r="AG374" s="1" t="s">
        <v>1619</v>
      </c>
      <c r="AI374" s="2" t="str">
        <f>INDEX('ISO2-ISO3'!$D$1:$D$249, MATCH($N374, 'ISO2-ISO3'!$C$1:$C$249, 0))</f>
        <v>CAN</v>
      </c>
      <c r="AJ374" s="2" t="str">
        <f>INDEX('WB Country Groups'!$C$2:$C$219, MATCH($AI374, 'WB Country Groups'!$B$2:$B$219, 0))</f>
        <v>North America</v>
      </c>
    </row>
    <row r="375" spans="1:36">
      <c r="A375" s="70">
        <v>45169</v>
      </c>
      <c r="B375" s="70">
        <v>45169</v>
      </c>
      <c r="C375" s="71">
        <v>892400</v>
      </c>
      <c r="D375" s="1" t="s">
        <v>2723</v>
      </c>
      <c r="E375" s="71">
        <v>1252301</v>
      </c>
      <c r="G375" s="1" t="s">
        <v>2724</v>
      </c>
      <c r="H375" s="72" t="s">
        <v>2725</v>
      </c>
      <c r="I375" s="1" t="s">
        <v>2726</v>
      </c>
      <c r="J375" s="73">
        <v>1</v>
      </c>
      <c r="K375" s="73">
        <v>1</v>
      </c>
      <c r="L375" s="73">
        <v>1</v>
      </c>
      <c r="M375" s="1">
        <v>1</v>
      </c>
      <c r="N375" s="1" t="s">
        <v>1369</v>
      </c>
      <c r="O375" s="1" t="s">
        <v>1467</v>
      </c>
      <c r="P375" s="1">
        <v>20101010</v>
      </c>
      <c r="Q375" s="73">
        <v>8367596989</v>
      </c>
      <c r="R375" s="74">
        <v>2.2229999999999999</v>
      </c>
      <c r="S375" s="1" t="s">
        <v>1669</v>
      </c>
      <c r="T375" s="75">
        <v>0.78917255257862096</v>
      </c>
      <c r="U375" s="76">
        <v>23570470166.210999</v>
      </c>
      <c r="V375" s="77">
        <v>23570470166.210999</v>
      </c>
      <c r="W375" s="77">
        <v>23570470166.210999</v>
      </c>
      <c r="X375" s="76">
        <v>3.6950690838199997E-2</v>
      </c>
      <c r="Y375" s="71">
        <v>0</v>
      </c>
      <c r="Z375" s="71">
        <v>1</v>
      </c>
      <c r="AA375" s="71">
        <v>0</v>
      </c>
      <c r="AB375" s="71">
        <v>0</v>
      </c>
      <c r="AC375" s="73">
        <v>0</v>
      </c>
      <c r="AD375" s="73">
        <v>1</v>
      </c>
      <c r="AE375" s="1" t="s">
        <v>1670</v>
      </c>
      <c r="AF375" s="1" t="s">
        <v>1450</v>
      </c>
      <c r="AG375" s="1" t="s">
        <v>1451</v>
      </c>
      <c r="AI375" s="2" t="str">
        <f>INDEX('ISO2-ISO3'!$D$1:$D$249, MATCH($N375, 'ISO2-ISO3'!$C$1:$C$249, 0))</f>
        <v>GBR</v>
      </c>
      <c r="AJ375" s="2" t="str">
        <f>INDEX('WB Country Groups'!$C$2:$C$219, MATCH($AI375, 'WB Country Groups'!$B$2:$B$219, 0))</f>
        <v>Europe &amp; Central Asia</v>
      </c>
    </row>
    <row r="376" spans="1:36">
      <c r="A376" s="70">
        <v>45169</v>
      </c>
      <c r="B376" s="70">
        <v>45169</v>
      </c>
      <c r="C376" s="71">
        <v>892400</v>
      </c>
      <c r="D376" s="1" t="s">
        <v>2727</v>
      </c>
      <c r="E376" s="71">
        <v>1253101</v>
      </c>
      <c r="F376" s="1">
        <v>780087102</v>
      </c>
      <c r="G376" s="1" t="s">
        <v>2728</v>
      </c>
      <c r="H376" s="72">
        <v>2754383</v>
      </c>
      <c r="I376" s="1" t="s">
        <v>2729</v>
      </c>
      <c r="J376" s="73">
        <v>1</v>
      </c>
      <c r="K376" s="73">
        <v>1</v>
      </c>
      <c r="L376" s="73">
        <v>1</v>
      </c>
      <c r="M376" s="1">
        <v>1</v>
      </c>
      <c r="N376" s="1" t="s">
        <v>963</v>
      </c>
      <c r="O376" s="1" t="s">
        <v>1484</v>
      </c>
      <c r="P376" s="1">
        <v>40101010</v>
      </c>
      <c r="Q376" s="73">
        <v>1385919070</v>
      </c>
      <c r="R376" s="74">
        <v>121.74</v>
      </c>
      <c r="S376" s="1" t="s">
        <v>1493</v>
      </c>
      <c r="T376" s="75">
        <v>1.3529500000000001</v>
      </c>
      <c r="U376" s="76">
        <v>124706594908.755</v>
      </c>
      <c r="V376" s="77">
        <v>124706594908.755</v>
      </c>
      <c r="W376" s="77">
        <v>124706594908.755</v>
      </c>
      <c r="X376" s="76">
        <v>0.19549863882490001</v>
      </c>
      <c r="Y376" s="71">
        <v>1</v>
      </c>
      <c r="Z376" s="71">
        <v>0</v>
      </c>
      <c r="AA376" s="71">
        <v>0</v>
      </c>
      <c r="AB376" s="71">
        <v>0</v>
      </c>
      <c r="AC376" s="73">
        <v>0.35</v>
      </c>
      <c r="AD376" s="73">
        <v>0.65</v>
      </c>
      <c r="AE376" s="1" t="s">
        <v>1494</v>
      </c>
      <c r="AF376" s="1" t="s">
        <v>1450</v>
      </c>
      <c r="AG376" s="1" t="s">
        <v>1451</v>
      </c>
      <c r="AI376" s="2" t="str">
        <f>INDEX('ISO2-ISO3'!$D$1:$D$249, MATCH($N376, 'ISO2-ISO3'!$C$1:$C$249, 0))</f>
        <v>CAN</v>
      </c>
      <c r="AJ376" s="2" t="str">
        <f>INDEX('WB Country Groups'!$C$2:$C$219, MATCH($AI376, 'WB Country Groups'!$B$2:$B$219, 0))</f>
        <v>North America</v>
      </c>
    </row>
    <row r="377" spans="1:36">
      <c r="A377" s="70">
        <v>45169</v>
      </c>
      <c r="B377" s="70">
        <v>45169</v>
      </c>
      <c r="C377" s="71">
        <v>892400</v>
      </c>
      <c r="D377" s="1" t="s">
        <v>2730</v>
      </c>
      <c r="E377" s="71">
        <v>1253201</v>
      </c>
      <c r="G377" s="1" t="s">
        <v>2731</v>
      </c>
      <c r="H377" s="72" t="s">
        <v>2732</v>
      </c>
      <c r="I377" s="1" t="s">
        <v>2733</v>
      </c>
      <c r="J377" s="73">
        <v>0.6</v>
      </c>
      <c r="K377" s="73">
        <v>0.6</v>
      </c>
      <c r="L377" s="73">
        <v>0.6</v>
      </c>
      <c r="M377" s="1">
        <v>1</v>
      </c>
      <c r="N377" s="1" t="s">
        <v>1369</v>
      </c>
      <c r="O377" s="1" t="s">
        <v>1484</v>
      </c>
      <c r="P377" s="1">
        <v>40101010</v>
      </c>
      <c r="Q377" s="73">
        <v>9557407203</v>
      </c>
      <c r="R377" s="74">
        <v>2.3039999999999998</v>
      </c>
      <c r="S377" s="1" t="s">
        <v>1669</v>
      </c>
      <c r="T377" s="75">
        <v>0.78917255257862096</v>
      </c>
      <c r="U377" s="76">
        <v>16741788185.937901</v>
      </c>
      <c r="V377" s="77">
        <v>16741788185.937901</v>
      </c>
      <c r="W377" s="77">
        <v>27902980309.8965</v>
      </c>
      <c r="X377" s="76">
        <v>2.6245579107000001E-2</v>
      </c>
      <c r="Y377" s="71">
        <v>1</v>
      </c>
      <c r="Z377" s="71">
        <v>0</v>
      </c>
      <c r="AA377" s="71">
        <v>0</v>
      </c>
      <c r="AB377" s="71">
        <v>0</v>
      </c>
      <c r="AC377" s="73">
        <v>1</v>
      </c>
      <c r="AD377" s="73">
        <v>0</v>
      </c>
      <c r="AE377" s="1" t="s">
        <v>1670</v>
      </c>
      <c r="AF377" s="1" t="s">
        <v>1450</v>
      </c>
      <c r="AG377" s="1" t="s">
        <v>1451</v>
      </c>
      <c r="AI377" s="2" t="str">
        <f>INDEX('ISO2-ISO3'!$D$1:$D$249, MATCH($N377, 'ISO2-ISO3'!$C$1:$C$249, 0))</f>
        <v>GBR</v>
      </c>
      <c r="AJ377" s="2" t="str">
        <f>INDEX('WB Country Groups'!$C$2:$C$219, MATCH($AI377, 'WB Country Groups'!$B$2:$B$219, 0))</f>
        <v>Europe &amp; Central Asia</v>
      </c>
    </row>
    <row r="378" spans="1:36">
      <c r="A378" s="70">
        <v>45169</v>
      </c>
      <c r="B378" s="70">
        <v>45169</v>
      </c>
      <c r="C378" s="71">
        <v>892400</v>
      </c>
      <c r="D378" s="1" t="s">
        <v>2734</v>
      </c>
      <c r="E378" s="71">
        <v>1254102</v>
      </c>
      <c r="G378" s="1" t="s">
        <v>2735</v>
      </c>
      <c r="H378" s="72">
        <v>718875</v>
      </c>
      <c r="I378" s="1" t="s">
        <v>2736</v>
      </c>
      <c r="J378" s="73">
        <v>0.9</v>
      </c>
      <c r="K378" s="73">
        <v>0.9</v>
      </c>
      <c r="L378" s="73">
        <v>0.9</v>
      </c>
      <c r="M378" s="1">
        <v>1</v>
      </c>
      <c r="N378" s="1" t="s">
        <v>1369</v>
      </c>
      <c r="O378" s="1" t="s">
        <v>1462</v>
      </c>
      <c r="P378" s="1">
        <v>15104020</v>
      </c>
      <c r="Q378" s="73">
        <v>1250832170</v>
      </c>
      <c r="R378" s="74">
        <v>48.725000000000001</v>
      </c>
      <c r="S378" s="1" t="s">
        <v>1669</v>
      </c>
      <c r="T378" s="75">
        <v>0.78917255257862096</v>
      </c>
      <c r="U378" s="76">
        <v>69505860987.810196</v>
      </c>
      <c r="V378" s="77">
        <v>69505860987.810196</v>
      </c>
      <c r="W378" s="77">
        <v>77228734430.900299</v>
      </c>
      <c r="X378" s="76">
        <v>0.10896217015159999</v>
      </c>
      <c r="Y378" s="71">
        <v>1</v>
      </c>
      <c r="Z378" s="71">
        <v>0</v>
      </c>
      <c r="AA378" s="71">
        <v>0</v>
      </c>
      <c r="AB378" s="71">
        <v>0</v>
      </c>
      <c r="AC378" s="73">
        <v>1</v>
      </c>
      <c r="AD378" s="73">
        <v>0</v>
      </c>
      <c r="AE378" s="1" t="s">
        <v>1670</v>
      </c>
      <c r="AF378" s="1" t="s">
        <v>1450</v>
      </c>
      <c r="AG378" s="1" t="s">
        <v>1451</v>
      </c>
      <c r="AI378" s="2" t="str">
        <f>INDEX('ISO2-ISO3'!$D$1:$D$249, MATCH($N378, 'ISO2-ISO3'!$C$1:$C$249, 0))</f>
        <v>GBR</v>
      </c>
      <c r="AJ378" s="2" t="str">
        <f>INDEX('WB Country Groups'!$C$2:$C$219, MATCH($AI378, 'WB Country Groups'!$B$2:$B$219, 0))</f>
        <v>Europe &amp; Central Asia</v>
      </c>
    </row>
    <row r="379" spans="1:36">
      <c r="A379" s="70">
        <v>45169</v>
      </c>
      <c r="B379" s="70">
        <v>45169</v>
      </c>
      <c r="C379" s="71">
        <v>892400</v>
      </c>
      <c r="D379" s="1" t="s">
        <v>2737</v>
      </c>
      <c r="E379" s="71">
        <v>1254601</v>
      </c>
      <c r="G379" s="1" t="s">
        <v>2738</v>
      </c>
      <c r="H379" s="72">
        <v>4768962</v>
      </c>
      <c r="I379" s="1" t="s">
        <v>2739</v>
      </c>
      <c r="J379" s="73">
        <v>0.85</v>
      </c>
      <c r="K379" s="73">
        <v>0.85</v>
      </c>
      <c r="L379" s="73">
        <v>0.85</v>
      </c>
      <c r="M379" s="1">
        <v>1</v>
      </c>
      <c r="N379" s="1" t="s">
        <v>1058</v>
      </c>
      <c r="O379" s="1" t="s">
        <v>1548</v>
      </c>
      <c r="P379" s="1">
        <v>55105010</v>
      </c>
      <c r="Q379" s="73">
        <v>743841217</v>
      </c>
      <c r="R379" s="74">
        <v>38.06</v>
      </c>
      <c r="S379" s="1" t="s">
        <v>1456</v>
      </c>
      <c r="T379" s="75">
        <v>0.92136177270005104</v>
      </c>
      <c r="U379" s="76">
        <v>26117870226.640099</v>
      </c>
      <c r="V379" s="77">
        <v>26117870226.640099</v>
      </c>
      <c r="W379" s="77">
        <v>30726906148.9884</v>
      </c>
      <c r="X379" s="76">
        <v>4.0944170451000003E-2</v>
      </c>
      <c r="Y379" s="71">
        <v>1</v>
      </c>
      <c r="Z379" s="71">
        <v>0</v>
      </c>
      <c r="AA379" s="71">
        <v>0</v>
      </c>
      <c r="AB379" s="71">
        <v>0</v>
      </c>
      <c r="AC379" s="73">
        <v>0.65</v>
      </c>
      <c r="AD379" s="73">
        <v>0.35</v>
      </c>
      <c r="AE379" s="1" t="s">
        <v>1523</v>
      </c>
      <c r="AF379" s="1" t="s">
        <v>1524</v>
      </c>
      <c r="AG379" s="1" t="s">
        <v>1451</v>
      </c>
      <c r="AI379" s="2" t="str">
        <f>INDEX('ISO2-ISO3'!$D$1:$D$249, MATCH($N379, 'ISO2-ISO3'!$C$1:$C$249, 0))</f>
        <v>DEU</v>
      </c>
      <c r="AJ379" s="2" t="str">
        <f>INDEX('WB Country Groups'!$C$2:$C$219, MATCH($AI379, 'WB Country Groups'!$B$2:$B$219, 0))</f>
        <v>Europe &amp; Central Asia</v>
      </c>
    </row>
    <row r="380" spans="1:36">
      <c r="A380" s="70">
        <v>45169</v>
      </c>
      <c r="B380" s="70">
        <v>45169</v>
      </c>
      <c r="C380" s="71">
        <v>892400</v>
      </c>
      <c r="D380" s="1" t="s">
        <v>2740</v>
      </c>
      <c r="E380" s="71">
        <v>1256101</v>
      </c>
      <c r="G380" s="1" t="s">
        <v>2741</v>
      </c>
      <c r="H380" s="72" t="s">
        <v>2742</v>
      </c>
      <c r="I380" s="1" t="s">
        <v>2743</v>
      </c>
      <c r="J380" s="73">
        <v>0.8</v>
      </c>
      <c r="K380" s="73">
        <v>0.8</v>
      </c>
      <c r="L380" s="73">
        <v>0.8</v>
      </c>
      <c r="M380" s="1">
        <v>1</v>
      </c>
      <c r="N380" s="1" t="s">
        <v>1042</v>
      </c>
      <c r="O380" s="1" t="s">
        <v>1467</v>
      </c>
      <c r="P380" s="1">
        <v>20101010</v>
      </c>
      <c r="Q380" s="73">
        <v>427260541</v>
      </c>
      <c r="R380" s="74">
        <v>148.30000000000001</v>
      </c>
      <c r="S380" s="1" t="s">
        <v>1456</v>
      </c>
      <c r="T380" s="75">
        <v>0.92136177270005104</v>
      </c>
      <c r="U380" s="76">
        <v>55016598350.604897</v>
      </c>
      <c r="V380" s="77">
        <v>55016598350.604897</v>
      </c>
      <c r="W380" s="77">
        <v>68770747938.256104</v>
      </c>
      <c r="X380" s="76">
        <v>8.6247805083499995E-2</v>
      </c>
      <c r="Y380" s="71">
        <v>1</v>
      </c>
      <c r="Z380" s="71">
        <v>0</v>
      </c>
      <c r="AA380" s="71">
        <v>0</v>
      </c>
      <c r="AB380" s="71">
        <v>0</v>
      </c>
      <c r="AC380" s="73">
        <v>0</v>
      </c>
      <c r="AD380" s="73">
        <v>1</v>
      </c>
      <c r="AE380" s="1" t="s">
        <v>1457</v>
      </c>
      <c r="AF380" s="1" t="s">
        <v>1450</v>
      </c>
      <c r="AG380" s="1" t="s">
        <v>1451</v>
      </c>
      <c r="AI380" s="2" t="str">
        <f>INDEX('ISO2-ISO3'!$D$1:$D$249, MATCH($N380, 'ISO2-ISO3'!$C$1:$C$249, 0))</f>
        <v>FRA</v>
      </c>
      <c r="AJ380" s="2" t="str">
        <f>INDEX('WB Country Groups'!$C$2:$C$219, MATCH($AI380, 'WB Country Groups'!$B$2:$B$219, 0))</f>
        <v>Europe &amp; Central Asia</v>
      </c>
    </row>
    <row r="381" spans="1:36">
      <c r="A381" s="70">
        <v>45169</v>
      </c>
      <c r="B381" s="70">
        <v>45169</v>
      </c>
      <c r="C381" s="71">
        <v>892400</v>
      </c>
      <c r="D381" s="1" t="s">
        <v>2744</v>
      </c>
      <c r="E381" s="71">
        <v>1256401</v>
      </c>
      <c r="G381" s="1" t="s">
        <v>2745</v>
      </c>
      <c r="H381" s="72" t="s">
        <v>2746</v>
      </c>
      <c r="I381" s="1" t="s">
        <v>2747</v>
      </c>
      <c r="J381" s="73">
        <v>0.7</v>
      </c>
      <c r="K381" s="73">
        <v>0.7</v>
      </c>
      <c r="L381" s="73">
        <v>0.7</v>
      </c>
      <c r="M381" s="1">
        <v>1</v>
      </c>
      <c r="N381" s="1" t="s">
        <v>1369</v>
      </c>
      <c r="O381" s="1" t="s">
        <v>1499</v>
      </c>
      <c r="P381" s="1">
        <v>30101030</v>
      </c>
      <c r="Q381" s="73">
        <v>2356072795</v>
      </c>
      <c r="R381" s="74">
        <v>2.7010000000000001</v>
      </c>
      <c r="S381" s="1" t="s">
        <v>1669</v>
      </c>
      <c r="T381" s="75">
        <v>0.78917255257862096</v>
      </c>
      <c r="U381" s="76">
        <v>5644680392.0777597</v>
      </c>
      <c r="V381" s="77">
        <v>5644680392.0777597</v>
      </c>
      <c r="W381" s="77">
        <v>8063829131.5396605</v>
      </c>
      <c r="X381" s="76">
        <v>8.8489893743000005E-3</v>
      </c>
      <c r="Y381" s="71">
        <v>0</v>
      </c>
      <c r="Z381" s="71">
        <v>1</v>
      </c>
      <c r="AA381" s="71">
        <v>0</v>
      </c>
      <c r="AB381" s="71">
        <v>0</v>
      </c>
      <c r="AC381" s="73">
        <v>1</v>
      </c>
      <c r="AD381" s="73">
        <v>0</v>
      </c>
      <c r="AE381" s="1" t="s">
        <v>1670</v>
      </c>
      <c r="AF381" s="1" t="s">
        <v>1450</v>
      </c>
      <c r="AG381" s="1" t="s">
        <v>1451</v>
      </c>
      <c r="AI381" s="2" t="str">
        <f>INDEX('ISO2-ISO3'!$D$1:$D$249, MATCH($N381, 'ISO2-ISO3'!$C$1:$C$249, 0))</f>
        <v>GBR</v>
      </c>
      <c r="AJ381" s="2" t="str">
        <f>INDEX('WB Country Groups'!$C$2:$C$219, MATCH($AI381, 'WB Country Groups'!$B$2:$B$219, 0))</f>
        <v>Europe &amp; Central Asia</v>
      </c>
    </row>
    <row r="382" spans="1:36">
      <c r="A382" s="70">
        <v>45169</v>
      </c>
      <c r="B382" s="70">
        <v>45169</v>
      </c>
      <c r="C382" s="71">
        <v>892400</v>
      </c>
      <c r="D382" s="1" t="s">
        <v>2748</v>
      </c>
      <c r="E382" s="71">
        <v>1256601</v>
      </c>
      <c r="G382" s="1" t="s">
        <v>2749</v>
      </c>
      <c r="H382" s="72">
        <v>7380482</v>
      </c>
      <c r="I382" s="1" t="s">
        <v>2750</v>
      </c>
      <c r="J382" s="73">
        <v>0.95</v>
      </c>
      <c r="K382" s="73">
        <v>0.95</v>
      </c>
      <c r="L382" s="73">
        <v>0.95</v>
      </c>
      <c r="M382" s="1">
        <v>1</v>
      </c>
      <c r="N382" s="1" t="s">
        <v>1042</v>
      </c>
      <c r="O382" s="1" t="s">
        <v>1467</v>
      </c>
      <c r="P382" s="1">
        <v>20102010</v>
      </c>
      <c r="Q382" s="73">
        <v>515791016</v>
      </c>
      <c r="R382" s="74">
        <v>60.16</v>
      </c>
      <c r="S382" s="1" t="s">
        <v>1456</v>
      </c>
      <c r="T382" s="75">
        <v>0.92136177270005104</v>
      </c>
      <c r="U382" s="76">
        <v>31994477109.73</v>
      </c>
      <c r="V382" s="77">
        <v>31994477109.73</v>
      </c>
      <c r="W382" s="77">
        <v>33678396957.6105</v>
      </c>
      <c r="X382" s="76">
        <v>5.0156743750699999E-2</v>
      </c>
      <c r="Y382" s="71">
        <v>1</v>
      </c>
      <c r="Z382" s="71">
        <v>0</v>
      </c>
      <c r="AA382" s="71">
        <v>0</v>
      </c>
      <c r="AB382" s="71">
        <v>0</v>
      </c>
      <c r="AC382" s="73">
        <v>1</v>
      </c>
      <c r="AD382" s="73">
        <v>0</v>
      </c>
      <c r="AE382" s="1" t="s">
        <v>1457</v>
      </c>
      <c r="AF382" s="1" t="s">
        <v>1450</v>
      </c>
      <c r="AG382" s="1" t="s">
        <v>1451</v>
      </c>
      <c r="AI382" s="2" t="str">
        <f>INDEX('ISO2-ISO3'!$D$1:$D$249, MATCH($N382, 'ISO2-ISO3'!$C$1:$C$249, 0))</f>
        <v>FRA</v>
      </c>
      <c r="AJ382" s="2" t="str">
        <f>INDEX('WB Country Groups'!$C$2:$C$219, MATCH($AI382, 'WB Country Groups'!$B$2:$B$219, 0))</f>
        <v>Europe &amp; Central Asia</v>
      </c>
    </row>
    <row r="383" spans="1:36">
      <c r="A383" s="70">
        <v>45169</v>
      </c>
      <c r="B383" s="70">
        <v>45169</v>
      </c>
      <c r="C383" s="71">
        <v>892400</v>
      </c>
      <c r="D383" s="1" t="s">
        <v>2751</v>
      </c>
      <c r="E383" s="71">
        <v>1257501</v>
      </c>
      <c r="G383" s="1" t="s">
        <v>2752</v>
      </c>
      <c r="H383" s="72">
        <v>5226038</v>
      </c>
      <c r="I383" s="1" t="s">
        <v>2753</v>
      </c>
      <c r="J383" s="73">
        <v>0.9</v>
      </c>
      <c r="K383" s="73">
        <v>0.9</v>
      </c>
      <c r="L383" s="73">
        <v>0.9</v>
      </c>
      <c r="M383" s="1">
        <v>1</v>
      </c>
      <c r="N383" s="1" t="s">
        <v>1040</v>
      </c>
      <c r="O383" s="1" t="s">
        <v>1484</v>
      </c>
      <c r="P383" s="1">
        <v>40301030</v>
      </c>
      <c r="Q383" s="73">
        <v>510977769</v>
      </c>
      <c r="R383" s="74">
        <v>40.53</v>
      </c>
      <c r="S383" s="1" t="s">
        <v>1456</v>
      </c>
      <c r="T383" s="75">
        <v>0.92136177270005104</v>
      </c>
      <c r="U383" s="76">
        <v>20229769274.224998</v>
      </c>
      <c r="V383" s="77">
        <v>20229769274.224998</v>
      </c>
      <c r="W383" s="77">
        <v>22486319262.905602</v>
      </c>
      <c r="X383" s="76">
        <v>3.1713578257400003E-2</v>
      </c>
      <c r="Y383" s="71">
        <v>1</v>
      </c>
      <c r="Z383" s="71">
        <v>0</v>
      </c>
      <c r="AA383" s="71">
        <v>0</v>
      </c>
      <c r="AB383" s="71">
        <v>0</v>
      </c>
      <c r="AC383" s="73">
        <v>1</v>
      </c>
      <c r="AD383" s="73">
        <v>0</v>
      </c>
      <c r="AE383" s="1" t="s">
        <v>2280</v>
      </c>
      <c r="AF383" s="1" t="s">
        <v>1450</v>
      </c>
      <c r="AG383" s="1" t="s">
        <v>1585</v>
      </c>
      <c r="AI383" s="2" t="str">
        <f>INDEX('ISO2-ISO3'!$D$1:$D$249, MATCH($N383, 'ISO2-ISO3'!$C$1:$C$249, 0))</f>
        <v>FIN</v>
      </c>
      <c r="AJ383" s="2" t="str">
        <f>INDEX('WB Country Groups'!$C$2:$C$219, MATCH($AI383, 'WB Country Groups'!$B$2:$B$219, 0))</f>
        <v>Europe &amp; Central Asia</v>
      </c>
    </row>
    <row r="384" spans="1:36">
      <c r="A384" s="70">
        <v>45169</v>
      </c>
      <c r="B384" s="70">
        <v>45169</v>
      </c>
      <c r="C384" s="71">
        <v>892400</v>
      </c>
      <c r="D384" s="1" t="s">
        <v>2754</v>
      </c>
      <c r="E384" s="71">
        <v>1258104</v>
      </c>
      <c r="G384" s="1" t="s">
        <v>2755</v>
      </c>
      <c r="H384" s="72" t="s">
        <v>2756</v>
      </c>
      <c r="I384" s="1" t="s">
        <v>2757</v>
      </c>
      <c r="J384" s="73">
        <v>0.85</v>
      </c>
      <c r="K384" s="73">
        <v>0.85</v>
      </c>
      <c r="L384" s="73">
        <v>0.85</v>
      </c>
      <c r="M384" s="1">
        <v>1</v>
      </c>
      <c r="N384" s="1" t="s">
        <v>1322</v>
      </c>
      <c r="O384" s="1" t="s">
        <v>1467</v>
      </c>
      <c r="P384" s="1">
        <v>20106020</v>
      </c>
      <c r="Q384" s="73">
        <v>1254385923</v>
      </c>
      <c r="R384" s="74">
        <v>207.4</v>
      </c>
      <c r="S384" s="1" t="s">
        <v>1613</v>
      </c>
      <c r="T384" s="75">
        <v>10.9499</v>
      </c>
      <c r="U384" s="76">
        <v>20195225012.618401</v>
      </c>
      <c r="V384" s="77">
        <v>20195225012.618401</v>
      </c>
      <c r="W384" s="77">
        <v>23759088250.139301</v>
      </c>
      <c r="X384" s="76">
        <v>3.1659424296000001E-2</v>
      </c>
      <c r="Y384" s="71">
        <v>1</v>
      </c>
      <c r="Z384" s="71">
        <v>0</v>
      </c>
      <c r="AA384" s="71">
        <v>0</v>
      </c>
      <c r="AB384" s="71">
        <v>0</v>
      </c>
      <c r="AC384" s="73">
        <v>0.5</v>
      </c>
      <c r="AD384" s="73">
        <v>0.5</v>
      </c>
      <c r="AE384" s="1" t="s">
        <v>1614</v>
      </c>
      <c r="AF384" s="1" t="s">
        <v>1450</v>
      </c>
      <c r="AG384" s="1" t="s">
        <v>1451</v>
      </c>
      <c r="AI384" s="2" t="str">
        <f>INDEX('ISO2-ISO3'!$D$1:$D$249, MATCH($N384, 'ISO2-ISO3'!$C$1:$C$249, 0))</f>
        <v>SWE</v>
      </c>
      <c r="AJ384" s="2" t="str">
        <f>INDEX('WB Country Groups'!$C$2:$C$219, MATCH($AI384, 'WB Country Groups'!$B$2:$B$219, 0))</f>
        <v>Europe &amp; Central Asia</v>
      </c>
    </row>
    <row r="385" spans="1:36">
      <c r="A385" s="70">
        <v>45169</v>
      </c>
      <c r="B385" s="70">
        <v>45169</v>
      </c>
      <c r="C385" s="71">
        <v>892400</v>
      </c>
      <c r="D385" s="1" t="s">
        <v>2758</v>
      </c>
      <c r="E385" s="71">
        <v>1259101</v>
      </c>
      <c r="G385" s="1" t="s">
        <v>2759</v>
      </c>
      <c r="H385" s="72">
        <v>6776703</v>
      </c>
      <c r="I385" s="1" t="s">
        <v>2760</v>
      </c>
      <c r="J385" s="73">
        <v>1</v>
      </c>
      <c r="K385" s="73">
        <v>1</v>
      </c>
      <c r="L385" s="73">
        <v>1</v>
      </c>
      <c r="M385" s="1">
        <v>1</v>
      </c>
      <c r="N385" s="1" t="s">
        <v>908</v>
      </c>
      <c r="O385" s="1" t="s">
        <v>1541</v>
      </c>
      <c r="P385" s="1">
        <v>10102020</v>
      </c>
      <c r="Q385" s="73">
        <v>3301491673</v>
      </c>
      <c r="R385" s="74">
        <v>7.67</v>
      </c>
      <c r="S385" s="1" t="s">
        <v>1578</v>
      </c>
      <c r="T385" s="75">
        <v>1.54404385084536</v>
      </c>
      <c r="U385" s="76">
        <v>16400078999.081499</v>
      </c>
      <c r="V385" s="77">
        <v>16400078999.081499</v>
      </c>
      <c r="W385" s="77">
        <v>16400078999.081499</v>
      </c>
      <c r="X385" s="76">
        <v>2.5709892273800002E-2</v>
      </c>
      <c r="Y385" s="71">
        <v>1</v>
      </c>
      <c r="Z385" s="71">
        <v>0</v>
      </c>
      <c r="AA385" s="71">
        <v>0</v>
      </c>
      <c r="AB385" s="71">
        <v>0</v>
      </c>
      <c r="AC385" s="73">
        <v>1</v>
      </c>
      <c r="AD385" s="73">
        <v>0</v>
      </c>
      <c r="AE385" s="1" t="s">
        <v>1579</v>
      </c>
      <c r="AF385" s="1" t="s">
        <v>1450</v>
      </c>
      <c r="AG385" s="1" t="s">
        <v>1451</v>
      </c>
      <c r="AI385" s="2" t="str">
        <f>INDEX('ISO2-ISO3'!$D$1:$D$249, MATCH($N385, 'ISO2-ISO3'!$C$1:$C$249, 0))</f>
        <v>AUS</v>
      </c>
      <c r="AJ385" s="2" t="str">
        <f>INDEX('WB Country Groups'!$C$2:$C$219, MATCH($AI385, 'WB Country Groups'!$B$2:$B$219, 0))</f>
        <v>East Asia &amp; Pacific</v>
      </c>
    </row>
    <row r="386" spans="1:36">
      <c r="A386" s="70">
        <v>45169</v>
      </c>
      <c r="B386" s="70">
        <v>45169</v>
      </c>
      <c r="C386" s="71">
        <v>892400</v>
      </c>
      <c r="D386" s="1" t="s">
        <v>2761</v>
      </c>
      <c r="E386" s="71">
        <v>1259801</v>
      </c>
      <c r="G386" s="1" t="s">
        <v>2762</v>
      </c>
      <c r="H386" s="72">
        <v>4846288</v>
      </c>
      <c r="I386" s="1" t="s">
        <v>2763</v>
      </c>
      <c r="J386" s="73">
        <v>0.85</v>
      </c>
      <c r="K386" s="73">
        <v>0.85</v>
      </c>
      <c r="L386" s="73">
        <v>0.85</v>
      </c>
      <c r="M386" s="1">
        <v>1</v>
      </c>
      <c r="N386" s="1" t="s">
        <v>1058</v>
      </c>
      <c r="O386" s="1" t="s">
        <v>1474</v>
      </c>
      <c r="P386" s="1">
        <v>45103010</v>
      </c>
      <c r="Q386" s="73">
        <v>1228504232</v>
      </c>
      <c r="R386" s="74">
        <v>128.82</v>
      </c>
      <c r="S386" s="1" t="s">
        <v>1456</v>
      </c>
      <c r="T386" s="75">
        <v>0.92136177270005104</v>
      </c>
      <c r="U386" s="76">
        <v>145998598896.827</v>
      </c>
      <c r="V386" s="77">
        <v>145998598896.827</v>
      </c>
      <c r="W386" s="77">
        <v>171763057525.67899</v>
      </c>
      <c r="X386" s="76">
        <v>0.22887744930849999</v>
      </c>
      <c r="Y386" s="71">
        <v>1</v>
      </c>
      <c r="Z386" s="71">
        <v>0</v>
      </c>
      <c r="AA386" s="71">
        <v>0</v>
      </c>
      <c r="AB386" s="71">
        <v>0</v>
      </c>
      <c r="AC386" s="73">
        <v>0</v>
      </c>
      <c r="AD386" s="73">
        <v>1</v>
      </c>
      <c r="AE386" s="1" t="s">
        <v>1523</v>
      </c>
      <c r="AF386" s="1" t="s">
        <v>1524</v>
      </c>
      <c r="AG386" s="1" t="s">
        <v>1451</v>
      </c>
      <c r="AI386" s="2" t="str">
        <f>INDEX('ISO2-ISO3'!$D$1:$D$249, MATCH($N386, 'ISO2-ISO3'!$C$1:$C$249, 0))</f>
        <v>DEU</v>
      </c>
      <c r="AJ386" s="2" t="str">
        <f>INDEX('WB Country Groups'!$C$2:$C$219, MATCH($AI386, 'WB Country Groups'!$B$2:$B$219, 0))</f>
        <v>Europe &amp; Central Asia</v>
      </c>
    </row>
    <row r="387" spans="1:36">
      <c r="A387" s="70">
        <v>45169</v>
      </c>
      <c r="B387" s="70">
        <v>45169</v>
      </c>
      <c r="C387" s="71">
        <v>892400</v>
      </c>
      <c r="D387" s="1" t="s">
        <v>2764</v>
      </c>
      <c r="E387" s="71">
        <v>1261001</v>
      </c>
      <c r="G387" s="1" t="s">
        <v>2765</v>
      </c>
      <c r="H387" s="72" t="s">
        <v>2766</v>
      </c>
      <c r="I387" s="1" t="s">
        <v>2767</v>
      </c>
      <c r="J387" s="73">
        <v>0.95</v>
      </c>
      <c r="K387" s="73">
        <v>0.95</v>
      </c>
      <c r="L387" s="73">
        <v>0.95</v>
      </c>
      <c r="M387" s="1">
        <v>1</v>
      </c>
      <c r="N387" s="1" t="s">
        <v>1322</v>
      </c>
      <c r="O387" s="1" t="s">
        <v>1499</v>
      </c>
      <c r="P387" s="1">
        <v>30301010</v>
      </c>
      <c r="Q387" s="73">
        <v>641183575</v>
      </c>
      <c r="R387" s="74">
        <v>255.7</v>
      </c>
      <c r="S387" s="1" t="s">
        <v>1613</v>
      </c>
      <c r="T387" s="75">
        <v>10.9499</v>
      </c>
      <c r="U387" s="76">
        <v>14224158039.902201</v>
      </c>
      <c r="V387" s="77">
        <v>14224158039.902201</v>
      </c>
      <c r="W387" s="77">
        <v>16402644965.8444</v>
      </c>
      <c r="X387" s="76">
        <v>2.2298768860300001E-2</v>
      </c>
      <c r="Y387" s="71">
        <v>1</v>
      </c>
      <c r="Z387" s="71">
        <v>0</v>
      </c>
      <c r="AA387" s="71">
        <v>0</v>
      </c>
      <c r="AB387" s="71">
        <v>0</v>
      </c>
      <c r="AC387" s="73">
        <v>0</v>
      </c>
      <c r="AD387" s="73">
        <v>1</v>
      </c>
      <c r="AE387" s="1" t="s">
        <v>1614</v>
      </c>
      <c r="AF387" s="1" t="s">
        <v>1450</v>
      </c>
      <c r="AG387" s="1" t="s">
        <v>1619</v>
      </c>
      <c r="AI387" s="2" t="str">
        <f>INDEX('ISO2-ISO3'!$D$1:$D$249, MATCH($N387, 'ISO2-ISO3'!$C$1:$C$249, 0))</f>
        <v>SWE</v>
      </c>
      <c r="AJ387" s="2" t="str">
        <f>INDEX('WB Country Groups'!$C$2:$C$219, MATCH($AI387, 'WB Country Groups'!$B$2:$B$219, 0))</f>
        <v>Europe &amp; Central Asia</v>
      </c>
    </row>
    <row r="388" spans="1:36">
      <c r="A388" s="70">
        <v>45169</v>
      </c>
      <c r="B388" s="70">
        <v>45169</v>
      </c>
      <c r="C388" s="71">
        <v>892400</v>
      </c>
      <c r="D388" s="1" t="s">
        <v>2768</v>
      </c>
      <c r="E388" s="71">
        <v>1261201</v>
      </c>
      <c r="F388" s="1">
        <v>281020107</v>
      </c>
      <c r="G388" s="1" t="s">
        <v>2769</v>
      </c>
      <c r="H388" s="72">
        <v>2829515</v>
      </c>
      <c r="I388" s="1" t="s">
        <v>2770</v>
      </c>
      <c r="J388" s="73">
        <v>1</v>
      </c>
      <c r="K388" s="73">
        <v>1</v>
      </c>
      <c r="L388" s="73">
        <v>1</v>
      </c>
      <c r="M388" s="1">
        <v>1</v>
      </c>
      <c r="N388" s="1" t="s">
        <v>1375</v>
      </c>
      <c r="O388" s="1" t="s">
        <v>1548</v>
      </c>
      <c r="P388" s="1">
        <v>55101010</v>
      </c>
      <c r="Q388" s="73">
        <v>382627475</v>
      </c>
      <c r="R388" s="74">
        <v>68.849999999999994</v>
      </c>
      <c r="S388" s="1" t="s">
        <v>1448</v>
      </c>
      <c r="T388" s="75">
        <v>1</v>
      </c>
      <c r="U388" s="76">
        <v>26343901653.75</v>
      </c>
      <c r="V388" s="77">
        <v>26343901653.75</v>
      </c>
      <c r="W388" s="77">
        <v>26343901653.75</v>
      </c>
      <c r="X388" s="76">
        <v>4.12985128686E-2</v>
      </c>
      <c r="Y388" s="71">
        <v>0</v>
      </c>
      <c r="Z388" s="71">
        <v>1</v>
      </c>
      <c r="AA388" s="71">
        <v>0</v>
      </c>
      <c r="AB388" s="71">
        <v>0</v>
      </c>
      <c r="AC388" s="73">
        <v>1</v>
      </c>
      <c r="AD388" s="73">
        <v>0</v>
      </c>
      <c r="AE388" s="1" t="s">
        <v>1449</v>
      </c>
      <c r="AF388" s="1" t="s">
        <v>1450</v>
      </c>
      <c r="AG388" s="1" t="s">
        <v>1451</v>
      </c>
      <c r="AI388" s="2" t="str">
        <f>INDEX('ISO2-ISO3'!$D$1:$D$249, MATCH($N388, 'ISO2-ISO3'!$C$1:$C$249, 0))</f>
        <v>USA</v>
      </c>
      <c r="AJ388" s="2" t="str">
        <f>INDEX('WB Country Groups'!$C$2:$C$219, MATCH($AI388, 'WB Country Groups'!$B$2:$B$219, 0))</f>
        <v>North America</v>
      </c>
    </row>
    <row r="389" spans="1:36">
      <c r="A389" s="70">
        <v>45169</v>
      </c>
      <c r="B389" s="70">
        <v>45169</v>
      </c>
      <c r="C389" s="71">
        <v>892400</v>
      </c>
      <c r="D389" s="1" t="s">
        <v>2771</v>
      </c>
      <c r="E389" s="71">
        <v>1261602</v>
      </c>
      <c r="G389" s="1" t="s">
        <v>2772</v>
      </c>
      <c r="H389" s="72" t="s">
        <v>2773</v>
      </c>
      <c r="I389" s="1" t="s">
        <v>2774</v>
      </c>
      <c r="J389" s="73">
        <v>0.35</v>
      </c>
      <c r="K389" s="73">
        <v>0.35</v>
      </c>
      <c r="L389" s="73">
        <v>0.35</v>
      </c>
      <c r="M389" s="1">
        <v>1</v>
      </c>
      <c r="N389" s="1" t="s">
        <v>1324</v>
      </c>
      <c r="O389" s="1" t="s">
        <v>1467</v>
      </c>
      <c r="P389" s="1">
        <v>20106020</v>
      </c>
      <c r="Q389" s="73">
        <v>67077452</v>
      </c>
      <c r="R389" s="74">
        <v>185.9</v>
      </c>
      <c r="S389" s="1" t="s">
        <v>1468</v>
      </c>
      <c r="T389" s="75">
        <v>0.88324999999999998</v>
      </c>
      <c r="U389" s="76">
        <v>4941290024.77215</v>
      </c>
      <c r="V389" s="77">
        <v>4941290024.77215</v>
      </c>
      <c r="W389" s="77">
        <v>23206364628.870701</v>
      </c>
      <c r="X389" s="76">
        <v>7.7463062365999997E-3</v>
      </c>
      <c r="Y389" s="71">
        <v>1</v>
      </c>
      <c r="Z389" s="71">
        <v>0</v>
      </c>
      <c r="AA389" s="71">
        <v>0</v>
      </c>
      <c r="AB389" s="71">
        <v>0</v>
      </c>
      <c r="AC389" s="73">
        <v>0.35</v>
      </c>
      <c r="AD389" s="73">
        <v>0.65</v>
      </c>
      <c r="AE389" s="1" t="s">
        <v>1469</v>
      </c>
      <c r="AF389" s="1" t="s">
        <v>1470</v>
      </c>
      <c r="AG389" s="1" t="s">
        <v>1451</v>
      </c>
      <c r="AI389" s="2" t="str">
        <f>INDEX('ISO2-ISO3'!$D$1:$D$249, MATCH($N389, 'ISO2-ISO3'!$C$1:$C$249, 0))</f>
        <v>CHE</v>
      </c>
      <c r="AJ389" s="2" t="str">
        <f>INDEX('WB Country Groups'!$C$2:$C$219, MATCH($AI389, 'WB Country Groups'!$B$2:$B$219, 0))</f>
        <v>Europe &amp; Central Asia</v>
      </c>
    </row>
    <row r="390" spans="1:36">
      <c r="A390" s="70">
        <v>45169</v>
      </c>
      <c r="B390" s="70">
        <v>45169</v>
      </c>
      <c r="C390" s="71">
        <v>892400</v>
      </c>
      <c r="D390" s="1" t="s">
        <v>2775</v>
      </c>
      <c r="E390" s="71">
        <v>1261603</v>
      </c>
      <c r="G390" s="1" t="s">
        <v>2776</v>
      </c>
      <c r="H390" s="72" t="s">
        <v>2777</v>
      </c>
      <c r="I390" s="1" t="s">
        <v>2778</v>
      </c>
      <c r="J390" s="73">
        <v>1</v>
      </c>
      <c r="K390" s="73">
        <v>1</v>
      </c>
      <c r="L390" s="73">
        <v>1</v>
      </c>
      <c r="M390" s="1">
        <v>1</v>
      </c>
      <c r="N390" s="1" t="s">
        <v>1324</v>
      </c>
      <c r="O390" s="1" t="s">
        <v>1467</v>
      </c>
      <c r="P390" s="1">
        <v>20106020</v>
      </c>
      <c r="Q390" s="73">
        <v>40716831</v>
      </c>
      <c r="R390" s="74">
        <v>197.15</v>
      </c>
      <c r="S390" s="1" t="s">
        <v>1468</v>
      </c>
      <c r="T390" s="75">
        <v>0.88324999999999998</v>
      </c>
      <c r="U390" s="76">
        <v>9088393129.5216503</v>
      </c>
      <c r="V390" s="77">
        <v>9088393129.5216503</v>
      </c>
      <c r="W390" s="77">
        <v>23206364628.870701</v>
      </c>
      <c r="X390" s="76">
        <v>1.4247590411899999E-2</v>
      </c>
      <c r="Y390" s="71">
        <v>1</v>
      </c>
      <c r="Z390" s="71">
        <v>0</v>
      </c>
      <c r="AA390" s="71">
        <v>0</v>
      </c>
      <c r="AB390" s="71">
        <v>0</v>
      </c>
      <c r="AC390" s="73">
        <v>0.35</v>
      </c>
      <c r="AD390" s="73">
        <v>0.65</v>
      </c>
      <c r="AE390" s="1" t="s">
        <v>1469</v>
      </c>
      <c r="AF390" s="1" t="s">
        <v>2779</v>
      </c>
      <c r="AG390" s="1" t="s">
        <v>1451</v>
      </c>
      <c r="AI390" s="2" t="str">
        <f>INDEX('ISO2-ISO3'!$D$1:$D$249, MATCH($N390, 'ISO2-ISO3'!$C$1:$C$249, 0))</f>
        <v>CHE</v>
      </c>
      <c r="AJ390" s="2" t="str">
        <f>INDEX('WB Country Groups'!$C$2:$C$219, MATCH($AI390, 'WB Country Groups'!$B$2:$B$219, 0))</f>
        <v>Europe &amp; Central Asia</v>
      </c>
    </row>
    <row r="391" spans="1:36">
      <c r="A391" s="70">
        <v>45169</v>
      </c>
      <c r="B391" s="70">
        <v>45169</v>
      </c>
      <c r="C391" s="71">
        <v>892400</v>
      </c>
      <c r="D391" s="1" t="s">
        <v>2780</v>
      </c>
      <c r="E391" s="71">
        <v>1261701</v>
      </c>
      <c r="F391" s="1">
        <v>806857108</v>
      </c>
      <c r="G391" s="1" t="s">
        <v>2781</v>
      </c>
      <c r="H391" s="72">
        <v>2779201</v>
      </c>
      <c r="I391" s="1" t="s">
        <v>2782</v>
      </c>
      <c r="J391" s="73">
        <v>1</v>
      </c>
      <c r="K391" s="73">
        <v>1</v>
      </c>
      <c r="L391" s="73">
        <v>1</v>
      </c>
      <c r="M391" s="1">
        <v>1</v>
      </c>
      <c r="N391" s="1" t="s">
        <v>1375</v>
      </c>
      <c r="O391" s="1" t="s">
        <v>1541</v>
      </c>
      <c r="P391" s="1">
        <v>10101020</v>
      </c>
      <c r="Q391" s="73">
        <v>1420188492</v>
      </c>
      <c r="R391" s="74">
        <v>58.96</v>
      </c>
      <c r="S391" s="1" t="s">
        <v>1448</v>
      </c>
      <c r="T391" s="75">
        <v>1</v>
      </c>
      <c r="U391" s="76">
        <v>83734313488.320007</v>
      </c>
      <c r="V391" s="77">
        <v>83734313488.320007</v>
      </c>
      <c r="W391" s="77">
        <v>83734313488.320007</v>
      </c>
      <c r="X391" s="76">
        <v>0.13126767130379999</v>
      </c>
      <c r="Y391" s="71">
        <v>1</v>
      </c>
      <c r="Z391" s="71">
        <v>0</v>
      </c>
      <c r="AA391" s="71">
        <v>0</v>
      </c>
      <c r="AB391" s="71">
        <v>0</v>
      </c>
      <c r="AC391" s="73">
        <v>0</v>
      </c>
      <c r="AD391" s="73">
        <v>1</v>
      </c>
      <c r="AE391" s="1" t="s">
        <v>1449</v>
      </c>
      <c r="AF391" s="1" t="s">
        <v>1450</v>
      </c>
      <c r="AG391" s="1" t="s">
        <v>1451</v>
      </c>
      <c r="AI391" s="2" t="str">
        <f>INDEX('ISO2-ISO3'!$D$1:$D$249, MATCH($N391, 'ISO2-ISO3'!$C$1:$C$249, 0))</f>
        <v>USA</v>
      </c>
      <c r="AJ391" s="2" t="str">
        <f>INDEX('WB Country Groups'!$C$2:$C$219, MATCH($AI391, 'WB Country Groups'!$B$2:$B$219, 0))</f>
        <v>North America</v>
      </c>
    </row>
    <row r="392" spans="1:36">
      <c r="A392" s="70">
        <v>45169</v>
      </c>
      <c r="B392" s="70">
        <v>45169</v>
      </c>
      <c r="C392" s="71">
        <v>892400</v>
      </c>
      <c r="D392" s="1" t="s">
        <v>2783</v>
      </c>
      <c r="E392" s="71">
        <v>1262101</v>
      </c>
      <c r="G392" s="1" t="s">
        <v>2784</v>
      </c>
      <c r="H392" s="72" t="s">
        <v>2785</v>
      </c>
      <c r="I392" s="1" t="s">
        <v>2786</v>
      </c>
      <c r="J392" s="73">
        <v>0.5</v>
      </c>
      <c r="K392" s="73">
        <v>0.5</v>
      </c>
      <c r="L392" s="73">
        <v>0.5</v>
      </c>
      <c r="M392" s="1">
        <v>1</v>
      </c>
      <c r="N392" s="1" t="s">
        <v>1369</v>
      </c>
      <c r="O392" s="1" t="s">
        <v>1484</v>
      </c>
      <c r="P392" s="1">
        <v>40203010</v>
      </c>
      <c r="Q392" s="73">
        <v>1612071525</v>
      </c>
      <c r="R392" s="74">
        <v>4.1180000000000003</v>
      </c>
      <c r="S392" s="1" t="s">
        <v>1669</v>
      </c>
      <c r="T392" s="75">
        <v>0.78917255257862096</v>
      </c>
      <c r="U392" s="76">
        <v>4205994315.3488202</v>
      </c>
      <c r="V392" s="77">
        <v>4205994315.3488202</v>
      </c>
      <c r="W392" s="77">
        <v>8411988630.6976404</v>
      </c>
      <c r="X392" s="76">
        <v>6.5936060891999999E-3</v>
      </c>
      <c r="Y392" s="71">
        <v>0</v>
      </c>
      <c r="Z392" s="71">
        <v>1</v>
      </c>
      <c r="AA392" s="71">
        <v>0</v>
      </c>
      <c r="AB392" s="71">
        <v>0</v>
      </c>
      <c r="AC392" s="73">
        <v>1</v>
      </c>
      <c r="AD392" s="73">
        <v>0</v>
      </c>
      <c r="AE392" s="1" t="s">
        <v>1670</v>
      </c>
      <c r="AF392" s="1" t="s">
        <v>1450</v>
      </c>
      <c r="AG392" s="1" t="s">
        <v>1451</v>
      </c>
      <c r="AI392" s="2" t="str">
        <f>INDEX('ISO2-ISO3'!$D$1:$D$249, MATCH($N392, 'ISO2-ISO3'!$C$1:$C$249, 0))</f>
        <v>GBR</v>
      </c>
      <c r="AJ392" s="2" t="str">
        <f>INDEX('WB Country Groups'!$C$2:$C$219, MATCH($AI392, 'WB Country Groups'!$B$2:$B$219, 0))</f>
        <v>Europe &amp; Central Asia</v>
      </c>
    </row>
    <row r="393" spans="1:36">
      <c r="A393" s="70">
        <v>45169</v>
      </c>
      <c r="B393" s="70">
        <v>45169</v>
      </c>
      <c r="C393" s="71">
        <v>892400</v>
      </c>
      <c r="D393" s="1" t="s">
        <v>2787</v>
      </c>
      <c r="E393" s="71">
        <v>1262601</v>
      </c>
      <c r="G393" s="1" t="s">
        <v>2788</v>
      </c>
      <c r="H393" s="72" t="s">
        <v>2789</v>
      </c>
      <c r="I393" s="1" t="s">
        <v>2790</v>
      </c>
      <c r="J393" s="73">
        <v>0.95</v>
      </c>
      <c r="K393" s="73">
        <v>0.95</v>
      </c>
      <c r="L393" s="73">
        <v>0.95</v>
      </c>
      <c r="M393" s="1">
        <v>1</v>
      </c>
      <c r="N393" s="1" t="s">
        <v>1324</v>
      </c>
      <c r="O393" s="1" t="s">
        <v>1484</v>
      </c>
      <c r="P393" s="1">
        <v>40301050</v>
      </c>
      <c r="Q393" s="73">
        <v>317497306</v>
      </c>
      <c r="R393" s="74">
        <v>85.9</v>
      </c>
      <c r="S393" s="1" t="s">
        <v>1468</v>
      </c>
      <c r="T393" s="75">
        <v>0.88324999999999998</v>
      </c>
      <c r="U393" s="76">
        <v>29334126981.183102</v>
      </c>
      <c r="V393" s="77">
        <v>29334126981.183102</v>
      </c>
      <c r="W393" s="77">
        <v>30878028401.245399</v>
      </c>
      <c r="X393" s="76">
        <v>4.5986195839400001E-2</v>
      </c>
      <c r="Y393" s="71">
        <v>1</v>
      </c>
      <c r="Z393" s="71">
        <v>0</v>
      </c>
      <c r="AA393" s="71">
        <v>0</v>
      </c>
      <c r="AB393" s="71">
        <v>0</v>
      </c>
      <c r="AC393" s="73">
        <v>0.35</v>
      </c>
      <c r="AD393" s="73">
        <v>0.65</v>
      </c>
      <c r="AE393" s="1" t="s">
        <v>1469</v>
      </c>
      <c r="AF393" s="1" t="s">
        <v>1470</v>
      </c>
      <c r="AG393" s="1" t="s">
        <v>1451</v>
      </c>
      <c r="AI393" s="2" t="str">
        <f>INDEX('ISO2-ISO3'!$D$1:$D$249, MATCH($N393, 'ISO2-ISO3'!$C$1:$C$249, 0))</f>
        <v>CHE</v>
      </c>
      <c r="AJ393" s="2" t="str">
        <f>INDEX('WB Country Groups'!$C$2:$C$219, MATCH($AI393, 'WB Country Groups'!$B$2:$B$219, 0))</f>
        <v>Europe &amp; Central Asia</v>
      </c>
    </row>
    <row r="394" spans="1:36">
      <c r="A394" s="70">
        <v>45169</v>
      </c>
      <c r="B394" s="70">
        <v>45169</v>
      </c>
      <c r="C394" s="71">
        <v>892400</v>
      </c>
      <c r="D394" s="1" t="s">
        <v>2791</v>
      </c>
      <c r="E394" s="71">
        <v>1264201</v>
      </c>
      <c r="G394" s="1" t="s">
        <v>2792</v>
      </c>
      <c r="H394" s="72">
        <v>4792132</v>
      </c>
      <c r="I394" s="1" t="s">
        <v>2793</v>
      </c>
      <c r="J394" s="73">
        <v>0.45</v>
      </c>
      <c r="K394" s="73">
        <v>0.45</v>
      </c>
      <c r="L394" s="73">
        <v>0.45</v>
      </c>
      <c r="M394" s="1">
        <v>1</v>
      </c>
      <c r="N394" s="1" t="s">
        <v>1042</v>
      </c>
      <c r="O394" s="1" t="s">
        <v>1455</v>
      </c>
      <c r="P394" s="1">
        <v>25201040</v>
      </c>
      <c r="Q394" s="73">
        <v>55337770</v>
      </c>
      <c r="R394" s="74">
        <v>101.5</v>
      </c>
      <c r="S394" s="1" t="s">
        <v>1456</v>
      </c>
      <c r="T394" s="75">
        <v>0.92136177270005104</v>
      </c>
      <c r="U394" s="76">
        <v>2743279262.9794102</v>
      </c>
      <c r="V394" s="77">
        <v>2743279262.9794102</v>
      </c>
      <c r="W394" s="77">
        <v>6096176139.9542503</v>
      </c>
      <c r="X394" s="76">
        <v>4.3005533286E-3</v>
      </c>
      <c r="Y394" s="71">
        <v>0</v>
      </c>
      <c r="Z394" s="71">
        <v>1</v>
      </c>
      <c r="AA394" s="71">
        <v>0</v>
      </c>
      <c r="AB394" s="71">
        <v>0</v>
      </c>
      <c r="AC394" s="73">
        <v>1</v>
      </c>
      <c r="AD394" s="73">
        <v>0</v>
      </c>
      <c r="AE394" s="1" t="s">
        <v>1457</v>
      </c>
      <c r="AF394" s="1" t="s">
        <v>1450</v>
      </c>
      <c r="AG394" s="1" t="s">
        <v>1451</v>
      </c>
      <c r="AI394" s="2" t="str">
        <f>INDEX('ISO2-ISO3'!$D$1:$D$249, MATCH($N394, 'ISO2-ISO3'!$C$1:$C$249, 0))</f>
        <v>FRA</v>
      </c>
      <c r="AJ394" s="2" t="str">
        <f>INDEX('WB Country Groups'!$C$2:$C$219, MATCH($AI394, 'WB Country Groups'!$B$2:$B$219, 0))</f>
        <v>Europe &amp; Central Asia</v>
      </c>
    </row>
    <row r="395" spans="1:36">
      <c r="A395" s="70">
        <v>45169</v>
      </c>
      <c r="B395" s="70">
        <v>45169</v>
      </c>
      <c r="C395" s="71">
        <v>892400</v>
      </c>
      <c r="D395" s="1" t="s">
        <v>2794</v>
      </c>
      <c r="E395" s="71">
        <v>1264301</v>
      </c>
      <c r="G395" s="1" t="s">
        <v>2795</v>
      </c>
      <c r="H395" s="72">
        <v>6791591</v>
      </c>
      <c r="I395" s="1" t="s">
        <v>2796</v>
      </c>
      <c r="J395" s="73">
        <v>0.9</v>
      </c>
      <c r="K395" s="73">
        <v>0.9</v>
      </c>
      <c r="L395" s="73">
        <v>0.9</v>
      </c>
      <c r="M395" s="1">
        <v>1</v>
      </c>
      <c r="N395" s="1" t="s">
        <v>1115</v>
      </c>
      <c r="O395" s="1" t="s">
        <v>1467</v>
      </c>
      <c r="P395" s="1">
        <v>20201080</v>
      </c>
      <c r="Q395" s="73">
        <v>233299898</v>
      </c>
      <c r="R395" s="74">
        <v>10195</v>
      </c>
      <c r="S395" s="1" t="s">
        <v>1479</v>
      </c>
      <c r="T395" s="75">
        <v>145.58500000000001</v>
      </c>
      <c r="U395" s="76">
        <v>14703734684.885099</v>
      </c>
      <c r="V395" s="77">
        <v>14703734684.885099</v>
      </c>
      <c r="W395" s="77">
        <v>16337482983.2057</v>
      </c>
      <c r="X395" s="76">
        <v>2.3050586207100002E-2</v>
      </c>
      <c r="Y395" s="71">
        <v>1</v>
      </c>
      <c r="Z395" s="71">
        <v>0</v>
      </c>
      <c r="AA395" s="71">
        <v>0</v>
      </c>
      <c r="AB395" s="71">
        <v>0</v>
      </c>
      <c r="AC395" s="73">
        <v>0.5</v>
      </c>
      <c r="AD395" s="73">
        <v>0.5</v>
      </c>
      <c r="AE395" s="1" t="s">
        <v>1480</v>
      </c>
      <c r="AF395" s="1" t="s">
        <v>1450</v>
      </c>
      <c r="AG395" s="1" t="s">
        <v>1451</v>
      </c>
      <c r="AI395" s="2" t="str">
        <f>INDEX('ISO2-ISO3'!$D$1:$D$249, MATCH($N395, 'ISO2-ISO3'!$C$1:$C$249, 0))</f>
        <v>JPN</v>
      </c>
      <c r="AJ395" s="2" t="str">
        <f>INDEX('WB Country Groups'!$C$2:$C$219, MATCH($AI395, 'WB Country Groups'!$B$2:$B$219, 0))</f>
        <v>East Asia &amp; Pacific</v>
      </c>
    </row>
    <row r="396" spans="1:36">
      <c r="A396" s="70">
        <v>45169</v>
      </c>
      <c r="B396" s="70">
        <v>45169</v>
      </c>
      <c r="C396" s="71">
        <v>892400</v>
      </c>
      <c r="D396" s="1" t="s">
        <v>2797</v>
      </c>
      <c r="E396" s="71">
        <v>1265601</v>
      </c>
      <c r="G396" s="1" t="s">
        <v>2798</v>
      </c>
      <c r="H396" s="72">
        <v>6793821</v>
      </c>
      <c r="I396" s="1" t="s">
        <v>2799</v>
      </c>
      <c r="J396" s="73">
        <v>0.8</v>
      </c>
      <c r="K396" s="73">
        <v>0.8</v>
      </c>
      <c r="L396" s="73">
        <v>0.8</v>
      </c>
      <c r="M396" s="1">
        <v>1</v>
      </c>
      <c r="N396" s="1" t="s">
        <v>1115</v>
      </c>
      <c r="O396" s="1" t="s">
        <v>1455</v>
      </c>
      <c r="P396" s="1">
        <v>25201030</v>
      </c>
      <c r="Q396" s="73">
        <v>456507285</v>
      </c>
      <c r="R396" s="74">
        <v>2236</v>
      </c>
      <c r="S396" s="1" t="s">
        <v>1479</v>
      </c>
      <c r="T396" s="75">
        <v>145.58500000000001</v>
      </c>
      <c r="U396" s="76">
        <v>5609095933.0150805</v>
      </c>
      <c r="V396" s="77">
        <v>5609095933.0150805</v>
      </c>
      <c r="W396" s="77">
        <v>7011369916.2688503</v>
      </c>
      <c r="X396" s="76">
        <v>8.7932047277999997E-3</v>
      </c>
      <c r="Y396" s="71">
        <v>0</v>
      </c>
      <c r="Z396" s="71">
        <v>1</v>
      </c>
      <c r="AA396" s="71">
        <v>0</v>
      </c>
      <c r="AB396" s="71">
        <v>0</v>
      </c>
      <c r="AC396" s="73">
        <v>0.35</v>
      </c>
      <c r="AD396" s="73">
        <v>0.65</v>
      </c>
      <c r="AE396" s="1" t="s">
        <v>1480</v>
      </c>
      <c r="AF396" s="1" t="s">
        <v>1450</v>
      </c>
      <c r="AG396" s="1" t="s">
        <v>1451</v>
      </c>
      <c r="AI396" s="2" t="str">
        <f>INDEX('ISO2-ISO3'!$D$1:$D$249, MATCH($N396, 'ISO2-ISO3'!$C$1:$C$249, 0))</f>
        <v>JPN</v>
      </c>
      <c r="AJ396" s="2" t="str">
        <f>INDEX('WB Country Groups'!$C$2:$C$219, MATCH($AI396, 'WB Country Groups'!$B$2:$B$219, 0))</f>
        <v>East Asia &amp; Pacific</v>
      </c>
    </row>
    <row r="397" spans="1:36">
      <c r="A397" s="70">
        <v>45169</v>
      </c>
      <c r="B397" s="70">
        <v>45169</v>
      </c>
      <c r="C397" s="71">
        <v>892400</v>
      </c>
      <c r="D397" s="1" t="s">
        <v>2800</v>
      </c>
      <c r="E397" s="71">
        <v>1265701</v>
      </c>
      <c r="G397" s="1" t="s">
        <v>2801</v>
      </c>
      <c r="H397" s="72">
        <v>6793906</v>
      </c>
      <c r="I397" s="1" t="s">
        <v>2802</v>
      </c>
      <c r="J397" s="73">
        <v>0.9</v>
      </c>
      <c r="K397" s="73">
        <v>0.9</v>
      </c>
      <c r="L397" s="73">
        <v>0.9</v>
      </c>
      <c r="M397" s="1">
        <v>1</v>
      </c>
      <c r="N397" s="1" t="s">
        <v>1115</v>
      </c>
      <c r="O397" s="1" t="s">
        <v>1455</v>
      </c>
      <c r="P397" s="1">
        <v>25201030</v>
      </c>
      <c r="Q397" s="73">
        <v>684683466</v>
      </c>
      <c r="R397" s="74">
        <v>2970.5</v>
      </c>
      <c r="S397" s="1" t="s">
        <v>1479</v>
      </c>
      <c r="T397" s="75">
        <v>145.58500000000001</v>
      </c>
      <c r="U397" s="76">
        <v>12573184134.2013</v>
      </c>
      <c r="V397" s="77">
        <v>12573184134.2013</v>
      </c>
      <c r="W397" s="77">
        <v>13970204593.556999</v>
      </c>
      <c r="X397" s="76">
        <v>1.9710588567699999E-2</v>
      </c>
      <c r="Y397" s="71">
        <v>1</v>
      </c>
      <c r="Z397" s="71">
        <v>0</v>
      </c>
      <c r="AA397" s="71">
        <v>0</v>
      </c>
      <c r="AB397" s="71">
        <v>0</v>
      </c>
      <c r="AC397" s="73">
        <v>1</v>
      </c>
      <c r="AD397" s="73">
        <v>0</v>
      </c>
      <c r="AE397" s="1" t="s">
        <v>1480</v>
      </c>
      <c r="AF397" s="1" t="s">
        <v>1450</v>
      </c>
      <c r="AG397" s="1" t="s">
        <v>1451</v>
      </c>
      <c r="AI397" s="2" t="str">
        <f>INDEX('ISO2-ISO3'!$D$1:$D$249, MATCH($N397, 'ISO2-ISO3'!$C$1:$C$249, 0))</f>
        <v>JPN</v>
      </c>
      <c r="AJ397" s="2" t="str">
        <f>INDEX('WB Country Groups'!$C$2:$C$219, MATCH($AI397, 'WB Country Groups'!$B$2:$B$219, 0))</f>
        <v>East Asia &amp; Pacific</v>
      </c>
    </row>
    <row r="398" spans="1:36">
      <c r="A398" s="70">
        <v>45169</v>
      </c>
      <c r="B398" s="70">
        <v>45169</v>
      </c>
      <c r="C398" s="71">
        <v>892400</v>
      </c>
      <c r="D398" s="1" t="s">
        <v>2803</v>
      </c>
      <c r="E398" s="71">
        <v>1266901</v>
      </c>
      <c r="G398" s="1" t="s">
        <v>2804</v>
      </c>
      <c r="H398" s="72" t="s">
        <v>2805</v>
      </c>
      <c r="I398" s="1" t="s">
        <v>2806</v>
      </c>
      <c r="J398" s="73">
        <v>1</v>
      </c>
      <c r="K398" s="73">
        <v>1</v>
      </c>
      <c r="L398" s="73">
        <v>1</v>
      </c>
      <c r="M398" s="1">
        <v>1</v>
      </c>
      <c r="N398" s="1" t="s">
        <v>1369</v>
      </c>
      <c r="O398" s="1" t="s">
        <v>1548</v>
      </c>
      <c r="P398" s="1">
        <v>55104010</v>
      </c>
      <c r="Q398" s="73">
        <v>251561925</v>
      </c>
      <c r="R398" s="74">
        <v>24</v>
      </c>
      <c r="S398" s="1" t="s">
        <v>1669</v>
      </c>
      <c r="T398" s="75">
        <v>0.78917255257862096</v>
      </c>
      <c r="U398" s="76">
        <v>7650400638.3299999</v>
      </c>
      <c r="V398" s="77">
        <v>7650400638.3299999</v>
      </c>
      <c r="W398" s="77">
        <v>7650400638.3299999</v>
      </c>
      <c r="X398" s="76">
        <v>1.1993294439300001E-2</v>
      </c>
      <c r="Y398" s="71">
        <v>0</v>
      </c>
      <c r="Z398" s="71">
        <v>1</v>
      </c>
      <c r="AA398" s="71">
        <v>0</v>
      </c>
      <c r="AB398" s="71">
        <v>0</v>
      </c>
      <c r="AC398" s="73">
        <v>0.35</v>
      </c>
      <c r="AD398" s="73">
        <v>0.65</v>
      </c>
      <c r="AE398" s="1" t="s">
        <v>1670</v>
      </c>
      <c r="AF398" s="1" t="s">
        <v>1450</v>
      </c>
      <c r="AG398" s="1" t="s">
        <v>1451</v>
      </c>
      <c r="AI398" s="2" t="str">
        <f>INDEX('ISO2-ISO3'!$D$1:$D$249, MATCH($N398, 'ISO2-ISO3'!$C$1:$C$249, 0))</f>
        <v>GBR</v>
      </c>
      <c r="AJ398" s="2" t="str">
        <f>INDEX('WB Country Groups'!$C$2:$C$219, MATCH($AI398, 'WB Country Groups'!$B$2:$B$219, 0))</f>
        <v>Europe &amp; Central Asia</v>
      </c>
    </row>
    <row r="399" spans="1:36">
      <c r="A399" s="70">
        <v>45169</v>
      </c>
      <c r="B399" s="70">
        <v>45169</v>
      </c>
      <c r="C399" s="71">
        <v>892400</v>
      </c>
      <c r="D399" s="1" t="s">
        <v>2807</v>
      </c>
      <c r="E399" s="71">
        <v>1267401</v>
      </c>
      <c r="G399" s="1" t="s">
        <v>2808</v>
      </c>
      <c r="H399" s="72" t="s">
        <v>2809</v>
      </c>
      <c r="I399" s="1" t="s">
        <v>2810</v>
      </c>
      <c r="J399" s="73">
        <v>0.9</v>
      </c>
      <c r="K399" s="73">
        <v>0.9</v>
      </c>
      <c r="L399" s="73">
        <v>0.9</v>
      </c>
      <c r="M399" s="1">
        <v>1</v>
      </c>
      <c r="N399" s="1" t="s">
        <v>1042</v>
      </c>
      <c r="O399" s="1" t="s">
        <v>1467</v>
      </c>
      <c r="P399" s="1">
        <v>20103010</v>
      </c>
      <c r="Q399" s="73">
        <v>590521018</v>
      </c>
      <c r="R399" s="74">
        <v>102.96</v>
      </c>
      <c r="S399" s="1" t="s">
        <v>1456</v>
      </c>
      <c r="T399" s="75">
        <v>0.92136177270005104</v>
      </c>
      <c r="U399" s="76">
        <v>59390394992.8321</v>
      </c>
      <c r="V399" s="77">
        <v>59390394992.8321</v>
      </c>
      <c r="W399" s="77">
        <v>65989327769.8134</v>
      </c>
      <c r="X399" s="76">
        <v>9.3104469646299995E-2</v>
      </c>
      <c r="Y399" s="71">
        <v>1</v>
      </c>
      <c r="Z399" s="71">
        <v>0</v>
      </c>
      <c r="AA399" s="71">
        <v>0</v>
      </c>
      <c r="AB399" s="71">
        <v>0</v>
      </c>
      <c r="AC399" s="73">
        <v>1</v>
      </c>
      <c r="AD399" s="73">
        <v>0</v>
      </c>
      <c r="AE399" s="1" t="s">
        <v>1457</v>
      </c>
      <c r="AF399" s="1" t="s">
        <v>1450</v>
      </c>
      <c r="AG399" s="1" t="s">
        <v>1451</v>
      </c>
      <c r="AI399" s="2" t="str">
        <f>INDEX('ISO2-ISO3'!$D$1:$D$249, MATCH($N399, 'ISO2-ISO3'!$C$1:$C$249, 0))</f>
        <v>FRA</v>
      </c>
      <c r="AJ399" s="2" t="str">
        <f>INDEX('WB Country Groups'!$C$2:$C$219, MATCH($AI399, 'WB Country Groups'!$B$2:$B$219, 0))</f>
        <v>Europe &amp; Central Asia</v>
      </c>
    </row>
    <row r="400" spans="1:36">
      <c r="A400" s="70">
        <v>45169</v>
      </c>
      <c r="B400" s="70">
        <v>45169</v>
      </c>
      <c r="C400" s="71">
        <v>892400</v>
      </c>
      <c r="D400" s="1" t="s">
        <v>2811</v>
      </c>
      <c r="E400" s="71">
        <v>1267601</v>
      </c>
      <c r="G400" s="1" t="s">
        <v>2812</v>
      </c>
      <c r="H400" s="72">
        <v>6800602</v>
      </c>
      <c r="I400" s="1" t="s">
        <v>2813</v>
      </c>
      <c r="J400" s="73">
        <v>0.35</v>
      </c>
      <c r="K400" s="73">
        <v>0.35</v>
      </c>
      <c r="L400" s="73">
        <v>0.35</v>
      </c>
      <c r="M400" s="1">
        <v>1</v>
      </c>
      <c r="N400" s="1" t="s">
        <v>1115</v>
      </c>
      <c r="O400" s="1" t="s">
        <v>1455</v>
      </c>
      <c r="P400" s="1">
        <v>25201010</v>
      </c>
      <c r="Q400" s="73">
        <v>650406538</v>
      </c>
      <c r="R400" s="74">
        <v>896.9</v>
      </c>
      <c r="S400" s="1" t="s">
        <v>1479</v>
      </c>
      <c r="T400" s="75">
        <v>145.58500000000001</v>
      </c>
      <c r="U400" s="76">
        <v>1402427230.66435</v>
      </c>
      <c r="V400" s="77">
        <v>1402427230.66435</v>
      </c>
      <c r="W400" s="77">
        <v>4006934944.7553</v>
      </c>
      <c r="X400" s="76">
        <v>2.1985414231E-3</v>
      </c>
      <c r="Y400" s="71">
        <v>0</v>
      </c>
      <c r="Z400" s="71">
        <v>1</v>
      </c>
      <c r="AA400" s="71">
        <v>0</v>
      </c>
      <c r="AB400" s="71">
        <v>0</v>
      </c>
      <c r="AC400" s="73">
        <v>1</v>
      </c>
      <c r="AD400" s="73">
        <v>0</v>
      </c>
      <c r="AE400" s="1" t="s">
        <v>1480</v>
      </c>
      <c r="AF400" s="1" t="s">
        <v>1450</v>
      </c>
      <c r="AG400" s="1" t="s">
        <v>1451</v>
      </c>
      <c r="AI400" s="2" t="str">
        <f>INDEX('ISO2-ISO3'!$D$1:$D$249, MATCH($N400, 'ISO2-ISO3'!$C$1:$C$249, 0))</f>
        <v>JPN</v>
      </c>
      <c r="AJ400" s="2" t="str">
        <f>INDEX('WB Country Groups'!$C$2:$C$219, MATCH($AI400, 'WB Country Groups'!$B$2:$B$219, 0))</f>
        <v>East Asia &amp; Pacific</v>
      </c>
    </row>
    <row r="401" spans="1:36">
      <c r="A401" s="70">
        <v>45169</v>
      </c>
      <c r="B401" s="70">
        <v>45169</v>
      </c>
      <c r="C401" s="71">
        <v>892400</v>
      </c>
      <c r="D401" s="1" t="s">
        <v>2814</v>
      </c>
      <c r="E401" s="71">
        <v>1268203</v>
      </c>
      <c r="G401" s="1" t="s">
        <v>2815</v>
      </c>
      <c r="H401" s="72" t="s">
        <v>2816</v>
      </c>
      <c r="I401" s="1" t="s">
        <v>2817</v>
      </c>
      <c r="J401" s="73">
        <v>1</v>
      </c>
      <c r="K401" s="73">
        <v>1</v>
      </c>
      <c r="L401" s="73">
        <v>1</v>
      </c>
      <c r="M401" s="1">
        <v>1</v>
      </c>
      <c r="N401" s="1" t="s">
        <v>1369</v>
      </c>
      <c r="O401" s="1" t="s">
        <v>1541</v>
      </c>
      <c r="P401" s="1">
        <v>10102010</v>
      </c>
      <c r="Q401" s="73">
        <v>6847722877</v>
      </c>
      <c r="R401" s="74">
        <v>24.114999999999998</v>
      </c>
      <c r="S401" s="1" t="s">
        <v>1669</v>
      </c>
      <c r="T401" s="75">
        <v>0.78917255257862096</v>
      </c>
      <c r="U401" s="76">
        <v>209248074631.186</v>
      </c>
      <c r="V401" s="77">
        <v>209248074631.186</v>
      </c>
      <c r="W401" s="77">
        <v>209248074631.186</v>
      </c>
      <c r="X401" s="76">
        <v>0.3280316794557</v>
      </c>
      <c r="Y401" s="71">
        <v>1</v>
      </c>
      <c r="Z401" s="71">
        <v>0</v>
      </c>
      <c r="AA401" s="71">
        <v>0</v>
      </c>
      <c r="AB401" s="71">
        <v>0</v>
      </c>
      <c r="AC401" s="73">
        <v>1</v>
      </c>
      <c r="AD401" s="73">
        <v>0</v>
      </c>
      <c r="AE401" s="1" t="s">
        <v>1670</v>
      </c>
      <c r="AF401" s="1" t="s">
        <v>1450</v>
      </c>
      <c r="AG401" s="1" t="s">
        <v>1451</v>
      </c>
      <c r="AI401" s="2" t="str">
        <f>INDEX('ISO2-ISO3'!$D$1:$D$249, MATCH($N401, 'ISO2-ISO3'!$C$1:$C$249, 0))</f>
        <v>GBR</v>
      </c>
      <c r="AJ401" s="2" t="str">
        <f>INDEX('WB Country Groups'!$C$2:$C$219, MATCH($AI401, 'WB Country Groups'!$B$2:$B$219, 0))</f>
        <v>Europe &amp; Central Asia</v>
      </c>
    </row>
    <row r="402" spans="1:36">
      <c r="A402" s="70">
        <v>45169</v>
      </c>
      <c r="B402" s="70">
        <v>45169</v>
      </c>
      <c r="C402" s="71">
        <v>892400</v>
      </c>
      <c r="D402" s="1" t="s">
        <v>2818</v>
      </c>
      <c r="E402" s="71">
        <v>1268401</v>
      </c>
      <c r="F402" s="1">
        <v>824348106</v>
      </c>
      <c r="G402" s="1" t="s">
        <v>2819</v>
      </c>
      <c r="H402" s="72">
        <v>2804211</v>
      </c>
      <c r="I402" s="1" t="s">
        <v>2820</v>
      </c>
      <c r="J402" s="73">
        <v>0.95</v>
      </c>
      <c r="K402" s="73">
        <v>0.95</v>
      </c>
      <c r="L402" s="73">
        <v>0.95</v>
      </c>
      <c r="M402" s="1">
        <v>1</v>
      </c>
      <c r="N402" s="1" t="s">
        <v>1375</v>
      </c>
      <c r="O402" s="1" t="s">
        <v>1462</v>
      </c>
      <c r="P402" s="1">
        <v>15101050</v>
      </c>
      <c r="Q402" s="73">
        <v>258442281</v>
      </c>
      <c r="R402" s="74">
        <v>271.72000000000003</v>
      </c>
      <c r="S402" s="1" t="s">
        <v>1448</v>
      </c>
      <c r="T402" s="75">
        <v>1</v>
      </c>
      <c r="U402" s="76">
        <v>66712739763.653999</v>
      </c>
      <c r="V402" s="77">
        <v>66712739763.653999</v>
      </c>
      <c r="W402" s="77">
        <v>70223936593.320007</v>
      </c>
      <c r="X402" s="76">
        <v>0.1045834811352</v>
      </c>
      <c r="Y402" s="71">
        <v>1</v>
      </c>
      <c r="Z402" s="71">
        <v>0</v>
      </c>
      <c r="AA402" s="71">
        <v>0</v>
      </c>
      <c r="AB402" s="71">
        <v>0</v>
      </c>
      <c r="AC402" s="73">
        <v>0</v>
      </c>
      <c r="AD402" s="73">
        <v>1</v>
      </c>
      <c r="AE402" s="1" t="s">
        <v>1449</v>
      </c>
      <c r="AF402" s="1" t="s">
        <v>1450</v>
      </c>
      <c r="AG402" s="1" t="s">
        <v>1451</v>
      </c>
      <c r="AI402" s="2" t="str">
        <f>INDEX('ISO2-ISO3'!$D$1:$D$249, MATCH($N402, 'ISO2-ISO3'!$C$1:$C$249, 0))</f>
        <v>USA</v>
      </c>
      <c r="AJ402" s="2" t="str">
        <f>INDEX('WB Country Groups'!$C$2:$C$219, MATCH($AI402, 'WB Country Groups'!$B$2:$B$219, 0))</f>
        <v>North America</v>
      </c>
    </row>
    <row r="403" spans="1:36">
      <c r="A403" s="70">
        <v>45169</v>
      </c>
      <c r="B403" s="70">
        <v>45169</v>
      </c>
      <c r="C403" s="71">
        <v>892400</v>
      </c>
      <c r="D403" s="1" t="s">
        <v>2821</v>
      </c>
      <c r="E403" s="71">
        <v>1268701</v>
      </c>
      <c r="G403" s="1" t="s">
        <v>2822</v>
      </c>
      <c r="H403" s="72">
        <v>6804369</v>
      </c>
      <c r="I403" s="1" t="s">
        <v>2823</v>
      </c>
      <c r="J403" s="73">
        <v>0.8</v>
      </c>
      <c r="K403" s="73">
        <v>0.8</v>
      </c>
      <c r="L403" s="73">
        <v>0.8</v>
      </c>
      <c r="M403" s="1">
        <v>1</v>
      </c>
      <c r="N403" s="1" t="s">
        <v>1115</v>
      </c>
      <c r="O403" s="1" t="s">
        <v>1474</v>
      </c>
      <c r="P403" s="1">
        <v>45203010</v>
      </c>
      <c r="Q403" s="73">
        <v>296070227</v>
      </c>
      <c r="R403" s="74">
        <v>4286</v>
      </c>
      <c r="S403" s="1" t="s">
        <v>1479</v>
      </c>
      <c r="T403" s="75">
        <v>145.58500000000001</v>
      </c>
      <c r="U403" s="76">
        <v>6973009543.1370001</v>
      </c>
      <c r="V403" s="77">
        <v>6973009543.1370001</v>
      </c>
      <c r="W403" s="77">
        <v>8716261928.9212494</v>
      </c>
      <c r="X403" s="76">
        <v>1.0931369549399999E-2</v>
      </c>
      <c r="Y403" s="71">
        <v>0</v>
      </c>
      <c r="Z403" s="71">
        <v>1</v>
      </c>
      <c r="AA403" s="71">
        <v>0</v>
      </c>
      <c r="AB403" s="71">
        <v>0</v>
      </c>
      <c r="AC403" s="73">
        <v>0</v>
      </c>
      <c r="AD403" s="73">
        <v>1</v>
      </c>
      <c r="AE403" s="1" t="s">
        <v>1480</v>
      </c>
      <c r="AF403" s="1" t="s">
        <v>1450</v>
      </c>
      <c r="AG403" s="1" t="s">
        <v>1451</v>
      </c>
      <c r="AI403" s="2" t="str">
        <f>INDEX('ISO2-ISO3'!$D$1:$D$249, MATCH($N403, 'ISO2-ISO3'!$C$1:$C$249, 0))</f>
        <v>JPN</v>
      </c>
      <c r="AJ403" s="2" t="str">
        <f>INDEX('WB Country Groups'!$C$2:$C$219, MATCH($AI403, 'WB Country Groups'!$B$2:$B$219, 0))</f>
        <v>East Asia &amp; Pacific</v>
      </c>
    </row>
    <row r="404" spans="1:36">
      <c r="A404" s="70">
        <v>45169</v>
      </c>
      <c r="B404" s="70">
        <v>45169</v>
      </c>
      <c r="C404" s="71">
        <v>892400</v>
      </c>
      <c r="D404" s="1" t="s">
        <v>2824</v>
      </c>
      <c r="E404" s="71">
        <v>1268801</v>
      </c>
      <c r="G404" s="1" t="s">
        <v>2825</v>
      </c>
      <c r="H404" s="72">
        <v>6804400</v>
      </c>
      <c r="I404" s="1" t="s">
        <v>2826</v>
      </c>
      <c r="J404" s="73">
        <v>0.7</v>
      </c>
      <c r="K404" s="73">
        <v>0.7</v>
      </c>
      <c r="L404" s="73">
        <v>0.7</v>
      </c>
      <c r="M404" s="1">
        <v>1</v>
      </c>
      <c r="N404" s="1" t="s">
        <v>1115</v>
      </c>
      <c r="O404" s="1" t="s">
        <v>1467</v>
      </c>
      <c r="P404" s="1">
        <v>20103010</v>
      </c>
      <c r="Q404" s="73">
        <v>788515000</v>
      </c>
      <c r="R404" s="74">
        <v>979.7</v>
      </c>
      <c r="S404" s="1" t="s">
        <v>1479</v>
      </c>
      <c r="T404" s="75">
        <v>145.58500000000001</v>
      </c>
      <c r="U404" s="76">
        <v>3714364129.88976</v>
      </c>
      <c r="V404" s="77">
        <v>3714364129.88976</v>
      </c>
      <c r="W404" s="77">
        <v>5306234471.27108</v>
      </c>
      <c r="X404" s="76">
        <v>5.8228927831000003E-3</v>
      </c>
      <c r="Y404" s="71">
        <v>0</v>
      </c>
      <c r="Z404" s="71">
        <v>1</v>
      </c>
      <c r="AA404" s="71">
        <v>0</v>
      </c>
      <c r="AB404" s="71">
        <v>0</v>
      </c>
      <c r="AC404" s="73">
        <v>1</v>
      </c>
      <c r="AD404" s="73">
        <v>0</v>
      </c>
      <c r="AE404" s="1" t="s">
        <v>1480</v>
      </c>
      <c r="AF404" s="1" t="s">
        <v>1450</v>
      </c>
      <c r="AG404" s="1" t="s">
        <v>1451</v>
      </c>
      <c r="AI404" s="2" t="str">
        <f>INDEX('ISO2-ISO3'!$D$1:$D$249, MATCH($N404, 'ISO2-ISO3'!$C$1:$C$249, 0))</f>
        <v>JPN</v>
      </c>
      <c r="AJ404" s="2" t="str">
        <f>INDEX('WB Country Groups'!$C$2:$C$219, MATCH($AI404, 'WB Country Groups'!$B$2:$B$219, 0))</f>
        <v>East Asia &amp; Pacific</v>
      </c>
    </row>
    <row r="405" spans="1:36">
      <c r="A405" s="70">
        <v>45169</v>
      </c>
      <c r="B405" s="70">
        <v>45169</v>
      </c>
      <c r="C405" s="71">
        <v>892400</v>
      </c>
      <c r="D405" s="1" t="s">
        <v>2827</v>
      </c>
      <c r="E405" s="71">
        <v>1269301</v>
      </c>
      <c r="G405" s="1" t="s">
        <v>2828</v>
      </c>
      <c r="H405" s="72">
        <v>6804585</v>
      </c>
      <c r="I405" s="1" t="s">
        <v>2829</v>
      </c>
      <c r="J405" s="73">
        <v>0.9</v>
      </c>
      <c r="K405" s="73">
        <v>0.9</v>
      </c>
      <c r="L405" s="73">
        <v>0.9</v>
      </c>
      <c r="M405" s="1">
        <v>1</v>
      </c>
      <c r="N405" s="1" t="s">
        <v>1115</v>
      </c>
      <c r="O405" s="1" t="s">
        <v>1462</v>
      </c>
      <c r="P405" s="1">
        <v>15101050</v>
      </c>
      <c r="Q405" s="73">
        <v>2024122965</v>
      </c>
      <c r="R405" s="74">
        <v>4659</v>
      </c>
      <c r="S405" s="1" t="s">
        <v>1479</v>
      </c>
      <c r="T405" s="75">
        <v>145.58500000000001</v>
      </c>
      <c r="U405" s="76">
        <v>58298245042.700104</v>
      </c>
      <c r="V405" s="77">
        <v>58298245042.700104</v>
      </c>
      <c r="W405" s="77">
        <v>64775827825.222397</v>
      </c>
      <c r="X405" s="76">
        <v>9.1392340237199998E-2</v>
      </c>
      <c r="Y405" s="71">
        <v>1</v>
      </c>
      <c r="Z405" s="71">
        <v>0</v>
      </c>
      <c r="AA405" s="71">
        <v>0</v>
      </c>
      <c r="AB405" s="71">
        <v>0</v>
      </c>
      <c r="AC405" s="73">
        <v>0</v>
      </c>
      <c r="AD405" s="73">
        <v>1</v>
      </c>
      <c r="AE405" s="1" t="s">
        <v>1480</v>
      </c>
      <c r="AF405" s="1" t="s">
        <v>1450</v>
      </c>
      <c r="AG405" s="1" t="s">
        <v>1451</v>
      </c>
      <c r="AI405" s="2" t="str">
        <f>INDEX('ISO2-ISO3'!$D$1:$D$249, MATCH($N405, 'ISO2-ISO3'!$C$1:$C$249, 0))</f>
        <v>JPN</v>
      </c>
      <c r="AJ405" s="2" t="str">
        <f>INDEX('WB Country Groups'!$C$2:$C$219, MATCH($AI405, 'WB Country Groups'!$B$2:$B$219, 0))</f>
        <v>East Asia &amp; Pacific</v>
      </c>
    </row>
    <row r="406" spans="1:36">
      <c r="A406" s="70">
        <v>45169</v>
      </c>
      <c r="B406" s="70">
        <v>45169</v>
      </c>
      <c r="C406" s="71">
        <v>892400</v>
      </c>
      <c r="D406" s="1" t="s">
        <v>2830</v>
      </c>
      <c r="E406" s="71">
        <v>1269401</v>
      </c>
      <c r="G406" s="1" t="s">
        <v>2831</v>
      </c>
      <c r="H406" s="72">
        <v>6804682</v>
      </c>
      <c r="I406" s="1" t="s">
        <v>2832</v>
      </c>
      <c r="J406" s="73">
        <v>0.85</v>
      </c>
      <c r="K406" s="73">
        <v>0.85</v>
      </c>
      <c r="L406" s="73">
        <v>0.85</v>
      </c>
      <c r="M406" s="1">
        <v>1</v>
      </c>
      <c r="N406" s="1" t="s">
        <v>1115</v>
      </c>
      <c r="O406" s="1" t="s">
        <v>1447</v>
      </c>
      <c r="P406" s="1">
        <v>35202010</v>
      </c>
      <c r="Q406" s="73">
        <v>307386165</v>
      </c>
      <c r="R406" s="74">
        <v>6417</v>
      </c>
      <c r="S406" s="1" t="s">
        <v>1479</v>
      </c>
      <c r="T406" s="75">
        <v>145.58500000000001</v>
      </c>
      <c r="U406" s="76">
        <v>11516450648.6537</v>
      </c>
      <c r="V406" s="77">
        <v>11516450648.6537</v>
      </c>
      <c r="W406" s="77">
        <v>13548765469.0044</v>
      </c>
      <c r="X406" s="76">
        <v>1.8053980445499999E-2</v>
      </c>
      <c r="Y406" s="71">
        <v>1</v>
      </c>
      <c r="Z406" s="71">
        <v>0</v>
      </c>
      <c r="AA406" s="71">
        <v>0</v>
      </c>
      <c r="AB406" s="71">
        <v>0</v>
      </c>
      <c r="AC406" s="73">
        <v>0</v>
      </c>
      <c r="AD406" s="73">
        <v>1</v>
      </c>
      <c r="AE406" s="1" t="s">
        <v>1480</v>
      </c>
      <c r="AF406" s="1" t="s">
        <v>1450</v>
      </c>
      <c r="AG406" s="1" t="s">
        <v>1451</v>
      </c>
      <c r="AI406" s="2" t="str">
        <f>INDEX('ISO2-ISO3'!$D$1:$D$249, MATCH($N406, 'ISO2-ISO3'!$C$1:$C$249, 0))</f>
        <v>JPN</v>
      </c>
      <c r="AJ406" s="2" t="str">
        <f>INDEX('WB Country Groups'!$C$2:$C$219, MATCH($AI406, 'WB Country Groups'!$B$2:$B$219, 0))</f>
        <v>East Asia &amp; Pacific</v>
      </c>
    </row>
    <row r="407" spans="1:36">
      <c r="A407" s="70">
        <v>45169</v>
      </c>
      <c r="B407" s="70">
        <v>45169</v>
      </c>
      <c r="C407" s="71">
        <v>892400</v>
      </c>
      <c r="D407" s="1" t="s">
        <v>2833</v>
      </c>
      <c r="E407" s="71">
        <v>1269501</v>
      </c>
      <c r="G407" s="1" t="s">
        <v>2834</v>
      </c>
      <c r="H407" s="72">
        <v>6805265</v>
      </c>
      <c r="I407" s="1" t="s">
        <v>2835</v>
      </c>
      <c r="J407" s="73">
        <v>1</v>
      </c>
      <c r="K407" s="73">
        <v>1</v>
      </c>
      <c r="L407" s="73">
        <v>1</v>
      </c>
      <c r="M407" s="1">
        <v>1</v>
      </c>
      <c r="N407" s="1" t="s">
        <v>1115</v>
      </c>
      <c r="O407" s="1" t="s">
        <v>1499</v>
      </c>
      <c r="P407" s="1">
        <v>30302010</v>
      </c>
      <c r="Q407" s="73">
        <v>400000000</v>
      </c>
      <c r="R407" s="74">
        <v>5916</v>
      </c>
      <c r="S407" s="1" t="s">
        <v>1479</v>
      </c>
      <c r="T407" s="75">
        <v>145.58500000000001</v>
      </c>
      <c r="U407" s="76">
        <v>16254421815.434299</v>
      </c>
      <c r="V407" s="77">
        <v>16254421815.434299</v>
      </c>
      <c r="W407" s="77">
        <v>16254421815.434299</v>
      </c>
      <c r="X407" s="76">
        <v>2.5481550050599999E-2</v>
      </c>
      <c r="Y407" s="71">
        <v>1</v>
      </c>
      <c r="Z407" s="71">
        <v>0</v>
      </c>
      <c r="AA407" s="71">
        <v>0</v>
      </c>
      <c r="AB407" s="71">
        <v>0</v>
      </c>
      <c r="AC407" s="73">
        <v>0</v>
      </c>
      <c r="AD407" s="73">
        <v>1</v>
      </c>
      <c r="AE407" s="1" t="s">
        <v>1480</v>
      </c>
      <c r="AF407" s="1" t="s">
        <v>1450</v>
      </c>
      <c r="AG407" s="1" t="s">
        <v>1451</v>
      </c>
      <c r="AI407" s="2" t="str">
        <f>INDEX('ISO2-ISO3'!$D$1:$D$249, MATCH($N407, 'ISO2-ISO3'!$C$1:$C$249, 0))</f>
        <v>JPN</v>
      </c>
      <c r="AJ407" s="2" t="str">
        <f>INDEX('WB Country Groups'!$C$2:$C$219, MATCH($AI407, 'WB Country Groups'!$B$2:$B$219, 0))</f>
        <v>East Asia &amp; Pacific</v>
      </c>
    </row>
    <row r="408" spans="1:36">
      <c r="A408" s="70">
        <v>45169</v>
      </c>
      <c r="B408" s="70">
        <v>45169</v>
      </c>
      <c r="C408" s="71">
        <v>892400</v>
      </c>
      <c r="D408" s="1" t="s">
        <v>2836</v>
      </c>
      <c r="E408" s="71">
        <v>1269601</v>
      </c>
      <c r="G408" s="1" t="s">
        <v>2837</v>
      </c>
      <c r="H408" s="72" t="s">
        <v>2838</v>
      </c>
      <c r="I408" s="1" t="s">
        <v>2839</v>
      </c>
      <c r="J408" s="73">
        <v>0.75</v>
      </c>
      <c r="K408" s="73">
        <v>0.75</v>
      </c>
      <c r="L408" s="73">
        <v>0.75</v>
      </c>
      <c r="M408" s="1">
        <v>1</v>
      </c>
      <c r="N408" s="1" t="s">
        <v>1115</v>
      </c>
      <c r="O408" s="1" t="s">
        <v>1484</v>
      </c>
      <c r="P408" s="1">
        <v>40101015</v>
      </c>
      <c r="Q408" s="73">
        <v>595129069</v>
      </c>
      <c r="R408" s="74">
        <v>1185</v>
      </c>
      <c r="S408" s="1" t="s">
        <v>1479</v>
      </c>
      <c r="T408" s="75">
        <v>145.58500000000001</v>
      </c>
      <c r="U408" s="76">
        <v>3633073187.99155</v>
      </c>
      <c r="V408" s="77">
        <v>3633073187.99155</v>
      </c>
      <c r="W408" s="77">
        <v>4844097583.98874</v>
      </c>
      <c r="X408" s="76">
        <v>5.6954555092000002E-3</v>
      </c>
      <c r="Y408" s="71">
        <v>0</v>
      </c>
      <c r="Z408" s="71">
        <v>1</v>
      </c>
      <c r="AA408" s="71">
        <v>0</v>
      </c>
      <c r="AB408" s="71">
        <v>0</v>
      </c>
      <c r="AC408" s="73">
        <v>1</v>
      </c>
      <c r="AD408" s="73">
        <v>0</v>
      </c>
      <c r="AE408" s="1" t="s">
        <v>1480</v>
      </c>
      <c r="AF408" s="1" t="s">
        <v>1450</v>
      </c>
      <c r="AG408" s="1" t="s">
        <v>1451</v>
      </c>
      <c r="AI408" s="2" t="str">
        <f>INDEX('ISO2-ISO3'!$D$1:$D$249, MATCH($N408, 'ISO2-ISO3'!$C$1:$C$249, 0))</f>
        <v>JPN</v>
      </c>
      <c r="AJ408" s="2" t="str">
        <f>INDEX('WB Country Groups'!$C$2:$C$219, MATCH($AI408, 'WB Country Groups'!$B$2:$B$219, 0))</f>
        <v>East Asia &amp; Pacific</v>
      </c>
    </row>
    <row r="409" spans="1:36">
      <c r="A409" s="70">
        <v>45169</v>
      </c>
      <c r="B409" s="70">
        <v>45169</v>
      </c>
      <c r="C409" s="71">
        <v>892400</v>
      </c>
      <c r="D409" s="1" t="s">
        <v>2840</v>
      </c>
      <c r="E409" s="71">
        <v>1270802</v>
      </c>
      <c r="G409" s="1" t="s">
        <v>2841</v>
      </c>
      <c r="H409" s="72">
        <v>5727973</v>
      </c>
      <c r="I409" s="1" t="s">
        <v>2842</v>
      </c>
      <c r="J409" s="73">
        <v>0.95</v>
      </c>
      <c r="K409" s="73">
        <v>0.95</v>
      </c>
      <c r="L409" s="73">
        <v>0.95</v>
      </c>
      <c r="M409" s="1">
        <v>1</v>
      </c>
      <c r="N409" s="1" t="s">
        <v>1058</v>
      </c>
      <c r="O409" s="1" t="s">
        <v>1467</v>
      </c>
      <c r="P409" s="1">
        <v>20105010</v>
      </c>
      <c r="Q409" s="73">
        <v>800000000</v>
      </c>
      <c r="R409" s="74">
        <v>138.88</v>
      </c>
      <c r="S409" s="1" t="s">
        <v>1456</v>
      </c>
      <c r="T409" s="75">
        <v>0.92136177270005104</v>
      </c>
      <c r="U409" s="76">
        <v>114557390080</v>
      </c>
      <c r="V409" s="77">
        <v>114557390080</v>
      </c>
      <c r="W409" s="77">
        <v>120586726400</v>
      </c>
      <c r="X409" s="76">
        <v>0.17958804700229999</v>
      </c>
      <c r="Y409" s="71">
        <v>1</v>
      </c>
      <c r="Z409" s="71">
        <v>0</v>
      </c>
      <c r="AA409" s="71">
        <v>0</v>
      </c>
      <c r="AB409" s="71">
        <v>0</v>
      </c>
      <c r="AC409" s="73">
        <v>0.65</v>
      </c>
      <c r="AD409" s="73">
        <v>0.35</v>
      </c>
      <c r="AE409" s="1" t="s">
        <v>1523</v>
      </c>
      <c r="AF409" s="1" t="s">
        <v>1524</v>
      </c>
      <c r="AG409" s="1" t="s">
        <v>1451</v>
      </c>
      <c r="AI409" s="2" t="str">
        <f>INDEX('ISO2-ISO3'!$D$1:$D$249, MATCH($N409, 'ISO2-ISO3'!$C$1:$C$249, 0))</f>
        <v>DEU</v>
      </c>
      <c r="AJ409" s="2" t="str">
        <f>INDEX('WB Country Groups'!$C$2:$C$219, MATCH($AI409, 'WB Country Groups'!$B$2:$B$219, 0))</f>
        <v>Europe &amp; Central Asia</v>
      </c>
    </row>
    <row r="410" spans="1:36">
      <c r="A410" s="70">
        <v>45169</v>
      </c>
      <c r="B410" s="70">
        <v>45169</v>
      </c>
      <c r="C410" s="71">
        <v>892400</v>
      </c>
      <c r="D410" s="1" t="s">
        <v>2843</v>
      </c>
      <c r="E410" s="71">
        <v>1271403</v>
      </c>
      <c r="G410" s="1" t="s">
        <v>2844</v>
      </c>
      <c r="H410" s="72" t="s">
        <v>2845</v>
      </c>
      <c r="I410" s="1" t="s">
        <v>2846</v>
      </c>
      <c r="J410" s="73">
        <v>0.95</v>
      </c>
      <c r="K410" s="73">
        <v>0.95</v>
      </c>
      <c r="L410" s="73">
        <v>0.95</v>
      </c>
      <c r="M410" s="1">
        <v>1</v>
      </c>
      <c r="N410" s="1" t="s">
        <v>1324</v>
      </c>
      <c r="O410" s="1" t="s">
        <v>1462</v>
      </c>
      <c r="P410" s="1">
        <v>15101050</v>
      </c>
      <c r="Q410" s="73">
        <v>153734734</v>
      </c>
      <c r="R410" s="74">
        <v>250.4</v>
      </c>
      <c r="S410" s="1" t="s">
        <v>1468</v>
      </c>
      <c r="T410" s="75">
        <v>0.88324999999999998</v>
      </c>
      <c r="U410" s="76">
        <v>41404379874.237198</v>
      </c>
      <c r="V410" s="77">
        <v>41404379874.237198</v>
      </c>
      <c r="W410" s="77">
        <v>43583557762.354897</v>
      </c>
      <c r="X410" s="76">
        <v>6.4908354788500003E-2</v>
      </c>
      <c r="Y410" s="71">
        <v>1</v>
      </c>
      <c r="Z410" s="71">
        <v>0</v>
      </c>
      <c r="AA410" s="71">
        <v>0</v>
      </c>
      <c r="AB410" s="71">
        <v>0</v>
      </c>
      <c r="AC410" s="73">
        <v>0</v>
      </c>
      <c r="AD410" s="73">
        <v>1</v>
      </c>
      <c r="AE410" s="1" t="s">
        <v>1469</v>
      </c>
      <c r="AF410" s="1" t="s">
        <v>1470</v>
      </c>
      <c r="AG410" s="1" t="s">
        <v>1451</v>
      </c>
      <c r="AI410" s="2" t="str">
        <f>INDEX('ISO2-ISO3'!$D$1:$D$249, MATCH($N410, 'ISO2-ISO3'!$C$1:$C$249, 0))</f>
        <v>CHE</v>
      </c>
      <c r="AJ410" s="2" t="str">
        <f>INDEX('WB Country Groups'!$C$2:$C$219, MATCH($AI410, 'WB Country Groups'!$B$2:$B$219, 0))</f>
        <v>Europe &amp; Central Asia</v>
      </c>
    </row>
    <row r="411" spans="1:36">
      <c r="A411" s="70">
        <v>45169</v>
      </c>
      <c r="B411" s="70">
        <v>45169</v>
      </c>
      <c r="C411" s="71">
        <v>892400</v>
      </c>
      <c r="D411" s="1" t="s">
        <v>2847</v>
      </c>
      <c r="E411" s="71">
        <v>1272101</v>
      </c>
      <c r="G411" s="1" t="s">
        <v>2848</v>
      </c>
      <c r="H411" s="72">
        <v>6811734</v>
      </c>
      <c r="I411" s="1" t="s">
        <v>2849</v>
      </c>
      <c r="J411" s="73">
        <v>0.45</v>
      </c>
      <c r="K411" s="73">
        <v>0.45</v>
      </c>
      <c r="L411" s="73">
        <v>0.45</v>
      </c>
      <c r="M411" s="1">
        <v>1</v>
      </c>
      <c r="N411" s="1" t="s">
        <v>1293</v>
      </c>
      <c r="O411" s="1" t="s">
        <v>1467</v>
      </c>
      <c r="P411" s="1">
        <v>20302010</v>
      </c>
      <c r="Q411" s="73">
        <v>2977543504</v>
      </c>
      <c r="R411" s="74">
        <v>6.87</v>
      </c>
      <c r="S411" s="1" t="s">
        <v>1834</v>
      </c>
      <c r="T411" s="75">
        <v>1.3505</v>
      </c>
      <c r="U411" s="76">
        <v>6816050161.1373596</v>
      </c>
      <c r="V411" s="77">
        <v>6816050161.1373596</v>
      </c>
      <c r="W411" s="77">
        <v>15146778135.8608</v>
      </c>
      <c r="X411" s="76">
        <v>1.06853092223E-2</v>
      </c>
      <c r="Y411" s="71">
        <v>0</v>
      </c>
      <c r="Z411" s="71">
        <v>1</v>
      </c>
      <c r="AA411" s="71">
        <v>0</v>
      </c>
      <c r="AB411" s="71">
        <v>0</v>
      </c>
      <c r="AC411" s="73">
        <v>1</v>
      </c>
      <c r="AD411" s="73">
        <v>0</v>
      </c>
      <c r="AE411" s="1" t="s">
        <v>1835</v>
      </c>
      <c r="AF411" s="1" t="s">
        <v>1450</v>
      </c>
      <c r="AG411" s="1" t="s">
        <v>1451</v>
      </c>
      <c r="AI411" s="2" t="str">
        <f>INDEX('ISO2-ISO3'!$D$1:$D$249, MATCH($N411, 'ISO2-ISO3'!$C$1:$C$249, 0))</f>
        <v>SGP</v>
      </c>
      <c r="AJ411" s="2" t="str">
        <f>INDEX('WB Country Groups'!$C$2:$C$219, MATCH($AI411, 'WB Country Groups'!$B$2:$B$219, 0))</f>
        <v>East Asia &amp; Pacific</v>
      </c>
    </row>
    <row r="412" spans="1:36">
      <c r="A412" s="70">
        <v>45169</v>
      </c>
      <c r="B412" s="70">
        <v>45169</v>
      </c>
      <c r="C412" s="71">
        <v>892400</v>
      </c>
      <c r="D412" s="1" t="s">
        <v>2850</v>
      </c>
      <c r="E412" s="71">
        <v>1272501</v>
      </c>
      <c r="G412" s="1" t="s">
        <v>2851</v>
      </c>
      <c r="H412" s="72">
        <v>6810429</v>
      </c>
      <c r="I412" s="1" t="s">
        <v>2852</v>
      </c>
      <c r="J412" s="73">
        <v>0.45</v>
      </c>
      <c r="K412" s="73">
        <v>0.45</v>
      </c>
      <c r="L412" s="73">
        <v>0.45</v>
      </c>
      <c r="M412" s="1">
        <v>1</v>
      </c>
      <c r="N412" s="1" t="s">
        <v>1091</v>
      </c>
      <c r="O412" s="1" t="s">
        <v>1564</v>
      </c>
      <c r="P412" s="1">
        <v>60201030</v>
      </c>
      <c r="Q412" s="73">
        <v>8171882803</v>
      </c>
      <c r="R412" s="74">
        <v>8.99</v>
      </c>
      <c r="S412" s="1" t="s">
        <v>1565</v>
      </c>
      <c r="T412" s="75">
        <v>7.8417500000000002</v>
      </c>
      <c r="U412" s="76">
        <v>4215813036.5717502</v>
      </c>
      <c r="V412" s="77">
        <v>4215813036.5717502</v>
      </c>
      <c r="W412" s="77">
        <v>9368473414.6038799</v>
      </c>
      <c r="X412" s="76">
        <v>6.6089985921999996E-3</v>
      </c>
      <c r="Y412" s="71">
        <v>0</v>
      </c>
      <c r="Z412" s="71">
        <v>1</v>
      </c>
      <c r="AA412" s="71">
        <v>0</v>
      </c>
      <c r="AB412" s="71">
        <v>0</v>
      </c>
      <c r="AC412" s="73">
        <v>1</v>
      </c>
      <c r="AD412" s="73">
        <v>0</v>
      </c>
      <c r="AE412" s="1" t="s">
        <v>1566</v>
      </c>
      <c r="AF412" s="1" t="s">
        <v>1450</v>
      </c>
      <c r="AG412" s="1" t="s">
        <v>1451</v>
      </c>
      <c r="AI412" s="2" t="str">
        <f>INDEX('ISO2-ISO3'!$D$1:$D$249, MATCH($N412, 'ISO2-ISO3'!$C$1:$C$249, 0))</f>
        <v>HKG</v>
      </c>
      <c r="AJ412" s="2" t="str">
        <f>INDEX('WB Country Groups'!$C$2:$C$219, MATCH($AI412, 'WB Country Groups'!$B$2:$B$219, 0))</f>
        <v>East Asia &amp; Pacific</v>
      </c>
    </row>
    <row r="413" spans="1:36">
      <c r="A413" s="70">
        <v>45169</v>
      </c>
      <c r="B413" s="70">
        <v>45169</v>
      </c>
      <c r="C413" s="71">
        <v>892400</v>
      </c>
      <c r="D413" s="1" t="s">
        <v>2853</v>
      </c>
      <c r="E413" s="71">
        <v>1273201</v>
      </c>
      <c r="G413" s="1" t="s">
        <v>2854</v>
      </c>
      <c r="H413" s="72">
        <v>4813345</v>
      </c>
      <c r="I413" s="1" t="s">
        <v>2855</v>
      </c>
      <c r="J413" s="73">
        <v>0.75</v>
      </c>
      <c r="K413" s="73">
        <v>0.75</v>
      </c>
      <c r="L413" s="73">
        <v>0.75</v>
      </c>
      <c r="M413" s="1">
        <v>1</v>
      </c>
      <c r="N413" s="1" t="s">
        <v>1322</v>
      </c>
      <c r="O413" s="1" t="s">
        <v>1484</v>
      </c>
      <c r="P413" s="1">
        <v>40101010</v>
      </c>
      <c r="Q413" s="73">
        <v>2154569426</v>
      </c>
      <c r="R413" s="74">
        <v>127.15</v>
      </c>
      <c r="S413" s="1" t="s">
        <v>1613</v>
      </c>
      <c r="T413" s="75">
        <v>10.9499</v>
      </c>
      <c r="U413" s="76">
        <v>18764109890.220501</v>
      </c>
      <c r="V413" s="77">
        <v>18764109890.220501</v>
      </c>
      <c r="W413" s="77">
        <v>25303793326.834</v>
      </c>
      <c r="X413" s="76">
        <v>2.9415909759900001E-2</v>
      </c>
      <c r="Y413" s="71">
        <v>1</v>
      </c>
      <c r="Z413" s="71">
        <v>0</v>
      </c>
      <c r="AA413" s="71">
        <v>0</v>
      </c>
      <c r="AB413" s="71">
        <v>0</v>
      </c>
      <c r="AC413" s="73">
        <v>1</v>
      </c>
      <c r="AD413" s="73">
        <v>0</v>
      </c>
      <c r="AE413" s="1" t="s">
        <v>1614</v>
      </c>
      <c r="AF413" s="1" t="s">
        <v>1450</v>
      </c>
      <c r="AG413" s="1" t="s">
        <v>1585</v>
      </c>
      <c r="AI413" s="2" t="str">
        <f>INDEX('ISO2-ISO3'!$D$1:$D$249, MATCH($N413, 'ISO2-ISO3'!$C$1:$C$249, 0))</f>
        <v>SWE</v>
      </c>
      <c r="AJ413" s="2" t="str">
        <f>INDEX('WB Country Groups'!$C$2:$C$219, MATCH($AI413, 'WB Country Groups'!$B$2:$B$219, 0))</f>
        <v>Europe &amp; Central Asia</v>
      </c>
    </row>
    <row r="414" spans="1:36">
      <c r="A414" s="70">
        <v>45169</v>
      </c>
      <c r="B414" s="70">
        <v>45169</v>
      </c>
      <c r="C414" s="71">
        <v>892400</v>
      </c>
      <c r="D414" s="1" t="s">
        <v>2856</v>
      </c>
      <c r="E414" s="71">
        <v>1273402</v>
      </c>
      <c r="G414" s="1" t="s">
        <v>2857</v>
      </c>
      <c r="H414" s="72">
        <v>7142091</v>
      </c>
      <c r="I414" s="1" t="s">
        <v>2858</v>
      </c>
      <c r="J414" s="73">
        <v>0.85</v>
      </c>
      <c r="K414" s="73">
        <v>0.85</v>
      </c>
      <c r="L414" s="73">
        <v>0.85</v>
      </c>
      <c r="M414" s="1">
        <v>1</v>
      </c>
      <c r="N414" s="1" t="s">
        <v>1322</v>
      </c>
      <c r="O414" s="1" t="s">
        <v>1467</v>
      </c>
      <c r="P414" s="1">
        <v>20103010</v>
      </c>
      <c r="Q414" s="73">
        <v>400269291</v>
      </c>
      <c r="R414" s="74">
        <v>160.6</v>
      </c>
      <c r="S414" s="1" t="s">
        <v>1613</v>
      </c>
      <c r="T414" s="75">
        <v>10.9499</v>
      </c>
      <c r="U414" s="76">
        <v>4990069399.2100401</v>
      </c>
      <c r="V414" s="77">
        <v>4990069399.2100401</v>
      </c>
      <c r="W414" s="77">
        <v>6159043117.6357803</v>
      </c>
      <c r="X414" s="76">
        <v>7.8227761403000008E-3</v>
      </c>
      <c r="Y414" s="71">
        <v>0</v>
      </c>
      <c r="Z414" s="71">
        <v>1</v>
      </c>
      <c r="AA414" s="71">
        <v>0</v>
      </c>
      <c r="AB414" s="71">
        <v>0</v>
      </c>
      <c r="AC414" s="73">
        <v>1</v>
      </c>
      <c r="AD414" s="73">
        <v>0</v>
      </c>
      <c r="AE414" s="1" t="s">
        <v>1614</v>
      </c>
      <c r="AF414" s="1" t="s">
        <v>1450</v>
      </c>
      <c r="AG414" s="1" t="s">
        <v>1619</v>
      </c>
      <c r="AI414" s="2" t="str">
        <f>INDEX('ISO2-ISO3'!$D$1:$D$249, MATCH($N414, 'ISO2-ISO3'!$C$1:$C$249, 0))</f>
        <v>SWE</v>
      </c>
      <c r="AJ414" s="2" t="str">
        <f>INDEX('WB Country Groups'!$C$2:$C$219, MATCH($AI414, 'WB Country Groups'!$B$2:$B$219, 0))</f>
        <v>Europe &amp; Central Asia</v>
      </c>
    </row>
    <row r="415" spans="1:36">
      <c r="A415" s="70">
        <v>45169</v>
      </c>
      <c r="B415" s="70">
        <v>45169</v>
      </c>
      <c r="C415" s="71">
        <v>892400</v>
      </c>
      <c r="D415" s="1" t="s">
        <v>2859</v>
      </c>
      <c r="E415" s="71">
        <v>1273501</v>
      </c>
      <c r="G415" s="1" t="s">
        <v>2860</v>
      </c>
      <c r="H415" s="72" t="s">
        <v>2861</v>
      </c>
      <c r="I415" s="1" t="s">
        <v>2862</v>
      </c>
      <c r="J415" s="73">
        <v>0.8</v>
      </c>
      <c r="K415" s="73">
        <v>0.8</v>
      </c>
      <c r="L415" s="73">
        <v>0.8</v>
      </c>
      <c r="M415" s="1">
        <v>1</v>
      </c>
      <c r="N415" s="1" t="s">
        <v>1322</v>
      </c>
      <c r="O415" s="1" t="s">
        <v>1467</v>
      </c>
      <c r="P415" s="1">
        <v>20106020</v>
      </c>
      <c r="Q415" s="73">
        <v>425947135</v>
      </c>
      <c r="R415" s="74">
        <v>177.75</v>
      </c>
      <c r="S415" s="1" t="s">
        <v>1613</v>
      </c>
      <c r="T415" s="75">
        <v>10.9499</v>
      </c>
      <c r="U415" s="76">
        <v>5531528378.9806299</v>
      </c>
      <c r="V415" s="77">
        <v>5531528378.9806299</v>
      </c>
      <c r="W415" s="77">
        <v>7390248328.6468401</v>
      </c>
      <c r="X415" s="76">
        <v>8.6716044929999996E-3</v>
      </c>
      <c r="Y415" s="71">
        <v>0</v>
      </c>
      <c r="Z415" s="71">
        <v>1</v>
      </c>
      <c r="AA415" s="71">
        <v>0</v>
      </c>
      <c r="AB415" s="71">
        <v>0</v>
      </c>
      <c r="AC415" s="73">
        <v>1</v>
      </c>
      <c r="AD415" s="73">
        <v>0</v>
      </c>
      <c r="AE415" s="1" t="s">
        <v>1614</v>
      </c>
      <c r="AF415" s="1" t="s">
        <v>1450</v>
      </c>
      <c r="AG415" s="1" t="s">
        <v>1619</v>
      </c>
      <c r="AI415" s="2" t="str">
        <f>INDEX('ISO2-ISO3'!$D$1:$D$249, MATCH($N415, 'ISO2-ISO3'!$C$1:$C$249, 0))</f>
        <v>SWE</v>
      </c>
      <c r="AJ415" s="2" t="str">
        <f>INDEX('WB Country Groups'!$C$2:$C$219, MATCH($AI415, 'WB Country Groups'!$B$2:$B$219, 0))</f>
        <v>Europe &amp; Central Asia</v>
      </c>
    </row>
    <row r="416" spans="1:36">
      <c r="A416" s="70">
        <v>45169</v>
      </c>
      <c r="B416" s="70">
        <v>45169</v>
      </c>
      <c r="C416" s="71">
        <v>892400</v>
      </c>
      <c r="D416" s="1" t="s">
        <v>2863</v>
      </c>
      <c r="E416" s="71">
        <v>1274001</v>
      </c>
      <c r="G416" s="1" t="s">
        <v>2864</v>
      </c>
      <c r="H416" s="72" t="s">
        <v>2865</v>
      </c>
      <c r="I416" s="1" t="s">
        <v>2866</v>
      </c>
      <c r="J416" s="73">
        <v>1</v>
      </c>
      <c r="K416" s="73">
        <v>1</v>
      </c>
      <c r="L416" s="73">
        <v>1</v>
      </c>
      <c r="M416" s="1">
        <v>1</v>
      </c>
      <c r="N416" s="1" t="s">
        <v>1369</v>
      </c>
      <c r="O416" s="1" t="s">
        <v>1564</v>
      </c>
      <c r="P416" s="1">
        <v>60102510</v>
      </c>
      <c r="Q416" s="73">
        <v>1209364357</v>
      </c>
      <c r="R416" s="74">
        <v>7.3739999999999997</v>
      </c>
      <c r="S416" s="1" t="s">
        <v>1669</v>
      </c>
      <c r="T416" s="75">
        <v>0.78917255257862096</v>
      </c>
      <c r="U416" s="76">
        <v>11300257135.6276</v>
      </c>
      <c r="V416" s="77">
        <v>11300257135.6276</v>
      </c>
      <c r="W416" s="77">
        <v>11300257135.6276</v>
      </c>
      <c r="X416" s="76">
        <v>1.7715060618899998E-2</v>
      </c>
      <c r="Y416" s="71">
        <v>0</v>
      </c>
      <c r="Z416" s="71">
        <v>1</v>
      </c>
      <c r="AA416" s="71">
        <v>0</v>
      </c>
      <c r="AB416" s="71">
        <v>0</v>
      </c>
      <c r="AC416" s="73">
        <v>1</v>
      </c>
      <c r="AD416" s="73">
        <v>0</v>
      </c>
      <c r="AE416" s="1" t="s">
        <v>1670</v>
      </c>
      <c r="AF416" s="1" t="s">
        <v>1450</v>
      </c>
      <c r="AG416" s="1" t="s">
        <v>1451</v>
      </c>
      <c r="AI416" s="2" t="str">
        <f>INDEX('ISO2-ISO3'!$D$1:$D$249, MATCH($N416, 'ISO2-ISO3'!$C$1:$C$249, 0))</f>
        <v>GBR</v>
      </c>
      <c r="AJ416" s="2" t="str">
        <f>INDEX('WB Country Groups'!$C$2:$C$219, MATCH($AI416, 'WB Country Groups'!$B$2:$B$219, 0))</f>
        <v>Europe &amp; Central Asia</v>
      </c>
    </row>
    <row r="417" spans="1:36">
      <c r="A417" s="70">
        <v>45169</v>
      </c>
      <c r="B417" s="70">
        <v>45169</v>
      </c>
      <c r="C417" s="71">
        <v>892400</v>
      </c>
      <c r="D417" s="1" t="s">
        <v>2867</v>
      </c>
      <c r="E417" s="71">
        <v>1274201</v>
      </c>
      <c r="G417" s="1" t="s">
        <v>2868</v>
      </c>
      <c r="H417" s="72">
        <v>7184736</v>
      </c>
      <c r="I417" s="1" t="s">
        <v>2869</v>
      </c>
      <c r="J417" s="73">
        <v>0.45</v>
      </c>
      <c r="K417" s="73">
        <v>0.45</v>
      </c>
      <c r="L417" s="73">
        <v>0.45</v>
      </c>
      <c r="M417" s="1">
        <v>1</v>
      </c>
      <c r="N417" s="1" t="s">
        <v>1324</v>
      </c>
      <c r="O417" s="1" t="s">
        <v>1455</v>
      </c>
      <c r="P417" s="1">
        <v>25203010</v>
      </c>
      <c r="Q417" s="73">
        <v>116919500</v>
      </c>
      <c r="R417" s="74">
        <v>47.15</v>
      </c>
      <c r="S417" s="1" t="s">
        <v>1468</v>
      </c>
      <c r="T417" s="75">
        <v>0.88324999999999998</v>
      </c>
      <c r="U417" s="76">
        <v>2808649296.6317601</v>
      </c>
      <c r="V417" s="77">
        <v>2808649296.6317601</v>
      </c>
      <c r="W417" s="77">
        <v>14389060430.2293</v>
      </c>
      <c r="X417" s="76">
        <v>4.4030318912E-3</v>
      </c>
      <c r="Y417" s="71">
        <v>0</v>
      </c>
      <c r="Z417" s="71">
        <v>1</v>
      </c>
      <c r="AA417" s="71">
        <v>0</v>
      </c>
      <c r="AB417" s="71">
        <v>0</v>
      </c>
      <c r="AC417" s="73">
        <v>1</v>
      </c>
      <c r="AD417" s="73">
        <v>0</v>
      </c>
      <c r="AE417" s="1" t="s">
        <v>1469</v>
      </c>
      <c r="AF417" s="1" t="s">
        <v>1470</v>
      </c>
      <c r="AG417" s="1" t="s">
        <v>1451</v>
      </c>
      <c r="AI417" s="2" t="str">
        <f>INDEX('ISO2-ISO3'!$D$1:$D$249, MATCH($N417, 'ISO2-ISO3'!$C$1:$C$249, 0))</f>
        <v>CHE</v>
      </c>
      <c r="AJ417" s="2" t="str">
        <f>INDEX('WB Country Groups'!$C$2:$C$219, MATCH($AI417, 'WB Country Groups'!$B$2:$B$219, 0))</f>
        <v>Europe &amp; Central Asia</v>
      </c>
    </row>
    <row r="418" spans="1:36">
      <c r="A418" s="70">
        <v>45169</v>
      </c>
      <c r="B418" s="70">
        <v>45169</v>
      </c>
      <c r="C418" s="71">
        <v>892400</v>
      </c>
      <c r="D418" s="1" t="s">
        <v>2870</v>
      </c>
      <c r="E418" s="71">
        <v>1274203</v>
      </c>
      <c r="G418" s="1" t="s">
        <v>2871</v>
      </c>
      <c r="H418" s="72">
        <v>7184725</v>
      </c>
      <c r="I418" s="1" t="s">
        <v>2872</v>
      </c>
      <c r="J418" s="73">
        <v>1</v>
      </c>
      <c r="K418" s="73">
        <v>1</v>
      </c>
      <c r="L418" s="73">
        <v>1</v>
      </c>
      <c r="M418" s="1">
        <v>1</v>
      </c>
      <c r="N418" s="1" t="s">
        <v>1324</v>
      </c>
      <c r="O418" s="1" t="s">
        <v>1455</v>
      </c>
      <c r="P418" s="1">
        <v>25203010</v>
      </c>
      <c r="Q418" s="73">
        <v>28936000</v>
      </c>
      <c r="R418" s="74">
        <v>248.7</v>
      </c>
      <c r="S418" s="1" t="s">
        <v>1468</v>
      </c>
      <c r="T418" s="75">
        <v>0.88324999999999998</v>
      </c>
      <c r="U418" s="76">
        <v>8147617548.8253603</v>
      </c>
      <c r="V418" s="77">
        <v>8147617548.8253603</v>
      </c>
      <c r="W418" s="77">
        <v>14389060430.2293</v>
      </c>
      <c r="X418" s="76">
        <v>1.277276588E-2</v>
      </c>
      <c r="Y418" s="71">
        <v>0</v>
      </c>
      <c r="Z418" s="71">
        <v>1</v>
      </c>
      <c r="AA418" s="71">
        <v>0</v>
      </c>
      <c r="AB418" s="71">
        <v>0</v>
      </c>
      <c r="AC418" s="73">
        <v>1</v>
      </c>
      <c r="AD418" s="73">
        <v>0</v>
      </c>
      <c r="AE418" s="1" t="s">
        <v>1469</v>
      </c>
      <c r="AF418" s="1" t="s">
        <v>2719</v>
      </c>
      <c r="AG418" s="1" t="s">
        <v>1451</v>
      </c>
      <c r="AI418" s="2" t="str">
        <f>INDEX('ISO2-ISO3'!$D$1:$D$249, MATCH($N418, 'ISO2-ISO3'!$C$1:$C$249, 0))</f>
        <v>CHE</v>
      </c>
      <c r="AJ418" s="2" t="str">
        <f>INDEX('WB Country Groups'!$C$2:$C$219, MATCH($AI418, 'WB Country Groups'!$B$2:$B$219, 0))</f>
        <v>Europe &amp; Central Asia</v>
      </c>
    </row>
    <row r="419" spans="1:36">
      <c r="A419" s="70">
        <v>45169</v>
      </c>
      <c r="B419" s="70">
        <v>45169</v>
      </c>
      <c r="C419" s="71">
        <v>892400</v>
      </c>
      <c r="D419" s="1" t="s">
        <v>2873</v>
      </c>
      <c r="E419" s="71">
        <v>1274501</v>
      </c>
      <c r="G419" s="1" t="s">
        <v>2874</v>
      </c>
      <c r="H419" s="72">
        <v>922320</v>
      </c>
      <c r="I419" s="1" t="s">
        <v>2875</v>
      </c>
      <c r="J419" s="73">
        <v>1</v>
      </c>
      <c r="K419" s="73">
        <v>1</v>
      </c>
      <c r="L419" s="73">
        <v>1</v>
      </c>
      <c r="M419" s="1">
        <v>1</v>
      </c>
      <c r="N419" s="1" t="s">
        <v>1369</v>
      </c>
      <c r="O419" s="1" t="s">
        <v>1447</v>
      </c>
      <c r="P419" s="1">
        <v>35101010</v>
      </c>
      <c r="Q419" s="73">
        <v>873371585</v>
      </c>
      <c r="R419" s="74">
        <v>10.7</v>
      </c>
      <c r="S419" s="1" t="s">
        <v>1669</v>
      </c>
      <c r="T419" s="75">
        <v>0.78917255257862096</v>
      </c>
      <c r="U419" s="76">
        <v>11841613002.0804</v>
      </c>
      <c r="V419" s="77">
        <v>11841613002.0804</v>
      </c>
      <c r="W419" s="77">
        <v>11841613002.0804</v>
      </c>
      <c r="X419" s="76">
        <v>1.8563727324099999E-2</v>
      </c>
      <c r="Y419" s="71">
        <v>0</v>
      </c>
      <c r="Z419" s="71">
        <v>1</v>
      </c>
      <c r="AA419" s="71">
        <v>0</v>
      </c>
      <c r="AB419" s="71">
        <v>0</v>
      </c>
      <c r="AC419" s="73">
        <v>0.5</v>
      </c>
      <c r="AD419" s="73">
        <v>0.5</v>
      </c>
      <c r="AE419" s="1" t="s">
        <v>1670</v>
      </c>
      <c r="AF419" s="1" t="s">
        <v>1450</v>
      </c>
      <c r="AG419" s="1" t="s">
        <v>1451</v>
      </c>
      <c r="AI419" s="2" t="str">
        <f>INDEX('ISO2-ISO3'!$D$1:$D$249, MATCH($N419, 'ISO2-ISO3'!$C$1:$C$249, 0))</f>
        <v>GBR</v>
      </c>
      <c r="AJ419" s="2" t="str">
        <f>INDEX('WB Country Groups'!$C$2:$C$219, MATCH($AI419, 'WB Country Groups'!$B$2:$B$219, 0))</f>
        <v>Europe &amp; Central Asia</v>
      </c>
    </row>
    <row r="420" spans="1:36">
      <c r="A420" s="70">
        <v>45169</v>
      </c>
      <c r="B420" s="70">
        <v>45169</v>
      </c>
      <c r="C420" s="71">
        <v>892400</v>
      </c>
      <c r="D420" s="1" t="s">
        <v>2876</v>
      </c>
      <c r="E420" s="71">
        <v>1275001</v>
      </c>
      <c r="G420" s="1" t="s">
        <v>2877</v>
      </c>
      <c r="H420" s="72" t="s">
        <v>2878</v>
      </c>
      <c r="I420" s="1" t="s">
        <v>2879</v>
      </c>
      <c r="J420" s="73">
        <v>1</v>
      </c>
      <c r="K420" s="73">
        <v>1</v>
      </c>
      <c r="L420" s="73">
        <v>1</v>
      </c>
      <c r="M420" s="1">
        <v>1</v>
      </c>
      <c r="N420" s="1" t="s">
        <v>1369</v>
      </c>
      <c r="O420" s="1" t="s">
        <v>1467</v>
      </c>
      <c r="P420" s="1">
        <v>20105010</v>
      </c>
      <c r="Q420" s="73">
        <v>352233520</v>
      </c>
      <c r="R420" s="74">
        <v>16.399999999999999</v>
      </c>
      <c r="S420" s="1" t="s">
        <v>1669</v>
      </c>
      <c r="T420" s="75">
        <v>0.78917255257862096</v>
      </c>
      <c r="U420" s="76">
        <v>7319856359.8352003</v>
      </c>
      <c r="V420" s="77">
        <v>7319856359.8352003</v>
      </c>
      <c r="W420" s="77">
        <v>7319856359.8352003</v>
      </c>
      <c r="X420" s="76">
        <v>1.1475110484599999E-2</v>
      </c>
      <c r="Y420" s="71">
        <v>0</v>
      </c>
      <c r="Z420" s="71">
        <v>1</v>
      </c>
      <c r="AA420" s="71">
        <v>0</v>
      </c>
      <c r="AB420" s="71">
        <v>0</v>
      </c>
      <c r="AC420" s="73">
        <v>1</v>
      </c>
      <c r="AD420" s="73">
        <v>0</v>
      </c>
      <c r="AE420" s="1" t="s">
        <v>1670</v>
      </c>
      <c r="AF420" s="1" t="s">
        <v>1450</v>
      </c>
      <c r="AG420" s="1" t="s">
        <v>1451</v>
      </c>
      <c r="AI420" s="2" t="str">
        <f>INDEX('ISO2-ISO3'!$D$1:$D$249, MATCH($N420, 'ISO2-ISO3'!$C$1:$C$249, 0))</f>
        <v>GBR</v>
      </c>
      <c r="AJ420" s="2" t="str">
        <f>INDEX('WB Country Groups'!$C$2:$C$219, MATCH($AI420, 'WB Country Groups'!$B$2:$B$219, 0))</f>
        <v>Europe &amp; Central Asia</v>
      </c>
    </row>
    <row r="421" spans="1:36">
      <c r="A421" s="70">
        <v>45169</v>
      </c>
      <c r="B421" s="70">
        <v>45169</v>
      </c>
      <c r="C421" s="71">
        <v>892400</v>
      </c>
      <c r="D421" s="1" t="s">
        <v>2880</v>
      </c>
      <c r="E421" s="71">
        <v>1275301</v>
      </c>
      <c r="F421" s="1">
        <v>833034101</v>
      </c>
      <c r="G421" s="1" t="s">
        <v>2881</v>
      </c>
      <c r="H421" s="72">
        <v>2818740</v>
      </c>
      <c r="I421" s="1" t="s">
        <v>2882</v>
      </c>
      <c r="J421" s="73">
        <v>1</v>
      </c>
      <c r="K421" s="73">
        <v>1</v>
      </c>
      <c r="L421" s="73">
        <v>1</v>
      </c>
      <c r="M421" s="1">
        <v>1</v>
      </c>
      <c r="N421" s="1" t="s">
        <v>1375</v>
      </c>
      <c r="O421" s="1" t="s">
        <v>1467</v>
      </c>
      <c r="P421" s="1">
        <v>20106020</v>
      </c>
      <c r="Q421" s="73">
        <v>53128822</v>
      </c>
      <c r="R421" s="74">
        <v>268.60000000000002</v>
      </c>
      <c r="S421" s="1" t="s">
        <v>1448</v>
      </c>
      <c r="T421" s="75">
        <v>1</v>
      </c>
      <c r="U421" s="76">
        <v>14270401589.200001</v>
      </c>
      <c r="V421" s="77">
        <v>14270401589.200001</v>
      </c>
      <c r="W421" s="77">
        <v>14270401589.200001</v>
      </c>
      <c r="X421" s="76">
        <v>2.23712634301E-2</v>
      </c>
      <c r="Y421" s="71">
        <v>0</v>
      </c>
      <c r="Z421" s="71">
        <v>1</v>
      </c>
      <c r="AA421" s="71">
        <v>0</v>
      </c>
      <c r="AB421" s="71">
        <v>0</v>
      </c>
      <c r="AC421" s="73">
        <v>1</v>
      </c>
      <c r="AD421" s="73">
        <v>0</v>
      </c>
      <c r="AE421" s="1" t="s">
        <v>1449</v>
      </c>
      <c r="AF421" s="1" t="s">
        <v>1450</v>
      </c>
      <c r="AG421" s="1" t="s">
        <v>1451</v>
      </c>
      <c r="AI421" s="2" t="str">
        <f>INDEX('ISO2-ISO3'!$D$1:$D$249, MATCH($N421, 'ISO2-ISO3'!$C$1:$C$249, 0))</f>
        <v>USA</v>
      </c>
      <c r="AJ421" s="2" t="str">
        <f>INDEX('WB Country Groups'!$C$2:$C$219, MATCH($AI421, 'WB Country Groups'!$B$2:$B$219, 0))</f>
        <v>North America</v>
      </c>
    </row>
    <row r="422" spans="1:36">
      <c r="A422" s="70">
        <v>45169</v>
      </c>
      <c r="B422" s="70">
        <v>45169</v>
      </c>
      <c r="C422" s="71">
        <v>892400</v>
      </c>
      <c r="D422" s="1" t="s">
        <v>2883</v>
      </c>
      <c r="E422" s="71">
        <v>1275901</v>
      </c>
      <c r="G422" s="1" t="s">
        <v>2884</v>
      </c>
      <c r="H422" s="72">
        <v>5966516</v>
      </c>
      <c r="I422" s="1" t="s">
        <v>2885</v>
      </c>
      <c r="J422" s="73">
        <v>0.9</v>
      </c>
      <c r="K422" s="73">
        <v>0.9</v>
      </c>
      <c r="L422" s="73">
        <v>0.9</v>
      </c>
      <c r="M422" s="1">
        <v>1</v>
      </c>
      <c r="N422" s="1" t="s">
        <v>1042</v>
      </c>
      <c r="O422" s="1" t="s">
        <v>1484</v>
      </c>
      <c r="P422" s="1">
        <v>40101010</v>
      </c>
      <c r="Q422" s="73">
        <v>808208965</v>
      </c>
      <c r="R422" s="74">
        <v>26.215</v>
      </c>
      <c r="S422" s="1" t="s">
        <v>1456</v>
      </c>
      <c r="T422" s="75">
        <v>0.92136177270005104</v>
      </c>
      <c r="U422" s="76">
        <v>20695972831.4398</v>
      </c>
      <c r="V422" s="77">
        <v>20695972831.4398</v>
      </c>
      <c r="W422" s="77">
        <v>22995525368.266499</v>
      </c>
      <c r="X422" s="76">
        <v>3.2444431031600003E-2</v>
      </c>
      <c r="Y422" s="71">
        <v>1</v>
      </c>
      <c r="Z422" s="71">
        <v>0</v>
      </c>
      <c r="AA422" s="71">
        <v>0</v>
      </c>
      <c r="AB422" s="71">
        <v>0</v>
      </c>
      <c r="AC422" s="73">
        <v>0.65</v>
      </c>
      <c r="AD422" s="73">
        <v>0.35</v>
      </c>
      <c r="AE422" s="1" t="s">
        <v>1457</v>
      </c>
      <c r="AF422" s="1" t="s">
        <v>1450</v>
      </c>
      <c r="AG422" s="1" t="s">
        <v>1451</v>
      </c>
      <c r="AI422" s="2" t="str">
        <f>INDEX('ISO2-ISO3'!$D$1:$D$249, MATCH($N422, 'ISO2-ISO3'!$C$1:$C$249, 0))</f>
        <v>FRA</v>
      </c>
      <c r="AJ422" s="2" t="str">
        <f>INDEX('WB Country Groups'!$C$2:$C$219, MATCH($AI422, 'WB Country Groups'!$B$2:$B$219, 0))</f>
        <v>Europe &amp; Central Asia</v>
      </c>
    </row>
    <row r="423" spans="1:36">
      <c r="A423" s="70">
        <v>45169</v>
      </c>
      <c r="B423" s="70">
        <v>45169</v>
      </c>
      <c r="C423" s="71">
        <v>892400</v>
      </c>
      <c r="D423" s="1" t="s">
        <v>2886</v>
      </c>
      <c r="E423" s="71">
        <v>1276001</v>
      </c>
      <c r="G423" s="1" t="s">
        <v>2887</v>
      </c>
      <c r="H423" s="72">
        <v>7062713</v>
      </c>
      <c r="I423" s="1" t="s">
        <v>2888</v>
      </c>
      <c r="J423" s="73">
        <v>0.6</v>
      </c>
      <c r="K423" s="73">
        <v>0.6</v>
      </c>
      <c r="L423" s="73">
        <v>0.6</v>
      </c>
      <c r="M423" s="1">
        <v>1</v>
      </c>
      <c r="N423" s="1" t="s">
        <v>1042</v>
      </c>
      <c r="O423" s="1" t="s">
        <v>1455</v>
      </c>
      <c r="P423" s="1">
        <v>25301040</v>
      </c>
      <c r="Q423" s="73">
        <v>147454887</v>
      </c>
      <c r="R423" s="74">
        <v>99.02</v>
      </c>
      <c r="S423" s="1" t="s">
        <v>1456</v>
      </c>
      <c r="T423" s="75">
        <v>0.92136177270005104</v>
      </c>
      <c r="U423" s="76">
        <v>9508306081.3029995</v>
      </c>
      <c r="V423" s="77">
        <v>9508306081.3029995</v>
      </c>
      <c r="W423" s="77">
        <v>15847176802.1717</v>
      </c>
      <c r="X423" s="76">
        <v>1.4905874848E-2</v>
      </c>
      <c r="Y423" s="71">
        <v>0</v>
      </c>
      <c r="Z423" s="71">
        <v>1</v>
      </c>
      <c r="AA423" s="71">
        <v>0</v>
      </c>
      <c r="AB423" s="71">
        <v>0</v>
      </c>
      <c r="AC423" s="73">
        <v>0.35</v>
      </c>
      <c r="AD423" s="73">
        <v>0.65</v>
      </c>
      <c r="AE423" s="1" t="s">
        <v>1457</v>
      </c>
      <c r="AF423" s="1" t="s">
        <v>1450</v>
      </c>
      <c r="AG423" s="1" t="s">
        <v>1451</v>
      </c>
      <c r="AI423" s="2" t="str">
        <f>INDEX('ISO2-ISO3'!$D$1:$D$249, MATCH($N423, 'ISO2-ISO3'!$C$1:$C$249, 0))</f>
        <v>FRA</v>
      </c>
      <c r="AJ423" s="2" t="str">
        <f>INDEX('WB Country Groups'!$C$2:$C$219, MATCH($AI423, 'WB Country Groups'!$B$2:$B$219, 0))</f>
        <v>Europe &amp; Central Asia</v>
      </c>
    </row>
    <row r="424" spans="1:36">
      <c r="A424" s="70">
        <v>45169</v>
      </c>
      <c r="B424" s="70">
        <v>45169</v>
      </c>
      <c r="C424" s="71">
        <v>892400</v>
      </c>
      <c r="D424" s="1" t="s">
        <v>2889</v>
      </c>
      <c r="E424" s="71">
        <v>1276201</v>
      </c>
      <c r="G424" s="1" t="s">
        <v>2890</v>
      </c>
      <c r="H424" s="72">
        <v>4820301</v>
      </c>
      <c r="I424" s="1" t="s">
        <v>2891</v>
      </c>
      <c r="J424" s="73">
        <v>0.45</v>
      </c>
      <c r="K424" s="73">
        <v>0.45</v>
      </c>
      <c r="L424" s="73">
        <v>0.45</v>
      </c>
      <c r="M424" s="1">
        <v>1</v>
      </c>
      <c r="N424" s="1" t="s">
        <v>925</v>
      </c>
      <c r="O424" s="1" t="s">
        <v>1484</v>
      </c>
      <c r="P424" s="1">
        <v>40201030</v>
      </c>
      <c r="Q424" s="73">
        <v>34250000</v>
      </c>
      <c r="R424" s="74">
        <v>207.6</v>
      </c>
      <c r="S424" s="1" t="s">
        <v>1456</v>
      </c>
      <c r="T424" s="75">
        <v>0.92136177270005104</v>
      </c>
      <c r="U424" s="76">
        <v>3472723847.25</v>
      </c>
      <c r="V424" s="77">
        <v>3472723847.25</v>
      </c>
      <c r="W424" s="77">
        <v>7717164105</v>
      </c>
      <c r="X424" s="76">
        <v>5.4440808495000003E-3</v>
      </c>
      <c r="Y424" s="71">
        <v>0</v>
      </c>
      <c r="Z424" s="71">
        <v>1</v>
      </c>
      <c r="AA424" s="71">
        <v>0</v>
      </c>
      <c r="AB424" s="71">
        <v>0</v>
      </c>
      <c r="AC424" s="73">
        <v>1</v>
      </c>
      <c r="AD424" s="73">
        <v>0</v>
      </c>
      <c r="AE424" s="1" t="s">
        <v>1463</v>
      </c>
      <c r="AF424" s="1" t="s">
        <v>1450</v>
      </c>
      <c r="AG424" s="1" t="s">
        <v>1451</v>
      </c>
      <c r="AI424" s="2" t="str">
        <f>INDEX('ISO2-ISO3'!$D$1:$D$249, MATCH($N424, 'ISO2-ISO3'!$C$1:$C$249, 0))</f>
        <v>BEL</v>
      </c>
      <c r="AJ424" s="2" t="str">
        <f>INDEX('WB Country Groups'!$C$2:$C$219, MATCH($AI424, 'WB Country Groups'!$B$2:$B$219, 0))</f>
        <v>Europe &amp; Central Asia</v>
      </c>
    </row>
    <row r="425" spans="1:36">
      <c r="A425" s="70">
        <v>45169</v>
      </c>
      <c r="B425" s="70">
        <v>45169</v>
      </c>
      <c r="C425" s="71">
        <v>892400</v>
      </c>
      <c r="D425" s="1" t="s">
        <v>2892</v>
      </c>
      <c r="E425" s="71">
        <v>1276501</v>
      </c>
      <c r="G425" s="1" t="s">
        <v>2893</v>
      </c>
      <c r="H425" s="72">
        <v>4821100</v>
      </c>
      <c r="I425" s="1" t="s">
        <v>2894</v>
      </c>
      <c r="J425" s="73">
        <v>0.7</v>
      </c>
      <c r="K425" s="73">
        <v>0.7</v>
      </c>
      <c r="L425" s="73">
        <v>0.7</v>
      </c>
      <c r="M425" s="1">
        <v>1</v>
      </c>
      <c r="N425" s="1" t="s">
        <v>925</v>
      </c>
      <c r="O425" s="1" t="s">
        <v>1462</v>
      </c>
      <c r="P425" s="1">
        <v>15101020</v>
      </c>
      <c r="Q425" s="73">
        <v>105876416</v>
      </c>
      <c r="R425" s="74">
        <v>106.9</v>
      </c>
      <c r="S425" s="1" t="s">
        <v>1456</v>
      </c>
      <c r="T425" s="75">
        <v>0.92136177270005104</v>
      </c>
      <c r="U425" s="76">
        <v>8598937403.3420506</v>
      </c>
      <c r="V425" s="77">
        <v>8598937403.3420506</v>
      </c>
      <c r="W425" s="77">
        <v>12284196290.4886</v>
      </c>
      <c r="X425" s="76">
        <v>1.3480285937800001E-2</v>
      </c>
      <c r="Y425" s="71">
        <v>0</v>
      </c>
      <c r="Z425" s="71">
        <v>1</v>
      </c>
      <c r="AA425" s="71">
        <v>0</v>
      </c>
      <c r="AB425" s="71">
        <v>0</v>
      </c>
      <c r="AC425" s="73">
        <v>1</v>
      </c>
      <c r="AD425" s="73">
        <v>0</v>
      </c>
      <c r="AE425" s="1" t="s">
        <v>1463</v>
      </c>
      <c r="AF425" s="1" t="s">
        <v>1450</v>
      </c>
      <c r="AG425" s="1" t="s">
        <v>1451</v>
      </c>
      <c r="AI425" s="2" t="str">
        <f>INDEX('ISO2-ISO3'!$D$1:$D$249, MATCH($N425, 'ISO2-ISO3'!$C$1:$C$249, 0))</f>
        <v>BEL</v>
      </c>
      <c r="AJ425" s="2" t="str">
        <f>INDEX('WB Country Groups'!$C$2:$C$219, MATCH($AI425, 'WB Country Groups'!$B$2:$B$219, 0))</f>
        <v>Europe &amp; Central Asia</v>
      </c>
    </row>
    <row r="426" spans="1:36">
      <c r="A426" s="70">
        <v>45169</v>
      </c>
      <c r="B426" s="70">
        <v>45169</v>
      </c>
      <c r="C426" s="71">
        <v>892400</v>
      </c>
      <c r="D426" s="1" t="s">
        <v>2895</v>
      </c>
      <c r="E426" s="71">
        <v>1277001</v>
      </c>
      <c r="G426" s="1" t="s">
        <v>2896</v>
      </c>
      <c r="H426" s="72">
        <v>6821506</v>
      </c>
      <c r="I426" s="1" t="s">
        <v>2897</v>
      </c>
      <c r="J426" s="73">
        <v>1</v>
      </c>
      <c r="K426" s="73">
        <v>1</v>
      </c>
      <c r="L426" s="73">
        <v>1</v>
      </c>
      <c r="M426" s="1">
        <v>1</v>
      </c>
      <c r="N426" s="1" t="s">
        <v>1115</v>
      </c>
      <c r="O426" s="1" t="s">
        <v>1455</v>
      </c>
      <c r="P426" s="1">
        <v>25201010</v>
      </c>
      <c r="Q426" s="73">
        <v>1261081781</v>
      </c>
      <c r="R426" s="74">
        <v>12145</v>
      </c>
      <c r="S426" s="1" t="s">
        <v>1479</v>
      </c>
      <c r="T426" s="75">
        <v>145.58500000000001</v>
      </c>
      <c r="U426" s="76">
        <v>105202034758.011</v>
      </c>
      <c r="V426" s="77">
        <v>105202034758.011</v>
      </c>
      <c r="W426" s="77">
        <v>105202034758.011</v>
      </c>
      <c r="X426" s="76">
        <v>0.16492194828869999</v>
      </c>
      <c r="Y426" s="71">
        <v>1</v>
      </c>
      <c r="Z426" s="71">
        <v>0</v>
      </c>
      <c r="AA426" s="71">
        <v>0</v>
      </c>
      <c r="AB426" s="71">
        <v>0</v>
      </c>
      <c r="AC426" s="73">
        <v>0</v>
      </c>
      <c r="AD426" s="73">
        <v>1</v>
      </c>
      <c r="AE426" s="1" t="s">
        <v>1480</v>
      </c>
      <c r="AF426" s="1" t="s">
        <v>1450</v>
      </c>
      <c r="AG426" s="1" t="s">
        <v>1451</v>
      </c>
      <c r="AI426" s="2" t="str">
        <f>INDEX('ISO2-ISO3'!$D$1:$D$249, MATCH($N426, 'ISO2-ISO3'!$C$1:$C$249, 0))</f>
        <v>JPN</v>
      </c>
      <c r="AJ426" s="2" t="str">
        <f>INDEX('WB Country Groups'!$C$2:$C$219, MATCH($AI426, 'WB Country Groups'!$B$2:$B$219, 0))</f>
        <v>East Asia &amp; Pacific</v>
      </c>
    </row>
    <row r="427" spans="1:36">
      <c r="A427" s="70">
        <v>45169</v>
      </c>
      <c r="B427" s="70">
        <v>45169</v>
      </c>
      <c r="C427" s="71">
        <v>892400</v>
      </c>
      <c r="D427" s="1" t="s">
        <v>2898</v>
      </c>
      <c r="E427" s="71">
        <v>1278201</v>
      </c>
      <c r="F427" s="1">
        <v>842587107</v>
      </c>
      <c r="G427" s="1" t="s">
        <v>2899</v>
      </c>
      <c r="H427" s="72">
        <v>2829601</v>
      </c>
      <c r="I427" s="1" t="s">
        <v>2900</v>
      </c>
      <c r="J427" s="73">
        <v>1</v>
      </c>
      <c r="K427" s="73">
        <v>1</v>
      </c>
      <c r="L427" s="73">
        <v>1</v>
      </c>
      <c r="M427" s="1">
        <v>1</v>
      </c>
      <c r="N427" s="1" t="s">
        <v>1375</v>
      </c>
      <c r="O427" s="1" t="s">
        <v>1548</v>
      </c>
      <c r="P427" s="1">
        <v>55101010</v>
      </c>
      <c r="Q427" s="73">
        <v>1091514582</v>
      </c>
      <c r="R427" s="74">
        <v>67.73</v>
      </c>
      <c r="S427" s="1" t="s">
        <v>1448</v>
      </c>
      <c r="T427" s="75">
        <v>1</v>
      </c>
      <c r="U427" s="76">
        <v>73928282638.860001</v>
      </c>
      <c r="V427" s="77">
        <v>73928282638.860001</v>
      </c>
      <c r="W427" s="77">
        <v>73928282638.860001</v>
      </c>
      <c r="X427" s="76">
        <v>0.11589506262389999</v>
      </c>
      <c r="Y427" s="71">
        <v>1</v>
      </c>
      <c r="Z427" s="71">
        <v>0</v>
      </c>
      <c r="AA427" s="71">
        <v>0</v>
      </c>
      <c r="AB427" s="71">
        <v>0</v>
      </c>
      <c r="AC427" s="73">
        <v>1</v>
      </c>
      <c r="AD427" s="73">
        <v>0</v>
      </c>
      <c r="AE427" s="1" t="s">
        <v>1449</v>
      </c>
      <c r="AF427" s="1" t="s">
        <v>1450</v>
      </c>
      <c r="AG427" s="1" t="s">
        <v>1451</v>
      </c>
      <c r="AI427" s="2" t="str">
        <f>INDEX('ISO2-ISO3'!$D$1:$D$249, MATCH($N427, 'ISO2-ISO3'!$C$1:$C$249, 0))</f>
        <v>USA</v>
      </c>
      <c r="AJ427" s="2" t="str">
        <f>INDEX('WB Country Groups'!$C$2:$C$219, MATCH($AI427, 'WB Country Groups'!$B$2:$B$219, 0))</f>
        <v>North America</v>
      </c>
    </row>
    <row r="428" spans="1:36">
      <c r="A428" s="70">
        <v>45169</v>
      </c>
      <c r="B428" s="70">
        <v>45169</v>
      </c>
      <c r="C428" s="71">
        <v>892400</v>
      </c>
      <c r="D428" s="1" t="s">
        <v>2901</v>
      </c>
      <c r="E428" s="71">
        <v>1278801</v>
      </c>
      <c r="F428" s="1">
        <v>844741108</v>
      </c>
      <c r="G428" s="1" t="s">
        <v>2902</v>
      </c>
      <c r="H428" s="72">
        <v>2831543</v>
      </c>
      <c r="I428" s="1" t="s">
        <v>2903</v>
      </c>
      <c r="J428" s="73">
        <v>1</v>
      </c>
      <c r="K428" s="73">
        <v>0.25</v>
      </c>
      <c r="L428" s="73">
        <v>0.25</v>
      </c>
      <c r="M428" s="1">
        <v>1</v>
      </c>
      <c r="N428" s="1" t="s">
        <v>1375</v>
      </c>
      <c r="O428" s="1" t="s">
        <v>1467</v>
      </c>
      <c r="P428" s="1">
        <v>20302010</v>
      </c>
      <c r="Q428" s="73">
        <v>594905964</v>
      </c>
      <c r="R428" s="74">
        <v>31.6</v>
      </c>
      <c r="S428" s="1" t="s">
        <v>1448</v>
      </c>
      <c r="T428" s="75">
        <v>1</v>
      </c>
      <c r="U428" s="76">
        <v>4699757115.6000004</v>
      </c>
      <c r="V428" s="77">
        <v>4699757115.6000004</v>
      </c>
      <c r="W428" s="77">
        <v>18799028462.400002</v>
      </c>
      <c r="X428" s="76">
        <v>7.3676626291E-3</v>
      </c>
      <c r="Y428" s="71">
        <v>0</v>
      </c>
      <c r="Z428" s="71">
        <v>1</v>
      </c>
      <c r="AA428" s="71">
        <v>0</v>
      </c>
      <c r="AB428" s="71">
        <v>0</v>
      </c>
      <c r="AC428" s="73">
        <v>1</v>
      </c>
      <c r="AD428" s="73">
        <v>0</v>
      </c>
      <c r="AE428" s="1" t="s">
        <v>1449</v>
      </c>
      <c r="AF428" s="1" t="s">
        <v>1450</v>
      </c>
      <c r="AG428" s="1" t="s">
        <v>1451</v>
      </c>
      <c r="AI428" s="2" t="str">
        <f>INDEX('ISO2-ISO3'!$D$1:$D$249, MATCH($N428, 'ISO2-ISO3'!$C$1:$C$249, 0))</f>
        <v>USA</v>
      </c>
      <c r="AJ428" s="2" t="str">
        <f>INDEX('WB Country Groups'!$C$2:$C$219, MATCH($AI428, 'WB Country Groups'!$B$2:$B$219, 0))</f>
        <v>North America</v>
      </c>
    </row>
    <row r="429" spans="1:36">
      <c r="A429" s="70">
        <v>45169</v>
      </c>
      <c r="B429" s="70">
        <v>45169</v>
      </c>
      <c r="C429" s="71">
        <v>892400</v>
      </c>
      <c r="D429" s="1" t="s">
        <v>2904</v>
      </c>
      <c r="E429" s="71">
        <v>1278901</v>
      </c>
      <c r="F429" s="1" t="s">
        <v>2905</v>
      </c>
      <c r="G429" s="1" t="s">
        <v>2906</v>
      </c>
      <c r="H429" s="72">
        <v>2831811</v>
      </c>
      <c r="I429" s="1" t="s">
        <v>2907</v>
      </c>
      <c r="J429" s="73">
        <v>1</v>
      </c>
      <c r="K429" s="73">
        <v>1</v>
      </c>
      <c r="L429" s="73">
        <v>1</v>
      </c>
      <c r="M429" s="1">
        <v>1</v>
      </c>
      <c r="N429" s="1" t="s">
        <v>1375</v>
      </c>
      <c r="O429" s="1" t="s">
        <v>1692</v>
      </c>
      <c r="P429" s="1">
        <v>50101020</v>
      </c>
      <c r="Q429" s="73">
        <v>7129870323</v>
      </c>
      <c r="R429" s="74">
        <v>14.79</v>
      </c>
      <c r="S429" s="1" t="s">
        <v>1448</v>
      </c>
      <c r="T429" s="75">
        <v>1</v>
      </c>
      <c r="U429" s="76">
        <v>105450782077.17</v>
      </c>
      <c r="V429" s="77">
        <v>105450782077.17</v>
      </c>
      <c r="W429" s="77">
        <v>105450782077.17</v>
      </c>
      <c r="X429" s="76">
        <v>0.16531190170169999</v>
      </c>
      <c r="Y429" s="71">
        <v>1</v>
      </c>
      <c r="Z429" s="71">
        <v>0</v>
      </c>
      <c r="AA429" s="71">
        <v>0</v>
      </c>
      <c r="AB429" s="71">
        <v>0</v>
      </c>
      <c r="AC429" s="73">
        <v>1</v>
      </c>
      <c r="AD429" s="73">
        <v>0</v>
      </c>
      <c r="AE429" s="1" t="s">
        <v>1449</v>
      </c>
      <c r="AF429" s="1" t="s">
        <v>1450</v>
      </c>
      <c r="AG429" s="1" t="s">
        <v>1451</v>
      </c>
      <c r="AI429" s="2" t="str">
        <f>INDEX('ISO2-ISO3'!$D$1:$D$249, MATCH($N429, 'ISO2-ISO3'!$C$1:$C$249, 0))</f>
        <v>USA</v>
      </c>
      <c r="AJ429" s="2" t="str">
        <f>INDEX('WB Country Groups'!$C$2:$C$219, MATCH($AI429, 'WB Country Groups'!$B$2:$B$219, 0))</f>
        <v>North America</v>
      </c>
    </row>
    <row r="430" spans="1:36">
      <c r="A430" s="70">
        <v>45169</v>
      </c>
      <c r="B430" s="70">
        <v>45169</v>
      </c>
      <c r="C430" s="71">
        <v>892400</v>
      </c>
      <c r="D430" s="1" t="s">
        <v>2908</v>
      </c>
      <c r="E430" s="71">
        <v>1279401</v>
      </c>
      <c r="G430" s="1" t="s">
        <v>2909</v>
      </c>
      <c r="H430" s="72">
        <v>4834108</v>
      </c>
      <c r="I430" s="1" t="s">
        <v>2910</v>
      </c>
      <c r="J430" s="73">
        <v>0.95</v>
      </c>
      <c r="K430" s="73">
        <v>0.95</v>
      </c>
      <c r="L430" s="73">
        <v>0.95</v>
      </c>
      <c r="M430" s="1">
        <v>1</v>
      </c>
      <c r="N430" s="1" t="s">
        <v>1042</v>
      </c>
      <c r="O430" s="1" t="s">
        <v>1467</v>
      </c>
      <c r="P430" s="1">
        <v>20104010</v>
      </c>
      <c r="Q430" s="73">
        <v>571092921</v>
      </c>
      <c r="R430" s="74">
        <v>158.58000000000001</v>
      </c>
      <c r="S430" s="1" t="s">
        <v>1456</v>
      </c>
      <c r="T430" s="75">
        <v>0.92136177270005104</v>
      </c>
      <c r="U430" s="76">
        <v>93378868312.979095</v>
      </c>
      <c r="V430" s="77">
        <v>93378868312.979095</v>
      </c>
      <c r="W430" s="77">
        <v>98293545592.609604</v>
      </c>
      <c r="X430" s="76">
        <v>0.14638713905670001</v>
      </c>
      <c r="Y430" s="71">
        <v>1</v>
      </c>
      <c r="Z430" s="71">
        <v>0</v>
      </c>
      <c r="AA430" s="71">
        <v>0</v>
      </c>
      <c r="AB430" s="71">
        <v>0</v>
      </c>
      <c r="AC430" s="73">
        <v>0</v>
      </c>
      <c r="AD430" s="73">
        <v>1</v>
      </c>
      <c r="AE430" s="1" t="s">
        <v>1457</v>
      </c>
      <c r="AF430" s="1" t="s">
        <v>1450</v>
      </c>
      <c r="AG430" s="1" t="s">
        <v>1451</v>
      </c>
      <c r="AI430" s="2" t="str">
        <f>INDEX('ISO2-ISO3'!$D$1:$D$249, MATCH($N430, 'ISO2-ISO3'!$C$1:$C$249, 0))</f>
        <v>FRA</v>
      </c>
      <c r="AJ430" s="2" t="str">
        <f>INDEX('WB Country Groups'!$C$2:$C$219, MATCH($AI430, 'WB Country Groups'!$B$2:$B$219, 0))</f>
        <v>Europe &amp; Central Asia</v>
      </c>
    </row>
    <row r="431" spans="1:36">
      <c r="A431" s="70">
        <v>45169</v>
      </c>
      <c r="B431" s="70">
        <v>45169</v>
      </c>
      <c r="C431" s="71">
        <v>892400</v>
      </c>
      <c r="D431" s="1" t="s">
        <v>2911</v>
      </c>
      <c r="E431" s="71">
        <v>1280001</v>
      </c>
      <c r="F431" s="1">
        <v>8.9417000000000005E+113</v>
      </c>
      <c r="G431" s="1" t="s">
        <v>2912</v>
      </c>
      <c r="H431" s="72">
        <v>2769503</v>
      </c>
      <c r="I431" s="1" t="s">
        <v>2913</v>
      </c>
      <c r="J431" s="73">
        <v>1</v>
      </c>
      <c r="K431" s="73">
        <v>1</v>
      </c>
      <c r="L431" s="73">
        <v>1</v>
      </c>
      <c r="M431" s="1">
        <v>1</v>
      </c>
      <c r="N431" s="1" t="s">
        <v>1375</v>
      </c>
      <c r="O431" s="1" t="s">
        <v>1484</v>
      </c>
      <c r="P431" s="1">
        <v>40301040</v>
      </c>
      <c r="Q431" s="73">
        <v>230973427</v>
      </c>
      <c r="R431" s="74">
        <v>161.22999999999999</v>
      </c>
      <c r="S431" s="1" t="s">
        <v>1448</v>
      </c>
      <c r="T431" s="75">
        <v>1</v>
      </c>
      <c r="U431" s="76">
        <v>37239845635.209999</v>
      </c>
      <c r="V431" s="77">
        <v>37239845635.209999</v>
      </c>
      <c r="W431" s="77">
        <v>37239845635.209999</v>
      </c>
      <c r="X431" s="76">
        <v>5.8379744367600003E-2</v>
      </c>
      <c r="Y431" s="71">
        <v>1</v>
      </c>
      <c r="Z431" s="71">
        <v>0</v>
      </c>
      <c r="AA431" s="71">
        <v>0</v>
      </c>
      <c r="AB431" s="71">
        <v>0</v>
      </c>
      <c r="AC431" s="73">
        <v>1</v>
      </c>
      <c r="AD431" s="73">
        <v>0</v>
      </c>
      <c r="AE431" s="1" t="s">
        <v>1449</v>
      </c>
      <c r="AF431" s="1" t="s">
        <v>1450</v>
      </c>
      <c r="AG431" s="1" t="s">
        <v>1451</v>
      </c>
      <c r="AI431" s="2" t="str">
        <f>INDEX('ISO2-ISO3'!$D$1:$D$249, MATCH($N431, 'ISO2-ISO3'!$C$1:$C$249, 0))</f>
        <v>USA</v>
      </c>
      <c r="AJ431" s="2" t="str">
        <f>INDEX('WB Country Groups'!$C$2:$C$219, MATCH($AI431, 'WB Country Groups'!$B$2:$B$219, 0))</f>
        <v>North America</v>
      </c>
    </row>
    <row r="432" spans="1:36">
      <c r="A432" s="70">
        <v>45169</v>
      </c>
      <c r="B432" s="70">
        <v>45169</v>
      </c>
      <c r="C432" s="71">
        <v>892400</v>
      </c>
      <c r="D432" s="1" t="s">
        <v>2914</v>
      </c>
      <c r="E432" s="71">
        <v>1280401</v>
      </c>
      <c r="G432" s="1" t="s">
        <v>2915</v>
      </c>
      <c r="H432" s="72">
        <v>408284</v>
      </c>
      <c r="I432" s="1" t="s">
        <v>2916</v>
      </c>
      <c r="J432" s="73">
        <v>0.85</v>
      </c>
      <c r="K432" s="73">
        <v>0.85</v>
      </c>
      <c r="L432" s="73">
        <v>0.85</v>
      </c>
      <c r="M432" s="1">
        <v>1</v>
      </c>
      <c r="N432" s="1" t="s">
        <v>1369</v>
      </c>
      <c r="O432" s="1" t="s">
        <v>1484</v>
      </c>
      <c r="P432" s="1">
        <v>40101010</v>
      </c>
      <c r="Q432" s="73">
        <v>2831701053</v>
      </c>
      <c r="R432" s="74">
        <v>7.1159999999999997</v>
      </c>
      <c r="S432" s="1" t="s">
        <v>1669</v>
      </c>
      <c r="T432" s="75">
        <v>0.78917255257862096</v>
      </c>
      <c r="U432" s="76">
        <v>21703525969.334099</v>
      </c>
      <c r="V432" s="77">
        <v>21703525969.334099</v>
      </c>
      <c r="W432" s="77">
        <v>25533559963.922501</v>
      </c>
      <c r="X432" s="76">
        <v>3.4023940656900002E-2</v>
      </c>
      <c r="Y432" s="71">
        <v>1</v>
      </c>
      <c r="Z432" s="71">
        <v>0</v>
      </c>
      <c r="AA432" s="71">
        <v>0</v>
      </c>
      <c r="AB432" s="71">
        <v>0</v>
      </c>
      <c r="AC432" s="73">
        <v>1</v>
      </c>
      <c r="AD432" s="73">
        <v>0</v>
      </c>
      <c r="AE432" s="1" t="s">
        <v>1670</v>
      </c>
      <c r="AF432" s="1" t="s">
        <v>1450</v>
      </c>
      <c r="AG432" s="1" t="s">
        <v>1451</v>
      </c>
      <c r="AI432" s="2" t="str">
        <f>INDEX('ISO2-ISO3'!$D$1:$D$249, MATCH($N432, 'ISO2-ISO3'!$C$1:$C$249, 0))</f>
        <v>GBR</v>
      </c>
      <c r="AJ432" s="2" t="str">
        <f>INDEX('WB Country Groups'!$C$2:$C$219, MATCH($AI432, 'WB Country Groups'!$B$2:$B$219, 0))</f>
        <v>Europe &amp; Central Asia</v>
      </c>
    </row>
    <row r="433" spans="1:36">
      <c r="A433" s="70">
        <v>45169</v>
      </c>
      <c r="B433" s="70">
        <v>45169</v>
      </c>
      <c r="C433" s="71">
        <v>892400</v>
      </c>
      <c r="D433" s="1" t="s">
        <v>2917</v>
      </c>
      <c r="E433" s="71">
        <v>1280701</v>
      </c>
      <c r="F433" s="1">
        <v>854502101</v>
      </c>
      <c r="G433" s="1" t="s">
        <v>2918</v>
      </c>
      <c r="H433" s="72" t="s">
        <v>2919</v>
      </c>
      <c r="I433" s="1" t="s">
        <v>2920</v>
      </c>
      <c r="J433" s="73">
        <v>1</v>
      </c>
      <c r="K433" s="73">
        <v>1</v>
      </c>
      <c r="L433" s="73">
        <v>1</v>
      </c>
      <c r="M433" s="1">
        <v>1</v>
      </c>
      <c r="N433" s="1" t="s">
        <v>1375</v>
      </c>
      <c r="O433" s="1" t="s">
        <v>1467</v>
      </c>
      <c r="P433" s="1">
        <v>20106020</v>
      </c>
      <c r="Q433" s="73">
        <v>153055232</v>
      </c>
      <c r="R433" s="74">
        <v>94.38</v>
      </c>
      <c r="S433" s="1" t="s">
        <v>1448</v>
      </c>
      <c r="T433" s="75">
        <v>1</v>
      </c>
      <c r="U433" s="76">
        <v>14445352796.16</v>
      </c>
      <c r="V433" s="77">
        <v>14445352796.16</v>
      </c>
      <c r="W433" s="77">
        <v>14445352796.16</v>
      </c>
      <c r="X433" s="76">
        <v>2.26455289799E-2</v>
      </c>
      <c r="Y433" s="71">
        <v>0</v>
      </c>
      <c r="Z433" s="71">
        <v>1</v>
      </c>
      <c r="AA433" s="71">
        <v>0</v>
      </c>
      <c r="AB433" s="71">
        <v>0</v>
      </c>
      <c r="AC433" s="73">
        <v>1</v>
      </c>
      <c r="AD433" s="73">
        <v>0</v>
      </c>
      <c r="AE433" s="1" t="s">
        <v>1449</v>
      </c>
      <c r="AF433" s="1" t="s">
        <v>1450</v>
      </c>
      <c r="AG433" s="1" t="s">
        <v>1451</v>
      </c>
      <c r="AI433" s="2" t="str">
        <f>INDEX('ISO2-ISO3'!$D$1:$D$249, MATCH($N433, 'ISO2-ISO3'!$C$1:$C$249, 0))</f>
        <v>USA</v>
      </c>
      <c r="AJ433" s="2" t="str">
        <f>INDEX('WB Country Groups'!$C$2:$C$219, MATCH($AI433, 'WB Country Groups'!$B$2:$B$219, 0))</f>
        <v>North America</v>
      </c>
    </row>
    <row r="434" spans="1:36">
      <c r="A434" s="70">
        <v>45169</v>
      </c>
      <c r="B434" s="70">
        <v>45169</v>
      </c>
      <c r="C434" s="71">
        <v>892400</v>
      </c>
      <c r="D434" s="1" t="s">
        <v>2921</v>
      </c>
      <c r="E434" s="71">
        <v>1282101</v>
      </c>
      <c r="G434" s="1" t="s">
        <v>2922</v>
      </c>
      <c r="H434" s="72">
        <v>6850856</v>
      </c>
      <c r="I434" s="1" t="s">
        <v>2923</v>
      </c>
      <c r="J434" s="73">
        <v>1</v>
      </c>
      <c r="K434" s="73">
        <v>1</v>
      </c>
      <c r="L434" s="73">
        <v>1</v>
      </c>
      <c r="M434" s="1">
        <v>1</v>
      </c>
      <c r="N434" s="1" t="s">
        <v>908</v>
      </c>
      <c r="O434" s="1" t="s">
        <v>1564</v>
      </c>
      <c r="P434" s="1">
        <v>60101010</v>
      </c>
      <c r="Q434" s="73">
        <v>2387171662</v>
      </c>
      <c r="R434" s="74">
        <v>4.24</v>
      </c>
      <c r="S434" s="1" t="s">
        <v>1578</v>
      </c>
      <c r="T434" s="75">
        <v>1.54404385084536</v>
      </c>
      <c r="U434" s="76">
        <v>6555259322.0318298</v>
      </c>
      <c r="V434" s="77">
        <v>6555259322.0318298</v>
      </c>
      <c r="W434" s="77">
        <v>6555259322.0318298</v>
      </c>
      <c r="X434" s="76">
        <v>1.02764755588E-2</v>
      </c>
      <c r="Y434" s="71">
        <v>0</v>
      </c>
      <c r="Z434" s="71">
        <v>1</v>
      </c>
      <c r="AA434" s="71">
        <v>0</v>
      </c>
      <c r="AB434" s="71">
        <v>0</v>
      </c>
      <c r="AC434" s="73">
        <v>1</v>
      </c>
      <c r="AD434" s="73">
        <v>0</v>
      </c>
      <c r="AE434" s="1" t="s">
        <v>1579</v>
      </c>
      <c r="AF434" s="1" t="s">
        <v>2066</v>
      </c>
      <c r="AG434" s="1" t="s">
        <v>1451</v>
      </c>
      <c r="AI434" s="2" t="str">
        <f>INDEX('ISO2-ISO3'!$D$1:$D$249, MATCH($N434, 'ISO2-ISO3'!$C$1:$C$249, 0))</f>
        <v>AUS</v>
      </c>
      <c r="AJ434" s="2" t="str">
        <f>INDEX('WB Country Groups'!$C$2:$C$219, MATCH($AI434, 'WB Country Groups'!$B$2:$B$219, 0))</f>
        <v>East Asia &amp; Pacific</v>
      </c>
    </row>
    <row r="435" spans="1:36">
      <c r="A435" s="70">
        <v>45169</v>
      </c>
      <c r="B435" s="70">
        <v>45169</v>
      </c>
      <c r="C435" s="71">
        <v>892400</v>
      </c>
      <c r="D435" s="1" t="s">
        <v>2924</v>
      </c>
      <c r="E435" s="71">
        <v>1283901</v>
      </c>
      <c r="G435" s="1" t="s">
        <v>2925</v>
      </c>
      <c r="H435" s="72">
        <v>6563024</v>
      </c>
      <c r="I435" s="1" t="s">
        <v>2926</v>
      </c>
      <c r="J435" s="73">
        <v>0.95</v>
      </c>
      <c r="K435" s="73">
        <v>0.95</v>
      </c>
      <c r="L435" s="73">
        <v>0.95</v>
      </c>
      <c r="M435" s="1">
        <v>1</v>
      </c>
      <c r="N435" s="1" t="s">
        <v>1115</v>
      </c>
      <c r="O435" s="1" t="s">
        <v>1484</v>
      </c>
      <c r="P435" s="1">
        <v>40101010</v>
      </c>
      <c r="Q435" s="73">
        <v>1374691194</v>
      </c>
      <c r="R435" s="74">
        <v>6681</v>
      </c>
      <c r="S435" s="1" t="s">
        <v>1479</v>
      </c>
      <c r="T435" s="75">
        <v>145.58500000000001</v>
      </c>
      <c r="U435" s="76">
        <v>59931286009.948097</v>
      </c>
      <c r="V435" s="77">
        <v>59931286009.948097</v>
      </c>
      <c r="W435" s="77">
        <v>63085564220.998001</v>
      </c>
      <c r="X435" s="76">
        <v>9.3952407621599995E-2</v>
      </c>
      <c r="Y435" s="71">
        <v>1</v>
      </c>
      <c r="Z435" s="71">
        <v>0</v>
      </c>
      <c r="AA435" s="71">
        <v>0</v>
      </c>
      <c r="AB435" s="71">
        <v>0</v>
      </c>
      <c r="AC435" s="73">
        <v>1</v>
      </c>
      <c r="AD435" s="73">
        <v>0</v>
      </c>
      <c r="AE435" s="1" t="s">
        <v>1480</v>
      </c>
      <c r="AF435" s="1" t="s">
        <v>1450</v>
      </c>
      <c r="AG435" s="1" t="s">
        <v>1451</v>
      </c>
      <c r="AI435" s="2" t="str">
        <f>INDEX('ISO2-ISO3'!$D$1:$D$249, MATCH($N435, 'ISO2-ISO3'!$C$1:$C$249, 0))</f>
        <v>JPN</v>
      </c>
      <c r="AJ435" s="2" t="str">
        <f>INDEX('WB Country Groups'!$C$2:$C$219, MATCH($AI435, 'WB Country Groups'!$B$2:$B$219, 0))</f>
        <v>East Asia &amp; Pacific</v>
      </c>
    </row>
    <row r="436" spans="1:36">
      <c r="A436" s="70">
        <v>45169</v>
      </c>
      <c r="B436" s="70">
        <v>45169</v>
      </c>
      <c r="C436" s="71">
        <v>892400</v>
      </c>
      <c r="D436" s="1" t="s">
        <v>2927</v>
      </c>
      <c r="E436" s="71">
        <v>1284101</v>
      </c>
      <c r="G436" s="1" t="s">
        <v>2928</v>
      </c>
      <c r="H436" s="72">
        <v>6858560</v>
      </c>
      <c r="I436" s="1" t="s">
        <v>2929</v>
      </c>
      <c r="J436" s="73">
        <v>0.85</v>
      </c>
      <c r="K436" s="73">
        <v>0.85</v>
      </c>
      <c r="L436" s="73">
        <v>0.85</v>
      </c>
      <c r="M436" s="1">
        <v>1</v>
      </c>
      <c r="N436" s="1" t="s">
        <v>1115</v>
      </c>
      <c r="O436" s="1" t="s">
        <v>1462</v>
      </c>
      <c r="P436" s="1">
        <v>15101020</v>
      </c>
      <c r="Q436" s="73">
        <v>1655860207</v>
      </c>
      <c r="R436" s="74">
        <v>403.4</v>
      </c>
      <c r="S436" s="1" t="s">
        <v>1479</v>
      </c>
      <c r="T436" s="75">
        <v>145.58500000000001</v>
      </c>
      <c r="U436" s="76">
        <v>3899975315.9888</v>
      </c>
      <c r="V436" s="77">
        <v>3899975315.9888</v>
      </c>
      <c r="W436" s="77">
        <v>4588206254.1044798</v>
      </c>
      <c r="X436" s="76">
        <v>6.1138696496999996E-3</v>
      </c>
      <c r="Y436" s="71">
        <v>0</v>
      </c>
      <c r="Z436" s="71">
        <v>1</v>
      </c>
      <c r="AA436" s="71">
        <v>0</v>
      </c>
      <c r="AB436" s="71">
        <v>0</v>
      </c>
      <c r="AC436" s="73">
        <v>0.65</v>
      </c>
      <c r="AD436" s="73">
        <v>0.35</v>
      </c>
      <c r="AE436" s="1" t="s">
        <v>1480</v>
      </c>
      <c r="AF436" s="1" t="s">
        <v>1450</v>
      </c>
      <c r="AG436" s="1" t="s">
        <v>1451</v>
      </c>
      <c r="AI436" s="2" t="str">
        <f>INDEX('ISO2-ISO3'!$D$1:$D$249, MATCH($N436, 'ISO2-ISO3'!$C$1:$C$249, 0))</f>
        <v>JPN</v>
      </c>
      <c r="AJ436" s="2" t="str">
        <f>INDEX('WB Country Groups'!$C$2:$C$219, MATCH($AI436, 'WB Country Groups'!$B$2:$B$219, 0))</f>
        <v>East Asia &amp; Pacific</v>
      </c>
    </row>
    <row r="437" spans="1:36">
      <c r="A437" s="70">
        <v>45169</v>
      </c>
      <c r="B437" s="70">
        <v>45169</v>
      </c>
      <c r="C437" s="71">
        <v>892400</v>
      </c>
      <c r="D437" s="1" t="s">
        <v>2930</v>
      </c>
      <c r="E437" s="71">
        <v>1284301</v>
      </c>
      <c r="G437" s="1" t="s">
        <v>2931</v>
      </c>
      <c r="H437" s="72">
        <v>6858946</v>
      </c>
      <c r="I437" s="1" t="s">
        <v>2932</v>
      </c>
      <c r="J437" s="73">
        <v>0.9</v>
      </c>
      <c r="K437" s="73">
        <v>0.9</v>
      </c>
      <c r="L437" s="73">
        <v>0.9</v>
      </c>
      <c r="M437" s="1">
        <v>1</v>
      </c>
      <c r="N437" s="1" t="s">
        <v>1115</v>
      </c>
      <c r="O437" s="1" t="s">
        <v>1467</v>
      </c>
      <c r="P437" s="1">
        <v>20107010</v>
      </c>
      <c r="Q437" s="73">
        <v>1251571867</v>
      </c>
      <c r="R437" s="74">
        <v>2999</v>
      </c>
      <c r="S437" s="1" t="s">
        <v>1479</v>
      </c>
      <c r="T437" s="75">
        <v>145.58500000000001</v>
      </c>
      <c r="U437" s="76">
        <v>23203747818.935299</v>
      </c>
      <c r="V437" s="77">
        <v>23203747818.935299</v>
      </c>
      <c r="W437" s="77">
        <v>25781942021.039299</v>
      </c>
      <c r="X437" s="76">
        <v>3.6375791653700001E-2</v>
      </c>
      <c r="Y437" s="71">
        <v>1</v>
      </c>
      <c r="Z437" s="71">
        <v>0</v>
      </c>
      <c r="AA437" s="71">
        <v>0</v>
      </c>
      <c r="AB437" s="71">
        <v>0</v>
      </c>
      <c r="AC437" s="73">
        <v>1</v>
      </c>
      <c r="AD437" s="73">
        <v>0</v>
      </c>
      <c r="AE437" s="1" t="s">
        <v>1480</v>
      </c>
      <c r="AF437" s="1" t="s">
        <v>1450</v>
      </c>
      <c r="AG437" s="1" t="s">
        <v>1451</v>
      </c>
      <c r="AI437" s="2" t="str">
        <f>INDEX('ISO2-ISO3'!$D$1:$D$249, MATCH($N437, 'ISO2-ISO3'!$C$1:$C$249, 0))</f>
        <v>JPN</v>
      </c>
      <c r="AJ437" s="2" t="str">
        <f>INDEX('WB Country Groups'!$C$2:$C$219, MATCH($AI437, 'WB Country Groups'!$B$2:$B$219, 0))</f>
        <v>East Asia &amp; Pacific</v>
      </c>
    </row>
    <row r="438" spans="1:36">
      <c r="A438" s="70">
        <v>45169</v>
      </c>
      <c r="B438" s="70">
        <v>45169</v>
      </c>
      <c r="C438" s="71">
        <v>892400</v>
      </c>
      <c r="D438" s="1" t="s">
        <v>2933</v>
      </c>
      <c r="E438" s="71">
        <v>1284401</v>
      </c>
      <c r="G438" s="1" t="s">
        <v>2934</v>
      </c>
      <c r="H438" s="72">
        <v>6858708</v>
      </c>
      <c r="I438" s="1" t="s">
        <v>2935</v>
      </c>
      <c r="J438" s="73">
        <v>0.9</v>
      </c>
      <c r="K438" s="73">
        <v>0.9</v>
      </c>
      <c r="L438" s="73">
        <v>0.9</v>
      </c>
      <c r="M438" s="1">
        <v>1</v>
      </c>
      <c r="N438" s="1" t="s">
        <v>1115</v>
      </c>
      <c r="O438" s="1" t="s">
        <v>1455</v>
      </c>
      <c r="P438" s="1">
        <v>25101010</v>
      </c>
      <c r="Q438" s="73">
        <v>793940571</v>
      </c>
      <c r="R438" s="74">
        <v>1785.5</v>
      </c>
      <c r="S438" s="1" t="s">
        <v>1479</v>
      </c>
      <c r="T438" s="75">
        <v>145.58500000000001</v>
      </c>
      <c r="U438" s="76">
        <v>8763422059.7482605</v>
      </c>
      <c r="V438" s="77">
        <v>8763422059.7482605</v>
      </c>
      <c r="W438" s="77">
        <v>9737135621.9425106</v>
      </c>
      <c r="X438" s="76">
        <v>1.3738143402799999E-2</v>
      </c>
      <c r="Y438" s="71">
        <v>0</v>
      </c>
      <c r="Z438" s="71">
        <v>1</v>
      </c>
      <c r="AA438" s="71">
        <v>0</v>
      </c>
      <c r="AB438" s="71">
        <v>0</v>
      </c>
      <c r="AC438" s="73">
        <v>1</v>
      </c>
      <c r="AD438" s="73">
        <v>0</v>
      </c>
      <c r="AE438" s="1" t="s">
        <v>1480</v>
      </c>
      <c r="AF438" s="1" t="s">
        <v>1450</v>
      </c>
      <c r="AG438" s="1" t="s">
        <v>1451</v>
      </c>
      <c r="AI438" s="2" t="str">
        <f>INDEX('ISO2-ISO3'!$D$1:$D$249, MATCH($N438, 'ISO2-ISO3'!$C$1:$C$249, 0))</f>
        <v>JPN</v>
      </c>
      <c r="AJ438" s="2" t="str">
        <f>INDEX('WB Country Groups'!$C$2:$C$219, MATCH($AI438, 'WB Country Groups'!$B$2:$B$219, 0))</f>
        <v>East Asia &amp; Pacific</v>
      </c>
    </row>
    <row r="439" spans="1:36">
      <c r="A439" s="70">
        <v>45169</v>
      </c>
      <c r="B439" s="70">
        <v>45169</v>
      </c>
      <c r="C439" s="71">
        <v>892400</v>
      </c>
      <c r="D439" s="1" t="s">
        <v>2936</v>
      </c>
      <c r="E439" s="71">
        <v>1284901</v>
      </c>
      <c r="G439" s="1" t="s">
        <v>2937</v>
      </c>
      <c r="H439" s="72">
        <v>6858849</v>
      </c>
      <c r="I439" s="1" t="s">
        <v>2938</v>
      </c>
      <c r="J439" s="73">
        <v>0.85</v>
      </c>
      <c r="K439" s="73">
        <v>0.85</v>
      </c>
      <c r="L439" s="73">
        <v>0.85</v>
      </c>
      <c r="M439" s="1">
        <v>1</v>
      </c>
      <c r="N439" s="1" t="s">
        <v>1115</v>
      </c>
      <c r="O439" s="1" t="s">
        <v>1462</v>
      </c>
      <c r="P439" s="1">
        <v>15104020</v>
      </c>
      <c r="Q439" s="73">
        <v>290814016</v>
      </c>
      <c r="R439" s="74">
        <v>4520</v>
      </c>
      <c r="S439" s="1" t="s">
        <v>1479</v>
      </c>
      <c r="T439" s="75">
        <v>145.58500000000001</v>
      </c>
      <c r="U439" s="76">
        <v>7674605553.2644196</v>
      </c>
      <c r="V439" s="77">
        <v>7674605553.2644196</v>
      </c>
      <c r="W439" s="77">
        <v>9028947709.7228394</v>
      </c>
      <c r="X439" s="76">
        <v>1.20312397294E-2</v>
      </c>
      <c r="Y439" s="71">
        <v>0</v>
      </c>
      <c r="Z439" s="71">
        <v>1</v>
      </c>
      <c r="AA439" s="71">
        <v>0</v>
      </c>
      <c r="AB439" s="71">
        <v>0</v>
      </c>
      <c r="AC439" s="73">
        <v>1</v>
      </c>
      <c r="AD439" s="73">
        <v>0</v>
      </c>
      <c r="AE439" s="1" t="s">
        <v>1480</v>
      </c>
      <c r="AF439" s="1" t="s">
        <v>1450</v>
      </c>
      <c r="AG439" s="1" t="s">
        <v>1451</v>
      </c>
      <c r="AI439" s="2" t="str">
        <f>INDEX('ISO2-ISO3'!$D$1:$D$249, MATCH($N439, 'ISO2-ISO3'!$C$1:$C$249, 0))</f>
        <v>JPN</v>
      </c>
      <c r="AJ439" s="2" t="str">
        <f>INDEX('WB Country Groups'!$C$2:$C$219, MATCH($AI439, 'WB Country Groups'!$B$2:$B$219, 0))</f>
        <v>East Asia &amp; Pacific</v>
      </c>
    </row>
    <row r="440" spans="1:36">
      <c r="A440" s="70">
        <v>45169</v>
      </c>
      <c r="B440" s="70">
        <v>45169</v>
      </c>
      <c r="C440" s="71">
        <v>892400</v>
      </c>
      <c r="D440" s="1" t="s">
        <v>2939</v>
      </c>
      <c r="E440" s="71">
        <v>1285001</v>
      </c>
      <c r="G440" s="1" t="s">
        <v>2940</v>
      </c>
      <c r="H440" s="72">
        <v>6858902</v>
      </c>
      <c r="I440" s="1" t="s">
        <v>2941</v>
      </c>
      <c r="J440" s="73">
        <v>0.6</v>
      </c>
      <c r="K440" s="73">
        <v>0.6</v>
      </c>
      <c r="L440" s="73">
        <v>0.6</v>
      </c>
      <c r="M440" s="1">
        <v>1</v>
      </c>
      <c r="N440" s="1" t="s">
        <v>1115</v>
      </c>
      <c r="O440" s="1" t="s">
        <v>1564</v>
      </c>
      <c r="P440" s="1">
        <v>60201010</v>
      </c>
      <c r="Q440" s="73">
        <v>476086000</v>
      </c>
      <c r="R440" s="74">
        <v>3729</v>
      </c>
      <c r="S440" s="1" t="s">
        <v>1479</v>
      </c>
      <c r="T440" s="75">
        <v>145.58500000000001</v>
      </c>
      <c r="U440" s="76">
        <v>7316652240.2720098</v>
      </c>
      <c r="V440" s="77">
        <v>7316652240.2720098</v>
      </c>
      <c r="W440" s="77">
        <v>12194420400.4533</v>
      </c>
      <c r="X440" s="76">
        <v>1.1470087486300001E-2</v>
      </c>
      <c r="Y440" s="71">
        <v>1</v>
      </c>
      <c r="Z440" s="71">
        <v>0</v>
      </c>
      <c r="AA440" s="71">
        <v>0</v>
      </c>
      <c r="AB440" s="71">
        <v>0</v>
      </c>
      <c r="AC440" s="73">
        <v>1</v>
      </c>
      <c r="AD440" s="73">
        <v>0</v>
      </c>
      <c r="AE440" s="1" t="s">
        <v>1480</v>
      </c>
      <c r="AF440" s="1" t="s">
        <v>1450</v>
      </c>
      <c r="AG440" s="1" t="s">
        <v>1451</v>
      </c>
      <c r="AI440" s="2" t="str">
        <f>INDEX('ISO2-ISO3'!$D$1:$D$249, MATCH($N440, 'ISO2-ISO3'!$C$1:$C$249, 0))</f>
        <v>JPN</v>
      </c>
      <c r="AJ440" s="2" t="str">
        <f>INDEX('WB Country Groups'!$C$2:$C$219, MATCH($AI440, 'WB Country Groups'!$B$2:$B$219, 0))</f>
        <v>East Asia &amp; Pacific</v>
      </c>
    </row>
    <row r="441" spans="1:36">
      <c r="A441" s="70">
        <v>45169</v>
      </c>
      <c r="B441" s="70">
        <v>45169</v>
      </c>
      <c r="C441" s="71">
        <v>892400</v>
      </c>
      <c r="D441" s="1" t="s">
        <v>2942</v>
      </c>
      <c r="E441" s="71">
        <v>1285801</v>
      </c>
      <c r="G441" s="1" t="s">
        <v>2943</v>
      </c>
      <c r="H441" s="72">
        <v>6859927</v>
      </c>
      <c r="I441" s="1" t="s">
        <v>2944</v>
      </c>
      <c r="J441" s="73">
        <v>0.5</v>
      </c>
      <c r="K441" s="73">
        <v>0.5</v>
      </c>
      <c r="L441" s="73">
        <v>0.5</v>
      </c>
      <c r="M441" s="1">
        <v>1</v>
      </c>
      <c r="N441" s="1" t="s">
        <v>1091</v>
      </c>
      <c r="O441" s="1" t="s">
        <v>1564</v>
      </c>
      <c r="P441" s="1">
        <v>60201010</v>
      </c>
      <c r="Q441" s="73">
        <v>2897780274</v>
      </c>
      <c r="R441" s="74">
        <v>88.3</v>
      </c>
      <c r="S441" s="1" t="s">
        <v>1565</v>
      </c>
      <c r="T441" s="75">
        <v>7.8417500000000002</v>
      </c>
      <c r="U441" s="76">
        <v>16314853074.517799</v>
      </c>
      <c r="V441" s="77">
        <v>16314853074.517799</v>
      </c>
      <c r="W441" s="77">
        <v>32629706149.035599</v>
      </c>
      <c r="X441" s="76">
        <v>2.55762862504E-2</v>
      </c>
      <c r="Y441" s="71">
        <v>1</v>
      </c>
      <c r="Z441" s="71">
        <v>0</v>
      </c>
      <c r="AA441" s="71">
        <v>0</v>
      </c>
      <c r="AB441" s="71">
        <v>0</v>
      </c>
      <c r="AC441" s="73">
        <v>1</v>
      </c>
      <c r="AD441" s="73">
        <v>0</v>
      </c>
      <c r="AE441" s="1" t="s">
        <v>1566</v>
      </c>
      <c r="AF441" s="1" t="s">
        <v>1450</v>
      </c>
      <c r="AG441" s="1" t="s">
        <v>1451</v>
      </c>
      <c r="AI441" s="2" t="str">
        <f>INDEX('ISO2-ISO3'!$D$1:$D$249, MATCH($N441, 'ISO2-ISO3'!$C$1:$C$249, 0))</f>
        <v>HKG</v>
      </c>
      <c r="AJ441" s="2" t="str">
        <f>INDEX('WB Country Groups'!$C$2:$C$219, MATCH($AI441, 'WB Country Groups'!$B$2:$B$219, 0))</f>
        <v>East Asia &amp; Pacific</v>
      </c>
    </row>
    <row r="442" spans="1:36">
      <c r="A442" s="70">
        <v>45169</v>
      </c>
      <c r="B442" s="70">
        <v>45169</v>
      </c>
      <c r="C442" s="71">
        <v>892400</v>
      </c>
      <c r="D442" s="1" t="s">
        <v>762</v>
      </c>
      <c r="E442" s="71">
        <v>1286802</v>
      </c>
      <c r="G442" s="1" t="s">
        <v>2945</v>
      </c>
      <c r="H442" s="72" t="s">
        <v>2946</v>
      </c>
      <c r="I442" s="1" t="s">
        <v>2947</v>
      </c>
      <c r="J442" s="73">
        <v>0.8</v>
      </c>
      <c r="K442" s="73">
        <v>0.8</v>
      </c>
      <c r="L442" s="73">
        <v>0.8</v>
      </c>
      <c r="M442" s="1">
        <v>1</v>
      </c>
      <c r="N442" s="1" t="s">
        <v>1324</v>
      </c>
      <c r="O442" s="1" t="s">
        <v>1467</v>
      </c>
      <c r="P442" s="1">
        <v>20202020</v>
      </c>
      <c r="Q442" s="73">
        <v>187375800</v>
      </c>
      <c r="R442" s="74">
        <v>80.38</v>
      </c>
      <c r="S442" s="1" t="s">
        <v>1468</v>
      </c>
      <c r="T442" s="75">
        <v>0.88324999999999998</v>
      </c>
      <c r="U442" s="76">
        <v>13641679528.1064</v>
      </c>
      <c r="V442" s="77">
        <v>13641679528.1064</v>
      </c>
      <c r="W442" s="77">
        <v>17052099410.132999</v>
      </c>
      <c r="X442" s="76">
        <v>2.1385635466800001E-2</v>
      </c>
      <c r="Y442" s="71">
        <v>1</v>
      </c>
      <c r="Z442" s="71">
        <v>0</v>
      </c>
      <c r="AA442" s="71">
        <v>0</v>
      </c>
      <c r="AB442" s="71">
        <v>0</v>
      </c>
      <c r="AC442" s="73">
        <v>0.5</v>
      </c>
      <c r="AD442" s="73">
        <v>0.5</v>
      </c>
      <c r="AE442" s="1" t="s">
        <v>1469</v>
      </c>
      <c r="AF442" s="1" t="s">
        <v>1470</v>
      </c>
      <c r="AG442" s="1" t="s">
        <v>1451</v>
      </c>
      <c r="AI442" s="2" t="str">
        <f>INDEX('ISO2-ISO3'!$D$1:$D$249, MATCH($N442, 'ISO2-ISO3'!$C$1:$C$249, 0))</f>
        <v>CHE</v>
      </c>
      <c r="AJ442" s="2" t="str">
        <f>INDEX('WB Country Groups'!$C$2:$C$219, MATCH($AI442, 'WB Country Groups'!$B$2:$B$219, 0))</f>
        <v>Europe &amp; Central Asia</v>
      </c>
    </row>
    <row r="443" spans="1:36">
      <c r="A443" s="70">
        <v>45169</v>
      </c>
      <c r="B443" s="70">
        <v>45169</v>
      </c>
      <c r="C443" s="71">
        <v>892400</v>
      </c>
      <c r="D443" s="1" t="s">
        <v>2948</v>
      </c>
      <c r="E443" s="71">
        <v>1287001</v>
      </c>
      <c r="G443" s="1" t="s">
        <v>2949</v>
      </c>
      <c r="H443" s="72">
        <v>6865504</v>
      </c>
      <c r="I443" s="1" t="s">
        <v>2950</v>
      </c>
      <c r="J443" s="73">
        <v>0.75</v>
      </c>
      <c r="K443" s="73">
        <v>0.75</v>
      </c>
      <c r="L443" s="73">
        <v>0.75</v>
      </c>
      <c r="M443" s="1">
        <v>1</v>
      </c>
      <c r="N443" s="1" t="s">
        <v>1115</v>
      </c>
      <c r="O443" s="1" t="s">
        <v>1455</v>
      </c>
      <c r="P443" s="1">
        <v>25102010</v>
      </c>
      <c r="Q443" s="73">
        <v>491146600</v>
      </c>
      <c r="R443" s="74">
        <v>5735</v>
      </c>
      <c r="S443" s="1" t="s">
        <v>1479</v>
      </c>
      <c r="T443" s="75">
        <v>145.58500000000001</v>
      </c>
      <c r="U443" s="76">
        <v>14510727844.558201</v>
      </c>
      <c r="V443" s="77">
        <v>14510727844.558201</v>
      </c>
      <c r="W443" s="77">
        <v>19347637126.077599</v>
      </c>
      <c r="X443" s="76">
        <v>2.2748015404E-2</v>
      </c>
      <c r="Y443" s="71">
        <v>1</v>
      </c>
      <c r="Z443" s="71">
        <v>0</v>
      </c>
      <c r="AA443" s="71">
        <v>0</v>
      </c>
      <c r="AB443" s="71">
        <v>0</v>
      </c>
      <c r="AC443" s="73">
        <v>1</v>
      </c>
      <c r="AD443" s="73">
        <v>0</v>
      </c>
      <c r="AE443" s="1" t="s">
        <v>1480</v>
      </c>
      <c r="AF443" s="1" t="s">
        <v>1450</v>
      </c>
      <c r="AG443" s="1" t="s">
        <v>1451</v>
      </c>
      <c r="AI443" s="2" t="str">
        <f>INDEX('ISO2-ISO3'!$D$1:$D$249, MATCH($N443, 'ISO2-ISO3'!$C$1:$C$249, 0))</f>
        <v>JPN</v>
      </c>
      <c r="AJ443" s="2" t="str">
        <f>INDEX('WB Country Groups'!$C$2:$C$219, MATCH($AI443, 'WB Country Groups'!$B$2:$B$219, 0))</f>
        <v>East Asia &amp; Pacific</v>
      </c>
    </row>
    <row r="444" spans="1:36">
      <c r="A444" s="70">
        <v>45169</v>
      </c>
      <c r="B444" s="70">
        <v>45169</v>
      </c>
      <c r="C444" s="71">
        <v>892400</v>
      </c>
      <c r="D444" s="1" t="s">
        <v>2951</v>
      </c>
      <c r="E444" s="71">
        <v>1287101</v>
      </c>
      <c r="G444" s="1" t="s">
        <v>2952</v>
      </c>
      <c r="H444" s="72" t="s">
        <v>2953</v>
      </c>
      <c r="I444" s="1" t="s">
        <v>2954</v>
      </c>
      <c r="J444" s="73">
        <v>0.75</v>
      </c>
      <c r="K444" s="73">
        <v>0.75</v>
      </c>
      <c r="L444" s="73">
        <v>0.75</v>
      </c>
      <c r="M444" s="1">
        <v>1</v>
      </c>
      <c r="N444" s="1" t="s">
        <v>1322</v>
      </c>
      <c r="O444" s="1" t="s">
        <v>1484</v>
      </c>
      <c r="P444" s="1">
        <v>40101010</v>
      </c>
      <c r="Q444" s="73">
        <v>1944777165</v>
      </c>
      <c r="R444" s="74">
        <v>91.36</v>
      </c>
      <c r="S444" s="1" t="s">
        <v>1613</v>
      </c>
      <c r="T444" s="75">
        <v>10.9499</v>
      </c>
      <c r="U444" s="76">
        <v>12169620850.0352</v>
      </c>
      <c r="V444" s="77">
        <v>12169620850.0352</v>
      </c>
      <c r="W444" s="77">
        <v>16581575038.676201</v>
      </c>
      <c r="X444" s="76">
        <v>1.90779349956E-2</v>
      </c>
      <c r="Y444" s="71">
        <v>1</v>
      </c>
      <c r="Z444" s="71">
        <v>0</v>
      </c>
      <c r="AA444" s="71">
        <v>0</v>
      </c>
      <c r="AB444" s="71">
        <v>0</v>
      </c>
      <c r="AC444" s="73">
        <v>1</v>
      </c>
      <c r="AD444" s="73">
        <v>0</v>
      </c>
      <c r="AE444" s="1" t="s">
        <v>1614</v>
      </c>
      <c r="AF444" s="1" t="s">
        <v>1450</v>
      </c>
      <c r="AG444" s="1" t="s">
        <v>1585</v>
      </c>
      <c r="AI444" s="2" t="str">
        <f>INDEX('ISO2-ISO3'!$D$1:$D$249, MATCH($N444, 'ISO2-ISO3'!$C$1:$C$249, 0))</f>
        <v>SWE</v>
      </c>
      <c r="AJ444" s="2" t="str">
        <f>INDEX('WB Country Groups'!$C$2:$C$219, MATCH($AI444, 'WB Country Groups'!$B$2:$B$219, 0))</f>
        <v>Europe &amp; Central Asia</v>
      </c>
    </row>
    <row r="445" spans="1:36">
      <c r="A445" s="70">
        <v>45169</v>
      </c>
      <c r="B445" s="70">
        <v>45169</v>
      </c>
      <c r="C445" s="71">
        <v>892400</v>
      </c>
      <c r="D445" s="1" t="s">
        <v>2955</v>
      </c>
      <c r="E445" s="71">
        <v>1287301</v>
      </c>
      <c r="G445" s="1" t="s">
        <v>2956</v>
      </c>
      <c r="H445" s="72">
        <v>6867748</v>
      </c>
      <c r="I445" s="1" t="s">
        <v>2957</v>
      </c>
      <c r="J445" s="73">
        <v>0.5</v>
      </c>
      <c r="K445" s="73">
        <v>0.5</v>
      </c>
      <c r="L445" s="73">
        <v>0.5</v>
      </c>
      <c r="M445" s="1">
        <v>1</v>
      </c>
      <c r="N445" s="1" t="s">
        <v>1091</v>
      </c>
      <c r="O445" s="1" t="s">
        <v>1564</v>
      </c>
      <c r="P445" s="1">
        <v>60201010</v>
      </c>
      <c r="Q445" s="73">
        <v>865823000</v>
      </c>
      <c r="R445" s="74">
        <v>64.7</v>
      </c>
      <c r="S445" s="1" t="s">
        <v>1565</v>
      </c>
      <c r="T445" s="75">
        <v>7.8417500000000002</v>
      </c>
      <c r="U445" s="76">
        <v>3571826958.26824</v>
      </c>
      <c r="V445" s="77">
        <v>3571826958.26824</v>
      </c>
      <c r="W445" s="77">
        <v>11015868046.035601</v>
      </c>
      <c r="X445" s="76">
        <v>5.5994417053E-3</v>
      </c>
      <c r="Y445" s="71">
        <v>0</v>
      </c>
      <c r="Z445" s="71">
        <v>1</v>
      </c>
      <c r="AA445" s="71">
        <v>0</v>
      </c>
      <c r="AB445" s="71">
        <v>0</v>
      </c>
      <c r="AC445" s="73">
        <v>1</v>
      </c>
      <c r="AD445" s="73">
        <v>0</v>
      </c>
      <c r="AE445" s="1" t="s">
        <v>1566</v>
      </c>
      <c r="AF445" s="1" t="s">
        <v>1450</v>
      </c>
      <c r="AG445" s="1" t="s">
        <v>1585</v>
      </c>
      <c r="AI445" s="2" t="str">
        <f>INDEX('ISO2-ISO3'!$D$1:$D$249, MATCH($N445, 'ISO2-ISO3'!$C$1:$C$249, 0))</f>
        <v>HKG</v>
      </c>
      <c r="AJ445" s="2" t="str">
        <f>INDEX('WB Country Groups'!$C$2:$C$219, MATCH($AI445, 'WB Country Groups'!$B$2:$B$219, 0))</f>
        <v>East Asia &amp; Pacific</v>
      </c>
    </row>
    <row r="446" spans="1:36">
      <c r="A446" s="70">
        <v>45169</v>
      </c>
      <c r="B446" s="70">
        <v>45169</v>
      </c>
      <c r="C446" s="71">
        <v>892400</v>
      </c>
      <c r="D446" s="1" t="s">
        <v>2958</v>
      </c>
      <c r="E446" s="71">
        <v>1287901</v>
      </c>
      <c r="F446" s="1">
        <v>871829107</v>
      </c>
      <c r="G446" s="1" t="s">
        <v>2959</v>
      </c>
      <c r="H446" s="72">
        <v>2868165</v>
      </c>
      <c r="I446" s="1" t="s">
        <v>2960</v>
      </c>
      <c r="J446" s="73">
        <v>1</v>
      </c>
      <c r="K446" s="73">
        <v>1</v>
      </c>
      <c r="L446" s="73">
        <v>1</v>
      </c>
      <c r="M446" s="1">
        <v>1</v>
      </c>
      <c r="N446" s="1" t="s">
        <v>1375</v>
      </c>
      <c r="O446" s="1" t="s">
        <v>1499</v>
      </c>
      <c r="P446" s="1">
        <v>30101020</v>
      </c>
      <c r="Q446" s="73">
        <v>507604019</v>
      </c>
      <c r="R446" s="74">
        <v>69.650000000000006</v>
      </c>
      <c r="S446" s="1" t="s">
        <v>1448</v>
      </c>
      <c r="T446" s="75">
        <v>1</v>
      </c>
      <c r="U446" s="76">
        <v>35354619923.349998</v>
      </c>
      <c r="V446" s="77">
        <v>35354619923.349998</v>
      </c>
      <c r="W446" s="77">
        <v>35354619923.349998</v>
      </c>
      <c r="X446" s="76">
        <v>5.5424334825599997E-2</v>
      </c>
      <c r="Y446" s="71">
        <v>1</v>
      </c>
      <c r="Z446" s="71">
        <v>0</v>
      </c>
      <c r="AA446" s="71">
        <v>0</v>
      </c>
      <c r="AB446" s="71">
        <v>0</v>
      </c>
      <c r="AC446" s="73">
        <v>0</v>
      </c>
      <c r="AD446" s="73">
        <v>1</v>
      </c>
      <c r="AE446" s="1" t="s">
        <v>1449</v>
      </c>
      <c r="AF446" s="1" t="s">
        <v>1450</v>
      </c>
      <c r="AG446" s="1" t="s">
        <v>1451</v>
      </c>
      <c r="AI446" s="2" t="str">
        <f>INDEX('ISO2-ISO3'!$D$1:$D$249, MATCH($N446, 'ISO2-ISO3'!$C$1:$C$249, 0))</f>
        <v>USA</v>
      </c>
      <c r="AJ446" s="2" t="str">
        <f>INDEX('WB Country Groups'!$C$2:$C$219, MATCH($AI446, 'WB Country Groups'!$B$2:$B$219, 0))</f>
        <v>North America</v>
      </c>
    </row>
    <row r="447" spans="1:36">
      <c r="A447" s="70">
        <v>45169</v>
      </c>
      <c r="B447" s="70">
        <v>45169</v>
      </c>
      <c r="C447" s="71">
        <v>892400</v>
      </c>
      <c r="D447" s="1" t="s">
        <v>2961</v>
      </c>
      <c r="E447" s="71">
        <v>1288801</v>
      </c>
      <c r="G447" s="1" t="s">
        <v>2962</v>
      </c>
      <c r="H447" s="72">
        <v>6870100</v>
      </c>
      <c r="I447" s="1" t="s">
        <v>2963</v>
      </c>
      <c r="J447" s="73">
        <v>0.9</v>
      </c>
      <c r="K447" s="73">
        <v>0.9</v>
      </c>
      <c r="L447" s="73">
        <v>0.9</v>
      </c>
      <c r="M447" s="1">
        <v>1</v>
      </c>
      <c r="N447" s="1" t="s">
        <v>1115</v>
      </c>
      <c r="O447" s="1" t="s">
        <v>1467</v>
      </c>
      <c r="P447" s="1">
        <v>20103010</v>
      </c>
      <c r="Q447" s="73">
        <v>188771572</v>
      </c>
      <c r="R447" s="74">
        <v>4903</v>
      </c>
      <c r="S447" s="1" t="s">
        <v>1479</v>
      </c>
      <c r="T447" s="75">
        <v>145.58500000000001</v>
      </c>
      <c r="U447" s="76">
        <v>5721690529.6864405</v>
      </c>
      <c r="V447" s="77">
        <v>5721690529.6864405</v>
      </c>
      <c r="W447" s="77">
        <v>6357433921.8738203</v>
      </c>
      <c r="X447" s="76">
        <v>8.9697157648000007E-3</v>
      </c>
      <c r="Y447" s="71">
        <v>0</v>
      </c>
      <c r="Z447" s="71">
        <v>1</v>
      </c>
      <c r="AA447" s="71">
        <v>0</v>
      </c>
      <c r="AB447" s="71">
        <v>0</v>
      </c>
      <c r="AC447" s="73">
        <v>1</v>
      </c>
      <c r="AD447" s="73">
        <v>0</v>
      </c>
      <c r="AE447" s="1" t="s">
        <v>1480</v>
      </c>
      <c r="AF447" s="1" t="s">
        <v>1450</v>
      </c>
      <c r="AG447" s="1" t="s">
        <v>1451</v>
      </c>
      <c r="AI447" s="2" t="str">
        <f>INDEX('ISO2-ISO3'!$D$1:$D$249, MATCH($N447, 'ISO2-ISO3'!$C$1:$C$249, 0))</f>
        <v>JPN</v>
      </c>
      <c r="AJ447" s="2" t="str">
        <f>INDEX('WB Country Groups'!$C$2:$C$219, MATCH($AI447, 'WB Country Groups'!$B$2:$B$219, 0))</f>
        <v>East Asia &amp; Pacific</v>
      </c>
    </row>
    <row r="448" spans="1:36">
      <c r="A448" s="70">
        <v>45169</v>
      </c>
      <c r="B448" s="70">
        <v>45169</v>
      </c>
      <c r="C448" s="71">
        <v>892400</v>
      </c>
      <c r="D448" s="1" t="s">
        <v>2964</v>
      </c>
      <c r="E448" s="71">
        <v>1288901</v>
      </c>
      <c r="G448" s="1" t="s">
        <v>2965</v>
      </c>
      <c r="H448" s="72" t="s">
        <v>2966</v>
      </c>
      <c r="I448" s="1" t="s">
        <v>2967</v>
      </c>
      <c r="J448" s="73">
        <v>0.8</v>
      </c>
      <c r="K448" s="73">
        <v>0.8</v>
      </c>
      <c r="L448" s="73">
        <v>0.8</v>
      </c>
      <c r="M448" s="1">
        <v>1</v>
      </c>
      <c r="N448" s="1" t="s">
        <v>1115</v>
      </c>
      <c r="O448" s="1" t="s">
        <v>1484</v>
      </c>
      <c r="P448" s="1">
        <v>40301040</v>
      </c>
      <c r="Q448" s="73">
        <v>535967347</v>
      </c>
      <c r="R448" s="74">
        <v>5240</v>
      </c>
      <c r="S448" s="1" t="s">
        <v>1479</v>
      </c>
      <c r="T448" s="75">
        <v>145.58500000000001</v>
      </c>
      <c r="U448" s="76">
        <v>15432737703.9118</v>
      </c>
      <c r="V448" s="77">
        <v>15432737703.9118</v>
      </c>
      <c r="W448" s="77">
        <v>19290922129.889801</v>
      </c>
      <c r="X448" s="76">
        <v>2.4193421499999999E-2</v>
      </c>
      <c r="Y448" s="71">
        <v>1</v>
      </c>
      <c r="Z448" s="71">
        <v>0</v>
      </c>
      <c r="AA448" s="71">
        <v>0</v>
      </c>
      <c r="AB448" s="71">
        <v>0</v>
      </c>
      <c r="AC448" s="73">
        <v>1</v>
      </c>
      <c r="AD448" s="73">
        <v>0</v>
      </c>
      <c r="AE448" s="1" t="s">
        <v>1480</v>
      </c>
      <c r="AF448" s="1" t="s">
        <v>1450</v>
      </c>
      <c r="AG448" s="1" t="s">
        <v>1451</v>
      </c>
      <c r="AI448" s="2" t="str">
        <f>INDEX('ISO2-ISO3'!$D$1:$D$249, MATCH($N448, 'ISO2-ISO3'!$C$1:$C$249, 0))</f>
        <v>JPN</v>
      </c>
      <c r="AJ448" s="2" t="str">
        <f>INDEX('WB Country Groups'!$C$2:$C$219, MATCH($AI448, 'WB Country Groups'!$B$2:$B$219, 0))</f>
        <v>East Asia &amp; Pacific</v>
      </c>
    </row>
    <row r="449" spans="1:36">
      <c r="A449" s="70">
        <v>45169</v>
      </c>
      <c r="B449" s="70">
        <v>45169</v>
      </c>
      <c r="C449" s="71">
        <v>892400</v>
      </c>
      <c r="D449" s="1" t="s">
        <v>2968</v>
      </c>
      <c r="E449" s="71">
        <v>1289801</v>
      </c>
      <c r="G449" s="1" t="s">
        <v>2969</v>
      </c>
      <c r="H449" s="72">
        <v>6870445</v>
      </c>
      <c r="I449" s="1" t="s">
        <v>2970</v>
      </c>
      <c r="J449" s="73">
        <v>1</v>
      </c>
      <c r="K449" s="73">
        <v>1</v>
      </c>
      <c r="L449" s="73">
        <v>1</v>
      </c>
      <c r="M449" s="1">
        <v>1</v>
      </c>
      <c r="N449" s="1" t="s">
        <v>1115</v>
      </c>
      <c r="O449" s="1" t="s">
        <v>1447</v>
      </c>
      <c r="P449" s="1">
        <v>35202010</v>
      </c>
      <c r="Q449" s="73">
        <v>1582295625</v>
      </c>
      <c r="R449" s="74">
        <v>4508</v>
      </c>
      <c r="S449" s="1" t="s">
        <v>1479</v>
      </c>
      <c r="T449" s="75">
        <v>145.58500000000001</v>
      </c>
      <c r="U449" s="76">
        <v>48995354449.290802</v>
      </c>
      <c r="V449" s="77">
        <v>48995354449.290802</v>
      </c>
      <c r="W449" s="77">
        <v>48995354449.290802</v>
      </c>
      <c r="X449" s="76">
        <v>7.6808488842000006E-2</v>
      </c>
      <c r="Y449" s="71">
        <v>1</v>
      </c>
      <c r="Z449" s="71">
        <v>0</v>
      </c>
      <c r="AA449" s="71">
        <v>0</v>
      </c>
      <c r="AB449" s="71">
        <v>0</v>
      </c>
      <c r="AC449" s="73">
        <v>1</v>
      </c>
      <c r="AD449" s="73">
        <v>0</v>
      </c>
      <c r="AE449" s="1" t="s">
        <v>1480</v>
      </c>
      <c r="AF449" s="1" t="s">
        <v>1450</v>
      </c>
      <c r="AG449" s="1" t="s">
        <v>1451</v>
      </c>
      <c r="AI449" s="2" t="str">
        <f>INDEX('ISO2-ISO3'!$D$1:$D$249, MATCH($N449, 'ISO2-ISO3'!$C$1:$C$249, 0))</f>
        <v>JPN</v>
      </c>
      <c r="AJ449" s="2" t="str">
        <f>INDEX('WB Country Groups'!$C$2:$C$219, MATCH($AI449, 'WB Country Groups'!$B$2:$B$219, 0))</f>
        <v>East Asia &amp; Pacific</v>
      </c>
    </row>
    <row r="450" spans="1:36">
      <c r="A450" s="70">
        <v>45169</v>
      </c>
      <c r="B450" s="70">
        <v>45169</v>
      </c>
      <c r="C450" s="71">
        <v>892400</v>
      </c>
      <c r="D450" s="1" t="s">
        <v>2971</v>
      </c>
      <c r="E450" s="71">
        <v>1291201</v>
      </c>
      <c r="G450" s="1" t="s">
        <v>2972</v>
      </c>
      <c r="H450" s="72">
        <v>878230</v>
      </c>
      <c r="I450" s="1" t="s">
        <v>2973</v>
      </c>
      <c r="J450" s="73">
        <v>1</v>
      </c>
      <c r="K450" s="73">
        <v>1</v>
      </c>
      <c r="L450" s="73">
        <v>1</v>
      </c>
      <c r="M450" s="1">
        <v>1</v>
      </c>
      <c r="N450" s="1" t="s">
        <v>1369</v>
      </c>
      <c r="O450" s="1" t="s">
        <v>1455</v>
      </c>
      <c r="P450" s="1">
        <v>25201030</v>
      </c>
      <c r="Q450" s="73">
        <v>3531985103</v>
      </c>
      <c r="R450" s="74">
        <v>1.143</v>
      </c>
      <c r="S450" s="1" t="s">
        <v>1669</v>
      </c>
      <c r="T450" s="75">
        <v>0.78917255257862096</v>
      </c>
      <c r="U450" s="76">
        <v>5115559277.2935495</v>
      </c>
      <c r="V450" s="77">
        <v>5115559277.2935495</v>
      </c>
      <c r="W450" s="77">
        <v>5115559277.2935495</v>
      </c>
      <c r="X450" s="76">
        <v>8.0195027077000006E-3</v>
      </c>
      <c r="Y450" s="71">
        <v>0</v>
      </c>
      <c r="Z450" s="71">
        <v>1</v>
      </c>
      <c r="AA450" s="71">
        <v>0</v>
      </c>
      <c r="AB450" s="71">
        <v>0</v>
      </c>
      <c r="AC450" s="73">
        <v>1</v>
      </c>
      <c r="AD450" s="73">
        <v>0</v>
      </c>
      <c r="AE450" s="1" t="s">
        <v>1670</v>
      </c>
      <c r="AF450" s="1" t="s">
        <v>1450</v>
      </c>
      <c r="AG450" s="1" t="s">
        <v>1451</v>
      </c>
      <c r="AI450" s="2" t="str">
        <f>INDEX('ISO2-ISO3'!$D$1:$D$249, MATCH($N450, 'ISO2-ISO3'!$C$1:$C$249, 0))</f>
        <v>GBR</v>
      </c>
      <c r="AJ450" s="2" t="str">
        <f>INDEX('WB Country Groups'!$C$2:$C$219, MATCH($AI450, 'WB Country Groups'!$B$2:$B$219, 0))</f>
        <v>Europe &amp; Central Asia</v>
      </c>
    </row>
    <row r="451" spans="1:36">
      <c r="A451" s="70">
        <v>45169</v>
      </c>
      <c r="B451" s="70">
        <v>45169</v>
      </c>
      <c r="C451" s="71">
        <v>892400</v>
      </c>
      <c r="D451" s="1" t="s">
        <v>2974</v>
      </c>
      <c r="E451" s="71">
        <v>1291401</v>
      </c>
      <c r="G451" s="1" t="s">
        <v>2975</v>
      </c>
      <c r="H451" s="72">
        <v>6869302</v>
      </c>
      <c r="I451" s="1" t="s">
        <v>2976</v>
      </c>
      <c r="J451" s="73">
        <v>1</v>
      </c>
      <c r="K451" s="73">
        <v>1</v>
      </c>
      <c r="L451" s="73">
        <v>1</v>
      </c>
      <c r="M451" s="1">
        <v>1</v>
      </c>
      <c r="N451" s="1" t="s">
        <v>1115</v>
      </c>
      <c r="O451" s="1" t="s">
        <v>1474</v>
      </c>
      <c r="P451" s="1">
        <v>45203015</v>
      </c>
      <c r="Q451" s="73">
        <v>388771977</v>
      </c>
      <c r="R451" s="74">
        <v>5314</v>
      </c>
      <c r="S451" s="1" t="s">
        <v>1479</v>
      </c>
      <c r="T451" s="75">
        <v>145.58500000000001</v>
      </c>
      <c r="U451" s="76">
        <v>14190571046.316601</v>
      </c>
      <c r="V451" s="77">
        <v>14190571046.316601</v>
      </c>
      <c r="W451" s="77">
        <v>14190571046.316601</v>
      </c>
      <c r="X451" s="76">
        <v>2.2246115578199999E-2</v>
      </c>
      <c r="Y451" s="71">
        <v>0</v>
      </c>
      <c r="Z451" s="71">
        <v>1</v>
      </c>
      <c r="AA451" s="71">
        <v>0</v>
      </c>
      <c r="AB451" s="71">
        <v>0</v>
      </c>
      <c r="AC451" s="73">
        <v>0</v>
      </c>
      <c r="AD451" s="73">
        <v>1</v>
      </c>
      <c r="AE451" s="1" t="s">
        <v>1480</v>
      </c>
      <c r="AF451" s="1" t="s">
        <v>1450</v>
      </c>
      <c r="AG451" s="1" t="s">
        <v>1451</v>
      </c>
      <c r="AI451" s="2" t="str">
        <f>INDEX('ISO2-ISO3'!$D$1:$D$249, MATCH($N451, 'ISO2-ISO3'!$C$1:$C$249, 0))</f>
        <v>JPN</v>
      </c>
      <c r="AJ451" s="2" t="str">
        <f>INDEX('WB Country Groups'!$C$2:$C$219, MATCH($AI451, 'WB Country Groups'!$B$2:$B$219, 0))</f>
        <v>East Asia &amp; Pacific</v>
      </c>
    </row>
    <row r="452" spans="1:36">
      <c r="A452" s="70">
        <v>45169</v>
      </c>
      <c r="B452" s="70">
        <v>45169</v>
      </c>
      <c r="C452" s="71">
        <v>892400</v>
      </c>
      <c r="D452" s="1" t="s">
        <v>2977</v>
      </c>
      <c r="E452" s="71">
        <v>1291601</v>
      </c>
      <c r="F452" s="1">
        <v>878742204</v>
      </c>
      <c r="G452" s="1" t="s">
        <v>2978</v>
      </c>
      <c r="H452" s="72">
        <v>2879327</v>
      </c>
      <c r="I452" s="1" t="s">
        <v>2979</v>
      </c>
      <c r="J452" s="73">
        <v>0.9</v>
      </c>
      <c r="K452" s="73">
        <v>0.9</v>
      </c>
      <c r="L452" s="73">
        <v>0.9</v>
      </c>
      <c r="M452" s="1">
        <v>1</v>
      </c>
      <c r="N452" s="1" t="s">
        <v>963</v>
      </c>
      <c r="O452" s="1" t="s">
        <v>1462</v>
      </c>
      <c r="P452" s="1">
        <v>15104020</v>
      </c>
      <c r="Q452" s="73">
        <v>506276448</v>
      </c>
      <c r="R452" s="74">
        <v>55.88</v>
      </c>
      <c r="S452" s="1" t="s">
        <v>1493</v>
      </c>
      <c r="T452" s="75">
        <v>1.3529500000000001</v>
      </c>
      <c r="U452" s="76">
        <v>18819361486.245602</v>
      </c>
      <c r="V452" s="77">
        <v>18819361486.245602</v>
      </c>
      <c r="W452" s="77">
        <v>21232426519.867699</v>
      </c>
      <c r="X452" s="76">
        <v>2.95025259635E-2</v>
      </c>
      <c r="Y452" s="71">
        <v>1</v>
      </c>
      <c r="Z452" s="71">
        <v>0</v>
      </c>
      <c r="AA452" s="71">
        <v>0</v>
      </c>
      <c r="AB452" s="71">
        <v>0</v>
      </c>
      <c r="AC452" s="73">
        <v>0</v>
      </c>
      <c r="AD452" s="73">
        <v>1</v>
      </c>
      <c r="AE452" s="1" t="s">
        <v>1494</v>
      </c>
      <c r="AF452" s="1" t="s">
        <v>1450</v>
      </c>
      <c r="AG452" s="1" t="s">
        <v>1619</v>
      </c>
      <c r="AI452" s="2" t="str">
        <f>INDEX('ISO2-ISO3'!$D$1:$D$249, MATCH($N452, 'ISO2-ISO3'!$C$1:$C$249, 0))</f>
        <v>CAN</v>
      </c>
      <c r="AJ452" s="2" t="str">
        <f>INDEX('WB Country Groups'!$C$2:$C$219, MATCH($AI452, 'WB Country Groups'!$B$2:$B$219, 0))</f>
        <v>North America</v>
      </c>
    </row>
    <row r="453" spans="1:36">
      <c r="A453" s="70">
        <v>45169</v>
      </c>
      <c r="B453" s="70">
        <v>45169</v>
      </c>
      <c r="C453" s="71">
        <v>892400</v>
      </c>
      <c r="D453" s="1" t="s">
        <v>2980</v>
      </c>
      <c r="E453" s="71">
        <v>1292601</v>
      </c>
      <c r="F453" s="1">
        <v>879382109</v>
      </c>
      <c r="G453" s="1" t="s">
        <v>2981</v>
      </c>
      <c r="H453" s="72">
        <v>5732524</v>
      </c>
      <c r="I453" s="1" t="s">
        <v>2982</v>
      </c>
      <c r="J453" s="73">
        <v>0.9</v>
      </c>
      <c r="K453" s="73">
        <v>0.9</v>
      </c>
      <c r="L453" s="73">
        <v>0.9</v>
      </c>
      <c r="M453" s="1">
        <v>1</v>
      </c>
      <c r="N453" s="1" t="s">
        <v>1311</v>
      </c>
      <c r="O453" s="1" t="s">
        <v>1692</v>
      </c>
      <c r="P453" s="1">
        <v>50101020</v>
      </c>
      <c r="Q453" s="73">
        <v>5775237554</v>
      </c>
      <c r="R453" s="74">
        <v>3.8239999999999998</v>
      </c>
      <c r="S453" s="1" t="s">
        <v>1456</v>
      </c>
      <c r="T453" s="75">
        <v>0.92136177270005104</v>
      </c>
      <c r="U453" s="76">
        <v>21572479079.0914</v>
      </c>
      <c r="V453" s="77">
        <v>21572479079.0914</v>
      </c>
      <c r="W453" s="77">
        <v>23969421198.990398</v>
      </c>
      <c r="X453" s="76">
        <v>3.38185025349E-2</v>
      </c>
      <c r="Y453" s="71">
        <v>1</v>
      </c>
      <c r="Z453" s="71">
        <v>0</v>
      </c>
      <c r="AA453" s="71">
        <v>0</v>
      </c>
      <c r="AB453" s="71">
        <v>0</v>
      </c>
      <c r="AC453" s="73">
        <v>1</v>
      </c>
      <c r="AD453" s="73">
        <v>0</v>
      </c>
      <c r="AE453" s="1" t="s">
        <v>1647</v>
      </c>
      <c r="AF453" s="1" t="s">
        <v>1450</v>
      </c>
      <c r="AG453" s="1" t="s">
        <v>1451</v>
      </c>
      <c r="AI453" s="2" t="str">
        <f>INDEX('ISO2-ISO3'!$D$1:$D$249, MATCH($N453, 'ISO2-ISO3'!$C$1:$C$249, 0))</f>
        <v>ESP</v>
      </c>
      <c r="AJ453" s="2" t="str">
        <f>INDEX('WB Country Groups'!$C$2:$C$219, MATCH($AI453, 'WB Country Groups'!$B$2:$B$219, 0))</f>
        <v>Europe &amp; Central Asia</v>
      </c>
    </row>
    <row r="454" spans="1:36">
      <c r="A454" s="70">
        <v>45169</v>
      </c>
      <c r="B454" s="70">
        <v>45169</v>
      </c>
      <c r="C454" s="71">
        <v>892400</v>
      </c>
      <c r="D454" s="1" t="s">
        <v>2983</v>
      </c>
      <c r="E454" s="71">
        <v>1293701</v>
      </c>
      <c r="F454" s="1">
        <v>880770102</v>
      </c>
      <c r="G454" s="1" t="s">
        <v>2984</v>
      </c>
      <c r="H454" s="72">
        <v>2884183</v>
      </c>
      <c r="I454" s="1" t="s">
        <v>2985</v>
      </c>
      <c r="J454" s="73">
        <v>1</v>
      </c>
      <c r="K454" s="73">
        <v>1</v>
      </c>
      <c r="L454" s="73">
        <v>1</v>
      </c>
      <c r="M454" s="1">
        <v>1</v>
      </c>
      <c r="N454" s="1" t="s">
        <v>1375</v>
      </c>
      <c r="O454" s="1" t="s">
        <v>1474</v>
      </c>
      <c r="P454" s="1">
        <v>45301010</v>
      </c>
      <c r="Q454" s="73">
        <v>156047868</v>
      </c>
      <c r="R454" s="74">
        <v>107.87</v>
      </c>
      <c r="S454" s="1" t="s">
        <v>1448</v>
      </c>
      <c r="T454" s="75">
        <v>1</v>
      </c>
      <c r="U454" s="76">
        <v>16832883521.16</v>
      </c>
      <c r="V454" s="77">
        <v>16832883521.16</v>
      </c>
      <c r="W454" s="77">
        <v>16832883521.16</v>
      </c>
      <c r="X454" s="76">
        <v>2.63883864225E-2</v>
      </c>
      <c r="Y454" s="71">
        <v>0</v>
      </c>
      <c r="Z454" s="71">
        <v>1</v>
      </c>
      <c r="AA454" s="71">
        <v>0</v>
      </c>
      <c r="AB454" s="71">
        <v>0</v>
      </c>
      <c r="AC454" s="73">
        <v>0</v>
      </c>
      <c r="AD454" s="73">
        <v>1</v>
      </c>
      <c r="AE454" s="1" t="s">
        <v>1475</v>
      </c>
      <c r="AF454" s="1" t="s">
        <v>1450</v>
      </c>
      <c r="AG454" s="1" t="s">
        <v>1451</v>
      </c>
      <c r="AI454" s="2" t="str">
        <f>INDEX('ISO2-ISO3'!$D$1:$D$249, MATCH($N454, 'ISO2-ISO3'!$C$1:$C$249, 0))</f>
        <v>USA</v>
      </c>
      <c r="AJ454" s="2" t="str">
        <f>INDEX('WB Country Groups'!$C$2:$C$219, MATCH($AI454, 'WB Country Groups'!$B$2:$B$219, 0))</f>
        <v>North America</v>
      </c>
    </row>
    <row r="455" spans="1:36">
      <c r="A455" s="70">
        <v>45169</v>
      </c>
      <c r="B455" s="70">
        <v>45169</v>
      </c>
      <c r="C455" s="71">
        <v>892400</v>
      </c>
      <c r="D455" s="1" t="s">
        <v>2986</v>
      </c>
      <c r="E455" s="71">
        <v>1293801</v>
      </c>
      <c r="G455" s="1" t="s">
        <v>2987</v>
      </c>
      <c r="H455" s="72">
        <v>6885074</v>
      </c>
      <c r="I455" s="1" t="s">
        <v>2988</v>
      </c>
      <c r="J455" s="73">
        <v>0.9</v>
      </c>
      <c r="K455" s="73">
        <v>0.9</v>
      </c>
      <c r="L455" s="73">
        <v>0.9</v>
      </c>
      <c r="M455" s="1">
        <v>1</v>
      </c>
      <c r="N455" s="1" t="s">
        <v>1115</v>
      </c>
      <c r="O455" s="1" t="s">
        <v>1447</v>
      </c>
      <c r="P455" s="1">
        <v>35101010</v>
      </c>
      <c r="Q455" s="73">
        <v>747682540</v>
      </c>
      <c r="R455" s="74">
        <v>4413</v>
      </c>
      <c r="S455" s="1" t="s">
        <v>1479</v>
      </c>
      <c r="T455" s="75">
        <v>145.58500000000001</v>
      </c>
      <c r="U455" s="76">
        <v>20397504853.645599</v>
      </c>
      <c r="V455" s="77">
        <v>20397504853.645599</v>
      </c>
      <c r="W455" s="77">
        <v>22663894281.828499</v>
      </c>
      <c r="X455" s="76">
        <v>3.1976532092999999E-2</v>
      </c>
      <c r="Y455" s="71">
        <v>1</v>
      </c>
      <c r="Z455" s="71">
        <v>0</v>
      </c>
      <c r="AA455" s="71">
        <v>0</v>
      </c>
      <c r="AB455" s="71">
        <v>0</v>
      </c>
      <c r="AC455" s="73">
        <v>0</v>
      </c>
      <c r="AD455" s="73">
        <v>1</v>
      </c>
      <c r="AE455" s="1" t="s">
        <v>1480</v>
      </c>
      <c r="AF455" s="1" t="s">
        <v>1450</v>
      </c>
      <c r="AG455" s="1" t="s">
        <v>1451</v>
      </c>
      <c r="AI455" s="2" t="str">
        <f>INDEX('ISO2-ISO3'!$D$1:$D$249, MATCH($N455, 'ISO2-ISO3'!$C$1:$C$249, 0))</f>
        <v>JPN</v>
      </c>
      <c r="AJ455" s="2" t="str">
        <f>INDEX('WB Country Groups'!$C$2:$C$219, MATCH($AI455, 'WB Country Groups'!$B$2:$B$219, 0))</f>
        <v>East Asia &amp; Pacific</v>
      </c>
    </row>
    <row r="456" spans="1:36">
      <c r="A456" s="70">
        <v>45169</v>
      </c>
      <c r="B456" s="70">
        <v>45169</v>
      </c>
      <c r="C456" s="71">
        <v>892400</v>
      </c>
      <c r="D456" s="1" t="s">
        <v>2989</v>
      </c>
      <c r="E456" s="71">
        <v>1293901</v>
      </c>
      <c r="G456" s="1" t="s">
        <v>2990</v>
      </c>
      <c r="H456" s="72" t="s">
        <v>2991</v>
      </c>
      <c r="I456" s="1" t="s">
        <v>2992</v>
      </c>
      <c r="J456" s="73">
        <v>1</v>
      </c>
      <c r="K456" s="73">
        <v>1</v>
      </c>
      <c r="L456" s="73">
        <v>1</v>
      </c>
      <c r="M456" s="1">
        <v>1</v>
      </c>
      <c r="N456" s="1" t="s">
        <v>1369</v>
      </c>
      <c r="O456" s="1" t="s">
        <v>1499</v>
      </c>
      <c r="P456" s="1">
        <v>30101030</v>
      </c>
      <c r="Q456" s="73">
        <v>7318341195</v>
      </c>
      <c r="R456" s="74">
        <v>2.657</v>
      </c>
      <c r="S456" s="1" t="s">
        <v>1669</v>
      </c>
      <c r="T456" s="75">
        <v>0.78917255257862096</v>
      </c>
      <c r="U456" s="76">
        <v>24639519572.214001</v>
      </c>
      <c r="V456" s="77">
        <v>24639519572.214001</v>
      </c>
      <c r="W456" s="77">
        <v>24639519572.214001</v>
      </c>
      <c r="X456" s="76">
        <v>3.8626606244800001E-2</v>
      </c>
      <c r="Y456" s="71">
        <v>1</v>
      </c>
      <c r="Z456" s="71">
        <v>0</v>
      </c>
      <c r="AA456" s="71">
        <v>0</v>
      </c>
      <c r="AB456" s="71">
        <v>0</v>
      </c>
      <c r="AC456" s="73">
        <v>1</v>
      </c>
      <c r="AD456" s="73">
        <v>0</v>
      </c>
      <c r="AE456" s="1" t="s">
        <v>1670</v>
      </c>
      <c r="AF456" s="1" t="s">
        <v>1450</v>
      </c>
      <c r="AG456" s="1" t="s">
        <v>1451</v>
      </c>
      <c r="AI456" s="2" t="str">
        <f>INDEX('ISO2-ISO3'!$D$1:$D$249, MATCH($N456, 'ISO2-ISO3'!$C$1:$C$249, 0))</f>
        <v>GBR</v>
      </c>
      <c r="AJ456" s="2" t="str">
        <f>INDEX('WB Country Groups'!$C$2:$C$219, MATCH($AI456, 'WB Country Groups'!$B$2:$B$219, 0))</f>
        <v>Europe &amp; Central Asia</v>
      </c>
    </row>
    <row r="457" spans="1:36">
      <c r="A457" s="70">
        <v>45169</v>
      </c>
      <c r="B457" s="70">
        <v>45169</v>
      </c>
      <c r="C457" s="71">
        <v>892400</v>
      </c>
      <c r="D457" s="1" t="s">
        <v>2993</v>
      </c>
      <c r="E457" s="71">
        <v>1294601</v>
      </c>
      <c r="F457" s="1">
        <v>882508104</v>
      </c>
      <c r="G457" s="1" t="s">
        <v>2994</v>
      </c>
      <c r="H457" s="72">
        <v>2885409</v>
      </c>
      <c r="I457" s="1" t="s">
        <v>2995</v>
      </c>
      <c r="J457" s="73">
        <v>1</v>
      </c>
      <c r="K457" s="73">
        <v>1</v>
      </c>
      <c r="L457" s="73">
        <v>1</v>
      </c>
      <c r="M457" s="1">
        <v>1</v>
      </c>
      <c r="N457" s="1" t="s">
        <v>1375</v>
      </c>
      <c r="O457" s="1" t="s">
        <v>1474</v>
      </c>
      <c r="P457" s="1">
        <v>45301020</v>
      </c>
      <c r="Q457" s="73">
        <v>907341995</v>
      </c>
      <c r="R457" s="74">
        <v>168.06</v>
      </c>
      <c r="S457" s="1" t="s">
        <v>1448</v>
      </c>
      <c r="T457" s="75">
        <v>1</v>
      </c>
      <c r="U457" s="76">
        <v>152487895679.70001</v>
      </c>
      <c r="V457" s="77">
        <v>152487895679.70001</v>
      </c>
      <c r="W457" s="77">
        <v>152487895679.70001</v>
      </c>
      <c r="X457" s="76">
        <v>0.23905051745229999</v>
      </c>
      <c r="Y457" s="71">
        <v>1</v>
      </c>
      <c r="Z457" s="71">
        <v>0</v>
      </c>
      <c r="AA457" s="71">
        <v>0</v>
      </c>
      <c r="AB457" s="71">
        <v>0</v>
      </c>
      <c r="AC457" s="73">
        <v>1</v>
      </c>
      <c r="AD457" s="73">
        <v>0</v>
      </c>
      <c r="AE457" s="1" t="s">
        <v>1475</v>
      </c>
      <c r="AF457" s="1" t="s">
        <v>1450</v>
      </c>
      <c r="AG457" s="1" t="s">
        <v>1451</v>
      </c>
      <c r="AI457" s="2" t="str">
        <f>INDEX('ISO2-ISO3'!$D$1:$D$249, MATCH($N457, 'ISO2-ISO3'!$C$1:$C$249, 0))</f>
        <v>USA</v>
      </c>
      <c r="AJ457" s="2" t="str">
        <f>INDEX('WB Country Groups'!$C$2:$C$219, MATCH($AI457, 'WB Country Groups'!$B$2:$B$219, 0))</f>
        <v>North America</v>
      </c>
    </row>
    <row r="458" spans="1:36">
      <c r="A458" s="70">
        <v>45169</v>
      </c>
      <c r="B458" s="70">
        <v>45169</v>
      </c>
      <c r="C458" s="71">
        <v>892400</v>
      </c>
      <c r="D458" s="1" t="s">
        <v>2996</v>
      </c>
      <c r="E458" s="71">
        <v>1294801</v>
      </c>
      <c r="F458" s="1">
        <v>883203101</v>
      </c>
      <c r="G458" s="1" t="s">
        <v>2997</v>
      </c>
      <c r="H458" s="72">
        <v>2885937</v>
      </c>
      <c r="I458" s="1" t="s">
        <v>2998</v>
      </c>
      <c r="J458" s="73">
        <v>1</v>
      </c>
      <c r="K458" s="73">
        <v>1</v>
      </c>
      <c r="L458" s="73">
        <v>1</v>
      </c>
      <c r="M458" s="1">
        <v>1</v>
      </c>
      <c r="N458" s="1" t="s">
        <v>1375</v>
      </c>
      <c r="O458" s="1" t="s">
        <v>1467</v>
      </c>
      <c r="P458" s="1">
        <v>20101010</v>
      </c>
      <c r="Q458" s="73">
        <v>205216698</v>
      </c>
      <c r="R458" s="74">
        <v>77.709999999999994</v>
      </c>
      <c r="S458" s="1" t="s">
        <v>1448</v>
      </c>
      <c r="T458" s="75">
        <v>1</v>
      </c>
      <c r="U458" s="76">
        <v>15947389601.58</v>
      </c>
      <c r="V458" s="77">
        <v>15947389601.58</v>
      </c>
      <c r="W458" s="77">
        <v>15947389601.58</v>
      </c>
      <c r="X458" s="76">
        <v>2.50002252263E-2</v>
      </c>
      <c r="Y458" s="71">
        <v>0</v>
      </c>
      <c r="Z458" s="71">
        <v>1</v>
      </c>
      <c r="AA458" s="71">
        <v>0</v>
      </c>
      <c r="AB458" s="71">
        <v>0</v>
      </c>
      <c r="AC458" s="73">
        <v>1</v>
      </c>
      <c r="AD458" s="73">
        <v>0</v>
      </c>
      <c r="AE458" s="1" t="s">
        <v>1449</v>
      </c>
      <c r="AF458" s="1" t="s">
        <v>1450</v>
      </c>
      <c r="AG458" s="1" t="s">
        <v>1451</v>
      </c>
      <c r="AI458" s="2" t="str">
        <f>INDEX('ISO2-ISO3'!$D$1:$D$249, MATCH($N458, 'ISO2-ISO3'!$C$1:$C$249, 0))</f>
        <v>USA</v>
      </c>
      <c r="AJ458" s="2" t="str">
        <f>INDEX('WB Country Groups'!$C$2:$C$219, MATCH($AI458, 'WB Country Groups'!$B$2:$B$219, 0))</f>
        <v>North America</v>
      </c>
    </row>
    <row r="459" spans="1:36">
      <c r="A459" s="70">
        <v>45169</v>
      </c>
      <c r="B459" s="70">
        <v>45169</v>
      </c>
      <c r="C459" s="71">
        <v>892400</v>
      </c>
      <c r="D459" s="1" t="s">
        <v>2999</v>
      </c>
      <c r="E459" s="71">
        <v>1295101</v>
      </c>
      <c r="F459" s="1">
        <v>883556102</v>
      </c>
      <c r="G459" s="1" t="s">
        <v>3000</v>
      </c>
      <c r="H459" s="72">
        <v>2886907</v>
      </c>
      <c r="I459" s="1" t="s">
        <v>3001</v>
      </c>
      <c r="J459" s="73">
        <v>1</v>
      </c>
      <c r="K459" s="73">
        <v>1</v>
      </c>
      <c r="L459" s="73">
        <v>1</v>
      </c>
      <c r="M459" s="1">
        <v>1</v>
      </c>
      <c r="N459" s="1" t="s">
        <v>1375</v>
      </c>
      <c r="O459" s="1" t="s">
        <v>1447</v>
      </c>
      <c r="P459" s="1">
        <v>35203010</v>
      </c>
      <c r="Q459" s="73">
        <v>385698254</v>
      </c>
      <c r="R459" s="74">
        <v>557.1</v>
      </c>
      <c r="S459" s="1" t="s">
        <v>1448</v>
      </c>
      <c r="T459" s="75">
        <v>1</v>
      </c>
      <c r="U459" s="76">
        <v>214872497303.39999</v>
      </c>
      <c r="V459" s="77">
        <v>214872497303.39999</v>
      </c>
      <c r="W459" s="77">
        <v>214872497303.39999</v>
      </c>
      <c r="X459" s="76">
        <v>0.33684891143450002</v>
      </c>
      <c r="Y459" s="71">
        <v>1</v>
      </c>
      <c r="Z459" s="71">
        <v>0</v>
      </c>
      <c r="AA459" s="71">
        <v>0</v>
      </c>
      <c r="AB459" s="71">
        <v>0</v>
      </c>
      <c r="AC459" s="73">
        <v>0</v>
      </c>
      <c r="AD459" s="73">
        <v>1</v>
      </c>
      <c r="AE459" s="1" t="s">
        <v>1449</v>
      </c>
      <c r="AF459" s="1" t="s">
        <v>1450</v>
      </c>
      <c r="AG459" s="1" t="s">
        <v>1451</v>
      </c>
      <c r="AI459" s="2" t="str">
        <f>INDEX('ISO2-ISO3'!$D$1:$D$249, MATCH($N459, 'ISO2-ISO3'!$C$1:$C$249, 0))</f>
        <v>USA</v>
      </c>
      <c r="AJ459" s="2" t="str">
        <f>INDEX('WB Country Groups'!$C$2:$C$219, MATCH($AI459, 'WB Country Groups'!$B$2:$B$219, 0))</f>
        <v>North America</v>
      </c>
    </row>
    <row r="460" spans="1:36">
      <c r="A460" s="70">
        <v>45169</v>
      </c>
      <c r="B460" s="70">
        <v>45169</v>
      </c>
      <c r="C460" s="71">
        <v>892400</v>
      </c>
      <c r="D460" s="1" t="s">
        <v>3002</v>
      </c>
      <c r="E460" s="71">
        <v>1295401</v>
      </c>
      <c r="F460" s="1">
        <v>884903808</v>
      </c>
      <c r="G460" s="1" t="s">
        <v>3003</v>
      </c>
      <c r="H460" s="72" t="s">
        <v>3004</v>
      </c>
      <c r="I460" s="1" t="s">
        <v>3005</v>
      </c>
      <c r="J460" s="73">
        <v>0.35</v>
      </c>
      <c r="K460" s="73">
        <v>0.35</v>
      </c>
      <c r="L460" s="73">
        <v>0.35</v>
      </c>
      <c r="M460" s="1">
        <v>1</v>
      </c>
      <c r="N460" s="1" t="s">
        <v>963</v>
      </c>
      <c r="O460" s="1" t="s">
        <v>1467</v>
      </c>
      <c r="P460" s="1">
        <v>20202020</v>
      </c>
      <c r="Q460" s="73">
        <v>462300932</v>
      </c>
      <c r="R460" s="74">
        <v>173.99</v>
      </c>
      <c r="S460" s="1" t="s">
        <v>1493</v>
      </c>
      <c r="T460" s="75">
        <v>1.3529500000000001</v>
      </c>
      <c r="U460" s="76">
        <v>20808240293.830502</v>
      </c>
      <c r="V460" s="77">
        <v>20808240293.830502</v>
      </c>
      <c r="W460" s="77">
        <v>59452115125.230103</v>
      </c>
      <c r="X460" s="76">
        <v>3.2620429230399997E-2</v>
      </c>
      <c r="Y460" s="71">
        <v>1</v>
      </c>
      <c r="Z460" s="71">
        <v>0</v>
      </c>
      <c r="AA460" s="71">
        <v>0</v>
      </c>
      <c r="AB460" s="71">
        <v>0</v>
      </c>
      <c r="AC460" s="73">
        <v>0</v>
      </c>
      <c r="AD460" s="73">
        <v>1</v>
      </c>
      <c r="AE460" s="1" t="s">
        <v>1494</v>
      </c>
      <c r="AF460" s="1" t="s">
        <v>1450</v>
      </c>
      <c r="AG460" s="1" t="s">
        <v>1451</v>
      </c>
      <c r="AI460" s="2" t="str">
        <f>INDEX('ISO2-ISO3'!$D$1:$D$249, MATCH($N460, 'ISO2-ISO3'!$C$1:$C$249, 0))</f>
        <v>CAN</v>
      </c>
      <c r="AJ460" s="2" t="str">
        <f>INDEX('WB Country Groups'!$C$2:$C$219, MATCH($AI460, 'WB Country Groups'!$B$2:$B$219, 0))</f>
        <v>North America</v>
      </c>
    </row>
    <row r="461" spans="1:36">
      <c r="A461" s="70">
        <v>45169</v>
      </c>
      <c r="B461" s="70">
        <v>45169</v>
      </c>
      <c r="C461" s="71">
        <v>892400</v>
      </c>
      <c r="D461" s="1" t="s">
        <v>3006</v>
      </c>
      <c r="E461" s="71">
        <v>1295501</v>
      </c>
      <c r="G461" s="1" t="s">
        <v>3007</v>
      </c>
      <c r="H461" s="72">
        <v>4162791</v>
      </c>
      <c r="I461" s="1" t="s">
        <v>3008</v>
      </c>
      <c r="J461" s="73">
        <v>0.5</v>
      </c>
      <c r="K461" s="73">
        <v>0.5</v>
      </c>
      <c r="L461" s="73">
        <v>0.5</v>
      </c>
      <c r="M461" s="1">
        <v>1</v>
      </c>
      <c r="N461" s="1" t="s">
        <v>1042</v>
      </c>
      <c r="O461" s="1" t="s">
        <v>1467</v>
      </c>
      <c r="P461" s="1">
        <v>20101010</v>
      </c>
      <c r="Q461" s="73">
        <v>210210140</v>
      </c>
      <c r="R461" s="74">
        <v>134.80000000000001</v>
      </c>
      <c r="S461" s="1" t="s">
        <v>1456</v>
      </c>
      <c r="T461" s="75">
        <v>0.92136177270005104</v>
      </c>
      <c r="U461" s="76">
        <v>15377416185.2626</v>
      </c>
      <c r="V461" s="77">
        <v>15377416185.2626</v>
      </c>
      <c r="W461" s="77">
        <v>30754832370.5252</v>
      </c>
      <c r="X461" s="76">
        <v>2.41066956809E-2</v>
      </c>
      <c r="Y461" s="71">
        <v>1</v>
      </c>
      <c r="Z461" s="71">
        <v>0</v>
      </c>
      <c r="AA461" s="71">
        <v>0</v>
      </c>
      <c r="AB461" s="71">
        <v>0</v>
      </c>
      <c r="AC461" s="73">
        <v>0</v>
      </c>
      <c r="AD461" s="73">
        <v>1</v>
      </c>
      <c r="AE461" s="1" t="s">
        <v>1457</v>
      </c>
      <c r="AF461" s="1" t="s">
        <v>1450</v>
      </c>
      <c r="AG461" s="1" t="s">
        <v>1451</v>
      </c>
      <c r="AI461" s="2" t="str">
        <f>INDEX('ISO2-ISO3'!$D$1:$D$249, MATCH($N461, 'ISO2-ISO3'!$C$1:$C$249, 0))</f>
        <v>FRA</v>
      </c>
      <c r="AJ461" s="2" t="str">
        <f>INDEX('WB Country Groups'!$C$2:$C$219, MATCH($AI461, 'WB Country Groups'!$B$2:$B$219, 0))</f>
        <v>Europe &amp; Central Asia</v>
      </c>
    </row>
    <row r="462" spans="1:36">
      <c r="A462" s="70">
        <v>45169</v>
      </c>
      <c r="B462" s="70">
        <v>45169</v>
      </c>
      <c r="C462" s="71">
        <v>892400</v>
      </c>
      <c r="D462" s="1" t="s">
        <v>3009</v>
      </c>
      <c r="E462" s="71">
        <v>1296601</v>
      </c>
      <c r="F462" s="1">
        <v>872540109</v>
      </c>
      <c r="G462" s="1" t="s">
        <v>3010</v>
      </c>
      <c r="H462" s="72">
        <v>2989301</v>
      </c>
      <c r="I462" s="1" t="s">
        <v>3011</v>
      </c>
      <c r="J462" s="73">
        <v>1</v>
      </c>
      <c r="K462" s="73">
        <v>1</v>
      </c>
      <c r="L462" s="73">
        <v>1</v>
      </c>
      <c r="M462" s="1">
        <v>1</v>
      </c>
      <c r="N462" s="1" t="s">
        <v>1375</v>
      </c>
      <c r="O462" s="1" t="s">
        <v>1455</v>
      </c>
      <c r="P462" s="1">
        <v>25504010</v>
      </c>
      <c r="Q462" s="73">
        <v>1152568938</v>
      </c>
      <c r="R462" s="74">
        <v>92.48</v>
      </c>
      <c r="S462" s="1" t="s">
        <v>1448</v>
      </c>
      <c r="T462" s="75">
        <v>1</v>
      </c>
      <c r="U462" s="76">
        <v>106589575386.24001</v>
      </c>
      <c r="V462" s="77">
        <v>106589575386.24001</v>
      </c>
      <c r="W462" s="77">
        <v>106589575386.24001</v>
      </c>
      <c r="X462" s="76">
        <v>0.16709715244949999</v>
      </c>
      <c r="Y462" s="71">
        <v>1</v>
      </c>
      <c r="Z462" s="71">
        <v>0</v>
      </c>
      <c r="AA462" s="71">
        <v>0</v>
      </c>
      <c r="AB462" s="71">
        <v>0</v>
      </c>
      <c r="AC462" s="73">
        <v>1</v>
      </c>
      <c r="AD462" s="73">
        <v>0</v>
      </c>
      <c r="AE462" s="1" t="s">
        <v>1449</v>
      </c>
      <c r="AF462" s="1" t="s">
        <v>1450</v>
      </c>
      <c r="AG462" s="1" t="s">
        <v>1451</v>
      </c>
      <c r="AI462" s="2" t="str">
        <f>INDEX('ISO2-ISO3'!$D$1:$D$249, MATCH($N462, 'ISO2-ISO3'!$C$1:$C$249, 0))</f>
        <v>USA</v>
      </c>
      <c r="AJ462" s="2" t="str">
        <f>INDEX('WB Country Groups'!$C$2:$C$219, MATCH($AI462, 'WB Country Groups'!$B$2:$B$219, 0))</f>
        <v>North America</v>
      </c>
    </row>
    <row r="463" spans="1:36">
      <c r="A463" s="70">
        <v>45169</v>
      </c>
      <c r="B463" s="70">
        <v>45169</v>
      </c>
      <c r="C463" s="71">
        <v>892400</v>
      </c>
      <c r="D463" s="1" t="s">
        <v>3012</v>
      </c>
      <c r="E463" s="71">
        <v>1297101</v>
      </c>
      <c r="G463" s="1" t="s">
        <v>3013</v>
      </c>
      <c r="H463" s="72">
        <v>6895169</v>
      </c>
      <c r="I463" s="1" t="s">
        <v>3014</v>
      </c>
      <c r="J463" s="73">
        <v>0.9</v>
      </c>
      <c r="K463" s="73">
        <v>0.9</v>
      </c>
      <c r="L463" s="73">
        <v>0.9</v>
      </c>
      <c r="M463" s="1">
        <v>1</v>
      </c>
      <c r="N463" s="1" t="s">
        <v>1115</v>
      </c>
      <c r="O463" s="1" t="s">
        <v>1467</v>
      </c>
      <c r="P463" s="1">
        <v>20304010</v>
      </c>
      <c r="Q463" s="73">
        <v>209815421</v>
      </c>
      <c r="R463" s="74">
        <v>3993</v>
      </c>
      <c r="S463" s="1" t="s">
        <v>1479</v>
      </c>
      <c r="T463" s="75">
        <v>145.58500000000001</v>
      </c>
      <c r="U463" s="76">
        <v>5179198945.2739</v>
      </c>
      <c r="V463" s="77">
        <v>5179198945.2739</v>
      </c>
      <c r="W463" s="77">
        <v>5754665494.7487698</v>
      </c>
      <c r="X463" s="76">
        <v>8.1192686301000006E-3</v>
      </c>
      <c r="Y463" s="71">
        <v>0</v>
      </c>
      <c r="Z463" s="71">
        <v>1</v>
      </c>
      <c r="AA463" s="71">
        <v>0</v>
      </c>
      <c r="AB463" s="71">
        <v>0</v>
      </c>
      <c r="AC463" s="73">
        <v>0.65</v>
      </c>
      <c r="AD463" s="73">
        <v>0.35</v>
      </c>
      <c r="AE463" s="1" t="s">
        <v>1480</v>
      </c>
      <c r="AF463" s="1" t="s">
        <v>1450</v>
      </c>
      <c r="AG463" s="1" t="s">
        <v>1451</v>
      </c>
      <c r="AI463" s="2" t="str">
        <f>INDEX('ISO2-ISO3'!$D$1:$D$249, MATCH($N463, 'ISO2-ISO3'!$C$1:$C$249, 0))</f>
        <v>JPN</v>
      </c>
      <c r="AJ463" s="2" t="str">
        <f>INDEX('WB Country Groups'!$C$2:$C$219, MATCH($AI463, 'WB Country Groups'!$B$2:$B$219, 0))</f>
        <v>East Asia &amp; Pacific</v>
      </c>
    </row>
    <row r="464" spans="1:36">
      <c r="A464" s="70">
        <v>45169</v>
      </c>
      <c r="B464" s="70">
        <v>45169</v>
      </c>
      <c r="C464" s="71">
        <v>892400</v>
      </c>
      <c r="D464" s="1" t="s">
        <v>3015</v>
      </c>
      <c r="E464" s="71">
        <v>1297401</v>
      </c>
      <c r="G464" s="1" t="s">
        <v>3016</v>
      </c>
      <c r="H464" s="72">
        <v>6895200</v>
      </c>
      <c r="I464" s="1" t="s">
        <v>3017</v>
      </c>
      <c r="J464" s="73">
        <v>0.6</v>
      </c>
      <c r="K464" s="73">
        <v>0.6</v>
      </c>
      <c r="L464" s="73">
        <v>0.6</v>
      </c>
      <c r="M464" s="1">
        <v>1</v>
      </c>
      <c r="N464" s="1" t="s">
        <v>1115</v>
      </c>
      <c r="O464" s="1" t="s">
        <v>1692</v>
      </c>
      <c r="P464" s="1">
        <v>50202010</v>
      </c>
      <c r="Q464" s="73">
        <v>186490633</v>
      </c>
      <c r="R464" s="74">
        <v>5555</v>
      </c>
      <c r="S464" s="1" t="s">
        <v>1479</v>
      </c>
      <c r="T464" s="75">
        <v>145.58500000000001</v>
      </c>
      <c r="U464" s="76">
        <v>4269487102.3045001</v>
      </c>
      <c r="V464" s="77">
        <v>4269487102.3045001</v>
      </c>
      <c r="W464" s="77">
        <v>7115811837.17416</v>
      </c>
      <c r="X464" s="76">
        <v>6.6931417508E-3</v>
      </c>
      <c r="Y464" s="71">
        <v>0</v>
      </c>
      <c r="Z464" s="71">
        <v>1</v>
      </c>
      <c r="AA464" s="71">
        <v>0</v>
      </c>
      <c r="AB464" s="71">
        <v>0</v>
      </c>
      <c r="AC464" s="73">
        <v>0.35</v>
      </c>
      <c r="AD464" s="73">
        <v>0.65</v>
      </c>
      <c r="AE464" s="1" t="s">
        <v>1480</v>
      </c>
      <c r="AF464" s="1" t="s">
        <v>1450</v>
      </c>
      <c r="AG464" s="1" t="s">
        <v>1451</v>
      </c>
      <c r="AI464" s="2" t="str">
        <f>INDEX('ISO2-ISO3'!$D$1:$D$249, MATCH($N464, 'ISO2-ISO3'!$C$1:$C$249, 0))</f>
        <v>JPN</v>
      </c>
      <c r="AJ464" s="2" t="str">
        <f>INDEX('WB Country Groups'!$C$2:$C$219, MATCH($AI464, 'WB Country Groups'!$B$2:$B$219, 0))</f>
        <v>East Asia &amp; Pacific</v>
      </c>
    </row>
    <row r="465" spans="1:36">
      <c r="A465" s="70">
        <v>45169</v>
      </c>
      <c r="B465" s="70">
        <v>45169</v>
      </c>
      <c r="C465" s="71">
        <v>892400</v>
      </c>
      <c r="D465" s="1" t="s">
        <v>3018</v>
      </c>
      <c r="E465" s="71">
        <v>1298401</v>
      </c>
      <c r="G465" s="1" t="s">
        <v>3019</v>
      </c>
      <c r="H465" s="72">
        <v>6895404</v>
      </c>
      <c r="I465" s="1" t="s">
        <v>3020</v>
      </c>
      <c r="J465" s="73">
        <v>0.95</v>
      </c>
      <c r="K465" s="73">
        <v>0.95</v>
      </c>
      <c r="L465" s="73">
        <v>0.95</v>
      </c>
      <c r="M465" s="1">
        <v>1</v>
      </c>
      <c r="N465" s="1" t="s">
        <v>1115</v>
      </c>
      <c r="O465" s="1" t="s">
        <v>1548</v>
      </c>
      <c r="P465" s="1">
        <v>55101010</v>
      </c>
      <c r="Q465" s="73">
        <v>1607017531</v>
      </c>
      <c r="R465" s="74">
        <v>640</v>
      </c>
      <c r="S465" s="1" t="s">
        <v>1479</v>
      </c>
      <c r="T465" s="75">
        <v>145.58500000000001</v>
      </c>
      <c r="U465" s="76">
        <v>6711314069.7736702</v>
      </c>
      <c r="V465" s="77">
        <v>6711314069.7736702</v>
      </c>
      <c r="W465" s="77">
        <v>7064541126.0775499</v>
      </c>
      <c r="X465" s="76">
        <v>1.0521117719E-2</v>
      </c>
      <c r="Y465" s="71">
        <v>0</v>
      </c>
      <c r="Z465" s="71">
        <v>1</v>
      </c>
      <c r="AA465" s="71">
        <v>0</v>
      </c>
      <c r="AB465" s="71">
        <v>0</v>
      </c>
      <c r="AC465" s="73">
        <v>1</v>
      </c>
      <c r="AD465" s="73">
        <v>0</v>
      </c>
      <c r="AE465" s="1" t="s">
        <v>1480</v>
      </c>
      <c r="AF465" s="1" t="s">
        <v>1450</v>
      </c>
      <c r="AG465" s="1" t="s">
        <v>1451</v>
      </c>
      <c r="AI465" s="2" t="str">
        <f>INDEX('ISO2-ISO3'!$D$1:$D$249, MATCH($N465, 'ISO2-ISO3'!$C$1:$C$249, 0))</f>
        <v>JPN</v>
      </c>
      <c r="AJ465" s="2" t="str">
        <f>INDEX('WB Country Groups'!$C$2:$C$219, MATCH($AI465, 'WB Country Groups'!$B$2:$B$219, 0))</f>
        <v>East Asia &amp; Pacific</v>
      </c>
    </row>
    <row r="466" spans="1:36">
      <c r="A466" s="70">
        <v>45169</v>
      </c>
      <c r="B466" s="70">
        <v>45169</v>
      </c>
      <c r="C466" s="71">
        <v>892400</v>
      </c>
      <c r="D466" s="1" t="s">
        <v>3021</v>
      </c>
      <c r="E466" s="71">
        <v>1298601</v>
      </c>
      <c r="G466" s="1" t="s">
        <v>3022</v>
      </c>
      <c r="H466" s="72">
        <v>6895675</v>
      </c>
      <c r="I466" s="1" t="s">
        <v>3023</v>
      </c>
      <c r="J466" s="73">
        <v>0.95</v>
      </c>
      <c r="K466" s="73">
        <v>0.95</v>
      </c>
      <c r="L466" s="73">
        <v>0.95</v>
      </c>
      <c r="M466" s="1">
        <v>1</v>
      </c>
      <c r="N466" s="1" t="s">
        <v>1115</v>
      </c>
      <c r="O466" s="1" t="s">
        <v>1474</v>
      </c>
      <c r="P466" s="1">
        <v>45301010</v>
      </c>
      <c r="Q466" s="73">
        <v>471632733</v>
      </c>
      <c r="R466" s="74">
        <v>21575</v>
      </c>
      <c r="S466" s="1" t="s">
        <v>1479</v>
      </c>
      <c r="T466" s="75">
        <v>145.58500000000001</v>
      </c>
      <c r="U466" s="76">
        <v>66399027398.092201</v>
      </c>
      <c r="V466" s="77">
        <v>66399027398.092201</v>
      </c>
      <c r="W466" s="77">
        <v>69893713050.623398</v>
      </c>
      <c r="X466" s="76">
        <v>0.10409168404539999</v>
      </c>
      <c r="Y466" s="71">
        <v>1</v>
      </c>
      <c r="Z466" s="71">
        <v>0</v>
      </c>
      <c r="AA466" s="71">
        <v>0</v>
      </c>
      <c r="AB466" s="71">
        <v>0</v>
      </c>
      <c r="AC466" s="73">
        <v>0</v>
      </c>
      <c r="AD466" s="73">
        <v>1</v>
      </c>
      <c r="AE466" s="1" t="s">
        <v>1480</v>
      </c>
      <c r="AF466" s="1" t="s">
        <v>1450</v>
      </c>
      <c r="AG466" s="1" t="s">
        <v>1451</v>
      </c>
      <c r="AI466" s="2" t="str">
        <f>INDEX('ISO2-ISO3'!$D$1:$D$249, MATCH($N466, 'ISO2-ISO3'!$C$1:$C$249, 0))</f>
        <v>JPN</v>
      </c>
      <c r="AJ466" s="2" t="str">
        <f>INDEX('WB Country Groups'!$C$2:$C$219, MATCH($AI466, 'WB Country Groups'!$B$2:$B$219, 0))</f>
        <v>East Asia &amp; Pacific</v>
      </c>
    </row>
    <row r="467" spans="1:36">
      <c r="A467" s="70">
        <v>45169</v>
      </c>
      <c r="B467" s="70">
        <v>45169</v>
      </c>
      <c r="C467" s="71">
        <v>892400</v>
      </c>
      <c r="D467" s="1" t="s">
        <v>3024</v>
      </c>
      <c r="E467" s="71">
        <v>1298701</v>
      </c>
      <c r="G467" s="1" t="s">
        <v>3025</v>
      </c>
      <c r="H467" s="72">
        <v>6895448</v>
      </c>
      <c r="I467" s="1" t="s">
        <v>3026</v>
      </c>
      <c r="J467" s="73">
        <v>0.9</v>
      </c>
      <c r="K467" s="73">
        <v>0.9</v>
      </c>
      <c r="L467" s="73">
        <v>0.9</v>
      </c>
      <c r="M467" s="1">
        <v>1</v>
      </c>
      <c r="N467" s="1" t="s">
        <v>1115</v>
      </c>
      <c r="O467" s="1" t="s">
        <v>1548</v>
      </c>
      <c r="P467" s="1">
        <v>55102010</v>
      </c>
      <c r="Q467" s="73">
        <v>434875059</v>
      </c>
      <c r="R467" s="74">
        <v>3377</v>
      </c>
      <c r="S467" s="1" t="s">
        <v>1479</v>
      </c>
      <c r="T467" s="75">
        <v>145.58500000000001</v>
      </c>
      <c r="U467" s="76">
        <v>9078653479.5391006</v>
      </c>
      <c r="V467" s="77">
        <v>9078653479.5391006</v>
      </c>
      <c r="W467" s="77">
        <v>10087392755.0434</v>
      </c>
      <c r="X467" s="76">
        <v>1.4232321866499999E-2</v>
      </c>
      <c r="Y467" s="71">
        <v>0</v>
      </c>
      <c r="Z467" s="71">
        <v>1</v>
      </c>
      <c r="AA467" s="71">
        <v>0</v>
      </c>
      <c r="AB467" s="71">
        <v>0</v>
      </c>
      <c r="AC467" s="73">
        <v>1</v>
      </c>
      <c r="AD467" s="73">
        <v>0</v>
      </c>
      <c r="AE467" s="1" t="s">
        <v>1480</v>
      </c>
      <c r="AF467" s="1" t="s">
        <v>1450</v>
      </c>
      <c r="AG467" s="1" t="s">
        <v>1451</v>
      </c>
      <c r="AI467" s="2" t="str">
        <f>INDEX('ISO2-ISO3'!$D$1:$D$249, MATCH($N467, 'ISO2-ISO3'!$C$1:$C$249, 0))</f>
        <v>JPN</v>
      </c>
      <c r="AJ467" s="2" t="str">
        <f>INDEX('WB Country Groups'!$C$2:$C$219, MATCH($AI467, 'WB Country Groups'!$B$2:$B$219, 0))</f>
        <v>East Asia &amp; Pacific</v>
      </c>
    </row>
    <row r="468" spans="1:36">
      <c r="A468" s="70">
        <v>45169</v>
      </c>
      <c r="B468" s="70">
        <v>45169</v>
      </c>
      <c r="C468" s="71">
        <v>892400</v>
      </c>
      <c r="D468" s="1" t="s">
        <v>3027</v>
      </c>
      <c r="E468" s="71">
        <v>1299601</v>
      </c>
      <c r="G468" s="1" t="s">
        <v>3028</v>
      </c>
      <c r="H468" s="72">
        <v>6896548</v>
      </c>
      <c r="I468" s="1" t="s">
        <v>3029</v>
      </c>
      <c r="J468" s="73">
        <v>0.85</v>
      </c>
      <c r="K468" s="73">
        <v>0.85</v>
      </c>
      <c r="L468" s="73">
        <v>0.85</v>
      </c>
      <c r="M468" s="1">
        <v>1</v>
      </c>
      <c r="N468" s="1" t="s">
        <v>1115</v>
      </c>
      <c r="O468" s="1" t="s">
        <v>1467</v>
      </c>
      <c r="P468" s="1">
        <v>20304010</v>
      </c>
      <c r="Q468" s="73">
        <v>624869876</v>
      </c>
      <c r="R468" s="74">
        <v>1840.5</v>
      </c>
      <c r="S468" s="1" t="s">
        <v>1479</v>
      </c>
      <c r="T468" s="75">
        <v>145.58500000000001</v>
      </c>
      <c r="U468" s="76">
        <v>6714716871.6646605</v>
      </c>
      <c r="V468" s="77">
        <v>6714716871.6646605</v>
      </c>
      <c r="W468" s="77">
        <v>7899666907.8407803</v>
      </c>
      <c r="X468" s="76">
        <v>1.05264521854E-2</v>
      </c>
      <c r="Y468" s="71">
        <v>0</v>
      </c>
      <c r="Z468" s="71">
        <v>1</v>
      </c>
      <c r="AA468" s="71">
        <v>0</v>
      </c>
      <c r="AB468" s="71">
        <v>0</v>
      </c>
      <c r="AC468" s="73">
        <v>0.65</v>
      </c>
      <c r="AD468" s="73">
        <v>0.35</v>
      </c>
      <c r="AE468" s="1" t="s">
        <v>1480</v>
      </c>
      <c r="AF468" s="1" t="s">
        <v>1450</v>
      </c>
      <c r="AG468" s="1" t="s">
        <v>1451</v>
      </c>
      <c r="AI468" s="2" t="str">
        <f>INDEX('ISO2-ISO3'!$D$1:$D$249, MATCH($N468, 'ISO2-ISO3'!$C$1:$C$249, 0))</f>
        <v>JPN</v>
      </c>
      <c r="AJ468" s="2" t="str">
        <f>INDEX('WB Country Groups'!$C$2:$C$219, MATCH($AI468, 'WB Country Groups'!$B$2:$B$219, 0))</f>
        <v>East Asia &amp; Pacific</v>
      </c>
    </row>
    <row r="469" spans="1:36">
      <c r="A469" s="70">
        <v>45169</v>
      </c>
      <c r="B469" s="70">
        <v>45169</v>
      </c>
      <c r="C469" s="71">
        <v>892400</v>
      </c>
      <c r="D469" s="1" t="s">
        <v>3030</v>
      </c>
      <c r="E469" s="71">
        <v>1300401</v>
      </c>
      <c r="F469" s="1">
        <v>890747108</v>
      </c>
      <c r="G469" s="1" t="s">
        <v>3031</v>
      </c>
      <c r="H469" s="72">
        <v>6897024</v>
      </c>
      <c r="I469" s="1" t="s">
        <v>3032</v>
      </c>
      <c r="J469" s="73">
        <v>0.7</v>
      </c>
      <c r="K469" s="73">
        <v>0.7</v>
      </c>
      <c r="L469" s="73">
        <v>0.7</v>
      </c>
      <c r="M469" s="1">
        <v>1</v>
      </c>
      <c r="N469" s="1" t="s">
        <v>1115</v>
      </c>
      <c r="O469" s="1" t="s">
        <v>1467</v>
      </c>
      <c r="P469" s="1">
        <v>20201010</v>
      </c>
      <c r="Q469" s="73">
        <v>349706000</v>
      </c>
      <c r="R469" s="74">
        <v>3521</v>
      </c>
      <c r="S469" s="1" t="s">
        <v>1479</v>
      </c>
      <c r="T469" s="75">
        <v>145.58500000000001</v>
      </c>
      <c r="U469" s="76">
        <v>5920392747.8792496</v>
      </c>
      <c r="V469" s="77">
        <v>5920392747.8792496</v>
      </c>
      <c r="W469" s="77">
        <v>8457703925.5417805</v>
      </c>
      <c r="X469" s="76">
        <v>9.2812150340999995E-3</v>
      </c>
      <c r="Y469" s="71">
        <v>0</v>
      </c>
      <c r="Z469" s="71">
        <v>1</v>
      </c>
      <c r="AA469" s="71">
        <v>0</v>
      </c>
      <c r="AB469" s="71">
        <v>0</v>
      </c>
      <c r="AC469" s="73">
        <v>1</v>
      </c>
      <c r="AD469" s="73">
        <v>0</v>
      </c>
      <c r="AE469" s="1" t="s">
        <v>1480</v>
      </c>
      <c r="AF469" s="1" t="s">
        <v>1450</v>
      </c>
      <c r="AG469" s="1" t="s">
        <v>1451</v>
      </c>
      <c r="AI469" s="2" t="str">
        <f>INDEX('ISO2-ISO3'!$D$1:$D$249, MATCH($N469, 'ISO2-ISO3'!$C$1:$C$249, 0))</f>
        <v>JPN</v>
      </c>
      <c r="AJ469" s="2" t="str">
        <f>INDEX('WB Country Groups'!$C$2:$C$219, MATCH($AI469, 'WB Country Groups'!$B$2:$B$219, 0))</f>
        <v>East Asia &amp; Pacific</v>
      </c>
    </row>
    <row r="470" spans="1:36">
      <c r="A470" s="70">
        <v>45169</v>
      </c>
      <c r="B470" s="70">
        <v>45169</v>
      </c>
      <c r="C470" s="71">
        <v>892400</v>
      </c>
      <c r="D470" s="1" t="s">
        <v>3033</v>
      </c>
      <c r="E470" s="71">
        <v>1300501</v>
      </c>
      <c r="G470" s="1" t="s">
        <v>3034</v>
      </c>
      <c r="H470" s="72">
        <v>6897143</v>
      </c>
      <c r="I470" s="1" t="s">
        <v>3035</v>
      </c>
      <c r="J470" s="73">
        <v>0.85</v>
      </c>
      <c r="K470" s="73">
        <v>0.85</v>
      </c>
      <c r="L470" s="73">
        <v>0.85</v>
      </c>
      <c r="M470" s="1">
        <v>1</v>
      </c>
      <c r="N470" s="1" t="s">
        <v>1115</v>
      </c>
      <c r="O470" s="1" t="s">
        <v>1462</v>
      </c>
      <c r="P470" s="1">
        <v>15101010</v>
      </c>
      <c r="Q470" s="73">
        <v>1631481403</v>
      </c>
      <c r="R470" s="74">
        <v>786.1</v>
      </c>
      <c r="S470" s="1" t="s">
        <v>1479</v>
      </c>
      <c r="T470" s="75">
        <v>145.58500000000001</v>
      </c>
      <c r="U470" s="76">
        <v>7487937639.6164103</v>
      </c>
      <c r="V470" s="77">
        <v>7487937639.6164103</v>
      </c>
      <c r="W470" s="77">
        <v>8809338399.5487194</v>
      </c>
      <c r="X470" s="76">
        <v>1.1738606263899999E-2</v>
      </c>
      <c r="Y470" s="71">
        <v>0</v>
      </c>
      <c r="Z470" s="71">
        <v>1</v>
      </c>
      <c r="AA470" s="71">
        <v>0</v>
      </c>
      <c r="AB470" s="71">
        <v>0</v>
      </c>
      <c r="AC470" s="73">
        <v>1</v>
      </c>
      <c r="AD470" s="73">
        <v>0</v>
      </c>
      <c r="AE470" s="1" t="s">
        <v>1480</v>
      </c>
      <c r="AF470" s="1" t="s">
        <v>1450</v>
      </c>
      <c r="AG470" s="1" t="s">
        <v>1451</v>
      </c>
      <c r="AI470" s="2" t="str">
        <f>INDEX('ISO2-ISO3'!$D$1:$D$249, MATCH($N470, 'ISO2-ISO3'!$C$1:$C$249, 0))</f>
        <v>JPN</v>
      </c>
      <c r="AJ470" s="2" t="str">
        <f>INDEX('WB Country Groups'!$C$2:$C$219, MATCH($AI470, 'WB Country Groups'!$B$2:$B$219, 0))</f>
        <v>East Asia &amp; Pacific</v>
      </c>
    </row>
    <row r="471" spans="1:36">
      <c r="A471" s="70">
        <v>45169</v>
      </c>
      <c r="B471" s="70">
        <v>45169</v>
      </c>
      <c r="C471" s="71">
        <v>892400</v>
      </c>
      <c r="D471" s="1" t="s">
        <v>3036</v>
      </c>
      <c r="E471" s="71">
        <v>1300601</v>
      </c>
      <c r="F471" s="1">
        <v>3.7959E+106</v>
      </c>
      <c r="G471" s="1" t="s">
        <v>3037</v>
      </c>
      <c r="H471" s="72" t="s">
        <v>3038</v>
      </c>
      <c r="I471" s="1" t="s">
        <v>3039</v>
      </c>
      <c r="J471" s="73">
        <v>0.95</v>
      </c>
      <c r="K471" s="73">
        <v>0.95</v>
      </c>
      <c r="L471" s="73">
        <v>0.95</v>
      </c>
      <c r="M471" s="1">
        <v>1</v>
      </c>
      <c r="N471" s="1" t="s">
        <v>1375</v>
      </c>
      <c r="O471" s="1" t="s">
        <v>1484</v>
      </c>
      <c r="P471" s="1">
        <v>40301020</v>
      </c>
      <c r="Q471" s="73">
        <v>96521157</v>
      </c>
      <c r="R471" s="74">
        <v>111.57</v>
      </c>
      <c r="S471" s="1" t="s">
        <v>1448</v>
      </c>
      <c r="T471" s="75">
        <v>1</v>
      </c>
      <c r="U471" s="76">
        <v>10230422212.165501</v>
      </c>
      <c r="V471" s="77">
        <v>10230422212.165501</v>
      </c>
      <c r="W471" s="77">
        <v>10768865486.49</v>
      </c>
      <c r="X471" s="76">
        <v>1.6037913781100002E-2</v>
      </c>
      <c r="Y471" s="71">
        <v>0</v>
      </c>
      <c r="Z471" s="71">
        <v>1</v>
      </c>
      <c r="AA471" s="71">
        <v>0</v>
      </c>
      <c r="AB471" s="71">
        <v>0</v>
      </c>
      <c r="AC471" s="73">
        <v>1</v>
      </c>
      <c r="AD471" s="73">
        <v>0</v>
      </c>
      <c r="AE471" s="1" t="s">
        <v>1449</v>
      </c>
      <c r="AF471" s="1" t="s">
        <v>1450</v>
      </c>
      <c r="AG471" s="1" t="s">
        <v>1451</v>
      </c>
      <c r="AI471" s="2" t="str">
        <f>INDEX('ISO2-ISO3'!$D$1:$D$249, MATCH($N471, 'ISO2-ISO3'!$C$1:$C$249, 0))</f>
        <v>USA</v>
      </c>
      <c r="AJ471" s="2" t="str">
        <f>INDEX('WB Country Groups'!$C$2:$C$219, MATCH($AI471, 'WB Country Groups'!$B$2:$B$219, 0))</f>
        <v>North America</v>
      </c>
    </row>
    <row r="472" spans="1:36">
      <c r="A472" s="70">
        <v>45169</v>
      </c>
      <c r="B472" s="70">
        <v>45169</v>
      </c>
      <c r="C472" s="71">
        <v>892400</v>
      </c>
      <c r="D472" s="1" t="s">
        <v>3040</v>
      </c>
      <c r="E472" s="71">
        <v>1300901</v>
      </c>
      <c r="F472" s="1">
        <v>891160509</v>
      </c>
      <c r="G472" s="1" t="s">
        <v>3041</v>
      </c>
      <c r="H472" s="72">
        <v>2897222</v>
      </c>
      <c r="I472" s="1" t="s">
        <v>3042</v>
      </c>
      <c r="J472" s="73">
        <v>1</v>
      </c>
      <c r="K472" s="73">
        <v>1</v>
      </c>
      <c r="L472" s="73">
        <v>1</v>
      </c>
      <c r="M472" s="1">
        <v>1</v>
      </c>
      <c r="N472" s="1" t="s">
        <v>963</v>
      </c>
      <c r="O472" s="1" t="s">
        <v>1484</v>
      </c>
      <c r="P472" s="1">
        <v>40101010</v>
      </c>
      <c r="Q472" s="73">
        <v>1821668789</v>
      </c>
      <c r="R472" s="74">
        <v>82.42</v>
      </c>
      <c r="S472" s="1" t="s">
        <v>1493</v>
      </c>
      <c r="T472" s="75">
        <v>1.3529500000000001</v>
      </c>
      <c r="U472" s="76">
        <v>110973754824.18401</v>
      </c>
      <c r="V472" s="77">
        <v>110973754824.18401</v>
      </c>
      <c r="W472" s="77">
        <v>110973754824.18401</v>
      </c>
      <c r="X472" s="76">
        <v>0.1739700937973</v>
      </c>
      <c r="Y472" s="71">
        <v>1</v>
      </c>
      <c r="Z472" s="71">
        <v>0</v>
      </c>
      <c r="AA472" s="71">
        <v>0</v>
      </c>
      <c r="AB472" s="71">
        <v>0</v>
      </c>
      <c r="AC472" s="73">
        <v>1</v>
      </c>
      <c r="AD472" s="73">
        <v>0</v>
      </c>
      <c r="AE472" s="1" t="s">
        <v>1494</v>
      </c>
      <c r="AF472" s="1" t="s">
        <v>1450</v>
      </c>
      <c r="AG472" s="1" t="s">
        <v>1451</v>
      </c>
      <c r="AI472" s="2" t="str">
        <f>INDEX('ISO2-ISO3'!$D$1:$D$249, MATCH($N472, 'ISO2-ISO3'!$C$1:$C$249, 0))</f>
        <v>CAN</v>
      </c>
      <c r="AJ472" s="2" t="str">
        <f>INDEX('WB Country Groups'!$C$2:$C$219, MATCH($AI472, 'WB Country Groups'!$B$2:$B$219, 0))</f>
        <v>North America</v>
      </c>
    </row>
    <row r="473" spans="1:36">
      <c r="A473" s="70">
        <v>45169</v>
      </c>
      <c r="B473" s="70">
        <v>45169</v>
      </c>
      <c r="C473" s="71">
        <v>892400</v>
      </c>
      <c r="D473" s="1" t="s">
        <v>3043</v>
      </c>
      <c r="E473" s="71">
        <v>1301301</v>
      </c>
      <c r="G473" s="1" t="s">
        <v>3044</v>
      </c>
      <c r="H473" s="72">
        <v>6897217</v>
      </c>
      <c r="I473" s="1" t="s">
        <v>3045</v>
      </c>
      <c r="J473" s="73">
        <v>0.95</v>
      </c>
      <c r="K473" s="73">
        <v>0.95</v>
      </c>
      <c r="L473" s="73">
        <v>0.95</v>
      </c>
      <c r="M473" s="1">
        <v>1</v>
      </c>
      <c r="N473" s="1" t="s">
        <v>1115</v>
      </c>
      <c r="O473" s="1" t="s">
        <v>1467</v>
      </c>
      <c r="P473" s="1">
        <v>20105010</v>
      </c>
      <c r="Q473" s="73">
        <v>433137955</v>
      </c>
      <c r="R473" s="74">
        <v>4602</v>
      </c>
      <c r="S473" s="1" t="s">
        <v>1479</v>
      </c>
      <c r="T473" s="75">
        <v>145.58500000000001</v>
      </c>
      <c r="U473" s="76">
        <v>13007080574.677999</v>
      </c>
      <c r="V473" s="77">
        <v>13007080574.677999</v>
      </c>
      <c r="W473" s="77">
        <v>13691663762.819</v>
      </c>
      <c r="X473" s="76">
        <v>2.0390794482800002E-2</v>
      </c>
      <c r="Y473" s="71">
        <v>1</v>
      </c>
      <c r="Z473" s="71">
        <v>0</v>
      </c>
      <c r="AA473" s="71">
        <v>0</v>
      </c>
      <c r="AB473" s="71">
        <v>0</v>
      </c>
      <c r="AC473" s="73">
        <v>0</v>
      </c>
      <c r="AD473" s="73">
        <v>1</v>
      </c>
      <c r="AE473" s="1" t="s">
        <v>1480</v>
      </c>
      <c r="AF473" s="1" t="s">
        <v>1450</v>
      </c>
      <c r="AG473" s="1" t="s">
        <v>1451</v>
      </c>
      <c r="AI473" s="2" t="str">
        <f>INDEX('ISO2-ISO3'!$D$1:$D$249, MATCH($N473, 'ISO2-ISO3'!$C$1:$C$249, 0))</f>
        <v>JPN</v>
      </c>
      <c r="AJ473" s="2" t="str">
        <f>INDEX('WB Country Groups'!$C$2:$C$219, MATCH($AI473, 'WB Country Groups'!$B$2:$B$219, 0))</f>
        <v>East Asia &amp; Pacific</v>
      </c>
    </row>
    <row r="474" spans="1:36">
      <c r="A474" s="70">
        <v>45169</v>
      </c>
      <c r="B474" s="70">
        <v>45169</v>
      </c>
      <c r="C474" s="71">
        <v>892400</v>
      </c>
      <c r="D474" s="1" t="s">
        <v>3046</v>
      </c>
      <c r="E474" s="71">
        <v>1301701</v>
      </c>
      <c r="G474" s="1" t="s">
        <v>3047</v>
      </c>
      <c r="H474" s="72">
        <v>6900289</v>
      </c>
      <c r="I474" s="1" t="s">
        <v>3048</v>
      </c>
      <c r="J474" s="73">
        <v>0.8</v>
      </c>
      <c r="K474" s="73">
        <v>0.8</v>
      </c>
      <c r="L474" s="73">
        <v>0.8</v>
      </c>
      <c r="M474" s="1">
        <v>1</v>
      </c>
      <c r="N474" s="1" t="s">
        <v>1115</v>
      </c>
      <c r="O474" s="1" t="s">
        <v>1462</v>
      </c>
      <c r="P474" s="1">
        <v>15101010</v>
      </c>
      <c r="Q474" s="73">
        <v>325080956</v>
      </c>
      <c r="R474" s="74">
        <v>1886</v>
      </c>
      <c r="S474" s="1" t="s">
        <v>1479</v>
      </c>
      <c r="T474" s="75">
        <v>145.58500000000001</v>
      </c>
      <c r="U474" s="76">
        <v>3369043146.0164199</v>
      </c>
      <c r="V474" s="77">
        <v>3369043146.0164199</v>
      </c>
      <c r="W474" s="77">
        <v>4211303932.5205202</v>
      </c>
      <c r="X474" s="76">
        <v>5.2815438483000002E-3</v>
      </c>
      <c r="Y474" s="71">
        <v>0</v>
      </c>
      <c r="Z474" s="71">
        <v>1</v>
      </c>
      <c r="AA474" s="71">
        <v>0</v>
      </c>
      <c r="AB474" s="71">
        <v>0</v>
      </c>
      <c r="AC474" s="73">
        <v>1</v>
      </c>
      <c r="AD474" s="73">
        <v>0</v>
      </c>
      <c r="AE474" s="1" t="s">
        <v>1480</v>
      </c>
      <c r="AF474" s="1" t="s">
        <v>1450</v>
      </c>
      <c r="AG474" s="1" t="s">
        <v>1451</v>
      </c>
      <c r="AI474" s="2" t="str">
        <f>INDEX('ISO2-ISO3'!$D$1:$D$249, MATCH($N474, 'ISO2-ISO3'!$C$1:$C$249, 0))</f>
        <v>JPN</v>
      </c>
      <c r="AJ474" s="2" t="str">
        <f>INDEX('WB Country Groups'!$C$2:$C$219, MATCH($AI474, 'WB Country Groups'!$B$2:$B$219, 0))</f>
        <v>East Asia &amp; Pacific</v>
      </c>
    </row>
    <row r="475" spans="1:36">
      <c r="A475" s="70">
        <v>45169</v>
      </c>
      <c r="B475" s="70">
        <v>45169</v>
      </c>
      <c r="C475" s="71">
        <v>892400</v>
      </c>
      <c r="D475" s="1" t="s">
        <v>3049</v>
      </c>
      <c r="E475" s="71">
        <v>1301801</v>
      </c>
      <c r="G475" s="1" t="s">
        <v>3050</v>
      </c>
      <c r="H475" s="72" t="s">
        <v>3051</v>
      </c>
      <c r="I475" s="1" t="s">
        <v>3052</v>
      </c>
      <c r="J475" s="73">
        <v>0.95</v>
      </c>
      <c r="K475" s="73">
        <v>0.95</v>
      </c>
      <c r="L475" s="73">
        <v>0.95</v>
      </c>
      <c r="M475" s="1">
        <v>1</v>
      </c>
      <c r="N475" s="1" t="s">
        <v>1042</v>
      </c>
      <c r="O475" s="1" t="s">
        <v>1541</v>
      </c>
      <c r="P475" s="1">
        <v>10102010</v>
      </c>
      <c r="Q475" s="73">
        <v>2490262024</v>
      </c>
      <c r="R475" s="74">
        <v>58.07</v>
      </c>
      <c r="S475" s="1" t="s">
        <v>1456</v>
      </c>
      <c r="T475" s="75">
        <v>0.92136177270005104</v>
      </c>
      <c r="U475" s="76">
        <v>149104341006.47198</v>
      </c>
      <c r="V475" s="77">
        <v>149104341006.47198</v>
      </c>
      <c r="W475" s="77">
        <v>156951937901.54999</v>
      </c>
      <c r="X475" s="76">
        <v>0.23374622433539999</v>
      </c>
      <c r="Y475" s="71">
        <v>1</v>
      </c>
      <c r="Z475" s="71">
        <v>0</v>
      </c>
      <c r="AA475" s="71">
        <v>0</v>
      </c>
      <c r="AB475" s="71">
        <v>0</v>
      </c>
      <c r="AC475" s="73">
        <v>1</v>
      </c>
      <c r="AD475" s="73">
        <v>0</v>
      </c>
      <c r="AE475" s="1" t="s">
        <v>1457</v>
      </c>
      <c r="AF475" s="1" t="s">
        <v>1450</v>
      </c>
      <c r="AG475" s="1" t="s">
        <v>1451</v>
      </c>
      <c r="AI475" s="2" t="str">
        <f>INDEX('ISO2-ISO3'!$D$1:$D$249, MATCH($N475, 'ISO2-ISO3'!$C$1:$C$249, 0))</f>
        <v>FRA</v>
      </c>
      <c r="AJ475" s="2" t="str">
        <f>INDEX('WB Country Groups'!$C$2:$C$219, MATCH($AI475, 'WB Country Groups'!$B$2:$B$219, 0))</f>
        <v>Europe &amp; Central Asia</v>
      </c>
    </row>
    <row r="476" spans="1:36">
      <c r="A476" s="70">
        <v>45169</v>
      </c>
      <c r="B476" s="70">
        <v>45169</v>
      </c>
      <c r="C476" s="71">
        <v>892400</v>
      </c>
      <c r="D476" s="1" t="s">
        <v>3053</v>
      </c>
      <c r="E476" s="71">
        <v>1302001</v>
      </c>
      <c r="G476" s="1" t="s">
        <v>3054</v>
      </c>
      <c r="H476" s="72">
        <v>6897466</v>
      </c>
      <c r="I476" s="1" t="s">
        <v>3055</v>
      </c>
      <c r="J476" s="73">
        <v>0.75</v>
      </c>
      <c r="K476" s="73">
        <v>0.75</v>
      </c>
      <c r="L476" s="73">
        <v>0.75</v>
      </c>
      <c r="M476" s="1">
        <v>1</v>
      </c>
      <c r="N476" s="1" t="s">
        <v>1115</v>
      </c>
      <c r="O476" s="1" t="s">
        <v>1467</v>
      </c>
      <c r="P476" s="1">
        <v>20102010</v>
      </c>
      <c r="Q476" s="73">
        <v>176981298</v>
      </c>
      <c r="R476" s="74">
        <v>3995</v>
      </c>
      <c r="S476" s="1" t="s">
        <v>1479</v>
      </c>
      <c r="T476" s="75">
        <v>145.58500000000001</v>
      </c>
      <c r="U476" s="76">
        <v>3642409685.9738302</v>
      </c>
      <c r="V476" s="77">
        <v>3642409685.9738302</v>
      </c>
      <c r="W476" s="77">
        <v>4856546247.9651098</v>
      </c>
      <c r="X476" s="76">
        <v>5.7100920458E-3</v>
      </c>
      <c r="Y476" s="71">
        <v>0</v>
      </c>
      <c r="Z476" s="71">
        <v>1</v>
      </c>
      <c r="AA476" s="71">
        <v>0</v>
      </c>
      <c r="AB476" s="71">
        <v>0</v>
      </c>
      <c r="AC476" s="73">
        <v>0.5</v>
      </c>
      <c r="AD476" s="73">
        <v>0.5</v>
      </c>
      <c r="AE476" s="1" t="s">
        <v>1480</v>
      </c>
      <c r="AF476" s="1" t="s">
        <v>1450</v>
      </c>
      <c r="AG476" s="1" t="s">
        <v>1451</v>
      </c>
      <c r="AI476" s="2" t="str">
        <f>INDEX('ISO2-ISO3'!$D$1:$D$249, MATCH($N476, 'ISO2-ISO3'!$C$1:$C$249, 0))</f>
        <v>JPN</v>
      </c>
      <c r="AJ476" s="2" t="str">
        <f>INDEX('WB Country Groups'!$C$2:$C$219, MATCH($AI476, 'WB Country Groups'!$B$2:$B$219, 0))</f>
        <v>East Asia &amp; Pacific</v>
      </c>
    </row>
    <row r="477" spans="1:36">
      <c r="A477" s="70">
        <v>45169</v>
      </c>
      <c r="B477" s="70">
        <v>45169</v>
      </c>
      <c r="C477" s="71">
        <v>892400</v>
      </c>
      <c r="D477" s="1" t="s">
        <v>3056</v>
      </c>
      <c r="E477" s="71">
        <v>1302701</v>
      </c>
      <c r="G477" s="1" t="s">
        <v>3057</v>
      </c>
      <c r="H477" s="72">
        <v>6900212</v>
      </c>
      <c r="I477" s="1" t="s">
        <v>3058</v>
      </c>
      <c r="J477" s="73">
        <v>1</v>
      </c>
      <c r="K477" s="73">
        <v>1</v>
      </c>
      <c r="L477" s="73">
        <v>1</v>
      </c>
      <c r="M477" s="1">
        <v>1</v>
      </c>
      <c r="N477" s="1" t="s">
        <v>1115</v>
      </c>
      <c r="O477" s="1" t="s">
        <v>1467</v>
      </c>
      <c r="P477" s="1">
        <v>20102010</v>
      </c>
      <c r="Q477" s="73">
        <v>287109659</v>
      </c>
      <c r="R477" s="74">
        <v>1824.5</v>
      </c>
      <c r="S477" s="1" t="s">
        <v>1479</v>
      </c>
      <c r="T477" s="75">
        <v>145.58500000000001</v>
      </c>
      <c r="U477" s="76">
        <v>3598115003.9186702</v>
      </c>
      <c r="V477" s="77">
        <v>3598115003.9186702</v>
      </c>
      <c r="W477" s="77">
        <v>3598115003.9186702</v>
      </c>
      <c r="X477" s="76">
        <v>5.6406526544999997E-3</v>
      </c>
      <c r="Y477" s="71">
        <v>0</v>
      </c>
      <c r="Z477" s="71">
        <v>1</v>
      </c>
      <c r="AA477" s="71">
        <v>0</v>
      </c>
      <c r="AB477" s="71">
        <v>0</v>
      </c>
      <c r="AC477" s="73">
        <v>1</v>
      </c>
      <c r="AD477" s="73">
        <v>0</v>
      </c>
      <c r="AE477" s="1" t="s">
        <v>1480</v>
      </c>
      <c r="AF477" s="1" t="s">
        <v>1450</v>
      </c>
      <c r="AG477" s="1" t="s">
        <v>1451</v>
      </c>
      <c r="AI477" s="2" t="str">
        <f>INDEX('ISO2-ISO3'!$D$1:$D$249, MATCH($N477, 'ISO2-ISO3'!$C$1:$C$249, 0))</f>
        <v>JPN</v>
      </c>
      <c r="AJ477" s="2" t="str">
        <f>INDEX('WB Country Groups'!$C$2:$C$219, MATCH($AI477, 'WB Country Groups'!$B$2:$B$219, 0))</f>
        <v>East Asia &amp; Pacific</v>
      </c>
    </row>
    <row r="478" spans="1:36">
      <c r="A478" s="70">
        <v>45169</v>
      </c>
      <c r="B478" s="70">
        <v>45169</v>
      </c>
      <c r="C478" s="71">
        <v>892400</v>
      </c>
      <c r="D478" s="1" t="s">
        <v>3059</v>
      </c>
      <c r="E478" s="71">
        <v>1303201</v>
      </c>
      <c r="G478" s="1" t="s">
        <v>3060</v>
      </c>
      <c r="H478" s="72">
        <v>6900546</v>
      </c>
      <c r="I478" s="1" t="s">
        <v>3061</v>
      </c>
      <c r="J478" s="73">
        <v>0.45</v>
      </c>
      <c r="K478" s="73">
        <v>0.45</v>
      </c>
      <c r="L478" s="73">
        <v>0.45</v>
      </c>
      <c r="M478" s="1">
        <v>1</v>
      </c>
      <c r="N478" s="1" t="s">
        <v>1115</v>
      </c>
      <c r="O478" s="1" t="s">
        <v>1467</v>
      </c>
      <c r="P478" s="1">
        <v>20106010</v>
      </c>
      <c r="Q478" s="73">
        <v>325840600</v>
      </c>
      <c r="R478" s="74">
        <v>10300</v>
      </c>
      <c r="S478" s="1" t="s">
        <v>1479</v>
      </c>
      <c r="T478" s="75">
        <v>145.58500000000001</v>
      </c>
      <c r="U478" s="76">
        <v>10373810358.209999</v>
      </c>
      <c r="V478" s="77">
        <v>10373810358.209999</v>
      </c>
      <c r="W478" s="77">
        <v>23052911907.133301</v>
      </c>
      <c r="X478" s="76">
        <v>1.6262698904900001E-2</v>
      </c>
      <c r="Y478" s="71">
        <v>1</v>
      </c>
      <c r="Z478" s="71">
        <v>0</v>
      </c>
      <c r="AA478" s="71">
        <v>0</v>
      </c>
      <c r="AB478" s="71">
        <v>0</v>
      </c>
      <c r="AC478" s="73">
        <v>1</v>
      </c>
      <c r="AD478" s="73">
        <v>0</v>
      </c>
      <c r="AE478" s="1" t="s">
        <v>1480</v>
      </c>
      <c r="AF478" s="1" t="s">
        <v>1450</v>
      </c>
      <c r="AG478" s="1" t="s">
        <v>1451</v>
      </c>
      <c r="AI478" s="2" t="str">
        <f>INDEX('ISO2-ISO3'!$D$1:$D$249, MATCH($N478, 'ISO2-ISO3'!$C$1:$C$249, 0))</f>
        <v>JPN</v>
      </c>
      <c r="AJ478" s="2" t="str">
        <f>INDEX('WB Country Groups'!$C$2:$C$219, MATCH($AI478, 'WB Country Groups'!$B$2:$B$219, 0))</f>
        <v>East Asia &amp; Pacific</v>
      </c>
    </row>
    <row r="479" spans="1:36">
      <c r="A479" s="70">
        <v>45169</v>
      </c>
      <c r="B479" s="70">
        <v>45169</v>
      </c>
      <c r="C479" s="71">
        <v>892400</v>
      </c>
      <c r="D479" s="1" t="s">
        <v>3062</v>
      </c>
      <c r="E479" s="71">
        <v>1303401</v>
      </c>
      <c r="G479" s="1" t="s">
        <v>3063</v>
      </c>
      <c r="H479" s="72">
        <v>6900643</v>
      </c>
      <c r="I479" s="1" t="s">
        <v>3064</v>
      </c>
      <c r="J479" s="73">
        <v>0.65</v>
      </c>
      <c r="K479" s="73">
        <v>0.65</v>
      </c>
      <c r="L479" s="73">
        <v>0.65</v>
      </c>
      <c r="M479" s="1">
        <v>1</v>
      </c>
      <c r="N479" s="1" t="s">
        <v>1115</v>
      </c>
      <c r="O479" s="1" t="s">
        <v>1455</v>
      </c>
      <c r="P479" s="1">
        <v>25102010</v>
      </c>
      <c r="Q479" s="73">
        <v>16314987460</v>
      </c>
      <c r="R479" s="74">
        <v>2515</v>
      </c>
      <c r="S479" s="1" t="s">
        <v>1479</v>
      </c>
      <c r="T479" s="75">
        <v>145.58500000000001</v>
      </c>
      <c r="U479" s="76">
        <v>183198308549.88501</v>
      </c>
      <c r="V479" s="77">
        <v>183198308549.88501</v>
      </c>
      <c r="W479" s="77">
        <v>281843551615.20801</v>
      </c>
      <c r="X479" s="76">
        <v>0.2871942737489</v>
      </c>
      <c r="Y479" s="71">
        <v>1</v>
      </c>
      <c r="Z479" s="71">
        <v>0</v>
      </c>
      <c r="AA479" s="71">
        <v>0</v>
      </c>
      <c r="AB479" s="71">
        <v>0</v>
      </c>
      <c r="AC479" s="73">
        <v>1</v>
      </c>
      <c r="AD479" s="73">
        <v>0</v>
      </c>
      <c r="AE479" s="1" t="s">
        <v>1480</v>
      </c>
      <c r="AF479" s="1" t="s">
        <v>1450</v>
      </c>
      <c r="AG479" s="1" t="s">
        <v>1451</v>
      </c>
      <c r="AI479" s="2" t="str">
        <f>INDEX('ISO2-ISO3'!$D$1:$D$249, MATCH($N479, 'ISO2-ISO3'!$C$1:$C$249, 0))</f>
        <v>JPN</v>
      </c>
      <c r="AJ479" s="2" t="str">
        <f>INDEX('WB Country Groups'!$C$2:$C$219, MATCH($AI479, 'WB Country Groups'!$B$2:$B$219, 0))</f>
        <v>East Asia &amp; Pacific</v>
      </c>
    </row>
    <row r="480" spans="1:36">
      <c r="A480" s="70">
        <v>45169</v>
      </c>
      <c r="B480" s="70">
        <v>45169</v>
      </c>
      <c r="C480" s="71">
        <v>892400</v>
      </c>
      <c r="D480" s="1" t="s">
        <v>3065</v>
      </c>
      <c r="E480" s="71">
        <v>1304501</v>
      </c>
      <c r="F480" s="1" t="s">
        <v>3066</v>
      </c>
      <c r="G480" s="1" t="s">
        <v>3067</v>
      </c>
      <c r="H480" s="72" t="s">
        <v>3068</v>
      </c>
      <c r="I480" s="1" t="s">
        <v>3069</v>
      </c>
      <c r="J480" s="73">
        <v>1</v>
      </c>
      <c r="K480" s="73">
        <v>1</v>
      </c>
      <c r="L480" s="73">
        <v>1</v>
      </c>
      <c r="M480" s="1">
        <v>1</v>
      </c>
      <c r="N480" s="1" t="s">
        <v>963</v>
      </c>
      <c r="O480" s="1" t="s">
        <v>1541</v>
      </c>
      <c r="P480" s="1">
        <v>10102040</v>
      </c>
      <c r="Q480" s="73">
        <v>1018000000</v>
      </c>
      <c r="R480" s="74">
        <v>48.8</v>
      </c>
      <c r="S480" s="1" t="s">
        <v>1493</v>
      </c>
      <c r="T480" s="75">
        <v>1.3529500000000001</v>
      </c>
      <c r="U480" s="76">
        <v>36718577922.317902</v>
      </c>
      <c r="V480" s="77">
        <v>36718577922.317902</v>
      </c>
      <c r="W480" s="77">
        <v>36718577922.317902</v>
      </c>
      <c r="X480" s="76">
        <v>5.7562569234200001E-2</v>
      </c>
      <c r="Y480" s="71">
        <v>1</v>
      </c>
      <c r="Z480" s="71">
        <v>0</v>
      </c>
      <c r="AA480" s="71">
        <v>0</v>
      </c>
      <c r="AB480" s="71">
        <v>0</v>
      </c>
      <c r="AC480" s="73">
        <v>1</v>
      </c>
      <c r="AD480" s="73">
        <v>0</v>
      </c>
      <c r="AE480" s="1" t="s">
        <v>1494</v>
      </c>
      <c r="AF480" s="1" t="s">
        <v>1450</v>
      </c>
      <c r="AG480" s="1" t="s">
        <v>1451</v>
      </c>
      <c r="AI480" s="2" t="str">
        <f>INDEX('ISO2-ISO3'!$D$1:$D$249, MATCH($N480, 'ISO2-ISO3'!$C$1:$C$249, 0))</f>
        <v>CAN</v>
      </c>
      <c r="AJ480" s="2" t="str">
        <f>INDEX('WB Country Groups'!$C$2:$C$219, MATCH($AI480, 'WB Country Groups'!$B$2:$B$219, 0))</f>
        <v>North America</v>
      </c>
    </row>
    <row r="481" spans="1:36">
      <c r="A481" s="70">
        <v>45169</v>
      </c>
      <c r="B481" s="70">
        <v>45169</v>
      </c>
      <c r="C481" s="71">
        <v>892400</v>
      </c>
      <c r="D481" s="1" t="s">
        <v>3070</v>
      </c>
      <c r="E481" s="71">
        <v>1308701</v>
      </c>
      <c r="G481" s="1" t="s">
        <v>3071</v>
      </c>
      <c r="H481" s="72">
        <v>5596991</v>
      </c>
      <c r="I481" s="1" t="s">
        <v>3072</v>
      </c>
      <c r="J481" s="73">
        <v>0.65</v>
      </c>
      <c r="K481" s="73">
        <v>0.65</v>
      </c>
      <c r="L481" s="73">
        <v>0.65</v>
      </c>
      <c r="M481" s="1">
        <v>1</v>
      </c>
      <c r="N481" s="1" t="s">
        <v>925</v>
      </c>
      <c r="O481" s="1" t="s">
        <v>1447</v>
      </c>
      <c r="P481" s="1">
        <v>35202010</v>
      </c>
      <c r="Q481" s="73">
        <v>194505658</v>
      </c>
      <c r="R481" s="74">
        <v>82.8</v>
      </c>
      <c r="S481" s="1" t="s">
        <v>1456</v>
      </c>
      <c r="T481" s="75">
        <v>0.92136177270005104</v>
      </c>
      <c r="U481" s="76">
        <v>11361763450.292299</v>
      </c>
      <c r="V481" s="77">
        <v>11361763450.292299</v>
      </c>
      <c r="W481" s="77">
        <v>17479636077.372799</v>
      </c>
      <c r="X481" s="76">
        <v>1.7811482149799999E-2</v>
      </c>
      <c r="Y481" s="71">
        <v>1</v>
      </c>
      <c r="Z481" s="71">
        <v>0</v>
      </c>
      <c r="AA481" s="71">
        <v>0</v>
      </c>
      <c r="AB481" s="71">
        <v>0</v>
      </c>
      <c r="AC481" s="73">
        <v>0</v>
      </c>
      <c r="AD481" s="73">
        <v>1</v>
      </c>
      <c r="AE481" s="1" t="s">
        <v>1463</v>
      </c>
      <c r="AF481" s="1" t="s">
        <v>1450</v>
      </c>
      <c r="AG481" s="1" t="s">
        <v>1451</v>
      </c>
      <c r="AI481" s="2" t="str">
        <f>INDEX('ISO2-ISO3'!$D$1:$D$249, MATCH($N481, 'ISO2-ISO3'!$C$1:$C$249, 0))</f>
        <v>BEL</v>
      </c>
      <c r="AJ481" s="2" t="str">
        <f>INDEX('WB Country Groups'!$C$2:$C$219, MATCH($AI481, 'WB Country Groups'!$B$2:$B$219, 0))</f>
        <v>Europe &amp; Central Asia</v>
      </c>
    </row>
    <row r="482" spans="1:36">
      <c r="A482" s="70">
        <v>45169</v>
      </c>
      <c r="B482" s="70">
        <v>45169</v>
      </c>
      <c r="C482" s="71">
        <v>892400</v>
      </c>
      <c r="D482" s="1" t="s">
        <v>3073</v>
      </c>
      <c r="E482" s="71">
        <v>1309401</v>
      </c>
      <c r="G482" s="1" t="s">
        <v>3074</v>
      </c>
      <c r="H482" s="72">
        <v>6911485</v>
      </c>
      <c r="I482" s="1" t="s">
        <v>3075</v>
      </c>
      <c r="J482" s="73">
        <v>0.65</v>
      </c>
      <c r="K482" s="73">
        <v>0.65</v>
      </c>
      <c r="L482" s="73">
        <v>0.65</v>
      </c>
      <c r="M482" s="1">
        <v>1</v>
      </c>
      <c r="N482" s="1" t="s">
        <v>1115</v>
      </c>
      <c r="O482" s="1" t="s">
        <v>1499</v>
      </c>
      <c r="P482" s="1">
        <v>30301010</v>
      </c>
      <c r="Q482" s="73">
        <v>620834319</v>
      </c>
      <c r="R482" s="74">
        <v>5812</v>
      </c>
      <c r="S482" s="1" t="s">
        <v>1479</v>
      </c>
      <c r="T482" s="75">
        <v>145.58500000000001</v>
      </c>
      <c r="U482" s="76">
        <v>16110093006.2726</v>
      </c>
      <c r="V482" s="77">
        <v>16110093006.2726</v>
      </c>
      <c r="W482" s="77">
        <v>24784758471.188702</v>
      </c>
      <c r="X482" s="76">
        <v>2.5255290278500001E-2</v>
      </c>
      <c r="Y482" s="71">
        <v>1</v>
      </c>
      <c r="Z482" s="71">
        <v>0</v>
      </c>
      <c r="AA482" s="71">
        <v>0</v>
      </c>
      <c r="AB482" s="71">
        <v>0</v>
      </c>
      <c r="AC482" s="73">
        <v>0</v>
      </c>
      <c r="AD482" s="73">
        <v>1</v>
      </c>
      <c r="AE482" s="1" t="s">
        <v>1480</v>
      </c>
      <c r="AF482" s="1" t="s">
        <v>1450</v>
      </c>
      <c r="AG482" s="1" t="s">
        <v>1451</v>
      </c>
      <c r="AI482" s="2" t="str">
        <f>INDEX('ISO2-ISO3'!$D$1:$D$249, MATCH($N482, 'ISO2-ISO3'!$C$1:$C$249, 0))</f>
        <v>JPN</v>
      </c>
      <c r="AJ482" s="2" t="str">
        <f>INDEX('WB Country Groups'!$C$2:$C$219, MATCH($AI482, 'WB Country Groups'!$B$2:$B$219, 0))</f>
        <v>East Asia &amp; Pacific</v>
      </c>
    </row>
    <row r="483" spans="1:36">
      <c r="A483" s="70">
        <v>45169</v>
      </c>
      <c r="B483" s="70">
        <v>45169</v>
      </c>
      <c r="C483" s="71">
        <v>892400</v>
      </c>
      <c r="D483" s="1" t="s">
        <v>3076</v>
      </c>
      <c r="E483" s="71">
        <v>1309601</v>
      </c>
      <c r="G483" s="1" t="s">
        <v>3077</v>
      </c>
      <c r="H483" s="72" t="s">
        <v>3078</v>
      </c>
      <c r="I483" s="1" t="s">
        <v>3079</v>
      </c>
      <c r="J483" s="73">
        <v>0.85</v>
      </c>
      <c r="K483" s="73">
        <v>0.85</v>
      </c>
      <c r="L483" s="73">
        <v>0.85</v>
      </c>
      <c r="M483" s="1">
        <v>1</v>
      </c>
      <c r="N483" s="1" t="s">
        <v>1042</v>
      </c>
      <c r="O483" s="1" t="s">
        <v>1564</v>
      </c>
      <c r="P483" s="1">
        <v>60107010</v>
      </c>
      <c r="Q483" s="73">
        <v>138759659</v>
      </c>
      <c r="R483" s="74">
        <v>49.39</v>
      </c>
      <c r="S483" s="1" t="s">
        <v>1456</v>
      </c>
      <c r="T483" s="75">
        <v>0.92136177270005104</v>
      </c>
      <c r="U483" s="76">
        <v>6322531275.8932304</v>
      </c>
      <c r="V483" s="77">
        <v>6322531275.8932304</v>
      </c>
      <c r="W483" s="77">
        <v>7438272089.28615</v>
      </c>
      <c r="X483" s="76">
        <v>9.9116350603999995E-3</v>
      </c>
      <c r="Y483" s="71">
        <v>0</v>
      </c>
      <c r="Z483" s="71">
        <v>1</v>
      </c>
      <c r="AA483" s="71">
        <v>0</v>
      </c>
      <c r="AB483" s="71">
        <v>0</v>
      </c>
      <c r="AC483" s="73">
        <v>1</v>
      </c>
      <c r="AD483" s="73">
        <v>0</v>
      </c>
      <c r="AE483" s="1" t="s">
        <v>1457</v>
      </c>
      <c r="AF483" s="1" t="s">
        <v>2066</v>
      </c>
      <c r="AG483" s="1" t="s">
        <v>1451</v>
      </c>
      <c r="AI483" s="2" t="str">
        <f>INDEX('ISO2-ISO3'!$D$1:$D$249, MATCH($N483, 'ISO2-ISO3'!$C$1:$C$249, 0))</f>
        <v>FRA</v>
      </c>
      <c r="AJ483" s="2" t="str">
        <f>INDEX('WB Country Groups'!$C$2:$C$219, MATCH($AI483, 'WB Country Groups'!$B$2:$B$219, 0))</f>
        <v>Europe &amp; Central Asia</v>
      </c>
    </row>
    <row r="484" spans="1:36">
      <c r="A484" s="70">
        <v>45169</v>
      </c>
      <c r="B484" s="70">
        <v>45169</v>
      </c>
      <c r="C484" s="71">
        <v>892400</v>
      </c>
      <c r="D484" s="1" t="s">
        <v>3080</v>
      </c>
      <c r="E484" s="71">
        <v>1310201</v>
      </c>
      <c r="G484" s="1" t="s">
        <v>3081</v>
      </c>
      <c r="H484" s="72" t="s">
        <v>3082</v>
      </c>
      <c r="I484" s="1" t="s">
        <v>3083</v>
      </c>
      <c r="J484" s="73">
        <v>1</v>
      </c>
      <c r="K484" s="73">
        <v>1</v>
      </c>
      <c r="L484" s="73">
        <v>1</v>
      </c>
      <c r="M484" s="1">
        <v>1</v>
      </c>
      <c r="N484" s="1" t="s">
        <v>1369</v>
      </c>
      <c r="O484" s="1" t="s">
        <v>1499</v>
      </c>
      <c r="P484" s="1">
        <v>30302010</v>
      </c>
      <c r="Q484" s="73">
        <v>2526020602</v>
      </c>
      <c r="R484" s="74">
        <v>40.42</v>
      </c>
      <c r="S484" s="1" t="s">
        <v>1669</v>
      </c>
      <c r="T484" s="75">
        <v>0.78917255257862096</v>
      </c>
      <c r="U484" s="76">
        <v>129378235975.418</v>
      </c>
      <c r="V484" s="77">
        <v>129378235975.418</v>
      </c>
      <c r="W484" s="77">
        <v>129378235975.418</v>
      </c>
      <c r="X484" s="76">
        <v>0.20282222480109999</v>
      </c>
      <c r="Y484" s="71">
        <v>1</v>
      </c>
      <c r="Z484" s="71">
        <v>0</v>
      </c>
      <c r="AA484" s="71">
        <v>0</v>
      </c>
      <c r="AB484" s="71">
        <v>0</v>
      </c>
      <c r="AC484" s="73">
        <v>0.65</v>
      </c>
      <c r="AD484" s="73">
        <v>0.35</v>
      </c>
      <c r="AE484" s="1" t="s">
        <v>1670</v>
      </c>
      <c r="AF484" s="1" t="s">
        <v>1450</v>
      </c>
      <c r="AG484" s="1" t="s">
        <v>1451</v>
      </c>
      <c r="AI484" s="2" t="str">
        <f>INDEX('ISO2-ISO3'!$D$1:$D$249, MATCH($N484, 'ISO2-ISO3'!$C$1:$C$249, 0))</f>
        <v>GBR</v>
      </c>
      <c r="AJ484" s="2" t="str">
        <f>INDEX('WB Country Groups'!$C$2:$C$219, MATCH($AI484, 'WB Country Groups'!$B$2:$B$219, 0))</f>
        <v>Europe &amp; Central Asia</v>
      </c>
    </row>
    <row r="485" spans="1:36">
      <c r="A485" s="70">
        <v>45169</v>
      </c>
      <c r="B485" s="70">
        <v>45169</v>
      </c>
      <c r="C485" s="71">
        <v>892400</v>
      </c>
      <c r="D485" s="1" t="s">
        <v>3084</v>
      </c>
      <c r="E485" s="71">
        <v>1311501</v>
      </c>
      <c r="F485" s="1">
        <v>907818108</v>
      </c>
      <c r="G485" s="1" t="s">
        <v>3085</v>
      </c>
      <c r="H485" s="72">
        <v>2914734</v>
      </c>
      <c r="I485" s="1" t="s">
        <v>3086</v>
      </c>
      <c r="J485" s="73">
        <v>1</v>
      </c>
      <c r="K485" s="73">
        <v>1</v>
      </c>
      <c r="L485" s="73">
        <v>1</v>
      </c>
      <c r="M485" s="1">
        <v>1</v>
      </c>
      <c r="N485" s="1" t="s">
        <v>1375</v>
      </c>
      <c r="O485" s="1" t="s">
        <v>1467</v>
      </c>
      <c r="P485" s="1">
        <v>20304010</v>
      </c>
      <c r="Q485" s="73">
        <v>610253359</v>
      </c>
      <c r="R485" s="74">
        <v>220.57</v>
      </c>
      <c r="S485" s="1" t="s">
        <v>1448</v>
      </c>
      <c r="T485" s="75">
        <v>1</v>
      </c>
      <c r="U485" s="76">
        <v>134603583394.63</v>
      </c>
      <c r="V485" s="77">
        <v>134603583394.63</v>
      </c>
      <c r="W485" s="77">
        <v>134603583394.63</v>
      </c>
      <c r="X485" s="76">
        <v>0.21101383895420001</v>
      </c>
      <c r="Y485" s="71">
        <v>1</v>
      </c>
      <c r="Z485" s="71">
        <v>0</v>
      </c>
      <c r="AA485" s="71">
        <v>0</v>
      </c>
      <c r="AB485" s="71">
        <v>0</v>
      </c>
      <c r="AC485" s="73">
        <v>0</v>
      </c>
      <c r="AD485" s="73">
        <v>1</v>
      </c>
      <c r="AE485" s="1" t="s">
        <v>1449</v>
      </c>
      <c r="AF485" s="1" t="s">
        <v>1450</v>
      </c>
      <c r="AG485" s="1" t="s">
        <v>1451</v>
      </c>
      <c r="AI485" s="2" t="str">
        <f>INDEX('ISO2-ISO3'!$D$1:$D$249, MATCH($N485, 'ISO2-ISO3'!$C$1:$C$249, 0))</f>
        <v>USA</v>
      </c>
      <c r="AJ485" s="2" t="str">
        <f>INDEX('WB Country Groups'!$C$2:$C$219, MATCH($AI485, 'WB Country Groups'!$B$2:$B$219, 0))</f>
        <v>North America</v>
      </c>
    </row>
    <row r="486" spans="1:36">
      <c r="A486" s="70">
        <v>45169</v>
      </c>
      <c r="B486" s="70">
        <v>45169</v>
      </c>
      <c r="C486" s="71">
        <v>892400</v>
      </c>
      <c r="D486" s="1" t="s">
        <v>3087</v>
      </c>
      <c r="E486" s="71">
        <v>1312901</v>
      </c>
      <c r="G486" s="1" t="s">
        <v>3088</v>
      </c>
      <c r="H486" s="72">
        <v>6916781</v>
      </c>
      <c r="I486" s="1" t="s">
        <v>3089</v>
      </c>
      <c r="J486" s="73">
        <v>0.75</v>
      </c>
      <c r="K486" s="73">
        <v>0.75</v>
      </c>
      <c r="L486" s="73">
        <v>0.75</v>
      </c>
      <c r="M486" s="1">
        <v>1</v>
      </c>
      <c r="N486" s="1" t="s">
        <v>1293</v>
      </c>
      <c r="O486" s="1" t="s">
        <v>1484</v>
      </c>
      <c r="P486" s="1">
        <v>40101010</v>
      </c>
      <c r="Q486" s="73">
        <v>1685923291</v>
      </c>
      <c r="R486" s="74">
        <v>28.44</v>
      </c>
      <c r="S486" s="1" t="s">
        <v>1834</v>
      </c>
      <c r="T486" s="75">
        <v>1.3505</v>
      </c>
      <c r="U486" s="76">
        <v>26627725877.104801</v>
      </c>
      <c r="V486" s="77">
        <v>26627725877.104801</v>
      </c>
      <c r="W486" s="77">
        <v>35503634502.806396</v>
      </c>
      <c r="X486" s="76">
        <v>4.1743455250199998E-2</v>
      </c>
      <c r="Y486" s="71">
        <v>1</v>
      </c>
      <c r="Z486" s="71">
        <v>0</v>
      </c>
      <c r="AA486" s="71">
        <v>0</v>
      </c>
      <c r="AB486" s="71">
        <v>0</v>
      </c>
      <c r="AC486" s="73">
        <v>1</v>
      </c>
      <c r="AD486" s="73">
        <v>0</v>
      </c>
      <c r="AE486" s="1" t="s">
        <v>1835</v>
      </c>
      <c r="AF486" s="1" t="s">
        <v>1450</v>
      </c>
      <c r="AG486" s="1" t="s">
        <v>1451</v>
      </c>
      <c r="AI486" s="2" t="str">
        <f>INDEX('ISO2-ISO3'!$D$1:$D$249, MATCH($N486, 'ISO2-ISO3'!$C$1:$C$249, 0))</f>
        <v>SGP</v>
      </c>
      <c r="AJ486" s="2" t="str">
        <f>INDEX('WB Country Groups'!$C$2:$C$219, MATCH($AI486, 'WB Country Groups'!$B$2:$B$219, 0))</f>
        <v>East Asia &amp; Pacific</v>
      </c>
    </row>
    <row r="487" spans="1:36">
      <c r="A487" s="70">
        <v>45169</v>
      </c>
      <c r="B487" s="70">
        <v>45169</v>
      </c>
      <c r="C487" s="71">
        <v>892400</v>
      </c>
      <c r="D487" s="1" t="s">
        <v>3090</v>
      </c>
      <c r="E487" s="71">
        <v>1313001</v>
      </c>
      <c r="G487" s="1" t="s">
        <v>3091</v>
      </c>
      <c r="H487" s="72">
        <v>6916844</v>
      </c>
      <c r="I487" s="1" t="s">
        <v>3092</v>
      </c>
      <c r="J487" s="73">
        <v>0.55000000000000004</v>
      </c>
      <c r="K487" s="73">
        <v>0.55000000000000004</v>
      </c>
      <c r="L487" s="73">
        <v>0.55000000000000004</v>
      </c>
      <c r="M487" s="1">
        <v>1</v>
      </c>
      <c r="N487" s="1" t="s">
        <v>1293</v>
      </c>
      <c r="O487" s="1" t="s">
        <v>1564</v>
      </c>
      <c r="P487" s="1">
        <v>60201010</v>
      </c>
      <c r="Q487" s="73">
        <v>844847232</v>
      </c>
      <c r="R487" s="74">
        <v>6.64</v>
      </c>
      <c r="S487" s="1" t="s">
        <v>1834</v>
      </c>
      <c r="T487" s="75">
        <v>1.3505</v>
      </c>
      <c r="U487" s="76">
        <v>2284622059.4327998</v>
      </c>
      <c r="V487" s="77">
        <v>2284622059.4327998</v>
      </c>
      <c r="W487" s="77">
        <v>4153858289.87782</v>
      </c>
      <c r="X487" s="76">
        <v>3.5815307376E-3</v>
      </c>
      <c r="Y487" s="71">
        <v>0</v>
      </c>
      <c r="Z487" s="71">
        <v>1</v>
      </c>
      <c r="AA487" s="71">
        <v>0</v>
      </c>
      <c r="AB487" s="71">
        <v>0</v>
      </c>
      <c r="AC487" s="73">
        <v>0</v>
      </c>
      <c r="AD487" s="73">
        <v>1</v>
      </c>
      <c r="AE487" s="1" t="s">
        <v>1835</v>
      </c>
      <c r="AF487" s="1" t="s">
        <v>1450</v>
      </c>
      <c r="AG487" s="1" t="s">
        <v>1451</v>
      </c>
      <c r="AI487" s="2" t="str">
        <f>INDEX('ISO2-ISO3'!$D$1:$D$249, MATCH($N487, 'ISO2-ISO3'!$C$1:$C$249, 0))</f>
        <v>SGP</v>
      </c>
      <c r="AJ487" s="2" t="str">
        <f>INDEX('WB Country Groups'!$C$2:$C$219, MATCH($AI487, 'WB Country Groups'!$B$2:$B$219, 0))</f>
        <v>East Asia &amp; Pacific</v>
      </c>
    </row>
    <row r="488" spans="1:36">
      <c r="A488" s="70">
        <v>45169</v>
      </c>
      <c r="B488" s="70">
        <v>45169</v>
      </c>
      <c r="C488" s="71">
        <v>892400</v>
      </c>
      <c r="D488" s="1" t="s">
        <v>3093</v>
      </c>
      <c r="E488" s="71">
        <v>1313301</v>
      </c>
      <c r="F488" s="1">
        <v>7.5513000000000005E+105</v>
      </c>
      <c r="G488" s="1" t="s">
        <v>3094</v>
      </c>
      <c r="H488" s="72" t="s">
        <v>3095</v>
      </c>
      <c r="I488" s="1" t="s">
        <v>3096</v>
      </c>
      <c r="J488" s="73">
        <v>1</v>
      </c>
      <c r="K488" s="73">
        <v>1</v>
      </c>
      <c r="L488" s="73">
        <v>1</v>
      </c>
      <c r="M488" s="1">
        <v>1</v>
      </c>
      <c r="N488" s="1" t="s">
        <v>1375</v>
      </c>
      <c r="O488" s="1" t="s">
        <v>1467</v>
      </c>
      <c r="P488" s="1">
        <v>20101010</v>
      </c>
      <c r="Q488" s="73">
        <v>1463208065</v>
      </c>
      <c r="R488" s="74">
        <v>86.04</v>
      </c>
      <c r="S488" s="1" t="s">
        <v>1448</v>
      </c>
      <c r="T488" s="75">
        <v>1</v>
      </c>
      <c r="U488" s="76">
        <v>125894421912.60001</v>
      </c>
      <c r="V488" s="77">
        <v>125894421912.60001</v>
      </c>
      <c r="W488" s="77">
        <v>125894421912.60001</v>
      </c>
      <c r="X488" s="76">
        <v>0.19736075816650001</v>
      </c>
      <c r="Y488" s="71">
        <v>1</v>
      </c>
      <c r="Z488" s="71">
        <v>0</v>
      </c>
      <c r="AA488" s="71">
        <v>0</v>
      </c>
      <c r="AB488" s="71">
        <v>0</v>
      </c>
      <c r="AC488" s="73">
        <v>1</v>
      </c>
      <c r="AD488" s="73">
        <v>0</v>
      </c>
      <c r="AE488" s="1" t="s">
        <v>1449</v>
      </c>
      <c r="AF488" s="1" t="s">
        <v>1450</v>
      </c>
      <c r="AG488" s="1" t="s">
        <v>1451</v>
      </c>
      <c r="AI488" s="2" t="str">
        <f>INDEX('ISO2-ISO3'!$D$1:$D$249, MATCH($N488, 'ISO2-ISO3'!$C$1:$C$249, 0))</f>
        <v>USA</v>
      </c>
      <c r="AJ488" s="2" t="str">
        <f>INDEX('WB Country Groups'!$C$2:$C$219, MATCH($AI488, 'WB Country Groups'!$B$2:$B$219, 0))</f>
        <v>North America</v>
      </c>
    </row>
    <row r="489" spans="1:36">
      <c r="A489" s="70">
        <v>45169</v>
      </c>
      <c r="B489" s="70">
        <v>45169</v>
      </c>
      <c r="C489" s="71">
        <v>892400</v>
      </c>
      <c r="D489" s="1" t="s">
        <v>3097</v>
      </c>
      <c r="E489" s="71">
        <v>1315501</v>
      </c>
      <c r="F489" s="1">
        <v>565849106</v>
      </c>
      <c r="G489" s="1" t="s">
        <v>3098</v>
      </c>
      <c r="H489" s="72">
        <v>2910970</v>
      </c>
      <c r="I489" s="1" t="s">
        <v>3099</v>
      </c>
      <c r="J489" s="73">
        <v>1</v>
      </c>
      <c r="K489" s="73">
        <v>1</v>
      </c>
      <c r="L489" s="73">
        <v>1</v>
      </c>
      <c r="M489" s="1">
        <v>1</v>
      </c>
      <c r="N489" s="1" t="s">
        <v>1375</v>
      </c>
      <c r="O489" s="1" t="s">
        <v>1541</v>
      </c>
      <c r="P489" s="1">
        <v>10102020</v>
      </c>
      <c r="Q489" s="73">
        <v>622875270</v>
      </c>
      <c r="R489" s="74">
        <v>26.35</v>
      </c>
      <c r="S489" s="1" t="s">
        <v>1448</v>
      </c>
      <c r="T489" s="75">
        <v>1</v>
      </c>
      <c r="U489" s="76">
        <v>16412763364.5</v>
      </c>
      <c r="V489" s="77">
        <v>16412763364.5</v>
      </c>
      <c r="W489" s="77">
        <v>16412763364.5</v>
      </c>
      <c r="X489" s="76">
        <v>2.5729777157800001E-2</v>
      </c>
      <c r="Y489" s="71">
        <v>0</v>
      </c>
      <c r="Z489" s="71">
        <v>1</v>
      </c>
      <c r="AA489" s="71">
        <v>0</v>
      </c>
      <c r="AB489" s="71">
        <v>0</v>
      </c>
      <c r="AC489" s="73">
        <v>0.65</v>
      </c>
      <c r="AD489" s="73">
        <v>0.35</v>
      </c>
      <c r="AE489" s="1" t="s">
        <v>1449</v>
      </c>
      <c r="AF489" s="1" t="s">
        <v>1450</v>
      </c>
      <c r="AG489" s="1" t="s">
        <v>1451</v>
      </c>
      <c r="AI489" s="2" t="str">
        <f>INDEX('ISO2-ISO3'!$D$1:$D$249, MATCH($N489, 'ISO2-ISO3'!$C$1:$C$249, 0))</f>
        <v>USA</v>
      </c>
      <c r="AJ489" s="2" t="str">
        <f>INDEX('WB Country Groups'!$C$2:$C$219, MATCH($AI489, 'WB Country Groups'!$B$2:$B$219, 0))</f>
        <v>North America</v>
      </c>
    </row>
    <row r="490" spans="1:36">
      <c r="A490" s="70">
        <v>45169</v>
      </c>
      <c r="B490" s="70">
        <v>45169</v>
      </c>
      <c r="C490" s="71">
        <v>892400</v>
      </c>
      <c r="D490" s="1" t="s">
        <v>3100</v>
      </c>
      <c r="E490" s="71">
        <v>1315702</v>
      </c>
      <c r="G490" s="1" t="s">
        <v>3101</v>
      </c>
      <c r="H490" s="72">
        <v>6565655</v>
      </c>
      <c r="I490" s="1" t="s">
        <v>3102</v>
      </c>
      <c r="J490" s="73">
        <v>1</v>
      </c>
      <c r="K490" s="73">
        <v>1</v>
      </c>
      <c r="L490" s="73">
        <v>1</v>
      </c>
      <c r="M490" s="1">
        <v>1</v>
      </c>
      <c r="N490" s="1" t="s">
        <v>1305</v>
      </c>
      <c r="O490" s="1" t="s">
        <v>1462</v>
      </c>
      <c r="P490" s="1">
        <v>15104030</v>
      </c>
      <c r="Q490" s="73">
        <v>419379599</v>
      </c>
      <c r="R490" s="74">
        <v>322.75</v>
      </c>
      <c r="S490" s="1" t="s">
        <v>1573</v>
      </c>
      <c r="T490" s="75">
        <v>18.934999999999999</v>
      </c>
      <c r="U490" s="76">
        <v>7148390048.9701595</v>
      </c>
      <c r="V490" s="77">
        <v>7148390048.9701595</v>
      </c>
      <c r="W490" s="77">
        <v>7148390048.9701595</v>
      </c>
      <c r="X490" s="76">
        <v>1.1206308097700001E-2</v>
      </c>
      <c r="Y490" s="71">
        <v>1</v>
      </c>
      <c r="Z490" s="71">
        <v>0</v>
      </c>
      <c r="AA490" s="71">
        <v>0</v>
      </c>
      <c r="AB490" s="71">
        <v>0</v>
      </c>
      <c r="AC490" s="73">
        <v>0</v>
      </c>
      <c r="AD490" s="73">
        <v>1</v>
      </c>
      <c r="AE490" s="1" t="s">
        <v>1574</v>
      </c>
      <c r="AF490" s="1" t="s">
        <v>1450</v>
      </c>
      <c r="AG490" s="1" t="s">
        <v>1451</v>
      </c>
      <c r="AI490" s="2" t="str">
        <f>INDEX('ISO2-ISO3'!$D$1:$D$249, MATCH($N490, 'ISO2-ISO3'!$C$1:$C$249, 0))</f>
        <v>ZAF</v>
      </c>
      <c r="AJ490" s="2" t="str">
        <f>INDEX('WB Country Groups'!$C$2:$C$219, MATCH($AI490, 'WB Country Groups'!$B$2:$B$219, 0))</f>
        <v>Sub-Saharan Africa</v>
      </c>
    </row>
    <row r="491" spans="1:36">
      <c r="A491" s="70">
        <v>45169</v>
      </c>
      <c r="B491" s="70">
        <v>45169</v>
      </c>
      <c r="C491" s="71">
        <v>892400</v>
      </c>
      <c r="D491" s="1" t="s">
        <v>3103</v>
      </c>
      <c r="E491" s="71">
        <v>1315901</v>
      </c>
      <c r="G491" s="1" t="s">
        <v>3104</v>
      </c>
      <c r="H491" s="72" t="s">
        <v>3105</v>
      </c>
      <c r="I491" s="1" t="s">
        <v>3106</v>
      </c>
      <c r="J491" s="73">
        <v>0.85</v>
      </c>
      <c r="K491" s="73">
        <v>0.85</v>
      </c>
      <c r="L491" s="73">
        <v>0.85</v>
      </c>
      <c r="M491" s="1">
        <v>1</v>
      </c>
      <c r="N491" s="1" t="s">
        <v>1042</v>
      </c>
      <c r="O491" s="1" t="s">
        <v>1455</v>
      </c>
      <c r="P491" s="1">
        <v>25101010</v>
      </c>
      <c r="Q491" s="73">
        <v>243501944</v>
      </c>
      <c r="R491" s="74">
        <v>18</v>
      </c>
      <c r="S491" s="1" t="s">
        <v>1456</v>
      </c>
      <c r="T491" s="75">
        <v>0.92136177270005104</v>
      </c>
      <c r="U491" s="76">
        <v>4043557974.2821202</v>
      </c>
      <c r="V491" s="77">
        <v>4043557974.2821202</v>
      </c>
      <c r="W491" s="77">
        <v>4757127028.5671997</v>
      </c>
      <c r="X491" s="76">
        <v>6.3389597043000002E-3</v>
      </c>
      <c r="Y491" s="71">
        <v>0</v>
      </c>
      <c r="Z491" s="71">
        <v>1</v>
      </c>
      <c r="AA491" s="71">
        <v>0</v>
      </c>
      <c r="AB491" s="71">
        <v>0</v>
      </c>
      <c r="AC491" s="73">
        <v>0</v>
      </c>
      <c r="AD491" s="73">
        <v>1</v>
      </c>
      <c r="AE491" s="1" t="s">
        <v>1457</v>
      </c>
      <c r="AF491" s="1" t="s">
        <v>1450</v>
      </c>
      <c r="AG491" s="1" t="s">
        <v>1451</v>
      </c>
      <c r="AI491" s="2" t="str">
        <f>INDEX('ISO2-ISO3'!$D$1:$D$249, MATCH($N491, 'ISO2-ISO3'!$C$1:$C$249, 0))</f>
        <v>FRA</v>
      </c>
      <c r="AJ491" s="2" t="str">
        <f>INDEX('WB Country Groups'!$C$2:$C$219, MATCH($AI491, 'WB Country Groups'!$B$2:$B$219, 0))</f>
        <v>Europe &amp; Central Asia</v>
      </c>
    </row>
    <row r="492" spans="1:36">
      <c r="A492" s="70">
        <v>45169</v>
      </c>
      <c r="B492" s="70">
        <v>45169</v>
      </c>
      <c r="C492" s="71">
        <v>892400</v>
      </c>
      <c r="D492" s="1" t="s">
        <v>3107</v>
      </c>
      <c r="E492" s="71">
        <v>1316901</v>
      </c>
      <c r="G492" s="1" t="s">
        <v>3108</v>
      </c>
      <c r="H492" s="72" t="s">
        <v>3109</v>
      </c>
      <c r="I492" s="1" t="s">
        <v>3110</v>
      </c>
      <c r="J492" s="73">
        <v>0.5</v>
      </c>
      <c r="K492" s="73">
        <v>0.5</v>
      </c>
      <c r="L492" s="73">
        <v>0.5</v>
      </c>
      <c r="M492" s="1">
        <v>1</v>
      </c>
      <c r="N492" s="1" t="s">
        <v>1330</v>
      </c>
      <c r="O492" s="1" t="s">
        <v>1474</v>
      </c>
      <c r="P492" s="1">
        <v>45202030</v>
      </c>
      <c r="Q492" s="73">
        <v>174840791</v>
      </c>
      <c r="R492" s="74">
        <v>1560</v>
      </c>
      <c r="S492" s="1" t="s">
        <v>3111</v>
      </c>
      <c r="T492" s="75">
        <v>31.846499999999999</v>
      </c>
      <c r="U492" s="76">
        <v>4282285870.66083</v>
      </c>
      <c r="V492" s="77">
        <v>4282285870.66083</v>
      </c>
      <c r="W492" s="77">
        <v>8564571741.3216496</v>
      </c>
      <c r="X492" s="76">
        <v>6.7132059807000002E-3</v>
      </c>
      <c r="Y492" s="71">
        <v>0</v>
      </c>
      <c r="Z492" s="71">
        <v>1</v>
      </c>
      <c r="AA492" s="71">
        <v>0</v>
      </c>
      <c r="AB492" s="71">
        <v>0</v>
      </c>
      <c r="AC492" s="73">
        <v>1</v>
      </c>
      <c r="AD492" s="73">
        <v>0</v>
      </c>
      <c r="AE492" s="1" t="s">
        <v>3112</v>
      </c>
      <c r="AF492" s="1" t="s">
        <v>1450</v>
      </c>
      <c r="AG492" s="1" t="s">
        <v>1451</v>
      </c>
      <c r="AI492" s="2" t="str">
        <f>INDEX('ISO2-ISO3'!$D$1:$D$249, MATCH($N492, 'ISO2-ISO3'!$C$1:$C$249, 0))</f>
        <v>TWN</v>
      </c>
      <c r="AJ492" s="2" t="str">
        <f>INDEX('WB Country Groups'!$C$2:$C$219, MATCH($AI492, 'WB Country Groups'!$B$2:$B$219, 0))</f>
        <v>East Asia &amp; Pacific</v>
      </c>
    </row>
    <row r="493" spans="1:36">
      <c r="A493" s="70">
        <v>45169</v>
      </c>
      <c r="B493" s="70">
        <v>45169</v>
      </c>
      <c r="C493" s="71">
        <v>892400</v>
      </c>
      <c r="D493" s="1" t="s">
        <v>3113</v>
      </c>
      <c r="E493" s="71">
        <v>1317201</v>
      </c>
      <c r="G493" s="1" t="s">
        <v>3114</v>
      </c>
      <c r="H493" s="72">
        <v>4942904</v>
      </c>
      <c r="I493" s="1" t="s">
        <v>3115</v>
      </c>
      <c r="J493" s="73">
        <v>0.85</v>
      </c>
      <c r="K493" s="73">
        <v>0.85</v>
      </c>
      <c r="L493" s="73">
        <v>0.85</v>
      </c>
      <c r="M493" s="1">
        <v>1</v>
      </c>
      <c r="N493" s="1" t="s">
        <v>1058</v>
      </c>
      <c r="O493" s="1" t="s">
        <v>1548</v>
      </c>
      <c r="P493" s="1">
        <v>55103010</v>
      </c>
      <c r="Q493" s="73">
        <v>2641318800</v>
      </c>
      <c r="R493" s="74">
        <v>11.38</v>
      </c>
      <c r="S493" s="1" t="s">
        <v>1456</v>
      </c>
      <c r="T493" s="75">
        <v>0.92136177270005104</v>
      </c>
      <c r="U493" s="76">
        <v>27730124593.2173</v>
      </c>
      <c r="V493" s="77">
        <v>27730124593.2173</v>
      </c>
      <c r="W493" s="77">
        <v>32623675992.020401</v>
      </c>
      <c r="X493" s="76">
        <v>4.3471651329900003E-2</v>
      </c>
      <c r="Y493" s="71">
        <v>1</v>
      </c>
      <c r="Z493" s="71">
        <v>0</v>
      </c>
      <c r="AA493" s="71">
        <v>0</v>
      </c>
      <c r="AB493" s="71">
        <v>0</v>
      </c>
      <c r="AC493" s="73">
        <v>1</v>
      </c>
      <c r="AD493" s="73">
        <v>0</v>
      </c>
      <c r="AE493" s="1" t="s">
        <v>1523</v>
      </c>
      <c r="AF493" s="1" t="s">
        <v>1524</v>
      </c>
      <c r="AG493" s="1" t="s">
        <v>1451</v>
      </c>
      <c r="AI493" s="2" t="str">
        <f>INDEX('ISO2-ISO3'!$D$1:$D$249, MATCH($N493, 'ISO2-ISO3'!$C$1:$C$249, 0))</f>
        <v>DEU</v>
      </c>
      <c r="AJ493" s="2" t="str">
        <f>INDEX('WB Country Groups'!$C$2:$C$219, MATCH($AI493, 'WB Country Groups'!$B$2:$B$219, 0))</f>
        <v>Europe &amp; Central Asia</v>
      </c>
    </row>
    <row r="494" spans="1:36">
      <c r="A494" s="70">
        <v>45169</v>
      </c>
      <c r="B494" s="70">
        <v>45169</v>
      </c>
      <c r="C494" s="71">
        <v>892400</v>
      </c>
      <c r="D494" s="1" t="s">
        <v>3116</v>
      </c>
      <c r="E494" s="71">
        <v>1317601</v>
      </c>
      <c r="G494" s="1" t="s">
        <v>3117</v>
      </c>
      <c r="H494" s="72">
        <v>4661607</v>
      </c>
      <c r="I494" s="1" t="s">
        <v>3118</v>
      </c>
      <c r="J494" s="73">
        <v>0.4</v>
      </c>
      <c r="K494" s="73">
        <v>0.4</v>
      </c>
      <c r="L494" s="73">
        <v>0.4</v>
      </c>
      <c r="M494" s="1">
        <v>1</v>
      </c>
      <c r="N494" s="1" t="s">
        <v>910</v>
      </c>
      <c r="O494" s="1" t="s">
        <v>1548</v>
      </c>
      <c r="P494" s="1">
        <v>55101010</v>
      </c>
      <c r="Q494" s="73">
        <v>170233686</v>
      </c>
      <c r="R494" s="74">
        <v>75.599999999999994</v>
      </c>
      <c r="S494" s="1" t="s">
        <v>1456</v>
      </c>
      <c r="T494" s="75">
        <v>0.92136177270005104</v>
      </c>
      <c r="U494" s="76">
        <v>5587237084.46702</v>
      </c>
      <c r="V494" s="77">
        <v>5587237084.46702</v>
      </c>
      <c r="W494" s="77">
        <v>28506311678.8876</v>
      </c>
      <c r="X494" s="76">
        <v>8.7589372927999991E-3</v>
      </c>
      <c r="Y494" s="71">
        <v>1</v>
      </c>
      <c r="Z494" s="71">
        <v>0</v>
      </c>
      <c r="AA494" s="71">
        <v>0</v>
      </c>
      <c r="AB494" s="71">
        <v>0</v>
      </c>
      <c r="AC494" s="73">
        <v>0</v>
      </c>
      <c r="AD494" s="73">
        <v>1</v>
      </c>
      <c r="AE494" s="1" t="s">
        <v>2601</v>
      </c>
      <c r="AF494" s="1" t="s">
        <v>1450</v>
      </c>
      <c r="AG494" s="1" t="s">
        <v>1585</v>
      </c>
      <c r="AI494" s="2" t="str">
        <f>INDEX('ISO2-ISO3'!$D$1:$D$249, MATCH($N494, 'ISO2-ISO3'!$C$1:$C$249, 0))</f>
        <v>AUT</v>
      </c>
      <c r="AJ494" s="2" t="str">
        <f>INDEX('WB Country Groups'!$C$2:$C$219, MATCH($AI494, 'WB Country Groups'!$B$2:$B$219, 0))</f>
        <v>Europe &amp; Central Asia</v>
      </c>
    </row>
    <row r="495" spans="1:36">
      <c r="A495" s="70">
        <v>45169</v>
      </c>
      <c r="B495" s="70">
        <v>45169</v>
      </c>
      <c r="C495" s="71">
        <v>892400</v>
      </c>
      <c r="D495" s="1" t="s">
        <v>3119</v>
      </c>
      <c r="E495" s="71">
        <v>1318101</v>
      </c>
      <c r="F495" s="1">
        <v>918204108</v>
      </c>
      <c r="G495" s="1" t="s">
        <v>3120</v>
      </c>
      <c r="H495" s="72">
        <v>2928683</v>
      </c>
      <c r="I495" s="1" t="s">
        <v>3121</v>
      </c>
      <c r="J495" s="73">
        <v>0.85</v>
      </c>
      <c r="K495" s="73">
        <v>0.85</v>
      </c>
      <c r="L495" s="73">
        <v>0.85</v>
      </c>
      <c r="M495" s="1">
        <v>1</v>
      </c>
      <c r="N495" s="1" t="s">
        <v>1375</v>
      </c>
      <c r="O495" s="1" t="s">
        <v>1455</v>
      </c>
      <c r="P495" s="1">
        <v>25203010</v>
      </c>
      <c r="Q495" s="73">
        <v>388656848</v>
      </c>
      <c r="R495" s="74">
        <v>19.760000000000002</v>
      </c>
      <c r="S495" s="1" t="s">
        <v>1448</v>
      </c>
      <c r="T495" s="75">
        <v>1</v>
      </c>
      <c r="U495" s="76">
        <v>6527880419.0080004</v>
      </c>
      <c r="V495" s="77">
        <v>6527880419.0080004</v>
      </c>
      <c r="W495" s="77">
        <v>7679859316.4799995</v>
      </c>
      <c r="X495" s="76">
        <v>1.02335545066E-2</v>
      </c>
      <c r="Y495" s="71">
        <v>0</v>
      </c>
      <c r="Z495" s="71">
        <v>1</v>
      </c>
      <c r="AA495" s="71">
        <v>0</v>
      </c>
      <c r="AB495" s="71">
        <v>0</v>
      </c>
      <c r="AC495" s="73">
        <v>1</v>
      </c>
      <c r="AD495" s="73">
        <v>0</v>
      </c>
      <c r="AE495" s="1" t="s">
        <v>1449</v>
      </c>
      <c r="AF495" s="1" t="s">
        <v>1450</v>
      </c>
      <c r="AG495" s="1" t="s">
        <v>1451</v>
      </c>
      <c r="AI495" s="2" t="str">
        <f>INDEX('ISO2-ISO3'!$D$1:$D$249, MATCH($N495, 'ISO2-ISO3'!$C$1:$C$249, 0))</f>
        <v>USA</v>
      </c>
      <c r="AJ495" s="2" t="str">
        <f>INDEX('WB Country Groups'!$C$2:$C$219, MATCH($AI495, 'WB Country Groups'!$B$2:$B$219, 0))</f>
        <v>North America</v>
      </c>
    </row>
    <row r="496" spans="1:36">
      <c r="A496" s="70">
        <v>45169</v>
      </c>
      <c r="B496" s="70">
        <v>45169</v>
      </c>
      <c r="C496" s="71">
        <v>892400</v>
      </c>
      <c r="D496" s="1" t="s">
        <v>3122</v>
      </c>
      <c r="E496" s="71">
        <v>1320301</v>
      </c>
      <c r="G496" s="1" t="s">
        <v>3123</v>
      </c>
      <c r="H496" s="72">
        <v>5497102</v>
      </c>
      <c r="I496" s="1" t="s">
        <v>3124</v>
      </c>
      <c r="J496" s="73">
        <v>0.1</v>
      </c>
      <c r="K496" s="73">
        <v>0.1</v>
      </c>
      <c r="L496" s="73">
        <v>0.1</v>
      </c>
      <c r="M496" s="1">
        <v>1</v>
      </c>
      <c r="N496" s="1" t="s">
        <v>1058</v>
      </c>
      <c r="O496" s="1" t="s">
        <v>1455</v>
      </c>
      <c r="P496" s="1">
        <v>25102010</v>
      </c>
      <c r="Q496" s="73">
        <v>295089818</v>
      </c>
      <c r="R496" s="74">
        <v>131.9</v>
      </c>
      <c r="S496" s="1" t="s">
        <v>1456</v>
      </c>
      <c r="T496" s="75">
        <v>0.92136177270005104</v>
      </c>
      <c r="U496" s="76">
        <v>4224436931.0155001</v>
      </c>
      <c r="V496" s="77">
        <v>4224436931.0155001</v>
      </c>
      <c r="W496" s="77">
        <v>67543295522.918999</v>
      </c>
      <c r="X496" s="76">
        <v>6.6225180025000002E-3</v>
      </c>
      <c r="Y496" s="71">
        <v>1</v>
      </c>
      <c r="Z496" s="71">
        <v>0</v>
      </c>
      <c r="AA496" s="71">
        <v>0</v>
      </c>
      <c r="AB496" s="71">
        <v>0</v>
      </c>
      <c r="AC496" s="73">
        <v>1</v>
      </c>
      <c r="AD496" s="73">
        <v>0</v>
      </c>
      <c r="AE496" s="1" t="s">
        <v>1523</v>
      </c>
      <c r="AF496" s="1" t="s">
        <v>1524</v>
      </c>
      <c r="AG496" s="1" t="s">
        <v>1451</v>
      </c>
      <c r="AI496" s="2" t="str">
        <f>INDEX('ISO2-ISO3'!$D$1:$D$249, MATCH($N496, 'ISO2-ISO3'!$C$1:$C$249, 0))</f>
        <v>DEU</v>
      </c>
      <c r="AJ496" s="2" t="str">
        <f>INDEX('WB Country Groups'!$C$2:$C$219, MATCH($AI496, 'WB Country Groups'!$B$2:$B$219, 0))</f>
        <v>Europe &amp; Central Asia</v>
      </c>
    </row>
    <row r="497" spans="1:36">
      <c r="A497" s="70">
        <v>45169</v>
      </c>
      <c r="B497" s="70">
        <v>45169</v>
      </c>
      <c r="C497" s="71">
        <v>892400</v>
      </c>
      <c r="D497" s="1" t="s">
        <v>3125</v>
      </c>
      <c r="E497" s="71">
        <v>1320302</v>
      </c>
      <c r="G497" s="1" t="s">
        <v>3126</v>
      </c>
      <c r="H497" s="72">
        <v>5497168</v>
      </c>
      <c r="I497" s="1" t="s">
        <v>3127</v>
      </c>
      <c r="J497" s="73">
        <v>1</v>
      </c>
      <c r="K497" s="73">
        <v>1</v>
      </c>
      <c r="L497" s="73">
        <v>1</v>
      </c>
      <c r="M497" s="1">
        <v>1</v>
      </c>
      <c r="N497" s="1" t="s">
        <v>1058</v>
      </c>
      <c r="O497" s="1" t="s">
        <v>1455</v>
      </c>
      <c r="P497" s="1">
        <v>25102010</v>
      </c>
      <c r="Q497" s="73">
        <v>206205445</v>
      </c>
      <c r="R497" s="74">
        <v>113.04</v>
      </c>
      <c r="S497" s="1" t="s">
        <v>1456</v>
      </c>
      <c r="T497" s="75">
        <v>0.92136177270005104</v>
      </c>
      <c r="U497" s="76">
        <v>25298926212.764</v>
      </c>
      <c r="V497" s="77">
        <v>25298926212.764</v>
      </c>
      <c r="W497" s="77">
        <v>67543295522.918999</v>
      </c>
      <c r="X497" s="76">
        <v>3.9660337466100003E-2</v>
      </c>
      <c r="Y497" s="71">
        <v>1</v>
      </c>
      <c r="Z497" s="71">
        <v>0</v>
      </c>
      <c r="AA497" s="71">
        <v>0</v>
      </c>
      <c r="AB497" s="71">
        <v>0</v>
      </c>
      <c r="AC497" s="73">
        <v>1</v>
      </c>
      <c r="AD497" s="73">
        <v>0</v>
      </c>
      <c r="AE497" s="1" t="s">
        <v>1523</v>
      </c>
      <c r="AF497" s="1" t="s">
        <v>1709</v>
      </c>
      <c r="AG497" s="1" t="s">
        <v>1451</v>
      </c>
      <c r="AI497" s="2" t="str">
        <f>INDEX('ISO2-ISO3'!$D$1:$D$249, MATCH($N497, 'ISO2-ISO3'!$C$1:$C$249, 0))</f>
        <v>DEU</v>
      </c>
      <c r="AJ497" s="2" t="str">
        <f>INDEX('WB Country Groups'!$C$2:$C$219, MATCH($AI497, 'WB Country Groups'!$B$2:$B$219, 0))</f>
        <v>Europe &amp; Central Asia</v>
      </c>
    </row>
    <row r="498" spans="1:36">
      <c r="A498" s="70">
        <v>45169</v>
      </c>
      <c r="B498" s="70">
        <v>45169</v>
      </c>
      <c r="C498" s="71">
        <v>892400</v>
      </c>
      <c r="D498" s="1" t="s">
        <v>3128</v>
      </c>
      <c r="E498" s="71">
        <v>1320501</v>
      </c>
      <c r="F498" s="1">
        <v>928856202</v>
      </c>
      <c r="G498" s="1" t="s">
        <v>3129</v>
      </c>
      <c r="H498" s="72" t="s">
        <v>3130</v>
      </c>
      <c r="I498" s="1" t="s">
        <v>3131</v>
      </c>
      <c r="J498" s="73">
        <v>0.45</v>
      </c>
      <c r="K498" s="73">
        <v>0.45</v>
      </c>
      <c r="L498" s="73">
        <v>0.45</v>
      </c>
      <c r="M498" s="1">
        <v>1</v>
      </c>
      <c r="N498" s="1" t="s">
        <v>1322</v>
      </c>
      <c r="O498" s="1" t="s">
        <v>1467</v>
      </c>
      <c r="P498" s="1">
        <v>20106010</v>
      </c>
      <c r="Q498" s="73">
        <v>444987946</v>
      </c>
      <c r="R498" s="74">
        <v>224.4</v>
      </c>
      <c r="S498" s="1" t="s">
        <v>1613</v>
      </c>
      <c r="T498" s="75">
        <v>10.9499</v>
      </c>
      <c r="U498" s="76">
        <v>4103679740.1875801</v>
      </c>
      <c r="V498" s="77">
        <v>4103679740.1875801</v>
      </c>
      <c r="W498" s="77">
        <v>41208007598.973503</v>
      </c>
      <c r="X498" s="76">
        <v>6.4332107212999997E-3</v>
      </c>
      <c r="Y498" s="71">
        <v>1</v>
      </c>
      <c r="Z498" s="71">
        <v>0</v>
      </c>
      <c r="AA498" s="71">
        <v>0</v>
      </c>
      <c r="AB498" s="71">
        <v>0</v>
      </c>
      <c r="AC498" s="73">
        <v>1</v>
      </c>
      <c r="AD498" s="73">
        <v>0</v>
      </c>
      <c r="AE498" s="1" t="s">
        <v>1614</v>
      </c>
      <c r="AF498" s="1" t="s">
        <v>1450</v>
      </c>
      <c r="AG498" s="1" t="s">
        <v>1585</v>
      </c>
      <c r="AI498" s="2" t="str">
        <f>INDEX('ISO2-ISO3'!$D$1:$D$249, MATCH($N498, 'ISO2-ISO3'!$C$1:$C$249, 0))</f>
        <v>SWE</v>
      </c>
      <c r="AJ498" s="2" t="str">
        <f>INDEX('WB Country Groups'!$C$2:$C$219, MATCH($AI498, 'WB Country Groups'!$B$2:$B$219, 0))</f>
        <v>Europe &amp; Central Asia</v>
      </c>
    </row>
    <row r="499" spans="1:36">
      <c r="A499" s="70">
        <v>45169</v>
      </c>
      <c r="B499" s="70">
        <v>45169</v>
      </c>
      <c r="C499" s="71">
        <v>892400</v>
      </c>
      <c r="D499" s="1" t="s">
        <v>3132</v>
      </c>
      <c r="E499" s="71">
        <v>1320503</v>
      </c>
      <c r="F499" s="1">
        <v>928856301</v>
      </c>
      <c r="G499" s="1" t="s">
        <v>3133</v>
      </c>
      <c r="H499" s="72" t="s">
        <v>3134</v>
      </c>
      <c r="I499" s="1" t="s">
        <v>3135</v>
      </c>
      <c r="J499" s="73">
        <v>0.95</v>
      </c>
      <c r="K499" s="73">
        <v>0.95</v>
      </c>
      <c r="L499" s="73">
        <v>0.95</v>
      </c>
      <c r="M499" s="1">
        <v>1</v>
      </c>
      <c r="N499" s="1" t="s">
        <v>1322</v>
      </c>
      <c r="O499" s="1" t="s">
        <v>1467</v>
      </c>
      <c r="P499" s="1">
        <v>20106010</v>
      </c>
      <c r="Q499" s="73">
        <v>1588464138</v>
      </c>
      <c r="R499" s="74">
        <v>221.2</v>
      </c>
      <c r="S499" s="1" t="s">
        <v>1613</v>
      </c>
      <c r="T499" s="75">
        <v>10.9499</v>
      </c>
      <c r="U499" s="76">
        <v>30484283323.073299</v>
      </c>
      <c r="V499" s="77">
        <v>30484283323.073299</v>
      </c>
      <c r="W499" s="77">
        <v>41208007598.973503</v>
      </c>
      <c r="X499" s="76">
        <v>4.7789260059399999E-2</v>
      </c>
      <c r="Y499" s="71">
        <v>1</v>
      </c>
      <c r="Z499" s="71">
        <v>0</v>
      </c>
      <c r="AA499" s="71">
        <v>0</v>
      </c>
      <c r="AB499" s="71">
        <v>0</v>
      </c>
      <c r="AC499" s="73">
        <v>1</v>
      </c>
      <c r="AD499" s="73">
        <v>0</v>
      </c>
      <c r="AE499" s="1" t="s">
        <v>1614</v>
      </c>
      <c r="AF499" s="1" t="s">
        <v>1450</v>
      </c>
      <c r="AG499" s="1" t="s">
        <v>1619</v>
      </c>
      <c r="AI499" s="2" t="str">
        <f>INDEX('ISO2-ISO3'!$D$1:$D$249, MATCH($N499, 'ISO2-ISO3'!$C$1:$C$249, 0))</f>
        <v>SWE</v>
      </c>
      <c r="AJ499" s="2" t="str">
        <f>INDEX('WB Country Groups'!$C$2:$C$219, MATCH($AI499, 'WB Country Groups'!$B$2:$B$219, 0))</f>
        <v>Europe &amp; Central Asia</v>
      </c>
    </row>
    <row r="500" spans="1:36">
      <c r="A500" s="70">
        <v>45169</v>
      </c>
      <c r="B500" s="70">
        <v>45169</v>
      </c>
      <c r="C500" s="71">
        <v>892400</v>
      </c>
      <c r="D500" s="1" t="s">
        <v>3136</v>
      </c>
      <c r="E500" s="71">
        <v>1320901</v>
      </c>
      <c r="F500" s="1">
        <v>929160109</v>
      </c>
      <c r="G500" s="1" t="s">
        <v>3137</v>
      </c>
      <c r="H500" s="72">
        <v>2931205</v>
      </c>
      <c r="I500" s="1" t="s">
        <v>3138</v>
      </c>
      <c r="J500" s="73">
        <v>1</v>
      </c>
      <c r="K500" s="73">
        <v>1</v>
      </c>
      <c r="L500" s="73">
        <v>1</v>
      </c>
      <c r="M500" s="1">
        <v>1</v>
      </c>
      <c r="N500" s="1" t="s">
        <v>1375</v>
      </c>
      <c r="O500" s="1" t="s">
        <v>1462</v>
      </c>
      <c r="P500" s="1">
        <v>15102010</v>
      </c>
      <c r="Q500" s="73">
        <v>133056905</v>
      </c>
      <c r="R500" s="74">
        <v>218.25</v>
      </c>
      <c r="S500" s="1" t="s">
        <v>1448</v>
      </c>
      <c r="T500" s="75">
        <v>1</v>
      </c>
      <c r="U500" s="76">
        <v>29039669516.25</v>
      </c>
      <c r="V500" s="77">
        <v>29039669516.25</v>
      </c>
      <c r="W500" s="77">
        <v>29039669516.25</v>
      </c>
      <c r="X500" s="76">
        <v>4.5524584056699999E-2</v>
      </c>
      <c r="Y500" s="71">
        <v>0</v>
      </c>
      <c r="Z500" s="71">
        <v>1</v>
      </c>
      <c r="AA500" s="71">
        <v>0</v>
      </c>
      <c r="AB500" s="71">
        <v>0</v>
      </c>
      <c r="AC500" s="73">
        <v>0.5</v>
      </c>
      <c r="AD500" s="73">
        <v>0.5</v>
      </c>
      <c r="AE500" s="1" t="s">
        <v>1449</v>
      </c>
      <c r="AF500" s="1" t="s">
        <v>1450</v>
      </c>
      <c r="AG500" s="1" t="s">
        <v>1451</v>
      </c>
      <c r="AI500" s="2" t="str">
        <f>INDEX('ISO2-ISO3'!$D$1:$D$249, MATCH($N500, 'ISO2-ISO3'!$C$1:$C$249, 0))</f>
        <v>USA</v>
      </c>
      <c r="AJ500" s="2" t="str">
        <f>INDEX('WB Country Groups'!$C$2:$C$219, MATCH($AI500, 'WB Country Groups'!$B$2:$B$219, 0))</f>
        <v>North America</v>
      </c>
    </row>
    <row r="501" spans="1:36">
      <c r="A501" s="70">
        <v>45169</v>
      </c>
      <c r="B501" s="70">
        <v>45169</v>
      </c>
      <c r="C501" s="71">
        <v>892400</v>
      </c>
      <c r="D501" s="1" t="s">
        <v>3139</v>
      </c>
      <c r="E501" s="71">
        <v>1321401</v>
      </c>
      <c r="F501" s="1">
        <v>931427108</v>
      </c>
      <c r="G501" s="1" t="s">
        <v>3140</v>
      </c>
      <c r="H501" s="72" t="s">
        <v>3141</v>
      </c>
      <c r="I501" s="1" t="s">
        <v>3142</v>
      </c>
      <c r="J501" s="73">
        <v>0.85</v>
      </c>
      <c r="K501" s="73">
        <v>0.85</v>
      </c>
      <c r="L501" s="73">
        <v>0.85</v>
      </c>
      <c r="M501" s="1">
        <v>1</v>
      </c>
      <c r="N501" s="1" t="s">
        <v>1375</v>
      </c>
      <c r="O501" s="1" t="s">
        <v>1499</v>
      </c>
      <c r="P501" s="1">
        <v>30101010</v>
      </c>
      <c r="Q501" s="73">
        <v>862795720</v>
      </c>
      <c r="R501" s="74">
        <v>25.31</v>
      </c>
      <c r="S501" s="1" t="s">
        <v>1448</v>
      </c>
      <c r="T501" s="75">
        <v>1</v>
      </c>
      <c r="U501" s="76">
        <v>18561755722.220001</v>
      </c>
      <c r="V501" s="77">
        <v>18561755722.220001</v>
      </c>
      <c r="W501" s="77">
        <v>21837359673.200001</v>
      </c>
      <c r="X501" s="76">
        <v>2.9098685442800001E-2</v>
      </c>
      <c r="Y501" s="71">
        <v>1</v>
      </c>
      <c r="Z501" s="71">
        <v>0</v>
      </c>
      <c r="AA501" s="71">
        <v>0</v>
      </c>
      <c r="AB501" s="71">
        <v>0</v>
      </c>
      <c r="AC501" s="73">
        <v>1</v>
      </c>
      <c r="AD501" s="73">
        <v>0</v>
      </c>
      <c r="AE501" s="1" t="s">
        <v>1475</v>
      </c>
      <c r="AF501" s="1" t="s">
        <v>1450</v>
      </c>
      <c r="AG501" s="1" t="s">
        <v>1451</v>
      </c>
      <c r="AI501" s="2" t="str">
        <f>INDEX('ISO2-ISO3'!$D$1:$D$249, MATCH($N501, 'ISO2-ISO3'!$C$1:$C$249, 0))</f>
        <v>USA</v>
      </c>
      <c r="AJ501" s="2" t="str">
        <f>INDEX('WB Country Groups'!$C$2:$C$219, MATCH($AI501, 'WB Country Groups'!$B$2:$B$219, 0))</f>
        <v>North America</v>
      </c>
    </row>
    <row r="502" spans="1:36">
      <c r="A502" s="70">
        <v>45169</v>
      </c>
      <c r="B502" s="70">
        <v>45169</v>
      </c>
      <c r="C502" s="71">
        <v>892400</v>
      </c>
      <c r="D502" s="1" t="s">
        <v>3143</v>
      </c>
      <c r="E502" s="71">
        <v>1321701</v>
      </c>
      <c r="F502" s="1">
        <v>931142103</v>
      </c>
      <c r="G502" s="1" t="s">
        <v>3144</v>
      </c>
      <c r="H502" s="72">
        <v>2936921</v>
      </c>
      <c r="I502" s="1" t="s">
        <v>3145</v>
      </c>
      <c r="J502" s="73">
        <v>0.55000000000000004</v>
      </c>
      <c r="K502" s="73">
        <v>0.55000000000000004</v>
      </c>
      <c r="L502" s="73">
        <v>0.55000000000000004</v>
      </c>
      <c r="M502" s="1">
        <v>1</v>
      </c>
      <c r="N502" s="1" t="s">
        <v>1375</v>
      </c>
      <c r="O502" s="1" t="s">
        <v>1499</v>
      </c>
      <c r="P502" s="1">
        <v>30101040</v>
      </c>
      <c r="Q502" s="73">
        <v>2695655933</v>
      </c>
      <c r="R502" s="74">
        <v>162.61000000000001</v>
      </c>
      <c r="S502" s="1" t="s">
        <v>1448</v>
      </c>
      <c r="T502" s="75">
        <v>1</v>
      </c>
      <c r="U502" s="76">
        <v>241087336195.82199</v>
      </c>
      <c r="V502" s="77">
        <v>241087336195.82199</v>
      </c>
      <c r="W502" s="77">
        <v>438340611265.13</v>
      </c>
      <c r="X502" s="76">
        <v>0.3779450966381</v>
      </c>
      <c r="Y502" s="71">
        <v>1</v>
      </c>
      <c r="Z502" s="71">
        <v>0</v>
      </c>
      <c r="AA502" s="71">
        <v>0</v>
      </c>
      <c r="AB502" s="71">
        <v>0</v>
      </c>
      <c r="AC502" s="73">
        <v>1</v>
      </c>
      <c r="AD502" s="73">
        <v>0</v>
      </c>
      <c r="AE502" s="1" t="s">
        <v>1449</v>
      </c>
      <c r="AF502" s="1" t="s">
        <v>1450</v>
      </c>
      <c r="AG502" s="1" t="s">
        <v>1451</v>
      </c>
      <c r="AI502" s="2" t="str">
        <f>INDEX('ISO2-ISO3'!$D$1:$D$249, MATCH($N502, 'ISO2-ISO3'!$C$1:$C$249, 0))</f>
        <v>USA</v>
      </c>
      <c r="AJ502" s="2" t="str">
        <f>INDEX('WB Country Groups'!$C$2:$C$219, MATCH($AI502, 'WB Country Groups'!$B$2:$B$219, 0))</f>
        <v>North America</v>
      </c>
    </row>
    <row r="503" spans="1:36">
      <c r="A503" s="70">
        <v>45169</v>
      </c>
      <c r="B503" s="70">
        <v>45169</v>
      </c>
      <c r="C503" s="71">
        <v>892400</v>
      </c>
      <c r="D503" s="1" t="s">
        <v>3146</v>
      </c>
      <c r="E503" s="71">
        <v>1324301</v>
      </c>
      <c r="G503" s="1" t="s">
        <v>3147</v>
      </c>
      <c r="H503" s="72">
        <v>6948836</v>
      </c>
      <c r="I503" s="1" t="s">
        <v>3148</v>
      </c>
      <c r="J503" s="73">
        <v>1</v>
      </c>
      <c r="K503" s="73">
        <v>1</v>
      </c>
      <c r="L503" s="73">
        <v>1</v>
      </c>
      <c r="M503" s="1">
        <v>1</v>
      </c>
      <c r="N503" s="1" t="s">
        <v>908</v>
      </c>
      <c r="O503" s="1" t="s">
        <v>1455</v>
      </c>
      <c r="P503" s="1">
        <v>25503030</v>
      </c>
      <c r="Q503" s="73">
        <v>1134514310</v>
      </c>
      <c r="R503" s="74">
        <v>53.87</v>
      </c>
      <c r="S503" s="1" t="s">
        <v>1578</v>
      </c>
      <c r="T503" s="75">
        <v>1.54404385084536</v>
      </c>
      <c r="U503" s="76">
        <v>39581962549.987701</v>
      </c>
      <c r="V503" s="77">
        <v>39581962549.987701</v>
      </c>
      <c r="W503" s="77">
        <v>39581962549.987701</v>
      </c>
      <c r="X503" s="76">
        <v>6.2051407996500003E-2</v>
      </c>
      <c r="Y503" s="71">
        <v>1</v>
      </c>
      <c r="Z503" s="71">
        <v>0</v>
      </c>
      <c r="AA503" s="71">
        <v>0</v>
      </c>
      <c r="AB503" s="71">
        <v>0</v>
      </c>
      <c r="AC503" s="73">
        <v>0</v>
      </c>
      <c r="AD503" s="73">
        <v>1</v>
      </c>
      <c r="AE503" s="1" t="s">
        <v>1579</v>
      </c>
      <c r="AF503" s="1" t="s">
        <v>1450</v>
      </c>
      <c r="AG503" s="1" t="s">
        <v>1451</v>
      </c>
      <c r="AI503" s="2" t="str">
        <f>INDEX('ISO2-ISO3'!$D$1:$D$249, MATCH($N503, 'ISO2-ISO3'!$C$1:$C$249, 0))</f>
        <v>AUS</v>
      </c>
      <c r="AJ503" s="2" t="str">
        <f>INDEX('WB Country Groups'!$C$2:$C$219, MATCH($AI503, 'WB Country Groups'!$B$2:$B$219, 0))</f>
        <v>East Asia &amp; Pacific</v>
      </c>
    </row>
    <row r="504" spans="1:36">
      <c r="A504" s="70">
        <v>45169</v>
      </c>
      <c r="B504" s="70">
        <v>45169</v>
      </c>
      <c r="C504" s="71">
        <v>892400</v>
      </c>
      <c r="D504" s="1" t="s">
        <v>3149</v>
      </c>
      <c r="E504" s="71">
        <v>1325501</v>
      </c>
      <c r="F504" s="1">
        <v>958102105</v>
      </c>
      <c r="G504" s="1" t="s">
        <v>3150</v>
      </c>
      <c r="H504" s="72">
        <v>2954699</v>
      </c>
      <c r="I504" s="1" t="s">
        <v>3151</v>
      </c>
      <c r="J504" s="73">
        <v>1</v>
      </c>
      <c r="K504" s="73">
        <v>1</v>
      </c>
      <c r="L504" s="73">
        <v>1</v>
      </c>
      <c r="M504" s="1">
        <v>1</v>
      </c>
      <c r="N504" s="1" t="s">
        <v>1375</v>
      </c>
      <c r="O504" s="1" t="s">
        <v>1474</v>
      </c>
      <c r="P504" s="1">
        <v>45202030</v>
      </c>
      <c r="Q504" s="73">
        <v>319322335</v>
      </c>
      <c r="R504" s="74">
        <v>45</v>
      </c>
      <c r="S504" s="1" t="s">
        <v>1448</v>
      </c>
      <c r="T504" s="75">
        <v>1</v>
      </c>
      <c r="U504" s="76">
        <v>14369505075</v>
      </c>
      <c r="V504" s="77">
        <v>14369505075</v>
      </c>
      <c r="W504" s="77">
        <v>14369505075</v>
      </c>
      <c r="X504" s="76">
        <v>2.25266248734E-2</v>
      </c>
      <c r="Y504" s="71">
        <v>0</v>
      </c>
      <c r="Z504" s="71">
        <v>1</v>
      </c>
      <c r="AA504" s="71">
        <v>0</v>
      </c>
      <c r="AB504" s="71">
        <v>0</v>
      </c>
      <c r="AC504" s="73">
        <v>1</v>
      </c>
      <c r="AD504" s="73">
        <v>0</v>
      </c>
      <c r="AE504" s="1" t="s">
        <v>1475</v>
      </c>
      <c r="AF504" s="1" t="s">
        <v>1450</v>
      </c>
      <c r="AG504" s="1" t="s">
        <v>1451</v>
      </c>
      <c r="AI504" s="2" t="str">
        <f>INDEX('ISO2-ISO3'!$D$1:$D$249, MATCH($N504, 'ISO2-ISO3'!$C$1:$C$249, 0))</f>
        <v>USA</v>
      </c>
      <c r="AJ504" s="2" t="str">
        <f>INDEX('WB Country Groups'!$C$2:$C$219, MATCH($AI504, 'WB Country Groups'!$B$2:$B$219, 0))</f>
        <v>North America</v>
      </c>
    </row>
    <row r="505" spans="1:36">
      <c r="A505" s="70">
        <v>45169</v>
      </c>
      <c r="B505" s="70">
        <v>45169</v>
      </c>
      <c r="C505" s="71">
        <v>892400</v>
      </c>
      <c r="D505" s="1" t="s">
        <v>3152</v>
      </c>
      <c r="E505" s="71">
        <v>1326501</v>
      </c>
      <c r="F505" s="1">
        <v>961148509</v>
      </c>
      <c r="G505" s="1" t="s">
        <v>3153</v>
      </c>
      <c r="H505" s="72">
        <v>2956662</v>
      </c>
      <c r="I505" s="1" t="s">
        <v>3154</v>
      </c>
      <c r="J505" s="73">
        <v>0.45</v>
      </c>
      <c r="K505" s="73">
        <v>0.45</v>
      </c>
      <c r="L505" s="73">
        <v>0.45</v>
      </c>
      <c r="M505" s="1">
        <v>1</v>
      </c>
      <c r="N505" s="1" t="s">
        <v>963</v>
      </c>
      <c r="O505" s="1" t="s">
        <v>1499</v>
      </c>
      <c r="P505" s="1">
        <v>30101030</v>
      </c>
      <c r="Q505" s="73">
        <v>139680180</v>
      </c>
      <c r="R505" s="74">
        <v>149.85</v>
      </c>
      <c r="S505" s="1" t="s">
        <v>1493</v>
      </c>
      <c r="T505" s="75">
        <v>1.3529500000000001</v>
      </c>
      <c r="U505" s="76">
        <v>6961812142.24473</v>
      </c>
      <c r="V505" s="77">
        <v>6961812142.24473</v>
      </c>
      <c r="W505" s="77">
        <v>15470693649.432699</v>
      </c>
      <c r="X505" s="76">
        <v>1.0913815733299999E-2</v>
      </c>
      <c r="Y505" s="71">
        <v>1</v>
      </c>
      <c r="Z505" s="71">
        <v>0</v>
      </c>
      <c r="AA505" s="71">
        <v>0</v>
      </c>
      <c r="AB505" s="71">
        <v>0</v>
      </c>
      <c r="AC505" s="73">
        <v>0</v>
      </c>
      <c r="AD505" s="73">
        <v>1</v>
      </c>
      <c r="AE505" s="1" t="s">
        <v>1494</v>
      </c>
      <c r="AF505" s="1" t="s">
        <v>1450</v>
      </c>
      <c r="AG505" s="1" t="s">
        <v>1451</v>
      </c>
      <c r="AI505" s="2" t="str">
        <f>INDEX('ISO2-ISO3'!$D$1:$D$249, MATCH($N505, 'ISO2-ISO3'!$C$1:$C$249, 0))</f>
        <v>CAN</v>
      </c>
      <c r="AJ505" s="2" t="str">
        <f>INDEX('WB Country Groups'!$C$2:$C$219, MATCH($AI505, 'WB Country Groups'!$B$2:$B$219, 0))</f>
        <v>North America</v>
      </c>
    </row>
    <row r="506" spans="1:36">
      <c r="A506" s="70">
        <v>45169</v>
      </c>
      <c r="B506" s="70">
        <v>45169</v>
      </c>
      <c r="C506" s="71">
        <v>892400</v>
      </c>
      <c r="D506" s="1" t="s">
        <v>3155</v>
      </c>
      <c r="E506" s="71">
        <v>1326701</v>
      </c>
      <c r="G506" s="1" t="s">
        <v>3156</v>
      </c>
      <c r="H506" s="72">
        <v>6076146</v>
      </c>
      <c r="I506" s="1" t="s">
        <v>3157</v>
      </c>
      <c r="J506" s="73">
        <v>1</v>
      </c>
      <c r="K506" s="73">
        <v>1</v>
      </c>
      <c r="L506" s="73">
        <v>1</v>
      </c>
      <c r="M506" s="1">
        <v>1</v>
      </c>
      <c r="N506" s="1" t="s">
        <v>908</v>
      </c>
      <c r="O506" s="1" t="s">
        <v>1484</v>
      </c>
      <c r="P506" s="1">
        <v>40101010</v>
      </c>
      <c r="Q506" s="73">
        <v>3509076960</v>
      </c>
      <c r="R506" s="74">
        <v>21.95</v>
      </c>
      <c r="S506" s="1" t="s">
        <v>1578</v>
      </c>
      <c r="T506" s="75">
        <v>1.54404385084536</v>
      </c>
      <c r="U506" s="76">
        <v>49884748564.510803</v>
      </c>
      <c r="V506" s="77">
        <v>49884748564.510803</v>
      </c>
      <c r="W506" s="77">
        <v>49884748564.510803</v>
      </c>
      <c r="X506" s="76">
        <v>7.82027642533E-2</v>
      </c>
      <c r="Y506" s="71">
        <v>1</v>
      </c>
      <c r="Z506" s="71">
        <v>0</v>
      </c>
      <c r="AA506" s="71">
        <v>0</v>
      </c>
      <c r="AB506" s="71">
        <v>0</v>
      </c>
      <c r="AC506" s="73">
        <v>1</v>
      </c>
      <c r="AD506" s="73">
        <v>0</v>
      </c>
      <c r="AE506" s="1" t="s">
        <v>1579</v>
      </c>
      <c r="AF506" s="1" t="s">
        <v>1450</v>
      </c>
      <c r="AG506" s="1" t="s">
        <v>1451</v>
      </c>
      <c r="AI506" s="2" t="str">
        <f>INDEX('ISO2-ISO3'!$D$1:$D$249, MATCH($N506, 'ISO2-ISO3'!$C$1:$C$249, 0))</f>
        <v>AUS</v>
      </c>
      <c r="AJ506" s="2" t="str">
        <f>INDEX('WB Country Groups'!$C$2:$C$219, MATCH($AI506, 'WB Country Groups'!$B$2:$B$219, 0))</f>
        <v>East Asia &amp; Pacific</v>
      </c>
    </row>
    <row r="507" spans="1:36">
      <c r="A507" s="70">
        <v>45169</v>
      </c>
      <c r="B507" s="70">
        <v>45169</v>
      </c>
      <c r="C507" s="71">
        <v>892400</v>
      </c>
      <c r="D507" s="1" t="s">
        <v>3158</v>
      </c>
      <c r="E507" s="71">
        <v>1327001</v>
      </c>
      <c r="F507" s="1">
        <v>962166104</v>
      </c>
      <c r="G507" s="1" t="s">
        <v>3159</v>
      </c>
      <c r="H507" s="72">
        <v>2958936</v>
      </c>
      <c r="I507" s="1" t="s">
        <v>3160</v>
      </c>
      <c r="J507" s="73">
        <v>1</v>
      </c>
      <c r="K507" s="73">
        <v>1</v>
      </c>
      <c r="L507" s="73">
        <v>1</v>
      </c>
      <c r="M507" s="1">
        <v>1</v>
      </c>
      <c r="N507" s="1" t="s">
        <v>1375</v>
      </c>
      <c r="O507" s="1" t="s">
        <v>1564</v>
      </c>
      <c r="P507" s="1">
        <v>60108040</v>
      </c>
      <c r="Q507" s="73">
        <v>732891980</v>
      </c>
      <c r="R507" s="74">
        <v>32.75</v>
      </c>
      <c r="S507" s="1" t="s">
        <v>1448</v>
      </c>
      <c r="T507" s="75">
        <v>1</v>
      </c>
      <c r="U507" s="76">
        <v>24002212345</v>
      </c>
      <c r="V507" s="77">
        <v>24002212345</v>
      </c>
      <c r="W507" s="77">
        <v>24002212345</v>
      </c>
      <c r="X507" s="76">
        <v>3.7627519584399999E-2</v>
      </c>
      <c r="Y507" s="71">
        <v>1</v>
      </c>
      <c r="Z507" s="71">
        <v>0</v>
      </c>
      <c r="AA507" s="71">
        <v>0</v>
      </c>
      <c r="AB507" s="71">
        <v>0</v>
      </c>
      <c r="AC507" s="73">
        <v>1</v>
      </c>
      <c r="AD507" s="73">
        <v>0</v>
      </c>
      <c r="AE507" s="1" t="s">
        <v>1449</v>
      </c>
      <c r="AF507" s="1" t="s">
        <v>1450</v>
      </c>
      <c r="AG507" s="1" t="s">
        <v>1451</v>
      </c>
      <c r="AI507" s="2" t="str">
        <f>INDEX('ISO2-ISO3'!$D$1:$D$249, MATCH($N507, 'ISO2-ISO3'!$C$1:$C$249, 0))</f>
        <v>USA</v>
      </c>
      <c r="AJ507" s="2" t="str">
        <f>INDEX('WB Country Groups'!$C$2:$C$219, MATCH($AI507, 'WB Country Groups'!$B$2:$B$219, 0))</f>
        <v>North America</v>
      </c>
    </row>
    <row r="508" spans="1:36">
      <c r="A508" s="70">
        <v>45169</v>
      </c>
      <c r="B508" s="70">
        <v>45169</v>
      </c>
      <c r="C508" s="71">
        <v>892400</v>
      </c>
      <c r="D508" s="1" t="s">
        <v>3161</v>
      </c>
      <c r="E508" s="71">
        <v>1327401</v>
      </c>
      <c r="F508" s="1">
        <v>963320106</v>
      </c>
      <c r="G508" s="1" t="s">
        <v>3162</v>
      </c>
      <c r="H508" s="72">
        <v>2960384</v>
      </c>
      <c r="I508" s="1" t="s">
        <v>3163</v>
      </c>
      <c r="J508" s="73">
        <v>1</v>
      </c>
      <c r="K508" s="73">
        <v>1</v>
      </c>
      <c r="L508" s="73">
        <v>1</v>
      </c>
      <c r="M508" s="1">
        <v>1</v>
      </c>
      <c r="N508" s="1" t="s">
        <v>1375</v>
      </c>
      <c r="O508" s="1" t="s">
        <v>1455</v>
      </c>
      <c r="P508" s="1">
        <v>25201040</v>
      </c>
      <c r="Q508" s="73">
        <v>54510542</v>
      </c>
      <c r="R508" s="74">
        <v>139.96</v>
      </c>
      <c r="S508" s="1" t="s">
        <v>1448</v>
      </c>
      <c r="T508" s="75">
        <v>1</v>
      </c>
      <c r="U508" s="76">
        <v>7629295458.3199997</v>
      </c>
      <c r="V508" s="77">
        <v>7629295458.3199997</v>
      </c>
      <c r="W508" s="77">
        <v>7629295458.3199997</v>
      </c>
      <c r="X508" s="76">
        <v>1.1960208506899999E-2</v>
      </c>
      <c r="Y508" s="71">
        <v>0</v>
      </c>
      <c r="Z508" s="71">
        <v>1</v>
      </c>
      <c r="AA508" s="71">
        <v>0</v>
      </c>
      <c r="AB508" s="71">
        <v>0</v>
      </c>
      <c r="AC508" s="73">
        <v>1</v>
      </c>
      <c r="AD508" s="73">
        <v>0</v>
      </c>
      <c r="AE508" s="1" t="s">
        <v>1449</v>
      </c>
      <c r="AF508" s="1" t="s">
        <v>1450</v>
      </c>
      <c r="AG508" s="1" t="s">
        <v>1451</v>
      </c>
      <c r="AI508" s="2" t="str">
        <f>INDEX('ISO2-ISO3'!$D$1:$D$249, MATCH($N508, 'ISO2-ISO3'!$C$1:$C$249, 0))</f>
        <v>USA</v>
      </c>
      <c r="AJ508" s="2" t="str">
        <f>INDEX('WB Country Groups'!$C$2:$C$219, MATCH($AI508, 'WB Country Groups'!$B$2:$B$219, 0))</f>
        <v>North America</v>
      </c>
    </row>
    <row r="509" spans="1:36">
      <c r="A509" s="70">
        <v>45169</v>
      </c>
      <c r="B509" s="70">
        <v>45169</v>
      </c>
      <c r="C509" s="71">
        <v>892400</v>
      </c>
      <c r="D509" s="1" t="s">
        <v>3164</v>
      </c>
      <c r="E509" s="71">
        <v>1327501</v>
      </c>
      <c r="G509" s="1" t="s">
        <v>3165</v>
      </c>
      <c r="H509" s="72" t="s">
        <v>3166</v>
      </c>
      <c r="I509" s="1" t="s">
        <v>3167</v>
      </c>
      <c r="J509" s="73">
        <v>1</v>
      </c>
      <c r="K509" s="73">
        <v>1</v>
      </c>
      <c r="L509" s="73">
        <v>1</v>
      </c>
      <c r="M509" s="1">
        <v>1</v>
      </c>
      <c r="N509" s="1" t="s">
        <v>1369</v>
      </c>
      <c r="O509" s="1" t="s">
        <v>1455</v>
      </c>
      <c r="P509" s="1">
        <v>25301020</v>
      </c>
      <c r="Q509" s="73">
        <v>202089363</v>
      </c>
      <c r="R509" s="74">
        <v>34.4</v>
      </c>
      <c r="S509" s="1" t="s">
        <v>1669</v>
      </c>
      <c r="T509" s="75">
        <v>0.78917255257862096</v>
      </c>
      <c r="U509" s="76">
        <v>8809067249.59548</v>
      </c>
      <c r="V509" s="77">
        <v>8809067249.59548</v>
      </c>
      <c r="W509" s="77">
        <v>8809067249.59548</v>
      </c>
      <c r="X509" s="76">
        <v>1.3809699943100001E-2</v>
      </c>
      <c r="Y509" s="71">
        <v>0</v>
      </c>
      <c r="Z509" s="71">
        <v>1</v>
      </c>
      <c r="AA509" s="71">
        <v>0</v>
      </c>
      <c r="AB509" s="71">
        <v>0</v>
      </c>
      <c r="AC509" s="73">
        <v>1</v>
      </c>
      <c r="AD509" s="73">
        <v>0</v>
      </c>
      <c r="AE509" s="1" t="s">
        <v>1670</v>
      </c>
      <c r="AF509" s="1" t="s">
        <v>1450</v>
      </c>
      <c r="AG509" s="1" t="s">
        <v>1451</v>
      </c>
      <c r="AI509" s="2" t="str">
        <f>INDEX('ISO2-ISO3'!$D$1:$D$249, MATCH($N509, 'ISO2-ISO3'!$C$1:$C$249, 0))</f>
        <v>GBR</v>
      </c>
      <c r="AJ509" s="2" t="str">
        <f>INDEX('WB Country Groups'!$C$2:$C$219, MATCH($AI509, 'WB Country Groups'!$B$2:$B$219, 0))</f>
        <v>Europe &amp; Central Asia</v>
      </c>
    </row>
    <row r="510" spans="1:36">
      <c r="A510" s="70">
        <v>45169</v>
      </c>
      <c r="B510" s="70">
        <v>45169</v>
      </c>
      <c r="C510" s="71">
        <v>892400</v>
      </c>
      <c r="D510" s="1" t="s">
        <v>3168</v>
      </c>
      <c r="E510" s="71">
        <v>1328101</v>
      </c>
      <c r="F510" s="1">
        <v>969457100</v>
      </c>
      <c r="G510" s="1" t="s">
        <v>3169</v>
      </c>
      <c r="H510" s="72">
        <v>2967181</v>
      </c>
      <c r="I510" s="1" t="s">
        <v>3170</v>
      </c>
      <c r="J510" s="73">
        <v>1</v>
      </c>
      <c r="K510" s="73">
        <v>1</v>
      </c>
      <c r="L510" s="73">
        <v>1</v>
      </c>
      <c r="M510" s="1">
        <v>1</v>
      </c>
      <c r="N510" s="1" t="s">
        <v>1375</v>
      </c>
      <c r="O510" s="1" t="s">
        <v>1541</v>
      </c>
      <c r="P510" s="1">
        <v>10102040</v>
      </c>
      <c r="Q510" s="73">
        <v>1218562959</v>
      </c>
      <c r="R510" s="74">
        <v>34.53</v>
      </c>
      <c r="S510" s="1" t="s">
        <v>1448</v>
      </c>
      <c r="T510" s="75">
        <v>1</v>
      </c>
      <c r="U510" s="76">
        <v>42076978974.269997</v>
      </c>
      <c r="V510" s="77">
        <v>42076978974.269997</v>
      </c>
      <c r="W510" s="77">
        <v>42076978974.269997</v>
      </c>
      <c r="X510" s="76">
        <v>6.5962767416999996E-2</v>
      </c>
      <c r="Y510" s="71">
        <v>1</v>
      </c>
      <c r="Z510" s="71">
        <v>0</v>
      </c>
      <c r="AA510" s="71">
        <v>0</v>
      </c>
      <c r="AB510" s="71">
        <v>0</v>
      </c>
      <c r="AC510" s="73">
        <v>1</v>
      </c>
      <c r="AD510" s="73">
        <v>0</v>
      </c>
      <c r="AE510" s="1" t="s">
        <v>1449</v>
      </c>
      <c r="AF510" s="1" t="s">
        <v>1450</v>
      </c>
      <c r="AG510" s="1" t="s">
        <v>1451</v>
      </c>
      <c r="AI510" s="2" t="str">
        <f>INDEX('ISO2-ISO3'!$D$1:$D$249, MATCH($N510, 'ISO2-ISO3'!$C$1:$C$249, 0))</f>
        <v>USA</v>
      </c>
      <c r="AJ510" s="2" t="str">
        <f>INDEX('WB Country Groups'!$C$2:$C$219, MATCH($AI510, 'WB Country Groups'!$B$2:$B$219, 0))</f>
        <v>North America</v>
      </c>
    </row>
    <row r="511" spans="1:36">
      <c r="A511" s="70">
        <v>45169</v>
      </c>
      <c r="B511" s="70">
        <v>45169</v>
      </c>
      <c r="C511" s="71">
        <v>892400</v>
      </c>
      <c r="D511" s="1" t="s">
        <v>3171</v>
      </c>
      <c r="E511" s="71">
        <v>1329701</v>
      </c>
      <c r="F511" s="1" t="s">
        <v>3172</v>
      </c>
      <c r="G511" s="1" t="s">
        <v>3173</v>
      </c>
      <c r="H511" s="72" t="s">
        <v>3174</v>
      </c>
      <c r="I511" s="1" t="s">
        <v>3175</v>
      </c>
      <c r="J511" s="73">
        <v>1</v>
      </c>
      <c r="K511" s="73">
        <v>1</v>
      </c>
      <c r="L511" s="73">
        <v>1</v>
      </c>
      <c r="M511" s="1">
        <v>1</v>
      </c>
      <c r="N511" s="1" t="s">
        <v>1375</v>
      </c>
      <c r="O511" s="1" t="s">
        <v>1548</v>
      </c>
      <c r="P511" s="1">
        <v>55103010</v>
      </c>
      <c r="Q511" s="73">
        <v>315434531</v>
      </c>
      <c r="R511" s="74">
        <v>84.12</v>
      </c>
      <c r="S511" s="1" t="s">
        <v>1448</v>
      </c>
      <c r="T511" s="75">
        <v>1</v>
      </c>
      <c r="U511" s="76">
        <v>26534352747.720001</v>
      </c>
      <c r="V511" s="77">
        <v>26534352747.720001</v>
      </c>
      <c r="W511" s="77">
        <v>26534352747.720001</v>
      </c>
      <c r="X511" s="76">
        <v>4.1597077107899998E-2</v>
      </c>
      <c r="Y511" s="71">
        <v>1</v>
      </c>
      <c r="Z511" s="71">
        <v>0</v>
      </c>
      <c r="AA511" s="71">
        <v>0</v>
      </c>
      <c r="AB511" s="71">
        <v>0</v>
      </c>
      <c r="AC511" s="73">
        <v>1</v>
      </c>
      <c r="AD511" s="73">
        <v>0</v>
      </c>
      <c r="AE511" s="1" t="s">
        <v>1449</v>
      </c>
      <c r="AF511" s="1" t="s">
        <v>1450</v>
      </c>
      <c r="AG511" s="1" t="s">
        <v>1451</v>
      </c>
      <c r="AI511" s="2" t="str">
        <f>INDEX('ISO2-ISO3'!$D$1:$D$249, MATCH($N511, 'ISO2-ISO3'!$C$1:$C$249, 0))</f>
        <v>USA</v>
      </c>
      <c r="AJ511" s="2" t="str">
        <f>INDEX('WB Country Groups'!$C$2:$C$219, MATCH($AI511, 'WB Country Groups'!$B$2:$B$219, 0))</f>
        <v>North America</v>
      </c>
    </row>
    <row r="512" spans="1:36">
      <c r="A512" s="70">
        <v>45169</v>
      </c>
      <c r="B512" s="70">
        <v>45169</v>
      </c>
      <c r="C512" s="71">
        <v>892400</v>
      </c>
      <c r="D512" s="1" t="s">
        <v>3176</v>
      </c>
      <c r="E512" s="71">
        <v>1330001</v>
      </c>
      <c r="G512" s="1" t="s">
        <v>3177</v>
      </c>
      <c r="H512" s="72">
        <v>5671519</v>
      </c>
      <c r="I512" s="1" t="s">
        <v>3178</v>
      </c>
      <c r="J512" s="73">
        <v>1</v>
      </c>
      <c r="K512" s="73">
        <v>1</v>
      </c>
      <c r="L512" s="73">
        <v>1</v>
      </c>
      <c r="M512" s="1">
        <v>1</v>
      </c>
      <c r="N512" s="1" t="s">
        <v>1199</v>
      </c>
      <c r="O512" s="1" t="s">
        <v>1467</v>
      </c>
      <c r="P512" s="1">
        <v>20202020</v>
      </c>
      <c r="Q512" s="73">
        <v>257516153</v>
      </c>
      <c r="R512" s="74">
        <v>111.2</v>
      </c>
      <c r="S512" s="1" t="s">
        <v>1456</v>
      </c>
      <c r="T512" s="75">
        <v>0.92136177270005104</v>
      </c>
      <c r="U512" s="76">
        <v>31079861420.430801</v>
      </c>
      <c r="V512" s="77">
        <v>31079861420.430801</v>
      </c>
      <c r="W512" s="77">
        <v>31079861420.430801</v>
      </c>
      <c r="X512" s="76">
        <v>4.8722929264500003E-2</v>
      </c>
      <c r="Y512" s="71">
        <v>1</v>
      </c>
      <c r="Z512" s="71">
        <v>0</v>
      </c>
      <c r="AA512" s="71">
        <v>0</v>
      </c>
      <c r="AB512" s="71">
        <v>0</v>
      </c>
      <c r="AC512" s="73">
        <v>0</v>
      </c>
      <c r="AD512" s="73">
        <v>1</v>
      </c>
      <c r="AE512" s="1" t="s">
        <v>1485</v>
      </c>
      <c r="AF512" s="1" t="s">
        <v>1450</v>
      </c>
      <c r="AG512" s="1" t="s">
        <v>1451</v>
      </c>
      <c r="AI512" s="2" t="str">
        <f>INDEX('ISO2-ISO3'!$D$1:$D$249, MATCH($N512, 'ISO2-ISO3'!$C$1:$C$249, 0))</f>
        <v>NLD</v>
      </c>
      <c r="AJ512" s="2" t="str">
        <f>INDEX('WB Country Groups'!$C$2:$C$219, MATCH($AI512, 'WB Country Groups'!$B$2:$B$219, 0))</f>
        <v>Europe &amp; Central Asia</v>
      </c>
    </row>
    <row r="513" spans="1:36">
      <c r="A513" s="70">
        <v>45169</v>
      </c>
      <c r="B513" s="70">
        <v>45169</v>
      </c>
      <c r="C513" s="71">
        <v>892400</v>
      </c>
      <c r="D513" s="1" t="s">
        <v>3179</v>
      </c>
      <c r="E513" s="71">
        <v>1330301</v>
      </c>
      <c r="G513" s="1" t="s">
        <v>3180</v>
      </c>
      <c r="H513" s="72" t="s">
        <v>3181</v>
      </c>
      <c r="I513" s="1" t="s">
        <v>3182</v>
      </c>
      <c r="J513" s="73">
        <v>1</v>
      </c>
      <c r="K513" s="73">
        <v>1</v>
      </c>
      <c r="L513" s="73">
        <v>1</v>
      </c>
      <c r="M513" s="1">
        <v>1</v>
      </c>
      <c r="N513" s="1" t="s">
        <v>908</v>
      </c>
      <c r="O513" s="1" t="s">
        <v>1541</v>
      </c>
      <c r="P513" s="1">
        <v>10102020</v>
      </c>
      <c r="Q513" s="73">
        <v>1898749771</v>
      </c>
      <c r="R513" s="74">
        <v>37.020000000000003</v>
      </c>
      <c r="S513" s="1" t="s">
        <v>1578</v>
      </c>
      <c r="T513" s="75">
        <v>1.54404385084536</v>
      </c>
      <c r="U513" s="76">
        <v>45524430205.7453</v>
      </c>
      <c r="V513" s="77">
        <v>45524430205.7453</v>
      </c>
      <c r="W513" s="77">
        <v>45524430205.7453</v>
      </c>
      <c r="X513" s="76">
        <v>7.1367229175099994E-2</v>
      </c>
      <c r="Y513" s="71">
        <v>1</v>
      </c>
      <c r="Z513" s="71">
        <v>0</v>
      </c>
      <c r="AA513" s="71">
        <v>0</v>
      </c>
      <c r="AB513" s="71">
        <v>0</v>
      </c>
      <c r="AC513" s="73">
        <v>1</v>
      </c>
      <c r="AD513" s="73">
        <v>0</v>
      </c>
      <c r="AE513" s="1" t="s">
        <v>1579</v>
      </c>
      <c r="AF513" s="1" t="s">
        <v>1450</v>
      </c>
      <c r="AG513" s="1" t="s">
        <v>1451</v>
      </c>
      <c r="AI513" s="2" t="str">
        <f>INDEX('ISO2-ISO3'!$D$1:$D$249, MATCH($N513, 'ISO2-ISO3'!$C$1:$C$249, 0))</f>
        <v>AUS</v>
      </c>
      <c r="AJ513" s="2" t="str">
        <f>INDEX('WB Country Groups'!$C$2:$C$219, MATCH($AI513, 'WB Country Groups'!$B$2:$B$219, 0))</f>
        <v>East Asia &amp; Pacific</v>
      </c>
    </row>
    <row r="514" spans="1:36">
      <c r="A514" s="70">
        <v>45169</v>
      </c>
      <c r="B514" s="70">
        <v>45169</v>
      </c>
      <c r="C514" s="71">
        <v>892400</v>
      </c>
      <c r="D514" s="1" t="s">
        <v>3183</v>
      </c>
      <c r="E514" s="71">
        <v>1330701</v>
      </c>
      <c r="G514" s="1" t="s">
        <v>3184</v>
      </c>
      <c r="H514" s="72" t="s">
        <v>3185</v>
      </c>
      <c r="I514" s="1" t="s">
        <v>3186</v>
      </c>
      <c r="J514" s="73">
        <v>1</v>
      </c>
      <c r="K514" s="73">
        <v>1</v>
      </c>
      <c r="L514" s="73">
        <v>1</v>
      </c>
      <c r="M514" s="1">
        <v>1</v>
      </c>
      <c r="N514" s="1" t="s">
        <v>1369</v>
      </c>
      <c r="O514" s="1" t="s">
        <v>1692</v>
      </c>
      <c r="P514" s="1">
        <v>50201010</v>
      </c>
      <c r="Q514" s="73">
        <v>1074622937</v>
      </c>
      <c r="R514" s="74">
        <v>7.6580000000000004</v>
      </c>
      <c r="S514" s="1" t="s">
        <v>1669</v>
      </c>
      <c r="T514" s="75">
        <v>0.78917255257862096</v>
      </c>
      <c r="U514" s="76">
        <v>10427963345.4765</v>
      </c>
      <c r="V514" s="77">
        <v>10427963345.4765</v>
      </c>
      <c r="W514" s="77">
        <v>10427963345.4765</v>
      </c>
      <c r="X514" s="76">
        <v>1.6347592853800001E-2</v>
      </c>
      <c r="Y514" s="71">
        <v>0</v>
      </c>
      <c r="Z514" s="71">
        <v>1</v>
      </c>
      <c r="AA514" s="71">
        <v>0</v>
      </c>
      <c r="AB514" s="71">
        <v>0</v>
      </c>
      <c r="AC514" s="73">
        <v>1</v>
      </c>
      <c r="AD514" s="73">
        <v>0</v>
      </c>
      <c r="AE514" s="1" t="s">
        <v>1670</v>
      </c>
      <c r="AF514" s="1" t="s">
        <v>1450</v>
      </c>
      <c r="AG514" s="1" t="s">
        <v>1451</v>
      </c>
      <c r="AI514" s="2" t="str">
        <f>INDEX('ISO2-ISO3'!$D$1:$D$249, MATCH($N514, 'ISO2-ISO3'!$C$1:$C$249, 0))</f>
        <v>GBR</v>
      </c>
      <c r="AJ514" s="2" t="str">
        <f>INDEX('WB Country Groups'!$C$2:$C$219, MATCH($AI514, 'WB Country Groups'!$B$2:$B$219, 0))</f>
        <v>Europe &amp; Central Asia</v>
      </c>
    </row>
    <row r="515" spans="1:36">
      <c r="A515" s="70">
        <v>45169</v>
      </c>
      <c r="B515" s="70">
        <v>45169</v>
      </c>
      <c r="C515" s="71">
        <v>892400</v>
      </c>
      <c r="D515" s="1" t="s">
        <v>3187</v>
      </c>
      <c r="E515" s="71">
        <v>1331501</v>
      </c>
      <c r="G515" s="1" t="s">
        <v>3188</v>
      </c>
      <c r="H515" s="72">
        <v>6985112</v>
      </c>
      <c r="I515" s="1" t="s">
        <v>3189</v>
      </c>
      <c r="J515" s="73">
        <v>0.75</v>
      </c>
      <c r="K515" s="73">
        <v>0.75</v>
      </c>
      <c r="L515" s="73">
        <v>0.75</v>
      </c>
      <c r="M515" s="1">
        <v>1</v>
      </c>
      <c r="N515" s="1" t="s">
        <v>1115</v>
      </c>
      <c r="O515" s="1" t="s">
        <v>1499</v>
      </c>
      <c r="P515" s="1">
        <v>30202030</v>
      </c>
      <c r="Q515" s="73">
        <v>171045418</v>
      </c>
      <c r="R515" s="74">
        <v>7634</v>
      </c>
      <c r="S515" s="1" t="s">
        <v>1479</v>
      </c>
      <c r="T515" s="75">
        <v>145.58500000000001</v>
      </c>
      <c r="U515" s="76">
        <v>6726795622.8938398</v>
      </c>
      <c r="V515" s="77">
        <v>6726795622.8938398</v>
      </c>
      <c r="W515" s="77">
        <v>8969060830.5251198</v>
      </c>
      <c r="X515" s="76">
        <v>1.05453876669E-2</v>
      </c>
      <c r="Y515" s="71">
        <v>0</v>
      </c>
      <c r="Z515" s="71">
        <v>1</v>
      </c>
      <c r="AA515" s="71">
        <v>0</v>
      </c>
      <c r="AB515" s="71">
        <v>0</v>
      </c>
      <c r="AC515" s="73">
        <v>0</v>
      </c>
      <c r="AD515" s="73">
        <v>1</v>
      </c>
      <c r="AE515" s="1" t="s">
        <v>1480</v>
      </c>
      <c r="AF515" s="1" t="s">
        <v>1450</v>
      </c>
      <c r="AG515" s="1" t="s">
        <v>1451</v>
      </c>
      <c r="AI515" s="2" t="str">
        <f>INDEX('ISO2-ISO3'!$D$1:$D$249, MATCH($N515, 'ISO2-ISO3'!$C$1:$C$249, 0))</f>
        <v>JPN</v>
      </c>
      <c r="AJ515" s="2" t="str">
        <f>INDEX('WB Country Groups'!$C$2:$C$219, MATCH($AI515, 'WB Country Groups'!$B$2:$B$219, 0))</f>
        <v>East Asia &amp; Pacific</v>
      </c>
    </row>
    <row r="516" spans="1:36">
      <c r="A516" s="70">
        <v>45169</v>
      </c>
      <c r="B516" s="70">
        <v>45169</v>
      </c>
      <c r="C516" s="71">
        <v>892400</v>
      </c>
      <c r="D516" s="1" t="s">
        <v>3190</v>
      </c>
      <c r="E516" s="71">
        <v>1331701</v>
      </c>
      <c r="G516" s="1" t="s">
        <v>3191</v>
      </c>
      <c r="H516" s="72">
        <v>6642387</v>
      </c>
      <c r="I516" s="1" t="s">
        <v>3192</v>
      </c>
      <c r="J516" s="73">
        <v>0.75</v>
      </c>
      <c r="K516" s="73">
        <v>0.75</v>
      </c>
      <c r="L516" s="73">
        <v>0.75</v>
      </c>
      <c r="M516" s="1">
        <v>1</v>
      </c>
      <c r="N516" s="1" t="s">
        <v>1115</v>
      </c>
      <c r="O516" s="1" t="s">
        <v>1455</v>
      </c>
      <c r="P516" s="1">
        <v>25202010</v>
      </c>
      <c r="Q516" s="73">
        <v>187300000</v>
      </c>
      <c r="R516" s="74">
        <v>4499</v>
      </c>
      <c r="S516" s="1" t="s">
        <v>1479</v>
      </c>
      <c r="T516" s="75">
        <v>145.58500000000001</v>
      </c>
      <c r="U516" s="76">
        <v>4341086135.2474499</v>
      </c>
      <c r="V516" s="77">
        <v>4341086135.2474499</v>
      </c>
      <c r="W516" s="77">
        <v>5788114846.9966002</v>
      </c>
      <c r="X516" s="76">
        <v>6.8053853213000002E-3</v>
      </c>
      <c r="Y516" s="71">
        <v>0</v>
      </c>
      <c r="Z516" s="71">
        <v>1</v>
      </c>
      <c r="AA516" s="71">
        <v>0</v>
      </c>
      <c r="AB516" s="71">
        <v>0</v>
      </c>
      <c r="AC516" s="73">
        <v>0.35</v>
      </c>
      <c r="AD516" s="73">
        <v>0.65</v>
      </c>
      <c r="AE516" s="1" t="s">
        <v>1480</v>
      </c>
      <c r="AF516" s="1" t="s">
        <v>1450</v>
      </c>
      <c r="AG516" s="1" t="s">
        <v>1451</v>
      </c>
      <c r="AI516" s="2" t="str">
        <f>INDEX('ISO2-ISO3'!$D$1:$D$249, MATCH($N516, 'ISO2-ISO3'!$C$1:$C$249, 0))</f>
        <v>JPN</v>
      </c>
      <c r="AJ516" s="2" t="str">
        <f>INDEX('WB Country Groups'!$C$2:$C$219, MATCH($AI516, 'WB Country Groups'!$B$2:$B$219, 0))</f>
        <v>East Asia &amp; Pacific</v>
      </c>
    </row>
    <row r="517" spans="1:36">
      <c r="A517" s="70">
        <v>45169</v>
      </c>
      <c r="B517" s="70">
        <v>45169</v>
      </c>
      <c r="C517" s="71">
        <v>892400</v>
      </c>
      <c r="D517" s="1" t="s">
        <v>3193</v>
      </c>
      <c r="E517" s="71">
        <v>1331801</v>
      </c>
      <c r="G517" s="1" t="s">
        <v>3194</v>
      </c>
      <c r="H517" s="72">
        <v>6985264</v>
      </c>
      <c r="I517" s="1" t="s">
        <v>3195</v>
      </c>
      <c r="J517" s="73">
        <v>0.85</v>
      </c>
      <c r="K517" s="73">
        <v>0.85</v>
      </c>
      <c r="L517" s="73">
        <v>0.85</v>
      </c>
      <c r="M517" s="1">
        <v>1</v>
      </c>
      <c r="N517" s="1" t="s">
        <v>1115</v>
      </c>
      <c r="O517" s="1" t="s">
        <v>1455</v>
      </c>
      <c r="P517" s="1">
        <v>25102020</v>
      </c>
      <c r="Q517" s="73">
        <v>350217467</v>
      </c>
      <c r="R517" s="74">
        <v>3779</v>
      </c>
      <c r="S517" s="1" t="s">
        <v>1479</v>
      </c>
      <c r="T517" s="75">
        <v>145.58500000000001</v>
      </c>
      <c r="U517" s="76">
        <v>7727108126.6892204</v>
      </c>
      <c r="V517" s="77">
        <v>7727108126.6892204</v>
      </c>
      <c r="W517" s="77">
        <v>9090715443.1637897</v>
      </c>
      <c r="X517" s="76">
        <v>1.2113546376E-2</v>
      </c>
      <c r="Y517" s="71">
        <v>0</v>
      </c>
      <c r="Z517" s="71">
        <v>1</v>
      </c>
      <c r="AA517" s="71">
        <v>0</v>
      </c>
      <c r="AB517" s="71">
        <v>0</v>
      </c>
      <c r="AC517" s="73">
        <v>0.65</v>
      </c>
      <c r="AD517" s="73">
        <v>0.35</v>
      </c>
      <c r="AE517" s="1" t="s">
        <v>1480</v>
      </c>
      <c r="AF517" s="1" t="s">
        <v>1450</v>
      </c>
      <c r="AG517" s="1" t="s">
        <v>1451</v>
      </c>
      <c r="AI517" s="2" t="str">
        <f>INDEX('ISO2-ISO3'!$D$1:$D$249, MATCH($N517, 'ISO2-ISO3'!$C$1:$C$249, 0))</f>
        <v>JPN</v>
      </c>
      <c r="AJ517" s="2" t="str">
        <f>INDEX('WB Country Groups'!$C$2:$C$219, MATCH($AI517, 'WB Country Groups'!$B$2:$B$219, 0))</f>
        <v>East Asia &amp; Pacific</v>
      </c>
    </row>
    <row r="518" spans="1:36">
      <c r="A518" s="70">
        <v>45169</v>
      </c>
      <c r="B518" s="70">
        <v>45169</v>
      </c>
      <c r="C518" s="71">
        <v>892400</v>
      </c>
      <c r="D518" s="1" t="s">
        <v>3196</v>
      </c>
      <c r="E518" s="71">
        <v>1332101</v>
      </c>
      <c r="G518" s="1" t="s">
        <v>3197</v>
      </c>
      <c r="H518" s="72">
        <v>6985383</v>
      </c>
      <c r="I518" s="1" t="s">
        <v>3198</v>
      </c>
      <c r="J518" s="73">
        <v>1</v>
      </c>
      <c r="K518" s="73">
        <v>1</v>
      </c>
      <c r="L518" s="73">
        <v>1</v>
      </c>
      <c r="M518" s="1">
        <v>1</v>
      </c>
      <c r="N518" s="1" t="s">
        <v>1115</v>
      </c>
      <c r="O518" s="1" t="s">
        <v>1447</v>
      </c>
      <c r="P518" s="1">
        <v>35202010</v>
      </c>
      <c r="Q518" s="73">
        <v>1809663075</v>
      </c>
      <c r="R518" s="74">
        <v>2214.5</v>
      </c>
      <c r="S518" s="1" t="s">
        <v>1479</v>
      </c>
      <c r="T518" s="75">
        <v>145.58500000000001</v>
      </c>
      <c r="U518" s="76">
        <v>27526866638.647499</v>
      </c>
      <c r="V518" s="77">
        <v>27526866638.647499</v>
      </c>
      <c r="W518" s="77">
        <v>27526866638.647499</v>
      </c>
      <c r="X518" s="76">
        <v>4.3153010174900003E-2</v>
      </c>
      <c r="Y518" s="71">
        <v>1</v>
      </c>
      <c r="Z518" s="71">
        <v>0</v>
      </c>
      <c r="AA518" s="71">
        <v>0</v>
      </c>
      <c r="AB518" s="71">
        <v>0</v>
      </c>
      <c r="AC518" s="73">
        <v>0.65</v>
      </c>
      <c r="AD518" s="73">
        <v>0.35</v>
      </c>
      <c r="AE518" s="1" t="s">
        <v>1480</v>
      </c>
      <c r="AF518" s="1" t="s">
        <v>1450</v>
      </c>
      <c r="AG518" s="1" t="s">
        <v>1451</v>
      </c>
      <c r="AI518" s="2" t="str">
        <f>INDEX('ISO2-ISO3'!$D$1:$D$249, MATCH($N518, 'ISO2-ISO3'!$C$1:$C$249, 0))</f>
        <v>JPN</v>
      </c>
      <c r="AJ518" s="2" t="str">
        <f>INDEX('WB Country Groups'!$C$2:$C$219, MATCH($AI518, 'WB Country Groups'!$B$2:$B$219, 0))</f>
        <v>East Asia &amp; Pacific</v>
      </c>
    </row>
    <row r="519" spans="1:36">
      <c r="A519" s="70">
        <v>45169</v>
      </c>
      <c r="B519" s="70">
        <v>45169</v>
      </c>
      <c r="C519" s="71">
        <v>892400</v>
      </c>
      <c r="D519" s="1" t="s">
        <v>3199</v>
      </c>
      <c r="E519" s="71">
        <v>1332201</v>
      </c>
      <c r="G519" s="1" t="s">
        <v>3200</v>
      </c>
      <c r="H519" s="72">
        <v>6985543</v>
      </c>
      <c r="I519" s="1" t="s">
        <v>3201</v>
      </c>
      <c r="J519" s="73">
        <v>0.8</v>
      </c>
      <c r="K519" s="73">
        <v>0.8</v>
      </c>
      <c r="L519" s="73">
        <v>0.8</v>
      </c>
      <c r="M519" s="1">
        <v>1</v>
      </c>
      <c r="N519" s="1" t="s">
        <v>1115</v>
      </c>
      <c r="O519" s="1" t="s">
        <v>1474</v>
      </c>
      <c r="P519" s="1">
        <v>45203010</v>
      </c>
      <c r="Q519" s="73">
        <v>143700884</v>
      </c>
      <c r="R519" s="74">
        <v>4860</v>
      </c>
      <c r="S519" s="1" t="s">
        <v>1479</v>
      </c>
      <c r="T519" s="75">
        <v>145.58500000000001</v>
      </c>
      <c r="U519" s="76">
        <v>3837682707.6415801</v>
      </c>
      <c r="V519" s="77">
        <v>3837682707.6415801</v>
      </c>
      <c r="W519" s="77">
        <v>4797103384.55198</v>
      </c>
      <c r="X519" s="76">
        <v>6.0162154706999999E-3</v>
      </c>
      <c r="Y519" s="71">
        <v>0</v>
      </c>
      <c r="Z519" s="71">
        <v>1</v>
      </c>
      <c r="AA519" s="71">
        <v>0</v>
      </c>
      <c r="AB519" s="71">
        <v>0</v>
      </c>
      <c r="AC519" s="73">
        <v>0</v>
      </c>
      <c r="AD519" s="73">
        <v>1</v>
      </c>
      <c r="AE519" s="1" t="s">
        <v>1480</v>
      </c>
      <c r="AF519" s="1" t="s">
        <v>1450</v>
      </c>
      <c r="AG519" s="1" t="s">
        <v>1451</v>
      </c>
      <c r="AI519" s="2" t="str">
        <f>INDEX('ISO2-ISO3'!$D$1:$D$249, MATCH($N519, 'ISO2-ISO3'!$C$1:$C$249, 0))</f>
        <v>JPN</v>
      </c>
      <c r="AJ519" s="2" t="str">
        <f>INDEX('WB Country Groups'!$C$2:$C$219, MATCH($AI519, 'WB Country Groups'!$B$2:$B$219, 0))</f>
        <v>East Asia &amp; Pacific</v>
      </c>
    </row>
    <row r="520" spans="1:36">
      <c r="A520" s="70">
        <v>45169</v>
      </c>
      <c r="B520" s="70">
        <v>45169</v>
      </c>
      <c r="C520" s="71">
        <v>892400</v>
      </c>
      <c r="D520" s="1" t="s">
        <v>3202</v>
      </c>
      <c r="E520" s="71">
        <v>1332301</v>
      </c>
      <c r="G520" s="1" t="s">
        <v>3203</v>
      </c>
      <c r="H520" s="72">
        <v>6985565</v>
      </c>
      <c r="I520" s="1" t="s">
        <v>3204</v>
      </c>
      <c r="J520" s="73">
        <v>0.75</v>
      </c>
      <c r="K520" s="73">
        <v>0.75</v>
      </c>
      <c r="L520" s="73">
        <v>0.75</v>
      </c>
      <c r="M520" s="1">
        <v>1</v>
      </c>
      <c r="N520" s="1" t="s">
        <v>1115</v>
      </c>
      <c r="O520" s="1" t="s">
        <v>1467</v>
      </c>
      <c r="P520" s="1">
        <v>20301010</v>
      </c>
      <c r="Q520" s="73">
        <v>379824892</v>
      </c>
      <c r="R520" s="74">
        <v>2736.5</v>
      </c>
      <c r="S520" s="1" t="s">
        <v>1479</v>
      </c>
      <c r="T520" s="75">
        <v>145.58500000000001</v>
      </c>
      <c r="U520" s="76">
        <v>5354556532.0500097</v>
      </c>
      <c r="V520" s="77">
        <v>5354556532.0500097</v>
      </c>
      <c r="W520" s="77">
        <v>7139408709.4000101</v>
      </c>
      <c r="X520" s="76">
        <v>8.3941712489000002E-3</v>
      </c>
      <c r="Y520" s="71">
        <v>0</v>
      </c>
      <c r="Z520" s="71">
        <v>1</v>
      </c>
      <c r="AA520" s="71">
        <v>0</v>
      </c>
      <c r="AB520" s="71">
        <v>0</v>
      </c>
      <c r="AC520" s="73">
        <v>0</v>
      </c>
      <c r="AD520" s="73">
        <v>1</v>
      </c>
      <c r="AE520" s="1" t="s">
        <v>1480</v>
      </c>
      <c r="AF520" s="1" t="s">
        <v>1450</v>
      </c>
      <c r="AG520" s="1" t="s">
        <v>1451</v>
      </c>
      <c r="AI520" s="2" t="str">
        <f>INDEX('ISO2-ISO3'!$D$1:$D$249, MATCH($N520, 'ISO2-ISO3'!$C$1:$C$249, 0))</f>
        <v>JPN</v>
      </c>
      <c r="AJ520" s="2" t="str">
        <f>INDEX('WB Country Groups'!$C$2:$C$219, MATCH($AI520, 'WB Country Groups'!$B$2:$B$219, 0))</f>
        <v>East Asia &amp; Pacific</v>
      </c>
    </row>
    <row r="521" spans="1:36">
      <c r="A521" s="70">
        <v>45169</v>
      </c>
      <c r="B521" s="70">
        <v>45169</v>
      </c>
      <c r="C521" s="71">
        <v>892400</v>
      </c>
      <c r="D521" s="1" t="s">
        <v>3205</v>
      </c>
      <c r="E521" s="71">
        <v>1332601</v>
      </c>
      <c r="G521" s="1" t="s">
        <v>3206</v>
      </c>
      <c r="H521" s="72">
        <v>6986041</v>
      </c>
      <c r="I521" s="1" t="s">
        <v>3207</v>
      </c>
      <c r="J521" s="73">
        <v>0.9</v>
      </c>
      <c r="K521" s="73">
        <v>0.9</v>
      </c>
      <c r="L521" s="73">
        <v>0.9</v>
      </c>
      <c r="M521" s="1">
        <v>1</v>
      </c>
      <c r="N521" s="1" t="s">
        <v>1115</v>
      </c>
      <c r="O521" s="1" t="s">
        <v>1467</v>
      </c>
      <c r="P521" s="1">
        <v>20106020</v>
      </c>
      <c r="Q521" s="73">
        <v>266690497</v>
      </c>
      <c r="R521" s="74">
        <v>5721</v>
      </c>
      <c r="S521" s="1" t="s">
        <v>1479</v>
      </c>
      <c r="T521" s="75">
        <v>145.58500000000001</v>
      </c>
      <c r="U521" s="76">
        <v>9432034206.8434296</v>
      </c>
      <c r="V521" s="77">
        <v>9432034206.8434296</v>
      </c>
      <c r="W521" s="77">
        <v>10480038007.6038</v>
      </c>
      <c r="X521" s="76">
        <v>1.47863058095E-2</v>
      </c>
      <c r="Y521" s="71">
        <v>0</v>
      </c>
      <c r="Z521" s="71">
        <v>1</v>
      </c>
      <c r="AA521" s="71">
        <v>0</v>
      </c>
      <c r="AB521" s="71">
        <v>0</v>
      </c>
      <c r="AC521" s="73">
        <v>0</v>
      </c>
      <c r="AD521" s="73">
        <v>1</v>
      </c>
      <c r="AE521" s="1" t="s">
        <v>1480</v>
      </c>
      <c r="AF521" s="1" t="s">
        <v>1450</v>
      </c>
      <c r="AG521" s="1" t="s">
        <v>1451</v>
      </c>
      <c r="AI521" s="2" t="str">
        <f>INDEX('ISO2-ISO3'!$D$1:$D$249, MATCH($N521, 'ISO2-ISO3'!$C$1:$C$249, 0))</f>
        <v>JPN</v>
      </c>
      <c r="AJ521" s="2" t="str">
        <f>INDEX('WB Country Groups'!$C$2:$C$219, MATCH($AI521, 'WB Country Groups'!$B$2:$B$219, 0))</f>
        <v>East Asia &amp; Pacific</v>
      </c>
    </row>
    <row r="522" spans="1:36">
      <c r="A522" s="70">
        <v>45169</v>
      </c>
      <c r="B522" s="70">
        <v>45169</v>
      </c>
      <c r="C522" s="71">
        <v>892400</v>
      </c>
      <c r="D522" s="1" t="s">
        <v>3208</v>
      </c>
      <c r="E522" s="71">
        <v>1333301</v>
      </c>
      <c r="G522" s="1" t="s">
        <v>3209</v>
      </c>
      <c r="H522" s="72">
        <v>6986427</v>
      </c>
      <c r="I522" s="1" t="s">
        <v>3210</v>
      </c>
      <c r="J522" s="73">
        <v>0.85</v>
      </c>
      <c r="K522" s="73">
        <v>0.85</v>
      </c>
      <c r="L522" s="73">
        <v>0.85</v>
      </c>
      <c r="M522" s="1">
        <v>1</v>
      </c>
      <c r="N522" s="1" t="s">
        <v>1115</v>
      </c>
      <c r="O522" s="1" t="s">
        <v>1474</v>
      </c>
      <c r="P522" s="1">
        <v>45203010</v>
      </c>
      <c r="Q522" s="73">
        <v>268624510</v>
      </c>
      <c r="R522" s="74">
        <v>2888.5</v>
      </c>
      <c r="S522" s="1" t="s">
        <v>1479</v>
      </c>
      <c r="T522" s="75">
        <v>145.58500000000001</v>
      </c>
      <c r="U522" s="76">
        <v>4530230535.8708</v>
      </c>
      <c r="V522" s="77">
        <v>4530230535.8708</v>
      </c>
      <c r="W522" s="77">
        <v>5329682983.3774099</v>
      </c>
      <c r="X522" s="76">
        <v>7.1019010981000002E-3</v>
      </c>
      <c r="Y522" s="71">
        <v>0</v>
      </c>
      <c r="Z522" s="71">
        <v>1</v>
      </c>
      <c r="AA522" s="71">
        <v>0</v>
      </c>
      <c r="AB522" s="71">
        <v>0</v>
      </c>
      <c r="AC522" s="73">
        <v>0.5</v>
      </c>
      <c r="AD522" s="73">
        <v>0.5</v>
      </c>
      <c r="AE522" s="1" t="s">
        <v>1480</v>
      </c>
      <c r="AF522" s="1" t="s">
        <v>1450</v>
      </c>
      <c r="AG522" s="1" t="s">
        <v>1451</v>
      </c>
      <c r="AI522" s="2" t="str">
        <f>INDEX('ISO2-ISO3'!$D$1:$D$249, MATCH($N522, 'ISO2-ISO3'!$C$1:$C$249, 0))</f>
        <v>JPN</v>
      </c>
      <c r="AJ522" s="2" t="str">
        <f>INDEX('WB Country Groups'!$C$2:$C$219, MATCH($AI522, 'WB Country Groups'!$B$2:$B$219, 0))</f>
        <v>East Asia &amp; Pacific</v>
      </c>
    </row>
    <row r="523" spans="1:36">
      <c r="A523" s="70">
        <v>45169</v>
      </c>
      <c r="B523" s="70">
        <v>45169</v>
      </c>
      <c r="C523" s="71">
        <v>892400</v>
      </c>
      <c r="D523" s="1" t="s">
        <v>3211</v>
      </c>
      <c r="E523" s="71">
        <v>1335902</v>
      </c>
      <c r="F523" s="1">
        <v>84670702</v>
      </c>
      <c r="G523" s="1" t="s">
        <v>3212</v>
      </c>
      <c r="H523" s="72">
        <v>2073390</v>
      </c>
      <c r="I523" s="1" t="s">
        <v>3213</v>
      </c>
      <c r="J523" s="73">
        <v>1</v>
      </c>
      <c r="K523" s="73">
        <v>1</v>
      </c>
      <c r="L523" s="73">
        <v>1</v>
      </c>
      <c r="M523" s="1">
        <v>1</v>
      </c>
      <c r="N523" s="1" t="s">
        <v>1375</v>
      </c>
      <c r="O523" s="1" t="s">
        <v>1484</v>
      </c>
      <c r="P523" s="1">
        <v>40201030</v>
      </c>
      <c r="Q523" s="73">
        <v>1298190161</v>
      </c>
      <c r="R523" s="74">
        <v>360.2</v>
      </c>
      <c r="S523" s="1" t="s">
        <v>1448</v>
      </c>
      <c r="T523" s="75">
        <v>1</v>
      </c>
      <c r="U523" s="76">
        <v>467608095992.20001</v>
      </c>
      <c r="V523" s="77">
        <v>467608095992.20001</v>
      </c>
      <c r="W523" s="77">
        <v>790305972444.57996</v>
      </c>
      <c r="X523" s="76">
        <v>0.73305462583479997</v>
      </c>
      <c r="Y523" s="71">
        <v>1</v>
      </c>
      <c r="Z523" s="71">
        <v>0</v>
      </c>
      <c r="AA523" s="71">
        <v>0</v>
      </c>
      <c r="AB523" s="71">
        <v>0</v>
      </c>
      <c r="AC523" s="73">
        <v>1</v>
      </c>
      <c r="AD523" s="73">
        <v>0</v>
      </c>
      <c r="AE523" s="1" t="s">
        <v>1449</v>
      </c>
      <c r="AF523" s="1" t="s">
        <v>1450</v>
      </c>
      <c r="AG523" s="1" t="s">
        <v>1619</v>
      </c>
      <c r="AI523" s="2" t="str">
        <f>INDEX('ISO2-ISO3'!$D$1:$D$249, MATCH($N523, 'ISO2-ISO3'!$C$1:$C$249, 0))</f>
        <v>USA</v>
      </c>
      <c r="AJ523" s="2" t="str">
        <f>INDEX('WB Country Groups'!$C$2:$C$219, MATCH($AI523, 'WB Country Groups'!$B$2:$B$219, 0))</f>
        <v>North America</v>
      </c>
    </row>
    <row r="524" spans="1:36">
      <c r="A524" s="70">
        <v>45169</v>
      </c>
      <c r="B524" s="70">
        <v>45169</v>
      </c>
      <c r="C524" s="71">
        <v>892400</v>
      </c>
      <c r="D524" s="1" t="s">
        <v>3214</v>
      </c>
      <c r="E524" s="71">
        <v>1341901</v>
      </c>
      <c r="G524" s="1" t="s">
        <v>3215</v>
      </c>
      <c r="H524" s="72">
        <v>6747204</v>
      </c>
      <c r="I524" s="1" t="s">
        <v>3216</v>
      </c>
      <c r="J524" s="73">
        <v>0.85</v>
      </c>
      <c r="K524" s="73">
        <v>0.85</v>
      </c>
      <c r="L524" s="73">
        <v>0.85</v>
      </c>
      <c r="M524" s="1">
        <v>1</v>
      </c>
      <c r="N524" s="1" t="s">
        <v>1115</v>
      </c>
      <c r="O524" s="1" t="s">
        <v>1474</v>
      </c>
      <c r="P524" s="1">
        <v>45301020</v>
      </c>
      <c r="Q524" s="73">
        <v>103000000</v>
      </c>
      <c r="R524" s="74">
        <v>12170</v>
      </c>
      <c r="S524" s="1" t="s">
        <v>1479</v>
      </c>
      <c r="T524" s="75">
        <v>145.58500000000001</v>
      </c>
      <c r="U524" s="76">
        <v>7318635161.5894499</v>
      </c>
      <c r="V524" s="77">
        <v>7318635161.5894499</v>
      </c>
      <c r="W524" s="77">
        <v>8610159013.6346493</v>
      </c>
      <c r="X524" s="76">
        <v>1.14731960502E-2</v>
      </c>
      <c r="Y524" s="71">
        <v>0</v>
      </c>
      <c r="Z524" s="71">
        <v>1</v>
      </c>
      <c r="AA524" s="71">
        <v>0</v>
      </c>
      <c r="AB524" s="71">
        <v>0</v>
      </c>
      <c r="AC524" s="73">
        <v>0</v>
      </c>
      <c r="AD524" s="73">
        <v>1</v>
      </c>
      <c r="AE524" s="1" t="s">
        <v>1480</v>
      </c>
      <c r="AF524" s="1" t="s">
        <v>1450</v>
      </c>
      <c r="AG524" s="1" t="s">
        <v>1451</v>
      </c>
      <c r="AI524" s="2" t="str">
        <f>INDEX('ISO2-ISO3'!$D$1:$D$249, MATCH($N524, 'ISO2-ISO3'!$C$1:$C$249, 0))</f>
        <v>JPN</v>
      </c>
      <c r="AJ524" s="2" t="str">
        <f>INDEX('WB Country Groups'!$C$2:$C$219, MATCH($AI524, 'WB Country Groups'!$B$2:$B$219, 0))</f>
        <v>East Asia &amp; Pacific</v>
      </c>
    </row>
    <row r="525" spans="1:36">
      <c r="A525" s="70">
        <v>45169</v>
      </c>
      <c r="B525" s="70">
        <v>45169</v>
      </c>
      <c r="C525" s="71">
        <v>892400</v>
      </c>
      <c r="D525" s="1" t="s">
        <v>3217</v>
      </c>
      <c r="E525" s="71">
        <v>1343901</v>
      </c>
      <c r="G525" s="1" t="s">
        <v>3218</v>
      </c>
      <c r="H525" s="72">
        <v>790873</v>
      </c>
      <c r="I525" s="1" t="s">
        <v>3219</v>
      </c>
      <c r="J525" s="73">
        <v>1</v>
      </c>
      <c r="K525" s="73">
        <v>1</v>
      </c>
      <c r="L525" s="73">
        <v>1</v>
      </c>
      <c r="M525" s="1">
        <v>1</v>
      </c>
      <c r="N525" s="1" t="s">
        <v>1369</v>
      </c>
      <c r="O525" s="1" t="s">
        <v>1548</v>
      </c>
      <c r="P525" s="1">
        <v>55101010</v>
      </c>
      <c r="Q525" s="73">
        <v>1090320138</v>
      </c>
      <c r="R525" s="74">
        <v>16.265000000000001</v>
      </c>
      <c r="S525" s="1" t="s">
        <v>1669</v>
      </c>
      <c r="T525" s="75">
        <v>0.78917255257862096</v>
      </c>
      <c r="U525" s="76">
        <v>22471710384.026901</v>
      </c>
      <c r="V525" s="77">
        <v>22471710384.026901</v>
      </c>
      <c r="W525" s="77">
        <v>22471710384.026901</v>
      </c>
      <c r="X525" s="76">
        <v>3.5228199401599998E-2</v>
      </c>
      <c r="Y525" s="71">
        <v>1</v>
      </c>
      <c r="Z525" s="71">
        <v>0</v>
      </c>
      <c r="AA525" s="71">
        <v>0</v>
      </c>
      <c r="AB525" s="71">
        <v>0</v>
      </c>
      <c r="AC525" s="73">
        <v>1</v>
      </c>
      <c r="AD525" s="73">
        <v>0</v>
      </c>
      <c r="AE525" s="1" t="s">
        <v>1670</v>
      </c>
      <c r="AF525" s="1" t="s">
        <v>1450</v>
      </c>
      <c r="AG525" s="1" t="s">
        <v>1451</v>
      </c>
      <c r="AI525" s="2" t="str">
        <f>INDEX('ISO2-ISO3'!$D$1:$D$249, MATCH($N525, 'ISO2-ISO3'!$C$1:$C$249, 0))</f>
        <v>GBR</v>
      </c>
      <c r="AJ525" s="2" t="str">
        <f>INDEX('WB Country Groups'!$C$2:$C$219, MATCH($AI525, 'WB Country Groups'!$B$2:$B$219, 0))</f>
        <v>Europe &amp; Central Asia</v>
      </c>
    </row>
    <row r="526" spans="1:36">
      <c r="A526" s="70">
        <v>45169</v>
      </c>
      <c r="B526" s="70">
        <v>45169</v>
      </c>
      <c r="C526" s="71">
        <v>892400</v>
      </c>
      <c r="D526" s="1" t="s">
        <v>3220</v>
      </c>
      <c r="E526" s="71">
        <v>1345401</v>
      </c>
      <c r="F526" s="1" t="s">
        <v>3221</v>
      </c>
      <c r="G526" s="1" t="s">
        <v>3222</v>
      </c>
      <c r="H526" s="72">
        <v>2166160</v>
      </c>
      <c r="I526" s="1" t="s">
        <v>3223</v>
      </c>
      <c r="J526" s="73">
        <v>1</v>
      </c>
      <c r="K526" s="73">
        <v>1</v>
      </c>
      <c r="L526" s="73">
        <v>1</v>
      </c>
      <c r="M526" s="1">
        <v>1</v>
      </c>
      <c r="N526" s="1" t="s">
        <v>963</v>
      </c>
      <c r="O526" s="1" t="s">
        <v>1541</v>
      </c>
      <c r="P526" s="1">
        <v>10102050</v>
      </c>
      <c r="Q526" s="73">
        <v>433082187</v>
      </c>
      <c r="R526" s="74">
        <v>50</v>
      </c>
      <c r="S526" s="1" t="s">
        <v>1493</v>
      </c>
      <c r="T526" s="75">
        <v>1.3529500000000001</v>
      </c>
      <c r="U526" s="76">
        <v>16005106877.563801</v>
      </c>
      <c r="V526" s="77">
        <v>16005106877.563801</v>
      </c>
      <c r="W526" s="77">
        <v>16005106877.563801</v>
      </c>
      <c r="X526" s="76">
        <v>2.5090706799399998E-2</v>
      </c>
      <c r="Y526" s="71">
        <v>0</v>
      </c>
      <c r="Z526" s="71">
        <v>1</v>
      </c>
      <c r="AA526" s="71">
        <v>0</v>
      </c>
      <c r="AB526" s="71">
        <v>0</v>
      </c>
      <c r="AC526" s="73">
        <v>0</v>
      </c>
      <c r="AD526" s="73">
        <v>1</v>
      </c>
      <c r="AE526" s="1" t="s">
        <v>1494</v>
      </c>
      <c r="AF526" s="1" t="s">
        <v>1450</v>
      </c>
      <c r="AG526" s="1" t="s">
        <v>1451</v>
      </c>
      <c r="AI526" s="2" t="str">
        <f>INDEX('ISO2-ISO3'!$D$1:$D$249, MATCH($N526, 'ISO2-ISO3'!$C$1:$C$249, 0))</f>
        <v>CAN</v>
      </c>
      <c r="AJ526" s="2" t="str">
        <f>INDEX('WB Country Groups'!$C$2:$C$219, MATCH($AI526, 'WB Country Groups'!$B$2:$B$219, 0))</f>
        <v>North America</v>
      </c>
    </row>
    <row r="527" spans="1:36">
      <c r="A527" s="70">
        <v>45169</v>
      </c>
      <c r="B527" s="70">
        <v>45169</v>
      </c>
      <c r="C527" s="71">
        <v>892400</v>
      </c>
      <c r="D527" s="1" t="s">
        <v>3224</v>
      </c>
      <c r="E527" s="71">
        <v>1345801</v>
      </c>
      <c r="G527" s="1" t="s">
        <v>3225</v>
      </c>
      <c r="H527" s="72">
        <v>6881436</v>
      </c>
      <c r="I527" s="1" t="s">
        <v>3226</v>
      </c>
      <c r="J527" s="73">
        <v>1</v>
      </c>
      <c r="K527" s="73">
        <v>1</v>
      </c>
      <c r="L527" s="73">
        <v>1</v>
      </c>
      <c r="M527" s="1">
        <v>1</v>
      </c>
      <c r="N527" s="1" t="s">
        <v>1203</v>
      </c>
      <c r="O527" s="1" t="s">
        <v>1692</v>
      </c>
      <c r="P527" s="1">
        <v>50101020</v>
      </c>
      <c r="Q527" s="73">
        <v>1871369445</v>
      </c>
      <c r="R527" s="74">
        <v>5.0750000000000002</v>
      </c>
      <c r="S527" s="1" t="s">
        <v>3227</v>
      </c>
      <c r="T527" s="75">
        <v>1.67940213284071</v>
      </c>
      <c r="U527" s="76">
        <v>5655107700.3281403</v>
      </c>
      <c r="V527" s="77">
        <v>5655107700.3281403</v>
      </c>
      <c r="W527" s="77">
        <v>5655107700.3281403</v>
      </c>
      <c r="X527" s="76">
        <v>8.8653359401999997E-3</v>
      </c>
      <c r="Y527" s="71">
        <v>0</v>
      </c>
      <c r="Z527" s="71">
        <v>1</v>
      </c>
      <c r="AA527" s="71">
        <v>0</v>
      </c>
      <c r="AB527" s="71">
        <v>0</v>
      </c>
      <c r="AC527" s="73">
        <v>1</v>
      </c>
      <c r="AD527" s="73">
        <v>0</v>
      </c>
      <c r="AE527" s="1" t="s">
        <v>3228</v>
      </c>
      <c r="AF527" s="1" t="s">
        <v>1450</v>
      </c>
      <c r="AG527" s="1" t="s">
        <v>1451</v>
      </c>
      <c r="AI527" s="2" t="str">
        <f>INDEX('ISO2-ISO3'!$D$1:$D$249, MATCH($N527, 'ISO2-ISO3'!$C$1:$C$249, 0))</f>
        <v>NZL</v>
      </c>
      <c r="AJ527" s="2" t="str">
        <f>INDEX('WB Country Groups'!$C$2:$C$219, MATCH($AI527, 'WB Country Groups'!$B$2:$B$219, 0))</f>
        <v>East Asia &amp; Pacific</v>
      </c>
    </row>
    <row r="528" spans="1:36">
      <c r="A528" s="70">
        <v>45169</v>
      </c>
      <c r="B528" s="70">
        <v>45169</v>
      </c>
      <c r="C528" s="71">
        <v>892400</v>
      </c>
      <c r="D528" s="1" t="s">
        <v>3229</v>
      </c>
      <c r="E528" s="71">
        <v>1347001</v>
      </c>
      <c r="G528" s="1" t="s">
        <v>3230</v>
      </c>
      <c r="H528" s="72">
        <v>6763965</v>
      </c>
      <c r="I528" s="1" t="s">
        <v>3231</v>
      </c>
      <c r="J528" s="73">
        <v>0.85</v>
      </c>
      <c r="K528" s="73">
        <v>0.85</v>
      </c>
      <c r="L528" s="73">
        <v>0.85</v>
      </c>
      <c r="M528" s="1">
        <v>1</v>
      </c>
      <c r="N528" s="1" t="s">
        <v>1115</v>
      </c>
      <c r="O528" s="1" t="s">
        <v>1467</v>
      </c>
      <c r="P528" s="1">
        <v>20106020</v>
      </c>
      <c r="Q528" s="73">
        <v>67369359</v>
      </c>
      <c r="R528" s="74">
        <v>70600</v>
      </c>
      <c r="S528" s="1" t="s">
        <v>1479</v>
      </c>
      <c r="T528" s="75">
        <v>145.58500000000001</v>
      </c>
      <c r="U528" s="76">
        <v>27769586383.143902</v>
      </c>
      <c r="V528" s="77">
        <v>27769586383.143902</v>
      </c>
      <c r="W528" s="77">
        <v>32670101627.2281</v>
      </c>
      <c r="X528" s="76">
        <v>4.3533514347099997E-2</v>
      </c>
      <c r="Y528" s="71">
        <v>1</v>
      </c>
      <c r="Z528" s="71">
        <v>0</v>
      </c>
      <c r="AA528" s="71">
        <v>0</v>
      </c>
      <c r="AB528" s="71">
        <v>0</v>
      </c>
      <c r="AC528" s="73">
        <v>0</v>
      </c>
      <c r="AD528" s="73">
        <v>1</v>
      </c>
      <c r="AE528" s="1" t="s">
        <v>1480</v>
      </c>
      <c r="AF528" s="1" t="s">
        <v>1450</v>
      </c>
      <c r="AG528" s="1" t="s">
        <v>1451</v>
      </c>
      <c r="AI528" s="2" t="str">
        <f>INDEX('ISO2-ISO3'!$D$1:$D$249, MATCH($N528, 'ISO2-ISO3'!$C$1:$C$249, 0))</f>
        <v>JPN</v>
      </c>
      <c r="AJ528" s="2" t="str">
        <f>INDEX('WB Country Groups'!$C$2:$C$219, MATCH($AI528, 'WB Country Groups'!$B$2:$B$219, 0))</f>
        <v>East Asia &amp; Pacific</v>
      </c>
    </row>
    <row r="529" spans="1:36">
      <c r="A529" s="70">
        <v>45169</v>
      </c>
      <c r="B529" s="70">
        <v>45169</v>
      </c>
      <c r="C529" s="71">
        <v>892400</v>
      </c>
      <c r="D529" s="1" t="s">
        <v>3232</v>
      </c>
      <c r="E529" s="71">
        <v>1349901</v>
      </c>
      <c r="F529" s="1">
        <v>460690100</v>
      </c>
      <c r="G529" s="1" t="s">
        <v>3233</v>
      </c>
      <c r="H529" s="72">
        <v>2466321</v>
      </c>
      <c r="I529" s="1" t="s">
        <v>3234</v>
      </c>
      <c r="J529" s="73">
        <v>1</v>
      </c>
      <c r="K529" s="73">
        <v>1</v>
      </c>
      <c r="L529" s="73">
        <v>1</v>
      </c>
      <c r="M529" s="1">
        <v>1</v>
      </c>
      <c r="N529" s="1" t="s">
        <v>1375</v>
      </c>
      <c r="O529" s="1" t="s">
        <v>1692</v>
      </c>
      <c r="P529" s="1">
        <v>50201010</v>
      </c>
      <c r="Q529" s="73">
        <v>386461548</v>
      </c>
      <c r="R529" s="74">
        <v>32.61</v>
      </c>
      <c r="S529" s="1" t="s">
        <v>1448</v>
      </c>
      <c r="T529" s="75">
        <v>1</v>
      </c>
      <c r="U529" s="76">
        <v>12602511080.280001</v>
      </c>
      <c r="V529" s="77">
        <v>12602511080.280001</v>
      </c>
      <c r="W529" s="77">
        <v>12602511080.280001</v>
      </c>
      <c r="X529" s="76">
        <v>1.97565635063E-2</v>
      </c>
      <c r="Y529" s="71">
        <v>0</v>
      </c>
      <c r="Z529" s="71">
        <v>1</v>
      </c>
      <c r="AA529" s="71">
        <v>0</v>
      </c>
      <c r="AB529" s="71">
        <v>0</v>
      </c>
      <c r="AC529" s="73">
        <v>1</v>
      </c>
      <c r="AD529" s="73">
        <v>0</v>
      </c>
      <c r="AE529" s="1" t="s">
        <v>1449</v>
      </c>
      <c r="AF529" s="1" t="s">
        <v>1450</v>
      </c>
      <c r="AG529" s="1" t="s">
        <v>1451</v>
      </c>
      <c r="AI529" s="2" t="str">
        <f>INDEX('ISO2-ISO3'!$D$1:$D$249, MATCH($N529, 'ISO2-ISO3'!$C$1:$C$249, 0))</f>
        <v>USA</v>
      </c>
      <c r="AJ529" s="2" t="str">
        <f>INDEX('WB Country Groups'!$C$2:$C$219, MATCH($AI529, 'WB Country Groups'!$B$2:$B$219, 0))</f>
        <v>North America</v>
      </c>
    </row>
    <row r="530" spans="1:36">
      <c r="A530" s="70">
        <v>45169</v>
      </c>
      <c r="B530" s="70">
        <v>45169</v>
      </c>
      <c r="C530" s="71">
        <v>892400</v>
      </c>
      <c r="D530" s="1" t="s">
        <v>3235</v>
      </c>
      <c r="E530" s="71">
        <v>1350201</v>
      </c>
      <c r="F530" s="1" t="s">
        <v>3236</v>
      </c>
      <c r="G530" s="1" t="s">
        <v>3237</v>
      </c>
      <c r="H530" s="72">
        <v>2917766</v>
      </c>
      <c r="I530" s="1" t="s">
        <v>3238</v>
      </c>
      <c r="J530" s="73">
        <v>1</v>
      </c>
      <c r="K530" s="73">
        <v>1</v>
      </c>
      <c r="L530" s="73">
        <v>1</v>
      </c>
      <c r="M530" s="1">
        <v>1</v>
      </c>
      <c r="N530" s="1" t="s">
        <v>1375</v>
      </c>
      <c r="O530" s="1" t="s">
        <v>1447</v>
      </c>
      <c r="P530" s="1">
        <v>35102030</v>
      </c>
      <c r="Q530" s="73">
        <v>932846602</v>
      </c>
      <c r="R530" s="74">
        <v>476.58</v>
      </c>
      <c r="S530" s="1" t="s">
        <v>1448</v>
      </c>
      <c r="T530" s="75">
        <v>1</v>
      </c>
      <c r="U530" s="76">
        <v>444576033581.15997</v>
      </c>
      <c r="V530" s="77">
        <v>444576033581.15997</v>
      </c>
      <c r="W530" s="77">
        <v>444576033581.15997</v>
      </c>
      <c r="X530" s="76">
        <v>0.69694798003970004</v>
      </c>
      <c r="Y530" s="71">
        <v>1</v>
      </c>
      <c r="Z530" s="71">
        <v>0</v>
      </c>
      <c r="AA530" s="71">
        <v>0</v>
      </c>
      <c r="AB530" s="71">
        <v>0</v>
      </c>
      <c r="AC530" s="73">
        <v>1</v>
      </c>
      <c r="AD530" s="73">
        <v>0</v>
      </c>
      <c r="AE530" s="1" t="s">
        <v>1449</v>
      </c>
      <c r="AF530" s="1" t="s">
        <v>1450</v>
      </c>
      <c r="AG530" s="1" t="s">
        <v>1451</v>
      </c>
      <c r="AI530" s="2" t="str">
        <f>INDEX('ISO2-ISO3'!$D$1:$D$249, MATCH($N530, 'ISO2-ISO3'!$C$1:$C$249, 0))</f>
        <v>USA</v>
      </c>
      <c r="AJ530" s="2" t="str">
        <f>INDEX('WB Country Groups'!$C$2:$C$219, MATCH($AI530, 'WB Country Groups'!$B$2:$B$219, 0))</f>
        <v>North America</v>
      </c>
    </row>
    <row r="531" spans="1:36">
      <c r="A531" s="70">
        <v>45169</v>
      </c>
      <c r="B531" s="70">
        <v>45169</v>
      </c>
      <c r="C531" s="71">
        <v>892400</v>
      </c>
      <c r="D531" s="1" t="s">
        <v>3239</v>
      </c>
      <c r="E531" s="71">
        <v>1350601</v>
      </c>
      <c r="G531" s="1" t="s">
        <v>3240</v>
      </c>
      <c r="H531" s="72">
        <v>6215035</v>
      </c>
      <c r="I531" s="1" t="s">
        <v>3241</v>
      </c>
      <c r="J531" s="73">
        <v>1</v>
      </c>
      <c r="K531" s="73">
        <v>1</v>
      </c>
      <c r="L531" s="73">
        <v>1</v>
      </c>
      <c r="M531" s="1">
        <v>1</v>
      </c>
      <c r="N531" s="1" t="s">
        <v>908</v>
      </c>
      <c r="O531" s="1" t="s">
        <v>1484</v>
      </c>
      <c r="P531" s="1">
        <v>40101010</v>
      </c>
      <c r="Q531" s="73">
        <v>1688414169</v>
      </c>
      <c r="R531" s="74">
        <v>102.18</v>
      </c>
      <c r="S531" s="1" t="s">
        <v>1578</v>
      </c>
      <c r="T531" s="75">
        <v>1.54404385084536</v>
      </c>
      <c r="U531" s="76">
        <v>111733976786.97</v>
      </c>
      <c r="V531" s="77">
        <v>111733976786.97</v>
      </c>
      <c r="W531" s="77">
        <v>111733976786.97</v>
      </c>
      <c r="X531" s="76">
        <v>0.17516187005450001</v>
      </c>
      <c r="Y531" s="71">
        <v>1</v>
      </c>
      <c r="Z531" s="71">
        <v>0</v>
      </c>
      <c r="AA531" s="71">
        <v>0</v>
      </c>
      <c r="AB531" s="71">
        <v>0</v>
      </c>
      <c r="AC531" s="73">
        <v>0</v>
      </c>
      <c r="AD531" s="73">
        <v>1</v>
      </c>
      <c r="AE531" s="1" t="s">
        <v>1579</v>
      </c>
      <c r="AF531" s="1" t="s">
        <v>1450</v>
      </c>
      <c r="AG531" s="1" t="s">
        <v>1451</v>
      </c>
      <c r="AI531" s="2" t="str">
        <f>INDEX('ISO2-ISO3'!$D$1:$D$249, MATCH($N531, 'ISO2-ISO3'!$C$1:$C$249, 0))</f>
        <v>AUS</v>
      </c>
      <c r="AJ531" s="2" t="str">
        <f>INDEX('WB Country Groups'!$C$2:$C$219, MATCH($AI531, 'WB Country Groups'!$B$2:$B$219, 0))</f>
        <v>East Asia &amp; Pacific</v>
      </c>
    </row>
    <row r="532" spans="1:36">
      <c r="A532" s="70">
        <v>45169</v>
      </c>
      <c r="B532" s="70">
        <v>45169</v>
      </c>
      <c r="C532" s="71">
        <v>892400</v>
      </c>
      <c r="D532" s="1" t="s">
        <v>3242</v>
      </c>
      <c r="E532" s="71">
        <v>1357301</v>
      </c>
      <c r="F532" s="1">
        <v>493267108</v>
      </c>
      <c r="G532" s="1" t="s">
        <v>3243</v>
      </c>
      <c r="H532" s="72">
        <v>2490911</v>
      </c>
      <c r="I532" s="1" t="s">
        <v>3244</v>
      </c>
      <c r="J532" s="73">
        <v>1</v>
      </c>
      <c r="K532" s="73">
        <v>1</v>
      </c>
      <c r="L532" s="73">
        <v>1</v>
      </c>
      <c r="M532" s="1">
        <v>1</v>
      </c>
      <c r="N532" s="1" t="s">
        <v>1375</v>
      </c>
      <c r="O532" s="1" t="s">
        <v>1484</v>
      </c>
      <c r="P532" s="1">
        <v>40101010</v>
      </c>
      <c r="Q532" s="73">
        <v>924859268</v>
      </c>
      <c r="R532" s="74">
        <v>11.33</v>
      </c>
      <c r="S532" s="1" t="s">
        <v>1448</v>
      </c>
      <c r="T532" s="75">
        <v>1</v>
      </c>
      <c r="U532" s="76">
        <v>10478655506.440001</v>
      </c>
      <c r="V532" s="77">
        <v>10478655506.440001</v>
      </c>
      <c r="W532" s="77">
        <v>10478655506.440001</v>
      </c>
      <c r="X532" s="76">
        <v>1.6427061373299998E-2</v>
      </c>
      <c r="Y532" s="71">
        <v>0</v>
      </c>
      <c r="Z532" s="71">
        <v>1</v>
      </c>
      <c r="AA532" s="71">
        <v>0</v>
      </c>
      <c r="AB532" s="71">
        <v>0</v>
      </c>
      <c r="AC532" s="73">
        <v>1</v>
      </c>
      <c r="AD532" s="73">
        <v>0</v>
      </c>
      <c r="AE532" s="1" t="s">
        <v>1449</v>
      </c>
      <c r="AF532" s="1" t="s">
        <v>1450</v>
      </c>
      <c r="AG532" s="1" t="s">
        <v>1451</v>
      </c>
      <c r="AI532" s="2" t="str">
        <f>INDEX('ISO2-ISO3'!$D$1:$D$249, MATCH($N532, 'ISO2-ISO3'!$C$1:$C$249, 0))</f>
        <v>USA</v>
      </c>
      <c r="AJ532" s="2" t="str">
        <f>INDEX('WB Country Groups'!$C$2:$C$219, MATCH($AI532, 'WB Country Groups'!$B$2:$B$219, 0))</f>
        <v>North America</v>
      </c>
    </row>
    <row r="533" spans="1:36">
      <c r="A533" s="70">
        <v>45169</v>
      </c>
      <c r="B533" s="70">
        <v>45169</v>
      </c>
      <c r="C533" s="71">
        <v>892400</v>
      </c>
      <c r="D533" s="1" t="s">
        <v>3245</v>
      </c>
      <c r="E533" s="71">
        <v>1357401</v>
      </c>
      <c r="F533" s="1" t="s">
        <v>3246</v>
      </c>
      <c r="G533" s="1" t="s">
        <v>3247</v>
      </c>
      <c r="H533" s="72" t="s">
        <v>3248</v>
      </c>
      <c r="I533" s="1" t="s">
        <v>3249</v>
      </c>
      <c r="J533" s="73">
        <v>1</v>
      </c>
      <c r="K533" s="73">
        <v>1</v>
      </c>
      <c r="L533" s="73">
        <v>1</v>
      </c>
      <c r="M533" s="1">
        <v>1</v>
      </c>
      <c r="N533" s="1" t="s">
        <v>1375</v>
      </c>
      <c r="O533" s="1" t="s">
        <v>1484</v>
      </c>
      <c r="P533" s="1">
        <v>40101015</v>
      </c>
      <c r="Q533" s="73">
        <v>1328140081</v>
      </c>
      <c r="R533" s="74">
        <v>30.55</v>
      </c>
      <c r="S533" s="1" t="s">
        <v>1448</v>
      </c>
      <c r="T533" s="75">
        <v>1</v>
      </c>
      <c r="U533" s="76">
        <v>40574679474.550003</v>
      </c>
      <c r="V533" s="77">
        <v>40574679474.550003</v>
      </c>
      <c r="W533" s="77">
        <v>40574679474.550003</v>
      </c>
      <c r="X533" s="76">
        <v>6.3607659353000001E-2</v>
      </c>
      <c r="Y533" s="71">
        <v>1</v>
      </c>
      <c r="Z533" s="71">
        <v>0</v>
      </c>
      <c r="AA533" s="71">
        <v>0</v>
      </c>
      <c r="AB533" s="71">
        <v>0</v>
      </c>
      <c r="AC533" s="73">
        <v>1</v>
      </c>
      <c r="AD533" s="73">
        <v>0</v>
      </c>
      <c r="AE533" s="1" t="s">
        <v>1449</v>
      </c>
      <c r="AF533" s="1" t="s">
        <v>1450</v>
      </c>
      <c r="AG533" s="1" t="s">
        <v>1451</v>
      </c>
      <c r="AI533" s="2" t="str">
        <f>INDEX('ISO2-ISO3'!$D$1:$D$249, MATCH($N533, 'ISO2-ISO3'!$C$1:$C$249, 0))</f>
        <v>USA</v>
      </c>
      <c r="AJ533" s="2" t="str">
        <f>INDEX('WB Country Groups'!$C$2:$C$219, MATCH($AI533, 'WB Country Groups'!$B$2:$B$219, 0))</f>
        <v>North America</v>
      </c>
    </row>
    <row r="534" spans="1:36">
      <c r="A534" s="70">
        <v>45169</v>
      </c>
      <c r="B534" s="70">
        <v>45169</v>
      </c>
      <c r="C534" s="71">
        <v>892400</v>
      </c>
      <c r="D534" s="1" t="s">
        <v>3250</v>
      </c>
      <c r="E534" s="71">
        <v>1358601</v>
      </c>
      <c r="G534" s="1" t="s">
        <v>3251</v>
      </c>
      <c r="H534" s="72">
        <v>6250508</v>
      </c>
      <c r="I534" s="1" t="s">
        <v>3252</v>
      </c>
      <c r="J534" s="73">
        <v>0.9</v>
      </c>
      <c r="K534" s="73">
        <v>0.9</v>
      </c>
      <c r="L534" s="73">
        <v>0.9</v>
      </c>
      <c r="M534" s="1">
        <v>1</v>
      </c>
      <c r="N534" s="1" t="s">
        <v>1115</v>
      </c>
      <c r="O534" s="1" t="s">
        <v>1564</v>
      </c>
      <c r="P534" s="1">
        <v>60201010</v>
      </c>
      <c r="Q534" s="73">
        <v>68918979</v>
      </c>
      <c r="R534" s="74">
        <v>16065</v>
      </c>
      <c r="S534" s="1" t="s">
        <v>1479</v>
      </c>
      <c r="T534" s="75">
        <v>145.58500000000001</v>
      </c>
      <c r="U534" s="76">
        <v>6844558559.4085903</v>
      </c>
      <c r="V534" s="77">
        <v>6844558559.4085903</v>
      </c>
      <c r="W534" s="77">
        <v>7605065066.0095501</v>
      </c>
      <c r="X534" s="76">
        <v>1.0730000949E-2</v>
      </c>
      <c r="Y534" s="71">
        <v>0</v>
      </c>
      <c r="Z534" s="71">
        <v>1</v>
      </c>
      <c r="AA534" s="71">
        <v>0</v>
      </c>
      <c r="AB534" s="71">
        <v>0</v>
      </c>
      <c r="AC534" s="73">
        <v>1</v>
      </c>
      <c r="AD534" s="73">
        <v>0</v>
      </c>
      <c r="AE534" s="1" t="s">
        <v>1480</v>
      </c>
      <c r="AF534" s="1" t="s">
        <v>1450</v>
      </c>
      <c r="AG534" s="1" t="s">
        <v>1451</v>
      </c>
      <c r="AI534" s="2" t="str">
        <f>INDEX('ISO2-ISO3'!$D$1:$D$249, MATCH($N534, 'ISO2-ISO3'!$C$1:$C$249, 0))</f>
        <v>JPN</v>
      </c>
      <c r="AJ534" s="2" t="str">
        <f>INDEX('WB Country Groups'!$C$2:$C$219, MATCH($AI534, 'WB Country Groups'!$B$2:$B$219, 0))</f>
        <v>East Asia &amp; Pacific</v>
      </c>
    </row>
    <row r="535" spans="1:36">
      <c r="A535" s="70">
        <v>45169</v>
      </c>
      <c r="B535" s="70">
        <v>45169</v>
      </c>
      <c r="C535" s="71">
        <v>892400</v>
      </c>
      <c r="D535" s="1" t="s">
        <v>3253</v>
      </c>
      <c r="E535" s="71">
        <v>1363301</v>
      </c>
      <c r="F535" s="1" t="s">
        <v>3254</v>
      </c>
      <c r="G535" s="1" t="s">
        <v>3255</v>
      </c>
      <c r="H535" s="72" t="s">
        <v>3256</v>
      </c>
      <c r="I535" s="1" t="s">
        <v>3257</v>
      </c>
      <c r="J535" s="73">
        <v>1</v>
      </c>
      <c r="K535" s="73">
        <v>1</v>
      </c>
      <c r="L535" s="73">
        <v>1</v>
      </c>
      <c r="M535" s="1">
        <v>1</v>
      </c>
      <c r="N535" s="1" t="s">
        <v>1375</v>
      </c>
      <c r="O535" s="1" t="s">
        <v>1462</v>
      </c>
      <c r="P535" s="1">
        <v>15101040</v>
      </c>
      <c r="Q535" s="73">
        <v>490337189</v>
      </c>
      <c r="R535" s="74">
        <v>387.04</v>
      </c>
      <c r="S535" s="1" t="s">
        <v>1448</v>
      </c>
      <c r="T535" s="75">
        <v>1</v>
      </c>
      <c r="U535" s="76">
        <v>189780105630.56</v>
      </c>
      <c r="V535" s="77">
        <v>189780105630.56</v>
      </c>
      <c r="W535" s="77">
        <v>189780105630.56</v>
      </c>
      <c r="X535" s="76">
        <v>0.29751235172419999</v>
      </c>
      <c r="Y535" s="71">
        <v>1</v>
      </c>
      <c r="Z535" s="71">
        <v>0</v>
      </c>
      <c r="AA535" s="71">
        <v>0</v>
      </c>
      <c r="AB535" s="71">
        <v>0</v>
      </c>
      <c r="AC535" s="73">
        <v>1</v>
      </c>
      <c r="AD535" s="73">
        <v>0</v>
      </c>
      <c r="AE535" s="1" t="s">
        <v>1449</v>
      </c>
      <c r="AF535" s="1" t="s">
        <v>1450</v>
      </c>
      <c r="AG535" s="1" t="s">
        <v>1451</v>
      </c>
      <c r="AI535" s="2" t="str">
        <f>INDEX('ISO2-ISO3'!$D$1:$D$249, MATCH($N535, 'ISO2-ISO3'!$C$1:$C$249, 0))</f>
        <v>USA</v>
      </c>
      <c r="AJ535" s="2" t="str">
        <f>INDEX('WB Country Groups'!$C$2:$C$219, MATCH($AI535, 'WB Country Groups'!$B$2:$B$219, 0))</f>
        <v>North America</v>
      </c>
    </row>
    <row r="536" spans="1:36">
      <c r="A536" s="70">
        <v>45169</v>
      </c>
      <c r="B536" s="70">
        <v>45169</v>
      </c>
      <c r="C536" s="71">
        <v>892400</v>
      </c>
      <c r="D536" s="1" t="s">
        <v>3258</v>
      </c>
      <c r="E536" s="71">
        <v>1363901</v>
      </c>
      <c r="F536" s="1">
        <v>595112103</v>
      </c>
      <c r="G536" s="1" t="s">
        <v>3259</v>
      </c>
      <c r="H536" s="72">
        <v>2588184</v>
      </c>
      <c r="I536" s="1" t="s">
        <v>3260</v>
      </c>
      <c r="J536" s="73">
        <v>1</v>
      </c>
      <c r="K536" s="73">
        <v>1</v>
      </c>
      <c r="L536" s="73">
        <v>1</v>
      </c>
      <c r="M536" s="1">
        <v>1</v>
      </c>
      <c r="N536" s="1" t="s">
        <v>1375</v>
      </c>
      <c r="O536" s="1" t="s">
        <v>1474</v>
      </c>
      <c r="P536" s="1">
        <v>45301020</v>
      </c>
      <c r="Q536" s="73">
        <v>1094394354</v>
      </c>
      <c r="R536" s="74">
        <v>69.94</v>
      </c>
      <c r="S536" s="1" t="s">
        <v>1448</v>
      </c>
      <c r="T536" s="75">
        <v>1</v>
      </c>
      <c r="U536" s="76">
        <v>76541941118.759995</v>
      </c>
      <c r="V536" s="77">
        <v>76541941118.759995</v>
      </c>
      <c r="W536" s="77">
        <v>76541941118.759995</v>
      </c>
      <c r="X536" s="76">
        <v>0.1199924134941</v>
      </c>
      <c r="Y536" s="71">
        <v>1</v>
      </c>
      <c r="Z536" s="71">
        <v>0</v>
      </c>
      <c r="AA536" s="71">
        <v>0</v>
      </c>
      <c r="AB536" s="71">
        <v>0</v>
      </c>
      <c r="AC536" s="73">
        <v>1</v>
      </c>
      <c r="AD536" s="73">
        <v>0</v>
      </c>
      <c r="AE536" s="1" t="s">
        <v>1475</v>
      </c>
      <c r="AF536" s="1" t="s">
        <v>1450</v>
      </c>
      <c r="AG536" s="1" t="s">
        <v>1451</v>
      </c>
      <c r="AI536" s="2" t="str">
        <f>INDEX('ISO2-ISO3'!$D$1:$D$249, MATCH($N536, 'ISO2-ISO3'!$C$1:$C$249, 0))</f>
        <v>USA</v>
      </c>
      <c r="AJ536" s="2" t="str">
        <f>INDEX('WB Country Groups'!$C$2:$C$219, MATCH($AI536, 'WB Country Groups'!$B$2:$B$219, 0))</f>
        <v>North America</v>
      </c>
    </row>
    <row r="537" spans="1:36">
      <c r="A537" s="70">
        <v>45169</v>
      </c>
      <c r="B537" s="70">
        <v>45169</v>
      </c>
      <c r="C537" s="71">
        <v>892400</v>
      </c>
      <c r="D537" s="1" t="s">
        <v>3261</v>
      </c>
      <c r="E537" s="71">
        <v>1365201</v>
      </c>
      <c r="F537" s="1">
        <v>290876101</v>
      </c>
      <c r="G537" s="1" t="s">
        <v>3262</v>
      </c>
      <c r="H537" s="72">
        <v>2650050</v>
      </c>
      <c r="I537" s="1" t="s">
        <v>3263</v>
      </c>
      <c r="J537" s="73">
        <v>1</v>
      </c>
      <c r="K537" s="73">
        <v>1</v>
      </c>
      <c r="L537" s="73">
        <v>1</v>
      </c>
      <c r="M537" s="1">
        <v>1</v>
      </c>
      <c r="N537" s="1" t="s">
        <v>963</v>
      </c>
      <c r="O537" s="1" t="s">
        <v>1548</v>
      </c>
      <c r="P537" s="1">
        <v>55101010</v>
      </c>
      <c r="Q537" s="73">
        <v>271386740</v>
      </c>
      <c r="R537" s="74">
        <v>50.65</v>
      </c>
      <c r="S537" s="1" t="s">
        <v>1493</v>
      </c>
      <c r="T537" s="75">
        <v>1.3529500000000001</v>
      </c>
      <c r="U537" s="76">
        <v>10159827326.2131</v>
      </c>
      <c r="V537" s="77">
        <v>10159827326.2131</v>
      </c>
      <c r="W537" s="77">
        <v>10159827326.2131</v>
      </c>
      <c r="X537" s="76">
        <v>1.59272443805E-2</v>
      </c>
      <c r="Y537" s="71">
        <v>0</v>
      </c>
      <c r="Z537" s="71">
        <v>1</v>
      </c>
      <c r="AA537" s="71">
        <v>0</v>
      </c>
      <c r="AB537" s="71">
        <v>0</v>
      </c>
      <c r="AC537" s="73">
        <v>1</v>
      </c>
      <c r="AD537" s="73">
        <v>0</v>
      </c>
      <c r="AE537" s="1" t="s">
        <v>1494</v>
      </c>
      <c r="AF537" s="1" t="s">
        <v>1450</v>
      </c>
      <c r="AG537" s="1" t="s">
        <v>1451</v>
      </c>
      <c r="AI537" s="2" t="str">
        <f>INDEX('ISO2-ISO3'!$D$1:$D$249, MATCH($N537, 'ISO2-ISO3'!$C$1:$C$249, 0))</f>
        <v>CAN</v>
      </c>
      <c r="AJ537" s="2" t="str">
        <f>INDEX('WB Country Groups'!$C$2:$C$219, MATCH($AI537, 'WB Country Groups'!$B$2:$B$219, 0))</f>
        <v>North America</v>
      </c>
    </row>
    <row r="538" spans="1:36">
      <c r="A538" s="70">
        <v>45169</v>
      </c>
      <c r="B538" s="70">
        <v>45169</v>
      </c>
      <c r="C538" s="71">
        <v>892400</v>
      </c>
      <c r="D538" s="1" t="s">
        <v>3264</v>
      </c>
      <c r="E538" s="71">
        <v>1365401</v>
      </c>
      <c r="F538" s="1" t="s">
        <v>3265</v>
      </c>
      <c r="G538" s="1" t="s">
        <v>3266</v>
      </c>
      <c r="H538" s="72">
        <v>2927925</v>
      </c>
      <c r="I538" s="1" t="s">
        <v>3267</v>
      </c>
      <c r="J538" s="73">
        <v>1</v>
      </c>
      <c r="K538" s="73">
        <v>1</v>
      </c>
      <c r="L538" s="73">
        <v>1</v>
      </c>
      <c r="M538" s="1">
        <v>1</v>
      </c>
      <c r="N538" s="1" t="s">
        <v>1375</v>
      </c>
      <c r="O538" s="1" t="s">
        <v>1564</v>
      </c>
      <c r="P538" s="1">
        <v>60105010</v>
      </c>
      <c r="Q538" s="73">
        <v>400053497</v>
      </c>
      <c r="R538" s="74">
        <v>43.68</v>
      </c>
      <c r="S538" s="1" t="s">
        <v>1448</v>
      </c>
      <c r="T538" s="75">
        <v>1</v>
      </c>
      <c r="U538" s="76">
        <v>17474336748.959999</v>
      </c>
      <c r="V538" s="77">
        <v>17474336748.959999</v>
      </c>
      <c r="W538" s="77">
        <v>17474336748.959999</v>
      </c>
      <c r="X538" s="76">
        <v>2.7393972638599998E-2</v>
      </c>
      <c r="Y538" s="71">
        <v>0</v>
      </c>
      <c r="Z538" s="71">
        <v>1</v>
      </c>
      <c r="AA538" s="71">
        <v>0</v>
      </c>
      <c r="AB538" s="71">
        <v>0</v>
      </c>
      <c r="AC538" s="73">
        <v>1</v>
      </c>
      <c r="AD538" s="73">
        <v>0</v>
      </c>
      <c r="AE538" s="1" t="s">
        <v>1449</v>
      </c>
      <c r="AF538" s="1" t="s">
        <v>1450</v>
      </c>
      <c r="AG538" s="1" t="s">
        <v>1451</v>
      </c>
      <c r="AI538" s="2" t="str">
        <f>INDEX('ISO2-ISO3'!$D$1:$D$249, MATCH($N538, 'ISO2-ISO3'!$C$1:$C$249, 0))</f>
        <v>USA</v>
      </c>
      <c r="AJ538" s="2" t="str">
        <f>INDEX('WB Country Groups'!$C$2:$C$219, MATCH($AI538, 'WB Country Groups'!$B$2:$B$219, 0))</f>
        <v>North America</v>
      </c>
    </row>
    <row r="539" spans="1:36">
      <c r="A539" s="70">
        <v>45169</v>
      </c>
      <c r="B539" s="70">
        <v>45169</v>
      </c>
      <c r="C539" s="71">
        <v>892400</v>
      </c>
      <c r="D539" s="1" t="s">
        <v>3268</v>
      </c>
      <c r="E539" s="71">
        <v>1366101</v>
      </c>
      <c r="G539" s="1" t="s">
        <v>3269</v>
      </c>
      <c r="H539" s="72">
        <v>6196152</v>
      </c>
      <c r="I539" s="1" t="s">
        <v>3270</v>
      </c>
      <c r="J539" s="73">
        <v>0.2</v>
      </c>
      <c r="K539" s="73">
        <v>0.2</v>
      </c>
      <c r="L539" s="73">
        <v>0.2</v>
      </c>
      <c r="M539" s="1">
        <v>1</v>
      </c>
      <c r="N539" s="1" t="s">
        <v>975</v>
      </c>
      <c r="O539" s="1" t="s">
        <v>1467</v>
      </c>
      <c r="P539" s="1">
        <v>20105010</v>
      </c>
      <c r="Q539" s="73">
        <v>29090262630</v>
      </c>
      <c r="R539" s="74">
        <v>7.79</v>
      </c>
      <c r="S539" s="1" t="s">
        <v>1565</v>
      </c>
      <c r="T539" s="75">
        <v>7.8417500000000002</v>
      </c>
      <c r="U539" s="76">
        <v>5779657497.0561399</v>
      </c>
      <c r="V539" s="77">
        <v>5779657497.0561399</v>
      </c>
      <c r="W539" s="77">
        <v>28898287485.280701</v>
      </c>
      <c r="X539" s="76">
        <v>9.0605887714000008E-3</v>
      </c>
      <c r="Y539" s="71">
        <v>1</v>
      </c>
      <c r="Z539" s="71">
        <v>0</v>
      </c>
      <c r="AA539" s="71">
        <v>0</v>
      </c>
      <c r="AB539" s="71">
        <v>0</v>
      </c>
      <c r="AC539" s="73">
        <v>1</v>
      </c>
      <c r="AD539" s="73">
        <v>0</v>
      </c>
      <c r="AE539" s="1" t="s">
        <v>1566</v>
      </c>
      <c r="AF539" s="1" t="s">
        <v>1450</v>
      </c>
      <c r="AG539" s="1" t="s">
        <v>3271</v>
      </c>
      <c r="AI539" s="2" t="str">
        <f>INDEX('ISO2-ISO3'!$D$1:$D$249, MATCH($N539, 'ISO2-ISO3'!$C$1:$C$249, 0))</f>
        <v>CHN</v>
      </c>
      <c r="AJ539" s="2" t="str">
        <f>INDEX('WB Country Groups'!$C$2:$C$219, MATCH($AI539, 'WB Country Groups'!$B$2:$B$219, 0))</f>
        <v>East Asia &amp; Pacific</v>
      </c>
    </row>
    <row r="540" spans="1:36">
      <c r="A540" s="70">
        <v>45169</v>
      </c>
      <c r="B540" s="70">
        <v>45169</v>
      </c>
      <c r="C540" s="71">
        <v>892400</v>
      </c>
      <c r="D540" s="1" t="s">
        <v>3272</v>
      </c>
      <c r="E540" s="71">
        <v>1366401</v>
      </c>
      <c r="G540" s="1" t="s">
        <v>3273</v>
      </c>
      <c r="H540" s="72">
        <v>6913168</v>
      </c>
      <c r="I540" s="1" t="s">
        <v>3274</v>
      </c>
      <c r="J540" s="73">
        <v>0.45</v>
      </c>
      <c r="K540" s="73">
        <v>0.45</v>
      </c>
      <c r="L540" s="73">
        <v>0.45</v>
      </c>
      <c r="M540" s="1">
        <v>1</v>
      </c>
      <c r="N540" s="1" t="s">
        <v>975</v>
      </c>
      <c r="O540" s="1" t="s">
        <v>1548</v>
      </c>
      <c r="P540" s="1">
        <v>55104010</v>
      </c>
      <c r="Q540" s="73">
        <v>6537821440</v>
      </c>
      <c r="R540" s="74">
        <v>6.13</v>
      </c>
      <c r="S540" s="1" t="s">
        <v>1565</v>
      </c>
      <c r="T540" s="75">
        <v>7.8417500000000002</v>
      </c>
      <c r="U540" s="76">
        <v>2299815786.3028002</v>
      </c>
      <c r="V540" s="77">
        <v>2299815786.3028002</v>
      </c>
      <c r="W540" s="77">
        <v>5110701747.3395596</v>
      </c>
      <c r="X540" s="76">
        <v>3.6053494692999998E-3</v>
      </c>
      <c r="Y540" s="71">
        <v>1</v>
      </c>
      <c r="Z540" s="71">
        <v>0</v>
      </c>
      <c r="AA540" s="71">
        <v>0</v>
      </c>
      <c r="AB540" s="71">
        <v>0</v>
      </c>
      <c r="AC540" s="73">
        <v>1</v>
      </c>
      <c r="AD540" s="73">
        <v>0</v>
      </c>
      <c r="AE540" s="1" t="s">
        <v>1566</v>
      </c>
      <c r="AF540" s="1" t="s">
        <v>1450</v>
      </c>
      <c r="AG540" s="1" t="s">
        <v>3271</v>
      </c>
      <c r="AI540" s="2" t="str">
        <f>INDEX('ISO2-ISO3'!$D$1:$D$249, MATCH($N540, 'ISO2-ISO3'!$C$1:$C$249, 0))</f>
        <v>CHN</v>
      </c>
      <c r="AJ540" s="2" t="str">
        <f>INDEX('WB Country Groups'!$C$2:$C$219, MATCH($AI540, 'WB Country Groups'!$B$2:$B$219, 0))</f>
        <v>East Asia &amp; Pacific</v>
      </c>
    </row>
    <row r="541" spans="1:36">
      <c r="A541" s="70">
        <v>45169</v>
      </c>
      <c r="B541" s="70">
        <v>45169</v>
      </c>
      <c r="C541" s="71">
        <v>892400</v>
      </c>
      <c r="D541" s="1" t="s">
        <v>3275</v>
      </c>
      <c r="E541" s="71">
        <v>1367601</v>
      </c>
      <c r="F541" s="1" t="s">
        <v>3276</v>
      </c>
      <c r="G541" s="1" t="s">
        <v>3277</v>
      </c>
      <c r="H541" s="72">
        <v>2937667</v>
      </c>
      <c r="I541" s="1" t="s">
        <v>3278</v>
      </c>
      <c r="J541" s="73">
        <v>1</v>
      </c>
      <c r="K541" s="73">
        <v>1</v>
      </c>
      <c r="L541" s="73">
        <v>1</v>
      </c>
      <c r="M541" s="1">
        <v>1</v>
      </c>
      <c r="N541" s="1" t="s">
        <v>1375</v>
      </c>
      <c r="O541" s="1" t="s">
        <v>1467</v>
      </c>
      <c r="P541" s="1">
        <v>20201050</v>
      </c>
      <c r="Q541" s="73">
        <v>406767204</v>
      </c>
      <c r="R541" s="74">
        <v>156.78</v>
      </c>
      <c r="S541" s="1" t="s">
        <v>1448</v>
      </c>
      <c r="T541" s="75">
        <v>1</v>
      </c>
      <c r="U541" s="76">
        <v>63772962243.120003</v>
      </c>
      <c r="V541" s="77">
        <v>63772962243.120003</v>
      </c>
      <c r="W541" s="77">
        <v>63772962243.120003</v>
      </c>
      <c r="X541" s="76">
        <v>9.9974883617700003E-2</v>
      </c>
      <c r="Y541" s="71">
        <v>1</v>
      </c>
      <c r="Z541" s="71">
        <v>0</v>
      </c>
      <c r="AA541" s="71">
        <v>0</v>
      </c>
      <c r="AB541" s="71">
        <v>0</v>
      </c>
      <c r="AC541" s="73">
        <v>0.35</v>
      </c>
      <c r="AD541" s="73">
        <v>0.65</v>
      </c>
      <c r="AE541" s="1" t="s">
        <v>1449</v>
      </c>
      <c r="AF541" s="1" t="s">
        <v>1450</v>
      </c>
      <c r="AG541" s="1" t="s">
        <v>1451</v>
      </c>
      <c r="AI541" s="2" t="str">
        <f>INDEX('ISO2-ISO3'!$D$1:$D$249, MATCH($N541, 'ISO2-ISO3'!$C$1:$C$249, 0))</f>
        <v>USA</v>
      </c>
      <c r="AJ541" s="2" t="str">
        <f>INDEX('WB Country Groups'!$C$2:$C$219, MATCH($AI541, 'WB Country Groups'!$B$2:$B$219, 0))</f>
        <v>North America</v>
      </c>
    </row>
    <row r="542" spans="1:36">
      <c r="A542" s="70">
        <v>45169</v>
      </c>
      <c r="B542" s="70">
        <v>45169</v>
      </c>
      <c r="C542" s="71">
        <v>892400</v>
      </c>
      <c r="D542" s="1" t="s">
        <v>3279</v>
      </c>
      <c r="E542" s="71">
        <v>1368201</v>
      </c>
      <c r="F542" s="1">
        <v>316773100</v>
      </c>
      <c r="G542" s="1" t="s">
        <v>3280</v>
      </c>
      <c r="H542" s="72">
        <v>2336747</v>
      </c>
      <c r="I542" s="1" t="s">
        <v>3281</v>
      </c>
      <c r="J542" s="73">
        <v>1</v>
      </c>
      <c r="K542" s="73">
        <v>1</v>
      </c>
      <c r="L542" s="73">
        <v>1</v>
      </c>
      <c r="M542" s="1">
        <v>1</v>
      </c>
      <c r="N542" s="1" t="s">
        <v>1375</v>
      </c>
      <c r="O542" s="1" t="s">
        <v>1484</v>
      </c>
      <c r="P542" s="1">
        <v>40101010</v>
      </c>
      <c r="Q542" s="73">
        <v>678585140</v>
      </c>
      <c r="R542" s="74">
        <v>26.55</v>
      </c>
      <c r="S542" s="1" t="s">
        <v>1448</v>
      </c>
      <c r="T542" s="75">
        <v>1</v>
      </c>
      <c r="U542" s="76">
        <v>18016435467</v>
      </c>
      <c r="V542" s="77">
        <v>18016435467</v>
      </c>
      <c r="W542" s="77">
        <v>18016435467</v>
      </c>
      <c r="X542" s="76">
        <v>2.82438038891E-2</v>
      </c>
      <c r="Y542" s="71">
        <v>0</v>
      </c>
      <c r="Z542" s="71">
        <v>1</v>
      </c>
      <c r="AA542" s="71">
        <v>0</v>
      </c>
      <c r="AB542" s="71">
        <v>0</v>
      </c>
      <c r="AC542" s="73">
        <v>1</v>
      </c>
      <c r="AD542" s="73">
        <v>0</v>
      </c>
      <c r="AE542" s="1" t="s">
        <v>1475</v>
      </c>
      <c r="AF542" s="1" t="s">
        <v>1450</v>
      </c>
      <c r="AG542" s="1" t="s">
        <v>1451</v>
      </c>
      <c r="AI542" s="2" t="str">
        <f>INDEX('ISO2-ISO3'!$D$1:$D$249, MATCH($N542, 'ISO2-ISO3'!$C$1:$C$249, 0))</f>
        <v>USA</v>
      </c>
      <c r="AJ542" s="2" t="str">
        <f>INDEX('WB Country Groups'!$C$2:$C$219, MATCH($AI542, 'WB Country Groups'!$B$2:$B$219, 0))</f>
        <v>North America</v>
      </c>
    </row>
    <row r="543" spans="1:36">
      <c r="A543" s="70">
        <v>45169</v>
      </c>
      <c r="B543" s="70">
        <v>45169</v>
      </c>
      <c r="C543" s="71">
        <v>892400</v>
      </c>
      <c r="D543" s="1" t="s">
        <v>3282</v>
      </c>
      <c r="E543" s="71">
        <v>1373401</v>
      </c>
      <c r="F543" s="1" t="s">
        <v>3283</v>
      </c>
      <c r="G543" s="1" t="s">
        <v>3284</v>
      </c>
      <c r="H543" s="72" t="s">
        <v>3285</v>
      </c>
      <c r="I543" s="1" t="s">
        <v>3286</v>
      </c>
      <c r="J543" s="73">
        <v>0.95</v>
      </c>
      <c r="K543" s="73">
        <v>0.95</v>
      </c>
      <c r="L543" s="73">
        <v>0.95</v>
      </c>
      <c r="M543" s="1">
        <v>1</v>
      </c>
      <c r="N543" s="1" t="s">
        <v>1375</v>
      </c>
      <c r="O543" s="1" t="s">
        <v>1474</v>
      </c>
      <c r="P543" s="1">
        <v>45102030</v>
      </c>
      <c r="Q543" s="73">
        <v>286973104</v>
      </c>
      <c r="R543" s="74">
        <v>65.03</v>
      </c>
      <c r="S543" s="1" t="s">
        <v>1448</v>
      </c>
      <c r="T543" s="75">
        <v>1</v>
      </c>
      <c r="U543" s="76">
        <v>17728767905.464001</v>
      </c>
      <c r="V543" s="77">
        <v>17728767905.464001</v>
      </c>
      <c r="W543" s="77">
        <v>21519464163.470001</v>
      </c>
      <c r="X543" s="76">
        <v>2.77928364261E-2</v>
      </c>
      <c r="Y543" s="71">
        <v>0</v>
      </c>
      <c r="Z543" s="71">
        <v>1</v>
      </c>
      <c r="AA543" s="71">
        <v>0</v>
      </c>
      <c r="AB543" s="71">
        <v>0</v>
      </c>
      <c r="AC543" s="73">
        <v>0</v>
      </c>
      <c r="AD543" s="73">
        <v>1</v>
      </c>
      <c r="AE543" s="1" t="s">
        <v>1449</v>
      </c>
      <c r="AF543" s="1" t="s">
        <v>1450</v>
      </c>
      <c r="AG543" s="1" t="s">
        <v>1585</v>
      </c>
      <c r="AI543" s="2" t="str">
        <f>INDEX('ISO2-ISO3'!$D$1:$D$249, MATCH($N543, 'ISO2-ISO3'!$C$1:$C$249, 0))</f>
        <v>USA</v>
      </c>
      <c r="AJ543" s="2" t="str">
        <f>INDEX('WB Country Groups'!$C$2:$C$219, MATCH($AI543, 'WB Country Groups'!$B$2:$B$219, 0))</f>
        <v>North America</v>
      </c>
    </row>
    <row r="544" spans="1:36">
      <c r="A544" s="70">
        <v>45169</v>
      </c>
      <c r="B544" s="70">
        <v>45169</v>
      </c>
      <c r="C544" s="71">
        <v>892400</v>
      </c>
      <c r="D544" s="1" t="s">
        <v>3287</v>
      </c>
      <c r="E544" s="71">
        <v>1374601</v>
      </c>
      <c r="G544" s="1" t="s">
        <v>3288</v>
      </c>
      <c r="H544" s="72" t="s">
        <v>3289</v>
      </c>
      <c r="I544" s="1" t="s">
        <v>3290</v>
      </c>
      <c r="J544" s="73">
        <v>0.45</v>
      </c>
      <c r="K544" s="73">
        <v>0.45</v>
      </c>
      <c r="L544" s="73">
        <v>0.45</v>
      </c>
      <c r="M544" s="1">
        <v>1</v>
      </c>
      <c r="N544" s="1" t="s">
        <v>1091</v>
      </c>
      <c r="O544" s="1" t="s">
        <v>1564</v>
      </c>
      <c r="P544" s="1">
        <v>60201010</v>
      </c>
      <c r="Q544" s="73">
        <v>4402821639</v>
      </c>
      <c r="R544" s="74">
        <v>11.78</v>
      </c>
      <c r="S544" s="1" t="s">
        <v>1565</v>
      </c>
      <c r="T544" s="75">
        <v>7.8417500000000002</v>
      </c>
      <c r="U544" s="76">
        <v>2976294514.4054599</v>
      </c>
      <c r="V544" s="77">
        <v>2976294514.4054599</v>
      </c>
      <c r="W544" s="77">
        <v>6613987809.7899103</v>
      </c>
      <c r="X544" s="76">
        <v>4.6658440696999998E-3</v>
      </c>
      <c r="Y544" s="71">
        <v>0</v>
      </c>
      <c r="Z544" s="71">
        <v>1</v>
      </c>
      <c r="AA544" s="71">
        <v>0</v>
      </c>
      <c r="AB544" s="71">
        <v>0</v>
      </c>
      <c r="AC544" s="73">
        <v>0</v>
      </c>
      <c r="AD544" s="73">
        <v>1</v>
      </c>
      <c r="AE544" s="1" t="s">
        <v>1566</v>
      </c>
      <c r="AF544" s="1" t="s">
        <v>1450</v>
      </c>
      <c r="AG544" s="1" t="s">
        <v>1451</v>
      </c>
      <c r="AI544" s="2" t="str">
        <f>INDEX('ISO2-ISO3'!$D$1:$D$249, MATCH($N544, 'ISO2-ISO3'!$C$1:$C$249, 0))</f>
        <v>HKG</v>
      </c>
      <c r="AJ544" s="2" t="str">
        <f>INDEX('WB Country Groups'!$C$2:$C$219, MATCH($AI544, 'WB Country Groups'!$B$2:$B$219, 0))</f>
        <v>East Asia &amp; Pacific</v>
      </c>
    </row>
    <row r="545" spans="1:36">
      <c r="A545" s="70">
        <v>45169</v>
      </c>
      <c r="B545" s="70">
        <v>45169</v>
      </c>
      <c r="C545" s="71">
        <v>892400</v>
      </c>
      <c r="D545" s="1" t="s">
        <v>3291</v>
      </c>
      <c r="E545" s="71">
        <v>1374701</v>
      </c>
      <c r="F545" s="1" t="s">
        <v>3292</v>
      </c>
      <c r="G545" s="1" t="s">
        <v>3293</v>
      </c>
      <c r="H545" s="72" t="s">
        <v>3294</v>
      </c>
      <c r="I545" s="1" t="s">
        <v>3295</v>
      </c>
      <c r="J545" s="73">
        <v>0.65</v>
      </c>
      <c r="K545" s="73">
        <v>0.65</v>
      </c>
      <c r="L545" s="73">
        <v>0.65</v>
      </c>
      <c r="M545" s="1">
        <v>1</v>
      </c>
      <c r="N545" s="1" t="s">
        <v>963</v>
      </c>
      <c r="O545" s="1" t="s">
        <v>1467</v>
      </c>
      <c r="P545" s="1">
        <v>20201050</v>
      </c>
      <c r="Q545" s="73">
        <v>357340187</v>
      </c>
      <c r="R545" s="74">
        <v>43.79</v>
      </c>
      <c r="S545" s="1" t="s">
        <v>1493</v>
      </c>
      <c r="T545" s="75">
        <v>1.3529500000000001</v>
      </c>
      <c r="U545" s="76">
        <v>7517759276.1554403</v>
      </c>
      <c r="V545" s="77">
        <v>7517759276.1554403</v>
      </c>
      <c r="W545" s="77">
        <v>12035153966.2808</v>
      </c>
      <c r="X545" s="76">
        <v>1.1785356713299999E-2</v>
      </c>
      <c r="Y545" s="71">
        <v>0</v>
      </c>
      <c r="Z545" s="71">
        <v>1</v>
      </c>
      <c r="AA545" s="71">
        <v>0</v>
      </c>
      <c r="AB545" s="71">
        <v>0</v>
      </c>
      <c r="AC545" s="73">
        <v>0</v>
      </c>
      <c r="AD545" s="73">
        <v>1</v>
      </c>
      <c r="AE545" s="1" t="s">
        <v>1494</v>
      </c>
      <c r="AF545" s="1" t="s">
        <v>1450</v>
      </c>
      <c r="AG545" s="1" t="s">
        <v>1451</v>
      </c>
      <c r="AI545" s="2" t="str">
        <f>INDEX('ISO2-ISO3'!$D$1:$D$249, MATCH($N545, 'ISO2-ISO3'!$C$1:$C$249, 0))</f>
        <v>CAN</v>
      </c>
      <c r="AJ545" s="2" t="str">
        <f>INDEX('WB Country Groups'!$C$2:$C$219, MATCH($AI545, 'WB Country Groups'!$B$2:$B$219, 0))</f>
        <v>North America</v>
      </c>
    </row>
    <row r="546" spans="1:36">
      <c r="A546" s="70">
        <v>45169</v>
      </c>
      <c r="B546" s="70">
        <v>45169</v>
      </c>
      <c r="C546" s="71">
        <v>892400</v>
      </c>
      <c r="D546" s="1" t="s">
        <v>3296</v>
      </c>
      <c r="E546" s="71">
        <v>1374901</v>
      </c>
      <c r="G546" s="1" t="s">
        <v>3297</v>
      </c>
      <c r="H546" s="72" t="s">
        <v>3298</v>
      </c>
      <c r="I546" s="1" t="s">
        <v>3299</v>
      </c>
      <c r="J546" s="73">
        <v>0.4</v>
      </c>
      <c r="K546" s="73">
        <v>0.4</v>
      </c>
      <c r="L546" s="73">
        <v>0.4</v>
      </c>
      <c r="M546" s="1">
        <v>1</v>
      </c>
      <c r="N546" s="1" t="s">
        <v>975</v>
      </c>
      <c r="O546" s="1" t="s">
        <v>1499</v>
      </c>
      <c r="P546" s="1">
        <v>30202030</v>
      </c>
      <c r="Q546" s="73">
        <v>9068251704</v>
      </c>
      <c r="R546" s="74">
        <v>4.72</v>
      </c>
      <c r="S546" s="1" t="s">
        <v>1565</v>
      </c>
      <c r="T546" s="75">
        <v>7.8417500000000002</v>
      </c>
      <c r="U546" s="76">
        <v>2183295720.6174598</v>
      </c>
      <c r="V546" s="77">
        <v>2183295720.6174598</v>
      </c>
      <c r="W546" s="77">
        <v>5458239301.5436602</v>
      </c>
      <c r="X546" s="76">
        <v>3.4226845969999998E-3</v>
      </c>
      <c r="Y546" s="71">
        <v>1</v>
      </c>
      <c r="Z546" s="71">
        <v>0</v>
      </c>
      <c r="AA546" s="71">
        <v>0</v>
      </c>
      <c r="AB546" s="71">
        <v>0</v>
      </c>
      <c r="AC546" s="73">
        <v>0.35</v>
      </c>
      <c r="AD546" s="73">
        <v>0.65</v>
      </c>
      <c r="AE546" s="1" t="s">
        <v>1566</v>
      </c>
      <c r="AF546" s="1" t="s">
        <v>1450</v>
      </c>
      <c r="AG546" s="1" t="s">
        <v>3300</v>
      </c>
      <c r="AI546" s="2" t="str">
        <f>INDEX('ISO2-ISO3'!$D$1:$D$249, MATCH($N546, 'ISO2-ISO3'!$C$1:$C$249, 0))</f>
        <v>CHN</v>
      </c>
      <c r="AJ546" s="2" t="str">
        <f>INDEX('WB Country Groups'!$C$2:$C$219, MATCH($AI546, 'WB Country Groups'!$B$2:$B$219, 0))</f>
        <v>East Asia &amp; Pacific</v>
      </c>
    </row>
    <row r="547" spans="1:36">
      <c r="A547" s="70">
        <v>45169</v>
      </c>
      <c r="B547" s="70">
        <v>45169</v>
      </c>
      <c r="C547" s="71">
        <v>892400</v>
      </c>
      <c r="D547" s="1" t="s">
        <v>3301</v>
      </c>
      <c r="E547" s="71">
        <v>1381901</v>
      </c>
      <c r="G547" s="1" t="s">
        <v>3302</v>
      </c>
      <c r="H547" s="72" t="s">
        <v>3303</v>
      </c>
      <c r="I547" s="1" t="s">
        <v>3304</v>
      </c>
      <c r="J547" s="73">
        <v>0.3</v>
      </c>
      <c r="K547" s="73">
        <v>0.3</v>
      </c>
      <c r="L547" s="73">
        <v>0.3</v>
      </c>
      <c r="M547" s="1">
        <v>1</v>
      </c>
      <c r="N547" s="1" t="s">
        <v>1097</v>
      </c>
      <c r="O547" s="1" t="s">
        <v>1467</v>
      </c>
      <c r="P547" s="1">
        <v>20201070</v>
      </c>
      <c r="Q547" s="73">
        <v>800000000</v>
      </c>
      <c r="R547" s="74">
        <v>672</v>
      </c>
      <c r="S547" s="1" t="s">
        <v>3305</v>
      </c>
      <c r="T547" s="75">
        <v>82.786249999999995</v>
      </c>
      <c r="U547" s="76">
        <v>1948149602.1380401</v>
      </c>
      <c r="V547" s="77">
        <v>1948149602.1380401</v>
      </c>
      <c r="W547" s="77">
        <v>6493832007.12679</v>
      </c>
      <c r="X547" s="76">
        <v>3.054053362E-3</v>
      </c>
      <c r="Y547" s="71">
        <v>0</v>
      </c>
      <c r="Z547" s="71">
        <v>1</v>
      </c>
      <c r="AA547" s="71">
        <v>0</v>
      </c>
      <c r="AB547" s="71">
        <v>0</v>
      </c>
      <c r="AC547" s="73">
        <v>0</v>
      </c>
      <c r="AD547" s="73">
        <v>1</v>
      </c>
      <c r="AE547" s="1" t="s">
        <v>3306</v>
      </c>
      <c r="AF547" s="1" t="s">
        <v>1450</v>
      </c>
      <c r="AG547" s="1" t="s">
        <v>1451</v>
      </c>
      <c r="AI547" s="2" t="str">
        <f>INDEX('ISO2-ISO3'!$D$1:$D$249, MATCH($N547, 'ISO2-ISO3'!$C$1:$C$249, 0))</f>
        <v>IND</v>
      </c>
      <c r="AJ547" s="2" t="str">
        <f>INDEX('WB Country Groups'!$C$2:$C$219, MATCH($AI547, 'WB Country Groups'!$B$2:$B$219, 0))</f>
        <v>South Asia</v>
      </c>
    </row>
    <row r="548" spans="1:36">
      <c r="A548" s="70">
        <v>45169</v>
      </c>
      <c r="B548" s="70">
        <v>45169</v>
      </c>
      <c r="C548" s="71">
        <v>892400</v>
      </c>
      <c r="D548" s="1" t="s">
        <v>3307</v>
      </c>
      <c r="E548" s="71">
        <v>1382101</v>
      </c>
      <c r="G548" s="1" t="s">
        <v>3308</v>
      </c>
      <c r="H548" s="72" t="s">
        <v>3309</v>
      </c>
      <c r="I548" s="1" t="s">
        <v>3310</v>
      </c>
      <c r="J548" s="73">
        <v>0.45</v>
      </c>
      <c r="K548" s="73">
        <v>0.45</v>
      </c>
      <c r="L548" s="73">
        <v>0.45</v>
      </c>
      <c r="M548" s="1">
        <v>1</v>
      </c>
      <c r="N548" s="1" t="s">
        <v>1359</v>
      </c>
      <c r="O548" s="1" t="s">
        <v>1462</v>
      </c>
      <c r="P548" s="1">
        <v>15101030</v>
      </c>
      <c r="Q548" s="73">
        <v>2530000000</v>
      </c>
      <c r="R548" s="74">
        <v>25.66</v>
      </c>
      <c r="S548" s="1" t="s">
        <v>3311</v>
      </c>
      <c r="T548" s="75">
        <v>26.657550000000001</v>
      </c>
      <c r="U548" s="76">
        <v>1095896284.54228</v>
      </c>
      <c r="V548" s="77">
        <v>1095896284.54228</v>
      </c>
      <c r="W548" s="77">
        <v>2435325076.7606201</v>
      </c>
      <c r="X548" s="76">
        <v>1.7180024206000001E-3</v>
      </c>
      <c r="Y548" s="71">
        <v>0</v>
      </c>
      <c r="Z548" s="71">
        <v>1</v>
      </c>
      <c r="AA548" s="71">
        <v>0</v>
      </c>
      <c r="AB548" s="71">
        <v>0</v>
      </c>
      <c r="AC548" s="73">
        <v>0.65</v>
      </c>
      <c r="AD548" s="73">
        <v>0.35</v>
      </c>
      <c r="AE548" s="1" t="s">
        <v>3312</v>
      </c>
      <c r="AF548" s="1" t="s">
        <v>1450</v>
      </c>
      <c r="AG548" s="1" t="s">
        <v>1451</v>
      </c>
      <c r="AI548" s="2" t="str">
        <f>INDEX('ISO2-ISO3'!$D$1:$D$249, MATCH($N548, 'ISO2-ISO3'!$C$1:$C$249, 0))</f>
        <v>TUR</v>
      </c>
      <c r="AJ548" s="2" t="str">
        <f>INDEX('WB Country Groups'!$C$2:$C$219, MATCH($AI548, 'WB Country Groups'!$B$2:$B$219, 0))</f>
        <v>Europe &amp; Central Asia</v>
      </c>
    </row>
    <row r="549" spans="1:36">
      <c r="A549" s="70">
        <v>45169</v>
      </c>
      <c r="B549" s="70">
        <v>45169</v>
      </c>
      <c r="C549" s="71">
        <v>892400</v>
      </c>
      <c r="D549" s="1" t="s">
        <v>3313</v>
      </c>
      <c r="E549" s="71">
        <v>1387401</v>
      </c>
      <c r="G549" s="1" t="s">
        <v>3314</v>
      </c>
      <c r="H549" s="72" t="s">
        <v>3315</v>
      </c>
      <c r="I549" s="1" t="s">
        <v>3316</v>
      </c>
      <c r="J549" s="73">
        <v>1.0999999999999999E-2</v>
      </c>
      <c r="K549" s="73">
        <v>1.0999999999999999E-2</v>
      </c>
      <c r="L549" s="73">
        <v>1.0999999999999999E-2</v>
      </c>
      <c r="M549" s="1">
        <v>1</v>
      </c>
      <c r="N549" s="1" t="s">
        <v>1283</v>
      </c>
      <c r="O549" s="1" t="s">
        <v>1541</v>
      </c>
      <c r="P549" s="1">
        <v>10102010</v>
      </c>
      <c r="Q549" s="73">
        <v>242000000000</v>
      </c>
      <c r="R549" s="74">
        <v>34.9</v>
      </c>
      <c r="S549" s="1" t="s">
        <v>3317</v>
      </c>
      <c r="T549" s="75">
        <v>3.7506499999999998</v>
      </c>
      <c r="U549" s="76">
        <v>24770053190.7803</v>
      </c>
      <c r="V549" s="77">
        <v>24770053190.7803</v>
      </c>
      <c r="W549" s="77">
        <v>2251823017343.6602</v>
      </c>
      <c r="X549" s="76">
        <v>3.8831239726799999E-2</v>
      </c>
      <c r="Y549" s="71">
        <v>1</v>
      </c>
      <c r="Z549" s="71">
        <v>0</v>
      </c>
      <c r="AA549" s="71">
        <v>0</v>
      </c>
      <c r="AB549" s="71">
        <v>0</v>
      </c>
      <c r="AC549" s="73">
        <v>0</v>
      </c>
      <c r="AD549" s="73">
        <v>1</v>
      </c>
      <c r="AE549" s="1" t="s">
        <v>3318</v>
      </c>
      <c r="AF549" s="1" t="s">
        <v>1450</v>
      </c>
      <c r="AG549" s="1" t="s">
        <v>1451</v>
      </c>
      <c r="AI549" s="2" t="str">
        <f>INDEX('ISO2-ISO3'!$D$1:$D$249, MATCH($N549, 'ISO2-ISO3'!$C$1:$C$249, 0))</f>
        <v>SAU</v>
      </c>
      <c r="AJ549" s="2" t="str">
        <f>INDEX('WB Country Groups'!$C$2:$C$219, MATCH($AI549, 'WB Country Groups'!$B$2:$B$219, 0))</f>
        <v>Middle East &amp; North Africa</v>
      </c>
    </row>
    <row r="550" spans="1:36">
      <c r="A550" s="70">
        <v>45169</v>
      </c>
      <c r="B550" s="70">
        <v>45169</v>
      </c>
      <c r="C550" s="71">
        <v>892400</v>
      </c>
      <c r="D550" s="1" t="s">
        <v>3319</v>
      </c>
      <c r="E550" s="71">
        <v>1390102</v>
      </c>
      <c r="G550" s="1" t="s">
        <v>3320</v>
      </c>
      <c r="H550" s="72" t="s">
        <v>3321</v>
      </c>
      <c r="I550" s="1" t="s">
        <v>3322</v>
      </c>
      <c r="J550" s="73">
        <v>0.3</v>
      </c>
      <c r="K550" s="73">
        <v>0.3</v>
      </c>
      <c r="L550" s="73">
        <v>0.06</v>
      </c>
      <c r="M550" s="1">
        <v>0.2</v>
      </c>
      <c r="N550" s="1" t="s">
        <v>975</v>
      </c>
      <c r="O550" s="1" t="s">
        <v>1447</v>
      </c>
      <c r="P550" s="1">
        <v>35201010</v>
      </c>
      <c r="Q550" s="73">
        <v>481085277</v>
      </c>
      <c r="R550" s="74">
        <v>92.56</v>
      </c>
      <c r="S550" s="1" t="s">
        <v>3323</v>
      </c>
      <c r="T550" s="75">
        <v>7.2785000000000002</v>
      </c>
      <c r="U550" s="76">
        <v>367074973.46255398</v>
      </c>
      <c r="V550" s="77">
        <v>367074973.46255398</v>
      </c>
      <c r="W550" s="77">
        <v>6108097615.8569002</v>
      </c>
      <c r="X550" s="76">
        <v>5.7545198559999999E-4</v>
      </c>
      <c r="Y550" s="71">
        <v>1</v>
      </c>
      <c r="Z550" s="71">
        <v>0</v>
      </c>
      <c r="AA550" s="71">
        <v>0</v>
      </c>
      <c r="AB550" s="71">
        <v>0</v>
      </c>
      <c r="AC550" s="73">
        <v>0</v>
      </c>
      <c r="AD550" s="73">
        <v>1</v>
      </c>
      <c r="AE550" s="1" t="s">
        <v>3324</v>
      </c>
      <c r="AF550" s="1" t="s">
        <v>1450</v>
      </c>
      <c r="AG550" s="1" t="s">
        <v>1585</v>
      </c>
      <c r="AI550" s="2" t="str">
        <f>INDEX('ISO2-ISO3'!$D$1:$D$249, MATCH($N550, 'ISO2-ISO3'!$C$1:$C$249, 0))</f>
        <v>CHN</v>
      </c>
      <c r="AJ550" s="2" t="str">
        <f>INDEX('WB Country Groups'!$C$2:$C$219, MATCH($AI550, 'WB Country Groups'!$B$2:$B$219, 0))</f>
        <v>East Asia &amp; Pacific</v>
      </c>
    </row>
    <row r="551" spans="1:36">
      <c r="A551" s="70">
        <v>45169</v>
      </c>
      <c r="B551" s="70">
        <v>45169</v>
      </c>
      <c r="C551" s="71">
        <v>892400</v>
      </c>
      <c r="D551" s="1" t="s">
        <v>3325</v>
      </c>
      <c r="E551" s="71">
        <v>1392102</v>
      </c>
      <c r="G551" s="1" t="s">
        <v>3326</v>
      </c>
      <c r="H551" s="72" t="s">
        <v>3327</v>
      </c>
      <c r="I551" s="1" t="s">
        <v>3328</v>
      </c>
      <c r="J551" s="73">
        <v>0.4</v>
      </c>
      <c r="K551" s="73">
        <v>0.3</v>
      </c>
      <c r="L551" s="73">
        <v>0.06</v>
      </c>
      <c r="M551" s="1">
        <v>0.2</v>
      </c>
      <c r="N551" s="1" t="s">
        <v>975</v>
      </c>
      <c r="O551" s="1" t="s">
        <v>1474</v>
      </c>
      <c r="P551" s="1">
        <v>45103010</v>
      </c>
      <c r="Q551" s="73">
        <v>461264990</v>
      </c>
      <c r="R551" s="74">
        <v>394.6</v>
      </c>
      <c r="S551" s="1" t="s">
        <v>3323</v>
      </c>
      <c r="T551" s="75">
        <v>7.2785000000000002</v>
      </c>
      <c r="U551" s="76">
        <v>1500434142.0952101</v>
      </c>
      <c r="V551" s="77">
        <v>1500434142.0952101</v>
      </c>
      <c r="W551" s="77">
        <v>24967101733.011398</v>
      </c>
      <c r="X551" s="76">
        <v>2.3521838010000001E-3</v>
      </c>
      <c r="Y551" s="71">
        <v>1</v>
      </c>
      <c r="Z551" s="71">
        <v>0</v>
      </c>
      <c r="AA551" s="71">
        <v>0</v>
      </c>
      <c r="AB551" s="71">
        <v>0</v>
      </c>
      <c r="AC551" s="73">
        <v>0</v>
      </c>
      <c r="AD551" s="73">
        <v>1</v>
      </c>
      <c r="AE551" s="1" t="s">
        <v>3324</v>
      </c>
      <c r="AF551" s="1" t="s">
        <v>1450</v>
      </c>
      <c r="AG551" s="1" t="s">
        <v>1585</v>
      </c>
      <c r="AI551" s="2" t="str">
        <f>INDEX('ISO2-ISO3'!$D$1:$D$249, MATCH($N551, 'ISO2-ISO3'!$C$1:$C$249, 0))</f>
        <v>CHN</v>
      </c>
      <c r="AJ551" s="2" t="str">
        <f>INDEX('WB Country Groups'!$C$2:$C$219, MATCH($AI551, 'WB Country Groups'!$B$2:$B$219, 0))</f>
        <v>East Asia &amp; Pacific</v>
      </c>
    </row>
    <row r="552" spans="1:36">
      <c r="A552" s="70">
        <v>45169</v>
      </c>
      <c r="B552" s="70">
        <v>45169</v>
      </c>
      <c r="C552" s="71">
        <v>892400</v>
      </c>
      <c r="D552" s="1" t="s">
        <v>3329</v>
      </c>
      <c r="E552" s="71">
        <v>1394401</v>
      </c>
      <c r="G552" s="1" t="s">
        <v>3330</v>
      </c>
      <c r="H552" s="72" t="s">
        <v>3331</v>
      </c>
      <c r="I552" s="1" t="s">
        <v>3332</v>
      </c>
      <c r="J552" s="73">
        <v>0.55000000000000004</v>
      </c>
      <c r="K552" s="73">
        <v>0.55000000000000004</v>
      </c>
      <c r="L552" s="73">
        <v>0.55000000000000004</v>
      </c>
      <c r="M552" s="1">
        <v>1</v>
      </c>
      <c r="N552" s="1" t="s">
        <v>1042</v>
      </c>
      <c r="O552" s="1" t="s">
        <v>1455</v>
      </c>
      <c r="P552" s="1">
        <v>25301010</v>
      </c>
      <c r="Q552" s="73">
        <v>191000000</v>
      </c>
      <c r="R552" s="74">
        <v>33.4</v>
      </c>
      <c r="S552" s="1" t="s">
        <v>1456</v>
      </c>
      <c r="T552" s="75">
        <v>0.92136177270005104</v>
      </c>
      <c r="U552" s="76">
        <v>3808134984.5</v>
      </c>
      <c r="V552" s="77">
        <v>3808134984.5</v>
      </c>
      <c r="W552" s="77">
        <v>6923881790</v>
      </c>
      <c r="X552" s="76">
        <v>5.9698944267999998E-3</v>
      </c>
      <c r="Y552" s="71">
        <v>0</v>
      </c>
      <c r="Z552" s="71">
        <v>1</v>
      </c>
      <c r="AA552" s="71">
        <v>0</v>
      </c>
      <c r="AB552" s="71">
        <v>0</v>
      </c>
      <c r="AC552" s="73">
        <v>0</v>
      </c>
      <c r="AD552" s="73">
        <v>1</v>
      </c>
      <c r="AE552" s="1" t="s">
        <v>1457</v>
      </c>
      <c r="AF552" s="1" t="s">
        <v>1450</v>
      </c>
      <c r="AG552" s="1" t="s">
        <v>1451</v>
      </c>
      <c r="AI552" s="2" t="str">
        <f>INDEX('ISO2-ISO3'!$D$1:$D$249, MATCH($N552, 'ISO2-ISO3'!$C$1:$C$249, 0))</f>
        <v>FRA</v>
      </c>
      <c r="AJ552" s="2" t="str">
        <f>INDEX('WB Country Groups'!$C$2:$C$219, MATCH($AI552, 'WB Country Groups'!$B$2:$B$219, 0))</f>
        <v>Europe &amp; Central Asia</v>
      </c>
    </row>
    <row r="553" spans="1:36">
      <c r="A553" s="70">
        <v>45169</v>
      </c>
      <c r="B553" s="70">
        <v>45169</v>
      </c>
      <c r="C553" s="71">
        <v>892400</v>
      </c>
      <c r="D553" s="1" t="s">
        <v>3333</v>
      </c>
      <c r="E553" s="71">
        <v>1397402</v>
      </c>
      <c r="G553" s="1" t="s">
        <v>3334</v>
      </c>
      <c r="H553" s="72" t="s">
        <v>3335</v>
      </c>
      <c r="I553" s="1" t="s">
        <v>3336</v>
      </c>
      <c r="J553" s="73">
        <v>0.2</v>
      </c>
      <c r="K553" s="73">
        <v>0.2</v>
      </c>
      <c r="L553" s="73">
        <v>0.04</v>
      </c>
      <c r="M553" s="1">
        <v>0.2</v>
      </c>
      <c r="N553" s="1" t="s">
        <v>975</v>
      </c>
      <c r="O553" s="1" t="s">
        <v>1467</v>
      </c>
      <c r="P553" s="1">
        <v>20304010</v>
      </c>
      <c r="Q553" s="73">
        <v>49106484611</v>
      </c>
      <c r="R553" s="74">
        <v>5.0999999999999996</v>
      </c>
      <c r="S553" s="1" t="s">
        <v>3323</v>
      </c>
      <c r="T553" s="75">
        <v>7.2785000000000002</v>
      </c>
      <c r="U553" s="76">
        <v>1376344419.95521</v>
      </c>
      <c r="V553" s="77">
        <v>1376344419.95521</v>
      </c>
      <c r="W553" s="77">
        <v>34353388318.029701</v>
      </c>
      <c r="X553" s="76">
        <v>2.1576522143999998E-3</v>
      </c>
      <c r="Y553" s="71">
        <v>1</v>
      </c>
      <c r="Z553" s="71">
        <v>0</v>
      </c>
      <c r="AA553" s="71">
        <v>0</v>
      </c>
      <c r="AB553" s="71">
        <v>0</v>
      </c>
      <c r="AC553" s="73">
        <v>1</v>
      </c>
      <c r="AD553" s="73">
        <v>0</v>
      </c>
      <c r="AE553" s="1" t="s">
        <v>3324</v>
      </c>
      <c r="AF553" s="1" t="s">
        <v>1450</v>
      </c>
      <c r="AG553" s="1" t="s">
        <v>1585</v>
      </c>
      <c r="AI553" s="2" t="str">
        <f>INDEX('ISO2-ISO3'!$D$1:$D$249, MATCH($N553, 'ISO2-ISO3'!$C$1:$C$249, 0))</f>
        <v>CHN</v>
      </c>
      <c r="AJ553" s="2" t="str">
        <f>INDEX('WB Country Groups'!$C$2:$C$219, MATCH($AI553, 'WB Country Groups'!$B$2:$B$219, 0))</f>
        <v>East Asia &amp; Pacific</v>
      </c>
    </row>
    <row r="554" spans="1:36">
      <c r="A554" s="70">
        <v>45169</v>
      </c>
      <c r="B554" s="70">
        <v>45169</v>
      </c>
      <c r="C554" s="71">
        <v>892400</v>
      </c>
      <c r="D554" s="1" t="s">
        <v>3337</v>
      </c>
      <c r="E554" s="71">
        <v>1397601</v>
      </c>
      <c r="G554" s="1" t="s">
        <v>3338</v>
      </c>
      <c r="H554" s="72" t="s">
        <v>3339</v>
      </c>
      <c r="I554" s="1" t="s">
        <v>3340</v>
      </c>
      <c r="J554" s="73">
        <v>0.3</v>
      </c>
      <c r="K554" s="73">
        <v>0.3</v>
      </c>
      <c r="L554" s="73">
        <v>0.3</v>
      </c>
      <c r="M554" s="1">
        <v>1</v>
      </c>
      <c r="N554" s="1" t="s">
        <v>1337</v>
      </c>
      <c r="O554" s="1" t="s">
        <v>1455</v>
      </c>
      <c r="P554" s="1">
        <v>25503030</v>
      </c>
      <c r="Q554" s="73">
        <v>6031000000</v>
      </c>
      <c r="R554" s="74">
        <v>41.25</v>
      </c>
      <c r="S554" s="1" t="s">
        <v>3341</v>
      </c>
      <c r="T554" s="75">
        <v>35.017499999999998</v>
      </c>
      <c r="U554" s="76">
        <v>2131323623.9023299</v>
      </c>
      <c r="V554" s="77">
        <v>2131323623.9023299</v>
      </c>
      <c r="W554" s="77">
        <v>7104412079.6744499</v>
      </c>
      <c r="X554" s="76">
        <v>3.3412095621000002E-3</v>
      </c>
      <c r="Y554" s="71">
        <v>0</v>
      </c>
      <c r="Z554" s="71">
        <v>1</v>
      </c>
      <c r="AA554" s="71">
        <v>0</v>
      </c>
      <c r="AB554" s="71">
        <v>0</v>
      </c>
      <c r="AC554" s="73">
        <v>0.35</v>
      </c>
      <c r="AD554" s="73">
        <v>0.65</v>
      </c>
      <c r="AE554" s="1" t="s">
        <v>3342</v>
      </c>
      <c r="AF554" s="1" t="s">
        <v>1450</v>
      </c>
      <c r="AG554" s="1" t="s">
        <v>1451</v>
      </c>
      <c r="AI554" s="2" t="str">
        <f>INDEX('ISO2-ISO3'!$D$1:$D$249, MATCH($N554, 'ISO2-ISO3'!$C$1:$C$249, 0))</f>
        <v>THA</v>
      </c>
      <c r="AJ554" s="2" t="str">
        <f>INDEX('WB Country Groups'!$C$2:$C$219, MATCH($AI554, 'WB Country Groups'!$B$2:$B$219, 0))</f>
        <v>East Asia &amp; Pacific</v>
      </c>
    </row>
    <row r="555" spans="1:36">
      <c r="A555" s="70">
        <v>45169</v>
      </c>
      <c r="B555" s="70">
        <v>45169</v>
      </c>
      <c r="C555" s="71">
        <v>892400</v>
      </c>
      <c r="D555" s="1" t="s">
        <v>3343</v>
      </c>
      <c r="E555" s="71">
        <v>1408201</v>
      </c>
      <c r="F555" s="1">
        <v>90043100</v>
      </c>
      <c r="G555" s="1" t="s">
        <v>3344</v>
      </c>
      <c r="H555" s="72" t="s">
        <v>3345</v>
      </c>
      <c r="I555" s="1" t="s">
        <v>3346</v>
      </c>
      <c r="J555" s="73">
        <v>0.9</v>
      </c>
      <c r="K555" s="73">
        <v>0.9</v>
      </c>
      <c r="L555" s="73">
        <v>0.9</v>
      </c>
      <c r="M555" s="1">
        <v>1</v>
      </c>
      <c r="N555" s="1" t="s">
        <v>1375</v>
      </c>
      <c r="O555" s="1" t="s">
        <v>1474</v>
      </c>
      <c r="P555" s="1">
        <v>45103010</v>
      </c>
      <c r="Q555" s="73">
        <v>106385536</v>
      </c>
      <c r="R555" s="74">
        <v>115.3</v>
      </c>
      <c r="S555" s="1" t="s">
        <v>1448</v>
      </c>
      <c r="T555" s="75">
        <v>1</v>
      </c>
      <c r="U555" s="76">
        <v>11039627070.719999</v>
      </c>
      <c r="V555" s="77">
        <v>11039627070.719999</v>
      </c>
      <c r="W555" s="77">
        <v>12266252300.799999</v>
      </c>
      <c r="X555" s="76">
        <v>1.7306478996100001E-2</v>
      </c>
      <c r="Y555" s="71">
        <v>0</v>
      </c>
      <c r="Z555" s="71">
        <v>1</v>
      </c>
      <c r="AA555" s="71">
        <v>0</v>
      </c>
      <c r="AB555" s="71">
        <v>0</v>
      </c>
      <c r="AC555" s="73">
        <v>0</v>
      </c>
      <c r="AD555" s="73">
        <v>1</v>
      </c>
      <c r="AE555" s="1" t="s">
        <v>1449</v>
      </c>
      <c r="AF555" s="1" t="s">
        <v>1450</v>
      </c>
      <c r="AG555" s="1" t="s">
        <v>1451</v>
      </c>
      <c r="AI555" s="2" t="str">
        <f>INDEX('ISO2-ISO3'!$D$1:$D$249, MATCH($N555, 'ISO2-ISO3'!$C$1:$C$249, 0))</f>
        <v>USA</v>
      </c>
      <c r="AJ555" s="2" t="str">
        <f>INDEX('WB Country Groups'!$C$2:$C$219, MATCH($AI555, 'WB Country Groups'!$B$2:$B$219, 0))</f>
        <v>North America</v>
      </c>
    </row>
    <row r="556" spans="1:36">
      <c r="A556" s="70">
        <v>45169</v>
      </c>
      <c r="B556" s="70">
        <v>45169</v>
      </c>
      <c r="C556" s="71">
        <v>892400</v>
      </c>
      <c r="D556" s="1" t="s">
        <v>3347</v>
      </c>
      <c r="E556" s="71">
        <v>1415502</v>
      </c>
      <c r="G556" s="1" t="s">
        <v>3348</v>
      </c>
      <c r="H556" s="72" t="s">
        <v>3349</v>
      </c>
      <c r="I556" s="1" t="s">
        <v>3350</v>
      </c>
      <c r="J556" s="73">
        <v>0.45</v>
      </c>
      <c r="K556" s="73">
        <v>0.3</v>
      </c>
      <c r="L556" s="73">
        <v>0.06</v>
      </c>
      <c r="M556" s="1">
        <v>0.2</v>
      </c>
      <c r="N556" s="1" t="s">
        <v>975</v>
      </c>
      <c r="O556" s="1" t="s">
        <v>1455</v>
      </c>
      <c r="P556" s="1">
        <v>25201040</v>
      </c>
      <c r="Q556" s="73">
        <v>131168262</v>
      </c>
      <c r="R556" s="74">
        <v>293.49</v>
      </c>
      <c r="S556" s="1" t="s">
        <v>3323</v>
      </c>
      <c r="T556" s="75">
        <v>7.2785000000000002</v>
      </c>
      <c r="U556" s="76">
        <v>317344836.55462003</v>
      </c>
      <c r="V556" s="77">
        <v>317344836.55462003</v>
      </c>
      <c r="W556" s="77">
        <v>5280592194.2306099</v>
      </c>
      <c r="X556" s="76">
        <v>4.9749160120000002E-4</v>
      </c>
      <c r="Y556" s="71">
        <v>0</v>
      </c>
      <c r="Z556" s="71">
        <v>1</v>
      </c>
      <c r="AA556" s="71">
        <v>0</v>
      </c>
      <c r="AB556" s="71">
        <v>0</v>
      </c>
      <c r="AC556" s="73">
        <v>0</v>
      </c>
      <c r="AD556" s="73">
        <v>1</v>
      </c>
      <c r="AE556" s="1" t="s">
        <v>3324</v>
      </c>
      <c r="AF556" s="1" t="s">
        <v>1450</v>
      </c>
      <c r="AG556" s="1" t="s">
        <v>1585</v>
      </c>
      <c r="AI556" s="2" t="str">
        <f>INDEX('ISO2-ISO3'!$D$1:$D$249, MATCH($N556, 'ISO2-ISO3'!$C$1:$C$249, 0))</f>
        <v>CHN</v>
      </c>
      <c r="AJ556" s="2" t="str">
        <f>INDEX('WB Country Groups'!$C$2:$C$219, MATCH($AI556, 'WB Country Groups'!$B$2:$B$219, 0))</f>
        <v>East Asia &amp; Pacific</v>
      </c>
    </row>
    <row r="557" spans="1:36">
      <c r="A557" s="70">
        <v>45169</v>
      </c>
      <c r="B557" s="70">
        <v>45169</v>
      </c>
      <c r="C557" s="71">
        <v>892400</v>
      </c>
      <c r="D557" s="1" t="s">
        <v>3351</v>
      </c>
      <c r="E557" s="71">
        <v>1415601</v>
      </c>
      <c r="G557" s="1" t="s">
        <v>3352</v>
      </c>
      <c r="H557" s="72" t="s">
        <v>3353</v>
      </c>
      <c r="I557" s="1" t="s">
        <v>3354</v>
      </c>
      <c r="J557" s="73">
        <v>0.65</v>
      </c>
      <c r="K557" s="73">
        <v>0.65</v>
      </c>
      <c r="L557" s="73">
        <v>0.65</v>
      </c>
      <c r="M557" s="1">
        <v>1</v>
      </c>
      <c r="N557" s="1" t="s">
        <v>975</v>
      </c>
      <c r="O557" s="1" t="s">
        <v>1455</v>
      </c>
      <c r="P557" s="1">
        <v>25301040</v>
      </c>
      <c r="Q557" s="73">
        <v>1454511700</v>
      </c>
      <c r="R557" s="74">
        <v>12.58</v>
      </c>
      <c r="S557" s="1" t="s">
        <v>1565</v>
      </c>
      <c r="T557" s="75">
        <v>7.8417500000000002</v>
      </c>
      <c r="U557" s="76">
        <v>1516694892.1988101</v>
      </c>
      <c r="V557" s="77">
        <v>1516694892.1988101</v>
      </c>
      <c r="W557" s="77">
        <v>2333376757.22894</v>
      </c>
      <c r="X557" s="76">
        <v>2.3776752716999998E-3</v>
      </c>
      <c r="Y557" s="71">
        <v>0</v>
      </c>
      <c r="Z557" s="71">
        <v>1</v>
      </c>
      <c r="AA557" s="71">
        <v>0</v>
      </c>
      <c r="AB557" s="71">
        <v>0</v>
      </c>
      <c r="AC557" s="73">
        <v>0</v>
      </c>
      <c r="AD557" s="73">
        <v>1</v>
      </c>
      <c r="AE557" s="1" t="s">
        <v>1566</v>
      </c>
      <c r="AF557" s="1" t="s">
        <v>1450</v>
      </c>
      <c r="AG557" s="1" t="s">
        <v>3300</v>
      </c>
      <c r="AI557" s="2" t="str">
        <f>INDEX('ISO2-ISO3'!$D$1:$D$249, MATCH($N557, 'ISO2-ISO3'!$C$1:$C$249, 0))</f>
        <v>CHN</v>
      </c>
      <c r="AJ557" s="2" t="str">
        <f>INDEX('WB Country Groups'!$C$2:$C$219, MATCH($AI557, 'WB Country Groups'!$B$2:$B$219, 0))</f>
        <v>East Asia &amp; Pacific</v>
      </c>
    </row>
    <row r="558" spans="1:36">
      <c r="A558" s="70">
        <v>45169</v>
      </c>
      <c r="B558" s="70">
        <v>45169</v>
      </c>
      <c r="C558" s="71">
        <v>892400</v>
      </c>
      <c r="D558" s="1" t="s">
        <v>3355</v>
      </c>
      <c r="E558" s="71">
        <v>1416902</v>
      </c>
      <c r="G558" s="1" t="s">
        <v>3356</v>
      </c>
      <c r="H558" s="72" t="s">
        <v>3357</v>
      </c>
      <c r="I558" s="1" t="s">
        <v>3358</v>
      </c>
      <c r="J558" s="73">
        <v>0.4</v>
      </c>
      <c r="K558" s="73">
        <v>0.3</v>
      </c>
      <c r="L558" s="73">
        <v>0.06</v>
      </c>
      <c r="M558" s="1">
        <v>0.2</v>
      </c>
      <c r="N558" s="1" t="s">
        <v>975</v>
      </c>
      <c r="O558" s="1" t="s">
        <v>1484</v>
      </c>
      <c r="P558" s="1">
        <v>40203020</v>
      </c>
      <c r="Q558" s="73">
        <v>2778000000</v>
      </c>
      <c r="R558" s="74">
        <v>11.88</v>
      </c>
      <c r="S558" s="1" t="s">
        <v>3323</v>
      </c>
      <c r="T558" s="75">
        <v>7.2785000000000002</v>
      </c>
      <c r="U558" s="76">
        <v>272055835.68042898</v>
      </c>
      <c r="V558" s="77">
        <v>272055835.68042898</v>
      </c>
      <c r="W558" s="77">
        <v>4526986913.9392595</v>
      </c>
      <c r="X558" s="76">
        <v>4.264934473E-4</v>
      </c>
      <c r="Y558" s="71">
        <v>0</v>
      </c>
      <c r="Z558" s="71">
        <v>1</v>
      </c>
      <c r="AA558" s="71">
        <v>0</v>
      </c>
      <c r="AB558" s="71">
        <v>0</v>
      </c>
      <c r="AC558" s="73">
        <v>0.35</v>
      </c>
      <c r="AD558" s="73">
        <v>0.65</v>
      </c>
      <c r="AE558" s="1" t="s">
        <v>3324</v>
      </c>
      <c r="AF558" s="1" t="s">
        <v>1450</v>
      </c>
      <c r="AG558" s="1" t="s">
        <v>1585</v>
      </c>
      <c r="AI558" s="2" t="str">
        <f>INDEX('ISO2-ISO3'!$D$1:$D$249, MATCH($N558, 'ISO2-ISO3'!$C$1:$C$249, 0))</f>
        <v>CHN</v>
      </c>
      <c r="AJ558" s="2" t="str">
        <f>INDEX('WB Country Groups'!$C$2:$C$219, MATCH($AI558, 'WB Country Groups'!$B$2:$B$219, 0))</f>
        <v>East Asia &amp; Pacific</v>
      </c>
    </row>
    <row r="559" spans="1:36">
      <c r="A559" s="70">
        <v>45169</v>
      </c>
      <c r="B559" s="70">
        <v>45169</v>
      </c>
      <c r="C559" s="71">
        <v>892400</v>
      </c>
      <c r="D559" s="1" t="s">
        <v>3359</v>
      </c>
      <c r="E559" s="71">
        <v>1417002</v>
      </c>
      <c r="G559" s="1" t="s">
        <v>3360</v>
      </c>
      <c r="H559" s="72" t="s">
        <v>3361</v>
      </c>
      <c r="I559" s="1" t="s">
        <v>3362</v>
      </c>
      <c r="J559" s="73">
        <v>0.3</v>
      </c>
      <c r="K559" s="73">
        <v>0.3</v>
      </c>
      <c r="L559" s="73">
        <v>0.06</v>
      </c>
      <c r="M559" s="1">
        <v>0.2</v>
      </c>
      <c r="N559" s="1" t="s">
        <v>975</v>
      </c>
      <c r="O559" s="1" t="s">
        <v>1474</v>
      </c>
      <c r="P559" s="1">
        <v>45301020</v>
      </c>
      <c r="Q559" s="73">
        <v>1320091861</v>
      </c>
      <c r="R559" s="74">
        <v>58.53</v>
      </c>
      <c r="S559" s="1" t="s">
        <v>3323</v>
      </c>
      <c r="T559" s="75">
        <v>7.2785000000000002</v>
      </c>
      <c r="U559" s="76">
        <v>636930493.57145</v>
      </c>
      <c r="V559" s="77">
        <v>636930493.57145</v>
      </c>
      <c r="W559" s="77">
        <v>10598471458.167101</v>
      </c>
      <c r="X559" s="76">
        <v>9.9849606679999997E-4</v>
      </c>
      <c r="Y559" s="71">
        <v>1</v>
      </c>
      <c r="Z559" s="71">
        <v>0</v>
      </c>
      <c r="AA559" s="71">
        <v>0</v>
      </c>
      <c r="AB559" s="71">
        <v>0</v>
      </c>
      <c r="AC559" s="73">
        <v>0</v>
      </c>
      <c r="AD559" s="73">
        <v>1</v>
      </c>
      <c r="AE559" s="1" t="s">
        <v>3324</v>
      </c>
      <c r="AF559" s="1" t="s">
        <v>1450</v>
      </c>
      <c r="AG559" s="1" t="s">
        <v>1585</v>
      </c>
      <c r="AI559" s="2" t="str">
        <f>INDEX('ISO2-ISO3'!$D$1:$D$249, MATCH($N559, 'ISO2-ISO3'!$C$1:$C$249, 0))</f>
        <v>CHN</v>
      </c>
      <c r="AJ559" s="2" t="str">
        <f>INDEX('WB Country Groups'!$C$2:$C$219, MATCH($AI559, 'WB Country Groups'!$B$2:$B$219, 0))</f>
        <v>East Asia &amp; Pacific</v>
      </c>
    </row>
    <row r="560" spans="1:36">
      <c r="A560" s="70">
        <v>45169</v>
      </c>
      <c r="B560" s="70">
        <v>45169</v>
      </c>
      <c r="C560" s="71">
        <v>892400</v>
      </c>
      <c r="D560" s="1" t="s">
        <v>3363</v>
      </c>
      <c r="E560" s="71">
        <v>1417401</v>
      </c>
      <c r="G560" s="1" t="s">
        <v>3364</v>
      </c>
      <c r="H560" s="72" t="s">
        <v>3365</v>
      </c>
      <c r="I560" s="1" t="s">
        <v>3366</v>
      </c>
      <c r="J560" s="73">
        <v>0.3</v>
      </c>
      <c r="K560" s="73">
        <v>0.3</v>
      </c>
      <c r="L560" s="73">
        <v>0.3</v>
      </c>
      <c r="M560" s="1">
        <v>1</v>
      </c>
      <c r="N560" s="1" t="s">
        <v>1097</v>
      </c>
      <c r="O560" s="1" t="s">
        <v>1484</v>
      </c>
      <c r="P560" s="1">
        <v>40202010</v>
      </c>
      <c r="Q560" s="73">
        <v>946074389</v>
      </c>
      <c r="R560" s="74">
        <v>816.55</v>
      </c>
      <c r="S560" s="1" t="s">
        <v>3305</v>
      </c>
      <c r="T560" s="75">
        <v>82.786249999999995</v>
      </c>
      <c r="U560" s="76">
        <v>2799439673.8756099</v>
      </c>
      <c r="V560" s="77">
        <v>2799439673.8756099</v>
      </c>
      <c r="W560" s="77">
        <v>9331465579.5853806</v>
      </c>
      <c r="X560" s="76">
        <v>4.3885942529000004E-3</v>
      </c>
      <c r="Y560" s="71">
        <v>1</v>
      </c>
      <c r="Z560" s="71">
        <v>0</v>
      </c>
      <c r="AA560" s="71">
        <v>0</v>
      </c>
      <c r="AB560" s="71">
        <v>0</v>
      </c>
      <c r="AC560" s="73">
        <v>0</v>
      </c>
      <c r="AD560" s="73">
        <v>1</v>
      </c>
      <c r="AE560" s="1" t="s">
        <v>3306</v>
      </c>
      <c r="AF560" s="1" t="s">
        <v>1450</v>
      </c>
      <c r="AG560" s="1" t="s">
        <v>1451</v>
      </c>
      <c r="AI560" s="2" t="str">
        <f>INDEX('ISO2-ISO3'!$D$1:$D$249, MATCH($N560, 'ISO2-ISO3'!$C$1:$C$249, 0))</f>
        <v>IND</v>
      </c>
      <c r="AJ560" s="2" t="str">
        <f>INDEX('WB Country Groups'!$C$2:$C$219, MATCH($AI560, 'WB Country Groups'!$B$2:$B$219, 0))</f>
        <v>South Asia</v>
      </c>
    </row>
    <row r="561" spans="1:36">
      <c r="A561" s="70">
        <v>45169</v>
      </c>
      <c r="B561" s="70">
        <v>45169</v>
      </c>
      <c r="C561" s="71">
        <v>892400</v>
      </c>
      <c r="D561" s="1" t="s">
        <v>3367</v>
      </c>
      <c r="E561" s="71">
        <v>1417601</v>
      </c>
      <c r="G561" s="1" t="s">
        <v>3368</v>
      </c>
      <c r="H561" s="72" t="s">
        <v>3369</v>
      </c>
      <c r="I561" s="1" t="s">
        <v>3370</v>
      </c>
      <c r="J561" s="73">
        <v>0.25</v>
      </c>
      <c r="K561" s="73">
        <v>0.25</v>
      </c>
      <c r="L561" s="73">
        <v>0.25</v>
      </c>
      <c r="M561" s="1">
        <v>1</v>
      </c>
      <c r="N561" s="1" t="s">
        <v>1283</v>
      </c>
      <c r="O561" s="1" t="s">
        <v>1447</v>
      </c>
      <c r="P561" s="1">
        <v>35102020</v>
      </c>
      <c r="Q561" s="73">
        <v>350000000</v>
      </c>
      <c r="R561" s="74">
        <v>243</v>
      </c>
      <c r="S561" s="1" t="s">
        <v>3317</v>
      </c>
      <c r="T561" s="75">
        <v>3.7506499999999998</v>
      </c>
      <c r="U561" s="76">
        <v>5669017370.3224802</v>
      </c>
      <c r="V561" s="77">
        <v>5669017370.3224802</v>
      </c>
      <c r="W561" s="77">
        <v>22676069481.289902</v>
      </c>
      <c r="X561" s="76">
        <v>8.8871416959000003E-3</v>
      </c>
      <c r="Y561" s="71">
        <v>1</v>
      </c>
      <c r="Z561" s="71">
        <v>0</v>
      </c>
      <c r="AA561" s="71">
        <v>0</v>
      </c>
      <c r="AB561" s="71">
        <v>0</v>
      </c>
      <c r="AC561" s="73">
        <v>0</v>
      </c>
      <c r="AD561" s="73">
        <v>1</v>
      </c>
      <c r="AE561" s="1" t="s">
        <v>3318</v>
      </c>
      <c r="AF561" s="1" t="s">
        <v>1450</v>
      </c>
      <c r="AG561" s="1" t="s">
        <v>1451</v>
      </c>
      <c r="AI561" s="2" t="str">
        <f>INDEX('ISO2-ISO3'!$D$1:$D$249, MATCH($N561, 'ISO2-ISO3'!$C$1:$C$249, 0))</f>
        <v>SAU</v>
      </c>
      <c r="AJ561" s="2" t="str">
        <f>INDEX('WB Country Groups'!$C$2:$C$219, MATCH($AI561, 'WB Country Groups'!$B$2:$B$219, 0))</f>
        <v>Middle East &amp; North Africa</v>
      </c>
    </row>
    <row r="562" spans="1:36">
      <c r="A562" s="70">
        <v>45169</v>
      </c>
      <c r="B562" s="70">
        <v>45169</v>
      </c>
      <c r="C562" s="71">
        <v>892400</v>
      </c>
      <c r="D562" s="1" t="s">
        <v>3371</v>
      </c>
      <c r="E562" s="71">
        <v>1417801</v>
      </c>
      <c r="F562" s="1" t="s">
        <v>3372</v>
      </c>
      <c r="G562" s="1" t="s">
        <v>3373</v>
      </c>
      <c r="H562" s="72" t="s">
        <v>3374</v>
      </c>
      <c r="I562" s="1" t="s">
        <v>3375</v>
      </c>
      <c r="J562" s="73">
        <v>1</v>
      </c>
      <c r="K562" s="73">
        <v>1</v>
      </c>
      <c r="L562" s="73">
        <v>1</v>
      </c>
      <c r="M562" s="1">
        <v>1</v>
      </c>
      <c r="N562" s="1" t="s">
        <v>1375</v>
      </c>
      <c r="O562" s="1" t="s">
        <v>1467</v>
      </c>
      <c r="P562" s="1">
        <v>20102010</v>
      </c>
      <c r="Q562" s="73">
        <v>834951499</v>
      </c>
      <c r="R562" s="74">
        <v>57.45</v>
      </c>
      <c r="S562" s="1" t="s">
        <v>1448</v>
      </c>
      <c r="T562" s="75">
        <v>1</v>
      </c>
      <c r="U562" s="76">
        <v>47967963617.550003</v>
      </c>
      <c r="V562" s="77">
        <v>47967963617.550003</v>
      </c>
      <c r="W562" s="77">
        <v>47967963617.550003</v>
      </c>
      <c r="X562" s="76">
        <v>7.5197880282900004E-2</v>
      </c>
      <c r="Y562" s="71">
        <v>1</v>
      </c>
      <c r="Z562" s="71">
        <v>0</v>
      </c>
      <c r="AA562" s="71">
        <v>0</v>
      </c>
      <c r="AB562" s="71">
        <v>0</v>
      </c>
      <c r="AC562" s="73">
        <v>1</v>
      </c>
      <c r="AD562" s="73">
        <v>0</v>
      </c>
      <c r="AE562" s="1" t="s">
        <v>1449</v>
      </c>
      <c r="AF562" s="1" t="s">
        <v>1450</v>
      </c>
      <c r="AG562" s="1" t="s">
        <v>1451</v>
      </c>
      <c r="AI562" s="2" t="str">
        <f>INDEX('ISO2-ISO3'!$D$1:$D$249, MATCH($N562, 'ISO2-ISO3'!$C$1:$C$249, 0))</f>
        <v>USA</v>
      </c>
      <c r="AJ562" s="2" t="str">
        <f>INDEX('WB Country Groups'!$C$2:$C$219, MATCH($AI562, 'WB Country Groups'!$B$2:$B$219, 0))</f>
        <v>North America</v>
      </c>
    </row>
    <row r="563" spans="1:36">
      <c r="A563" s="70">
        <v>45169</v>
      </c>
      <c r="B563" s="70">
        <v>45169</v>
      </c>
      <c r="C563" s="71">
        <v>892400</v>
      </c>
      <c r="D563" s="1" t="s">
        <v>3376</v>
      </c>
      <c r="E563" s="71">
        <v>1417901</v>
      </c>
      <c r="F563" s="1" t="s">
        <v>3377</v>
      </c>
      <c r="G563" s="1" t="s">
        <v>3378</v>
      </c>
      <c r="H563" s="72" t="s">
        <v>3379</v>
      </c>
      <c r="I563" s="1" t="s">
        <v>3380</v>
      </c>
      <c r="J563" s="73">
        <v>1</v>
      </c>
      <c r="K563" s="73">
        <v>1</v>
      </c>
      <c r="L563" s="73">
        <v>1</v>
      </c>
      <c r="M563" s="1">
        <v>1</v>
      </c>
      <c r="N563" s="1" t="s">
        <v>1375</v>
      </c>
      <c r="O563" s="1" t="s">
        <v>1467</v>
      </c>
      <c r="P563" s="1">
        <v>20106020</v>
      </c>
      <c r="Q563" s="73">
        <v>413242757</v>
      </c>
      <c r="R563" s="74">
        <v>85.55</v>
      </c>
      <c r="S563" s="1" t="s">
        <v>1448</v>
      </c>
      <c r="T563" s="75">
        <v>1</v>
      </c>
      <c r="U563" s="76">
        <v>35352917861.349998</v>
      </c>
      <c r="V563" s="77">
        <v>35352917861.349998</v>
      </c>
      <c r="W563" s="77">
        <v>35352917861.349998</v>
      </c>
      <c r="X563" s="76">
        <v>5.5421666556100001E-2</v>
      </c>
      <c r="Y563" s="71">
        <v>1</v>
      </c>
      <c r="Z563" s="71">
        <v>0</v>
      </c>
      <c r="AA563" s="71">
        <v>0</v>
      </c>
      <c r="AB563" s="71">
        <v>0</v>
      </c>
      <c r="AC563" s="73">
        <v>0.35</v>
      </c>
      <c r="AD563" s="73">
        <v>0.65</v>
      </c>
      <c r="AE563" s="1" t="s">
        <v>1449</v>
      </c>
      <c r="AF563" s="1" t="s">
        <v>1450</v>
      </c>
      <c r="AG563" s="1" t="s">
        <v>1451</v>
      </c>
      <c r="AI563" s="2" t="str">
        <f>INDEX('ISO2-ISO3'!$D$1:$D$249, MATCH($N563, 'ISO2-ISO3'!$C$1:$C$249, 0))</f>
        <v>USA</v>
      </c>
      <c r="AJ563" s="2" t="str">
        <f>INDEX('WB Country Groups'!$C$2:$C$219, MATCH($AI563, 'WB Country Groups'!$B$2:$B$219, 0))</f>
        <v>North America</v>
      </c>
    </row>
    <row r="564" spans="1:36">
      <c r="A564" s="70">
        <v>45169</v>
      </c>
      <c r="B564" s="70">
        <v>45169</v>
      </c>
      <c r="C564" s="71">
        <v>892400</v>
      </c>
      <c r="D564" s="1" t="s">
        <v>3381</v>
      </c>
      <c r="E564" s="71">
        <v>1419702</v>
      </c>
      <c r="G564" s="1" t="s">
        <v>3382</v>
      </c>
      <c r="H564" s="72" t="s">
        <v>3383</v>
      </c>
      <c r="I564" s="1" t="s">
        <v>3384</v>
      </c>
      <c r="J564" s="73">
        <v>0.4</v>
      </c>
      <c r="K564" s="73">
        <v>0.3</v>
      </c>
      <c r="L564" s="73">
        <v>0.06</v>
      </c>
      <c r="M564" s="1">
        <v>0.2</v>
      </c>
      <c r="N564" s="1" t="s">
        <v>975</v>
      </c>
      <c r="O564" s="1" t="s">
        <v>1474</v>
      </c>
      <c r="P564" s="1">
        <v>45301020</v>
      </c>
      <c r="Q564" s="73">
        <v>170791680</v>
      </c>
      <c r="R564" s="74">
        <v>198.08</v>
      </c>
      <c r="S564" s="1" t="s">
        <v>3323</v>
      </c>
      <c r="T564" s="75">
        <v>7.2785000000000002</v>
      </c>
      <c r="U564" s="76">
        <v>278879571.12921602</v>
      </c>
      <c r="V564" s="77">
        <v>278879571.12921602</v>
      </c>
      <c r="W564" s="77">
        <v>4640533315.1902599</v>
      </c>
      <c r="X564" s="76">
        <v>4.3719080449999999E-4</v>
      </c>
      <c r="Y564" s="71">
        <v>1</v>
      </c>
      <c r="Z564" s="71">
        <v>0</v>
      </c>
      <c r="AA564" s="71">
        <v>0</v>
      </c>
      <c r="AB564" s="71">
        <v>0</v>
      </c>
      <c r="AC564" s="73">
        <v>0</v>
      </c>
      <c r="AD564" s="73">
        <v>1</v>
      </c>
      <c r="AE564" s="1" t="s">
        <v>3324</v>
      </c>
      <c r="AF564" s="1" t="s">
        <v>1450</v>
      </c>
      <c r="AG564" s="1" t="s">
        <v>1585</v>
      </c>
      <c r="AI564" s="2" t="str">
        <f>INDEX('ISO2-ISO3'!$D$1:$D$249, MATCH($N564, 'ISO2-ISO3'!$C$1:$C$249, 0))</f>
        <v>CHN</v>
      </c>
      <c r="AJ564" s="2" t="str">
        <f>INDEX('WB Country Groups'!$C$2:$C$219, MATCH($AI564, 'WB Country Groups'!$B$2:$B$219, 0))</f>
        <v>East Asia &amp; Pacific</v>
      </c>
    </row>
    <row r="565" spans="1:36">
      <c r="A565" s="70">
        <v>45169</v>
      </c>
      <c r="B565" s="70">
        <v>45169</v>
      </c>
      <c r="C565" s="71">
        <v>892400</v>
      </c>
      <c r="D565" s="1" t="s">
        <v>3385</v>
      </c>
      <c r="E565" s="71">
        <v>1419902</v>
      </c>
      <c r="G565" s="1" t="s">
        <v>3386</v>
      </c>
      <c r="H565" s="72" t="s">
        <v>3387</v>
      </c>
      <c r="I565" s="1" t="s">
        <v>3388</v>
      </c>
      <c r="J565" s="73">
        <v>0.25</v>
      </c>
      <c r="K565" s="73">
        <v>0.25</v>
      </c>
      <c r="L565" s="73">
        <v>0.05</v>
      </c>
      <c r="M565" s="1">
        <v>0.2</v>
      </c>
      <c r="N565" s="1" t="s">
        <v>975</v>
      </c>
      <c r="O565" s="1" t="s">
        <v>1474</v>
      </c>
      <c r="P565" s="1">
        <v>45301020</v>
      </c>
      <c r="Q565" s="73">
        <v>417765200</v>
      </c>
      <c r="R565" s="74">
        <v>65.48</v>
      </c>
      <c r="S565" s="1" t="s">
        <v>3323</v>
      </c>
      <c r="T565" s="75">
        <v>7.2785000000000002</v>
      </c>
      <c r="U565" s="76">
        <v>187918288.76829001</v>
      </c>
      <c r="V565" s="77">
        <v>187918288.76829001</v>
      </c>
      <c r="W565" s="77">
        <v>3752333995.7751498</v>
      </c>
      <c r="X565" s="76">
        <v>2.945936395E-4</v>
      </c>
      <c r="Y565" s="71">
        <v>0</v>
      </c>
      <c r="Z565" s="71">
        <v>1</v>
      </c>
      <c r="AA565" s="71">
        <v>0</v>
      </c>
      <c r="AB565" s="71">
        <v>0</v>
      </c>
      <c r="AC565" s="73">
        <v>0</v>
      </c>
      <c r="AD565" s="73">
        <v>1</v>
      </c>
      <c r="AE565" s="1" t="s">
        <v>3324</v>
      </c>
      <c r="AF565" s="1" t="s">
        <v>1450</v>
      </c>
      <c r="AG565" s="1" t="s">
        <v>1585</v>
      </c>
      <c r="AI565" s="2" t="str">
        <f>INDEX('ISO2-ISO3'!$D$1:$D$249, MATCH($N565, 'ISO2-ISO3'!$C$1:$C$249, 0))</f>
        <v>CHN</v>
      </c>
      <c r="AJ565" s="2" t="str">
        <f>INDEX('WB Country Groups'!$C$2:$C$219, MATCH($AI565, 'WB Country Groups'!$B$2:$B$219, 0))</f>
        <v>East Asia &amp; Pacific</v>
      </c>
    </row>
    <row r="566" spans="1:36">
      <c r="A566" s="70">
        <v>45169</v>
      </c>
      <c r="B566" s="70">
        <v>45169</v>
      </c>
      <c r="C566" s="71">
        <v>892400</v>
      </c>
      <c r="D566" s="1" t="s">
        <v>3389</v>
      </c>
      <c r="E566" s="71">
        <v>1427801</v>
      </c>
      <c r="F566" s="1" t="s">
        <v>3390</v>
      </c>
      <c r="G566" s="1" t="s">
        <v>3391</v>
      </c>
      <c r="H566" s="72" t="s">
        <v>3392</v>
      </c>
      <c r="I566" s="1" t="s">
        <v>3393</v>
      </c>
      <c r="J566" s="73">
        <v>0.6</v>
      </c>
      <c r="K566" s="73">
        <v>0.6</v>
      </c>
      <c r="L566" s="73">
        <v>0.6</v>
      </c>
      <c r="M566" s="1">
        <v>1</v>
      </c>
      <c r="N566" s="1" t="s">
        <v>1375</v>
      </c>
      <c r="O566" s="1" t="s">
        <v>1484</v>
      </c>
      <c r="P566" s="1">
        <v>40203010</v>
      </c>
      <c r="Q566" s="73">
        <v>362056444</v>
      </c>
      <c r="R566" s="74">
        <v>32.35</v>
      </c>
      <c r="S566" s="1" t="s">
        <v>1448</v>
      </c>
      <c r="T566" s="75">
        <v>1</v>
      </c>
      <c r="U566" s="76">
        <v>7027515578.04</v>
      </c>
      <c r="V566" s="77">
        <v>7027515578.04</v>
      </c>
      <c r="W566" s="77">
        <v>11712525963.4</v>
      </c>
      <c r="X566" s="76">
        <v>1.10168169601E-2</v>
      </c>
      <c r="Y566" s="71">
        <v>0</v>
      </c>
      <c r="Z566" s="71">
        <v>1</v>
      </c>
      <c r="AA566" s="71">
        <v>0</v>
      </c>
      <c r="AB566" s="71">
        <v>0</v>
      </c>
      <c r="AC566" s="73">
        <v>1</v>
      </c>
      <c r="AD566" s="73">
        <v>0</v>
      </c>
      <c r="AE566" s="1" t="s">
        <v>1475</v>
      </c>
      <c r="AF566" s="1" t="s">
        <v>1450</v>
      </c>
      <c r="AG566" s="1" t="s">
        <v>1451</v>
      </c>
      <c r="AI566" s="2" t="str">
        <f>INDEX('ISO2-ISO3'!$D$1:$D$249, MATCH($N566, 'ISO2-ISO3'!$C$1:$C$249, 0))</f>
        <v>USA</v>
      </c>
      <c r="AJ566" s="2" t="str">
        <f>INDEX('WB Country Groups'!$C$2:$C$219, MATCH($AI566, 'WB Country Groups'!$B$2:$B$219, 0))</f>
        <v>North America</v>
      </c>
    </row>
    <row r="567" spans="1:36">
      <c r="A567" s="70">
        <v>45169</v>
      </c>
      <c r="B567" s="70">
        <v>45169</v>
      </c>
      <c r="C567" s="71">
        <v>892400</v>
      </c>
      <c r="D567" s="1" t="s">
        <v>3394</v>
      </c>
      <c r="E567" s="71">
        <v>1428301</v>
      </c>
      <c r="F567" s="1" t="s">
        <v>3395</v>
      </c>
      <c r="G567" s="1" t="s">
        <v>3396</v>
      </c>
      <c r="H567" s="72" t="s">
        <v>3397</v>
      </c>
      <c r="I567" s="1" t="s">
        <v>3398</v>
      </c>
      <c r="J567" s="73">
        <v>1</v>
      </c>
      <c r="K567" s="73">
        <v>1</v>
      </c>
      <c r="L567" s="73">
        <v>1</v>
      </c>
      <c r="M567" s="1">
        <v>1</v>
      </c>
      <c r="N567" s="1" t="s">
        <v>1375</v>
      </c>
      <c r="O567" s="1" t="s">
        <v>1541</v>
      </c>
      <c r="P567" s="1">
        <v>10102020</v>
      </c>
      <c r="Q567" s="73">
        <v>243122665</v>
      </c>
      <c r="R567" s="74">
        <v>46.96</v>
      </c>
      <c r="S567" s="1" t="s">
        <v>1448</v>
      </c>
      <c r="T567" s="75">
        <v>1</v>
      </c>
      <c r="U567" s="76">
        <v>11417040348.4</v>
      </c>
      <c r="V567" s="77">
        <v>11417040348.4</v>
      </c>
      <c r="W567" s="77">
        <v>11417040348.4</v>
      </c>
      <c r="X567" s="76">
        <v>1.7898138018700001E-2</v>
      </c>
      <c r="Y567" s="71">
        <v>0</v>
      </c>
      <c r="Z567" s="71">
        <v>1</v>
      </c>
      <c r="AA567" s="71">
        <v>0</v>
      </c>
      <c r="AB567" s="71">
        <v>0</v>
      </c>
      <c r="AC567" s="73">
        <v>0.65</v>
      </c>
      <c r="AD567" s="73">
        <v>0.35</v>
      </c>
      <c r="AE567" s="1" t="s">
        <v>1449</v>
      </c>
      <c r="AF567" s="1" t="s">
        <v>1450</v>
      </c>
      <c r="AG567" s="1" t="s">
        <v>1451</v>
      </c>
      <c r="AI567" s="2" t="str">
        <f>INDEX('ISO2-ISO3'!$D$1:$D$249, MATCH($N567, 'ISO2-ISO3'!$C$1:$C$249, 0))</f>
        <v>USA</v>
      </c>
      <c r="AJ567" s="2" t="str">
        <f>INDEX('WB Country Groups'!$C$2:$C$219, MATCH($AI567, 'WB Country Groups'!$B$2:$B$219, 0))</f>
        <v>North America</v>
      </c>
    </row>
    <row r="568" spans="1:36">
      <c r="A568" s="70">
        <v>45169</v>
      </c>
      <c r="B568" s="70">
        <v>45169</v>
      </c>
      <c r="C568" s="71">
        <v>892400</v>
      </c>
      <c r="D568" s="1" t="s">
        <v>3399</v>
      </c>
      <c r="E568" s="71">
        <v>1430802</v>
      </c>
      <c r="G568" s="1" t="s">
        <v>3400</v>
      </c>
      <c r="H568" s="72" t="s">
        <v>3401</v>
      </c>
      <c r="I568" s="1" t="s">
        <v>3402</v>
      </c>
      <c r="J568" s="73">
        <v>0.35</v>
      </c>
      <c r="K568" s="73">
        <v>0.3</v>
      </c>
      <c r="L568" s="73">
        <v>0.06</v>
      </c>
      <c r="M568" s="1">
        <v>0.2</v>
      </c>
      <c r="N568" s="1" t="s">
        <v>975</v>
      </c>
      <c r="O568" s="1" t="s">
        <v>1474</v>
      </c>
      <c r="P568" s="1">
        <v>45301010</v>
      </c>
      <c r="Q568" s="73">
        <v>2731658657</v>
      </c>
      <c r="R568" s="74">
        <v>20.36</v>
      </c>
      <c r="S568" s="1" t="s">
        <v>3323</v>
      </c>
      <c r="T568" s="75">
        <v>7.2785000000000002</v>
      </c>
      <c r="U568" s="76">
        <v>458472791.83776897</v>
      </c>
      <c r="V568" s="77">
        <v>458472791.83776897</v>
      </c>
      <c r="W568" s="77">
        <v>7628949858.2370901</v>
      </c>
      <c r="X568" s="76">
        <v>7.1873349450000002E-4</v>
      </c>
      <c r="Y568" s="71">
        <v>1</v>
      </c>
      <c r="Z568" s="71">
        <v>0</v>
      </c>
      <c r="AA568" s="71">
        <v>0</v>
      </c>
      <c r="AB568" s="71">
        <v>0</v>
      </c>
      <c r="AC568" s="73">
        <v>0</v>
      </c>
      <c r="AD568" s="73">
        <v>1</v>
      </c>
      <c r="AE568" s="1" t="s">
        <v>3324</v>
      </c>
      <c r="AF568" s="1" t="s">
        <v>1450</v>
      </c>
      <c r="AG568" s="1" t="s">
        <v>1585</v>
      </c>
      <c r="AI568" s="2" t="str">
        <f>INDEX('ISO2-ISO3'!$D$1:$D$249, MATCH($N568, 'ISO2-ISO3'!$C$1:$C$249, 0))</f>
        <v>CHN</v>
      </c>
      <c r="AJ568" s="2" t="str">
        <f>INDEX('WB Country Groups'!$C$2:$C$219, MATCH($AI568, 'WB Country Groups'!$B$2:$B$219, 0))</f>
        <v>East Asia &amp; Pacific</v>
      </c>
    </row>
    <row r="569" spans="1:36">
      <c r="A569" s="70">
        <v>45169</v>
      </c>
      <c r="B569" s="70">
        <v>45169</v>
      </c>
      <c r="C569" s="71">
        <v>892400</v>
      </c>
      <c r="D569" s="1" t="s">
        <v>3403</v>
      </c>
      <c r="E569" s="71">
        <v>1431501</v>
      </c>
      <c r="F569" s="1" t="s">
        <v>3404</v>
      </c>
      <c r="G569" s="1" t="s">
        <v>3405</v>
      </c>
      <c r="H569" s="72" t="s">
        <v>3406</v>
      </c>
      <c r="I569" s="1" t="s">
        <v>3407</v>
      </c>
      <c r="J569" s="73">
        <v>1</v>
      </c>
      <c r="K569" s="73">
        <v>1</v>
      </c>
      <c r="L569" s="73">
        <v>1</v>
      </c>
      <c r="M569" s="1">
        <v>1</v>
      </c>
      <c r="N569" s="1" t="s">
        <v>1375</v>
      </c>
      <c r="O569" s="1" t="s">
        <v>1474</v>
      </c>
      <c r="P569" s="1">
        <v>45301020</v>
      </c>
      <c r="Q569" s="73">
        <v>259735302</v>
      </c>
      <c r="R569" s="74">
        <v>205.72</v>
      </c>
      <c r="S569" s="1" t="s">
        <v>1448</v>
      </c>
      <c r="T569" s="75">
        <v>1</v>
      </c>
      <c r="U569" s="76">
        <v>53432746327.440002</v>
      </c>
      <c r="V569" s="77">
        <v>53432746327.440002</v>
      </c>
      <c r="W569" s="77">
        <v>53432746327.440002</v>
      </c>
      <c r="X569" s="76">
        <v>8.3764849672399999E-2</v>
      </c>
      <c r="Y569" s="71">
        <v>1</v>
      </c>
      <c r="Z569" s="71">
        <v>0</v>
      </c>
      <c r="AA569" s="71">
        <v>0</v>
      </c>
      <c r="AB569" s="71">
        <v>0</v>
      </c>
      <c r="AC569" s="73">
        <v>0.35</v>
      </c>
      <c r="AD569" s="73">
        <v>0.65</v>
      </c>
      <c r="AE569" s="1" t="s">
        <v>1475</v>
      </c>
      <c r="AF569" s="1" t="s">
        <v>1450</v>
      </c>
      <c r="AG569" s="1" t="s">
        <v>1451</v>
      </c>
      <c r="AI569" s="2" t="str">
        <f>INDEX('ISO2-ISO3'!$D$1:$D$249, MATCH($N569, 'ISO2-ISO3'!$C$1:$C$249, 0))</f>
        <v>USA</v>
      </c>
      <c r="AJ569" s="2" t="str">
        <f>INDEX('WB Country Groups'!$C$2:$C$219, MATCH($AI569, 'WB Country Groups'!$B$2:$B$219, 0))</f>
        <v>North America</v>
      </c>
    </row>
    <row r="570" spans="1:36">
      <c r="A570" s="70">
        <v>45169</v>
      </c>
      <c r="B570" s="70">
        <v>45169</v>
      </c>
      <c r="C570" s="71">
        <v>892400</v>
      </c>
      <c r="D570" s="1" t="s">
        <v>3408</v>
      </c>
      <c r="E570" s="71">
        <v>1431802</v>
      </c>
      <c r="G570" s="1" t="s">
        <v>3409</v>
      </c>
      <c r="H570" s="72" t="s">
        <v>3410</v>
      </c>
      <c r="I570" s="1" t="s">
        <v>3411</v>
      </c>
      <c r="J570" s="73">
        <v>0.35</v>
      </c>
      <c r="K570" s="73">
        <v>0.3</v>
      </c>
      <c r="L570" s="73">
        <v>0.06</v>
      </c>
      <c r="M570" s="1">
        <v>0.2</v>
      </c>
      <c r="N570" s="1" t="s">
        <v>975</v>
      </c>
      <c r="O570" s="1" t="s">
        <v>1447</v>
      </c>
      <c r="P570" s="1">
        <v>35101020</v>
      </c>
      <c r="Q570" s="73">
        <v>786126335</v>
      </c>
      <c r="R570" s="74">
        <v>60.78</v>
      </c>
      <c r="S570" s="1" t="s">
        <v>3323</v>
      </c>
      <c r="T570" s="75">
        <v>7.2785000000000002</v>
      </c>
      <c r="U570" s="76">
        <v>393878617.63797498</v>
      </c>
      <c r="V570" s="77">
        <v>393878617.63797498</v>
      </c>
      <c r="W570" s="77">
        <v>6554108068.5440702</v>
      </c>
      <c r="X570" s="76">
        <v>6.1747122249999995E-4</v>
      </c>
      <c r="Y570" s="71">
        <v>0</v>
      </c>
      <c r="Z570" s="71">
        <v>1</v>
      </c>
      <c r="AA570" s="71">
        <v>0</v>
      </c>
      <c r="AB570" s="71">
        <v>0</v>
      </c>
      <c r="AC570" s="73">
        <v>0</v>
      </c>
      <c r="AD570" s="73">
        <v>1</v>
      </c>
      <c r="AE570" s="1" t="s">
        <v>3412</v>
      </c>
      <c r="AF570" s="1" t="s">
        <v>1450</v>
      </c>
      <c r="AG570" s="1" t="s">
        <v>1585</v>
      </c>
      <c r="AI570" s="2" t="str">
        <f>INDEX('ISO2-ISO3'!$D$1:$D$249, MATCH($N570, 'ISO2-ISO3'!$C$1:$C$249, 0))</f>
        <v>CHN</v>
      </c>
      <c r="AJ570" s="2" t="str">
        <f>INDEX('WB Country Groups'!$C$2:$C$219, MATCH($AI570, 'WB Country Groups'!$B$2:$B$219, 0))</f>
        <v>East Asia &amp; Pacific</v>
      </c>
    </row>
    <row r="571" spans="1:36">
      <c r="A571" s="70">
        <v>45169</v>
      </c>
      <c r="B571" s="70">
        <v>45169</v>
      </c>
      <c r="C571" s="71">
        <v>892400</v>
      </c>
      <c r="D571" s="1" t="s">
        <v>3413</v>
      </c>
      <c r="E571" s="71">
        <v>1438002</v>
      </c>
      <c r="G571" s="1" t="s">
        <v>3414</v>
      </c>
      <c r="H571" s="72" t="s">
        <v>3415</v>
      </c>
      <c r="I571" s="1" t="s">
        <v>3416</v>
      </c>
      <c r="J571" s="73">
        <v>0.2</v>
      </c>
      <c r="K571" s="73">
        <v>0.2</v>
      </c>
      <c r="L571" s="73">
        <v>0.04</v>
      </c>
      <c r="M571" s="1">
        <v>0.2</v>
      </c>
      <c r="N571" s="1" t="s">
        <v>975</v>
      </c>
      <c r="O571" s="1" t="s">
        <v>1447</v>
      </c>
      <c r="P571" s="1">
        <v>35201010</v>
      </c>
      <c r="Q571" s="73">
        <v>1268498987</v>
      </c>
      <c r="R571" s="74">
        <v>49.89</v>
      </c>
      <c r="S571" s="1" t="s">
        <v>3323</v>
      </c>
      <c r="T571" s="75">
        <v>7.2785000000000002</v>
      </c>
      <c r="U571" s="76">
        <v>347793718.27398503</v>
      </c>
      <c r="V571" s="77">
        <v>347793718.27398503</v>
      </c>
      <c r="W571" s="77">
        <v>8680888653.4566994</v>
      </c>
      <c r="X571" s="76">
        <v>5.4522536329999999E-4</v>
      </c>
      <c r="Y571" s="71">
        <v>1</v>
      </c>
      <c r="Z571" s="71">
        <v>0</v>
      </c>
      <c r="AA571" s="71">
        <v>0</v>
      </c>
      <c r="AB571" s="71">
        <v>0</v>
      </c>
      <c r="AC571" s="73">
        <v>0</v>
      </c>
      <c r="AD571" s="73">
        <v>1</v>
      </c>
      <c r="AE571" s="1" t="s">
        <v>3324</v>
      </c>
      <c r="AF571" s="1" t="s">
        <v>1450</v>
      </c>
      <c r="AG571" s="1" t="s">
        <v>1585</v>
      </c>
      <c r="AI571" s="2" t="str">
        <f>INDEX('ISO2-ISO3'!$D$1:$D$249, MATCH($N571, 'ISO2-ISO3'!$C$1:$C$249, 0))</f>
        <v>CHN</v>
      </c>
      <c r="AJ571" s="2" t="str">
        <f>INDEX('WB Country Groups'!$C$2:$C$219, MATCH($AI571, 'WB Country Groups'!$B$2:$B$219, 0))</f>
        <v>East Asia &amp; Pacific</v>
      </c>
    </row>
    <row r="572" spans="1:36">
      <c r="A572" s="70">
        <v>45169</v>
      </c>
      <c r="B572" s="70">
        <v>45169</v>
      </c>
      <c r="C572" s="71">
        <v>892400</v>
      </c>
      <c r="D572" s="1" t="s">
        <v>3417</v>
      </c>
      <c r="E572" s="71">
        <v>1443101</v>
      </c>
      <c r="G572" s="1" t="s">
        <v>3418</v>
      </c>
      <c r="H572" s="72" t="s">
        <v>3419</v>
      </c>
      <c r="I572" s="1" t="s">
        <v>3420</v>
      </c>
      <c r="J572" s="73">
        <v>0.25</v>
      </c>
      <c r="K572" s="73">
        <v>0.25</v>
      </c>
      <c r="L572" s="73">
        <v>0.25</v>
      </c>
      <c r="M572" s="1">
        <v>1</v>
      </c>
      <c r="N572" s="1" t="s">
        <v>1199</v>
      </c>
      <c r="O572" s="1" t="s">
        <v>1499</v>
      </c>
      <c r="P572" s="1">
        <v>30202030</v>
      </c>
      <c r="Q572" s="73">
        <v>502745857</v>
      </c>
      <c r="R572" s="74">
        <v>25.68</v>
      </c>
      <c r="S572" s="1" t="s">
        <v>1456</v>
      </c>
      <c r="T572" s="75">
        <v>0.92136177270005104</v>
      </c>
      <c r="U572" s="76">
        <v>3503106486.0455799</v>
      </c>
      <c r="V572" s="77">
        <v>3503106486.0455799</v>
      </c>
      <c r="W572" s="77">
        <v>14012425944.182301</v>
      </c>
      <c r="X572" s="76">
        <v>5.4917107646E-3</v>
      </c>
      <c r="Y572" s="71">
        <v>0</v>
      </c>
      <c r="Z572" s="71">
        <v>1</v>
      </c>
      <c r="AA572" s="71">
        <v>0</v>
      </c>
      <c r="AB572" s="71">
        <v>0</v>
      </c>
      <c r="AC572" s="73">
        <v>1</v>
      </c>
      <c r="AD572" s="73">
        <v>0</v>
      </c>
      <c r="AE572" s="1" t="s">
        <v>1485</v>
      </c>
      <c r="AF572" s="1" t="s">
        <v>1450</v>
      </c>
      <c r="AG572" s="1" t="s">
        <v>1451</v>
      </c>
      <c r="AI572" s="2" t="str">
        <f>INDEX('ISO2-ISO3'!$D$1:$D$249, MATCH($N572, 'ISO2-ISO3'!$C$1:$C$249, 0))</f>
        <v>NLD</v>
      </c>
      <c r="AJ572" s="2" t="str">
        <f>INDEX('WB Country Groups'!$C$2:$C$219, MATCH($AI572, 'WB Country Groups'!$B$2:$B$219, 0))</f>
        <v>Europe &amp; Central Asia</v>
      </c>
    </row>
    <row r="573" spans="1:36">
      <c r="A573" s="70">
        <v>45169</v>
      </c>
      <c r="B573" s="70">
        <v>45169</v>
      </c>
      <c r="C573" s="71">
        <v>892400</v>
      </c>
      <c r="D573" s="1" t="s">
        <v>3421</v>
      </c>
      <c r="E573" s="71">
        <v>1443302</v>
      </c>
      <c r="G573" s="1" t="s">
        <v>3422</v>
      </c>
      <c r="H573" s="72" t="s">
        <v>3423</v>
      </c>
      <c r="I573" s="1" t="s">
        <v>3424</v>
      </c>
      <c r="J573" s="73">
        <v>0.3</v>
      </c>
      <c r="K573" s="73">
        <v>0.3</v>
      </c>
      <c r="L573" s="73">
        <v>0.06</v>
      </c>
      <c r="M573" s="1">
        <v>0.2</v>
      </c>
      <c r="N573" s="1" t="s">
        <v>975</v>
      </c>
      <c r="O573" s="1" t="s">
        <v>1484</v>
      </c>
      <c r="P573" s="1">
        <v>40203020</v>
      </c>
      <c r="Q573" s="73">
        <v>6968625756</v>
      </c>
      <c r="R573" s="74">
        <v>7.31</v>
      </c>
      <c r="S573" s="1" t="s">
        <v>3323</v>
      </c>
      <c r="T573" s="75">
        <v>7.2785000000000002</v>
      </c>
      <c r="U573" s="76">
        <v>419927080.65969598</v>
      </c>
      <c r="V573" s="77">
        <v>419927080.65969598</v>
      </c>
      <c r="W573" s="77">
        <v>6987552368.4343395</v>
      </c>
      <c r="X573" s="76">
        <v>6.5830658539999995E-4</v>
      </c>
      <c r="Y573" s="71">
        <v>1</v>
      </c>
      <c r="Z573" s="71">
        <v>0</v>
      </c>
      <c r="AA573" s="71">
        <v>0</v>
      </c>
      <c r="AB573" s="71">
        <v>0</v>
      </c>
      <c r="AC573" s="73">
        <v>1</v>
      </c>
      <c r="AD573" s="73">
        <v>0</v>
      </c>
      <c r="AE573" s="1" t="s">
        <v>3324</v>
      </c>
      <c r="AF573" s="1" t="s">
        <v>1450</v>
      </c>
      <c r="AG573" s="1" t="s">
        <v>1585</v>
      </c>
      <c r="AI573" s="2" t="str">
        <f>INDEX('ISO2-ISO3'!$D$1:$D$249, MATCH($N573, 'ISO2-ISO3'!$C$1:$C$249, 0))</f>
        <v>CHN</v>
      </c>
      <c r="AJ573" s="2" t="str">
        <f>INDEX('WB Country Groups'!$C$2:$C$219, MATCH($AI573, 'WB Country Groups'!$B$2:$B$219, 0))</f>
        <v>East Asia &amp; Pacific</v>
      </c>
    </row>
    <row r="574" spans="1:36">
      <c r="A574" s="70">
        <v>45169</v>
      </c>
      <c r="B574" s="70">
        <v>45169</v>
      </c>
      <c r="C574" s="71">
        <v>892400</v>
      </c>
      <c r="D574" s="1" t="s">
        <v>3425</v>
      </c>
      <c r="E574" s="71">
        <v>1443501</v>
      </c>
      <c r="F574" s="1" t="s">
        <v>3426</v>
      </c>
      <c r="G574" s="1" t="s">
        <v>3427</v>
      </c>
      <c r="H574" s="72" t="s">
        <v>3428</v>
      </c>
      <c r="I574" s="1" t="s">
        <v>3429</v>
      </c>
      <c r="J574" s="73">
        <v>0.35</v>
      </c>
      <c r="K574" s="73">
        <v>0.35</v>
      </c>
      <c r="L574" s="73">
        <v>0.35</v>
      </c>
      <c r="M574" s="1">
        <v>1</v>
      </c>
      <c r="N574" s="1" t="s">
        <v>975</v>
      </c>
      <c r="O574" s="1" t="s">
        <v>1447</v>
      </c>
      <c r="P574" s="1">
        <v>35201010</v>
      </c>
      <c r="Q574" s="73">
        <v>165067240</v>
      </c>
      <c r="R574" s="74">
        <v>69.36</v>
      </c>
      <c r="S574" s="1" t="s">
        <v>1448</v>
      </c>
      <c r="T574" s="75">
        <v>1</v>
      </c>
      <c r="U574" s="76">
        <v>4007172318.2399998</v>
      </c>
      <c r="V574" s="77">
        <v>4007172318.2399998</v>
      </c>
      <c r="W574" s="77">
        <v>11449063766.4</v>
      </c>
      <c r="X574" s="76">
        <v>6.2819190462999998E-3</v>
      </c>
      <c r="Y574" s="71">
        <v>0</v>
      </c>
      <c r="Z574" s="71">
        <v>1</v>
      </c>
      <c r="AA574" s="71">
        <v>0</v>
      </c>
      <c r="AB574" s="71">
        <v>0</v>
      </c>
      <c r="AC574" s="73">
        <v>0.5</v>
      </c>
      <c r="AD574" s="73">
        <v>0.5</v>
      </c>
      <c r="AE574" s="1" t="s">
        <v>1475</v>
      </c>
      <c r="AF574" s="1" t="s">
        <v>1450</v>
      </c>
      <c r="AG574" s="1" t="s">
        <v>1451</v>
      </c>
      <c r="AI574" s="2" t="str">
        <f>INDEX('ISO2-ISO3'!$D$1:$D$249, MATCH($N574, 'ISO2-ISO3'!$C$1:$C$249, 0))</f>
        <v>CHN</v>
      </c>
      <c r="AJ574" s="2" t="str">
        <f>INDEX('WB Country Groups'!$C$2:$C$219, MATCH($AI574, 'WB Country Groups'!$B$2:$B$219, 0))</f>
        <v>East Asia &amp; Pacific</v>
      </c>
    </row>
    <row r="575" spans="1:36">
      <c r="A575" s="70">
        <v>45169</v>
      </c>
      <c r="B575" s="70">
        <v>45169</v>
      </c>
      <c r="C575" s="71">
        <v>892400</v>
      </c>
      <c r="D575" s="1" t="s">
        <v>3430</v>
      </c>
      <c r="E575" s="71">
        <v>1443702</v>
      </c>
      <c r="G575" s="1" t="s">
        <v>3431</v>
      </c>
      <c r="H575" s="72" t="s">
        <v>3432</v>
      </c>
      <c r="I575" s="1" t="s">
        <v>3433</v>
      </c>
      <c r="J575" s="73">
        <v>0.4</v>
      </c>
      <c r="K575" s="73">
        <v>0.3</v>
      </c>
      <c r="L575" s="73">
        <v>0.06</v>
      </c>
      <c r="M575" s="1">
        <v>0.2</v>
      </c>
      <c r="N575" s="1" t="s">
        <v>975</v>
      </c>
      <c r="O575" s="1" t="s">
        <v>1474</v>
      </c>
      <c r="P575" s="1">
        <v>45301020</v>
      </c>
      <c r="Q575" s="73">
        <v>2173242227</v>
      </c>
      <c r="R575" s="74">
        <v>33.979999999999997</v>
      </c>
      <c r="S575" s="1" t="s">
        <v>3323</v>
      </c>
      <c r="T575" s="75">
        <v>7.2785000000000002</v>
      </c>
      <c r="U575" s="76">
        <v>608752662.28035998</v>
      </c>
      <c r="V575" s="77">
        <v>608752662.28035998</v>
      </c>
      <c r="W575" s="77">
        <v>10129594643.968599</v>
      </c>
      <c r="X575" s="76">
        <v>9.5432255959999998E-4</v>
      </c>
      <c r="Y575" s="71">
        <v>1</v>
      </c>
      <c r="Z575" s="71">
        <v>0</v>
      </c>
      <c r="AA575" s="71">
        <v>0</v>
      </c>
      <c r="AB575" s="71">
        <v>0</v>
      </c>
      <c r="AC575" s="73">
        <v>0</v>
      </c>
      <c r="AD575" s="73">
        <v>1</v>
      </c>
      <c r="AE575" s="1" t="s">
        <v>3324</v>
      </c>
      <c r="AF575" s="1" t="s">
        <v>1450</v>
      </c>
      <c r="AG575" s="1" t="s">
        <v>1585</v>
      </c>
      <c r="AI575" s="2" t="str">
        <f>INDEX('ISO2-ISO3'!$D$1:$D$249, MATCH($N575, 'ISO2-ISO3'!$C$1:$C$249, 0))</f>
        <v>CHN</v>
      </c>
      <c r="AJ575" s="2" t="str">
        <f>INDEX('WB Country Groups'!$C$2:$C$219, MATCH($AI575, 'WB Country Groups'!$B$2:$B$219, 0))</f>
        <v>East Asia &amp; Pacific</v>
      </c>
    </row>
    <row r="576" spans="1:36">
      <c r="A576" s="70">
        <v>45169</v>
      </c>
      <c r="B576" s="70">
        <v>45169</v>
      </c>
      <c r="C576" s="71">
        <v>892400</v>
      </c>
      <c r="D576" s="1" t="s">
        <v>3434</v>
      </c>
      <c r="E576" s="71">
        <v>1444101</v>
      </c>
      <c r="F576" s="1" t="s">
        <v>3435</v>
      </c>
      <c r="G576" s="1" t="s">
        <v>3436</v>
      </c>
      <c r="H576" s="72" t="s">
        <v>3437</v>
      </c>
      <c r="I576" s="1" t="s">
        <v>3438</v>
      </c>
      <c r="J576" s="73">
        <v>0.85</v>
      </c>
      <c r="K576" s="73">
        <v>0.85</v>
      </c>
      <c r="L576" s="73">
        <v>0.85</v>
      </c>
      <c r="M576" s="1">
        <v>1</v>
      </c>
      <c r="N576" s="1" t="s">
        <v>1375</v>
      </c>
      <c r="O576" s="1" t="s">
        <v>1447</v>
      </c>
      <c r="P576" s="1">
        <v>35202010</v>
      </c>
      <c r="Q576" s="73">
        <v>443166030</v>
      </c>
      <c r="R576" s="74">
        <v>29.82</v>
      </c>
      <c r="S576" s="1" t="s">
        <v>1448</v>
      </c>
      <c r="T576" s="75">
        <v>1</v>
      </c>
      <c r="U576" s="76">
        <v>11232929362.41</v>
      </c>
      <c r="V576" s="77">
        <v>11232929362.41</v>
      </c>
      <c r="W576" s="77">
        <v>13215211014.6</v>
      </c>
      <c r="X576" s="76">
        <v>1.7609512968999999E-2</v>
      </c>
      <c r="Y576" s="71">
        <v>0</v>
      </c>
      <c r="Z576" s="71">
        <v>1</v>
      </c>
      <c r="AA576" s="71">
        <v>0</v>
      </c>
      <c r="AB576" s="71">
        <v>0</v>
      </c>
      <c r="AC576" s="73">
        <v>1</v>
      </c>
      <c r="AD576" s="73">
        <v>0</v>
      </c>
      <c r="AE576" s="1" t="s">
        <v>1475</v>
      </c>
      <c r="AF576" s="1" t="s">
        <v>1450</v>
      </c>
      <c r="AG576" s="1" t="s">
        <v>1585</v>
      </c>
      <c r="AI576" s="2" t="str">
        <f>INDEX('ISO2-ISO3'!$D$1:$D$249, MATCH($N576, 'ISO2-ISO3'!$C$1:$C$249, 0))</f>
        <v>USA</v>
      </c>
      <c r="AJ576" s="2" t="str">
        <f>INDEX('WB Country Groups'!$C$2:$C$219, MATCH($AI576, 'WB Country Groups'!$B$2:$B$219, 0))</f>
        <v>North America</v>
      </c>
    </row>
    <row r="577" spans="1:36">
      <c r="A577" s="70">
        <v>45169</v>
      </c>
      <c r="B577" s="70">
        <v>45169</v>
      </c>
      <c r="C577" s="71">
        <v>892400</v>
      </c>
      <c r="D577" s="1" t="s">
        <v>3439</v>
      </c>
      <c r="E577" s="71">
        <v>1446602</v>
      </c>
      <c r="G577" s="1" t="s">
        <v>3440</v>
      </c>
      <c r="H577" s="72" t="s">
        <v>3441</v>
      </c>
      <c r="I577" s="1" t="s">
        <v>3442</v>
      </c>
      <c r="J577" s="73">
        <v>0.4</v>
      </c>
      <c r="K577" s="73">
        <v>0.3</v>
      </c>
      <c r="L577" s="73">
        <v>0.06</v>
      </c>
      <c r="M577" s="1">
        <v>0.2</v>
      </c>
      <c r="N577" s="1" t="s">
        <v>975</v>
      </c>
      <c r="O577" s="1" t="s">
        <v>1474</v>
      </c>
      <c r="P577" s="1">
        <v>45301010</v>
      </c>
      <c r="Q577" s="73">
        <v>154470010</v>
      </c>
      <c r="R577" s="74">
        <v>168.31</v>
      </c>
      <c r="S577" s="1" t="s">
        <v>3323</v>
      </c>
      <c r="T577" s="75">
        <v>7.2785000000000002</v>
      </c>
      <c r="U577" s="76">
        <v>214320374.11362201</v>
      </c>
      <c r="V577" s="77">
        <v>214320374.11362201</v>
      </c>
      <c r="W577" s="77">
        <v>3566273542.9892201</v>
      </c>
      <c r="X577" s="76">
        <v>3.3598336510000002E-4</v>
      </c>
      <c r="Y577" s="71">
        <v>0</v>
      </c>
      <c r="Z577" s="71">
        <v>1</v>
      </c>
      <c r="AA577" s="71">
        <v>0</v>
      </c>
      <c r="AB577" s="71">
        <v>0</v>
      </c>
      <c r="AC577" s="73">
        <v>0</v>
      </c>
      <c r="AD577" s="73">
        <v>1</v>
      </c>
      <c r="AE577" s="1" t="s">
        <v>3324</v>
      </c>
      <c r="AF577" s="1" t="s">
        <v>1450</v>
      </c>
      <c r="AG577" s="1" t="s">
        <v>1585</v>
      </c>
      <c r="AI577" s="2" t="str">
        <f>INDEX('ISO2-ISO3'!$D$1:$D$249, MATCH($N577, 'ISO2-ISO3'!$C$1:$C$249, 0))</f>
        <v>CHN</v>
      </c>
      <c r="AJ577" s="2" t="str">
        <f>INDEX('WB Country Groups'!$C$2:$C$219, MATCH($AI577, 'WB Country Groups'!$B$2:$B$219, 0))</f>
        <v>East Asia &amp; Pacific</v>
      </c>
    </row>
    <row r="578" spans="1:36">
      <c r="A578" s="70">
        <v>45169</v>
      </c>
      <c r="B578" s="70">
        <v>45169</v>
      </c>
      <c r="C578" s="71">
        <v>892400</v>
      </c>
      <c r="D578" s="1" t="s">
        <v>3443</v>
      </c>
      <c r="E578" s="71">
        <v>1451701</v>
      </c>
      <c r="F578" s="1">
        <v>13091103</v>
      </c>
      <c r="G578" s="1" t="s">
        <v>3444</v>
      </c>
      <c r="H578" s="72" t="s">
        <v>3445</v>
      </c>
      <c r="I578" s="1" t="s">
        <v>3446</v>
      </c>
      <c r="J578" s="73">
        <v>0.5</v>
      </c>
      <c r="K578" s="73">
        <v>0.5</v>
      </c>
      <c r="L578" s="73">
        <v>0.5</v>
      </c>
      <c r="M578" s="1">
        <v>1</v>
      </c>
      <c r="N578" s="1" t="s">
        <v>1375</v>
      </c>
      <c r="O578" s="1" t="s">
        <v>1499</v>
      </c>
      <c r="P578" s="1">
        <v>30101030</v>
      </c>
      <c r="Q578" s="73">
        <v>573912536</v>
      </c>
      <c r="R578" s="74">
        <v>22.4</v>
      </c>
      <c r="S578" s="1" t="s">
        <v>1448</v>
      </c>
      <c r="T578" s="75">
        <v>1</v>
      </c>
      <c r="U578" s="76">
        <v>6427820403.1999998</v>
      </c>
      <c r="V578" s="77">
        <v>6427820403.1999998</v>
      </c>
      <c r="W578" s="77">
        <v>12855640806.4</v>
      </c>
      <c r="X578" s="76">
        <v>1.0076693540999999E-2</v>
      </c>
      <c r="Y578" s="71">
        <v>0</v>
      </c>
      <c r="Z578" s="71">
        <v>1</v>
      </c>
      <c r="AA578" s="71">
        <v>0</v>
      </c>
      <c r="AB578" s="71">
        <v>0</v>
      </c>
      <c r="AC578" s="73">
        <v>1</v>
      </c>
      <c r="AD578" s="73">
        <v>0</v>
      </c>
      <c r="AE578" s="1" t="s">
        <v>1449</v>
      </c>
      <c r="AF578" s="1" t="s">
        <v>1450</v>
      </c>
      <c r="AG578" s="1" t="s">
        <v>1585</v>
      </c>
      <c r="AI578" s="2" t="str">
        <f>INDEX('ISO2-ISO3'!$D$1:$D$249, MATCH($N578, 'ISO2-ISO3'!$C$1:$C$249, 0))</f>
        <v>USA</v>
      </c>
      <c r="AJ578" s="2" t="str">
        <f>INDEX('WB Country Groups'!$C$2:$C$219, MATCH($AI578, 'WB Country Groups'!$B$2:$B$219, 0))</f>
        <v>North America</v>
      </c>
    </row>
    <row r="579" spans="1:36">
      <c r="A579" s="70">
        <v>45169</v>
      </c>
      <c r="B579" s="70">
        <v>45169</v>
      </c>
      <c r="C579" s="71">
        <v>892400</v>
      </c>
      <c r="D579" s="1" t="s">
        <v>3447</v>
      </c>
      <c r="E579" s="71">
        <v>1452101</v>
      </c>
      <c r="G579" s="1" t="s">
        <v>3448</v>
      </c>
      <c r="H579" s="72" t="s">
        <v>3449</v>
      </c>
      <c r="I579" s="1" t="s">
        <v>3450</v>
      </c>
      <c r="J579" s="73">
        <v>0.4</v>
      </c>
      <c r="K579" s="73">
        <v>0.4</v>
      </c>
      <c r="L579" s="73">
        <v>0.4</v>
      </c>
      <c r="M579" s="1">
        <v>1</v>
      </c>
      <c r="N579" s="1" t="s">
        <v>1129</v>
      </c>
      <c r="O579" s="1" t="s">
        <v>1447</v>
      </c>
      <c r="P579" s="1">
        <v>35202010</v>
      </c>
      <c r="Q579" s="73">
        <v>78313250</v>
      </c>
      <c r="R579" s="74">
        <v>85700</v>
      </c>
      <c r="S579" s="1" t="s">
        <v>3451</v>
      </c>
      <c r="T579" s="75">
        <v>1321.75</v>
      </c>
      <c r="U579" s="76">
        <v>2031078653.30055</v>
      </c>
      <c r="V579" s="77">
        <v>2031078653.30055</v>
      </c>
      <c r="W579" s="77">
        <v>5077696633.2513704</v>
      </c>
      <c r="X579" s="76">
        <v>3.1840586487E-3</v>
      </c>
      <c r="Y579" s="71">
        <v>0</v>
      </c>
      <c r="Z579" s="71">
        <v>1</v>
      </c>
      <c r="AA579" s="71">
        <v>0</v>
      </c>
      <c r="AB579" s="71">
        <v>0</v>
      </c>
      <c r="AC579" s="73">
        <v>0</v>
      </c>
      <c r="AD579" s="73">
        <v>1</v>
      </c>
      <c r="AE579" s="1" t="s">
        <v>3452</v>
      </c>
      <c r="AF579" s="1" t="s">
        <v>1450</v>
      </c>
      <c r="AG579" s="1" t="s">
        <v>1451</v>
      </c>
      <c r="AI579" s="2" t="str">
        <f>INDEX('ISO2-ISO3'!$D$1:$D$249, MATCH($N579, 'ISO2-ISO3'!$C$1:$C$249, 0))</f>
        <v>KOR</v>
      </c>
      <c r="AJ579" s="2" t="str">
        <f>INDEX('WB Country Groups'!$C$2:$C$219, MATCH($AI579, 'WB Country Groups'!$B$2:$B$219, 0))</f>
        <v>East Asia &amp; Pacific</v>
      </c>
    </row>
    <row r="580" spans="1:36">
      <c r="A580" s="70">
        <v>45169</v>
      </c>
      <c r="B580" s="70">
        <v>45169</v>
      </c>
      <c r="C580" s="71">
        <v>892400</v>
      </c>
      <c r="D580" s="1" t="s">
        <v>3453</v>
      </c>
      <c r="E580" s="71">
        <v>1452501</v>
      </c>
      <c r="F580" s="1" t="s">
        <v>3454</v>
      </c>
      <c r="G580" s="1" t="s">
        <v>3455</v>
      </c>
      <c r="H580" s="72" t="s">
        <v>3456</v>
      </c>
      <c r="I580" s="1" t="s">
        <v>3457</v>
      </c>
      <c r="J580" s="73">
        <v>0.7</v>
      </c>
      <c r="K580" s="73">
        <v>0.7</v>
      </c>
      <c r="L580" s="73">
        <v>0.7</v>
      </c>
      <c r="M580" s="1">
        <v>1</v>
      </c>
      <c r="N580" s="1" t="s">
        <v>1375</v>
      </c>
      <c r="O580" s="1" t="s">
        <v>1692</v>
      </c>
      <c r="P580" s="1">
        <v>50203010</v>
      </c>
      <c r="Q580" s="73">
        <v>404095440</v>
      </c>
      <c r="R580" s="74">
        <v>18.02</v>
      </c>
      <c r="S580" s="1" t="s">
        <v>1448</v>
      </c>
      <c r="T580" s="75">
        <v>1</v>
      </c>
      <c r="U580" s="76">
        <v>5097259880.1599998</v>
      </c>
      <c r="V580" s="77">
        <v>5097259880.1599998</v>
      </c>
      <c r="W580" s="77">
        <v>7281799828.8000002</v>
      </c>
      <c r="X580" s="76">
        <v>7.9908153136000002E-3</v>
      </c>
      <c r="Y580" s="71">
        <v>0</v>
      </c>
      <c r="Z580" s="71">
        <v>1</v>
      </c>
      <c r="AA580" s="71">
        <v>0</v>
      </c>
      <c r="AB580" s="71">
        <v>0</v>
      </c>
      <c r="AC580" s="73">
        <v>0</v>
      </c>
      <c r="AD580" s="73">
        <v>1</v>
      </c>
      <c r="AE580" s="1" t="s">
        <v>1475</v>
      </c>
      <c r="AF580" s="1" t="s">
        <v>1450</v>
      </c>
      <c r="AG580" s="1" t="s">
        <v>1585</v>
      </c>
      <c r="AI580" s="2" t="str">
        <f>INDEX('ISO2-ISO3'!$D$1:$D$249, MATCH($N580, 'ISO2-ISO3'!$C$1:$C$249, 0))</f>
        <v>USA</v>
      </c>
      <c r="AJ580" s="2" t="str">
        <f>INDEX('WB Country Groups'!$C$2:$C$219, MATCH($AI580, 'WB Country Groups'!$B$2:$B$219, 0))</f>
        <v>North America</v>
      </c>
    </row>
    <row r="581" spans="1:36">
      <c r="A581" s="70">
        <v>45169</v>
      </c>
      <c r="B581" s="70">
        <v>45169</v>
      </c>
      <c r="C581" s="71">
        <v>892400</v>
      </c>
      <c r="D581" s="1" t="s">
        <v>3458</v>
      </c>
      <c r="E581" s="71">
        <v>1452801</v>
      </c>
      <c r="G581" s="1" t="s">
        <v>3459</v>
      </c>
      <c r="H581" s="72" t="s">
        <v>3460</v>
      </c>
      <c r="I581" s="1" t="s">
        <v>3461</v>
      </c>
      <c r="J581" s="73">
        <v>0.3</v>
      </c>
      <c r="K581" s="73">
        <v>0.3</v>
      </c>
      <c r="L581" s="73">
        <v>0.3</v>
      </c>
      <c r="M581" s="1">
        <v>1</v>
      </c>
      <c r="N581" s="1" t="s">
        <v>975</v>
      </c>
      <c r="O581" s="1" t="s">
        <v>1499</v>
      </c>
      <c r="P581" s="1">
        <v>30203010</v>
      </c>
      <c r="Q581" s="73">
        <v>6078661720</v>
      </c>
      <c r="R581" s="74">
        <v>7.93</v>
      </c>
      <c r="S581" s="1" t="s">
        <v>1565</v>
      </c>
      <c r="T581" s="75">
        <v>7.8417500000000002</v>
      </c>
      <c r="U581" s="76">
        <v>1844121048.4751501</v>
      </c>
      <c r="V581" s="77">
        <v>1844121048.4751501</v>
      </c>
      <c r="W581" s="77">
        <v>6147070161.5838299</v>
      </c>
      <c r="X581" s="76">
        <v>2.8909710434000002E-3</v>
      </c>
      <c r="Y581" s="71">
        <v>1</v>
      </c>
      <c r="Z581" s="71">
        <v>0</v>
      </c>
      <c r="AA581" s="71">
        <v>0</v>
      </c>
      <c r="AB581" s="71">
        <v>0</v>
      </c>
      <c r="AC581" s="73">
        <v>1</v>
      </c>
      <c r="AD581" s="73">
        <v>0</v>
      </c>
      <c r="AE581" s="1" t="s">
        <v>1566</v>
      </c>
      <c r="AF581" s="1" t="s">
        <v>1450</v>
      </c>
      <c r="AG581" s="1" t="s">
        <v>3300</v>
      </c>
      <c r="AI581" s="2" t="str">
        <f>INDEX('ISO2-ISO3'!$D$1:$D$249, MATCH($N581, 'ISO2-ISO3'!$C$1:$C$249, 0))</f>
        <v>CHN</v>
      </c>
      <c r="AJ581" s="2" t="str">
        <f>INDEX('WB Country Groups'!$C$2:$C$219, MATCH($AI581, 'WB Country Groups'!$B$2:$B$219, 0))</f>
        <v>East Asia &amp; Pacific</v>
      </c>
    </row>
    <row r="582" spans="1:36">
      <c r="A582" s="70">
        <v>45169</v>
      </c>
      <c r="B582" s="70">
        <v>45169</v>
      </c>
      <c r="C582" s="71">
        <v>892400</v>
      </c>
      <c r="D582" s="1" t="s">
        <v>3462</v>
      </c>
      <c r="E582" s="71">
        <v>1453502</v>
      </c>
      <c r="G582" s="1" t="s">
        <v>3463</v>
      </c>
      <c r="H582" s="72" t="s">
        <v>3464</v>
      </c>
      <c r="I582" s="1" t="s">
        <v>3465</v>
      </c>
      <c r="J582" s="73">
        <v>0.35</v>
      </c>
      <c r="K582" s="73">
        <v>0.3</v>
      </c>
      <c r="L582" s="73">
        <v>0.06</v>
      </c>
      <c r="M582" s="1">
        <v>0.2</v>
      </c>
      <c r="N582" s="1" t="s">
        <v>975</v>
      </c>
      <c r="O582" s="1" t="s">
        <v>1474</v>
      </c>
      <c r="P582" s="1">
        <v>45301020</v>
      </c>
      <c r="Q582" s="73">
        <v>414620692</v>
      </c>
      <c r="R582" s="74">
        <v>158.80000000000001</v>
      </c>
      <c r="S582" s="1" t="s">
        <v>3323</v>
      </c>
      <c r="T582" s="75">
        <v>7.2785000000000002</v>
      </c>
      <c r="U582" s="76">
        <v>542763749.862746</v>
      </c>
      <c r="V582" s="77">
        <v>542763749.862746</v>
      </c>
      <c r="W582" s="77">
        <v>9031544524.1008492</v>
      </c>
      <c r="X582" s="76">
        <v>8.5087380009999996E-4</v>
      </c>
      <c r="Y582" s="71">
        <v>1</v>
      </c>
      <c r="Z582" s="71">
        <v>0</v>
      </c>
      <c r="AA582" s="71">
        <v>0</v>
      </c>
      <c r="AB582" s="71">
        <v>0</v>
      </c>
      <c r="AC582" s="73">
        <v>0</v>
      </c>
      <c r="AD582" s="73">
        <v>1</v>
      </c>
      <c r="AE582" s="1" t="s">
        <v>3324</v>
      </c>
      <c r="AF582" s="1" t="s">
        <v>1450</v>
      </c>
      <c r="AG582" s="1" t="s">
        <v>1585</v>
      </c>
      <c r="AI582" s="2" t="str">
        <f>INDEX('ISO2-ISO3'!$D$1:$D$249, MATCH($N582, 'ISO2-ISO3'!$C$1:$C$249, 0))</f>
        <v>CHN</v>
      </c>
      <c r="AJ582" s="2" t="str">
        <f>INDEX('WB Country Groups'!$C$2:$C$219, MATCH($AI582, 'WB Country Groups'!$B$2:$B$219, 0))</f>
        <v>East Asia &amp; Pacific</v>
      </c>
    </row>
    <row r="583" spans="1:36">
      <c r="A583" s="70">
        <v>45169</v>
      </c>
      <c r="B583" s="70">
        <v>45169</v>
      </c>
      <c r="C583" s="71">
        <v>892400</v>
      </c>
      <c r="D583" s="1" t="s">
        <v>3466</v>
      </c>
      <c r="E583" s="71">
        <v>1458201</v>
      </c>
      <c r="G583" s="1" t="s">
        <v>3467</v>
      </c>
      <c r="H583" s="72" t="s">
        <v>3468</v>
      </c>
      <c r="I583" s="1" t="s">
        <v>3469</v>
      </c>
      <c r="J583" s="73">
        <v>0.55000000000000004</v>
      </c>
      <c r="K583" s="73">
        <v>0.55000000000000004</v>
      </c>
      <c r="L583" s="73">
        <v>0.55000000000000004</v>
      </c>
      <c r="M583" s="1">
        <v>1</v>
      </c>
      <c r="N583" s="1" t="s">
        <v>975</v>
      </c>
      <c r="O583" s="1" t="s">
        <v>1447</v>
      </c>
      <c r="P583" s="1">
        <v>35102020</v>
      </c>
      <c r="Q583" s="73">
        <v>631524200</v>
      </c>
      <c r="R583" s="74">
        <v>39.65</v>
      </c>
      <c r="S583" s="1" t="s">
        <v>1565</v>
      </c>
      <c r="T583" s="75">
        <v>7.8417500000000002</v>
      </c>
      <c r="U583" s="76">
        <v>1756236043.1663899</v>
      </c>
      <c r="V583" s="77">
        <v>1756236043.1663899</v>
      </c>
      <c r="W583" s="77">
        <v>3193156442.1206999</v>
      </c>
      <c r="X583" s="76">
        <v>2.7531964620000002E-3</v>
      </c>
      <c r="Y583" s="71">
        <v>0</v>
      </c>
      <c r="Z583" s="71">
        <v>1</v>
      </c>
      <c r="AA583" s="71">
        <v>0</v>
      </c>
      <c r="AB583" s="71">
        <v>0</v>
      </c>
      <c r="AC583" s="73">
        <v>0</v>
      </c>
      <c r="AD583" s="73">
        <v>1</v>
      </c>
      <c r="AE583" s="1" t="s">
        <v>1566</v>
      </c>
      <c r="AF583" s="1" t="s">
        <v>1450</v>
      </c>
      <c r="AG583" s="1" t="s">
        <v>3300</v>
      </c>
      <c r="AI583" s="2" t="str">
        <f>INDEX('ISO2-ISO3'!$D$1:$D$249, MATCH($N583, 'ISO2-ISO3'!$C$1:$C$249, 0))</f>
        <v>CHN</v>
      </c>
      <c r="AJ583" s="2" t="str">
        <f>INDEX('WB Country Groups'!$C$2:$C$219, MATCH($AI583, 'WB Country Groups'!$B$2:$B$219, 0))</f>
        <v>East Asia &amp; Pacific</v>
      </c>
    </row>
    <row r="584" spans="1:36">
      <c r="A584" s="70">
        <v>45169</v>
      </c>
      <c r="B584" s="70">
        <v>45169</v>
      </c>
      <c r="C584" s="71">
        <v>892400</v>
      </c>
      <c r="D584" s="1" t="s">
        <v>3470</v>
      </c>
      <c r="E584" s="71">
        <v>1463202</v>
      </c>
      <c r="G584" s="1" t="s">
        <v>3471</v>
      </c>
      <c r="H584" s="72" t="s">
        <v>3472</v>
      </c>
      <c r="I584" s="1" t="s">
        <v>3473</v>
      </c>
      <c r="J584" s="73">
        <v>0.35</v>
      </c>
      <c r="K584" s="73">
        <v>0.3</v>
      </c>
      <c r="L584" s="73">
        <v>0.06</v>
      </c>
      <c r="M584" s="1">
        <v>0.2</v>
      </c>
      <c r="N584" s="1" t="s">
        <v>975</v>
      </c>
      <c r="O584" s="1" t="s">
        <v>1474</v>
      </c>
      <c r="P584" s="1">
        <v>45103020</v>
      </c>
      <c r="Q584" s="73">
        <v>685098375</v>
      </c>
      <c r="R584" s="74">
        <v>53.67</v>
      </c>
      <c r="S584" s="1" t="s">
        <v>3323</v>
      </c>
      <c r="T584" s="75">
        <v>7.2785000000000002</v>
      </c>
      <c r="U584" s="76">
        <v>303105555.70172399</v>
      </c>
      <c r="V584" s="77">
        <v>303105555.70172399</v>
      </c>
      <c r="W584" s="77">
        <v>5043651722.3464403</v>
      </c>
      <c r="X584" s="76">
        <v>4.7516912479999998E-4</v>
      </c>
      <c r="Y584" s="71">
        <v>0</v>
      </c>
      <c r="Z584" s="71">
        <v>1</v>
      </c>
      <c r="AA584" s="71">
        <v>0</v>
      </c>
      <c r="AB584" s="71">
        <v>0</v>
      </c>
      <c r="AC584" s="73">
        <v>0</v>
      </c>
      <c r="AD584" s="73">
        <v>1</v>
      </c>
      <c r="AE584" s="1" t="s">
        <v>3324</v>
      </c>
      <c r="AF584" s="1" t="s">
        <v>1450</v>
      </c>
      <c r="AG584" s="1" t="s">
        <v>1585</v>
      </c>
      <c r="AI584" s="2" t="str">
        <f>INDEX('ISO2-ISO3'!$D$1:$D$249, MATCH($N584, 'ISO2-ISO3'!$C$1:$C$249, 0))</f>
        <v>CHN</v>
      </c>
      <c r="AJ584" s="2" t="str">
        <f>INDEX('WB Country Groups'!$C$2:$C$219, MATCH($AI584, 'WB Country Groups'!$B$2:$B$219, 0))</f>
        <v>East Asia &amp; Pacific</v>
      </c>
    </row>
    <row r="585" spans="1:36">
      <c r="A585" s="70">
        <v>45169</v>
      </c>
      <c r="B585" s="70">
        <v>45169</v>
      </c>
      <c r="C585" s="71">
        <v>892400</v>
      </c>
      <c r="D585" s="1" t="s">
        <v>3474</v>
      </c>
      <c r="E585" s="71">
        <v>1463401</v>
      </c>
      <c r="G585" s="1" t="s">
        <v>3475</v>
      </c>
      <c r="H585" s="72" t="s">
        <v>3476</v>
      </c>
      <c r="I585" s="1" t="s">
        <v>3477</v>
      </c>
      <c r="J585" s="73">
        <v>0.65</v>
      </c>
      <c r="K585" s="73">
        <v>0.65</v>
      </c>
      <c r="L585" s="73">
        <v>0.65</v>
      </c>
      <c r="M585" s="1">
        <v>1</v>
      </c>
      <c r="N585" s="1" t="s">
        <v>975</v>
      </c>
      <c r="O585" s="1" t="s">
        <v>1455</v>
      </c>
      <c r="P585" s="1">
        <v>25102010</v>
      </c>
      <c r="Q585" s="73">
        <v>1728765894</v>
      </c>
      <c r="R585" s="74">
        <v>161.6</v>
      </c>
      <c r="S585" s="1" t="s">
        <v>1565</v>
      </c>
      <c r="T585" s="75">
        <v>7.8417500000000002</v>
      </c>
      <c r="U585" s="76">
        <v>23156765964.9645</v>
      </c>
      <c r="V585" s="77">
        <v>23156765964.9645</v>
      </c>
      <c r="W585" s="77">
        <v>42958242815.494003</v>
      </c>
      <c r="X585" s="76">
        <v>3.6302139666699998E-2</v>
      </c>
      <c r="Y585" s="71">
        <v>1</v>
      </c>
      <c r="Z585" s="71">
        <v>0</v>
      </c>
      <c r="AA585" s="71">
        <v>0</v>
      </c>
      <c r="AB585" s="71">
        <v>0</v>
      </c>
      <c r="AC585" s="73">
        <v>0</v>
      </c>
      <c r="AD585" s="73">
        <v>1</v>
      </c>
      <c r="AE585" s="1" t="s">
        <v>1566</v>
      </c>
      <c r="AF585" s="1" t="s">
        <v>1450</v>
      </c>
      <c r="AG585" s="1" t="s">
        <v>3300</v>
      </c>
      <c r="AI585" s="2" t="str">
        <f>INDEX('ISO2-ISO3'!$D$1:$D$249, MATCH($N585, 'ISO2-ISO3'!$C$1:$C$249, 0))</f>
        <v>CHN</v>
      </c>
      <c r="AJ585" s="2" t="str">
        <f>INDEX('WB Country Groups'!$C$2:$C$219, MATCH($AI585, 'WB Country Groups'!$B$2:$B$219, 0))</f>
        <v>East Asia &amp; Pacific</v>
      </c>
    </row>
    <row r="586" spans="1:36">
      <c r="A586" s="70">
        <v>45169</v>
      </c>
      <c r="B586" s="70">
        <v>45169</v>
      </c>
      <c r="C586" s="71">
        <v>892400</v>
      </c>
      <c r="D586" s="1" t="s">
        <v>3478</v>
      </c>
      <c r="E586" s="71">
        <v>1464001</v>
      </c>
      <c r="F586" s="1">
        <v>482497104</v>
      </c>
      <c r="G586" s="1" t="s">
        <v>3479</v>
      </c>
      <c r="H586" s="72" t="s">
        <v>3480</v>
      </c>
      <c r="I586" s="1" t="s">
        <v>3481</v>
      </c>
      <c r="J586" s="73">
        <v>0.55000000000000004</v>
      </c>
      <c r="K586" s="73">
        <v>0.55000000000000004</v>
      </c>
      <c r="L586" s="73">
        <v>0.55000000000000004</v>
      </c>
      <c r="M586" s="1">
        <v>1</v>
      </c>
      <c r="N586" s="1" t="s">
        <v>975</v>
      </c>
      <c r="O586" s="1" t="s">
        <v>1564</v>
      </c>
      <c r="P586" s="1">
        <v>60201040</v>
      </c>
      <c r="Q586" s="73">
        <v>1198165548</v>
      </c>
      <c r="R586" s="74">
        <v>17.2</v>
      </c>
      <c r="S586" s="1" t="s">
        <v>1448</v>
      </c>
      <c r="T586" s="75">
        <v>1</v>
      </c>
      <c r="U586" s="76">
        <v>11334646084.08</v>
      </c>
      <c r="V586" s="77">
        <v>11334646084.08</v>
      </c>
      <c r="W586" s="77">
        <v>21512801386.380001</v>
      </c>
      <c r="X586" s="76">
        <v>1.7768971100699998E-2</v>
      </c>
      <c r="Y586" s="71">
        <v>1</v>
      </c>
      <c r="Z586" s="71">
        <v>0</v>
      </c>
      <c r="AA586" s="71">
        <v>0</v>
      </c>
      <c r="AB586" s="71">
        <v>0</v>
      </c>
      <c r="AC586" s="73">
        <v>0</v>
      </c>
      <c r="AD586" s="73">
        <v>1</v>
      </c>
      <c r="AE586" s="1" t="s">
        <v>1449</v>
      </c>
      <c r="AF586" s="1" t="s">
        <v>1450</v>
      </c>
      <c r="AG586" s="1" t="s">
        <v>1585</v>
      </c>
      <c r="AI586" s="2" t="str">
        <f>INDEX('ISO2-ISO3'!$D$1:$D$249, MATCH($N586, 'ISO2-ISO3'!$C$1:$C$249, 0))</f>
        <v>CHN</v>
      </c>
      <c r="AJ586" s="2" t="str">
        <f>INDEX('WB Country Groups'!$C$2:$C$219, MATCH($AI586, 'WB Country Groups'!$B$2:$B$219, 0))</f>
        <v>East Asia &amp; Pacific</v>
      </c>
    </row>
    <row r="587" spans="1:36">
      <c r="A587" s="70">
        <v>45169</v>
      </c>
      <c r="B587" s="70">
        <v>45169</v>
      </c>
      <c r="C587" s="71">
        <v>892400</v>
      </c>
      <c r="D587" s="1" t="s">
        <v>3482</v>
      </c>
      <c r="E587" s="71">
        <v>1464102</v>
      </c>
      <c r="G587" s="1" t="s">
        <v>3483</v>
      </c>
      <c r="H587" s="72" t="s">
        <v>3484</v>
      </c>
      <c r="I587" s="1" t="s">
        <v>3485</v>
      </c>
      <c r="J587" s="73">
        <v>0.35</v>
      </c>
      <c r="K587" s="73">
        <v>0.3</v>
      </c>
      <c r="L587" s="73">
        <v>0.06</v>
      </c>
      <c r="M587" s="1">
        <v>0.2</v>
      </c>
      <c r="N587" s="1" t="s">
        <v>975</v>
      </c>
      <c r="O587" s="1" t="s">
        <v>1474</v>
      </c>
      <c r="P587" s="1">
        <v>45301020</v>
      </c>
      <c r="Q587" s="73">
        <v>498536470</v>
      </c>
      <c r="R587" s="74">
        <v>66.75</v>
      </c>
      <c r="S587" s="1" t="s">
        <v>3323</v>
      </c>
      <c r="T587" s="75">
        <v>7.2785000000000002</v>
      </c>
      <c r="U587" s="76">
        <v>274320060.774885</v>
      </c>
      <c r="V587" s="77">
        <v>274320060.774885</v>
      </c>
      <c r="W587" s="77">
        <v>4564663434.8165998</v>
      </c>
      <c r="X587" s="76">
        <v>4.300430023E-4</v>
      </c>
      <c r="Y587" s="71">
        <v>0</v>
      </c>
      <c r="Z587" s="71">
        <v>1</v>
      </c>
      <c r="AA587" s="71">
        <v>0</v>
      </c>
      <c r="AB587" s="71">
        <v>0</v>
      </c>
      <c r="AC587" s="73">
        <v>0</v>
      </c>
      <c r="AD587" s="73">
        <v>1</v>
      </c>
      <c r="AE587" s="1" t="s">
        <v>3324</v>
      </c>
      <c r="AF587" s="1" t="s">
        <v>1450</v>
      </c>
      <c r="AG587" s="1" t="s">
        <v>1585</v>
      </c>
      <c r="AI587" s="2" t="str">
        <f>INDEX('ISO2-ISO3'!$D$1:$D$249, MATCH($N587, 'ISO2-ISO3'!$C$1:$C$249, 0))</f>
        <v>CHN</v>
      </c>
      <c r="AJ587" s="2" t="str">
        <f>INDEX('WB Country Groups'!$C$2:$C$219, MATCH($AI587, 'WB Country Groups'!$B$2:$B$219, 0))</f>
        <v>East Asia &amp; Pacific</v>
      </c>
    </row>
    <row r="588" spans="1:36">
      <c r="A588" s="70">
        <v>45169</v>
      </c>
      <c r="B588" s="70">
        <v>45169</v>
      </c>
      <c r="C588" s="71">
        <v>892400</v>
      </c>
      <c r="D588" s="1" t="s">
        <v>3486</v>
      </c>
      <c r="E588" s="71">
        <v>1481301</v>
      </c>
      <c r="G588" s="1" t="s">
        <v>3487</v>
      </c>
      <c r="H588" s="72" t="s">
        <v>3488</v>
      </c>
      <c r="I588" s="1" t="s">
        <v>3489</v>
      </c>
      <c r="J588" s="73">
        <v>0.75</v>
      </c>
      <c r="K588" s="73">
        <v>0.75</v>
      </c>
      <c r="L588" s="73">
        <v>0.75</v>
      </c>
      <c r="M588" s="1">
        <v>1</v>
      </c>
      <c r="N588" s="1" t="s">
        <v>975</v>
      </c>
      <c r="O588" s="1" t="s">
        <v>1455</v>
      </c>
      <c r="P588" s="1">
        <v>25102010</v>
      </c>
      <c r="Q588" s="73">
        <v>1377792725</v>
      </c>
      <c r="R588" s="74">
        <v>73.55</v>
      </c>
      <c r="S588" s="1" t="s">
        <v>1565</v>
      </c>
      <c r="T588" s="75">
        <v>7.8417500000000002</v>
      </c>
      <c r="U588" s="76">
        <v>9692031905.2268295</v>
      </c>
      <c r="V588" s="77">
        <v>9692031905.2268295</v>
      </c>
      <c r="W588" s="77">
        <v>16193342968.8654</v>
      </c>
      <c r="X588" s="76">
        <v>1.5193896091099999E-2</v>
      </c>
      <c r="Y588" s="71">
        <v>1</v>
      </c>
      <c r="Z588" s="71">
        <v>0</v>
      </c>
      <c r="AA588" s="71">
        <v>0</v>
      </c>
      <c r="AB588" s="71">
        <v>0</v>
      </c>
      <c r="AC588" s="73">
        <v>0.5</v>
      </c>
      <c r="AD588" s="73">
        <v>0.5</v>
      </c>
      <c r="AE588" s="1" t="s">
        <v>1566</v>
      </c>
      <c r="AF588" s="1" t="s">
        <v>1450</v>
      </c>
      <c r="AG588" s="1" t="s">
        <v>3300</v>
      </c>
      <c r="AI588" s="2" t="str">
        <f>INDEX('ISO2-ISO3'!$D$1:$D$249, MATCH($N588, 'ISO2-ISO3'!$C$1:$C$249, 0))</f>
        <v>CHN</v>
      </c>
      <c r="AJ588" s="2" t="str">
        <f>INDEX('WB Country Groups'!$C$2:$C$219, MATCH($AI588, 'WB Country Groups'!$B$2:$B$219, 0))</f>
        <v>East Asia &amp; Pacific</v>
      </c>
    </row>
    <row r="589" spans="1:36">
      <c r="A589" s="70">
        <v>45169</v>
      </c>
      <c r="B589" s="70">
        <v>45169</v>
      </c>
      <c r="C589" s="71">
        <v>892400</v>
      </c>
      <c r="D589" s="1" t="s">
        <v>3490</v>
      </c>
      <c r="E589" s="71">
        <v>1481801</v>
      </c>
      <c r="G589" s="1" t="s">
        <v>3491</v>
      </c>
      <c r="H589" s="72" t="s">
        <v>3492</v>
      </c>
      <c r="I589" s="1" t="s">
        <v>3493</v>
      </c>
      <c r="J589" s="73">
        <v>0.35</v>
      </c>
      <c r="K589" s="73">
        <v>0.35</v>
      </c>
      <c r="L589" s="73">
        <v>0.35</v>
      </c>
      <c r="M589" s="1">
        <v>1</v>
      </c>
      <c r="N589" s="1" t="s">
        <v>975</v>
      </c>
      <c r="O589" s="1" t="s">
        <v>1499</v>
      </c>
      <c r="P589" s="1">
        <v>30201030</v>
      </c>
      <c r="Q589" s="73">
        <v>5034666400</v>
      </c>
      <c r="R589" s="74">
        <v>44.05</v>
      </c>
      <c r="S589" s="1" t="s">
        <v>1565</v>
      </c>
      <c r="T589" s="75">
        <v>7.8417500000000002</v>
      </c>
      <c r="U589" s="76">
        <v>9898551882.1691608</v>
      </c>
      <c r="V589" s="77">
        <v>9898551882.1691608</v>
      </c>
      <c r="W589" s="77">
        <v>63175546902.158302</v>
      </c>
      <c r="X589" s="76">
        <v>1.5517651016900001E-2</v>
      </c>
      <c r="Y589" s="71">
        <v>1</v>
      </c>
      <c r="Z589" s="71">
        <v>0</v>
      </c>
      <c r="AA589" s="71">
        <v>0</v>
      </c>
      <c r="AB589" s="71">
        <v>0</v>
      </c>
      <c r="AC589" s="73">
        <v>0</v>
      </c>
      <c r="AD589" s="73">
        <v>1</v>
      </c>
      <c r="AE589" s="1" t="s">
        <v>1566</v>
      </c>
      <c r="AF589" s="1" t="s">
        <v>1450</v>
      </c>
      <c r="AG589" s="1" t="s">
        <v>3494</v>
      </c>
      <c r="AI589" s="2" t="str">
        <f>INDEX('ISO2-ISO3'!$D$1:$D$249, MATCH($N589, 'ISO2-ISO3'!$C$1:$C$249, 0))</f>
        <v>CHN</v>
      </c>
      <c r="AJ589" s="2" t="str">
        <f>INDEX('WB Country Groups'!$C$2:$C$219, MATCH($AI589, 'WB Country Groups'!$B$2:$B$219, 0))</f>
        <v>East Asia &amp; Pacific</v>
      </c>
    </row>
    <row r="590" spans="1:36">
      <c r="A590" s="70">
        <v>45169</v>
      </c>
      <c r="B590" s="70">
        <v>45169</v>
      </c>
      <c r="C590" s="71">
        <v>892400</v>
      </c>
      <c r="D590" s="1" t="s">
        <v>3495</v>
      </c>
      <c r="E590" s="71">
        <v>1482001</v>
      </c>
      <c r="G590" s="1" t="s">
        <v>3496</v>
      </c>
      <c r="H590" s="72" t="s">
        <v>3497</v>
      </c>
      <c r="I590" s="1" t="s">
        <v>3498</v>
      </c>
      <c r="J590" s="73">
        <v>0.65</v>
      </c>
      <c r="K590" s="73">
        <v>0.65</v>
      </c>
      <c r="L590" s="73">
        <v>0.65</v>
      </c>
      <c r="M590" s="1">
        <v>1</v>
      </c>
      <c r="N590" s="1" t="s">
        <v>1058</v>
      </c>
      <c r="O590" s="1" t="s">
        <v>1467</v>
      </c>
      <c r="P590" s="1">
        <v>20104020</v>
      </c>
      <c r="Q590" s="73">
        <v>799309712</v>
      </c>
      <c r="R590" s="74">
        <v>13.16</v>
      </c>
      <c r="S590" s="1" t="s">
        <v>1456</v>
      </c>
      <c r="T590" s="75">
        <v>0.92136177270005104</v>
      </c>
      <c r="U590" s="76">
        <v>7420858428.29284</v>
      </c>
      <c r="V590" s="77">
        <v>7420858428.29284</v>
      </c>
      <c r="W590" s="77">
        <v>11416705274.2967</v>
      </c>
      <c r="X590" s="76">
        <v>1.1633448276800001E-2</v>
      </c>
      <c r="Y590" s="71">
        <v>0</v>
      </c>
      <c r="Z590" s="71">
        <v>1</v>
      </c>
      <c r="AA590" s="71">
        <v>0</v>
      </c>
      <c r="AB590" s="71">
        <v>0</v>
      </c>
      <c r="AC590" s="73">
        <v>0.35</v>
      </c>
      <c r="AD590" s="73">
        <v>0.65</v>
      </c>
      <c r="AE590" s="1" t="s">
        <v>1523</v>
      </c>
      <c r="AF590" s="1" t="s">
        <v>1470</v>
      </c>
      <c r="AG590" s="1" t="s">
        <v>1451</v>
      </c>
      <c r="AI590" s="2" t="str">
        <f>INDEX('ISO2-ISO3'!$D$1:$D$249, MATCH($N590, 'ISO2-ISO3'!$C$1:$C$249, 0))</f>
        <v>DEU</v>
      </c>
      <c r="AJ590" s="2" t="str">
        <f>INDEX('WB Country Groups'!$C$2:$C$219, MATCH($AI590, 'WB Country Groups'!$B$2:$B$219, 0))</f>
        <v>Europe &amp; Central Asia</v>
      </c>
    </row>
    <row r="591" spans="1:36">
      <c r="A591" s="70">
        <v>45169</v>
      </c>
      <c r="B591" s="70">
        <v>45169</v>
      </c>
      <c r="C591" s="71">
        <v>892400</v>
      </c>
      <c r="D591" s="1" t="s">
        <v>3499</v>
      </c>
      <c r="E591" s="71">
        <v>1482101</v>
      </c>
      <c r="F591" s="1" t="s">
        <v>3500</v>
      </c>
      <c r="G591" s="1" t="s">
        <v>3501</v>
      </c>
      <c r="H591" s="72" t="s">
        <v>3502</v>
      </c>
      <c r="I591" s="1" t="s">
        <v>3503</v>
      </c>
      <c r="J591" s="73">
        <v>0.6</v>
      </c>
      <c r="K591" s="73">
        <v>0.6</v>
      </c>
      <c r="L591" s="73">
        <v>0.6</v>
      </c>
      <c r="M591" s="1">
        <v>1</v>
      </c>
      <c r="N591" s="1" t="s">
        <v>1375</v>
      </c>
      <c r="O591" s="1" t="s">
        <v>1474</v>
      </c>
      <c r="P591" s="1">
        <v>45103010</v>
      </c>
      <c r="Q591" s="73">
        <v>378448816</v>
      </c>
      <c r="R591" s="74">
        <v>37.07</v>
      </c>
      <c r="S591" s="1" t="s">
        <v>1448</v>
      </c>
      <c r="T591" s="75">
        <v>1</v>
      </c>
      <c r="U591" s="76">
        <v>8417458565.4720001</v>
      </c>
      <c r="V591" s="77">
        <v>8417458565.4720001</v>
      </c>
      <c r="W591" s="77">
        <v>14029097609.120001</v>
      </c>
      <c r="X591" s="76">
        <v>1.3195787224600001E-2</v>
      </c>
      <c r="Y591" s="71">
        <v>0</v>
      </c>
      <c r="Z591" s="71">
        <v>1</v>
      </c>
      <c r="AA591" s="71">
        <v>0</v>
      </c>
      <c r="AB591" s="71">
        <v>0</v>
      </c>
      <c r="AC591" s="73">
        <v>0</v>
      </c>
      <c r="AD591" s="73">
        <v>1</v>
      </c>
      <c r="AE591" s="1" t="s">
        <v>1449</v>
      </c>
      <c r="AF591" s="1" t="s">
        <v>1450</v>
      </c>
      <c r="AG591" s="1" t="s">
        <v>1451</v>
      </c>
      <c r="AI591" s="2" t="str">
        <f>INDEX('ISO2-ISO3'!$D$1:$D$249, MATCH($N591, 'ISO2-ISO3'!$C$1:$C$249, 0))</f>
        <v>USA</v>
      </c>
      <c r="AJ591" s="2" t="str">
        <f>INDEX('WB Country Groups'!$C$2:$C$219, MATCH($AI591, 'WB Country Groups'!$B$2:$B$219, 0))</f>
        <v>North America</v>
      </c>
    </row>
    <row r="592" spans="1:36">
      <c r="A592" s="70">
        <v>45169</v>
      </c>
      <c r="B592" s="70">
        <v>45169</v>
      </c>
      <c r="C592" s="71">
        <v>892400</v>
      </c>
      <c r="D592" s="1" t="s">
        <v>3504</v>
      </c>
      <c r="E592" s="71">
        <v>1482201</v>
      </c>
      <c r="F592" s="1">
        <v>833445109</v>
      </c>
      <c r="G592" s="1" t="s">
        <v>3505</v>
      </c>
      <c r="H592" s="72" t="s">
        <v>3506</v>
      </c>
      <c r="I592" s="1" t="s">
        <v>3507</v>
      </c>
      <c r="J592" s="73">
        <v>0.8</v>
      </c>
      <c r="K592" s="73">
        <v>0.8</v>
      </c>
      <c r="L592" s="73">
        <v>0.8</v>
      </c>
      <c r="M592" s="1">
        <v>1</v>
      </c>
      <c r="N592" s="1" t="s">
        <v>1375</v>
      </c>
      <c r="O592" s="1" t="s">
        <v>1474</v>
      </c>
      <c r="P592" s="1">
        <v>45102030</v>
      </c>
      <c r="Q592" s="73">
        <v>325000000</v>
      </c>
      <c r="R592" s="74">
        <v>156.85</v>
      </c>
      <c r="S592" s="1" t="s">
        <v>1448</v>
      </c>
      <c r="T592" s="75">
        <v>1</v>
      </c>
      <c r="U592" s="76">
        <v>40781000000</v>
      </c>
      <c r="V592" s="77">
        <v>40781000000</v>
      </c>
      <c r="W592" s="77">
        <v>50976250000</v>
      </c>
      <c r="X592" s="76">
        <v>6.3931101604899995E-2</v>
      </c>
      <c r="Y592" s="71">
        <v>1</v>
      </c>
      <c r="Z592" s="71">
        <v>0</v>
      </c>
      <c r="AA592" s="71">
        <v>0</v>
      </c>
      <c r="AB592" s="71">
        <v>0</v>
      </c>
      <c r="AC592" s="73">
        <v>0</v>
      </c>
      <c r="AD592" s="73">
        <v>1</v>
      </c>
      <c r="AE592" s="1" t="s">
        <v>1449</v>
      </c>
      <c r="AF592" s="1" t="s">
        <v>1450</v>
      </c>
      <c r="AG592" s="1" t="s">
        <v>1585</v>
      </c>
      <c r="AI592" s="2" t="str">
        <f>INDEX('ISO2-ISO3'!$D$1:$D$249, MATCH($N592, 'ISO2-ISO3'!$C$1:$C$249, 0))</f>
        <v>USA</v>
      </c>
      <c r="AJ592" s="2" t="str">
        <f>INDEX('WB Country Groups'!$C$2:$C$219, MATCH($AI592, 'WB Country Groups'!$B$2:$B$219, 0))</f>
        <v>North America</v>
      </c>
    </row>
    <row r="593" spans="1:36">
      <c r="A593" s="70">
        <v>45169</v>
      </c>
      <c r="B593" s="70">
        <v>45169</v>
      </c>
      <c r="C593" s="71">
        <v>892400</v>
      </c>
      <c r="D593" s="1" t="s">
        <v>3508</v>
      </c>
      <c r="E593" s="71">
        <v>1482502</v>
      </c>
      <c r="G593" s="1" t="s">
        <v>3509</v>
      </c>
      <c r="H593" s="72" t="s">
        <v>3510</v>
      </c>
      <c r="I593" s="1" t="s">
        <v>3511</v>
      </c>
      <c r="J593" s="73">
        <v>0.4</v>
      </c>
      <c r="K593" s="73">
        <v>0.3</v>
      </c>
      <c r="L593" s="73">
        <v>0.06</v>
      </c>
      <c r="M593" s="1">
        <v>0.2</v>
      </c>
      <c r="N593" s="1" t="s">
        <v>975</v>
      </c>
      <c r="O593" s="1" t="s">
        <v>1447</v>
      </c>
      <c r="P593" s="1">
        <v>35101010</v>
      </c>
      <c r="Q593" s="73">
        <v>101768052</v>
      </c>
      <c r="R593" s="74">
        <v>246.07</v>
      </c>
      <c r="S593" s="1" t="s">
        <v>3323</v>
      </c>
      <c r="T593" s="75">
        <v>7.2785000000000002</v>
      </c>
      <c r="U593" s="76">
        <v>206433176.25038099</v>
      </c>
      <c r="V593" s="77">
        <v>206433176.25038099</v>
      </c>
      <c r="W593" s="77">
        <v>3435031213.90908</v>
      </c>
      <c r="X593" s="76">
        <v>3.2361885110000001E-4</v>
      </c>
      <c r="Y593" s="71">
        <v>0</v>
      </c>
      <c r="Z593" s="71">
        <v>1</v>
      </c>
      <c r="AA593" s="71">
        <v>0</v>
      </c>
      <c r="AB593" s="71">
        <v>0</v>
      </c>
      <c r="AC593" s="73">
        <v>0</v>
      </c>
      <c r="AD593" s="73">
        <v>1</v>
      </c>
      <c r="AE593" s="1" t="s">
        <v>3324</v>
      </c>
      <c r="AF593" s="1" t="s">
        <v>1450</v>
      </c>
      <c r="AG593" s="1" t="s">
        <v>1585</v>
      </c>
      <c r="AI593" s="2" t="str">
        <f>INDEX('ISO2-ISO3'!$D$1:$D$249, MATCH($N593, 'ISO2-ISO3'!$C$1:$C$249, 0))</f>
        <v>CHN</v>
      </c>
      <c r="AJ593" s="2" t="str">
        <f>INDEX('WB Country Groups'!$C$2:$C$219, MATCH($AI593, 'WB Country Groups'!$B$2:$B$219, 0))</f>
        <v>East Asia &amp; Pacific</v>
      </c>
    </row>
    <row r="594" spans="1:36">
      <c r="A594" s="70">
        <v>45169</v>
      </c>
      <c r="B594" s="70">
        <v>45169</v>
      </c>
      <c r="C594" s="71">
        <v>892400</v>
      </c>
      <c r="D594" s="1" t="s">
        <v>3512</v>
      </c>
      <c r="E594" s="71">
        <v>1482602</v>
      </c>
      <c r="G594" s="1" t="s">
        <v>3513</v>
      </c>
      <c r="H594" s="72" t="s">
        <v>3514</v>
      </c>
      <c r="I594" s="1" t="s">
        <v>3515</v>
      </c>
      <c r="J594" s="73">
        <v>0.4</v>
      </c>
      <c r="K594" s="73">
        <v>0.3</v>
      </c>
      <c r="L594" s="73">
        <v>0.06</v>
      </c>
      <c r="M594" s="1">
        <v>0.2</v>
      </c>
      <c r="N594" s="1" t="s">
        <v>975</v>
      </c>
      <c r="O594" s="1" t="s">
        <v>1474</v>
      </c>
      <c r="P594" s="1">
        <v>45301020</v>
      </c>
      <c r="Q594" s="73">
        <v>120195477</v>
      </c>
      <c r="R594" s="74">
        <v>183.87</v>
      </c>
      <c r="S594" s="1" t="s">
        <v>3323</v>
      </c>
      <c r="T594" s="75">
        <v>7.2785000000000002</v>
      </c>
      <c r="U594" s="76">
        <v>182183216.50881401</v>
      </c>
      <c r="V594" s="77">
        <v>182183216.50881401</v>
      </c>
      <c r="W594" s="77">
        <v>3031513861.8954201</v>
      </c>
      <c r="X594" s="76">
        <v>2.8560294559999998E-4</v>
      </c>
      <c r="Y594" s="71">
        <v>0</v>
      </c>
      <c r="Z594" s="71">
        <v>1</v>
      </c>
      <c r="AA594" s="71">
        <v>0</v>
      </c>
      <c r="AB594" s="71">
        <v>0</v>
      </c>
      <c r="AC594" s="73">
        <v>0</v>
      </c>
      <c r="AD594" s="73">
        <v>1</v>
      </c>
      <c r="AE594" s="1" t="s">
        <v>3324</v>
      </c>
      <c r="AF594" s="1" t="s">
        <v>1450</v>
      </c>
      <c r="AG594" s="1" t="s">
        <v>1585</v>
      </c>
      <c r="AI594" s="2" t="str">
        <f>INDEX('ISO2-ISO3'!$D$1:$D$249, MATCH($N594, 'ISO2-ISO3'!$C$1:$C$249, 0))</f>
        <v>CHN</v>
      </c>
      <c r="AJ594" s="2" t="str">
        <f>INDEX('WB Country Groups'!$C$2:$C$219, MATCH($AI594, 'WB Country Groups'!$B$2:$B$219, 0))</f>
        <v>East Asia &amp; Pacific</v>
      </c>
    </row>
    <row r="595" spans="1:36">
      <c r="A595" s="70">
        <v>45169</v>
      </c>
      <c r="B595" s="70">
        <v>45169</v>
      </c>
      <c r="C595" s="71">
        <v>892400</v>
      </c>
      <c r="D595" s="1" t="s">
        <v>3516</v>
      </c>
      <c r="E595" s="71">
        <v>1491301</v>
      </c>
      <c r="G595" s="1" t="s">
        <v>3517</v>
      </c>
      <c r="H595" s="72" t="s">
        <v>3518</v>
      </c>
      <c r="I595" s="1" t="s">
        <v>3519</v>
      </c>
      <c r="J595" s="73">
        <v>0.8</v>
      </c>
      <c r="K595" s="73">
        <v>0.8</v>
      </c>
      <c r="L595" s="73">
        <v>0.8</v>
      </c>
      <c r="M595" s="1">
        <v>1</v>
      </c>
      <c r="N595" s="1" t="s">
        <v>1097</v>
      </c>
      <c r="O595" s="1" t="s">
        <v>1447</v>
      </c>
      <c r="P595" s="1">
        <v>35102020</v>
      </c>
      <c r="Q595" s="73">
        <v>970922825</v>
      </c>
      <c r="R595" s="74">
        <v>589.54999999999995</v>
      </c>
      <c r="S595" s="1" t="s">
        <v>3305</v>
      </c>
      <c r="T595" s="75">
        <v>82.786249999999995</v>
      </c>
      <c r="U595" s="76">
        <v>5531426307.9074097</v>
      </c>
      <c r="V595" s="77">
        <v>5531426307.9074097</v>
      </c>
      <c r="W595" s="77">
        <v>6914282884.8842602</v>
      </c>
      <c r="X595" s="76">
        <v>8.6714444792999994E-3</v>
      </c>
      <c r="Y595" s="71">
        <v>0</v>
      </c>
      <c r="Z595" s="71">
        <v>1</v>
      </c>
      <c r="AA595" s="71">
        <v>0</v>
      </c>
      <c r="AB595" s="71">
        <v>0</v>
      </c>
      <c r="AC595" s="73">
        <v>0</v>
      </c>
      <c r="AD595" s="73">
        <v>1</v>
      </c>
      <c r="AE595" s="1" t="s">
        <v>3306</v>
      </c>
      <c r="AF595" s="1" t="s">
        <v>1450</v>
      </c>
      <c r="AG595" s="1" t="s">
        <v>1451</v>
      </c>
      <c r="AI595" s="2" t="str">
        <f>INDEX('ISO2-ISO3'!$D$1:$D$249, MATCH($N595, 'ISO2-ISO3'!$C$1:$C$249, 0))</f>
        <v>IND</v>
      </c>
      <c r="AJ595" s="2" t="str">
        <f>INDEX('WB Country Groups'!$C$2:$C$219, MATCH($AI595, 'WB Country Groups'!$B$2:$B$219, 0))</f>
        <v>South Asia</v>
      </c>
    </row>
    <row r="596" spans="1:36">
      <c r="A596" s="70">
        <v>45169</v>
      </c>
      <c r="B596" s="70">
        <v>45169</v>
      </c>
      <c r="C596" s="71">
        <v>892400</v>
      </c>
      <c r="D596" s="1" t="s">
        <v>3520</v>
      </c>
      <c r="E596" s="71">
        <v>1496801</v>
      </c>
      <c r="F596" s="1" t="s">
        <v>3521</v>
      </c>
      <c r="G596" s="1" t="s">
        <v>3522</v>
      </c>
      <c r="H596" s="72" t="s">
        <v>3523</v>
      </c>
      <c r="I596" s="1" t="s">
        <v>3524</v>
      </c>
      <c r="J596" s="73">
        <v>0.8</v>
      </c>
      <c r="K596" s="73">
        <v>0.8</v>
      </c>
      <c r="L596" s="73">
        <v>0.8</v>
      </c>
      <c r="M596" s="1">
        <v>1</v>
      </c>
      <c r="N596" s="1" t="s">
        <v>1375</v>
      </c>
      <c r="O596" s="1" t="s">
        <v>1474</v>
      </c>
      <c r="P596" s="1">
        <v>45103010</v>
      </c>
      <c r="Q596" s="73">
        <v>279933541</v>
      </c>
      <c r="R596" s="74">
        <v>49.91</v>
      </c>
      <c r="S596" s="1" t="s">
        <v>1448</v>
      </c>
      <c r="T596" s="75">
        <v>1</v>
      </c>
      <c r="U596" s="76">
        <v>11177186425.048</v>
      </c>
      <c r="V596" s="77">
        <v>11177186425.048</v>
      </c>
      <c r="W596" s="77">
        <v>14550526723.18</v>
      </c>
      <c r="X596" s="76">
        <v>1.7522126504899999E-2</v>
      </c>
      <c r="Y596" s="71">
        <v>0</v>
      </c>
      <c r="Z596" s="71">
        <v>1</v>
      </c>
      <c r="AA596" s="71">
        <v>0</v>
      </c>
      <c r="AB596" s="71">
        <v>0</v>
      </c>
      <c r="AC596" s="73">
        <v>0.5</v>
      </c>
      <c r="AD596" s="73">
        <v>0.5</v>
      </c>
      <c r="AE596" s="1" t="s">
        <v>1475</v>
      </c>
      <c r="AF596" s="1" t="s">
        <v>1450</v>
      </c>
      <c r="AG596" s="1" t="s">
        <v>1619</v>
      </c>
      <c r="AI596" s="2" t="str">
        <f>INDEX('ISO2-ISO3'!$D$1:$D$249, MATCH($N596, 'ISO2-ISO3'!$C$1:$C$249, 0))</f>
        <v>USA</v>
      </c>
      <c r="AJ596" s="2" t="str">
        <f>INDEX('WB Country Groups'!$C$2:$C$219, MATCH($AI596, 'WB Country Groups'!$B$2:$B$219, 0))</f>
        <v>North America</v>
      </c>
    </row>
    <row r="597" spans="1:36">
      <c r="A597" s="70">
        <v>45169</v>
      </c>
      <c r="B597" s="70">
        <v>45169</v>
      </c>
      <c r="C597" s="71">
        <v>892400</v>
      </c>
      <c r="D597" s="1" t="s">
        <v>3525</v>
      </c>
      <c r="E597" s="71">
        <v>1497102</v>
      </c>
      <c r="G597" s="1" t="s">
        <v>3526</v>
      </c>
      <c r="H597" s="72" t="s">
        <v>3527</v>
      </c>
      <c r="I597" s="1" t="s">
        <v>3528</v>
      </c>
      <c r="J597" s="73">
        <v>0.35</v>
      </c>
      <c r="K597" s="73">
        <v>0.3</v>
      </c>
      <c r="L597" s="73">
        <v>0.06</v>
      </c>
      <c r="M597" s="1">
        <v>0.2</v>
      </c>
      <c r="N597" s="1" t="s">
        <v>975</v>
      </c>
      <c r="O597" s="1" t="s">
        <v>1447</v>
      </c>
      <c r="P597" s="1">
        <v>35201010</v>
      </c>
      <c r="Q597" s="73">
        <v>216360000</v>
      </c>
      <c r="R597" s="74">
        <v>438.5</v>
      </c>
      <c r="S597" s="1" t="s">
        <v>3323</v>
      </c>
      <c r="T597" s="75">
        <v>7.2785000000000002</v>
      </c>
      <c r="U597" s="76">
        <v>782088562.20375097</v>
      </c>
      <c r="V597" s="77">
        <v>782088562.20375097</v>
      </c>
      <c r="W597" s="77">
        <v>13013889879.564301</v>
      </c>
      <c r="X597" s="76">
        <v>1.2260558430000001E-3</v>
      </c>
      <c r="Y597" s="71">
        <v>1</v>
      </c>
      <c r="Z597" s="71">
        <v>0</v>
      </c>
      <c r="AA597" s="71">
        <v>0</v>
      </c>
      <c r="AB597" s="71">
        <v>0</v>
      </c>
      <c r="AC597" s="73">
        <v>0</v>
      </c>
      <c r="AD597" s="73">
        <v>1</v>
      </c>
      <c r="AE597" s="1" t="s">
        <v>3412</v>
      </c>
      <c r="AF597" s="1" t="s">
        <v>1450</v>
      </c>
      <c r="AG597" s="1" t="s">
        <v>1585</v>
      </c>
      <c r="AI597" s="2" t="str">
        <f>INDEX('ISO2-ISO3'!$D$1:$D$249, MATCH($N597, 'ISO2-ISO3'!$C$1:$C$249, 0))</f>
        <v>CHN</v>
      </c>
      <c r="AJ597" s="2" t="str">
        <f>INDEX('WB Country Groups'!$C$2:$C$219, MATCH($AI597, 'WB Country Groups'!$B$2:$B$219, 0))</f>
        <v>East Asia &amp; Pacific</v>
      </c>
    </row>
    <row r="598" spans="1:36">
      <c r="A598" s="70">
        <v>45169</v>
      </c>
      <c r="B598" s="70">
        <v>45169</v>
      </c>
      <c r="C598" s="71">
        <v>892400</v>
      </c>
      <c r="D598" s="1" t="s">
        <v>3529</v>
      </c>
      <c r="E598" s="71">
        <v>1497201</v>
      </c>
      <c r="F598" s="1" t="s">
        <v>3530</v>
      </c>
      <c r="G598" s="1" t="s">
        <v>3531</v>
      </c>
      <c r="H598" s="72" t="s">
        <v>3532</v>
      </c>
      <c r="I598" s="1" t="s">
        <v>3533</v>
      </c>
      <c r="J598" s="73">
        <v>0.9</v>
      </c>
      <c r="K598" s="73">
        <v>0.9</v>
      </c>
      <c r="L598" s="73">
        <v>0.9</v>
      </c>
      <c r="M598" s="1">
        <v>1</v>
      </c>
      <c r="N598" s="1" t="s">
        <v>1375</v>
      </c>
      <c r="O598" s="1" t="s">
        <v>1474</v>
      </c>
      <c r="P598" s="1">
        <v>45103010</v>
      </c>
      <c r="Q598" s="73">
        <v>1997726022</v>
      </c>
      <c r="R598" s="74">
        <v>14.98</v>
      </c>
      <c r="S598" s="1" t="s">
        <v>1448</v>
      </c>
      <c r="T598" s="75">
        <v>1</v>
      </c>
      <c r="U598" s="76">
        <v>26933342228.604</v>
      </c>
      <c r="V598" s="77">
        <v>26933342228.604</v>
      </c>
      <c r="W598" s="77">
        <v>31478780211.060001</v>
      </c>
      <c r="X598" s="76">
        <v>4.2222560471200002E-2</v>
      </c>
      <c r="Y598" s="71">
        <v>0</v>
      </c>
      <c r="Z598" s="71">
        <v>1</v>
      </c>
      <c r="AA598" s="71">
        <v>0</v>
      </c>
      <c r="AB598" s="71">
        <v>0</v>
      </c>
      <c r="AC598" s="73">
        <v>0</v>
      </c>
      <c r="AD598" s="73">
        <v>1</v>
      </c>
      <c r="AE598" s="1" t="s">
        <v>1449</v>
      </c>
      <c r="AF598" s="1" t="s">
        <v>1450</v>
      </c>
      <c r="AG598" s="1" t="s">
        <v>1585</v>
      </c>
      <c r="AI598" s="2" t="str">
        <f>INDEX('ISO2-ISO3'!$D$1:$D$249, MATCH($N598, 'ISO2-ISO3'!$C$1:$C$249, 0))</f>
        <v>USA</v>
      </c>
      <c r="AJ598" s="2" t="str">
        <f>INDEX('WB Country Groups'!$C$2:$C$219, MATCH($AI598, 'WB Country Groups'!$B$2:$B$219, 0))</f>
        <v>North America</v>
      </c>
    </row>
    <row r="599" spans="1:36">
      <c r="A599" s="70">
        <v>45169</v>
      </c>
      <c r="B599" s="70">
        <v>45169</v>
      </c>
      <c r="C599" s="71">
        <v>892400</v>
      </c>
      <c r="D599" s="1" t="s">
        <v>3534</v>
      </c>
      <c r="E599" s="71">
        <v>1498701</v>
      </c>
      <c r="G599" s="1" t="s">
        <v>3535</v>
      </c>
      <c r="H599" s="72" t="s">
        <v>3536</v>
      </c>
      <c r="I599" s="1" t="s">
        <v>3537</v>
      </c>
      <c r="J599" s="73">
        <v>0.6</v>
      </c>
      <c r="K599" s="73">
        <v>0.6</v>
      </c>
      <c r="L599" s="73">
        <v>0.6</v>
      </c>
      <c r="M599" s="1">
        <v>1</v>
      </c>
      <c r="N599" s="1" t="s">
        <v>975</v>
      </c>
      <c r="O599" s="1" t="s">
        <v>1447</v>
      </c>
      <c r="P599" s="1">
        <v>35201010</v>
      </c>
      <c r="Q599" s="73">
        <v>841057176</v>
      </c>
      <c r="R599" s="74">
        <v>34.450000000000003</v>
      </c>
      <c r="S599" s="1" t="s">
        <v>1565</v>
      </c>
      <c r="T599" s="75">
        <v>7.8417500000000002</v>
      </c>
      <c r="U599" s="76">
        <v>2216935228.4783401</v>
      </c>
      <c r="V599" s="77">
        <v>2216935228.4783401</v>
      </c>
      <c r="W599" s="77">
        <v>3694892047.4639001</v>
      </c>
      <c r="X599" s="76">
        <v>3.4754202040999998E-3</v>
      </c>
      <c r="Y599" s="71">
        <v>0</v>
      </c>
      <c r="Z599" s="71">
        <v>1</v>
      </c>
      <c r="AA599" s="71">
        <v>0</v>
      </c>
      <c r="AB599" s="71">
        <v>0</v>
      </c>
      <c r="AC599" s="73">
        <v>0</v>
      </c>
      <c r="AD599" s="73">
        <v>1</v>
      </c>
      <c r="AE599" s="1" t="s">
        <v>1566</v>
      </c>
      <c r="AF599" s="1" t="s">
        <v>1450</v>
      </c>
      <c r="AG599" s="1" t="s">
        <v>3300</v>
      </c>
      <c r="AI599" s="2" t="str">
        <f>INDEX('ISO2-ISO3'!$D$1:$D$249, MATCH($N599, 'ISO2-ISO3'!$C$1:$C$249, 0))</f>
        <v>CHN</v>
      </c>
      <c r="AJ599" s="2" t="str">
        <f>INDEX('WB Country Groups'!$C$2:$C$219, MATCH($AI599, 'WB Country Groups'!$B$2:$B$219, 0))</f>
        <v>East Asia &amp; Pacific</v>
      </c>
    </row>
    <row r="600" spans="1:36">
      <c r="A600" s="70">
        <v>45169</v>
      </c>
      <c r="B600" s="70">
        <v>45169</v>
      </c>
      <c r="C600" s="71">
        <v>892400</v>
      </c>
      <c r="D600" s="1" t="s">
        <v>3538</v>
      </c>
      <c r="E600" s="71">
        <v>1502701</v>
      </c>
      <c r="G600" s="1" t="s">
        <v>3539</v>
      </c>
      <c r="H600" s="72" t="s">
        <v>3540</v>
      </c>
      <c r="I600" s="1" t="s">
        <v>3541</v>
      </c>
      <c r="J600" s="73">
        <v>0.3</v>
      </c>
      <c r="K600" s="73">
        <v>0.3</v>
      </c>
      <c r="L600" s="73">
        <v>0.3</v>
      </c>
      <c r="M600" s="1">
        <v>1</v>
      </c>
      <c r="N600" s="1" t="s">
        <v>945</v>
      </c>
      <c r="O600" s="1" t="s">
        <v>1484</v>
      </c>
      <c r="P600" s="1">
        <v>40101010</v>
      </c>
      <c r="Q600" s="73">
        <v>5330304681</v>
      </c>
      <c r="R600" s="74">
        <v>13.24</v>
      </c>
      <c r="S600" s="1" t="s">
        <v>3542</v>
      </c>
      <c r="T600" s="75">
        <v>4.9509499999999997</v>
      </c>
      <c r="U600" s="76">
        <v>4276344982.86834</v>
      </c>
      <c r="V600" s="77">
        <v>4276344982.86834</v>
      </c>
      <c r="W600" s="77">
        <v>30294311981.355099</v>
      </c>
      <c r="X600" s="76">
        <v>6.7038926362000002E-3</v>
      </c>
      <c r="Y600" s="71">
        <v>1</v>
      </c>
      <c r="Z600" s="71">
        <v>0</v>
      </c>
      <c r="AA600" s="71">
        <v>0</v>
      </c>
      <c r="AB600" s="71">
        <v>0</v>
      </c>
      <c r="AC600" s="73">
        <v>1</v>
      </c>
      <c r="AD600" s="73">
        <v>0</v>
      </c>
      <c r="AE600" s="1" t="s">
        <v>3543</v>
      </c>
      <c r="AF600" s="1" t="s">
        <v>3544</v>
      </c>
      <c r="AG600" s="1" t="s">
        <v>1451</v>
      </c>
      <c r="AI600" s="2" t="str">
        <f>INDEX('ISO2-ISO3'!$D$1:$D$249, MATCH($N600, 'ISO2-ISO3'!$C$1:$C$249, 0))</f>
        <v>BRA</v>
      </c>
      <c r="AJ600" s="2" t="str">
        <f>INDEX('WB Country Groups'!$C$2:$C$219, MATCH($AI600, 'WB Country Groups'!$B$2:$B$219, 0))</f>
        <v>Latin America &amp; Caribbean</v>
      </c>
    </row>
    <row r="601" spans="1:36">
      <c r="A601" s="70">
        <v>45169</v>
      </c>
      <c r="B601" s="70">
        <v>45169</v>
      </c>
      <c r="C601" s="71">
        <v>892400</v>
      </c>
      <c r="D601" s="1" t="s">
        <v>3545</v>
      </c>
      <c r="E601" s="71">
        <v>1502702</v>
      </c>
      <c r="G601" s="1" t="s">
        <v>3546</v>
      </c>
      <c r="H601" s="72" t="s">
        <v>3547</v>
      </c>
      <c r="I601" s="1" t="s">
        <v>3548</v>
      </c>
      <c r="J601" s="73">
        <v>1</v>
      </c>
      <c r="K601" s="73">
        <v>1</v>
      </c>
      <c r="L601" s="73">
        <v>1</v>
      </c>
      <c r="M601" s="1">
        <v>1</v>
      </c>
      <c r="N601" s="1" t="s">
        <v>945</v>
      </c>
      <c r="O601" s="1" t="s">
        <v>1484</v>
      </c>
      <c r="P601" s="1">
        <v>40101010</v>
      </c>
      <c r="Q601" s="73">
        <v>5311865547</v>
      </c>
      <c r="R601" s="74">
        <v>14.95</v>
      </c>
      <c r="S601" s="1" t="s">
        <v>3542</v>
      </c>
      <c r="T601" s="75">
        <v>4.9509499999999997</v>
      </c>
      <c r="U601" s="76">
        <v>16039828705.1273</v>
      </c>
      <c r="V601" s="77">
        <v>16039828705.1273</v>
      </c>
      <c r="W601" s="77">
        <v>30294311981.355099</v>
      </c>
      <c r="X601" s="76">
        <v>2.51451391254E-2</v>
      </c>
      <c r="Y601" s="71">
        <v>1</v>
      </c>
      <c r="Z601" s="71">
        <v>0</v>
      </c>
      <c r="AA601" s="71">
        <v>0</v>
      </c>
      <c r="AB601" s="71">
        <v>0</v>
      </c>
      <c r="AC601" s="73">
        <v>1</v>
      </c>
      <c r="AD601" s="73">
        <v>0</v>
      </c>
      <c r="AE601" s="1" t="s">
        <v>3543</v>
      </c>
      <c r="AF601" s="1" t="s">
        <v>1241</v>
      </c>
      <c r="AG601" s="1" t="s">
        <v>1451</v>
      </c>
      <c r="AI601" s="2" t="str">
        <f>INDEX('ISO2-ISO3'!$D$1:$D$249, MATCH($N601, 'ISO2-ISO3'!$C$1:$C$249, 0))</f>
        <v>BRA</v>
      </c>
      <c r="AJ601" s="2" t="str">
        <f>INDEX('WB Country Groups'!$C$2:$C$219, MATCH($AI601, 'WB Country Groups'!$B$2:$B$219, 0))</f>
        <v>Latin America &amp; Caribbean</v>
      </c>
    </row>
    <row r="602" spans="1:36">
      <c r="A602" s="70">
        <v>45169</v>
      </c>
      <c r="B602" s="70">
        <v>45169</v>
      </c>
      <c r="C602" s="71">
        <v>892400</v>
      </c>
      <c r="D602" s="1" t="s">
        <v>3549</v>
      </c>
      <c r="E602" s="71">
        <v>1502903</v>
      </c>
      <c r="G602" s="1" t="s">
        <v>3550</v>
      </c>
      <c r="H602" s="72">
        <v>2328595</v>
      </c>
      <c r="I602" s="1" t="s">
        <v>3551</v>
      </c>
      <c r="J602" s="73">
        <v>0.5</v>
      </c>
      <c r="K602" s="73">
        <v>0.3</v>
      </c>
      <c r="L602" s="73">
        <v>0.3</v>
      </c>
      <c r="M602" s="1">
        <v>1</v>
      </c>
      <c r="N602" s="1" t="s">
        <v>945</v>
      </c>
      <c r="O602" s="1" t="s">
        <v>1484</v>
      </c>
      <c r="P602" s="1">
        <v>40101010</v>
      </c>
      <c r="Q602" s="73">
        <v>2865417020</v>
      </c>
      <c r="R602" s="74">
        <v>47.1</v>
      </c>
      <c r="S602" s="1" t="s">
        <v>3542</v>
      </c>
      <c r="T602" s="75">
        <v>4.9509499999999997</v>
      </c>
      <c r="U602" s="76">
        <v>8177893635.0801401</v>
      </c>
      <c r="V602" s="77">
        <v>8177893635.0801296</v>
      </c>
      <c r="W602" s="77">
        <v>27259645450.267101</v>
      </c>
      <c r="X602" s="76">
        <v>1.2820228756E-2</v>
      </c>
      <c r="Y602" s="71">
        <v>1</v>
      </c>
      <c r="Z602" s="71">
        <v>0</v>
      </c>
      <c r="AA602" s="71">
        <v>0</v>
      </c>
      <c r="AB602" s="71">
        <v>0</v>
      </c>
      <c r="AC602" s="73">
        <v>1</v>
      </c>
      <c r="AD602" s="73">
        <v>0</v>
      </c>
      <c r="AE602" s="1" t="s">
        <v>3543</v>
      </c>
      <c r="AF602" s="1" t="s">
        <v>3544</v>
      </c>
      <c r="AG602" s="1" t="s">
        <v>1451</v>
      </c>
      <c r="AI602" s="2" t="str">
        <f>INDEX('ISO2-ISO3'!$D$1:$D$249, MATCH($N602, 'ISO2-ISO3'!$C$1:$C$249, 0))</f>
        <v>BRA</v>
      </c>
      <c r="AJ602" s="2" t="str">
        <f>INDEX('WB Country Groups'!$C$2:$C$219, MATCH($AI602, 'WB Country Groups'!$B$2:$B$219, 0))</f>
        <v>Latin America &amp; Caribbean</v>
      </c>
    </row>
    <row r="603" spans="1:36">
      <c r="A603" s="70">
        <v>45169</v>
      </c>
      <c r="B603" s="70">
        <v>45169</v>
      </c>
      <c r="C603" s="71">
        <v>892400</v>
      </c>
      <c r="D603" s="1" t="s">
        <v>3552</v>
      </c>
      <c r="E603" s="71">
        <v>1503401</v>
      </c>
      <c r="G603" s="1" t="s">
        <v>3553</v>
      </c>
      <c r="H603" s="72" t="s">
        <v>3554</v>
      </c>
      <c r="I603" s="1" t="s">
        <v>3555</v>
      </c>
      <c r="J603" s="73">
        <v>0.95</v>
      </c>
      <c r="K603" s="73">
        <v>0.95</v>
      </c>
      <c r="L603" s="73">
        <v>0.95</v>
      </c>
      <c r="M603" s="1">
        <v>1</v>
      </c>
      <c r="N603" s="1" t="s">
        <v>945</v>
      </c>
      <c r="O603" s="1" t="s">
        <v>1548</v>
      </c>
      <c r="P603" s="1">
        <v>55101010</v>
      </c>
      <c r="Q603" s="73">
        <v>1465523007</v>
      </c>
      <c r="R603" s="74">
        <v>12.33</v>
      </c>
      <c r="S603" s="1" t="s">
        <v>3542</v>
      </c>
      <c r="T603" s="75">
        <v>4.9509499999999997</v>
      </c>
      <c r="U603" s="76">
        <v>3467294911.5815101</v>
      </c>
      <c r="V603" s="77">
        <v>3467294911.5815101</v>
      </c>
      <c r="W603" s="77">
        <v>6576260773.1304102</v>
      </c>
      <c r="X603" s="76">
        <v>5.4355700763999999E-3</v>
      </c>
      <c r="Y603" s="71">
        <v>0</v>
      </c>
      <c r="Z603" s="71">
        <v>1</v>
      </c>
      <c r="AA603" s="71">
        <v>0</v>
      </c>
      <c r="AB603" s="71">
        <v>0</v>
      </c>
      <c r="AC603" s="73">
        <v>1</v>
      </c>
      <c r="AD603" s="73">
        <v>0</v>
      </c>
      <c r="AE603" s="1" t="s">
        <v>3543</v>
      </c>
      <c r="AF603" s="1" t="s">
        <v>1241</v>
      </c>
      <c r="AG603" s="1" t="s">
        <v>1451</v>
      </c>
      <c r="AI603" s="2" t="str">
        <f>INDEX('ISO2-ISO3'!$D$1:$D$249, MATCH($N603, 'ISO2-ISO3'!$C$1:$C$249, 0))</f>
        <v>BRA</v>
      </c>
      <c r="AJ603" s="2" t="str">
        <f>INDEX('WB Country Groups'!$C$2:$C$219, MATCH($AI603, 'WB Country Groups'!$B$2:$B$219, 0))</f>
        <v>Latin America &amp; Caribbean</v>
      </c>
    </row>
    <row r="604" spans="1:36">
      <c r="A604" s="70">
        <v>45169</v>
      </c>
      <c r="B604" s="70">
        <v>45169</v>
      </c>
      <c r="C604" s="71">
        <v>892400</v>
      </c>
      <c r="D604" s="1" t="s">
        <v>3556</v>
      </c>
      <c r="E604" s="71">
        <v>1504701</v>
      </c>
      <c r="G604" s="1" t="s">
        <v>3557</v>
      </c>
      <c r="H604" s="72" t="s">
        <v>3558</v>
      </c>
      <c r="I604" s="1" t="s">
        <v>3559</v>
      </c>
      <c r="J604" s="73">
        <v>1</v>
      </c>
      <c r="K604" s="73">
        <v>1</v>
      </c>
      <c r="L604" s="73">
        <v>1</v>
      </c>
      <c r="M604" s="1">
        <v>1</v>
      </c>
      <c r="N604" s="1" t="s">
        <v>945</v>
      </c>
      <c r="O604" s="1" t="s">
        <v>1484</v>
      </c>
      <c r="P604" s="1">
        <v>40101010</v>
      </c>
      <c r="Q604" s="73">
        <v>4845844989</v>
      </c>
      <c r="R604" s="74">
        <v>27.43</v>
      </c>
      <c r="S604" s="1" t="s">
        <v>3542</v>
      </c>
      <c r="T604" s="75">
        <v>4.9509499999999997</v>
      </c>
      <c r="U604" s="76">
        <v>26847681363.833199</v>
      </c>
      <c r="V604" s="77">
        <v>26847681363.833199</v>
      </c>
      <c r="W604" s="77">
        <v>50192241148.983498</v>
      </c>
      <c r="X604" s="76">
        <v>4.2088272605599997E-2</v>
      </c>
      <c r="Y604" s="71">
        <v>1</v>
      </c>
      <c r="Z604" s="71">
        <v>0</v>
      </c>
      <c r="AA604" s="71">
        <v>0</v>
      </c>
      <c r="AB604" s="71">
        <v>0</v>
      </c>
      <c r="AC604" s="73">
        <v>0.5</v>
      </c>
      <c r="AD604" s="73">
        <v>0.5</v>
      </c>
      <c r="AE604" s="1" t="s">
        <v>3543</v>
      </c>
      <c r="AF604" s="1" t="s">
        <v>1241</v>
      </c>
      <c r="AG604" s="1" t="s">
        <v>1451</v>
      </c>
      <c r="AI604" s="2" t="str">
        <f>INDEX('ISO2-ISO3'!$D$1:$D$249, MATCH($N604, 'ISO2-ISO3'!$C$1:$C$249, 0))</f>
        <v>BRA</v>
      </c>
      <c r="AJ604" s="2" t="str">
        <f>INDEX('WB Country Groups'!$C$2:$C$219, MATCH($AI604, 'WB Country Groups'!$B$2:$B$219, 0))</f>
        <v>Latin America &amp; Caribbean</v>
      </c>
    </row>
    <row r="605" spans="1:36">
      <c r="A605" s="70">
        <v>45169</v>
      </c>
      <c r="B605" s="70">
        <v>45169</v>
      </c>
      <c r="C605" s="71">
        <v>892400</v>
      </c>
      <c r="D605" s="1" t="s">
        <v>3560</v>
      </c>
      <c r="E605" s="71">
        <v>1504801</v>
      </c>
      <c r="G605" s="1" t="s">
        <v>3561</v>
      </c>
      <c r="H605" s="72">
        <v>2458771</v>
      </c>
      <c r="I605" s="1" t="s">
        <v>3562</v>
      </c>
      <c r="J605" s="73">
        <v>0.8</v>
      </c>
      <c r="K605" s="73">
        <v>0.8</v>
      </c>
      <c r="L605" s="73">
        <v>0.8</v>
      </c>
      <c r="M605" s="1">
        <v>1</v>
      </c>
      <c r="N605" s="1" t="s">
        <v>945</v>
      </c>
      <c r="O605" s="1" t="s">
        <v>1484</v>
      </c>
      <c r="P605" s="1">
        <v>40101010</v>
      </c>
      <c r="Q605" s="73">
        <v>6456044914</v>
      </c>
      <c r="R605" s="74">
        <v>9.24</v>
      </c>
      <c r="S605" s="1" t="s">
        <v>3542</v>
      </c>
      <c r="T605" s="75">
        <v>4.9509499999999997</v>
      </c>
      <c r="U605" s="76">
        <v>9639177128.4880695</v>
      </c>
      <c r="V605" s="77">
        <v>9639177128.4880695</v>
      </c>
      <c r="W605" s="77">
        <v>18453217040.576</v>
      </c>
      <c r="X605" s="76">
        <v>1.51110373063E-2</v>
      </c>
      <c r="Y605" s="71">
        <v>1</v>
      </c>
      <c r="Z605" s="71">
        <v>0</v>
      </c>
      <c r="AA605" s="71">
        <v>0</v>
      </c>
      <c r="AB605" s="71">
        <v>0</v>
      </c>
      <c r="AC605" s="73">
        <v>1</v>
      </c>
      <c r="AD605" s="73">
        <v>0</v>
      </c>
      <c r="AE605" s="1" t="s">
        <v>3543</v>
      </c>
      <c r="AF605" s="1" t="s">
        <v>1241</v>
      </c>
      <c r="AG605" s="1" t="s">
        <v>1451</v>
      </c>
      <c r="AI605" s="2" t="str">
        <f>INDEX('ISO2-ISO3'!$D$1:$D$249, MATCH($N605, 'ISO2-ISO3'!$C$1:$C$249, 0))</f>
        <v>BRA</v>
      </c>
      <c r="AJ605" s="2" t="str">
        <f>INDEX('WB Country Groups'!$C$2:$C$219, MATCH($AI605, 'WB Country Groups'!$B$2:$B$219, 0))</f>
        <v>Latin America &amp; Caribbean</v>
      </c>
    </row>
    <row r="606" spans="1:36">
      <c r="A606" s="70">
        <v>45169</v>
      </c>
      <c r="B606" s="70">
        <v>45169</v>
      </c>
      <c r="C606" s="71">
        <v>892400</v>
      </c>
      <c r="D606" s="1" t="s">
        <v>3563</v>
      </c>
      <c r="E606" s="71">
        <v>1504903</v>
      </c>
      <c r="G606" s="1" t="s">
        <v>3564</v>
      </c>
      <c r="H606" s="72" t="s">
        <v>3565</v>
      </c>
      <c r="I606" s="1" t="s">
        <v>3566</v>
      </c>
      <c r="J606" s="73">
        <v>0.95</v>
      </c>
      <c r="K606" s="73">
        <v>0.95</v>
      </c>
      <c r="L606" s="73">
        <v>0.95</v>
      </c>
      <c r="M606" s="1">
        <v>1</v>
      </c>
      <c r="N606" s="1" t="s">
        <v>945</v>
      </c>
      <c r="O606" s="1" t="s">
        <v>1462</v>
      </c>
      <c r="P606" s="1">
        <v>15103020</v>
      </c>
      <c r="Q606" s="73">
        <v>801313546</v>
      </c>
      <c r="R606" s="74">
        <v>22.76</v>
      </c>
      <c r="S606" s="1" t="s">
        <v>3542</v>
      </c>
      <c r="T606" s="75">
        <v>4.9509499999999997</v>
      </c>
      <c r="U606" s="76">
        <v>3499530694.4348001</v>
      </c>
      <c r="V606" s="77">
        <v>3499530694.4348001</v>
      </c>
      <c r="W606" s="77">
        <v>5164636569.5169601</v>
      </c>
      <c r="X606" s="76">
        <v>5.4861051076999998E-3</v>
      </c>
      <c r="Y606" s="71">
        <v>0</v>
      </c>
      <c r="Z606" s="71">
        <v>1</v>
      </c>
      <c r="AA606" s="71">
        <v>0</v>
      </c>
      <c r="AB606" s="71">
        <v>0</v>
      </c>
      <c r="AC606" s="73">
        <v>0</v>
      </c>
      <c r="AD606" s="73">
        <v>1</v>
      </c>
      <c r="AE606" s="1" t="s">
        <v>3543</v>
      </c>
      <c r="AF606" s="1" t="s">
        <v>3567</v>
      </c>
      <c r="AG606" s="1" t="s">
        <v>1451</v>
      </c>
      <c r="AI606" s="2" t="str">
        <f>INDEX('ISO2-ISO3'!$D$1:$D$249, MATCH($N606, 'ISO2-ISO3'!$C$1:$C$249, 0))</f>
        <v>BRA</v>
      </c>
      <c r="AJ606" s="2" t="str">
        <f>INDEX('WB Country Groups'!$C$2:$C$219, MATCH($AI606, 'WB Country Groups'!$B$2:$B$219, 0))</f>
        <v>Latin America &amp; Caribbean</v>
      </c>
    </row>
    <row r="607" spans="1:36">
      <c r="A607" s="70">
        <v>45169</v>
      </c>
      <c r="B607" s="70">
        <v>45169</v>
      </c>
      <c r="C607" s="71">
        <v>892400</v>
      </c>
      <c r="D607" s="1" t="s">
        <v>3568</v>
      </c>
      <c r="E607" s="71">
        <v>1506301</v>
      </c>
      <c r="G607" s="1" t="s">
        <v>3569</v>
      </c>
      <c r="H607" s="72">
        <v>2684532</v>
      </c>
      <c r="I607" s="1" t="s">
        <v>3570</v>
      </c>
      <c r="J607" s="73">
        <v>0.85</v>
      </c>
      <c r="K607" s="73">
        <v>0.85</v>
      </c>
      <c r="L607" s="73">
        <v>0.85</v>
      </c>
      <c r="M607" s="1">
        <v>1</v>
      </c>
      <c r="N607" s="1" t="s">
        <v>945</v>
      </c>
      <c r="O607" s="1" t="s">
        <v>1541</v>
      </c>
      <c r="P607" s="1">
        <v>10102010</v>
      </c>
      <c r="Q607" s="73">
        <v>5602042788</v>
      </c>
      <c r="R607" s="74">
        <v>31.94</v>
      </c>
      <c r="S607" s="1" t="s">
        <v>3542</v>
      </c>
      <c r="T607" s="75">
        <v>4.9509499999999997</v>
      </c>
      <c r="U607" s="76">
        <v>30719328543.292099</v>
      </c>
      <c r="V607" s="77">
        <v>30719328543.292099</v>
      </c>
      <c r="W607" s="77">
        <v>88062212850.745804</v>
      </c>
      <c r="X607" s="76">
        <v>4.8157733119300002E-2</v>
      </c>
      <c r="Y607" s="71">
        <v>1</v>
      </c>
      <c r="Z607" s="71">
        <v>0</v>
      </c>
      <c r="AA607" s="71">
        <v>0</v>
      </c>
      <c r="AB607" s="71">
        <v>0</v>
      </c>
      <c r="AC607" s="73">
        <v>1</v>
      </c>
      <c r="AD607" s="73">
        <v>0</v>
      </c>
      <c r="AE607" s="1" t="s">
        <v>3543</v>
      </c>
      <c r="AF607" s="1" t="s">
        <v>1241</v>
      </c>
      <c r="AG607" s="1" t="s">
        <v>1451</v>
      </c>
      <c r="AI607" s="2" t="str">
        <f>INDEX('ISO2-ISO3'!$D$1:$D$249, MATCH($N607, 'ISO2-ISO3'!$C$1:$C$249, 0))</f>
        <v>BRA</v>
      </c>
      <c r="AJ607" s="2" t="str">
        <f>INDEX('WB Country Groups'!$C$2:$C$219, MATCH($AI607, 'WB Country Groups'!$B$2:$B$219, 0))</f>
        <v>Latin America &amp; Caribbean</v>
      </c>
    </row>
    <row r="608" spans="1:36">
      <c r="A608" s="70">
        <v>45169</v>
      </c>
      <c r="B608" s="70">
        <v>45169</v>
      </c>
      <c r="C608" s="71">
        <v>892400</v>
      </c>
      <c r="D608" s="1" t="s">
        <v>3571</v>
      </c>
      <c r="E608" s="71">
        <v>1506302</v>
      </c>
      <c r="G608" s="1" t="s">
        <v>3572</v>
      </c>
      <c r="H608" s="72">
        <v>2682365</v>
      </c>
      <c r="I608" s="1" t="s">
        <v>3573</v>
      </c>
      <c r="J608" s="73">
        <v>0.5</v>
      </c>
      <c r="K608" s="73">
        <v>0.5</v>
      </c>
      <c r="L608" s="73">
        <v>0.5</v>
      </c>
      <c r="M608" s="1">
        <v>1</v>
      </c>
      <c r="N608" s="1" t="s">
        <v>945</v>
      </c>
      <c r="O608" s="1" t="s">
        <v>1541</v>
      </c>
      <c r="P608" s="1">
        <v>10102010</v>
      </c>
      <c r="Q608" s="73">
        <v>7442454142</v>
      </c>
      <c r="R608" s="74">
        <v>34.54</v>
      </c>
      <c r="S608" s="1" t="s">
        <v>3542</v>
      </c>
      <c r="T608" s="75">
        <v>4.9509499999999997</v>
      </c>
      <c r="U608" s="76">
        <v>25960913164.6129</v>
      </c>
      <c r="V608" s="77">
        <v>25960913164.6129</v>
      </c>
      <c r="W608" s="77">
        <v>88062212850.745804</v>
      </c>
      <c r="X608" s="76">
        <v>4.0698113760899997E-2</v>
      </c>
      <c r="Y608" s="71">
        <v>1</v>
      </c>
      <c r="Z608" s="71">
        <v>0</v>
      </c>
      <c r="AA608" s="71">
        <v>0</v>
      </c>
      <c r="AB608" s="71">
        <v>0</v>
      </c>
      <c r="AC608" s="73">
        <v>1</v>
      </c>
      <c r="AD608" s="73">
        <v>0</v>
      </c>
      <c r="AE608" s="1" t="s">
        <v>3543</v>
      </c>
      <c r="AF608" s="1" t="s">
        <v>3544</v>
      </c>
      <c r="AG608" s="1" t="s">
        <v>1451</v>
      </c>
      <c r="AI608" s="2" t="str">
        <f>INDEX('ISO2-ISO3'!$D$1:$D$249, MATCH($N608, 'ISO2-ISO3'!$C$1:$C$249, 0))</f>
        <v>BRA</v>
      </c>
      <c r="AJ608" s="2" t="str">
        <f>INDEX('WB Country Groups'!$C$2:$C$219, MATCH($AI608, 'WB Country Groups'!$B$2:$B$219, 0))</f>
        <v>Latin America &amp; Caribbean</v>
      </c>
    </row>
    <row r="609" spans="1:36">
      <c r="A609" s="70">
        <v>45169</v>
      </c>
      <c r="B609" s="70">
        <v>45169</v>
      </c>
      <c r="C609" s="71">
        <v>892400</v>
      </c>
      <c r="D609" s="1" t="s">
        <v>3574</v>
      </c>
      <c r="E609" s="71">
        <v>1507602</v>
      </c>
      <c r="G609" s="1" t="s">
        <v>3575</v>
      </c>
      <c r="H609" s="72">
        <v>2196286</v>
      </c>
      <c r="I609" s="1" t="s">
        <v>3576</v>
      </c>
      <c r="J609" s="73">
        <v>0.75</v>
      </c>
      <c r="K609" s="73">
        <v>0.75</v>
      </c>
      <c r="L609" s="73">
        <v>0.75</v>
      </c>
      <c r="M609" s="1">
        <v>1</v>
      </c>
      <c r="N609" s="1" t="s">
        <v>945</v>
      </c>
      <c r="O609" s="1" t="s">
        <v>1462</v>
      </c>
      <c r="P609" s="1">
        <v>15104050</v>
      </c>
      <c r="Q609" s="73">
        <v>4539007568</v>
      </c>
      <c r="R609" s="74">
        <v>65.08</v>
      </c>
      <c r="S609" s="1" t="s">
        <v>3542</v>
      </c>
      <c r="T609" s="75">
        <v>4.9509499999999997</v>
      </c>
      <c r="U609" s="76">
        <v>44748777384.962502</v>
      </c>
      <c r="V609" s="77">
        <v>44748777384.962502</v>
      </c>
      <c r="W609" s="77">
        <v>59665036513.283302</v>
      </c>
      <c r="X609" s="76">
        <v>7.0151262443199996E-2</v>
      </c>
      <c r="Y609" s="71">
        <v>1</v>
      </c>
      <c r="Z609" s="71">
        <v>0</v>
      </c>
      <c r="AA609" s="71">
        <v>0</v>
      </c>
      <c r="AB609" s="71">
        <v>0</v>
      </c>
      <c r="AC609" s="73">
        <v>0.5</v>
      </c>
      <c r="AD609" s="73">
        <v>0.5</v>
      </c>
      <c r="AE609" s="1" t="s">
        <v>3543</v>
      </c>
      <c r="AF609" s="1" t="s">
        <v>3544</v>
      </c>
      <c r="AG609" s="1" t="s">
        <v>1451</v>
      </c>
      <c r="AI609" s="2" t="str">
        <f>INDEX('ISO2-ISO3'!$D$1:$D$249, MATCH($N609, 'ISO2-ISO3'!$C$1:$C$249, 0))</f>
        <v>BRA</v>
      </c>
      <c r="AJ609" s="2" t="str">
        <f>INDEX('WB Country Groups'!$C$2:$C$219, MATCH($AI609, 'WB Country Groups'!$B$2:$B$219, 0))</f>
        <v>Latin America &amp; Caribbean</v>
      </c>
    </row>
    <row r="610" spans="1:36">
      <c r="A610" s="70">
        <v>45169</v>
      </c>
      <c r="B610" s="70">
        <v>45169</v>
      </c>
      <c r="C610" s="71">
        <v>892400</v>
      </c>
      <c r="D610" s="1" t="s">
        <v>3577</v>
      </c>
      <c r="E610" s="71">
        <v>1508201</v>
      </c>
      <c r="G610" s="1" t="s">
        <v>3578</v>
      </c>
      <c r="H610" s="72">
        <v>2196015</v>
      </c>
      <c r="I610" s="1" t="s">
        <v>3579</v>
      </c>
      <c r="J610" s="73">
        <v>0.45</v>
      </c>
      <c r="K610" s="73">
        <v>0.45</v>
      </c>
      <c r="L610" s="73">
        <v>0.45</v>
      </c>
      <c r="M610" s="1">
        <v>1</v>
      </c>
      <c r="N610" s="1" t="s">
        <v>973</v>
      </c>
      <c r="O610" s="1" t="s">
        <v>1462</v>
      </c>
      <c r="P610" s="1">
        <v>15105020</v>
      </c>
      <c r="Q610" s="73">
        <v>2500000000</v>
      </c>
      <c r="R610" s="74">
        <v>1548</v>
      </c>
      <c r="S610" s="1" t="s">
        <v>3580</v>
      </c>
      <c r="T610" s="75">
        <v>856.65</v>
      </c>
      <c r="U610" s="76">
        <v>2032918928.3838201</v>
      </c>
      <c r="V610" s="77">
        <v>2032918928.3838201</v>
      </c>
      <c r="W610" s="77">
        <v>4517597618.6307096</v>
      </c>
      <c r="X610" s="76">
        <v>3.1869435904999998E-3</v>
      </c>
      <c r="Y610" s="71">
        <v>0</v>
      </c>
      <c r="Z610" s="71">
        <v>1</v>
      </c>
      <c r="AA610" s="71">
        <v>0</v>
      </c>
      <c r="AB610" s="71">
        <v>0</v>
      </c>
      <c r="AC610" s="73">
        <v>1</v>
      </c>
      <c r="AD610" s="73">
        <v>0</v>
      </c>
      <c r="AE610" s="1" t="s">
        <v>3581</v>
      </c>
      <c r="AF610" s="1" t="s">
        <v>1450</v>
      </c>
      <c r="AG610" s="1" t="s">
        <v>1451</v>
      </c>
      <c r="AI610" s="2" t="str">
        <f>INDEX('ISO2-ISO3'!$D$1:$D$249, MATCH($N610, 'ISO2-ISO3'!$C$1:$C$249, 0))</f>
        <v>CHL</v>
      </c>
      <c r="AJ610" s="2" t="str">
        <f>INDEX('WB Country Groups'!$C$2:$C$219, MATCH($AI610, 'WB Country Groups'!$B$2:$B$219, 0))</f>
        <v>Latin America &amp; Caribbean</v>
      </c>
    </row>
    <row r="611" spans="1:36">
      <c r="A611" s="70">
        <v>45169</v>
      </c>
      <c r="B611" s="70">
        <v>45169</v>
      </c>
      <c r="C611" s="71">
        <v>892400</v>
      </c>
      <c r="D611" s="1" t="s">
        <v>3582</v>
      </c>
      <c r="E611" s="71">
        <v>1508501</v>
      </c>
      <c r="F611" s="1" t="s">
        <v>3583</v>
      </c>
      <c r="G611" s="1" t="s">
        <v>3584</v>
      </c>
      <c r="H611" s="72">
        <v>2196189</v>
      </c>
      <c r="I611" s="1" t="s">
        <v>3585</v>
      </c>
      <c r="J611" s="73">
        <v>0.35</v>
      </c>
      <c r="K611" s="73">
        <v>0.35</v>
      </c>
      <c r="L611" s="73">
        <v>0.35</v>
      </c>
      <c r="M611" s="1">
        <v>1</v>
      </c>
      <c r="N611" s="1" t="s">
        <v>973</v>
      </c>
      <c r="O611" s="1" t="s">
        <v>1499</v>
      </c>
      <c r="P611" s="1">
        <v>30201010</v>
      </c>
      <c r="Q611" s="73">
        <v>369502872</v>
      </c>
      <c r="R611" s="74">
        <v>6301</v>
      </c>
      <c r="S611" s="1" t="s">
        <v>3580</v>
      </c>
      <c r="T611" s="75">
        <v>856.65</v>
      </c>
      <c r="U611" s="76">
        <v>951243983.85011399</v>
      </c>
      <c r="V611" s="77">
        <v>951243983.85011399</v>
      </c>
      <c r="W611" s="77">
        <v>2717839953.85747</v>
      </c>
      <c r="X611" s="76">
        <v>1.4912355209999999E-3</v>
      </c>
      <c r="Y611" s="71">
        <v>0</v>
      </c>
      <c r="Z611" s="71">
        <v>1</v>
      </c>
      <c r="AA611" s="71">
        <v>0</v>
      </c>
      <c r="AB611" s="71">
        <v>0</v>
      </c>
      <c r="AC611" s="73">
        <v>0.35</v>
      </c>
      <c r="AD611" s="73">
        <v>0.65</v>
      </c>
      <c r="AE611" s="1" t="s">
        <v>3581</v>
      </c>
      <c r="AF611" s="1" t="s">
        <v>1450</v>
      </c>
      <c r="AG611" s="1" t="s">
        <v>1451</v>
      </c>
      <c r="AI611" s="2" t="str">
        <f>INDEX('ISO2-ISO3'!$D$1:$D$249, MATCH($N611, 'ISO2-ISO3'!$C$1:$C$249, 0))</f>
        <v>CHL</v>
      </c>
      <c r="AJ611" s="2" t="str">
        <f>INDEX('WB Country Groups'!$C$2:$C$219, MATCH($AI611, 'WB Country Groups'!$B$2:$B$219, 0))</f>
        <v>Latin America &amp; Caribbean</v>
      </c>
    </row>
    <row r="612" spans="1:36">
      <c r="A612" s="70">
        <v>45169</v>
      </c>
      <c r="B612" s="70">
        <v>45169</v>
      </c>
      <c r="C612" s="71">
        <v>892400</v>
      </c>
      <c r="D612" s="1" t="s">
        <v>3586</v>
      </c>
      <c r="E612" s="71">
        <v>1509201</v>
      </c>
      <c r="F612" s="1" t="s">
        <v>3587</v>
      </c>
      <c r="G612" s="1" t="s">
        <v>3588</v>
      </c>
      <c r="H612" s="72">
        <v>2196026</v>
      </c>
      <c r="I612" s="1" t="s">
        <v>3589</v>
      </c>
      <c r="J612" s="73">
        <v>0.3</v>
      </c>
      <c r="K612" s="73">
        <v>0.3</v>
      </c>
      <c r="L612" s="73">
        <v>0.3</v>
      </c>
      <c r="M612" s="1">
        <v>1</v>
      </c>
      <c r="N612" s="1" t="s">
        <v>973</v>
      </c>
      <c r="O612" s="1" t="s">
        <v>1541</v>
      </c>
      <c r="P612" s="1">
        <v>10102030</v>
      </c>
      <c r="Q612" s="73">
        <v>1299853848</v>
      </c>
      <c r="R612" s="74">
        <v>6158</v>
      </c>
      <c r="S612" s="1" t="s">
        <v>3580</v>
      </c>
      <c r="T612" s="75">
        <v>856.65</v>
      </c>
      <c r="U612" s="76">
        <v>2803186831.0222402</v>
      </c>
      <c r="V612" s="77">
        <v>2803186831.0222402</v>
      </c>
      <c r="W612" s="77">
        <v>9343956103.4074593</v>
      </c>
      <c r="X612" s="76">
        <v>4.3944685543000003E-3</v>
      </c>
      <c r="Y612" s="71">
        <v>1</v>
      </c>
      <c r="Z612" s="71">
        <v>0</v>
      </c>
      <c r="AA612" s="71">
        <v>0</v>
      </c>
      <c r="AB612" s="71">
        <v>0</v>
      </c>
      <c r="AC612" s="73">
        <v>1</v>
      </c>
      <c r="AD612" s="73">
        <v>0</v>
      </c>
      <c r="AE612" s="1" t="s">
        <v>3581</v>
      </c>
      <c r="AF612" s="1" t="s">
        <v>1450</v>
      </c>
      <c r="AG612" s="1" t="s">
        <v>1451</v>
      </c>
      <c r="AI612" s="2" t="str">
        <f>INDEX('ISO2-ISO3'!$D$1:$D$249, MATCH($N612, 'ISO2-ISO3'!$C$1:$C$249, 0))</f>
        <v>CHL</v>
      </c>
      <c r="AJ612" s="2" t="str">
        <f>INDEX('WB Country Groups'!$C$2:$C$219, MATCH($AI612, 'WB Country Groups'!$B$2:$B$219, 0))</f>
        <v>Latin America &amp; Caribbean</v>
      </c>
    </row>
    <row r="613" spans="1:36">
      <c r="A613" s="70">
        <v>45169</v>
      </c>
      <c r="B613" s="70">
        <v>45169</v>
      </c>
      <c r="C613" s="71">
        <v>892400</v>
      </c>
      <c r="D613" s="1" t="s">
        <v>3590</v>
      </c>
      <c r="E613" s="71">
        <v>1509601</v>
      </c>
      <c r="F613" s="1" t="s">
        <v>3591</v>
      </c>
      <c r="G613" s="1" t="s">
        <v>3592</v>
      </c>
      <c r="H613" s="72">
        <v>2299453</v>
      </c>
      <c r="I613" s="1" t="s">
        <v>3593</v>
      </c>
      <c r="J613" s="73">
        <v>0.2</v>
      </c>
      <c r="K613" s="73">
        <v>0.2</v>
      </c>
      <c r="L613" s="73">
        <v>0.2</v>
      </c>
      <c r="M613" s="1">
        <v>1</v>
      </c>
      <c r="N613" s="1" t="s">
        <v>973</v>
      </c>
      <c r="O613" s="1" t="s">
        <v>1548</v>
      </c>
      <c r="P613" s="1">
        <v>55101010</v>
      </c>
      <c r="Q613" s="73">
        <v>107281698561</v>
      </c>
      <c r="R613" s="74">
        <v>101.32</v>
      </c>
      <c r="S613" s="1" t="s">
        <v>3580</v>
      </c>
      <c r="T613" s="75">
        <v>856.65</v>
      </c>
      <c r="U613" s="76">
        <v>2537741597.6654501</v>
      </c>
      <c r="V613" s="77">
        <v>2537741597.6654501</v>
      </c>
      <c r="W613" s="77">
        <v>12688707988.3272</v>
      </c>
      <c r="X613" s="76">
        <v>3.9783383420999999E-3</v>
      </c>
      <c r="Y613" s="71">
        <v>1</v>
      </c>
      <c r="Z613" s="71">
        <v>0</v>
      </c>
      <c r="AA613" s="71">
        <v>0</v>
      </c>
      <c r="AB613" s="71">
        <v>0</v>
      </c>
      <c r="AC613" s="73">
        <v>0</v>
      </c>
      <c r="AD613" s="73">
        <v>1</v>
      </c>
      <c r="AE613" s="1" t="s">
        <v>3581</v>
      </c>
      <c r="AF613" s="1" t="s">
        <v>1450</v>
      </c>
      <c r="AG613" s="1" t="s">
        <v>1451</v>
      </c>
      <c r="AI613" s="2" t="str">
        <f>INDEX('ISO2-ISO3'!$D$1:$D$249, MATCH($N613, 'ISO2-ISO3'!$C$1:$C$249, 0))</f>
        <v>CHL</v>
      </c>
      <c r="AJ613" s="2" t="str">
        <f>INDEX('WB Country Groups'!$C$2:$C$219, MATCH($AI613, 'WB Country Groups'!$B$2:$B$219, 0))</f>
        <v>Latin America &amp; Caribbean</v>
      </c>
    </row>
    <row r="614" spans="1:36">
      <c r="A614" s="70">
        <v>45169</v>
      </c>
      <c r="B614" s="70">
        <v>45169</v>
      </c>
      <c r="C614" s="71">
        <v>892400</v>
      </c>
      <c r="D614" s="1" t="s">
        <v>3594</v>
      </c>
      <c r="E614" s="71">
        <v>1511502</v>
      </c>
      <c r="F614" s="1" t="s">
        <v>3595</v>
      </c>
      <c r="G614" s="1" t="s">
        <v>3596</v>
      </c>
      <c r="H614" s="72">
        <v>2718301</v>
      </c>
      <c r="I614" s="1" t="s">
        <v>3597</v>
      </c>
      <c r="J614" s="73">
        <v>1</v>
      </c>
      <c r="K614" s="73">
        <v>1</v>
      </c>
      <c r="L614" s="73">
        <v>1</v>
      </c>
      <c r="M614" s="1">
        <v>1</v>
      </c>
      <c r="N614" s="1" t="s">
        <v>973</v>
      </c>
      <c r="O614" s="1" t="s">
        <v>1467</v>
      </c>
      <c r="P614" s="1">
        <v>20104010</v>
      </c>
      <c r="Q614" s="73">
        <v>142818937</v>
      </c>
      <c r="R614" s="74">
        <v>52800</v>
      </c>
      <c r="S614" s="1" t="s">
        <v>3580</v>
      </c>
      <c r="T614" s="75">
        <v>856.65</v>
      </c>
      <c r="U614" s="76">
        <v>8802708076.3439007</v>
      </c>
      <c r="V614" s="77">
        <v>8802708076.3439007</v>
      </c>
      <c r="W614" s="77">
        <v>17118264363.873199</v>
      </c>
      <c r="X614" s="76">
        <v>1.3799730865499999E-2</v>
      </c>
      <c r="Y614" s="71">
        <v>1</v>
      </c>
      <c r="Z614" s="71">
        <v>0</v>
      </c>
      <c r="AA614" s="71">
        <v>0</v>
      </c>
      <c r="AB614" s="71">
        <v>0</v>
      </c>
      <c r="AC614" s="73">
        <v>0</v>
      </c>
      <c r="AD614" s="73">
        <v>1</v>
      </c>
      <c r="AE614" s="1" t="s">
        <v>3581</v>
      </c>
      <c r="AF614" s="1" t="s">
        <v>3598</v>
      </c>
      <c r="AG614" s="1" t="s">
        <v>1619</v>
      </c>
      <c r="AI614" s="2" t="str">
        <f>INDEX('ISO2-ISO3'!$D$1:$D$249, MATCH($N614, 'ISO2-ISO3'!$C$1:$C$249, 0))</f>
        <v>CHL</v>
      </c>
      <c r="AJ614" s="2" t="str">
        <f>INDEX('WB Country Groups'!$C$2:$C$219, MATCH($AI614, 'WB Country Groups'!$B$2:$B$219, 0))</f>
        <v>Latin America &amp; Caribbean</v>
      </c>
    </row>
    <row r="615" spans="1:36">
      <c r="A615" s="70">
        <v>45169</v>
      </c>
      <c r="B615" s="70">
        <v>45169</v>
      </c>
      <c r="C615" s="71">
        <v>892400</v>
      </c>
      <c r="D615" s="1" t="s">
        <v>3599</v>
      </c>
      <c r="E615" s="71">
        <v>1511701</v>
      </c>
      <c r="F615" s="1" t="s">
        <v>3600</v>
      </c>
      <c r="G615" s="1" t="s">
        <v>3601</v>
      </c>
      <c r="H615" s="72">
        <v>2196338</v>
      </c>
      <c r="I615" s="1" t="s">
        <v>3602</v>
      </c>
      <c r="J615" s="73">
        <v>0.3</v>
      </c>
      <c r="K615" s="73">
        <v>0.3</v>
      </c>
      <c r="L615" s="73">
        <v>0.3</v>
      </c>
      <c r="M615" s="1">
        <v>1</v>
      </c>
      <c r="N615" s="1" t="s">
        <v>973</v>
      </c>
      <c r="O615" s="1" t="s">
        <v>1467</v>
      </c>
      <c r="P615" s="1">
        <v>20303010</v>
      </c>
      <c r="Q615" s="73">
        <v>51319876188</v>
      </c>
      <c r="R615" s="74">
        <v>56.9</v>
      </c>
      <c r="S615" s="1" t="s">
        <v>3580</v>
      </c>
      <c r="T615" s="75">
        <v>856.65</v>
      </c>
      <c r="U615" s="76">
        <v>1022623342.70608</v>
      </c>
      <c r="V615" s="77">
        <v>1022623342.70608</v>
      </c>
      <c r="W615" s="77">
        <v>3408744475.6869202</v>
      </c>
      <c r="X615" s="76">
        <v>1.6031347153E-3</v>
      </c>
      <c r="Y615" s="71">
        <v>0</v>
      </c>
      <c r="Z615" s="71">
        <v>1</v>
      </c>
      <c r="AA615" s="71">
        <v>0</v>
      </c>
      <c r="AB615" s="71">
        <v>0</v>
      </c>
      <c r="AC615" s="73">
        <v>0.5</v>
      </c>
      <c r="AD615" s="73">
        <v>0.5</v>
      </c>
      <c r="AE615" s="1" t="s">
        <v>3581</v>
      </c>
      <c r="AF615" s="1" t="s">
        <v>1450</v>
      </c>
      <c r="AG615" s="1" t="s">
        <v>1451</v>
      </c>
      <c r="AI615" s="2" t="str">
        <f>INDEX('ISO2-ISO3'!$D$1:$D$249, MATCH($N615, 'ISO2-ISO3'!$C$1:$C$249, 0))</f>
        <v>CHL</v>
      </c>
      <c r="AJ615" s="2" t="str">
        <f>INDEX('WB Country Groups'!$C$2:$C$219, MATCH($AI615, 'WB Country Groups'!$B$2:$B$219, 0))</f>
        <v>Latin America &amp; Caribbean</v>
      </c>
    </row>
    <row r="616" spans="1:36">
      <c r="A616" s="70">
        <v>45169</v>
      </c>
      <c r="B616" s="70">
        <v>45169</v>
      </c>
      <c r="C616" s="71">
        <v>892400</v>
      </c>
      <c r="D616" s="1" t="s">
        <v>3603</v>
      </c>
      <c r="E616" s="71">
        <v>1512501</v>
      </c>
      <c r="G616" s="1" t="s">
        <v>3604</v>
      </c>
      <c r="H616" s="72" t="s">
        <v>3605</v>
      </c>
      <c r="I616" s="1" t="s">
        <v>3606</v>
      </c>
      <c r="J616" s="73">
        <v>0.95</v>
      </c>
      <c r="K616" s="73">
        <v>0.95</v>
      </c>
      <c r="L616" s="73">
        <v>0.95</v>
      </c>
      <c r="M616" s="1">
        <v>1</v>
      </c>
      <c r="N616" s="1" t="s">
        <v>1063</v>
      </c>
      <c r="O616" s="1" t="s">
        <v>1484</v>
      </c>
      <c r="P616" s="1">
        <v>40101010</v>
      </c>
      <c r="Q616" s="73">
        <v>2348908567</v>
      </c>
      <c r="R616" s="74">
        <v>1.5565</v>
      </c>
      <c r="S616" s="1" t="s">
        <v>1456</v>
      </c>
      <c r="T616" s="75">
        <v>0.92136177270005104</v>
      </c>
      <c r="U616" s="76">
        <v>3769716172.5413198</v>
      </c>
      <c r="V616" s="77">
        <v>3769716172.5413198</v>
      </c>
      <c r="W616" s="77">
        <v>3968122286.8856001</v>
      </c>
      <c r="X616" s="76">
        <v>5.9096664537000004E-3</v>
      </c>
      <c r="Y616" s="71">
        <v>0</v>
      </c>
      <c r="Z616" s="71">
        <v>1</v>
      </c>
      <c r="AA616" s="71">
        <v>0</v>
      </c>
      <c r="AB616" s="71">
        <v>0</v>
      </c>
      <c r="AC616" s="73">
        <v>1</v>
      </c>
      <c r="AD616" s="73">
        <v>0</v>
      </c>
      <c r="AE616" s="1" t="s">
        <v>3607</v>
      </c>
      <c r="AF616" s="1" t="s">
        <v>1450</v>
      </c>
      <c r="AG616" s="1" t="s">
        <v>1451</v>
      </c>
      <c r="AI616" s="2" t="str">
        <f>INDEX('ISO2-ISO3'!$D$1:$D$249, MATCH($N616, 'ISO2-ISO3'!$C$1:$C$249, 0))</f>
        <v>GRC</v>
      </c>
      <c r="AJ616" s="2" t="str">
        <f>INDEX('WB Country Groups'!$C$2:$C$219, MATCH($AI616, 'WB Country Groups'!$B$2:$B$219, 0))</f>
        <v>Europe &amp; Central Asia</v>
      </c>
    </row>
    <row r="617" spans="1:36">
      <c r="A617" s="70">
        <v>45169</v>
      </c>
      <c r="B617" s="70">
        <v>45169</v>
      </c>
      <c r="C617" s="71">
        <v>892400</v>
      </c>
      <c r="D617" s="1" t="s">
        <v>3608</v>
      </c>
      <c r="E617" s="71">
        <v>1514001</v>
      </c>
      <c r="G617" s="1" t="s">
        <v>3609</v>
      </c>
      <c r="H617" s="72" t="s">
        <v>3610</v>
      </c>
      <c r="I617" s="1" t="s">
        <v>3611</v>
      </c>
      <c r="J617" s="73">
        <v>0.6</v>
      </c>
      <c r="K617" s="73">
        <v>0.6</v>
      </c>
      <c r="L617" s="73">
        <v>0.6</v>
      </c>
      <c r="M617" s="1">
        <v>1</v>
      </c>
      <c r="N617" s="1" t="s">
        <v>1063</v>
      </c>
      <c r="O617" s="1" t="s">
        <v>1484</v>
      </c>
      <c r="P617" s="1">
        <v>40101010</v>
      </c>
      <c r="Q617" s="73">
        <v>914715153</v>
      </c>
      <c r="R617" s="74">
        <v>6.274</v>
      </c>
      <c r="S617" s="1" t="s">
        <v>1456</v>
      </c>
      <c r="T617" s="75">
        <v>0.92136177270005104</v>
      </c>
      <c r="U617" s="76">
        <v>3737243962.1219101</v>
      </c>
      <c r="V617" s="77">
        <v>3737243962.1219101</v>
      </c>
      <c r="W617" s="77">
        <v>6228739936.8698397</v>
      </c>
      <c r="X617" s="76">
        <v>5.8587607823000001E-3</v>
      </c>
      <c r="Y617" s="71">
        <v>0</v>
      </c>
      <c r="Z617" s="71">
        <v>1</v>
      </c>
      <c r="AA617" s="71">
        <v>0</v>
      </c>
      <c r="AB617" s="71">
        <v>0</v>
      </c>
      <c r="AC617" s="73">
        <v>1</v>
      </c>
      <c r="AD617" s="73">
        <v>0</v>
      </c>
      <c r="AE617" s="1" t="s">
        <v>3607</v>
      </c>
      <c r="AF617" s="1" t="s">
        <v>1450</v>
      </c>
      <c r="AG617" s="1" t="s">
        <v>1451</v>
      </c>
      <c r="AI617" s="2" t="str">
        <f>INDEX('ISO2-ISO3'!$D$1:$D$249, MATCH($N617, 'ISO2-ISO3'!$C$1:$C$249, 0))</f>
        <v>GRC</v>
      </c>
      <c r="AJ617" s="2" t="str">
        <f>INDEX('WB Country Groups'!$C$2:$C$219, MATCH($AI617, 'WB Country Groups'!$B$2:$B$219, 0))</f>
        <v>Europe &amp; Central Asia</v>
      </c>
    </row>
    <row r="618" spans="1:36">
      <c r="A618" s="70">
        <v>45169</v>
      </c>
      <c r="B618" s="70">
        <v>45169</v>
      </c>
      <c r="C618" s="71">
        <v>892400</v>
      </c>
      <c r="D618" s="1" t="s">
        <v>3612</v>
      </c>
      <c r="E618" s="71">
        <v>1514801</v>
      </c>
      <c r="G618" s="1" t="s">
        <v>3613</v>
      </c>
      <c r="H618" s="72" t="s">
        <v>3614</v>
      </c>
      <c r="I618" s="1" t="s">
        <v>3615</v>
      </c>
      <c r="J618" s="73">
        <v>0.5</v>
      </c>
      <c r="K618" s="73">
        <v>0.5</v>
      </c>
      <c r="L618" s="73">
        <v>0.5</v>
      </c>
      <c r="M618" s="1">
        <v>1</v>
      </c>
      <c r="N618" s="1" t="s">
        <v>1099</v>
      </c>
      <c r="O618" s="1" t="s">
        <v>1467</v>
      </c>
      <c r="P618" s="1">
        <v>20105010</v>
      </c>
      <c r="Q618" s="73">
        <v>40483553140</v>
      </c>
      <c r="R618" s="74">
        <v>6450</v>
      </c>
      <c r="S618" s="1" t="s">
        <v>3616</v>
      </c>
      <c r="T618" s="75">
        <v>15230</v>
      </c>
      <c r="U618" s="76">
        <v>8572518639.2974396</v>
      </c>
      <c r="V618" s="77">
        <v>8572518639.2974396</v>
      </c>
      <c r="W618" s="77">
        <v>17145037278.5949</v>
      </c>
      <c r="X618" s="76">
        <v>1.34388700655E-2</v>
      </c>
      <c r="Y618" s="71">
        <v>1</v>
      </c>
      <c r="Z618" s="71">
        <v>0</v>
      </c>
      <c r="AA618" s="71">
        <v>0</v>
      </c>
      <c r="AB618" s="71">
        <v>0</v>
      </c>
      <c r="AC618" s="73">
        <v>1</v>
      </c>
      <c r="AD618" s="73">
        <v>0</v>
      </c>
      <c r="AE618" s="1" t="s">
        <v>3617</v>
      </c>
      <c r="AF618" s="1" t="s">
        <v>1450</v>
      </c>
      <c r="AG618" s="1" t="s">
        <v>1451</v>
      </c>
      <c r="AI618" s="2" t="str">
        <f>INDEX('ISO2-ISO3'!$D$1:$D$249, MATCH($N618, 'ISO2-ISO3'!$C$1:$C$249, 0))</f>
        <v>IDN</v>
      </c>
      <c r="AJ618" s="2" t="str">
        <f>INDEX('WB Country Groups'!$C$2:$C$219, MATCH($AI618, 'WB Country Groups'!$B$2:$B$219, 0))</f>
        <v>East Asia &amp; Pacific</v>
      </c>
    </row>
    <row r="619" spans="1:36">
      <c r="A619" s="70">
        <v>45169</v>
      </c>
      <c r="B619" s="70">
        <v>45169</v>
      </c>
      <c r="C619" s="71">
        <v>892400</v>
      </c>
      <c r="D619" s="1" t="s">
        <v>3618</v>
      </c>
      <c r="E619" s="71">
        <v>1515801</v>
      </c>
      <c r="G619" s="1" t="s">
        <v>3619</v>
      </c>
      <c r="H619" s="72" t="s">
        <v>3620</v>
      </c>
      <c r="I619" s="1" t="s">
        <v>3621</v>
      </c>
      <c r="J619" s="73">
        <v>0.25</v>
      </c>
      <c r="K619" s="73">
        <v>0.25</v>
      </c>
      <c r="L619" s="73">
        <v>0.25</v>
      </c>
      <c r="M619" s="1">
        <v>1</v>
      </c>
      <c r="N619" s="1" t="s">
        <v>1099</v>
      </c>
      <c r="O619" s="1" t="s">
        <v>1462</v>
      </c>
      <c r="P619" s="1">
        <v>15104020</v>
      </c>
      <c r="Q619" s="73">
        <v>9936338720</v>
      </c>
      <c r="R619" s="74">
        <v>5900</v>
      </c>
      <c r="S619" s="1" t="s">
        <v>3616</v>
      </c>
      <c r="T619" s="75">
        <v>15230</v>
      </c>
      <c r="U619" s="76">
        <v>962317768.35193706</v>
      </c>
      <c r="V619" s="77">
        <v>962317768.35193706</v>
      </c>
      <c r="W619" s="77">
        <v>3849271073.4077501</v>
      </c>
      <c r="X619" s="76">
        <v>1.5085955476E-3</v>
      </c>
      <c r="Y619" s="71">
        <v>0</v>
      </c>
      <c r="Z619" s="71">
        <v>1</v>
      </c>
      <c r="AA619" s="71">
        <v>0</v>
      </c>
      <c r="AB619" s="71">
        <v>0</v>
      </c>
      <c r="AC619" s="73">
        <v>0</v>
      </c>
      <c r="AD619" s="73">
        <v>1</v>
      </c>
      <c r="AE619" s="1" t="s">
        <v>3617</v>
      </c>
      <c r="AF619" s="1" t="s">
        <v>1450</v>
      </c>
      <c r="AG619" s="1" t="s">
        <v>1451</v>
      </c>
      <c r="AI619" s="2" t="str">
        <f>INDEX('ISO2-ISO3'!$D$1:$D$249, MATCH($N619, 'ISO2-ISO3'!$C$1:$C$249, 0))</f>
        <v>IDN</v>
      </c>
      <c r="AJ619" s="2" t="str">
        <f>INDEX('WB Country Groups'!$C$2:$C$219, MATCH($AI619, 'WB Country Groups'!$B$2:$B$219, 0))</f>
        <v>East Asia &amp; Pacific</v>
      </c>
    </row>
    <row r="620" spans="1:36">
      <c r="A620" s="70">
        <v>45169</v>
      </c>
      <c r="B620" s="70">
        <v>45169</v>
      </c>
      <c r="C620" s="71">
        <v>892400</v>
      </c>
      <c r="D620" s="1" t="s">
        <v>3622</v>
      </c>
      <c r="E620" s="71">
        <v>1517201</v>
      </c>
      <c r="G620" s="1" t="s">
        <v>3623</v>
      </c>
      <c r="H620" s="72">
        <v>6230845</v>
      </c>
      <c r="I620" s="1" t="s">
        <v>3624</v>
      </c>
      <c r="J620" s="73">
        <v>0.4</v>
      </c>
      <c r="K620" s="73">
        <v>0.4</v>
      </c>
      <c r="L620" s="73">
        <v>0.4</v>
      </c>
      <c r="M620" s="1">
        <v>1</v>
      </c>
      <c r="N620" s="1" t="s">
        <v>1099</v>
      </c>
      <c r="O620" s="1" t="s">
        <v>1541</v>
      </c>
      <c r="P620" s="1">
        <v>10102050</v>
      </c>
      <c r="Q620" s="73">
        <v>3730135135</v>
      </c>
      <c r="R620" s="74">
        <v>26000</v>
      </c>
      <c r="S620" s="1" t="s">
        <v>3616</v>
      </c>
      <c r="T620" s="75">
        <v>15230</v>
      </c>
      <c r="U620" s="76">
        <v>2547170413.9198899</v>
      </c>
      <c r="V620" s="77">
        <v>2547170413.9198899</v>
      </c>
      <c r="W620" s="77">
        <v>6367926034.7997398</v>
      </c>
      <c r="X620" s="76">
        <v>3.9931196032000002E-3</v>
      </c>
      <c r="Y620" s="71">
        <v>1</v>
      </c>
      <c r="Z620" s="71">
        <v>0</v>
      </c>
      <c r="AA620" s="71">
        <v>0</v>
      </c>
      <c r="AB620" s="71">
        <v>0</v>
      </c>
      <c r="AC620" s="73">
        <v>1</v>
      </c>
      <c r="AD620" s="73">
        <v>0</v>
      </c>
      <c r="AE620" s="1" t="s">
        <v>3617</v>
      </c>
      <c r="AF620" s="1" t="s">
        <v>1450</v>
      </c>
      <c r="AG620" s="1" t="s">
        <v>1451</v>
      </c>
      <c r="AI620" s="2" t="str">
        <f>INDEX('ISO2-ISO3'!$D$1:$D$249, MATCH($N620, 'ISO2-ISO3'!$C$1:$C$249, 0))</f>
        <v>IDN</v>
      </c>
      <c r="AJ620" s="2" t="str">
        <f>INDEX('WB Country Groups'!$C$2:$C$219, MATCH($AI620, 'WB Country Groups'!$B$2:$B$219, 0))</f>
        <v>East Asia &amp; Pacific</v>
      </c>
    </row>
    <row r="621" spans="1:36">
      <c r="A621" s="70">
        <v>45169</v>
      </c>
      <c r="B621" s="70">
        <v>45169</v>
      </c>
      <c r="C621" s="71">
        <v>892400</v>
      </c>
      <c r="D621" s="1" t="s">
        <v>3625</v>
      </c>
      <c r="E621" s="71">
        <v>1520101</v>
      </c>
      <c r="G621" s="1" t="s">
        <v>3626</v>
      </c>
      <c r="H621" s="72">
        <v>6155250</v>
      </c>
      <c r="I621" s="1" t="s">
        <v>3627</v>
      </c>
      <c r="J621" s="73">
        <v>0.65</v>
      </c>
      <c r="K621" s="73">
        <v>0.65</v>
      </c>
      <c r="L621" s="73">
        <v>0.65</v>
      </c>
      <c r="M621" s="1">
        <v>1</v>
      </c>
      <c r="N621" s="1" t="s">
        <v>1129</v>
      </c>
      <c r="O621" s="1" t="s">
        <v>1484</v>
      </c>
      <c r="P621" s="1">
        <v>40301040</v>
      </c>
      <c r="Q621" s="73">
        <v>47374837</v>
      </c>
      <c r="R621" s="74">
        <v>246500</v>
      </c>
      <c r="S621" s="1" t="s">
        <v>3451</v>
      </c>
      <c r="T621" s="75">
        <v>1321.75</v>
      </c>
      <c r="U621" s="76">
        <v>5742866092.9260502</v>
      </c>
      <c r="V621" s="77">
        <v>5742866092.9260502</v>
      </c>
      <c r="W621" s="77">
        <v>9273256001.8914299</v>
      </c>
      <c r="X621" s="76">
        <v>9.0029120347999998E-3</v>
      </c>
      <c r="Y621" s="71">
        <v>1</v>
      </c>
      <c r="Z621" s="71">
        <v>0</v>
      </c>
      <c r="AA621" s="71">
        <v>0</v>
      </c>
      <c r="AB621" s="71">
        <v>0</v>
      </c>
      <c r="AC621" s="73">
        <v>1</v>
      </c>
      <c r="AD621" s="73">
        <v>0</v>
      </c>
      <c r="AE621" s="1" t="s">
        <v>3452</v>
      </c>
      <c r="AF621" s="1" t="s">
        <v>1450</v>
      </c>
      <c r="AG621" s="1" t="s">
        <v>1451</v>
      </c>
      <c r="AI621" s="2" t="str">
        <f>INDEX('ISO2-ISO3'!$D$1:$D$249, MATCH($N621, 'ISO2-ISO3'!$C$1:$C$249, 0))</f>
        <v>KOR</v>
      </c>
      <c r="AJ621" s="2" t="str">
        <f>INDEX('WB Country Groups'!$C$2:$C$219, MATCH($AI621, 'WB Country Groups'!$B$2:$B$219, 0))</f>
        <v>East Asia &amp; Pacific</v>
      </c>
    </row>
    <row r="622" spans="1:36">
      <c r="A622" s="70">
        <v>45169</v>
      </c>
      <c r="B622" s="70">
        <v>45169</v>
      </c>
      <c r="C622" s="71">
        <v>892400</v>
      </c>
      <c r="D622" s="1" t="s">
        <v>3628</v>
      </c>
      <c r="E622" s="71">
        <v>1520501</v>
      </c>
      <c r="G622" s="1" t="s">
        <v>3629</v>
      </c>
      <c r="H622" s="72" t="s">
        <v>3630</v>
      </c>
      <c r="I622" s="1" t="s">
        <v>3631</v>
      </c>
      <c r="J622" s="73">
        <v>0.55000000000000004</v>
      </c>
      <c r="K622" s="73">
        <v>0.55000000000000004</v>
      </c>
      <c r="L622" s="73">
        <v>0.55000000000000004</v>
      </c>
      <c r="M622" s="1">
        <v>1</v>
      </c>
      <c r="N622" s="1" t="s">
        <v>1129</v>
      </c>
      <c r="O622" s="1" t="s">
        <v>1499</v>
      </c>
      <c r="P622" s="1">
        <v>30202030</v>
      </c>
      <c r="Q622" s="73">
        <v>15054186</v>
      </c>
      <c r="R622" s="74">
        <v>299000</v>
      </c>
      <c r="S622" s="1" t="s">
        <v>3451</v>
      </c>
      <c r="T622" s="75">
        <v>1321.75</v>
      </c>
      <c r="U622" s="76">
        <v>1873017505.3527501</v>
      </c>
      <c r="V622" s="77">
        <v>1873017505.3527501</v>
      </c>
      <c r="W622" s="77">
        <v>3542070810.6676798</v>
      </c>
      <c r="X622" s="76">
        <v>2.9362711175E-3</v>
      </c>
      <c r="Y622" s="71">
        <v>0</v>
      </c>
      <c r="Z622" s="71">
        <v>1</v>
      </c>
      <c r="AA622" s="71">
        <v>0</v>
      </c>
      <c r="AB622" s="71">
        <v>0</v>
      </c>
      <c r="AC622" s="73">
        <v>0.65</v>
      </c>
      <c r="AD622" s="73">
        <v>0.35</v>
      </c>
      <c r="AE622" s="1" t="s">
        <v>3452</v>
      </c>
      <c r="AF622" s="1" t="s">
        <v>1450</v>
      </c>
      <c r="AG622" s="1" t="s">
        <v>1451</v>
      </c>
      <c r="AI622" s="2" t="str">
        <f>INDEX('ISO2-ISO3'!$D$1:$D$249, MATCH($N622, 'ISO2-ISO3'!$C$1:$C$249, 0))</f>
        <v>KOR</v>
      </c>
      <c r="AJ622" s="2" t="str">
        <f>INDEX('WB Country Groups'!$C$2:$C$219, MATCH($AI622, 'WB Country Groups'!$B$2:$B$219, 0))</f>
        <v>East Asia &amp; Pacific</v>
      </c>
    </row>
    <row r="623" spans="1:36">
      <c r="A623" s="70">
        <v>45169</v>
      </c>
      <c r="B623" s="70">
        <v>45169</v>
      </c>
      <c r="C623" s="71">
        <v>892400</v>
      </c>
      <c r="D623" s="1" t="s">
        <v>3632</v>
      </c>
      <c r="E623" s="71">
        <v>1521601</v>
      </c>
      <c r="G623" s="1" t="s">
        <v>3633</v>
      </c>
      <c r="H623" s="72">
        <v>6249658</v>
      </c>
      <c r="I623" s="1" t="s">
        <v>3634</v>
      </c>
      <c r="J623" s="73">
        <v>0.45</v>
      </c>
      <c r="K623" s="73">
        <v>0.45</v>
      </c>
      <c r="L623" s="73">
        <v>0.45</v>
      </c>
      <c r="M623" s="1">
        <v>1</v>
      </c>
      <c r="N623" s="1" t="s">
        <v>1129</v>
      </c>
      <c r="O623" s="1" t="s">
        <v>1484</v>
      </c>
      <c r="P623" s="1">
        <v>40203030</v>
      </c>
      <c r="Q623" s="73">
        <v>605316408</v>
      </c>
      <c r="R623" s="74">
        <v>6660</v>
      </c>
      <c r="S623" s="1" t="s">
        <v>3451</v>
      </c>
      <c r="T623" s="75">
        <v>1321.75</v>
      </c>
      <c r="U623" s="76">
        <v>1372523756.2141099</v>
      </c>
      <c r="V623" s="77">
        <v>1372523756.2141099</v>
      </c>
      <c r="W623" s="77">
        <v>3466051933.8225799</v>
      </c>
      <c r="X623" s="76">
        <v>2.1516626789999998E-3</v>
      </c>
      <c r="Y623" s="71">
        <v>0</v>
      </c>
      <c r="Z623" s="71">
        <v>1</v>
      </c>
      <c r="AA623" s="71">
        <v>0</v>
      </c>
      <c r="AB623" s="71">
        <v>0</v>
      </c>
      <c r="AC623" s="73">
        <v>1</v>
      </c>
      <c r="AD623" s="73">
        <v>0</v>
      </c>
      <c r="AE623" s="1" t="s">
        <v>3452</v>
      </c>
      <c r="AF623" s="1" t="s">
        <v>1450</v>
      </c>
      <c r="AG623" s="1" t="s">
        <v>1451</v>
      </c>
      <c r="AI623" s="2" t="str">
        <f>INDEX('ISO2-ISO3'!$D$1:$D$249, MATCH($N623, 'ISO2-ISO3'!$C$1:$C$249, 0))</f>
        <v>KOR</v>
      </c>
      <c r="AJ623" s="2" t="str">
        <f>INDEX('WB Country Groups'!$C$2:$C$219, MATCH($AI623, 'WB Country Groups'!$B$2:$B$219, 0))</f>
        <v>East Asia &amp; Pacific</v>
      </c>
    </row>
    <row r="624" spans="1:36">
      <c r="A624" s="70">
        <v>45169</v>
      </c>
      <c r="B624" s="70">
        <v>45169</v>
      </c>
      <c r="C624" s="71">
        <v>892400</v>
      </c>
      <c r="D624" s="1" t="s">
        <v>3635</v>
      </c>
      <c r="E624" s="71">
        <v>1522701</v>
      </c>
      <c r="G624" s="1" t="s">
        <v>3636</v>
      </c>
      <c r="H624" s="72">
        <v>6520739</v>
      </c>
      <c r="I624" s="1" t="s">
        <v>3637</v>
      </c>
      <c r="J624" s="73">
        <v>0.65</v>
      </c>
      <c r="K624" s="73">
        <v>0.65</v>
      </c>
      <c r="L624" s="73">
        <v>0.65</v>
      </c>
      <c r="M624" s="1">
        <v>1</v>
      </c>
      <c r="N624" s="1" t="s">
        <v>1129</v>
      </c>
      <c r="O624" s="1" t="s">
        <v>1455</v>
      </c>
      <c r="P624" s="1">
        <v>25201010</v>
      </c>
      <c r="Q624" s="73">
        <v>163647814</v>
      </c>
      <c r="R624" s="74">
        <v>98500</v>
      </c>
      <c r="S624" s="1" t="s">
        <v>3451</v>
      </c>
      <c r="T624" s="75">
        <v>1321.75</v>
      </c>
      <c r="U624" s="76">
        <v>7927029537.6205797</v>
      </c>
      <c r="V624" s="77">
        <v>7927029537.6205797</v>
      </c>
      <c r="W624" s="77">
        <v>12804595255.5324</v>
      </c>
      <c r="X624" s="76">
        <v>1.24269569357E-2</v>
      </c>
      <c r="Y624" s="71">
        <v>1</v>
      </c>
      <c r="Z624" s="71">
        <v>0</v>
      </c>
      <c r="AA624" s="71">
        <v>0</v>
      </c>
      <c r="AB624" s="71">
        <v>0</v>
      </c>
      <c r="AC624" s="73">
        <v>0</v>
      </c>
      <c r="AD624" s="73">
        <v>1</v>
      </c>
      <c r="AE624" s="1" t="s">
        <v>3452</v>
      </c>
      <c r="AF624" s="1" t="s">
        <v>1450</v>
      </c>
      <c r="AG624" s="1" t="s">
        <v>1451</v>
      </c>
      <c r="AI624" s="2" t="str">
        <f>INDEX('ISO2-ISO3'!$D$1:$D$249, MATCH($N624, 'ISO2-ISO3'!$C$1:$C$249, 0))</f>
        <v>KOR</v>
      </c>
      <c r="AJ624" s="2" t="str">
        <f>INDEX('WB Country Groups'!$C$2:$C$219, MATCH($AI624, 'WB Country Groups'!$B$2:$B$219, 0))</f>
        <v>East Asia &amp; Pacific</v>
      </c>
    </row>
    <row r="625" spans="1:36">
      <c r="A625" s="70">
        <v>45169</v>
      </c>
      <c r="B625" s="70">
        <v>45169</v>
      </c>
      <c r="C625" s="71">
        <v>892400</v>
      </c>
      <c r="D625" s="1" t="s">
        <v>3638</v>
      </c>
      <c r="E625" s="71">
        <v>1522801</v>
      </c>
      <c r="G625" s="1" t="s">
        <v>3639</v>
      </c>
      <c r="H625" s="72" t="s">
        <v>3640</v>
      </c>
      <c r="I625" s="1" t="s">
        <v>3641</v>
      </c>
      <c r="J625" s="73">
        <v>0.6</v>
      </c>
      <c r="K625" s="73">
        <v>0.6</v>
      </c>
      <c r="L625" s="73">
        <v>0.6</v>
      </c>
      <c r="M625" s="1">
        <v>1</v>
      </c>
      <c r="N625" s="1" t="s">
        <v>1129</v>
      </c>
      <c r="O625" s="1" t="s">
        <v>1455</v>
      </c>
      <c r="P625" s="1">
        <v>25101020</v>
      </c>
      <c r="Q625" s="73">
        <v>123875069</v>
      </c>
      <c r="R625" s="74">
        <v>38750</v>
      </c>
      <c r="S625" s="1" t="s">
        <v>3451</v>
      </c>
      <c r="T625" s="75">
        <v>1321.75</v>
      </c>
      <c r="U625" s="76">
        <v>2179001592.0181599</v>
      </c>
      <c r="V625" s="77">
        <v>2179001592.0181599</v>
      </c>
      <c r="W625" s="77">
        <v>3631669320.0302601</v>
      </c>
      <c r="X625" s="76">
        <v>3.4159528254999998E-3</v>
      </c>
      <c r="Y625" s="71">
        <v>0</v>
      </c>
      <c r="Z625" s="71">
        <v>1</v>
      </c>
      <c r="AA625" s="71">
        <v>0</v>
      </c>
      <c r="AB625" s="71">
        <v>0</v>
      </c>
      <c r="AC625" s="73">
        <v>1</v>
      </c>
      <c r="AD625" s="73">
        <v>0</v>
      </c>
      <c r="AE625" s="1" t="s">
        <v>3452</v>
      </c>
      <c r="AF625" s="1" t="s">
        <v>1450</v>
      </c>
      <c r="AG625" s="1" t="s">
        <v>1451</v>
      </c>
      <c r="AI625" s="2" t="str">
        <f>INDEX('ISO2-ISO3'!$D$1:$D$249, MATCH($N625, 'ISO2-ISO3'!$C$1:$C$249, 0))</f>
        <v>KOR</v>
      </c>
      <c r="AJ625" s="2" t="str">
        <f>INDEX('WB Country Groups'!$C$2:$C$219, MATCH($AI625, 'WB Country Groups'!$B$2:$B$219, 0))</f>
        <v>East Asia &amp; Pacific</v>
      </c>
    </row>
    <row r="626" spans="1:36">
      <c r="A626" s="70">
        <v>45169</v>
      </c>
      <c r="B626" s="70">
        <v>45169</v>
      </c>
      <c r="C626" s="71">
        <v>892400</v>
      </c>
      <c r="D626" s="1" t="s">
        <v>3642</v>
      </c>
      <c r="E626" s="71">
        <v>1523201</v>
      </c>
      <c r="G626" s="1" t="s">
        <v>3643</v>
      </c>
      <c r="H626" s="72">
        <v>6407768</v>
      </c>
      <c r="I626" s="1" t="s">
        <v>3644</v>
      </c>
      <c r="J626" s="73">
        <v>0.6</v>
      </c>
      <c r="K626" s="73">
        <v>0.6</v>
      </c>
      <c r="L626" s="73">
        <v>0.6</v>
      </c>
      <c r="M626" s="1">
        <v>1</v>
      </c>
      <c r="N626" s="1" t="s">
        <v>1129</v>
      </c>
      <c r="O626" s="1" t="s">
        <v>1462</v>
      </c>
      <c r="P626" s="1">
        <v>15101010</v>
      </c>
      <c r="Q626" s="73">
        <v>171892536</v>
      </c>
      <c r="R626" s="74">
        <v>36450</v>
      </c>
      <c r="S626" s="1" t="s">
        <v>3451</v>
      </c>
      <c r="T626" s="75">
        <v>1321.75</v>
      </c>
      <c r="U626" s="76">
        <v>2844176101.6228499</v>
      </c>
      <c r="V626" s="77">
        <v>2844176101.6228499</v>
      </c>
      <c r="W626" s="77">
        <v>4792024553.1681499</v>
      </c>
      <c r="X626" s="76">
        <v>4.4587261552000001E-3</v>
      </c>
      <c r="Y626" s="71">
        <v>0</v>
      </c>
      <c r="Z626" s="71">
        <v>1</v>
      </c>
      <c r="AA626" s="71">
        <v>0</v>
      </c>
      <c r="AB626" s="71">
        <v>0</v>
      </c>
      <c r="AC626" s="73">
        <v>0</v>
      </c>
      <c r="AD626" s="73">
        <v>1</v>
      </c>
      <c r="AE626" s="1" t="s">
        <v>3452</v>
      </c>
      <c r="AF626" s="1" t="s">
        <v>1450</v>
      </c>
      <c r="AG626" s="1" t="s">
        <v>1451</v>
      </c>
      <c r="AI626" s="2" t="str">
        <f>INDEX('ISO2-ISO3'!$D$1:$D$249, MATCH($N626, 'ISO2-ISO3'!$C$1:$C$249, 0))</f>
        <v>KOR</v>
      </c>
      <c r="AJ626" s="2" t="str">
        <f>INDEX('WB Country Groups'!$C$2:$C$219, MATCH($AI626, 'WB Country Groups'!$B$2:$B$219, 0))</f>
        <v>East Asia &amp; Pacific</v>
      </c>
    </row>
    <row r="627" spans="1:36">
      <c r="A627" s="70">
        <v>45169</v>
      </c>
      <c r="B627" s="70">
        <v>45169</v>
      </c>
      <c r="C627" s="71">
        <v>892400</v>
      </c>
      <c r="D627" s="1" t="s">
        <v>3645</v>
      </c>
      <c r="E627" s="71">
        <v>1523601</v>
      </c>
      <c r="G627" s="1" t="s">
        <v>3646</v>
      </c>
      <c r="H627" s="72">
        <v>6654586</v>
      </c>
      <c r="I627" s="1" t="s">
        <v>3647</v>
      </c>
      <c r="J627" s="73">
        <v>0.75</v>
      </c>
      <c r="K627" s="73">
        <v>0.75</v>
      </c>
      <c r="L627" s="73">
        <v>0.75</v>
      </c>
      <c r="M627" s="1">
        <v>1</v>
      </c>
      <c r="N627" s="1" t="s">
        <v>1129</v>
      </c>
      <c r="O627" s="1" t="s">
        <v>1484</v>
      </c>
      <c r="P627" s="1">
        <v>40203020</v>
      </c>
      <c r="Q627" s="73">
        <v>55725992</v>
      </c>
      <c r="R627" s="74">
        <v>52000</v>
      </c>
      <c r="S627" s="1" t="s">
        <v>3451</v>
      </c>
      <c r="T627" s="75">
        <v>1321.75</v>
      </c>
      <c r="U627" s="76">
        <v>1644269860.4123299</v>
      </c>
      <c r="V627" s="77">
        <v>1644269860.4123299</v>
      </c>
      <c r="W627" s="77">
        <v>2371642017.7416301</v>
      </c>
      <c r="X627" s="76">
        <v>2.5776705698999998E-3</v>
      </c>
      <c r="Y627" s="71">
        <v>0</v>
      </c>
      <c r="Z627" s="71">
        <v>1</v>
      </c>
      <c r="AA627" s="71">
        <v>0</v>
      </c>
      <c r="AB627" s="71">
        <v>0</v>
      </c>
      <c r="AC627" s="73">
        <v>1</v>
      </c>
      <c r="AD627" s="73">
        <v>0</v>
      </c>
      <c r="AE627" s="1" t="s">
        <v>3452</v>
      </c>
      <c r="AF627" s="1" t="s">
        <v>1450</v>
      </c>
      <c r="AG627" s="1" t="s">
        <v>1451</v>
      </c>
      <c r="AI627" s="2" t="str">
        <f>INDEX('ISO2-ISO3'!$D$1:$D$249, MATCH($N627, 'ISO2-ISO3'!$C$1:$C$249, 0))</f>
        <v>KOR</v>
      </c>
      <c r="AJ627" s="2" t="str">
        <f>INDEX('WB Country Groups'!$C$2:$C$219, MATCH($AI627, 'WB Country Groups'!$B$2:$B$219, 0))</f>
        <v>East Asia &amp; Pacific</v>
      </c>
    </row>
    <row r="628" spans="1:36">
      <c r="A628" s="70">
        <v>45169</v>
      </c>
      <c r="B628" s="70">
        <v>45169</v>
      </c>
      <c r="C628" s="71">
        <v>892400</v>
      </c>
      <c r="D628" s="1" t="s">
        <v>3648</v>
      </c>
      <c r="E628" s="71">
        <v>1523901</v>
      </c>
      <c r="G628" s="1" t="s">
        <v>3649</v>
      </c>
      <c r="H628" s="72">
        <v>6451055</v>
      </c>
      <c r="I628" s="1" t="s">
        <v>3650</v>
      </c>
      <c r="J628" s="73">
        <v>0.65</v>
      </c>
      <c r="K628" s="73">
        <v>0.65</v>
      </c>
      <c r="L628" s="73">
        <v>0.65</v>
      </c>
      <c r="M628" s="1">
        <v>1</v>
      </c>
      <c r="N628" s="1" t="s">
        <v>1129</v>
      </c>
      <c r="O628" s="1" t="s">
        <v>1455</v>
      </c>
      <c r="P628" s="1">
        <v>25102010</v>
      </c>
      <c r="Q628" s="73">
        <v>211531506</v>
      </c>
      <c r="R628" s="74">
        <v>189100</v>
      </c>
      <c r="S628" s="1" t="s">
        <v>3451</v>
      </c>
      <c r="T628" s="75">
        <v>1321.75</v>
      </c>
      <c r="U628" s="76">
        <v>19671189755.9977</v>
      </c>
      <c r="V628" s="77">
        <v>19671189755.9977</v>
      </c>
      <c r="W628" s="77">
        <v>35148739023.945503</v>
      </c>
      <c r="X628" s="76">
        <v>3.0837910570600001E-2</v>
      </c>
      <c r="Y628" s="71">
        <v>1</v>
      </c>
      <c r="Z628" s="71">
        <v>0</v>
      </c>
      <c r="AA628" s="71">
        <v>0</v>
      </c>
      <c r="AB628" s="71">
        <v>0</v>
      </c>
      <c r="AC628" s="73">
        <v>1</v>
      </c>
      <c r="AD628" s="73">
        <v>0</v>
      </c>
      <c r="AE628" s="1" t="s">
        <v>3452</v>
      </c>
      <c r="AF628" s="1" t="s">
        <v>1450</v>
      </c>
      <c r="AG628" s="1" t="s">
        <v>1451</v>
      </c>
      <c r="AI628" s="2" t="str">
        <f>INDEX('ISO2-ISO3'!$D$1:$D$249, MATCH($N628, 'ISO2-ISO3'!$C$1:$C$249, 0))</f>
        <v>KOR</v>
      </c>
      <c r="AJ628" s="2" t="str">
        <f>INDEX('WB Country Groups'!$C$2:$C$219, MATCH($AI628, 'WB Country Groups'!$B$2:$B$219, 0))</f>
        <v>East Asia &amp; Pacific</v>
      </c>
    </row>
    <row r="629" spans="1:36">
      <c r="A629" s="70">
        <v>45169</v>
      </c>
      <c r="B629" s="70">
        <v>45169</v>
      </c>
      <c r="C629" s="71">
        <v>892400</v>
      </c>
      <c r="D629" s="1" t="s">
        <v>3651</v>
      </c>
      <c r="E629" s="71">
        <v>1523902</v>
      </c>
      <c r="G629" s="1" t="s">
        <v>3652</v>
      </c>
      <c r="H629" s="72">
        <v>6451022</v>
      </c>
      <c r="I629" s="1" t="s">
        <v>3653</v>
      </c>
      <c r="J629" s="73">
        <v>0.95</v>
      </c>
      <c r="K629" s="73">
        <v>0.95</v>
      </c>
      <c r="L629" s="73">
        <v>0.95</v>
      </c>
      <c r="M629" s="1">
        <v>1</v>
      </c>
      <c r="N629" s="1" t="s">
        <v>1129</v>
      </c>
      <c r="O629" s="1" t="s">
        <v>1455</v>
      </c>
      <c r="P629" s="1">
        <v>25102010</v>
      </c>
      <c r="Q629" s="73">
        <v>24113119</v>
      </c>
      <c r="R629" s="74">
        <v>101800</v>
      </c>
      <c r="S629" s="1" t="s">
        <v>3451</v>
      </c>
      <c r="T629" s="75">
        <v>1321.75</v>
      </c>
      <c r="U629" s="76">
        <v>1764312266.68432</v>
      </c>
      <c r="V629" s="77">
        <v>1764312266.68432</v>
      </c>
      <c r="W629" s="77">
        <v>35148739023.945503</v>
      </c>
      <c r="X629" s="76">
        <v>2.7658573057000001E-3</v>
      </c>
      <c r="Y629" s="71">
        <v>1</v>
      </c>
      <c r="Z629" s="71">
        <v>0</v>
      </c>
      <c r="AA629" s="71">
        <v>0</v>
      </c>
      <c r="AB629" s="71">
        <v>0</v>
      </c>
      <c r="AC629" s="73">
        <v>1</v>
      </c>
      <c r="AD629" s="73">
        <v>0</v>
      </c>
      <c r="AE629" s="1" t="s">
        <v>3452</v>
      </c>
      <c r="AF629" s="1" t="s">
        <v>3598</v>
      </c>
      <c r="AG629" s="1" t="s">
        <v>1451</v>
      </c>
      <c r="AI629" s="2" t="str">
        <f>INDEX('ISO2-ISO3'!$D$1:$D$249, MATCH($N629, 'ISO2-ISO3'!$C$1:$C$249, 0))</f>
        <v>KOR</v>
      </c>
      <c r="AJ629" s="2" t="str">
        <f>INDEX('WB Country Groups'!$C$2:$C$219, MATCH($AI629, 'WB Country Groups'!$B$2:$B$219, 0))</f>
        <v>East Asia &amp; Pacific</v>
      </c>
    </row>
    <row r="630" spans="1:36">
      <c r="A630" s="70">
        <v>45169</v>
      </c>
      <c r="B630" s="70">
        <v>45169</v>
      </c>
      <c r="C630" s="71">
        <v>892400</v>
      </c>
      <c r="D630" s="1" t="s">
        <v>3654</v>
      </c>
      <c r="E630" s="71">
        <v>1523903</v>
      </c>
      <c r="G630" s="1" t="s">
        <v>3655</v>
      </c>
      <c r="H630" s="72">
        <v>6148272</v>
      </c>
      <c r="I630" s="1" t="s">
        <v>3656</v>
      </c>
      <c r="J630" s="73">
        <v>1</v>
      </c>
      <c r="K630" s="73">
        <v>1</v>
      </c>
      <c r="L630" s="73">
        <v>1</v>
      </c>
      <c r="M630" s="1">
        <v>1</v>
      </c>
      <c r="N630" s="1" t="s">
        <v>1129</v>
      </c>
      <c r="O630" s="1" t="s">
        <v>1455</v>
      </c>
      <c r="P630" s="1">
        <v>25102010</v>
      </c>
      <c r="Q630" s="73">
        <v>36120597</v>
      </c>
      <c r="R630" s="74">
        <v>104100</v>
      </c>
      <c r="S630" s="1" t="s">
        <v>3451</v>
      </c>
      <c r="T630" s="75">
        <v>1321.75</v>
      </c>
      <c r="U630" s="76">
        <v>2844830072.0257201</v>
      </c>
      <c r="V630" s="77">
        <v>2844830072.0257201</v>
      </c>
      <c r="W630" s="77">
        <v>35148739023.945503</v>
      </c>
      <c r="X630" s="76">
        <v>4.4597513641999997E-3</v>
      </c>
      <c r="Y630" s="71">
        <v>1</v>
      </c>
      <c r="Z630" s="71">
        <v>0</v>
      </c>
      <c r="AA630" s="71">
        <v>0</v>
      </c>
      <c r="AB630" s="71">
        <v>0</v>
      </c>
      <c r="AC630" s="73">
        <v>1</v>
      </c>
      <c r="AD630" s="73">
        <v>0</v>
      </c>
      <c r="AE630" s="1" t="s">
        <v>3452</v>
      </c>
      <c r="AF630" s="1" t="s">
        <v>3598</v>
      </c>
      <c r="AG630" s="1">
        <v>2</v>
      </c>
      <c r="AI630" s="2" t="str">
        <f>INDEX('ISO2-ISO3'!$D$1:$D$249, MATCH($N630, 'ISO2-ISO3'!$C$1:$C$249, 0))</f>
        <v>KOR</v>
      </c>
      <c r="AJ630" s="2" t="str">
        <f>INDEX('WB Country Groups'!$C$2:$C$219, MATCH($AI630, 'WB Country Groups'!$B$2:$B$219, 0))</f>
        <v>East Asia &amp; Pacific</v>
      </c>
    </row>
    <row r="631" spans="1:36">
      <c r="A631" s="70">
        <v>45169</v>
      </c>
      <c r="B631" s="70">
        <v>45169</v>
      </c>
      <c r="C631" s="71">
        <v>892400</v>
      </c>
      <c r="D631" s="1" t="s">
        <v>3657</v>
      </c>
      <c r="E631" s="71">
        <v>1524301</v>
      </c>
      <c r="G631" s="1" t="s">
        <v>3658</v>
      </c>
      <c r="H631" s="72">
        <v>6461850</v>
      </c>
      <c r="I631" s="1" t="s">
        <v>3659</v>
      </c>
      <c r="J631" s="73">
        <v>0.65</v>
      </c>
      <c r="K631" s="73">
        <v>0.65</v>
      </c>
      <c r="L631" s="73">
        <v>0.65</v>
      </c>
      <c r="M631" s="1">
        <v>1</v>
      </c>
      <c r="N631" s="1" t="s">
        <v>1129</v>
      </c>
      <c r="O631" s="1" t="s">
        <v>1462</v>
      </c>
      <c r="P631" s="1">
        <v>15104050</v>
      </c>
      <c r="Q631" s="73">
        <v>133445785</v>
      </c>
      <c r="R631" s="74">
        <v>36200</v>
      </c>
      <c r="S631" s="1" t="s">
        <v>3451</v>
      </c>
      <c r="T631" s="75">
        <v>1321.75</v>
      </c>
      <c r="U631" s="76">
        <v>2375622713.1076198</v>
      </c>
      <c r="V631" s="77">
        <v>2375622713.1076198</v>
      </c>
      <c r="W631" s="77">
        <v>3654804174.0117302</v>
      </c>
      <c r="X631" s="76">
        <v>3.7241896238000001E-3</v>
      </c>
      <c r="Y631" s="71">
        <v>0</v>
      </c>
      <c r="Z631" s="71">
        <v>1</v>
      </c>
      <c r="AA631" s="71">
        <v>0</v>
      </c>
      <c r="AB631" s="71">
        <v>0</v>
      </c>
      <c r="AC631" s="73">
        <v>1</v>
      </c>
      <c r="AD631" s="73">
        <v>0</v>
      </c>
      <c r="AE631" s="1" t="s">
        <v>3452</v>
      </c>
      <c r="AF631" s="1" t="s">
        <v>1450</v>
      </c>
      <c r="AG631" s="1" t="s">
        <v>1451</v>
      </c>
      <c r="AI631" s="2" t="str">
        <f>INDEX('ISO2-ISO3'!$D$1:$D$249, MATCH($N631, 'ISO2-ISO3'!$C$1:$C$249, 0))</f>
        <v>KOR</v>
      </c>
      <c r="AJ631" s="2" t="str">
        <f>INDEX('WB Country Groups'!$C$2:$C$219, MATCH($AI631, 'WB Country Groups'!$B$2:$B$219, 0))</f>
        <v>East Asia &amp; Pacific</v>
      </c>
    </row>
    <row r="632" spans="1:36">
      <c r="A632" s="70">
        <v>45169</v>
      </c>
      <c r="B632" s="70">
        <v>45169</v>
      </c>
      <c r="C632" s="71">
        <v>892400</v>
      </c>
      <c r="D632" s="1" t="s">
        <v>3660</v>
      </c>
      <c r="E632" s="71">
        <v>1524701</v>
      </c>
      <c r="G632" s="1" t="s">
        <v>3661</v>
      </c>
      <c r="H632" s="72">
        <v>6496766</v>
      </c>
      <c r="I632" s="1" t="s">
        <v>3662</v>
      </c>
      <c r="J632" s="73">
        <v>0.7</v>
      </c>
      <c r="K632" s="73">
        <v>0.5</v>
      </c>
      <c r="L632" s="73">
        <v>0.5</v>
      </c>
      <c r="M632" s="1">
        <v>1</v>
      </c>
      <c r="N632" s="1" t="s">
        <v>1129</v>
      </c>
      <c r="O632" s="1" t="s">
        <v>1467</v>
      </c>
      <c r="P632" s="1">
        <v>20302010</v>
      </c>
      <c r="Q632" s="73">
        <v>368220661</v>
      </c>
      <c r="R632" s="74">
        <v>22800</v>
      </c>
      <c r="S632" s="1" t="s">
        <v>3451</v>
      </c>
      <c r="T632" s="75">
        <v>1321.75</v>
      </c>
      <c r="U632" s="76">
        <v>3175877083.7147698</v>
      </c>
      <c r="V632" s="77">
        <v>3175877083.7147698</v>
      </c>
      <c r="W632" s="77">
        <v>6373982653.3762102</v>
      </c>
      <c r="X632" s="76">
        <v>4.978723438E-3</v>
      </c>
      <c r="Y632" s="71">
        <v>0</v>
      </c>
      <c r="Z632" s="71">
        <v>1</v>
      </c>
      <c r="AA632" s="71">
        <v>0</v>
      </c>
      <c r="AB632" s="71">
        <v>0</v>
      </c>
      <c r="AC632" s="73">
        <v>1</v>
      </c>
      <c r="AD632" s="73">
        <v>0</v>
      </c>
      <c r="AE632" s="1" t="s">
        <v>3452</v>
      </c>
      <c r="AF632" s="1" t="s">
        <v>1450</v>
      </c>
      <c r="AG632" s="1" t="s">
        <v>1451</v>
      </c>
      <c r="AI632" s="2" t="str">
        <f>INDEX('ISO2-ISO3'!$D$1:$D$249, MATCH($N632, 'ISO2-ISO3'!$C$1:$C$249, 0))</f>
        <v>KOR</v>
      </c>
      <c r="AJ632" s="2" t="str">
        <f>INDEX('WB Country Groups'!$C$2:$C$219, MATCH($AI632, 'WB Country Groups'!$B$2:$B$219, 0))</f>
        <v>East Asia &amp; Pacific</v>
      </c>
    </row>
    <row r="633" spans="1:36">
      <c r="A633" s="70">
        <v>45169</v>
      </c>
      <c r="B633" s="70">
        <v>45169</v>
      </c>
      <c r="C633" s="71">
        <v>892400</v>
      </c>
      <c r="D633" s="1" t="s">
        <v>3663</v>
      </c>
      <c r="E633" s="71">
        <v>1525002</v>
      </c>
      <c r="G633" s="1" t="s">
        <v>3664</v>
      </c>
      <c r="H633" s="72" t="s">
        <v>3665</v>
      </c>
      <c r="I633" s="1" t="s">
        <v>3666</v>
      </c>
      <c r="J633" s="73">
        <v>1</v>
      </c>
      <c r="K633" s="73">
        <v>1</v>
      </c>
      <c r="L633" s="73">
        <v>1</v>
      </c>
      <c r="M633" s="1">
        <v>1</v>
      </c>
      <c r="N633" s="1" t="s">
        <v>1129</v>
      </c>
      <c r="O633" s="1" t="s">
        <v>1484</v>
      </c>
      <c r="P633" s="1">
        <v>40101010</v>
      </c>
      <c r="Q633" s="73">
        <v>295903476</v>
      </c>
      <c r="R633" s="74">
        <v>39550</v>
      </c>
      <c r="S633" s="1" t="s">
        <v>3451</v>
      </c>
      <c r="T633" s="75">
        <v>1321.75</v>
      </c>
      <c r="U633" s="76">
        <v>8854157348.8178596</v>
      </c>
      <c r="V633" s="77">
        <v>8854157348.8178596</v>
      </c>
      <c r="W633" s="77">
        <v>8854157348.8178596</v>
      </c>
      <c r="X633" s="76">
        <v>1.3880386285100001E-2</v>
      </c>
      <c r="Y633" s="71">
        <v>1</v>
      </c>
      <c r="Z633" s="71">
        <v>0</v>
      </c>
      <c r="AA633" s="71">
        <v>0</v>
      </c>
      <c r="AB633" s="71">
        <v>0</v>
      </c>
      <c r="AC633" s="73">
        <v>1</v>
      </c>
      <c r="AD633" s="73">
        <v>0</v>
      </c>
      <c r="AE633" s="1" t="s">
        <v>3452</v>
      </c>
      <c r="AF633" s="1" t="s">
        <v>1450</v>
      </c>
      <c r="AG633" s="1" t="s">
        <v>1451</v>
      </c>
      <c r="AI633" s="2" t="str">
        <f>INDEX('ISO2-ISO3'!$D$1:$D$249, MATCH($N633, 'ISO2-ISO3'!$C$1:$C$249, 0))</f>
        <v>KOR</v>
      </c>
      <c r="AJ633" s="2" t="str">
        <f>INDEX('WB Country Groups'!$C$2:$C$219, MATCH($AI633, 'WB Country Groups'!$B$2:$B$219, 0))</f>
        <v>East Asia &amp; Pacific</v>
      </c>
    </row>
    <row r="634" spans="1:36">
      <c r="A634" s="70">
        <v>45169</v>
      </c>
      <c r="B634" s="70">
        <v>45169</v>
      </c>
      <c r="C634" s="71">
        <v>892400</v>
      </c>
      <c r="D634" s="1" t="s">
        <v>3667</v>
      </c>
      <c r="E634" s="71">
        <v>1525901</v>
      </c>
      <c r="G634" s="1" t="s">
        <v>3668</v>
      </c>
      <c r="H634" s="72">
        <v>6346913</v>
      </c>
      <c r="I634" s="1" t="s">
        <v>3669</v>
      </c>
      <c r="J634" s="73">
        <v>0.7</v>
      </c>
      <c r="K634" s="73">
        <v>0.7</v>
      </c>
      <c r="L634" s="73">
        <v>0.7</v>
      </c>
      <c r="M634" s="1">
        <v>1</v>
      </c>
      <c r="N634" s="1" t="s">
        <v>1129</v>
      </c>
      <c r="O634" s="1" t="s">
        <v>1462</v>
      </c>
      <c r="P634" s="1">
        <v>15101010</v>
      </c>
      <c r="Q634" s="73">
        <v>70592343</v>
      </c>
      <c r="R634" s="74">
        <v>583000</v>
      </c>
      <c r="S634" s="1" t="s">
        <v>3451</v>
      </c>
      <c r="T634" s="75">
        <v>1321.75</v>
      </c>
      <c r="U634" s="76">
        <v>21795903293.588001</v>
      </c>
      <c r="V634" s="77">
        <v>21795903293.588001</v>
      </c>
      <c r="W634" s="77">
        <v>33123556776.243599</v>
      </c>
      <c r="X634" s="76">
        <v>3.4168757706600002E-2</v>
      </c>
      <c r="Y634" s="71">
        <v>1</v>
      </c>
      <c r="Z634" s="71">
        <v>0</v>
      </c>
      <c r="AA634" s="71">
        <v>0</v>
      </c>
      <c r="AB634" s="71">
        <v>0</v>
      </c>
      <c r="AC634" s="73">
        <v>0</v>
      </c>
      <c r="AD634" s="73">
        <v>1</v>
      </c>
      <c r="AE634" s="1" t="s">
        <v>3452</v>
      </c>
      <c r="AF634" s="1" t="s">
        <v>1450</v>
      </c>
      <c r="AG634" s="1" t="s">
        <v>1451</v>
      </c>
      <c r="AI634" s="2" t="str">
        <f>INDEX('ISO2-ISO3'!$D$1:$D$249, MATCH($N634, 'ISO2-ISO3'!$C$1:$C$249, 0))</f>
        <v>KOR</v>
      </c>
      <c r="AJ634" s="2" t="str">
        <f>INDEX('WB Country Groups'!$C$2:$C$219, MATCH($AI634, 'WB Country Groups'!$B$2:$B$219, 0))</f>
        <v>East Asia &amp; Pacific</v>
      </c>
    </row>
    <row r="635" spans="1:36">
      <c r="A635" s="70">
        <v>45169</v>
      </c>
      <c r="B635" s="70">
        <v>45169</v>
      </c>
      <c r="C635" s="71">
        <v>892400</v>
      </c>
      <c r="D635" s="1" t="s">
        <v>3670</v>
      </c>
      <c r="E635" s="71">
        <v>1525902</v>
      </c>
      <c r="G635" s="1" t="s">
        <v>3671</v>
      </c>
      <c r="H635" s="72">
        <v>6346924</v>
      </c>
      <c r="I635" s="1" t="s">
        <v>3672</v>
      </c>
      <c r="J635" s="73">
        <v>1</v>
      </c>
      <c r="K635" s="73">
        <v>1</v>
      </c>
      <c r="L635" s="73">
        <v>1</v>
      </c>
      <c r="M635" s="1">
        <v>1</v>
      </c>
      <c r="N635" s="1" t="s">
        <v>1129</v>
      </c>
      <c r="O635" s="1" t="s">
        <v>1462</v>
      </c>
      <c r="P635" s="1">
        <v>15101010</v>
      </c>
      <c r="Q635" s="73">
        <v>7688800</v>
      </c>
      <c r="R635" s="74">
        <v>341500</v>
      </c>
      <c r="S635" s="1" t="s">
        <v>3451</v>
      </c>
      <c r="T635" s="75">
        <v>1321.75</v>
      </c>
      <c r="U635" s="76">
        <v>1986552071.1178401</v>
      </c>
      <c r="V635" s="77">
        <v>1986552071.1178401</v>
      </c>
      <c r="W635" s="77">
        <v>33123556776.243599</v>
      </c>
      <c r="X635" s="76">
        <v>3.1142557146999999E-3</v>
      </c>
      <c r="Y635" s="71">
        <v>1</v>
      </c>
      <c r="Z635" s="71">
        <v>0</v>
      </c>
      <c r="AA635" s="71">
        <v>0</v>
      </c>
      <c r="AB635" s="71">
        <v>0</v>
      </c>
      <c r="AC635" s="73">
        <v>0</v>
      </c>
      <c r="AD635" s="73">
        <v>1</v>
      </c>
      <c r="AE635" s="1" t="s">
        <v>3452</v>
      </c>
      <c r="AF635" s="1" t="s">
        <v>3598</v>
      </c>
      <c r="AG635" s="1" t="s">
        <v>1451</v>
      </c>
      <c r="AI635" s="2" t="str">
        <f>INDEX('ISO2-ISO3'!$D$1:$D$249, MATCH($N635, 'ISO2-ISO3'!$C$1:$C$249, 0))</f>
        <v>KOR</v>
      </c>
      <c r="AJ635" s="2" t="str">
        <f>INDEX('WB Country Groups'!$C$2:$C$219, MATCH($AI635, 'WB Country Groups'!$B$2:$B$219, 0))</f>
        <v>East Asia &amp; Pacific</v>
      </c>
    </row>
    <row r="636" spans="1:36">
      <c r="A636" s="70">
        <v>45169</v>
      </c>
      <c r="B636" s="70">
        <v>45169</v>
      </c>
      <c r="C636" s="71">
        <v>892400</v>
      </c>
      <c r="D636" s="1" t="s">
        <v>3673</v>
      </c>
      <c r="E636" s="71">
        <v>1526201</v>
      </c>
      <c r="G636" s="1" t="s">
        <v>3674</v>
      </c>
      <c r="H636" s="72">
        <v>6537085</v>
      </c>
      <c r="I636" s="1" t="s">
        <v>3675</v>
      </c>
      <c r="J636" s="73">
        <v>0.45</v>
      </c>
      <c r="K636" s="73">
        <v>0.45</v>
      </c>
      <c r="L636" s="73">
        <v>0.45</v>
      </c>
      <c r="M636" s="1">
        <v>1</v>
      </c>
      <c r="N636" s="1" t="s">
        <v>1129</v>
      </c>
      <c r="O636" s="1" t="s">
        <v>1484</v>
      </c>
      <c r="P636" s="1">
        <v>40203020</v>
      </c>
      <c r="Q636" s="73">
        <v>331665921</v>
      </c>
      <c r="R636" s="74">
        <v>10300</v>
      </c>
      <c r="S636" s="1" t="s">
        <v>3451</v>
      </c>
      <c r="T636" s="75">
        <v>1321.75</v>
      </c>
      <c r="U636" s="76">
        <v>1163057721.8346901</v>
      </c>
      <c r="V636" s="77">
        <v>1163057721.8346901</v>
      </c>
      <c r="W636" s="77">
        <v>2722776589.02213</v>
      </c>
      <c r="X636" s="76">
        <v>1.8232893109E-3</v>
      </c>
      <c r="Y636" s="71">
        <v>0</v>
      </c>
      <c r="Z636" s="71">
        <v>1</v>
      </c>
      <c r="AA636" s="71">
        <v>0</v>
      </c>
      <c r="AB636" s="71">
        <v>0</v>
      </c>
      <c r="AC636" s="73">
        <v>1</v>
      </c>
      <c r="AD636" s="73">
        <v>0</v>
      </c>
      <c r="AE636" s="1" t="s">
        <v>3452</v>
      </c>
      <c r="AF636" s="1" t="s">
        <v>1450</v>
      </c>
      <c r="AG636" s="1" t="s">
        <v>1451</v>
      </c>
      <c r="AI636" s="2" t="str">
        <f>INDEX('ISO2-ISO3'!$D$1:$D$249, MATCH($N636, 'ISO2-ISO3'!$C$1:$C$249, 0))</f>
        <v>KOR</v>
      </c>
      <c r="AJ636" s="2" t="str">
        <f>INDEX('WB Country Groups'!$C$2:$C$219, MATCH($AI636, 'WB Country Groups'!$B$2:$B$219, 0))</f>
        <v>East Asia &amp; Pacific</v>
      </c>
    </row>
    <row r="637" spans="1:36">
      <c r="A637" s="70">
        <v>45169</v>
      </c>
      <c r="B637" s="70">
        <v>45169</v>
      </c>
      <c r="C637" s="71">
        <v>892400</v>
      </c>
      <c r="D637" s="1" t="s">
        <v>3676</v>
      </c>
      <c r="E637" s="71">
        <v>1526901</v>
      </c>
      <c r="G637" s="1" t="s">
        <v>3677</v>
      </c>
      <c r="H637" s="72">
        <v>6693233</v>
      </c>
      <c r="I637" s="1" t="s">
        <v>3678</v>
      </c>
      <c r="J637" s="73">
        <v>0.85</v>
      </c>
      <c r="K637" s="73">
        <v>0.85</v>
      </c>
      <c r="L637" s="73">
        <v>0.85</v>
      </c>
      <c r="M637" s="1">
        <v>1</v>
      </c>
      <c r="N637" s="1" t="s">
        <v>1129</v>
      </c>
      <c r="O637" s="1" t="s">
        <v>1462</v>
      </c>
      <c r="P637" s="1">
        <v>15104050</v>
      </c>
      <c r="Q637" s="73">
        <v>84571230</v>
      </c>
      <c r="R637" s="74">
        <v>579000</v>
      </c>
      <c r="S637" s="1" t="s">
        <v>3451</v>
      </c>
      <c r="T637" s="75">
        <v>1321.75</v>
      </c>
      <c r="U637" s="76">
        <v>31489866347.266899</v>
      </c>
      <c r="V637" s="77">
        <v>31489866347.266899</v>
      </c>
      <c r="W637" s="77">
        <v>37046901585.019897</v>
      </c>
      <c r="X637" s="76">
        <v>4.9365681198900002E-2</v>
      </c>
      <c r="Y637" s="71">
        <v>1</v>
      </c>
      <c r="Z637" s="71">
        <v>0</v>
      </c>
      <c r="AA637" s="71">
        <v>0</v>
      </c>
      <c r="AB637" s="71">
        <v>0</v>
      </c>
      <c r="AC637" s="73">
        <v>1</v>
      </c>
      <c r="AD637" s="73">
        <v>0</v>
      </c>
      <c r="AE637" s="1" t="s">
        <v>3452</v>
      </c>
      <c r="AF637" s="1" t="s">
        <v>1450</v>
      </c>
      <c r="AG637" s="1" t="s">
        <v>1451</v>
      </c>
      <c r="AI637" s="2" t="str">
        <f>INDEX('ISO2-ISO3'!$D$1:$D$249, MATCH($N637, 'ISO2-ISO3'!$C$1:$C$249, 0))</f>
        <v>KOR</v>
      </c>
      <c r="AJ637" s="2" t="str">
        <f>INDEX('WB Country Groups'!$C$2:$C$219, MATCH($AI637, 'WB Country Groups'!$B$2:$B$219, 0))</f>
        <v>East Asia &amp; Pacific</v>
      </c>
    </row>
    <row r="638" spans="1:36">
      <c r="A638" s="70">
        <v>45169</v>
      </c>
      <c r="B638" s="70">
        <v>45169</v>
      </c>
      <c r="C638" s="71">
        <v>892400</v>
      </c>
      <c r="D638" s="1" t="s">
        <v>3679</v>
      </c>
      <c r="E638" s="71">
        <v>1527501</v>
      </c>
      <c r="G638" s="1" t="s">
        <v>3680</v>
      </c>
      <c r="H638" s="72">
        <v>6771720</v>
      </c>
      <c r="I638" s="1" t="s">
        <v>3681</v>
      </c>
      <c r="J638" s="73">
        <v>0.8</v>
      </c>
      <c r="K638" s="73">
        <v>0.8</v>
      </c>
      <c r="L638" s="73">
        <v>0.8</v>
      </c>
      <c r="M638" s="1">
        <v>1</v>
      </c>
      <c r="N638" s="1" t="s">
        <v>1129</v>
      </c>
      <c r="O638" s="1" t="s">
        <v>1474</v>
      </c>
      <c r="P638" s="1">
        <v>45202030</v>
      </c>
      <c r="Q638" s="73">
        <v>5969782550</v>
      </c>
      <c r="R638" s="74">
        <v>66900</v>
      </c>
      <c r="S638" s="1" t="s">
        <v>3451</v>
      </c>
      <c r="T638" s="75">
        <v>1321.75</v>
      </c>
      <c r="U638" s="76">
        <v>241727075525.629</v>
      </c>
      <c r="V638" s="77">
        <v>241727075525.629</v>
      </c>
      <c r="W638" s="77">
        <v>335777820612.82397</v>
      </c>
      <c r="X638" s="76">
        <v>0.37894799602989998</v>
      </c>
      <c r="Y638" s="71">
        <v>1</v>
      </c>
      <c r="Z638" s="71">
        <v>0</v>
      </c>
      <c r="AA638" s="71">
        <v>0</v>
      </c>
      <c r="AB638" s="71">
        <v>0</v>
      </c>
      <c r="AC638" s="73">
        <v>0.65</v>
      </c>
      <c r="AD638" s="73">
        <v>0.35</v>
      </c>
      <c r="AE638" s="1" t="s">
        <v>3452</v>
      </c>
      <c r="AF638" s="1" t="s">
        <v>1450</v>
      </c>
      <c r="AG638" s="1" t="s">
        <v>1451</v>
      </c>
      <c r="AI638" s="2" t="str">
        <f>INDEX('ISO2-ISO3'!$D$1:$D$249, MATCH($N638, 'ISO2-ISO3'!$C$1:$C$249, 0))</f>
        <v>KOR</v>
      </c>
      <c r="AJ638" s="2" t="str">
        <f>INDEX('WB Country Groups'!$C$2:$C$219, MATCH($AI638, 'WB Country Groups'!$B$2:$B$219, 0))</f>
        <v>East Asia &amp; Pacific</v>
      </c>
    </row>
    <row r="639" spans="1:36">
      <c r="A639" s="70">
        <v>45169</v>
      </c>
      <c r="B639" s="70">
        <v>45169</v>
      </c>
      <c r="C639" s="71">
        <v>892400</v>
      </c>
      <c r="D639" s="1" t="s">
        <v>3682</v>
      </c>
      <c r="E639" s="71">
        <v>1527502</v>
      </c>
      <c r="G639" s="1" t="s">
        <v>3683</v>
      </c>
      <c r="H639" s="72">
        <v>6773812</v>
      </c>
      <c r="I639" s="1" t="s">
        <v>3684</v>
      </c>
      <c r="J639" s="73">
        <v>1</v>
      </c>
      <c r="K639" s="73">
        <v>1</v>
      </c>
      <c r="L639" s="73">
        <v>1</v>
      </c>
      <c r="M639" s="1">
        <v>1</v>
      </c>
      <c r="N639" s="1" t="s">
        <v>1129</v>
      </c>
      <c r="O639" s="1" t="s">
        <v>1474</v>
      </c>
      <c r="P639" s="1">
        <v>45202030</v>
      </c>
      <c r="Q639" s="73">
        <v>822886700</v>
      </c>
      <c r="R639" s="74">
        <v>54000</v>
      </c>
      <c r="S639" s="1" t="s">
        <v>3451</v>
      </c>
      <c r="T639" s="75">
        <v>1321.75</v>
      </c>
      <c r="U639" s="76">
        <v>33618976205.7878</v>
      </c>
      <c r="V639" s="77">
        <v>33618976205.7878</v>
      </c>
      <c r="W639" s="77">
        <v>335777820612.82397</v>
      </c>
      <c r="X639" s="76">
        <v>5.2703420310100002E-2</v>
      </c>
      <c r="Y639" s="71">
        <v>1</v>
      </c>
      <c r="Z639" s="71">
        <v>0</v>
      </c>
      <c r="AA639" s="71">
        <v>0</v>
      </c>
      <c r="AB639" s="71">
        <v>0</v>
      </c>
      <c r="AC639" s="73">
        <v>0</v>
      </c>
      <c r="AD639" s="73">
        <v>1</v>
      </c>
      <c r="AE639" s="1" t="s">
        <v>3452</v>
      </c>
      <c r="AF639" s="1" t="s">
        <v>3598</v>
      </c>
      <c r="AG639" s="1" t="s">
        <v>1451</v>
      </c>
      <c r="AI639" s="2" t="str">
        <f>INDEX('ISO2-ISO3'!$D$1:$D$249, MATCH($N639, 'ISO2-ISO3'!$C$1:$C$249, 0))</f>
        <v>KOR</v>
      </c>
      <c r="AJ639" s="2" t="str">
        <f>INDEX('WB Country Groups'!$C$2:$C$219, MATCH($AI639, 'WB Country Groups'!$B$2:$B$219, 0))</f>
        <v>East Asia &amp; Pacific</v>
      </c>
    </row>
    <row r="640" spans="1:36">
      <c r="A640" s="70">
        <v>45169</v>
      </c>
      <c r="B640" s="70">
        <v>45169</v>
      </c>
      <c r="C640" s="71">
        <v>892400</v>
      </c>
      <c r="D640" s="1" t="s">
        <v>3685</v>
      </c>
      <c r="E640" s="71">
        <v>1527601</v>
      </c>
      <c r="G640" s="1" t="s">
        <v>3686</v>
      </c>
      <c r="H640" s="72">
        <v>6771645</v>
      </c>
      <c r="I640" s="1" t="s">
        <v>3687</v>
      </c>
      <c r="J640" s="73">
        <v>0.8</v>
      </c>
      <c r="K640" s="73">
        <v>0.8</v>
      </c>
      <c r="L640" s="73">
        <v>0.8</v>
      </c>
      <c r="M640" s="1">
        <v>1</v>
      </c>
      <c r="N640" s="1" t="s">
        <v>1129</v>
      </c>
      <c r="O640" s="1" t="s">
        <v>1474</v>
      </c>
      <c r="P640" s="1">
        <v>45203015</v>
      </c>
      <c r="Q640" s="73">
        <v>68764530</v>
      </c>
      <c r="R640" s="74">
        <v>614000</v>
      </c>
      <c r="S640" s="1" t="s">
        <v>3451</v>
      </c>
      <c r="T640" s="75">
        <v>1321.75</v>
      </c>
      <c r="U640" s="76">
        <v>25554860704.369202</v>
      </c>
      <c r="V640" s="77">
        <v>25554860704.369202</v>
      </c>
      <c r="W640" s="77">
        <v>32310792676.375999</v>
      </c>
      <c r="X640" s="76">
        <v>4.0061557985099999E-2</v>
      </c>
      <c r="Y640" s="71">
        <v>1</v>
      </c>
      <c r="Z640" s="71">
        <v>0</v>
      </c>
      <c r="AA640" s="71">
        <v>0</v>
      </c>
      <c r="AB640" s="71">
        <v>0</v>
      </c>
      <c r="AC640" s="73">
        <v>0</v>
      </c>
      <c r="AD640" s="73">
        <v>1</v>
      </c>
      <c r="AE640" s="1" t="s">
        <v>3452</v>
      </c>
      <c r="AF640" s="1" t="s">
        <v>1450</v>
      </c>
      <c r="AG640" s="1" t="s">
        <v>1451</v>
      </c>
      <c r="AI640" s="2" t="str">
        <f>INDEX('ISO2-ISO3'!$D$1:$D$249, MATCH($N640, 'ISO2-ISO3'!$C$1:$C$249, 0))</f>
        <v>KOR</v>
      </c>
      <c r="AJ640" s="2" t="str">
        <f>INDEX('WB Country Groups'!$C$2:$C$219, MATCH($AI640, 'WB Country Groups'!$B$2:$B$219, 0))</f>
        <v>East Asia &amp; Pacific</v>
      </c>
    </row>
    <row r="641" spans="1:36">
      <c r="A641" s="70">
        <v>45169</v>
      </c>
      <c r="B641" s="70">
        <v>45169</v>
      </c>
      <c r="C641" s="71">
        <v>892400</v>
      </c>
      <c r="D641" s="1" t="s">
        <v>3688</v>
      </c>
      <c r="E641" s="71">
        <v>1528301</v>
      </c>
      <c r="G641" s="1" t="s">
        <v>3689</v>
      </c>
      <c r="H641" s="72">
        <v>6406055</v>
      </c>
      <c r="I641" s="1" t="s">
        <v>3690</v>
      </c>
      <c r="J641" s="73">
        <v>0.4</v>
      </c>
      <c r="K641" s="73">
        <v>0.4</v>
      </c>
      <c r="L641" s="73">
        <v>0.4</v>
      </c>
      <c r="M641" s="1">
        <v>1</v>
      </c>
      <c r="N641" s="1" t="s">
        <v>1129</v>
      </c>
      <c r="O641" s="1" t="s">
        <v>1541</v>
      </c>
      <c r="P641" s="1">
        <v>10102030</v>
      </c>
      <c r="Q641" s="73">
        <v>112582792</v>
      </c>
      <c r="R641" s="74">
        <v>73000</v>
      </c>
      <c r="S641" s="1" t="s">
        <v>3451</v>
      </c>
      <c r="T641" s="75">
        <v>1321.75</v>
      </c>
      <c r="U641" s="76">
        <v>2487170437.97995</v>
      </c>
      <c r="V641" s="77">
        <v>2487170437.97995</v>
      </c>
      <c r="W641" s="77">
        <v>6369917964.5545702</v>
      </c>
      <c r="X641" s="76">
        <v>3.8990595125000002E-3</v>
      </c>
      <c r="Y641" s="71">
        <v>1</v>
      </c>
      <c r="Z641" s="71">
        <v>0</v>
      </c>
      <c r="AA641" s="71">
        <v>0</v>
      </c>
      <c r="AB641" s="71">
        <v>0</v>
      </c>
      <c r="AC641" s="73">
        <v>0.5</v>
      </c>
      <c r="AD641" s="73">
        <v>0.5</v>
      </c>
      <c r="AE641" s="1" t="s">
        <v>3452</v>
      </c>
      <c r="AF641" s="1" t="s">
        <v>1450</v>
      </c>
      <c r="AG641" s="1" t="s">
        <v>1451</v>
      </c>
      <c r="AI641" s="2" t="str">
        <f>INDEX('ISO2-ISO3'!$D$1:$D$249, MATCH($N641, 'ISO2-ISO3'!$C$1:$C$249, 0))</f>
        <v>KOR</v>
      </c>
      <c r="AJ641" s="2" t="str">
        <f>INDEX('WB Country Groups'!$C$2:$C$219, MATCH($AI641, 'WB Country Groups'!$B$2:$B$219, 0))</f>
        <v>East Asia &amp; Pacific</v>
      </c>
    </row>
    <row r="642" spans="1:36">
      <c r="A642" s="70">
        <v>45169</v>
      </c>
      <c r="B642" s="70">
        <v>45169</v>
      </c>
      <c r="C642" s="71">
        <v>892400</v>
      </c>
      <c r="D642" s="1" t="s">
        <v>3691</v>
      </c>
      <c r="E642" s="71">
        <v>1529101</v>
      </c>
      <c r="G642" s="1" t="s">
        <v>3692</v>
      </c>
      <c r="H642" s="72">
        <v>2043423</v>
      </c>
      <c r="I642" s="1" t="s">
        <v>3693</v>
      </c>
      <c r="J642" s="73">
        <v>0.65</v>
      </c>
      <c r="K642" s="73">
        <v>0.65</v>
      </c>
      <c r="L642" s="73">
        <v>0.65</v>
      </c>
      <c r="M642" s="1">
        <v>1</v>
      </c>
      <c r="N642" s="1" t="s">
        <v>1176</v>
      </c>
      <c r="O642" s="1" t="s">
        <v>1467</v>
      </c>
      <c r="P642" s="1">
        <v>20105010</v>
      </c>
      <c r="Q642" s="73">
        <v>4818823020</v>
      </c>
      <c r="R642" s="74">
        <v>11.27</v>
      </c>
      <c r="S642" s="1" t="s">
        <v>3694</v>
      </c>
      <c r="T642" s="75">
        <v>16.83175</v>
      </c>
      <c r="U642" s="76">
        <v>2097244079.3743999</v>
      </c>
      <c r="V642" s="77">
        <v>2097244079.3743999</v>
      </c>
      <c r="W642" s="77">
        <v>3226529352.8836899</v>
      </c>
      <c r="X642" s="76">
        <v>3.2877841231999999E-3</v>
      </c>
      <c r="Y642" s="71">
        <v>0</v>
      </c>
      <c r="Z642" s="71">
        <v>1</v>
      </c>
      <c r="AA642" s="71">
        <v>0</v>
      </c>
      <c r="AB642" s="71">
        <v>0</v>
      </c>
      <c r="AC642" s="73">
        <v>1</v>
      </c>
      <c r="AD642" s="73">
        <v>0</v>
      </c>
      <c r="AE642" s="1" t="s">
        <v>3695</v>
      </c>
      <c r="AF642" s="1" t="s">
        <v>1450</v>
      </c>
      <c r="AG642" s="1" t="s">
        <v>1451</v>
      </c>
      <c r="AI642" s="2" t="str">
        <f>INDEX('ISO2-ISO3'!$D$1:$D$249, MATCH($N642, 'ISO2-ISO3'!$C$1:$C$249, 0))</f>
        <v>MEX</v>
      </c>
      <c r="AJ642" s="2" t="str">
        <f>INDEX('WB Country Groups'!$C$2:$C$219, MATCH($AI642, 'WB Country Groups'!$B$2:$B$219, 0))</f>
        <v>Latin America &amp; Caribbean</v>
      </c>
    </row>
    <row r="643" spans="1:36">
      <c r="A643" s="70">
        <v>45169</v>
      </c>
      <c r="B643" s="70">
        <v>45169</v>
      </c>
      <c r="C643" s="71">
        <v>892400</v>
      </c>
      <c r="D643" s="1" t="s">
        <v>3696</v>
      </c>
      <c r="E643" s="71">
        <v>1529703</v>
      </c>
      <c r="F643" s="1" t="s">
        <v>3697</v>
      </c>
      <c r="G643" s="1" t="s">
        <v>3698</v>
      </c>
      <c r="H643" s="72">
        <v>2392471</v>
      </c>
      <c r="I643" s="1" t="s">
        <v>3699</v>
      </c>
      <c r="J643" s="73">
        <v>0.3</v>
      </c>
      <c r="K643" s="73">
        <v>0.3</v>
      </c>
      <c r="L643" s="73">
        <v>0.3</v>
      </c>
      <c r="M643" s="1">
        <v>1</v>
      </c>
      <c r="N643" s="1" t="s">
        <v>1176</v>
      </c>
      <c r="O643" s="1" t="s">
        <v>1499</v>
      </c>
      <c r="P643" s="1">
        <v>30202030</v>
      </c>
      <c r="Q643" s="73">
        <v>4433503848</v>
      </c>
      <c r="R643" s="74">
        <v>83.88</v>
      </c>
      <c r="S643" s="1" t="s">
        <v>3694</v>
      </c>
      <c r="T643" s="75">
        <v>16.83175</v>
      </c>
      <c r="U643" s="76">
        <v>6628228843.1726904</v>
      </c>
      <c r="V643" s="77">
        <v>6628228843.1726999</v>
      </c>
      <c r="W643" s="77">
        <v>22094096143.909</v>
      </c>
      <c r="X643" s="76">
        <v>1.03908676009E-2</v>
      </c>
      <c r="Y643" s="71">
        <v>1</v>
      </c>
      <c r="Z643" s="71">
        <v>0</v>
      </c>
      <c r="AA643" s="71">
        <v>0</v>
      </c>
      <c r="AB643" s="71">
        <v>0</v>
      </c>
      <c r="AC643" s="73">
        <v>0</v>
      </c>
      <c r="AD643" s="73">
        <v>1</v>
      </c>
      <c r="AE643" s="1" t="s">
        <v>3695</v>
      </c>
      <c r="AF643" s="1" t="s">
        <v>1450</v>
      </c>
      <c r="AG643" s="1" t="s">
        <v>1585</v>
      </c>
      <c r="AI643" s="2" t="str">
        <f>INDEX('ISO2-ISO3'!$D$1:$D$249, MATCH($N643, 'ISO2-ISO3'!$C$1:$C$249, 0))</f>
        <v>MEX</v>
      </c>
      <c r="AJ643" s="2" t="str">
        <f>INDEX('WB Country Groups'!$C$2:$C$219, MATCH($AI643, 'WB Country Groups'!$B$2:$B$219, 0))</f>
        <v>Latin America &amp; Caribbean</v>
      </c>
    </row>
    <row r="644" spans="1:36">
      <c r="A644" s="70">
        <v>45169</v>
      </c>
      <c r="B644" s="70">
        <v>45169</v>
      </c>
      <c r="C644" s="71">
        <v>892400</v>
      </c>
      <c r="D644" s="1" t="s">
        <v>3700</v>
      </c>
      <c r="E644" s="71">
        <v>1530504</v>
      </c>
      <c r="F644" s="1" t="s">
        <v>3701</v>
      </c>
      <c r="G644" s="1" t="s">
        <v>3702</v>
      </c>
      <c r="H644" s="72">
        <v>2406457</v>
      </c>
      <c r="I644" s="1" t="s">
        <v>3703</v>
      </c>
      <c r="J644" s="73">
        <v>1</v>
      </c>
      <c r="K644" s="73">
        <v>1</v>
      </c>
      <c r="L644" s="73">
        <v>1</v>
      </c>
      <c r="M644" s="1">
        <v>1</v>
      </c>
      <c r="N644" s="1" t="s">
        <v>1176</v>
      </c>
      <c r="O644" s="1" t="s">
        <v>1462</v>
      </c>
      <c r="P644" s="1">
        <v>15102010</v>
      </c>
      <c r="Q644" s="73">
        <v>15154917912</v>
      </c>
      <c r="R644" s="74">
        <v>13.45</v>
      </c>
      <c r="S644" s="1" t="s">
        <v>3694</v>
      </c>
      <c r="T644" s="75">
        <v>16.83175</v>
      </c>
      <c r="U644" s="76">
        <v>12110068526.231701</v>
      </c>
      <c r="V644" s="77">
        <v>12110068526.231701</v>
      </c>
      <c r="W644" s="77">
        <v>12110068526.231701</v>
      </c>
      <c r="X644" s="76">
        <v>1.89845766752E-2</v>
      </c>
      <c r="Y644" s="71">
        <v>1</v>
      </c>
      <c r="Z644" s="71">
        <v>0</v>
      </c>
      <c r="AA644" s="71">
        <v>0</v>
      </c>
      <c r="AB644" s="71">
        <v>0</v>
      </c>
      <c r="AC644" s="73">
        <v>1</v>
      </c>
      <c r="AD644" s="73">
        <v>0</v>
      </c>
      <c r="AE644" s="1" t="s">
        <v>3695</v>
      </c>
      <c r="AF644" s="1" t="s">
        <v>1450</v>
      </c>
      <c r="AG644" s="1" t="s">
        <v>3704</v>
      </c>
      <c r="AI644" s="2" t="str">
        <f>INDEX('ISO2-ISO3'!$D$1:$D$249, MATCH($N644, 'ISO2-ISO3'!$C$1:$C$249, 0))</f>
        <v>MEX</v>
      </c>
      <c r="AJ644" s="2" t="str">
        <f>INDEX('WB Country Groups'!$C$2:$C$219, MATCH($AI644, 'WB Country Groups'!$B$2:$B$219, 0))</f>
        <v>Latin America &amp; Caribbean</v>
      </c>
    </row>
    <row r="645" spans="1:36">
      <c r="A645" s="70">
        <v>45169</v>
      </c>
      <c r="B645" s="70">
        <v>45169</v>
      </c>
      <c r="C645" s="71">
        <v>892400</v>
      </c>
      <c r="D645" s="1" t="s">
        <v>3705</v>
      </c>
      <c r="E645" s="71">
        <v>1530604</v>
      </c>
      <c r="G645" s="1" t="s">
        <v>3706</v>
      </c>
      <c r="H645" s="72" t="s">
        <v>3707</v>
      </c>
      <c r="I645" s="1" t="s">
        <v>3708</v>
      </c>
      <c r="J645" s="73">
        <v>0.3</v>
      </c>
      <c r="K645" s="73">
        <v>0.3</v>
      </c>
      <c r="L645" s="73">
        <v>0.3</v>
      </c>
      <c r="M645" s="1">
        <v>1</v>
      </c>
      <c r="N645" s="1" t="s">
        <v>1176</v>
      </c>
      <c r="O645" s="1" t="s">
        <v>1499</v>
      </c>
      <c r="P645" s="1">
        <v>30101040</v>
      </c>
      <c r="Q645" s="73">
        <v>17461402631</v>
      </c>
      <c r="R645" s="74">
        <v>67.17</v>
      </c>
      <c r="S645" s="1" t="s">
        <v>3694</v>
      </c>
      <c r="T645" s="75">
        <v>16.83175</v>
      </c>
      <c r="U645" s="76">
        <v>20904821210.942501</v>
      </c>
      <c r="V645" s="77">
        <v>20904821210.942501</v>
      </c>
      <c r="W645" s="77">
        <v>69682737369.808304</v>
      </c>
      <c r="X645" s="76">
        <v>3.2771836121500003E-2</v>
      </c>
      <c r="Y645" s="71">
        <v>1</v>
      </c>
      <c r="Z645" s="71">
        <v>0</v>
      </c>
      <c r="AA645" s="71">
        <v>0</v>
      </c>
      <c r="AB645" s="71">
        <v>0</v>
      </c>
      <c r="AC645" s="73">
        <v>0</v>
      </c>
      <c r="AD645" s="73">
        <v>1</v>
      </c>
      <c r="AE645" s="1" t="s">
        <v>3695</v>
      </c>
      <c r="AF645" s="1" t="s">
        <v>1450</v>
      </c>
      <c r="AG645" s="1" t="s">
        <v>3709</v>
      </c>
      <c r="AI645" s="2" t="str">
        <f>INDEX('ISO2-ISO3'!$D$1:$D$249, MATCH($N645, 'ISO2-ISO3'!$C$1:$C$249, 0))</f>
        <v>MEX</v>
      </c>
      <c r="AJ645" s="2" t="str">
        <f>INDEX('WB Country Groups'!$C$2:$C$219, MATCH($AI645, 'WB Country Groups'!$B$2:$B$219, 0))</f>
        <v>Latin America &amp; Caribbean</v>
      </c>
    </row>
    <row r="646" spans="1:36">
      <c r="A646" s="70">
        <v>45169</v>
      </c>
      <c r="B646" s="70">
        <v>45169</v>
      </c>
      <c r="C646" s="71">
        <v>892400</v>
      </c>
      <c r="D646" s="1" t="s">
        <v>3710</v>
      </c>
      <c r="E646" s="71">
        <v>1531303</v>
      </c>
      <c r="G646" s="1" t="s">
        <v>3711</v>
      </c>
      <c r="H646" s="72">
        <v>2643674</v>
      </c>
      <c r="I646" s="1" t="s">
        <v>3712</v>
      </c>
      <c r="J646" s="73">
        <v>0.4</v>
      </c>
      <c r="K646" s="73">
        <v>0.4</v>
      </c>
      <c r="L646" s="73">
        <v>0.4</v>
      </c>
      <c r="M646" s="1">
        <v>1</v>
      </c>
      <c r="N646" s="1" t="s">
        <v>1176</v>
      </c>
      <c r="O646" s="1" t="s">
        <v>1462</v>
      </c>
      <c r="P646" s="1">
        <v>15104020</v>
      </c>
      <c r="Q646" s="73">
        <v>7785000000</v>
      </c>
      <c r="R646" s="74">
        <v>81.209999999999994</v>
      </c>
      <c r="S646" s="1" t="s">
        <v>3694</v>
      </c>
      <c r="T646" s="75">
        <v>16.83175</v>
      </c>
      <c r="U646" s="76">
        <v>15024459132.2946</v>
      </c>
      <c r="V646" s="77">
        <v>15024459132.2946</v>
      </c>
      <c r="W646" s="77">
        <v>37561147830.736603</v>
      </c>
      <c r="X646" s="76">
        <v>2.3553375918799999E-2</v>
      </c>
      <c r="Y646" s="71">
        <v>1</v>
      </c>
      <c r="Z646" s="71">
        <v>0</v>
      </c>
      <c r="AA646" s="71">
        <v>0</v>
      </c>
      <c r="AB646" s="71">
        <v>0</v>
      </c>
      <c r="AC646" s="73">
        <v>1</v>
      </c>
      <c r="AD646" s="73">
        <v>0</v>
      </c>
      <c r="AE646" s="1" t="s">
        <v>3695</v>
      </c>
      <c r="AF646" s="1" t="s">
        <v>1450</v>
      </c>
      <c r="AG646" s="1" t="s">
        <v>1619</v>
      </c>
      <c r="AI646" s="2" t="str">
        <f>INDEX('ISO2-ISO3'!$D$1:$D$249, MATCH($N646, 'ISO2-ISO3'!$C$1:$C$249, 0))</f>
        <v>MEX</v>
      </c>
      <c r="AJ646" s="2" t="str">
        <f>INDEX('WB Country Groups'!$C$2:$C$219, MATCH($AI646, 'WB Country Groups'!$B$2:$B$219, 0))</f>
        <v>Latin America &amp; Caribbean</v>
      </c>
    </row>
    <row r="647" spans="1:36">
      <c r="A647" s="70">
        <v>45169</v>
      </c>
      <c r="B647" s="70">
        <v>45169</v>
      </c>
      <c r="C647" s="71">
        <v>892400</v>
      </c>
      <c r="D647" s="1" t="s">
        <v>3713</v>
      </c>
      <c r="E647" s="71">
        <v>1531401</v>
      </c>
      <c r="F647" s="1" t="s">
        <v>3714</v>
      </c>
      <c r="G647" s="1" t="s">
        <v>3715</v>
      </c>
      <c r="H647" s="72">
        <v>2491914</v>
      </c>
      <c r="I647" s="1" t="s">
        <v>3716</v>
      </c>
      <c r="J647" s="73">
        <v>0.95</v>
      </c>
      <c r="K647" s="73">
        <v>0.95</v>
      </c>
      <c r="L647" s="73">
        <v>0.95</v>
      </c>
      <c r="M647" s="1">
        <v>1</v>
      </c>
      <c r="N647" s="1" t="s">
        <v>1176</v>
      </c>
      <c r="O647" s="1" t="s">
        <v>1499</v>
      </c>
      <c r="P647" s="1">
        <v>30301010</v>
      </c>
      <c r="Q647" s="73">
        <v>1600738673</v>
      </c>
      <c r="R647" s="74">
        <v>38.36</v>
      </c>
      <c r="S647" s="1" t="s">
        <v>3694</v>
      </c>
      <c r="T647" s="75">
        <v>16.83175</v>
      </c>
      <c r="U647" s="76">
        <v>3465719174.86096</v>
      </c>
      <c r="V647" s="77">
        <v>3465719174.86096</v>
      </c>
      <c r="W647" s="77">
        <v>6728000706.9544201</v>
      </c>
      <c r="X647" s="76">
        <v>5.4330998430999998E-3</v>
      </c>
      <c r="Y647" s="71">
        <v>0</v>
      </c>
      <c r="Z647" s="71">
        <v>1</v>
      </c>
      <c r="AA647" s="71">
        <v>0</v>
      </c>
      <c r="AB647" s="71">
        <v>0</v>
      </c>
      <c r="AC647" s="73">
        <v>0.35</v>
      </c>
      <c r="AD647" s="73">
        <v>0.65</v>
      </c>
      <c r="AE647" s="1" t="s">
        <v>3695</v>
      </c>
      <c r="AF647" s="1" t="s">
        <v>1450</v>
      </c>
      <c r="AG647" s="1" t="s">
        <v>1585</v>
      </c>
      <c r="AI647" s="2" t="str">
        <f>INDEX('ISO2-ISO3'!$D$1:$D$249, MATCH($N647, 'ISO2-ISO3'!$C$1:$C$249, 0))</f>
        <v>MEX</v>
      </c>
      <c r="AJ647" s="2" t="str">
        <f>INDEX('WB Country Groups'!$C$2:$C$219, MATCH($AI647, 'WB Country Groups'!$B$2:$B$219, 0))</f>
        <v>Latin America &amp; Caribbean</v>
      </c>
    </row>
    <row r="648" spans="1:36">
      <c r="A648" s="70">
        <v>45169</v>
      </c>
      <c r="B648" s="70">
        <v>45169</v>
      </c>
      <c r="C648" s="71">
        <v>892400</v>
      </c>
      <c r="D648" s="1" t="s">
        <v>3717</v>
      </c>
      <c r="E648" s="71">
        <v>1532103</v>
      </c>
      <c r="F648" s="1" t="s">
        <v>3718</v>
      </c>
      <c r="G648" s="1" t="s">
        <v>3719</v>
      </c>
      <c r="H648" s="72">
        <v>2448200</v>
      </c>
      <c r="I648" s="1" t="s">
        <v>3720</v>
      </c>
      <c r="J648" s="73">
        <v>0.5</v>
      </c>
      <c r="K648" s="73">
        <v>0.5</v>
      </c>
      <c r="L648" s="73">
        <v>0.5</v>
      </c>
      <c r="M648" s="1">
        <v>1</v>
      </c>
      <c r="N648" s="1" t="s">
        <v>1176</v>
      </c>
      <c r="O648" s="1" t="s">
        <v>1462</v>
      </c>
      <c r="P648" s="1">
        <v>15104040</v>
      </c>
      <c r="Q648" s="73">
        <v>397475744</v>
      </c>
      <c r="R648" s="74">
        <v>241.16</v>
      </c>
      <c r="S648" s="1" t="s">
        <v>3694</v>
      </c>
      <c r="T648" s="75">
        <v>16.83175</v>
      </c>
      <c r="U648" s="76">
        <v>2847453485.9132299</v>
      </c>
      <c r="V648" s="77">
        <v>2847453485.9132299</v>
      </c>
      <c r="W648" s="77">
        <v>5694906971.8264599</v>
      </c>
      <c r="X648" s="76">
        <v>4.4638640083000001E-3</v>
      </c>
      <c r="Y648" s="71">
        <v>0</v>
      </c>
      <c r="Z648" s="71">
        <v>1</v>
      </c>
      <c r="AA648" s="71">
        <v>0</v>
      </c>
      <c r="AB648" s="71">
        <v>0</v>
      </c>
      <c r="AC648" s="73">
        <v>0</v>
      </c>
      <c r="AD648" s="73">
        <v>1</v>
      </c>
      <c r="AE648" s="1" t="s">
        <v>3695</v>
      </c>
      <c r="AF648" s="1" t="s">
        <v>1450</v>
      </c>
      <c r="AG648" s="1" t="s">
        <v>3721</v>
      </c>
      <c r="AI648" s="2" t="str">
        <f>INDEX('ISO2-ISO3'!$D$1:$D$249, MATCH($N648, 'ISO2-ISO3'!$C$1:$C$249, 0))</f>
        <v>MEX</v>
      </c>
      <c r="AJ648" s="2" t="str">
        <f>INDEX('WB Country Groups'!$C$2:$C$219, MATCH($AI648, 'WB Country Groups'!$B$2:$B$219, 0))</f>
        <v>Latin America &amp; Caribbean</v>
      </c>
    </row>
    <row r="649" spans="1:36">
      <c r="A649" s="70">
        <v>45169</v>
      </c>
      <c r="B649" s="70">
        <v>45169</v>
      </c>
      <c r="C649" s="71">
        <v>892400</v>
      </c>
      <c r="D649" s="1" t="s">
        <v>3722</v>
      </c>
      <c r="E649" s="71">
        <v>1533702</v>
      </c>
      <c r="F649" s="1" t="s">
        <v>3723</v>
      </c>
      <c r="G649" s="1" t="s">
        <v>3724</v>
      </c>
      <c r="H649" s="72" t="s">
        <v>3725</v>
      </c>
      <c r="I649" s="1" t="s">
        <v>3726</v>
      </c>
      <c r="J649" s="73">
        <v>0.5</v>
      </c>
      <c r="K649" s="73">
        <v>0.49</v>
      </c>
      <c r="L649" s="73">
        <v>0.49</v>
      </c>
      <c r="M649" s="1">
        <v>1</v>
      </c>
      <c r="N649" s="1" t="s">
        <v>1239</v>
      </c>
      <c r="O649" s="1" t="s">
        <v>1467</v>
      </c>
      <c r="P649" s="1">
        <v>20105010</v>
      </c>
      <c r="Q649" s="73">
        <v>619148362</v>
      </c>
      <c r="R649" s="74">
        <v>616</v>
      </c>
      <c r="S649" s="1" t="s">
        <v>3727</v>
      </c>
      <c r="T649" s="75">
        <v>56.62</v>
      </c>
      <c r="U649" s="76">
        <v>3300666576.93536</v>
      </c>
      <c r="V649" s="77">
        <v>3300666576.93536</v>
      </c>
      <c r="W649" s="77">
        <v>6736054238.64359</v>
      </c>
      <c r="X649" s="76">
        <v>5.1743520339000001E-3</v>
      </c>
      <c r="Y649" s="71">
        <v>1</v>
      </c>
      <c r="Z649" s="71">
        <v>0</v>
      </c>
      <c r="AA649" s="71">
        <v>0</v>
      </c>
      <c r="AB649" s="71">
        <v>0</v>
      </c>
      <c r="AC649" s="73">
        <v>1</v>
      </c>
      <c r="AD649" s="73">
        <v>0</v>
      </c>
      <c r="AE649" s="1" t="s">
        <v>3728</v>
      </c>
      <c r="AF649" s="1" t="s">
        <v>1450</v>
      </c>
      <c r="AG649" s="1" t="s">
        <v>1451</v>
      </c>
      <c r="AI649" s="2" t="str">
        <f>INDEX('ISO2-ISO3'!$D$1:$D$249, MATCH($N649, 'ISO2-ISO3'!$C$1:$C$249, 0))</f>
        <v>PHL</v>
      </c>
      <c r="AJ649" s="2" t="str">
        <f>INDEX('WB Country Groups'!$C$2:$C$219, MATCH($AI649, 'WB Country Groups'!$B$2:$B$219, 0))</f>
        <v>East Asia &amp; Pacific</v>
      </c>
    </row>
    <row r="650" spans="1:36">
      <c r="A650" s="70">
        <v>45169</v>
      </c>
      <c r="B650" s="70">
        <v>45169</v>
      </c>
      <c r="C650" s="71">
        <v>892400</v>
      </c>
      <c r="D650" s="1" t="s">
        <v>3729</v>
      </c>
      <c r="E650" s="71">
        <v>1534801</v>
      </c>
      <c r="F650" s="1">
        <v>718252109</v>
      </c>
      <c r="G650" s="1" t="s">
        <v>3730</v>
      </c>
      <c r="H650" s="72" t="s">
        <v>3731</v>
      </c>
      <c r="I650" s="1" t="s">
        <v>3732</v>
      </c>
      <c r="J650" s="73">
        <v>0.35</v>
      </c>
      <c r="K650" s="73">
        <v>0.35</v>
      </c>
      <c r="L650" s="73">
        <v>0.35</v>
      </c>
      <c r="M650" s="1">
        <v>1</v>
      </c>
      <c r="N650" s="1" t="s">
        <v>1239</v>
      </c>
      <c r="O650" s="1" t="s">
        <v>1692</v>
      </c>
      <c r="P650" s="1">
        <v>50102010</v>
      </c>
      <c r="Q650" s="73">
        <v>216055775</v>
      </c>
      <c r="R650" s="74">
        <v>1150</v>
      </c>
      <c r="S650" s="1" t="s">
        <v>3727</v>
      </c>
      <c r="T650" s="75">
        <v>56.62</v>
      </c>
      <c r="U650" s="76">
        <v>1535896316.4517801</v>
      </c>
      <c r="V650" s="77">
        <v>1535896316.4517801</v>
      </c>
      <c r="W650" s="77">
        <v>4388275189.8622398</v>
      </c>
      <c r="X650" s="76">
        <v>2.4077767456000001E-3</v>
      </c>
      <c r="Y650" s="71">
        <v>0</v>
      </c>
      <c r="Z650" s="71">
        <v>1</v>
      </c>
      <c r="AA650" s="71">
        <v>0</v>
      </c>
      <c r="AB650" s="71">
        <v>0</v>
      </c>
      <c r="AC650" s="73">
        <v>1</v>
      </c>
      <c r="AD650" s="73">
        <v>0</v>
      </c>
      <c r="AE650" s="1" t="s">
        <v>3728</v>
      </c>
      <c r="AF650" s="1" t="s">
        <v>1450</v>
      </c>
      <c r="AG650" s="1" t="s">
        <v>1451</v>
      </c>
      <c r="AI650" s="2" t="str">
        <f>INDEX('ISO2-ISO3'!$D$1:$D$249, MATCH($N650, 'ISO2-ISO3'!$C$1:$C$249, 0))</f>
        <v>PHL</v>
      </c>
      <c r="AJ650" s="2" t="str">
        <f>INDEX('WB Country Groups'!$C$2:$C$219, MATCH($AI650, 'WB Country Groups'!$B$2:$B$219, 0))</f>
        <v>East Asia &amp; Pacific</v>
      </c>
    </row>
    <row r="651" spans="1:36">
      <c r="A651" s="70">
        <v>45169</v>
      </c>
      <c r="B651" s="70">
        <v>45169</v>
      </c>
      <c r="C651" s="71">
        <v>892400</v>
      </c>
      <c r="D651" s="1" t="s">
        <v>3733</v>
      </c>
      <c r="E651" s="71">
        <v>1541001</v>
      </c>
      <c r="F651" s="1" t="s">
        <v>3734</v>
      </c>
      <c r="G651" s="1" t="s">
        <v>3735</v>
      </c>
      <c r="H651" s="72" t="s">
        <v>3736</v>
      </c>
      <c r="I651" s="1" t="s">
        <v>3737</v>
      </c>
      <c r="J651" s="73">
        <v>0.45</v>
      </c>
      <c r="K651" s="73">
        <v>0.45</v>
      </c>
      <c r="L651" s="73">
        <v>0.45</v>
      </c>
      <c r="M651" s="1">
        <v>1</v>
      </c>
      <c r="N651" s="1" t="s">
        <v>1337</v>
      </c>
      <c r="O651" s="1" t="s">
        <v>1499</v>
      </c>
      <c r="P651" s="1">
        <v>30202030</v>
      </c>
      <c r="Q651" s="73">
        <v>8611242385</v>
      </c>
      <c r="R651" s="74">
        <v>20.7</v>
      </c>
      <c r="S651" s="1" t="s">
        <v>3341</v>
      </c>
      <c r="T651" s="75">
        <v>35.017499999999998</v>
      </c>
      <c r="U651" s="76">
        <v>2290675314.2364502</v>
      </c>
      <c r="V651" s="77">
        <v>2290675314.2364502</v>
      </c>
      <c r="W651" s="77">
        <v>5090389587.1921196</v>
      </c>
      <c r="X651" s="76">
        <v>3.5910202362999999E-3</v>
      </c>
      <c r="Y651" s="71">
        <v>0</v>
      </c>
      <c r="Z651" s="71">
        <v>1</v>
      </c>
      <c r="AA651" s="71">
        <v>0</v>
      </c>
      <c r="AB651" s="71">
        <v>0</v>
      </c>
      <c r="AC651" s="73">
        <v>1</v>
      </c>
      <c r="AD651" s="73">
        <v>0</v>
      </c>
      <c r="AE651" s="1" t="s">
        <v>3342</v>
      </c>
      <c r="AF651" s="1" t="s">
        <v>1450</v>
      </c>
      <c r="AG651" s="1" t="s">
        <v>1451</v>
      </c>
      <c r="AI651" s="2" t="str">
        <f>INDEX('ISO2-ISO3'!$D$1:$D$249, MATCH($N651, 'ISO2-ISO3'!$C$1:$C$249, 0))</f>
        <v>THA</v>
      </c>
      <c r="AJ651" s="2" t="str">
        <f>INDEX('WB Country Groups'!$C$2:$C$219, MATCH($AI651, 'WB Country Groups'!$B$2:$B$219, 0))</f>
        <v>East Asia &amp; Pacific</v>
      </c>
    </row>
    <row r="652" spans="1:36">
      <c r="A652" s="70">
        <v>45169</v>
      </c>
      <c r="B652" s="70">
        <v>45169</v>
      </c>
      <c r="C652" s="71">
        <v>892400</v>
      </c>
      <c r="D652" s="1" t="s">
        <v>3738</v>
      </c>
      <c r="E652" s="71">
        <v>1542701</v>
      </c>
      <c r="G652" s="1" t="s">
        <v>3739</v>
      </c>
      <c r="H652" s="72">
        <v>6492827</v>
      </c>
      <c r="I652" s="1" t="s">
        <v>3740</v>
      </c>
      <c r="J652" s="73">
        <v>0.4</v>
      </c>
      <c r="K652" s="73">
        <v>0.25</v>
      </c>
      <c r="L652" s="73">
        <v>0.25</v>
      </c>
      <c r="M652" s="1">
        <v>1</v>
      </c>
      <c r="N652" s="1" t="s">
        <v>1337</v>
      </c>
      <c r="O652" s="1" t="s">
        <v>1484</v>
      </c>
      <c r="P652" s="1">
        <v>40101010</v>
      </c>
      <c r="Q652" s="73">
        <v>13976061250</v>
      </c>
      <c r="R652" s="74">
        <v>19.3</v>
      </c>
      <c r="S652" s="1" t="s">
        <v>3341</v>
      </c>
      <c r="T652" s="75">
        <v>35.017499999999998</v>
      </c>
      <c r="U652" s="76">
        <v>1925737003.81952</v>
      </c>
      <c r="V652" s="77">
        <v>1925737003.81952</v>
      </c>
      <c r="W652" s="77">
        <v>7702948015.27808</v>
      </c>
      <c r="X652" s="76">
        <v>3.0189178307E-3</v>
      </c>
      <c r="Y652" s="71">
        <v>0</v>
      </c>
      <c r="Z652" s="71">
        <v>1</v>
      </c>
      <c r="AA652" s="71">
        <v>0</v>
      </c>
      <c r="AB652" s="71">
        <v>0</v>
      </c>
      <c r="AC652" s="73">
        <v>1</v>
      </c>
      <c r="AD652" s="73">
        <v>0</v>
      </c>
      <c r="AE652" s="1" t="s">
        <v>3342</v>
      </c>
      <c r="AF652" s="1" t="s">
        <v>1450</v>
      </c>
      <c r="AG652" s="1" t="s">
        <v>1451</v>
      </c>
      <c r="AI652" s="2" t="str">
        <f>INDEX('ISO2-ISO3'!$D$1:$D$249, MATCH($N652, 'ISO2-ISO3'!$C$1:$C$249, 0))</f>
        <v>THA</v>
      </c>
      <c r="AJ652" s="2" t="str">
        <f>INDEX('WB Country Groups'!$C$2:$C$219, MATCH($AI652, 'WB Country Groups'!$B$2:$B$219, 0))</f>
        <v>East Asia &amp; Pacific</v>
      </c>
    </row>
    <row r="653" spans="1:36">
      <c r="A653" s="70">
        <v>45169</v>
      </c>
      <c r="B653" s="70">
        <v>45169</v>
      </c>
      <c r="C653" s="71">
        <v>892400</v>
      </c>
      <c r="D653" s="1" t="s">
        <v>3741</v>
      </c>
      <c r="E653" s="71">
        <v>1542901</v>
      </c>
      <c r="G653" s="1" t="s">
        <v>3742</v>
      </c>
      <c r="H653" s="72">
        <v>6581907</v>
      </c>
      <c r="I653" s="1" t="s">
        <v>3743</v>
      </c>
      <c r="J653" s="73">
        <v>0.7</v>
      </c>
      <c r="K653" s="73">
        <v>0.7</v>
      </c>
      <c r="L653" s="73">
        <v>0.7</v>
      </c>
      <c r="M653" s="1">
        <v>1</v>
      </c>
      <c r="N653" s="1" t="s">
        <v>1337</v>
      </c>
      <c r="O653" s="1" t="s">
        <v>1564</v>
      </c>
      <c r="P653" s="1">
        <v>60201030</v>
      </c>
      <c r="Q653" s="73">
        <v>11949713176</v>
      </c>
      <c r="R653" s="74">
        <v>8.3000000000000007</v>
      </c>
      <c r="S653" s="1" t="s">
        <v>3341</v>
      </c>
      <c r="T653" s="75">
        <v>35.017499999999998</v>
      </c>
      <c r="U653" s="76">
        <v>1982661056.68766</v>
      </c>
      <c r="V653" s="77">
        <v>1982661056.68766</v>
      </c>
      <c r="W653" s="77">
        <v>2832372938.1252198</v>
      </c>
      <c r="X653" s="76">
        <v>3.1081558928000002E-3</v>
      </c>
      <c r="Y653" s="71">
        <v>0</v>
      </c>
      <c r="Z653" s="71">
        <v>1</v>
      </c>
      <c r="AA653" s="71">
        <v>0</v>
      </c>
      <c r="AB653" s="71">
        <v>0</v>
      </c>
      <c r="AC653" s="73">
        <v>1</v>
      </c>
      <c r="AD653" s="73">
        <v>0</v>
      </c>
      <c r="AE653" s="1" t="s">
        <v>3342</v>
      </c>
      <c r="AF653" s="1" t="s">
        <v>1450</v>
      </c>
      <c r="AG653" s="1" t="s">
        <v>1451</v>
      </c>
      <c r="AI653" s="2" t="str">
        <f>INDEX('ISO2-ISO3'!$D$1:$D$249, MATCH($N653, 'ISO2-ISO3'!$C$1:$C$249, 0))</f>
        <v>THA</v>
      </c>
      <c r="AJ653" s="2" t="str">
        <f>INDEX('WB Country Groups'!$C$2:$C$219, MATCH($AI653, 'WB Country Groups'!$B$2:$B$219, 0))</f>
        <v>East Asia &amp; Pacific</v>
      </c>
    </row>
    <row r="654" spans="1:36">
      <c r="A654" s="70">
        <v>45169</v>
      </c>
      <c r="B654" s="70">
        <v>45169</v>
      </c>
      <c r="C654" s="71">
        <v>892400</v>
      </c>
      <c r="D654" s="1" t="s">
        <v>3744</v>
      </c>
      <c r="E654" s="71">
        <v>1545001</v>
      </c>
      <c r="G654" s="1" t="s">
        <v>3745</v>
      </c>
      <c r="H654" s="72">
        <v>6609917</v>
      </c>
      <c r="I654" s="1" t="s">
        <v>3746</v>
      </c>
      <c r="J654" s="73">
        <v>0.65</v>
      </c>
      <c r="K654" s="73">
        <v>0.65</v>
      </c>
      <c r="L654" s="73">
        <v>0.65</v>
      </c>
      <c r="M654" s="1">
        <v>1</v>
      </c>
      <c r="N654" s="1" t="s">
        <v>1337</v>
      </c>
      <c r="O654" s="1" t="s">
        <v>1462</v>
      </c>
      <c r="P654" s="1">
        <v>15102010</v>
      </c>
      <c r="Q654" s="73">
        <v>1200000000</v>
      </c>
      <c r="R654" s="74">
        <v>313</v>
      </c>
      <c r="S654" s="1" t="s">
        <v>3341</v>
      </c>
      <c r="T654" s="75">
        <v>35.017499999999998</v>
      </c>
      <c r="U654" s="76">
        <v>6971942600.1285105</v>
      </c>
      <c r="V654" s="77">
        <v>6971942600.1285105</v>
      </c>
      <c r="W654" s="77">
        <v>10726065538.659201</v>
      </c>
      <c r="X654" s="76">
        <v>1.09296969361E-2</v>
      </c>
      <c r="Y654" s="71">
        <v>1</v>
      </c>
      <c r="Z654" s="71">
        <v>0</v>
      </c>
      <c r="AA654" s="71">
        <v>0</v>
      </c>
      <c r="AB654" s="71">
        <v>0</v>
      </c>
      <c r="AC654" s="73">
        <v>1</v>
      </c>
      <c r="AD654" s="73">
        <v>0</v>
      </c>
      <c r="AE654" s="1" t="s">
        <v>3342</v>
      </c>
      <c r="AF654" s="1" t="s">
        <v>1450</v>
      </c>
      <c r="AG654" s="1" t="s">
        <v>1451</v>
      </c>
      <c r="AI654" s="2" t="str">
        <f>INDEX('ISO2-ISO3'!$D$1:$D$249, MATCH($N654, 'ISO2-ISO3'!$C$1:$C$249, 0))</f>
        <v>THA</v>
      </c>
      <c r="AJ654" s="2" t="str">
        <f>INDEX('WB Country Groups'!$C$2:$C$219, MATCH($AI654, 'WB Country Groups'!$B$2:$B$219, 0))</f>
        <v>East Asia &amp; Pacific</v>
      </c>
    </row>
    <row r="655" spans="1:36">
      <c r="A655" s="70">
        <v>45169</v>
      </c>
      <c r="B655" s="70">
        <v>45169</v>
      </c>
      <c r="C655" s="71">
        <v>892400</v>
      </c>
      <c r="D655" s="1" t="s">
        <v>3747</v>
      </c>
      <c r="E655" s="71">
        <v>1545301</v>
      </c>
      <c r="G655" s="1" t="s">
        <v>3748</v>
      </c>
      <c r="H655" s="72" t="s">
        <v>3749</v>
      </c>
      <c r="I655" s="1" t="s">
        <v>3750</v>
      </c>
      <c r="J655" s="73">
        <v>0.55000000000000004</v>
      </c>
      <c r="K655" s="73">
        <v>0.25</v>
      </c>
      <c r="L655" s="73">
        <v>0.25</v>
      </c>
      <c r="M655" s="1">
        <v>1</v>
      </c>
      <c r="N655" s="1" t="s">
        <v>1337</v>
      </c>
      <c r="O655" s="1" t="s">
        <v>1484</v>
      </c>
      <c r="P655" s="1">
        <v>40101010</v>
      </c>
      <c r="Q655" s="73">
        <v>3367107286</v>
      </c>
      <c r="R655" s="74">
        <v>118</v>
      </c>
      <c r="S655" s="1" t="s">
        <v>3341</v>
      </c>
      <c r="T655" s="75">
        <v>35.017499999999998</v>
      </c>
      <c r="U655" s="76">
        <v>2836572140.7010798</v>
      </c>
      <c r="V655" s="77">
        <v>2836572140.7010798</v>
      </c>
      <c r="W655" s="77">
        <v>11346288562.8043</v>
      </c>
      <c r="X655" s="76">
        <v>4.4468056629000004E-3</v>
      </c>
      <c r="Y655" s="71">
        <v>1</v>
      </c>
      <c r="Z655" s="71">
        <v>0</v>
      </c>
      <c r="AA655" s="71">
        <v>0</v>
      </c>
      <c r="AB655" s="71">
        <v>0</v>
      </c>
      <c r="AC655" s="73">
        <v>1</v>
      </c>
      <c r="AD655" s="73">
        <v>0</v>
      </c>
      <c r="AE655" s="1" t="s">
        <v>3342</v>
      </c>
      <c r="AF655" s="1" t="s">
        <v>1450</v>
      </c>
      <c r="AG655" s="1" t="s">
        <v>1451</v>
      </c>
      <c r="AI655" s="2" t="str">
        <f>INDEX('ISO2-ISO3'!$D$1:$D$249, MATCH($N655, 'ISO2-ISO3'!$C$1:$C$249, 0))</f>
        <v>THA</v>
      </c>
      <c r="AJ655" s="2" t="str">
        <f>INDEX('WB Country Groups'!$C$2:$C$219, MATCH($AI655, 'WB Country Groups'!$B$2:$B$219, 0))</f>
        <v>East Asia &amp; Pacific</v>
      </c>
    </row>
    <row r="656" spans="1:36">
      <c r="A656" s="70">
        <v>45169</v>
      </c>
      <c r="B656" s="70">
        <v>45169</v>
      </c>
      <c r="C656" s="71">
        <v>892400</v>
      </c>
      <c r="D656" s="1" t="s">
        <v>3751</v>
      </c>
      <c r="E656" s="71">
        <v>1546301</v>
      </c>
      <c r="G656" s="1" t="s">
        <v>3752</v>
      </c>
      <c r="H656" s="72">
        <v>6888783</v>
      </c>
      <c r="I656" s="1" t="s">
        <v>3753</v>
      </c>
      <c r="J656" s="73">
        <v>1</v>
      </c>
      <c r="K656" s="73">
        <v>0.25</v>
      </c>
      <c r="L656" s="73">
        <v>0.25</v>
      </c>
      <c r="M656" s="1">
        <v>1</v>
      </c>
      <c r="N656" s="1" t="s">
        <v>1337</v>
      </c>
      <c r="O656" s="1" t="s">
        <v>1484</v>
      </c>
      <c r="P656" s="1">
        <v>40101010</v>
      </c>
      <c r="Q656" s="73">
        <v>2369327593</v>
      </c>
      <c r="R656" s="74">
        <v>130.5</v>
      </c>
      <c r="S656" s="1" t="s">
        <v>3341</v>
      </c>
      <c r="T656" s="75">
        <v>35.017499999999998</v>
      </c>
      <c r="U656" s="76">
        <v>2207448068.0124202</v>
      </c>
      <c r="V656" s="77">
        <v>2207448068.0124202</v>
      </c>
      <c r="W656" s="77">
        <v>8829792272.0496902</v>
      </c>
      <c r="X656" s="76">
        <v>3.4605474785999999E-3</v>
      </c>
      <c r="Y656" s="71">
        <v>1</v>
      </c>
      <c r="Z656" s="71">
        <v>0</v>
      </c>
      <c r="AA656" s="71">
        <v>0</v>
      </c>
      <c r="AB656" s="71">
        <v>0</v>
      </c>
      <c r="AC656" s="73">
        <v>1</v>
      </c>
      <c r="AD656" s="73">
        <v>0</v>
      </c>
      <c r="AE656" s="1" t="s">
        <v>3342</v>
      </c>
      <c r="AF656" s="1" t="s">
        <v>1450</v>
      </c>
      <c r="AG656" s="1" t="s">
        <v>1451</v>
      </c>
      <c r="AI656" s="2" t="str">
        <f>INDEX('ISO2-ISO3'!$D$1:$D$249, MATCH($N656, 'ISO2-ISO3'!$C$1:$C$249, 0))</f>
        <v>THA</v>
      </c>
      <c r="AJ656" s="2" t="str">
        <f>INDEX('WB Country Groups'!$C$2:$C$219, MATCH($AI656, 'WB Country Groups'!$B$2:$B$219, 0))</f>
        <v>East Asia &amp; Pacific</v>
      </c>
    </row>
    <row r="657" spans="1:36">
      <c r="A657" s="70">
        <v>45169</v>
      </c>
      <c r="B657" s="70">
        <v>45169</v>
      </c>
      <c r="C657" s="71">
        <v>892400</v>
      </c>
      <c r="D657" s="1" t="s">
        <v>3754</v>
      </c>
      <c r="E657" s="71">
        <v>1549001</v>
      </c>
      <c r="G657" s="1" t="s">
        <v>3755</v>
      </c>
      <c r="H657" s="72" t="s">
        <v>3756</v>
      </c>
      <c r="I657" s="1" t="s">
        <v>3757</v>
      </c>
      <c r="J657" s="73">
        <v>0.4</v>
      </c>
      <c r="K657" s="73">
        <v>0.4</v>
      </c>
      <c r="L657" s="73">
        <v>0.4</v>
      </c>
      <c r="M657" s="1">
        <v>1</v>
      </c>
      <c r="N657" s="1" t="s">
        <v>1359</v>
      </c>
      <c r="O657" s="1" t="s">
        <v>1462</v>
      </c>
      <c r="P657" s="1">
        <v>15104050</v>
      </c>
      <c r="Q657" s="73">
        <v>3499999004</v>
      </c>
      <c r="R657" s="74">
        <v>43.02</v>
      </c>
      <c r="S657" s="1" t="s">
        <v>3311</v>
      </c>
      <c r="T657" s="75">
        <v>26.657550000000001</v>
      </c>
      <c r="U657" s="76">
        <v>2259321762.9088998</v>
      </c>
      <c r="V657" s="77">
        <v>2259321762.9088898</v>
      </c>
      <c r="W657" s="77">
        <v>5648304407.2722397</v>
      </c>
      <c r="X657" s="76">
        <v>3.541868252E-3</v>
      </c>
      <c r="Y657" s="71">
        <v>1</v>
      </c>
      <c r="Z657" s="71">
        <v>0</v>
      </c>
      <c r="AA657" s="71">
        <v>0</v>
      </c>
      <c r="AB657" s="71">
        <v>0</v>
      </c>
      <c r="AC657" s="73">
        <v>1</v>
      </c>
      <c r="AD657" s="73">
        <v>0</v>
      </c>
      <c r="AE657" s="1" t="s">
        <v>3312</v>
      </c>
      <c r="AF657" s="1" t="s">
        <v>1450</v>
      </c>
      <c r="AG657" s="1" t="s">
        <v>1451</v>
      </c>
      <c r="AI657" s="2" t="str">
        <f>INDEX('ISO2-ISO3'!$D$1:$D$249, MATCH($N657, 'ISO2-ISO3'!$C$1:$C$249, 0))</f>
        <v>TUR</v>
      </c>
      <c r="AJ657" s="2" t="str">
        <f>INDEX('WB Country Groups'!$C$2:$C$219, MATCH($AI657, 'WB Country Groups'!$B$2:$B$219, 0))</f>
        <v>Europe &amp; Central Asia</v>
      </c>
    </row>
    <row r="658" spans="1:36">
      <c r="A658" s="70">
        <v>45169</v>
      </c>
      <c r="B658" s="70">
        <v>45169</v>
      </c>
      <c r="C658" s="71">
        <v>892400</v>
      </c>
      <c r="D658" s="1" t="s">
        <v>3758</v>
      </c>
      <c r="E658" s="71">
        <v>1549601</v>
      </c>
      <c r="G658" s="1" t="s">
        <v>3759</v>
      </c>
      <c r="H658" s="72" t="s">
        <v>3760</v>
      </c>
      <c r="I658" s="1" t="s">
        <v>3761</v>
      </c>
      <c r="J658" s="73">
        <v>0.3</v>
      </c>
      <c r="K658" s="73">
        <v>0.3</v>
      </c>
      <c r="L658" s="73">
        <v>0.3</v>
      </c>
      <c r="M658" s="1">
        <v>1</v>
      </c>
      <c r="N658" s="1" t="s">
        <v>1359</v>
      </c>
      <c r="O658" s="1" t="s">
        <v>1467</v>
      </c>
      <c r="P658" s="1">
        <v>20105010</v>
      </c>
      <c r="Q658" s="73">
        <v>2535897420</v>
      </c>
      <c r="R658" s="74">
        <v>141.80000000000001</v>
      </c>
      <c r="S658" s="1" t="s">
        <v>3311</v>
      </c>
      <c r="T658" s="75">
        <v>26.657550000000001</v>
      </c>
      <c r="U658" s="76">
        <v>4046773850.06499</v>
      </c>
      <c r="V658" s="77">
        <v>4046773850.06499</v>
      </c>
      <c r="W658" s="77">
        <v>13489246166.883301</v>
      </c>
      <c r="X658" s="76">
        <v>6.3440011324E-3</v>
      </c>
      <c r="Y658" s="71">
        <v>1</v>
      </c>
      <c r="Z658" s="71">
        <v>0</v>
      </c>
      <c r="AA658" s="71">
        <v>0</v>
      </c>
      <c r="AB658" s="71">
        <v>0</v>
      </c>
      <c r="AC658" s="73">
        <v>0.65</v>
      </c>
      <c r="AD658" s="73">
        <v>0.35</v>
      </c>
      <c r="AE658" s="1" t="s">
        <v>3312</v>
      </c>
      <c r="AF658" s="1" t="s">
        <v>1450</v>
      </c>
      <c r="AG658" s="1" t="s">
        <v>1451</v>
      </c>
      <c r="AI658" s="2" t="str">
        <f>INDEX('ISO2-ISO3'!$D$1:$D$249, MATCH($N658, 'ISO2-ISO3'!$C$1:$C$249, 0))</f>
        <v>TUR</v>
      </c>
      <c r="AJ658" s="2" t="str">
        <f>INDEX('WB Country Groups'!$C$2:$C$219, MATCH($AI658, 'WB Country Groups'!$B$2:$B$219, 0))</f>
        <v>Europe &amp; Central Asia</v>
      </c>
    </row>
    <row r="659" spans="1:36">
      <c r="A659" s="70">
        <v>45169</v>
      </c>
      <c r="B659" s="70">
        <v>45169</v>
      </c>
      <c r="C659" s="71">
        <v>892400</v>
      </c>
      <c r="D659" s="1" t="s">
        <v>3762</v>
      </c>
      <c r="E659" s="71">
        <v>1550101</v>
      </c>
      <c r="G659" s="1" t="s">
        <v>3763</v>
      </c>
      <c r="H659" s="72" t="s">
        <v>3764</v>
      </c>
      <c r="I659" s="1" t="s">
        <v>3765</v>
      </c>
      <c r="J659" s="73">
        <v>0.2</v>
      </c>
      <c r="K659" s="73">
        <v>0.2</v>
      </c>
      <c r="L659" s="73">
        <v>0.2</v>
      </c>
      <c r="M659" s="1">
        <v>1</v>
      </c>
      <c r="N659" s="1" t="s">
        <v>1359</v>
      </c>
      <c r="O659" s="1" t="s">
        <v>1455</v>
      </c>
      <c r="P659" s="1">
        <v>25102010</v>
      </c>
      <c r="Q659" s="73">
        <v>350910000</v>
      </c>
      <c r="R659" s="74">
        <v>862.7</v>
      </c>
      <c r="S659" s="1" t="s">
        <v>3311</v>
      </c>
      <c r="T659" s="75">
        <v>26.657550000000001</v>
      </c>
      <c r="U659" s="76">
        <v>2271251911.7473302</v>
      </c>
      <c r="V659" s="77">
        <v>2271251911.7473302</v>
      </c>
      <c r="W659" s="77">
        <v>11356259558.736601</v>
      </c>
      <c r="X659" s="76">
        <v>3.5605707741000001E-3</v>
      </c>
      <c r="Y659" s="71">
        <v>1</v>
      </c>
      <c r="Z659" s="71">
        <v>0</v>
      </c>
      <c r="AA659" s="71">
        <v>0</v>
      </c>
      <c r="AB659" s="71">
        <v>0</v>
      </c>
      <c r="AC659" s="73">
        <v>0</v>
      </c>
      <c r="AD659" s="73">
        <v>1</v>
      </c>
      <c r="AE659" s="1" t="s">
        <v>3312</v>
      </c>
      <c r="AF659" s="1" t="s">
        <v>1450</v>
      </c>
      <c r="AG659" s="1" t="s">
        <v>1451</v>
      </c>
      <c r="AI659" s="2" t="str">
        <f>INDEX('ISO2-ISO3'!$D$1:$D$249, MATCH($N659, 'ISO2-ISO3'!$C$1:$C$249, 0))</f>
        <v>TUR</v>
      </c>
      <c r="AJ659" s="2" t="str">
        <f>INDEX('WB Country Groups'!$C$2:$C$219, MATCH($AI659, 'WB Country Groups'!$B$2:$B$219, 0))</f>
        <v>Europe &amp; Central Asia</v>
      </c>
    </row>
    <row r="660" spans="1:36">
      <c r="A660" s="70">
        <v>45169</v>
      </c>
      <c r="B660" s="70">
        <v>45169</v>
      </c>
      <c r="C660" s="71">
        <v>892400</v>
      </c>
      <c r="D660" s="1" t="s">
        <v>3766</v>
      </c>
      <c r="E660" s="71">
        <v>1550802</v>
      </c>
      <c r="G660" s="1" t="s">
        <v>3767</v>
      </c>
      <c r="H660" s="72" t="s">
        <v>3768</v>
      </c>
      <c r="I660" s="1" t="s">
        <v>3769</v>
      </c>
      <c r="J660" s="73">
        <v>0.35</v>
      </c>
      <c r="K660" s="73">
        <v>0.35</v>
      </c>
      <c r="L660" s="73">
        <v>0.35</v>
      </c>
      <c r="M660" s="1">
        <v>1</v>
      </c>
      <c r="N660" s="1" t="s">
        <v>1359</v>
      </c>
      <c r="O660" s="1" t="s">
        <v>1484</v>
      </c>
      <c r="P660" s="1">
        <v>40101010</v>
      </c>
      <c r="Q660" s="73">
        <v>9999970000</v>
      </c>
      <c r="R660" s="74">
        <v>21.06</v>
      </c>
      <c r="S660" s="1" t="s">
        <v>3311</v>
      </c>
      <c r="T660" s="75">
        <v>26.657550000000001</v>
      </c>
      <c r="U660" s="76">
        <v>2765062013.2007599</v>
      </c>
      <c r="V660" s="77">
        <v>2765062013.2007599</v>
      </c>
      <c r="W660" s="77">
        <v>7994951471.5343304</v>
      </c>
      <c r="X660" s="76">
        <v>4.3347014665999998E-3</v>
      </c>
      <c r="Y660" s="71">
        <v>1</v>
      </c>
      <c r="Z660" s="71">
        <v>0</v>
      </c>
      <c r="AA660" s="71">
        <v>0</v>
      </c>
      <c r="AB660" s="71">
        <v>0</v>
      </c>
      <c r="AC660" s="73">
        <v>1</v>
      </c>
      <c r="AD660" s="73">
        <v>0</v>
      </c>
      <c r="AE660" s="1" t="s">
        <v>3312</v>
      </c>
      <c r="AF660" s="1" t="s">
        <v>1450</v>
      </c>
      <c r="AG660" s="1" t="s">
        <v>611</v>
      </c>
      <c r="AI660" s="2" t="str">
        <f>INDEX('ISO2-ISO3'!$D$1:$D$249, MATCH($N660, 'ISO2-ISO3'!$C$1:$C$249, 0))</f>
        <v>TUR</v>
      </c>
      <c r="AJ660" s="2" t="str">
        <f>INDEX('WB Country Groups'!$C$2:$C$219, MATCH($AI660, 'WB Country Groups'!$B$2:$B$219, 0))</f>
        <v>Europe &amp; Central Asia</v>
      </c>
    </row>
    <row r="661" spans="1:36">
      <c r="A661" s="70">
        <v>45169</v>
      </c>
      <c r="B661" s="70">
        <v>45169</v>
      </c>
      <c r="C661" s="71">
        <v>892400</v>
      </c>
      <c r="D661" s="1" t="s">
        <v>3770</v>
      </c>
      <c r="E661" s="71">
        <v>1551101</v>
      </c>
      <c r="G661" s="1" t="s">
        <v>3771</v>
      </c>
      <c r="H661" s="72" t="s">
        <v>3772</v>
      </c>
      <c r="I661" s="1" t="s">
        <v>3773</v>
      </c>
      <c r="J661" s="73">
        <v>0.45</v>
      </c>
      <c r="K661" s="73">
        <v>0.45</v>
      </c>
      <c r="L661" s="73">
        <v>0.45</v>
      </c>
      <c r="M661" s="1">
        <v>1</v>
      </c>
      <c r="N661" s="1" t="s">
        <v>1359</v>
      </c>
      <c r="O661" s="1" t="s">
        <v>1467</v>
      </c>
      <c r="P661" s="1">
        <v>20105010</v>
      </c>
      <c r="Q661" s="73">
        <v>3063214056</v>
      </c>
      <c r="R661" s="74">
        <v>51.25</v>
      </c>
      <c r="S661" s="1" t="s">
        <v>3311</v>
      </c>
      <c r="T661" s="75">
        <v>26.657550000000001</v>
      </c>
      <c r="U661" s="76">
        <v>2650107536.7578802</v>
      </c>
      <c r="V661" s="77">
        <v>2650107536.7578802</v>
      </c>
      <c r="W661" s="77">
        <v>5889127859.4619503</v>
      </c>
      <c r="X661" s="76">
        <v>4.1544909196999996E-3</v>
      </c>
      <c r="Y661" s="71">
        <v>0</v>
      </c>
      <c r="Z661" s="71">
        <v>1</v>
      </c>
      <c r="AA661" s="71">
        <v>0</v>
      </c>
      <c r="AB661" s="71">
        <v>0</v>
      </c>
      <c r="AC661" s="73">
        <v>0.5</v>
      </c>
      <c r="AD661" s="73">
        <v>0.5</v>
      </c>
      <c r="AE661" s="1" t="s">
        <v>3312</v>
      </c>
      <c r="AF661" s="1" t="s">
        <v>1450</v>
      </c>
      <c r="AG661" s="1" t="s">
        <v>1451</v>
      </c>
      <c r="AI661" s="2" t="str">
        <f>INDEX('ISO2-ISO3'!$D$1:$D$249, MATCH($N661, 'ISO2-ISO3'!$C$1:$C$249, 0))</f>
        <v>TUR</v>
      </c>
      <c r="AJ661" s="2" t="str">
        <f>INDEX('WB Country Groups'!$C$2:$C$219, MATCH($AI661, 'WB Country Groups'!$B$2:$B$219, 0))</f>
        <v>Europe &amp; Central Asia</v>
      </c>
    </row>
    <row r="662" spans="1:36">
      <c r="A662" s="70">
        <v>45169</v>
      </c>
      <c r="B662" s="70">
        <v>45169</v>
      </c>
      <c r="C662" s="71">
        <v>892400</v>
      </c>
      <c r="D662" s="1" t="s">
        <v>3774</v>
      </c>
      <c r="E662" s="71">
        <v>1551301</v>
      </c>
      <c r="G662" s="1" t="s">
        <v>3775</v>
      </c>
      <c r="H662" s="72" t="s">
        <v>3776</v>
      </c>
      <c r="I662" s="1" t="s">
        <v>3777</v>
      </c>
      <c r="J662" s="73">
        <v>0.4</v>
      </c>
      <c r="K662" s="73">
        <v>0.4</v>
      </c>
      <c r="L662" s="73">
        <v>0.4</v>
      </c>
      <c r="M662" s="1">
        <v>1</v>
      </c>
      <c r="N662" s="1" t="s">
        <v>1359</v>
      </c>
      <c r="O662" s="1" t="s">
        <v>1484</v>
      </c>
      <c r="P662" s="1">
        <v>40101010</v>
      </c>
      <c r="Q662" s="73">
        <v>8447051284</v>
      </c>
      <c r="R662" s="74">
        <v>15.9</v>
      </c>
      <c r="S662" s="1" t="s">
        <v>3311</v>
      </c>
      <c r="T662" s="75">
        <v>26.657550000000001</v>
      </c>
      <c r="U662" s="76">
        <v>2015310715.5848899</v>
      </c>
      <c r="V662" s="77">
        <v>2015310715.5848899</v>
      </c>
      <c r="W662" s="77">
        <v>5038276788.9622297</v>
      </c>
      <c r="X662" s="76">
        <v>3.1593397445999999E-3</v>
      </c>
      <c r="Y662" s="71">
        <v>0</v>
      </c>
      <c r="Z662" s="71">
        <v>1</v>
      </c>
      <c r="AA662" s="71">
        <v>0</v>
      </c>
      <c r="AB662" s="71">
        <v>0</v>
      </c>
      <c r="AC662" s="73">
        <v>1</v>
      </c>
      <c r="AD662" s="73">
        <v>0</v>
      </c>
      <c r="AE662" s="1" t="s">
        <v>3312</v>
      </c>
      <c r="AF662" s="1" t="s">
        <v>1450</v>
      </c>
      <c r="AG662" s="1" t="s">
        <v>1451</v>
      </c>
      <c r="AI662" s="2" t="str">
        <f>INDEX('ISO2-ISO3'!$D$1:$D$249, MATCH($N662, 'ISO2-ISO3'!$C$1:$C$249, 0))</f>
        <v>TUR</v>
      </c>
      <c r="AJ662" s="2" t="str">
        <f>INDEX('WB Country Groups'!$C$2:$C$219, MATCH($AI662, 'WB Country Groups'!$B$2:$B$219, 0))</f>
        <v>Europe &amp; Central Asia</v>
      </c>
    </row>
    <row r="663" spans="1:36">
      <c r="A663" s="70">
        <v>45169</v>
      </c>
      <c r="B663" s="70">
        <v>45169</v>
      </c>
      <c r="C663" s="71">
        <v>892400</v>
      </c>
      <c r="D663" s="1" t="s">
        <v>3778</v>
      </c>
      <c r="E663" s="71">
        <v>1551801</v>
      </c>
      <c r="G663" s="1" t="s">
        <v>3779</v>
      </c>
      <c r="H663" s="72">
        <v>6056331</v>
      </c>
      <c r="I663" s="1" t="s">
        <v>3780</v>
      </c>
      <c r="J663" s="73">
        <v>0.65</v>
      </c>
      <c r="K663" s="73">
        <v>0.65</v>
      </c>
      <c r="L663" s="73">
        <v>0.65</v>
      </c>
      <c r="M663" s="1">
        <v>1</v>
      </c>
      <c r="N663" s="1" t="s">
        <v>1330</v>
      </c>
      <c r="O663" s="1" t="s">
        <v>1462</v>
      </c>
      <c r="P663" s="1">
        <v>15102010</v>
      </c>
      <c r="Q663" s="73">
        <v>3545927557</v>
      </c>
      <c r="R663" s="74">
        <v>39.9</v>
      </c>
      <c r="S663" s="1" t="s">
        <v>3111</v>
      </c>
      <c r="T663" s="75">
        <v>31.846499999999999</v>
      </c>
      <c r="U663" s="76">
        <v>2887715484.9291101</v>
      </c>
      <c r="V663" s="77">
        <v>2887715484.9291101</v>
      </c>
      <c r="W663" s="77">
        <v>4442639207.58325</v>
      </c>
      <c r="X663" s="76">
        <v>4.5269814882999996E-3</v>
      </c>
      <c r="Y663" s="71">
        <v>0</v>
      </c>
      <c r="Z663" s="71">
        <v>1</v>
      </c>
      <c r="AA663" s="71">
        <v>0</v>
      </c>
      <c r="AB663" s="71">
        <v>0</v>
      </c>
      <c r="AC663" s="73">
        <v>1</v>
      </c>
      <c r="AD663" s="73">
        <v>0</v>
      </c>
      <c r="AE663" s="1" t="s">
        <v>3112</v>
      </c>
      <c r="AF663" s="1" t="s">
        <v>1450</v>
      </c>
      <c r="AG663" s="1" t="s">
        <v>1451</v>
      </c>
      <c r="AI663" s="2" t="str">
        <f>INDEX('ISO2-ISO3'!$D$1:$D$249, MATCH($N663, 'ISO2-ISO3'!$C$1:$C$249, 0))</f>
        <v>TWN</v>
      </c>
      <c r="AJ663" s="2" t="str">
        <f>INDEX('WB Country Groups'!$C$2:$C$219, MATCH($AI663, 'WB Country Groups'!$B$2:$B$219, 0))</f>
        <v>East Asia &amp; Pacific</v>
      </c>
    </row>
    <row r="664" spans="1:36">
      <c r="A664" s="70">
        <v>45169</v>
      </c>
      <c r="B664" s="70">
        <v>45169</v>
      </c>
      <c r="C664" s="71">
        <v>892400</v>
      </c>
      <c r="D664" s="1" t="s">
        <v>3781</v>
      </c>
      <c r="E664" s="71">
        <v>1552201</v>
      </c>
      <c r="G664" s="1" t="s">
        <v>3782</v>
      </c>
      <c r="H664" s="72">
        <v>6425663</v>
      </c>
      <c r="I664" s="1" t="s">
        <v>3783</v>
      </c>
      <c r="J664" s="73">
        <v>0.65</v>
      </c>
      <c r="K664" s="73">
        <v>0.65</v>
      </c>
      <c r="L664" s="73">
        <v>0.65</v>
      </c>
      <c r="M664" s="1">
        <v>1</v>
      </c>
      <c r="N664" s="1" t="s">
        <v>1330</v>
      </c>
      <c r="O664" s="1" t="s">
        <v>1484</v>
      </c>
      <c r="P664" s="1">
        <v>40301020</v>
      </c>
      <c r="Q664" s="73">
        <v>14669210128</v>
      </c>
      <c r="R664" s="74">
        <v>45.6</v>
      </c>
      <c r="S664" s="1" t="s">
        <v>3111</v>
      </c>
      <c r="T664" s="75">
        <v>31.846499999999999</v>
      </c>
      <c r="U664" s="76">
        <v>13652846880.941999</v>
      </c>
      <c r="V664" s="77">
        <v>13652846880.941999</v>
      </c>
      <c r="W664" s="77">
        <v>21004379816.8339</v>
      </c>
      <c r="X664" s="76">
        <v>2.1403142177500001E-2</v>
      </c>
      <c r="Y664" s="71">
        <v>1</v>
      </c>
      <c r="Z664" s="71">
        <v>0</v>
      </c>
      <c r="AA664" s="71">
        <v>0</v>
      </c>
      <c r="AB664" s="71">
        <v>0</v>
      </c>
      <c r="AC664" s="73">
        <v>1</v>
      </c>
      <c r="AD664" s="73">
        <v>0</v>
      </c>
      <c r="AE664" s="1" t="s">
        <v>3112</v>
      </c>
      <c r="AF664" s="1" t="s">
        <v>1450</v>
      </c>
      <c r="AG664" s="1" t="s">
        <v>1451</v>
      </c>
      <c r="AI664" s="2" t="str">
        <f>INDEX('ISO2-ISO3'!$D$1:$D$249, MATCH($N664, 'ISO2-ISO3'!$C$1:$C$249, 0))</f>
        <v>TWN</v>
      </c>
      <c r="AJ664" s="2" t="str">
        <f>INDEX('WB Country Groups'!$C$2:$C$219, MATCH($AI664, 'WB Country Groups'!$B$2:$B$219, 0))</f>
        <v>East Asia &amp; Pacific</v>
      </c>
    </row>
    <row r="665" spans="1:36">
      <c r="A665" s="70">
        <v>45169</v>
      </c>
      <c r="B665" s="70">
        <v>45169</v>
      </c>
      <c r="C665" s="71">
        <v>892400</v>
      </c>
      <c r="D665" s="1" t="s">
        <v>3784</v>
      </c>
      <c r="E665" s="71">
        <v>1552301</v>
      </c>
      <c r="G665" s="1" t="s">
        <v>3785</v>
      </c>
      <c r="H665" s="72">
        <v>6187855</v>
      </c>
      <c r="I665" s="1" t="s">
        <v>3786</v>
      </c>
      <c r="J665" s="73">
        <v>0.5</v>
      </c>
      <c r="K665" s="73">
        <v>0.5</v>
      </c>
      <c r="L665" s="73">
        <v>0.5</v>
      </c>
      <c r="M665" s="1">
        <v>1</v>
      </c>
      <c r="N665" s="1" t="s">
        <v>1330</v>
      </c>
      <c r="O665" s="1" t="s">
        <v>1484</v>
      </c>
      <c r="P665" s="1">
        <v>40101010</v>
      </c>
      <c r="Q665" s="73">
        <v>10858293671</v>
      </c>
      <c r="R665" s="74">
        <v>17.3</v>
      </c>
      <c r="S665" s="1" t="s">
        <v>3111</v>
      </c>
      <c r="T665" s="75">
        <v>31.846499999999999</v>
      </c>
      <c r="U665" s="76">
        <v>2949279834.6490202</v>
      </c>
      <c r="V665" s="77">
        <v>2949279834.6490202</v>
      </c>
      <c r="W665" s="77">
        <v>5898559669.2980404</v>
      </c>
      <c r="X665" s="76">
        <v>4.6234939989000003E-3</v>
      </c>
      <c r="Y665" s="71">
        <v>0</v>
      </c>
      <c r="Z665" s="71">
        <v>1</v>
      </c>
      <c r="AA665" s="71">
        <v>0</v>
      </c>
      <c r="AB665" s="71">
        <v>0</v>
      </c>
      <c r="AC665" s="73">
        <v>1</v>
      </c>
      <c r="AD665" s="73">
        <v>0</v>
      </c>
      <c r="AE665" s="1" t="s">
        <v>3112</v>
      </c>
      <c r="AF665" s="1" t="s">
        <v>1450</v>
      </c>
      <c r="AG665" s="1" t="s">
        <v>1451</v>
      </c>
      <c r="AI665" s="2" t="str">
        <f>INDEX('ISO2-ISO3'!$D$1:$D$249, MATCH($N665, 'ISO2-ISO3'!$C$1:$C$249, 0))</f>
        <v>TWN</v>
      </c>
      <c r="AJ665" s="2" t="str">
        <f>INDEX('WB Country Groups'!$C$2:$C$219, MATCH($AI665, 'WB Country Groups'!$B$2:$B$219, 0))</f>
        <v>East Asia &amp; Pacific</v>
      </c>
    </row>
    <row r="666" spans="1:36">
      <c r="A666" s="70">
        <v>45169</v>
      </c>
      <c r="B666" s="70">
        <v>45169</v>
      </c>
      <c r="C666" s="71">
        <v>892400</v>
      </c>
      <c r="D666" s="1" t="s">
        <v>3787</v>
      </c>
      <c r="E666" s="71">
        <v>1552501</v>
      </c>
      <c r="G666" s="1" t="s">
        <v>3788</v>
      </c>
      <c r="H666" s="72">
        <v>6190228</v>
      </c>
      <c r="I666" s="1" t="s">
        <v>3789</v>
      </c>
      <c r="J666" s="73">
        <v>0.6</v>
      </c>
      <c r="K666" s="73">
        <v>0.6</v>
      </c>
      <c r="L666" s="73">
        <v>0.6</v>
      </c>
      <c r="M666" s="1">
        <v>1</v>
      </c>
      <c r="N666" s="1" t="s">
        <v>1330</v>
      </c>
      <c r="O666" s="1" t="s">
        <v>1455</v>
      </c>
      <c r="P666" s="1">
        <v>25101020</v>
      </c>
      <c r="Q666" s="73">
        <v>3241415539</v>
      </c>
      <c r="R666" s="74">
        <v>39.65</v>
      </c>
      <c r="S666" s="1" t="s">
        <v>3111</v>
      </c>
      <c r="T666" s="75">
        <v>31.846499999999999</v>
      </c>
      <c r="U666" s="76">
        <v>2421405042.0865698</v>
      </c>
      <c r="V666" s="77">
        <v>2421405042.0865698</v>
      </c>
      <c r="W666" s="77">
        <v>4035675070.14429</v>
      </c>
      <c r="X666" s="76">
        <v>3.7959611528000001E-3</v>
      </c>
      <c r="Y666" s="71">
        <v>0</v>
      </c>
      <c r="Z666" s="71">
        <v>1</v>
      </c>
      <c r="AA666" s="71">
        <v>0</v>
      </c>
      <c r="AB666" s="71">
        <v>0</v>
      </c>
      <c r="AC666" s="73">
        <v>1</v>
      </c>
      <c r="AD666" s="73">
        <v>0</v>
      </c>
      <c r="AE666" s="1" t="s">
        <v>3112</v>
      </c>
      <c r="AF666" s="1" t="s">
        <v>1450</v>
      </c>
      <c r="AG666" s="1" t="s">
        <v>1451</v>
      </c>
      <c r="AI666" s="2" t="str">
        <f>INDEX('ISO2-ISO3'!$D$1:$D$249, MATCH($N666, 'ISO2-ISO3'!$C$1:$C$249, 0))</f>
        <v>TWN</v>
      </c>
      <c r="AJ666" s="2" t="str">
        <f>INDEX('WB Country Groups'!$C$2:$C$219, MATCH($AI666, 'WB Country Groups'!$B$2:$B$219, 0))</f>
        <v>East Asia &amp; Pacific</v>
      </c>
    </row>
    <row r="667" spans="1:36">
      <c r="A667" s="70">
        <v>45169</v>
      </c>
      <c r="B667" s="70">
        <v>45169</v>
      </c>
      <c r="C667" s="71">
        <v>892400</v>
      </c>
      <c r="D667" s="1" t="s">
        <v>3790</v>
      </c>
      <c r="E667" s="71">
        <v>1552901</v>
      </c>
      <c r="G667" s="1" t="s">
        <v>3791</v>
      </c>
      <c r="H667" s="72">
        <v>6431756</v>
      </c>
      <c r="I667" s="1" t="s">
        <v>3792</v>
      </c>
      <c r="J667" s="73">
        <v>0.95</v>
      </c>
      <c r="K667" s="73">
        <v>0.95</v>
      </c>
      <c r="L667" s="73">
        <v>0.95</v>
      </c>
      <c r="M667" s="1">
        <v>1</v>
      </c>
      <c r="N667" s="1" t="s">
        <v>1330</v>
      </c>
      <c r="O667" s="1" t="s">
        <v>1484</v>
      </c>
      <c r="P667" s="1">
        <v>40301020</v>
      </c>
      <c r="Q667" s="73">
        <v>16845388631</v>
      </c>
      <c r="R667" s="74">
        <v>11.85</v>
      </c>
      <c r="S667" s="1" t="s">
        <v>3111</v>
      </c>
      <c r="T667" s="75">
        <v>31.846499999999999</v>
      </c>
      <c r="U667" s="76">
        <v>5954719121.8338699</v>
      </c>
      <c r="V667" s="77">
        <v>5954719121.8338699</v>
      </c>
      <c r="W667" s="77">
        <v>6268125391.4040804</v>
      </c>
      <c r="X667" s="76">
        <v>9.3350274197999995E-3</v>
      </c>
      <c r="Y667" s="71">
        <v>1</v>
      </c>
      <c r="Z667" s="71">
        <v>0</v>
      </c>
      <c r="AA667" s="71">
        <v>0</v>
      </c>
      <c r="AB667" s="71">
        <v>0</v>
      </c>
      <c r="AC667" s="73">
        <v>1</v>
      </c>
      <c r="AD667" s="73">
        <v>0</v>
      </c>
      <c r="AE667" s="1" t="s">
        <v>3112</v>
      </c>
      <c r="AF667" s="1" t="s">
        <v>1450</v>
      </c>
      <c r="AG667" s="1" t="s">
        <v>1451</v>
      </c>
      <c r="AI667" s="2" t="str">
        <f>INDEX('ISO2-ISO3'!$D$1:$D$249, MATCH($N667, 'ISO2-ISO3'!$C$1:$C$249, 0))</f>
        <v>TWN</v>
      </c>
      <c r="AJ667" s="2" t="str">
        <f>INDEX('WB Country Groups'!$C$2:$C$219, MATCH($AI667, 'WB Country Groups'!$B$2:$B$219, 0))</f>
        <v>East Asia &amp; Pacific</v>
      </c>
    </row>
    <row r="668" spans="1:36">
      <c r="A668" s="70">
        <v>45169</v>
      </c>
      <c r="B668" s="70">
        <v>45169</v>
      </c>
      <c r="C668" s="71">
        <v>892400</v>
      </c>
      <c r="D668" s="1" t="s">
        <v>3793</v>
      </c>
      <c r="E668" s="71">
        <v>1553401</v>
      </c>
      <c r="G668" s="1" t="s">
        <v>3794</v>
      </c>
      <c r="H668" s="72">
        <v>6190950</v>
      </c>
      <c r="I668" s="1" t="s">
        <v>3795</v>
      </c>
      <c r="J668" s="73">
        <v>0.75</v>
      </c>
      <c r="K668" s="73">
        <v>0.75</v>
      </c>
      <c r="L668" s="73">
        <v>0.75</v>
      </c>
      <c r="M668" s="1">
        <v>1</v>
      </c>
      <c r="N668" s="1" t="s">
        <v>1330</v>
      </c>
      <c r="O668" s="1" t="s">
        <v>1462</v>
      </c>
      <c r="P668" s="1">
        <v>15104050</v>
      </c>
      <c r="Q668" s="73">
        <v>15734860996</v>
      </c>
      <c r="R668" s="74">
        <v>26.5</v>
      </c>
      <c r="S668" s="1" t="s">
        <v>3111</v>
      </c>
      <c r="T668" s="75">
        <v>31.846499999999999</v>
      </c>
      <c r="U668" s="76">
        <v>9819928792.6616707</v>
      </c>
      <c r="V668" s="77">
        <v>9819928792.6616707</v>
      </c>
      <c r="W668" s="77">
        <v>13093238390.215599</v>
      </c>
      <c r="X668" s="76">
        <v>1.5394396051999999E-2</v>
      </c>
      <c r="Y668" s="71">
        <v>1</v>
      </c>
      <c r="Z668" s="71">
        <v>0</v>
      </c>
      <c r="AA668" s="71">
        <v>0</v>
      </c>
      <c r="AB668" s="71">
        <v>0</v>
      </c>
      <c r="AC668" s="73">
        <v>1</v>
      </c>
      <c r="AD668" s="73">
        <v>0</v>
      </c>
      <c r="AE668" s="1" t="s">
        <v>3112</v>
      </c>
      <c r="AF668" s="1" t="s">
        <v>1450</v>
      </c>
      <c r="AG668" s="1" t="s">
        <v>1451</v>
      </c>
      <c r="AI668" s="2" t="str">
        <f>INDEX('ISO2-ISO3'!$D$1:$D$249, MATCH($N668, 'ISO2-ISO3'!$C$1:$C$249, 0))</f>
        <v>TWN</v>
      </c>
      <c r="AJ668" s="2" t="str">
        <f>INDEX('WB Country Groups'!$C$2:$C$219, MATCH($AI668, 'WB Country Groups'!$B$2:$B$219, 0))</f>
        <v>East Asia &amp; Pacific</v>
      </c>
    </row>
    <row r="669" spans="1:36">
      <c r="A669" s="70">
        <v>45169</v>
      </c>
      <c r="B669" s="70">
        <v>45169</v>
      </c>
      <c r="C669" s="71">
        <v>892400</v>
      </c>
      <c r="D669" s="1" t="s">
        <v>3796</v>
      </c>
      <c r="E669" s="71">
        <v>1553801</v>
      </c>
      <c r="G669" s="1" t="s">
        <v>3797</v>
      </c>
      <c r="H669" s="72">
        <v>6324500</v>
      </c>
      <c r="I669" s="1" t="s">
        <v>3798</v>
      </c>
      <c r="J669" s="73">
        <v>0.8</v>
      </c>
      <c r="K669" s="73">
        <v>0.48</v>
      </c>
      <c r="L669" s="73">
        <v>0.48</v>
      </c>
      <c r="M669" s="1">
        <v>1</v>
      </c>
      <c r="N669" s="1" t="s">
        <v>1330</v>
      </c>
      <c r="O669" s="1" t="s">
        <v>1467</v>
      </c>
      <c r="P669" s="1">
        <v>20303010</v>
      </c>
      <c r="Q669" s="73">
        <v>2116419655</v>
      </c>
      <c r="R669" s="74">
        <v>106.5</v>
      </c>
      <c r="S669" s="1" t="s">
        <v>3111</v>
      </c>
      <c r="T669" s="75">
        <v>31.846499999999999</v>
      </c>
      <c r="U669" s="76">
        <v>3397276710.58358</v>
      </c>
      <c r="V669" s="77">
        <v>3397276710.58358</v>
      </c>
      <c r="W669" s="77">
        <v>7077659813.7157898</v>
      </c>
      <c r="X669" s="76">
        <v>5.3258047268000003E-3</v>
      </c>
      <c r="Y669" s="71">
        <v>1</v>
      </c>
      <c r="Z669" s="71">
        <v>0</v>
      </c>
      <c r="AA669" s="71">
        <v>0</v>
      </c>
      <c r="AB669" s="71">
        <v>0</v>
      </c>
      <c r="AC669" s="73">
        <v>1</v>
      </c>
      <c r="AD669" s="73">
        <v>0</v>
      </c>
      <c r="AE669" s="1" t="s">
        <v>3112</v>
      </c>
      <c r="AF669" s="1" t="s">
        <v>1450</v>
      </c>
      <c r="AG669" s="1" t="s">
        <v>1451</v>
      </c>
      <c r="AI669" s="2" t="str">
        <f>INDEX('ISO2-ISO3'!$D$1:$D$249, MATCH($N669, 'ISO2-ISO3'!$C$1:$C$249, 0))</f>
        <v>TWN</v>
      </c>
      <c r="AJ669" s="2" t="str">
        <f>INDEX('WB Country Groups'!$C$2:$C$219, MATCH($AI669, 'WB Country Groups'!$B$2:$B$219, 0))</f>
        <v>East Asia &amp; Pacific</v>
      </c>
    </row>
    <row r="670" spans="1:36">
      <c r="A670" s="70">
        <v>45169</v>
      </c>
      <c r="B670" s="70">
        <v>45169</v>
      </c>
      <c r="C670" s="71">
        <v>892400</v>
      </c>
      <c r="D670" s="1" t="s">
        <v>3799</v>
      </c>
      <c r="E670" s="71">
        <v>1554001</v>
      </c>
      <c r="G670" s="1" t="s">
        <v>3800</v>
      </c>
      <c r="H670" s="72">
        <v>6331470</v>
      </c>
      <c r="I670" s="1" t="s">
        <v>3801</v>
      </c>
      <c r="J670" s="73">
        <v>0.55000000000000004</v>
      </c>
      <c r="K670" s="73">
        <v>0.55000000000000004</v>
      </c>
      <c r="L670" s="73">
        <v>0.55000000000000004</v>
      </c>
      <c r="M670" s="1">
        <v>1</v>
      </c>
      <c r="N670" s="1" t="s">
        <v>1330</v>
      </c>
      <c r="O670" s="1" t="s">
        <v>1467</v>
      </c>
      <c r="P670" s="1">
        <v>20105010</v>
      </c>
      <c r="Q670" s="73">
        <v>5352875224</v>
      </c>
      <c r="R670" s="74">
        <v>28.15</v>
      </c>
      <c r="S670" s="1" t="s">
        <v>3111</v>
      </c>
      <c r="T670" s="75">
        <v>31.846499999999999</v>
      </c>
      <c r="U670" s="76">
        <v>2602354753.4448099</v>
      </c>
      <c r="V670" s="77">
        <v>2602354753.4448099</v>
      </c>
      <c r="W670" s="77">
        <v>4731554097.17237</v>
      </c>
      <c r="X670" s="76">
        <v>4.0796303708999998E-3</v>
      </c>
      <c r="Y670" s="71">
        <v>0</v>
      </c>
      <c r="Z670" s="71">
        <v>1</v>
      </c>
      <c r="AA670" s="71">
        <v>0</v>
      </c>
      <c r="AB670" s="71">
        <v>0</v>
      </c>
      <c r="AC670" s="73">
        <v>1</v>
      </c>
      <c r="AD670" s="73">
        <v>0</v>
      </c>
      <c r="AE670" s="1" t="s">
        <v>3112</v>
      </c>
      <c r="AF670" s="1" t="s">
        <v>1450</v>
      </c>
      <c r="AG670" s="1" t="s">
        <v>1451</v>
      </c>
      <c r="AI670" s="2" t="str">
        <f>INDEX('ISO2-ISO3'!$D$1:$D$249, MATCH($N670, 'ISO2-ISO3'!$C$1:$C$249, 0))</f>
        <v>TWN</v>
      </c>
      <c r="AJ670" s="2" t="str">
        <f>INDEX('WB Country Groups'!$C$2:$C$219, MATCH($AI670, 'WB Country Groups'!$B$2:$B$219, 0))</f>
        <v>East Asia &amp; Pacific</v>
      </c>
    </row>
    <row r="671" spans="1:36">
      <c r="A671" s="70">
        <v>45169</v>
      </c>
      <c r="B671" s="70">
        <v>45169</v>
      </c>
      <c r="C671" s="71">
        <v>892400</v>
      </c>
      <c r="D671" s="1" t="s">
        <v>3802</v>
      </c>
      <c r="E671" s="71">
        <v>1554101</v>
      </c>
      <c r="G671" s="1" t="s">
        <v>3803</v>
      </c>
      <c r="H671" s="72">
        <v>6580119</v>
      </c>
      <c r="I671" s="1" t="s">
        <v>3804</v>
      </c>
      <c r="J671" s="73">
        <v>0.8</v>
      </c>
      <c r="K671" s="73">
        <v>0.8</v>
      </c>
      <c r="L671" s="73">
        <v>0.8</v>
      </c>
      <c r="M671" s="1">
        <v>1</v>
      </c>
      <c r="N671" s="1" t="s">
        <v>1330</v>
      </c>
      <c r="O671" s="1" t="s">
        <v>1484</v>
      </c>
      <c r="P671" s="1">
        <v>40101010</v>
      </c>
      <c r="Q671" s="73">
        <v>13620145088</v>
      </c>
      <c r="R671" s="74">
        <v>26.3</v>
      </c>
      <c r="S671" s="1" t="s">
        <v>3111</v>
      </c>
      <c r="T671" s="75">
        <v>31.846499999999999</v>
      </c>
      <c r="U671" s="76">
        <v>8998409641.6096001</v>
      </c>
      <c r="V671" s="77">
        <v>8998409641.6096001</v>
      </c>
      <c r="W671" s="77">
        <v>11248012052.011999</v>
      </c>
      <c r="X671" s="76">
        <v>1.41065261048E-2</v>
      </c>
      <c r="Y671" s="71">
        <v>1</v>
      </c>
      <c r="Z671" s="71">
        <v>0</v>
      </c>
      <c r="AA671" s="71">
        <v>0</v>
      </c>
      <c r="AB671" s="71">
        <v>0</v>
      </c>
      <c r="AC671" s="73">
        <v>1</v>
      </c>
      <c r="AD671" s="73">
        <v>0</v>
      </c>
      <c r="AE671" s="1" t="s">
        <v>3112</v>
      </c>
      <c r="AF671" s="1" t="s">
        <v>1450</v>
      </c>
      <c r="AG671" s="1" t="s">
        <v>1451</v>
      </c>
      <c r="AI671" s="2" t="str">
        <f>INDEX('ISO2-ISO3'!$D$1:$D$249, MATCH($N671, 'ISO2-ISO3'!$C$1:$C$249, 0))</f>
        <v>TWN</v>
      </c>
      <c r="AJ671" s="2" t="str">
        <f>INDEX('WB Country Groups'!$C$2:$C$219, MATCH($AI671, 'WB Country Groups'!$B$2:$B$219, 0))</f>
        <v>East Asia &amp; Pacific</v>
      </c>
    </row>
    <row r="672" spans="1:36">
      <c r="A672" s="70">
        <v>45169</v>
      </c>
      <c r="B672" s="70">
        <v>45169</v>
      </c>
      <c r="C672" s="71">
        <v>892400</v>
      </c>
      <c r="D672" s="1" t="s">
        <v>3805</v>
      </c>
      <c r="E672" s="71">
        <v>1554301</v>
      </c>
      <c r="G672" s="1" t="s">
        <v>3806</v>
      </c>
      <c r="H672" s="72">
        <v>6348715</v>
      </c>
      <c r="I672" s="1" t="s">
        <v>3807</v>
      </c>
      <c r="J672" s="73">
        <v>0.6</v>
      </c>
      <c r="K672" s="73">
        <v>0.6</v>
      </c>
      <c r="L672" s="73">
        <v>0.6</v>
      </c>
      <c r="M672" s="1">
        <v>1</v>
      </c>
      <c r="N672" s="1" t="s">
        <v>1330</v>
      </c>
      <c r="O672" s="1" t="s">
        <v>1462</v>
      </c>
      <c r="P672" s="1">
        <v>15101010</v>
      </c>
      <c r="Q672" s="73">
        <v>5861186985</v>
      </c>
      <c r="R672" s="74">
        <v>62</v>
      </c>
      <c r="S672" s="1" t="s">
        <v>3111</v>
      </c>
      <c r="T672" s="75">
        <v>31.846499999999999</v>
      </c>
      <c r="U672" s="76">
        <v>6846471538.2224102</v>
      </c>
      <c r="V672" s="77">
        <v>6846471538.2224102</v>
      </c>
      <c r="W672" s="77">
        <v>11410785897.037399</v>
      </c>
      <c r="X672" s="76">
        <v>1.0732999866200001E-2</v>
      </c>
      <c r="Y672" s="71">
        <v>1</v>
      </c>
      <c r="Z672" s="71">
        <v>0</v>
      </c>
      <c r="AA672" s="71">
        <v>0</v>
      </c>
      <c r="AB672" s="71">
        <v>0</v>
      </c>
      <c r="AC672" s="73">
        <v>1</v>
      </c>
      <c r="AD672" s="73">
        <v>0</v>
      </c>
      <c r="AE672" s="1" t="s">
        <v>3112</v>
      </c>
      <c r="AF672" s="1" t="s">
        <v>1450</v>
      </c>
      <c r="AG672" s="1" t="s">
        <v>1451</v>
      </c>
      <c r="AI672" s="2" t="str">
        <f>INDEX('ISO2-ISO3'!$D$1:$D$249, MATCH($N672, 'ISO2-ISO3'!$C$1:$C$249, 0))</f>
        <v>TWN</v>
      </c>
      <c r="AJ672" s="2" t="str">
        <f>INDEX('WB Country Groups'!$C$2:$C$219, MATCH($AI672, 'WB Country Groups'!$B$2:$B$219, 0))</f>
        <v>East Asia &amp; Pacific</v>
      </c>
    </row>
    <row r="673" spans="1:36">
      <c r="A673" s="70">
        <v>45169</v>
      </c>
      <c r="B673" s="70">
        <v>45169</v>
      </c>
      <c r="C673" s="71">
        <v>892400</v>
      </c>
      <c r="D673" s="1" t="s">
        <v>3808</v>
      </c>
      <c r="E673" s="71">
        <v>1554401</v>
      </c>
      <c r="G673" s="1" t="s">
        <v>3809</v>
      </c>
      <c r="H673" s="72">
        <v>6348544</v>
      </c>
      <c r="I673" s="1" t="s">
        <v>3810</v>
      </c>
      <c r="J673" s="73">
        <v>0.6</v>
      </c>
      <c r="K673" s="73">
        <v>0.6</v>
      </c>
      <c r="L673" s="73">
        <v>0.6</v>
      </c>
      <c r="M673" s="1">
        <v>1</v>
      </c>
      <c r="N673" s="1" t="s">
        <v>1330</v>
      </c>
      <c r="O673" s="1" t="s">
        <v>1462</v>
      </c>
      <c r="P673" s="1">
        <v>15101010</v>
      </c>
      <c r="Q673" s="73">
        <v>6365740781</v>
      </c>
      <c r="R673" s="74">
        <v>79.5</v>
      </c>
      <c r="S673" s="1" t="s">
        <v>3111</v>
      </c>
      <c r="T673" s="75">
        <v>31.846499999999999</v>
      </c>
      <c r="U673" s="76">
        <v>9534668966.8786201</v>
      </c>
      <c r="V673" s="77">
        <v>9534668966.8786201</v>
      </c>
      <c r="W673" s="77">
        <v>15891114944.797701</v>
      </c>
      <c r="X673" s="76">
        <v>1.49472031213E-2</v>
      </c>
      <c r="Y673" s="71">
        <v>1</v>
      </c>
      <c r="Z673" s="71">
        <v>0</v>
      </c>
      <c r="AA673" s="71">
        <v>0</v>
      </c>
      <c r="AB673" s="71">
        <v>0</v>
      </c>
      <c r="AC673" s="73">
        <v>1</v>
      </c>
      <c r="AD673" s="73">
        <v>0</v>
      </c>
      <c r="AE673" s="1" t="s">
        <v>3112</v>
      </c>
      <c r="AF673" s="1" t="s">
        <v>1450</v>
      </c>
      <c r="AG673" s="1" t="s">
        <v>1451</v>
      </c>
      <c r="AI673" s="2" t="str">
        <f>INDEX('ISO2-ISO3'!$D$1:$D$249, MATCH($N673, 'ISO2-ISO3'!$C$1:$C$249, 0))</f>
        <v>TWN</v>
      </c>
      <c r="AJ673" s="2" t="str">
        <f>INDEX('WB Country Groups'!$C$2:$C$219, MATCH($AI673, 'WB Country Groups'!$B$2:$B$219, 0))</f>
        <v>East Asia &amp; Pacific</v>
      </c>
    </row>
    <row r="674" spans="1:36">
      <c r="A674" s="70">
        <v>45169</v>
      </c>
      <c r="B674" s="70">
        <v>45169</v>
      </c>
      <c r="C674" s="71">
        <v>892400</v>
      </c>
      <c r="D674" s="1" t="s">
        <v>3811</v>
      </c>
      <c r="E674" s="71">
        <v>1554801</v>
      </c>
      <c r="G674" s="1" t="s">
        <v>3812</v>
      </c>
      <c r="H674" s="72">
        <v>6411877</v>
      </c>
      <c r="I674" s="1" t="s">
        <v>3813</v>
      </c>
      <c r="J674" s="73">
        <v>0.65</v>
      </c>
      <c r="K674" s="73">
        <v>0.65</v>
      </c>
      <c r="L674" s="73">
        <v>0.65</v>
      </c>
      <c r="M674" s="1">
        <v>1</v>
      </c>
      <c r="N674" s="1" t="s">
        <v>1330</v>
      </c>
      <c r="O674" s="1" t="s">
        <v>1484</v>
      </c>
      <c r="P674" s="1">
        <v>40101010</v>
      </c>
      <c r="Q674" s="73">
        <v>13642745203</v>
      </c>
      <c r="R674" s="74">
        <v>20.5</v>
      </c>
      <c r="S674" s="1" t="s">
        <v>3111</v>
      </c>
      <c r="T674" s="75">
        <v>31.846499999999999</v>
      </c>
      <c r="U674" s="76">
        <v>5708306401.9586096</v>
      </c>
      <c r="V674" s="77">
        <v>5708306401.9586096</v>
      </c>
      <c r="W674" s="77">
        <v>8782009849.1671009</v>
      </c>
      <c r="X674" s="76">
        <v>8.9487338853000004E-3</v>
      </c>
      <c r="Y674" s="71">
        <v>1</v>
      </c>
      <c r="Z674" s="71">
        <v>0</v>
      </c>
      <c r="AA674" s="71">
        <v>0</v>
      </c>
      <c r="AB674" s="71">
        <v>0</v>
      </c>
      <c r="AC674" s="73">
        <v>1</v>
      </c>
      <c r="AD674" s="73">
        <v>0</v>
      </c>
      <c r="AE674" s="1" t="s">
        <v>3112</v>
      </c>
      <c r="AF674" s="1" t="s">
        <v>1450</v>
      </c>
      <c r="AG674" s="1" t="s">
        <v>1451</v>
      </c>
      <c r="AI674" s="2" t="str">
        <f>INDEX('ISO2-ISO3'!$D$1:$D$249, MATCH($N674, 'ISO2-ISO3'!$C$1:$C$249, 0))</f>
        <v>TWN</v>
      </c>
      <c r="AJ674" s="2" t="str">
        <f>INDEX('WB Country Groups'!$C$2:$C$219, MATCH($AI674, 'WB Country Groups'!$B$2:$B$219, 0))</f>
        <v>East Asia &amp; Pacific</v>
      </c>
    </row>
    <row r="675" spans="1:36">
      <c r="A675" s="70">
        <v>45169</v>
      </c>
      <c r="B675" s="70">
        <v>45169</v>
      </c>
      <c r="C675" s="71">
        <v>892400</v>
      </c>
      <c r="D675" s="1" t="s">
        <v>3814</v>
      </c>
      <c r="E675" s="71">
        <v>1556301</v>
      </c>
      <c r="G675" s="1" t="s">
        <v>3815</v>
      </c>
      <c r="H675" s="72">
        <v>6621580</v>
      </c>
      <c r="I675" s="1" t="s">
        <v>3816</v>
      </c>
      <c r="J675" s="73">
        <v>0.6</v>
      </c>
      <c r="K675" s="73">
        <v>0.6</v>
      </c>
      <c r="L675" s="73">
        <v>0.6</v>
      </c>
      <c r="M675" s="1">
        <v>1</v>
      </c>
      <c r="N675" s="1" t="s">
        <v>1330</v>
      </c>
      <c r="O675" s="1" t="s">
        <v>1462</v>
      </c>
      <c r="P675" s="1">
        <v>15101010</v>
      </c>
      <c r="Q675" s="73">
        <v>7930822433</v>
      </c>
      <c r="R675" s="74">
        <v>66.099999999999994</v>
      </c>
      <c r="S675" s="1" t="s">
        <v>3111</v>
      </c>
      <c r="T675" s="75">
        <v>31.846499999999999</v>
      </c>
      <c r="U675" s="76">
        <v>9876640060.6905003</v>
      </c>
      <c r="V675" s="77">
        <v>9876640060.6905003</v>
      </c>
      <c r="W675" s="77">
        <v>16461066767.817499</v>
      </c>
      <c r="X675" s="76">
        <v>1.5483300537900001E-2</v>
      </c>
      <c r="Y675" s="71">
        <v>1</v>
      </c>
      <c r="Z675" s="71">
        <v>0</v>
      </c>
      <c r="AA675" s="71">
        <v>0</v>
      </c>
      <c r="AB675" s="71">
        <v>0</v>
      </c>
      <c r="AC675" s="73">
        <v>1</v>
      </c>
      <c r="AD675" s="73">
        <v>0</v>
      </c>
      <c r="AE675" s="1" t="s">
        <v>3112</v>
      </c>
      <c r="AF675" s="1" t="s">
        <v>1450</v>
      </c>
      <c r="AG675" s="1" t="s">
        <v>1451</v>
      </c>
      <c r="AI675" s="2" t="str">
        <f>INDEX('ISO2-ISO3'!$D$1:$D$249, MATCH($N675, 'ISO2-ISO3'!$C$1:$C$249, 0))</f>
        <v>TWN</v>
      </c>
      <c r="AJ675" s="2" t="str">
        <f>INDEX('WB Country Groups'!$C$2:$C$219, MATCH($AI675, 'WB Country Groups'!$B$2:$B$219, 0))</f>
        <v>East Asia &amp; Pacific</v>
      </c>
    </row>
    <row r="676" spans="1:36">
      <c r="A676" s="70">
        <v>45169</v>
      </c>
      <c r="B676" s="70">
        <v>45169</v>
      </c>
      <c r="C676" s="71">
        <v>892400</v>
      </c>
      <c r="D676" s="1" t="s">
        <v>3817</v>
      </c>
      <c r="E676" s="71">
        <v>1556701</v>
      </c>
      <c r="G676" s="1" t="s">
        <v>3818</v>
      </c>
      <c r="H676" s="72">
        <v>6700393</v>
      </c>
      <c r="I676" s="1" t="s">
        <v>3819</v>
      </c>
      <c r="J676" s="73">
        <v>0.85</v>
      </c>
      <c r="K676" s="73">
        <v>0.85</v>
      </c>
      <c r="L676" s="73">
        <v>0.85</v>
      </c>
      <c r="M676" s="1">
        <v>1</v>
      </c>
      <c r="N676" s="1" t="s">
        <v>1330</v>
      </c>
      <c r="O676" s="1" t="s">
        <v>1499</v>
      </c>
      <c r="P676" s="1">
        <v>30202030</v>
      </c>
      <c r="Q676" s="73">
        <v>5682015421</v>
      </c>
      <c r="R676" s="74">
        <v>70.7</v>
      </c>
      <c r="S676" s="1" t="s">
        <v>3111</v>
      </c>
      <c r="T676" s="75">
        <v>31.846499999999999</v>
      </c>
      <c r="U676" s="76">
        <v>10722079874.5543</v>
      </c>
      <c r="V676" s="77">
        <v>10722079874.5543</v>
      </c>
      <c r="W676" s="77">
        <v>12614211617.122801</v>
      </c>
      <c r="X676" s="76">
        <v>1.6808670162000001E-2</v>
      </c>
      <c r="Y676" s="71">
        <v>1</v>
      </c>
      <c r="Z676" s="71">
        <v>0</v>
      </c>
      <c r="AA676" s="71">
        <v>0</v>
      </c>
      <c r="AB676" s="71">
        <v>0</v>
      </c>
      <c r="AC676" s="73">
        <v>0.65</v>
      </c>
      <c r="AD676" s="73">
        <v>0.35</v>
      </c>
      <c r="AE676" s="1" t="s">
        <v>3112</v>
      </c>
      <c r="AF676" s="1" t="s">
        <v>1450</v>
      </c>
      <c r="AG676" s="1" t="s">
        <v>1451</v>
      </c>
      <c r="AI676" s="2" t="str">
        <f>INDEX('ISO2-ISO3'!$D$1:$D$249, MATCH($N676, 'ISO2-ISO3'!$C$1:$C$249, 0))</f>
        <v>TWN</v>
      </c>
      <c r="AJ676" s="2" t="str">
        <f>INDEX('WB Country Groups'!$C$2:$C$219, MATCH($AI676, 'WB Country Groups'!$B$2:$B$219, 0))</f>
        <v>East Asia &amp; Pacific</v>
      </c>
    </row>
    <row r="677" spans="1:36">
      <c r="A677" s="70">
        <v>45169</v>
      </c>
      <c r="B677" s="70">
        <v>45169</v>
      </c>
      <c r="C677" s="71">
        <v>892400</v>
      </c>
      <c r="D677" s="1" t="s">
        <v>3820</v>
      </c>
      <c r="E677" s="71">
        <v>1557701</v>
      </c>
      <c r="G677" s="1" t="s">
        <v>3821</v>
      </c>
      <c r="H677" s="72">
        <v>6869937</v>
      </c>
      <c r="I677" s="1" t="s">
        <v>3822</v>
      </c>
      <c r="J677" s="73">
        <v>0.85</v>
      </c>
      <c r="K677" s="73">
        <v>0.85</v>
      </c>
      <c r="L677" s="73">
        <v>0.85</v>
      </c>
      <c r="M677" s="1">
        <v>1</v>
      </c>
      <c r="N677" s="1" t="s">
        <v>1330</v>
      </c>
      <c r="O677" s="1" t="s">
        <v>1462</v>
      </c>
      <c r="P677" s="1">
        <v>15102010</v>
      </c>
      <c r="Q677" s="73">
        <v>7156181742</v>
      </c>
      <c r="R677" s="74">
        <v>34.950000000000003</v>
      </c>
      <c r="S677" s="1" t="s">
        <v>3111</v>
      </c>
      <c r="T677" s="75">
        <v>31.846499999999999</v>
      </c>
      <c r="U677" s="76">
        <v>6675530092.8034496</v>
      </c>
      <c r="V677" s="77">
        <v>6675530092.8034496</v>
      </c>
      <c r="W677" s="77">
        <v>7853564815.0628796</v>
      </c>
      <c r="X677" s="76">
        <v>1.0465020294499999E-2</v>
      </c>
      <c r="Y677" s="71">
        <v>1</v>
      </c>
      <c r="Z677" s="71">
        <v>0</v>
      </c>
      <c r="AA677" s="71">
        <v>0</v>
      </c>
      <c r="AB677" s="71">
        <v>0</v>
      </c>
      <c r="AC677" s="73">
        <v>1</v>
      </c>
      <c r="AD677" s="73">
        <v>0</v>
      </c>
      <c r="AE677" s="1" t="s">
        <v>3112</v>
      </c>
      <c r="AF677" s="1" t="s">
        <v>1450</v>
      </c>
      <c r="AG677" s="1" t="s">
        <v>1451</v>
      </c>
      <c r="AI677" s="2" t="str">
        <f>INDEX('ISO2-ISO3'!$D$1:$D$249, MATCH($N677, 'ISO2-ISO3'!$C$1:$C$249, 0))</f>
        <v>TWN</v>
      </c>
      <c r="AJ677" s="2" t="str">
        <f>INDEX('WB Country Groups'!$C$2:$C$219, MATCH($AI677, 'WB Country Groups'!$B$2:$B$219, 0))</f>
        <v>East Asia &amp; Pacific</v>
      </c>
    </row>
    <row r="678" spans="1:36">
      <c r="A678" s="70">
        <v>45169</v>
      </c>
      <c r="B678" s="70">
        <v>45169</v>
      </c>
      <c r="C678" s="71">
        <v>892400</v>
      </c>
      <c r="D678" s="1" t="s">
        <v>3823</v>
      </c>
      <c r="E678" s="71">
        <v>1558801</v>
      </c>
      <c r="G678" s="1" t="s">
        <v>3824</v>
      </c>
      <c r="H678" s="72">
        <v>6916628</v>
      </c>
      <c r="I678" s="1" t="s">
        <v>3825</v>
      </c>
      <c r="J678" s="73">
        <v>0.9</v>
      </c>
      <c r="K678" s="73">
        <v>0.9</v>
      </c>
      <c r="L678" s="73">
        <v>0.9</v>
      </c>
      <c r="M678" s="1">
        <v>1</v>
      </c>
      <c r="N678" s="1" t="s">
        <v>1330</v>
      </c>
      <c r="O678" s="1" t="s">
        <v>1474</v>
      </c>
      <c r="P678" s="1">
        <v>45301020</v>
      </c>
      <c r="Q678" s="73">
        <v>12504748984</v>
      </c>
      <c r="R678" s="74">
        <v>45.5</v>
      </c>
      <c r="S678" s="1" t="s">
        <v>3111</v>
      </c>
      <c r="T678" s="75">
        <v>31.846499999999999</v>
      </c>
      <c r="U678" s="76">
        <v>16079301364.193899</v>
      </c>
      <c r="V678" s="77">
        <v>16079301364.193899</v>
      </c>
      <c r="W678" s="77">
        <v>17865890404.659901</v>
      </c>
      <c r="X678" s="76">
        <v>2.5207019181699999E-2</v>
      </c>
      <c r="Y678" s="71">
        <v>1</v>
      </c>
      <c r="Z678" s="71">
        <v>0</v>
      </c>
      <c r="AA678" s="71">
        <v>0</v>
      </c>
      <c r="AB678" s="71">
        <v>0</v>
      </c>
      <c r="AC678" s="73">
        <v>1</v>
      </c>
      <c r="AD678" s="73">
        <v>0</v>
      </c>
      <c r="AE678" s="1" t="s">
        <v>3112</v>
      </c>
      <c r="AF678" s="1" t="s">
        <v>1450</v>
      </c>
      <c r="AG678" s="1" t="s">
        <v>1451</v>
      </c>
      <c r="AI678" s="2" t="str">
        <f>INDEX('ISO2-ISO3'!$D$1:$D$249, MATCH($N678, 'ISO2-ISO3'!$C$1:$C$249, 0))</f>
        <v>TWN</v>
      </c>
      <c r="AJ678" s="2" t="str">
        <f>INDEX('WB Country Groups'!$C$2:$C$219, MATCH($AI678, 'WB Country Groups'!$B$2:$B$219, 0))</f>
        <v>East Asia &amp; Pacific</v>
      </c>
    </row>
    <row r="679" spans="1:36">
      <c r="A679" s="70">
        <v>45169</v>
      </c>
      <c r="B679" s="70">
        <v>45169</v>
      </c>
      <c r="C679" s="71">
        <v>892400</v>
      </c>
      <c r="D679" s="1" t="s">
        <v>3826</v>
      </c>
      <c r="E679" s="71">
        <v>1559201</v>
      </c>
      <c r="G679" s="1" t="s">
        <v>3827</v>
      </c>
      <c r="H679" s="72">
        <v>6936574</v>
      </c>
      <c r="I679" s="1" t="s">
        <v>3828</v>
      </c>
      <c r="J679" s="73">
        <v>0.7</v>
      </c>
      <c r="K679" s="73">
        <v>0.7</v>
      </c>
      <c r="L679" s="73">
        <v>0.7</v>
      </c>
      <c r="M679" s="1">
        <v>1</v>
      </c>
      <c r="N679" s="1" t="s">
        <v>1330</v>
      </c>
      <c r="O679" s="1" t="s">
        <v>1467</v>
      </c>
      <c r="P679" s="1">
        <v>20104010</v>
      </c>
      <c r="Q679" s="73">
        <v>4031332948</v>
      </c>
      <c r="R679" s="74">
        <v>38</v>
      </c>
      <c r="S679" s="1" t="s">
        <v>3111</v>
      </c>
      <c r="T679" s="75">
        <v>31.846499999999999</v>
      </c>
      <c r="U679" s="76">
        <v>3367197538.7185402</v>
      </c>
      <c r="V679" s="77">
        <v>3367197538.7185402</v>
      </c>
      <c r="W679" s="77">
        <v>4810282198.1693401</v>
      </c>
      <c r="X679" s="76">
        <v>5.2786505473999996E-3</v>
      </c>
      <c r="Y679" s="71">
        <v>0</v>
      </c>
      <c r="Z679" s="71">
        <v>1</v>
      </c>
      <c r="AA679" s="71">
        <v>0</v>
      </c>
      <c r="AB679" s="71">
        <v>0</v>
      </c>
      <c r="AC679" s="73">
        <v>1</v>
      </c>
      <c r="AD679" s="73">
        <v>0</v>
      </c>
      <c r="AE679" s="1" t="s">
        <v>3112</v>
      </c>
      <c r="AF679" s="1" t="s">
        <v>1450</v>
      </c>
      <c r="AG679" s="1" t="s">
        <v>1451</v>
      </c>
      <c r="AI679" s="2" t="str">
        <f>INDEX('ISO2-ISO3'!$D$1:$D$249, MATCH($N679, 'ISO2-ISO3'!$C$1:$C$249, 0))</f>
        <v>TWN</v>
      </c>
      <c r="AJ679" s="2" t="str">
        <f>INDEX('WB Country Groups'!$C$2:$C$219, MATCH($AI679, 'WB Country Groups'!$B$2:$B$219, 0))</f>
        <v>East Asia &amp; Pacific</v>
      </c>
    </row>
    <row r="680" spans="1:36">
      <c r="A680" s="70">
        <v>45169</v>
      </c>
      <c r="B680" s="70">
        <v>45169</v>
      </c>
      <c r="C680" s="71">
        <v>892400</v>
      </c>
      <c r="D680" s="1" t="s">
        <v>3829</v>
      </c>
      <c r="E680" s="71">
        <v>1559901</v>
      </c>
      <c r="G680" s="1" t="s">
        <v>3830</v>
      </c>
      <c r="H680" s="72">
        <v>6047023</v>
      </c>
      <c r="I680" s="1" t="s">
        <v>3831</v>
      </c>
      <c r="J680" s="73">
        <v>0.5</v>
      </c>
      <c r="K680" s="73">
        <v>0.5</v>
      </c>
      <c r="L680" s="73">
        <v>0.5</v>
      </c>
      <c r="M680" s="1">
        <v>1</v>
      </c>
      <c r="N680" s="1" t="s">
        <v>1158</v>
      </c>
      <c r="O680" s="1" t="s">
        <v>1484</v>
      </c>
      <c r="P680" s="1">
        <v>40101010</v>
      </c>
      <c r="Q680" s="73">
        <v>3314184844</v>
      </c>
      <c r="R680" s="74">
        <v>3.73</v>
      </c>
      <c r="S680" s="1" t="s">
        <v>2074</v>
      </c>
      <c r="T680" s="75">
        <v>4.6399999999999997</v>
      </c>
      <c r="U680" s="76">
        <v>1332102313.375</v>
      </c>
      <c r="V680" s="77">
        <v>1332102313.375</v>
      </c>
      <c r="W680" s="77">
        <v>2664204626.75</v>
      </c>
      <c r="X680" s="76">
        <v>2.0882952439999999E-3</v>
      </c>
      <c r="Y680" s="71">
        <v>0</v>
      </c>
      <c r="Z680" s="71">
        <v>1</v>
      </c>
      <c r="AA680" s="71">
        <v>0</v>
      </c>
      <c r="AB680" s="71">
        <v>0</v>
      </c>
      <c r="AC680" s="73">
        <v>1</v>
      </c>
      <c r="AD680" s="73">
        <v>0</v>
      </c>
      <c r="AE680" s="1" t="s">
        <v>2075</v>
      </c>
      <c r="AF680" s="1" t="s">
        <v>1450</v>
      </c>
      <c r="AG680" s="1" t="s">
        <v>1451</v>
      </c>
      <c r="AI680" s="2" t="str">
        <f>INDEX('ISO2-ISO3'!$D$1:$D$249, MATCH($N680, 'ISO2-ISO3'!$C$1:$C$249, 0))</f>
        <v>MYS</v>
      </c>
      <c r="AJ680" s="2" t="str">
        <f>INDEX('WB Country Groups'!$C$2:$C$219, MATCH($AI680, 'WB Country Groups'!$B$2:$B$219, 0))</f>
        <v>East Asia &amp; Pacific</v>
      </c>
    </row>
    <row r="681" spans="1:36">
      <c r="A681" s="70">
        <v>45169</v>
      </c>
      <c r="B681" s="70">
        <v>45169</v>
      </c>
      <c r="C681" s="71">
        <v>892400</v>
      </c>
      <c r="D681" s="1" t="s">
        <v>3832</v>
      </c>
      <c r="E681" s="71">
        <v>1560001</v>
      </c>
      <c r="G681" s="1" t="s">
        <v>3833</v>
      </c>
      <c r="H681" s="72">
        <v>6075745</v>
      </c>
      <c r="I681" s="1" t="s">
        <v>3834</v>
      </c>
      <c r="J681" s="73">
        <v>0.6</v>
      </c>
      <c r="K681" s="73">
        <v>0.6</v>
      </c>
      <c r="L681" s="73">
        <v>0.6</v>
      </c>
      <c r="M681" s="1">
        <v>1</v>
      </c>
      <c r="N681" s="1" t="s">
        <v>1158</v>
      </c>
      <c r="O681" s="1" t="s">
        <v>1484</v>
      </c>
      <c r="P681" s="1">
        <v>40101010</v>
      </c>
      <c r="Q681" s="73">
        <v>10665106608</v>
      </c>
      <c r="R681" s="74">
        <v>5.63</v>
      </c>
      <c r="S681" s="1" t="s">
        <v>2074</v>
      </c>
      <c r="T681" s="75">
        <v>4.6399999999999997</v>
      </c>
      <c r="U681" s="76">
        <v>7764381491.7724104</v>
      </c>
      <c r="V681" s="77">
        <v>7764381491.7724104</v>
      </c>
      <c r="W681" s="77">
        <v>12940635819.620701</v>
      </c>
      <c r="X681" s="76">
        <v>1.2171978667799999E-2</v>
      </c>
      <c r="Y681" s="71">
        <v>1</v>
      </c>
      <c r="Z681" s="71">
        <v>0</v>
      </c>
      <c r="AA681" s="71">
        <v>0</v>
      </c>
      <c r="AB681" s="71">
        <v>0</v>
      </c>
      <c r="AC681" s="73">
        <v>1</v>
      </c>
      <c r="AD681" s="73">
        <v>0</v>
      </c>
      <c r="AE681" s="1" t="s">
        <v>2075</v>
      </c>
      <c r="AF681" s="1" t="s">
        <v>1450</v>
      </c>
      <c r="AG681" s="1" t="s">
        <v>1451</v>
      </c>
      <c r="AI681" s="2" t="str">
        <f>INDEX('ISO2-ISO3'!$D$1:$D$249, MATCH($N681, 'ISO2-ISO3'!$C$1:$C$249, 0))</f>
        <v>MYS</v>
      </c>
      <c r="AJ681" s="2" t="str">
        <f>INDEX('WB Country Groups'!$C$2:$C$219, MATCH($AI681, 'WB Country Groups'!$B$2:$B$219, 0))</f>
        <v>East Asia &amp; Pacific</v>
      </c>
    </row>
    <row r="682" spans="1:36">
      <c r="A682" s="70">
        <v>45169</v>
      </c>
      <c r="B682" s="70">
        <v>45169</v>
      </c>
      <c r="C682" s="71">
        <v>892400</v>
      </c>
      <c r="D682" s="1" t="s">
        <v>3835</v>
      </c>
      <c r="E682" s="71">
        <v>1560501</v>
      </c>
      <c r="G682" s="1" t="s">
        <v>3836</v>
      </c>
      <c r="H682" s="72">
        <v>6244675</v>
      </c>
      <c r="I682" s="1" t="s">
        <v>3837</v>
      </c>
      <c r="J682" s="73">
        <v>0.35</v>
      </c>
      <c r="K682" s="73">
        <v>0.35</v>
      </c>
      <c r="L682" s="73">
        <v>0.35</v>
      </c>
      <c r="M682" s="1">
        <v>1</v>
      </c>
      <c r="N682" s="1" t="s">
        <v>1158</v>
      </c>
      <c r="O682" s="1" t="s">
        <v>1484</v>
      </c>
      <c r="P682" s="1">
        <v>40101010</v>
      </c>
      <c r="Q682" s="73">
        <v>4247373628</v>
      </c>
      <c r="R682" s="74">
        <v>5.61</v>
      </c>
      <c r="S682" s="1" t="s">
        <v>2074</v>
      </c>
      <c r="T682" s="75">
        <v>4.6399999999999997</v>
      </c>
      <c r="U682" s="76">
        <v>1797353042.7969799</v>
      </c>
      <c r="V682" s="77">
        <v>1797353042.7969799</v>
      </c>
      <c r="W682" s="77">
        <v>5135294407.9913797</v>
      </c>
      <c r="X682" s="76">
        <v>2.8176542998000001E-3</v>
      </c>
      <c r="Y682" s="71">
        <v>0</v>
      </c>
      <c r="Z682" s="71">
        <v>1</v>
      </c>
      <c r="AA682" s="71">
        <v>0</v>
      </c>
      <c r="AB682" s="71">
        <v>0</v>
      </c>
      <c r="AC682" s="73">
        <v>1</v>
      </c>
      <c r="AD682" s="73">
        <v>0</v>
      </c>
      <c r="AE682" s="1" t="s">
        <v>2075</v>
      </c>
      <c r="AF682" s="1" t="s">
        <v>1450</v>
      </c>
      <c r="AG682" s="1" t="s">
        <v>1451</v>
      </c>
      <c r="AI682" s="2" t="str">
        <f>INDEX('ISO2-ISO3'!$D$1:$D$249, MATCH($N682, 'ISO2-ISO3'!$C$1:$C$249, 0))</f>
        <v>MYS</v>
      </c>
      <c r="AJ682" s="2" t="str">
        <f>INDEX('WB Country Groups'!$C$2:$C$219, MATCH($AI682, 'WB Country Groups'!$B$2:$B$219, 0))</f>
        <v>East Asia &amp; Pacific</v>
      </c>
    </row>
    <row r="683" spans="1:36">
      <c r="A683" s="70">
        <v>45169</v>
      </c>
      <c r="B683" s="70">
        <v>45169</v>
      </c>
      <c r="C683" s="71">
        <v>892400</v>
      </c>
      <c r="D683" s="1" t="s">
        <v>3838</v>
      </c>
      <c r="E683" s="71">
        <v>1561101</v>
      </c>
      <c r="G683" s="1" t="s">
        <v>3839</v>
      </c>
      <c r="H683" s="72">
        <v>6436450</v>
      </c>
      <c r="I683" s="1" t="s">
        <v>3840</v>
      </c>
      <c r="J683" s="73">
        <v>0.2</v>
      </c>
      <c r="K683" s="73">
        <v>0.2</v>
      </c>
      <c r="L683" s="73">
        <v>0.2</v>
      </c>
      <c r="M683" s="1">
        <v>1</v>
      </c>
      <c r="N683" s="1" t="s">
        <v>1158</v>
      </c>
      <c r="O683" s="1" t="s">
        <v>1484</v>
      </c>
      <c r="P683" s="1">
        <v>40101010</v>
      </c>
      <c r="Q683" s="73">
        <v>1147516890</v>
      </c>
      <c r="R683" s="74">
        <v>18.22</v>
      </c>
      <c r="S683" s="1" t="s">
        <v>2074</v>
      </c>
      <c r="T683" s="75">
        <v>4.6399999999999997</v>
      </c>
      <c r="U683" s="76">
        <v>901196454.12931001</v>
      </c>
      <c r="V683" s="77">
        <v>901196454.12931001</v>
      </c>
      <c r="W683" s="77">
        <v>4505982270.6465502</v>
      </c>
      <c r="X683" s="76">
        <v>1.4127775698E-3</v>
      </c>
      <c r="Y683" s="71">
        <v>0</v>
      </c>
      <c r="Z683" s="71">
        <v>1</v>
      </c>
      <c r="AA683" s="71">
        <v>0</v>
      </c>
      <c r="AB683" s="71">
        <v>0</v>
      </c>
      <c r="AC683" s="73">
        <v>0.65</v>
      </c>
      <c r="AD683" s="73">
        <v>0.35</v>
      </c>
      <c r="AE683" s="1" t="s">
        <v>2075</v>
      </c>
      <c r="AF683" s="1" t="s">
        <v>1450</v>
      </c>
      <c r="AG683" s="1" t="s">
        <v>1451</v>
      </c>
      <c r="AI683" s="2" t="str">
        <f>INDEX('ISO2-ISO3'!$D$1:$D$249, MATCH($N683, 'ISO2-ISO3'!$C$1:$C$249, 0))</f>
        <v>MYS</v>
      </c>
      <c r="AJ683" s="2" t="str">
        <f>INDEX('WB Country Groups'!$C$2:$C$219, MATCH($AI683, 'WB Country Groups'!$B$2:$B$219, 0))</f>
        <v>East Asia &amp; Pacific</v>
      </c>
    </row>
    <row r="684" spans="1:36">
      <c r="A684" s="70">
        <v>45169</v>
      </c>
      <c r="B684" s="70">
        <v>45169</v>
      </c>
      <c r="C684" s="71">
        <v>892400</v>
      </c>
      <c r="D684" s="1" t="s">
        <v>3841</v>
      </c>
      <c r="E684" s="71">
        <v>1561501</v>
      </c>
      <c r="G684" s="1" t="s">
        <v>3842</v>
      </c>
      <c r="H684" s="72" t="s">
        <v>3843</v>
      </c>
      <c r="I684" s="1" t="s">
        <v>3844</v>
      </c>
      <c r="J684" s="73">
        <v>0.4</v>
      </c>
      <c r="K684" s="73">
        <v>0.4</v>
      </c>
      <c r="L684" s="73">
        <v>0.4</v>
      </c>
      <c r="M684" s="1">
        <v>1</v>
      </c>
      <c r="N684" s="1" t="s">
        <v>1158</v>
      </c>
      <c r="O684" s="1" t="s">
        <v>1499</v>
      </c>
      <c r="P684" s="1">
        <v>30202010</v>
      </c>
      <c r="Q684" s="73">
        <v>6285198995</v>
      </c>
      <c r="R684" s="74">
        <v>4.03</v>
      </c>
      <c r="S684" s="1" t="s">
        <v>2074</v>
      </c>
      <c r="T684" s="75">
        <v>4.6399999999999997</v>
      </c>
      <c r="U684" s="76">
        <v>2183564823.2629299</v>
      </c>
      <c r="V684" s="77">
        <v>2183564823.2629299</v>
      </c>
      <c r="W684" s="77">
        <v>5458912058.1573296</v>
      </c>
      <c r="X684" s="76">
        <v>3.4231064608000001E-3</v>
      </c>
      <c r="Y684" s="71">
        <v>0</v>
      </c>
      <c r="Z684" s="71">
        <v>1</v>
      </c>
      <c r="AA684" s="71">
        <v>0</v>
      </c>
      <c r="AB684" s="71">
        <v>0</v>
      </c>
      <c r="AC684" s="73">
        <v>0</v>
      </c>
      <c r="AD684" s="73">
        <v>1</v>
      </c>
      <c r="AE684" s="1" t="s">
        <v>2075</v>
      </c>
      <c r="AF684" s="1" t="s">
        <v>1450</v>
      </c>
      <c r="AG684" s="1" t="s">
        <v>1451</v>
      </c>
      <c r="AI684" s="2" t="str">
        <f>INDEX('ISO2-ISO3'!$D$1:$D$249, MATCH($N684, 'ISO2-ISO3'!$C$1:$C$249, 0))</f>
        <v>MYS</v>
      </c>
      <c r="AJ684" s="2" t="str">
        <f>INDEX('WB Country Groups'!$C$2:$C$219, MATCH($AI684, 'WB Country Groups'!$B$2:$B$219, 0))</f>
        <v>East Asia &amp; Pacific</v>
      </c>
    </row>
    <row r="685" spans="1:36">
      <c r="A685" s="70">
        <v>45169</v>
      </c>
      <c r="B685" s="70">
        <v>45169</v>
      </c>
      <c r="C685" s="71">
        <v>892400</v>
      </c>
      <c r="D685" s="1" t="s">
        <v>3845</v>
      </c>
      <c r="E685" s="71">
        <v>1563401</v>
      </c>
      <c r="G685" s="1" t="s">
        <v>3846</v>
      </c>
      <c r="H685" s="72">
        <v>6629335</v>
      </c>
      <c r="I685" s="1" t="s">
        <v>3847</v>
      </c>
      <c r="J685" s="73">
        <v>0.3</v>
      </c>
      <c r="K685" s="73">
        <v>0.3</v>
      </c>
      <c r="L685" s="73">
        <v>0.3</v>
      </c>
      <c r="M685" s="1">
        <v>1</v>
      </c>
      <c r="N685" s="1" t="s">
        <v>1158</v>
      </c>
      <c r="O685" s="1" t="s">
        <v>1499</v>
      </c>
      <c r="P685" s="1">
        <v>30202030</v>
      </c>
      <c r="Q685" s="73">
        <v>234500000</v>
      </c>
      <c r="R685" s="74">
        <v>130.5</v>
      </c>
      <c r="S685" s="1" t="s">
        <v>2074</v>
      </c>
      <c r="T685" s="75">
        <v>4.6399999999999997</v>
      </c>
      <c r="U685" s="76">
        <v>1978593750</v>
      </c>
      <c r="V685" s="77">
        <v>1978593750</v>
      </c>
      <c r="W685" s="77">
        <v>6595312500</v>
      </c>
      <c r="X685" s="76">
        <v>3.101779703E-3</v>
      </c>
      <c r="Y685" s="71">
        <v>0</v>
      </c>
      <c r="Z685" s="71">
        <v>1</v>
      </c>
      <c r="AA685" s="71">
        <v>0</v>
      </c>
      <c r="AB685" s="71">
        <v>0</v>
      </c>
      <c r="AC685" s="73">
        <v>0</v>
      </c>
      <c r="AD685" s="73">
        <v>1</v>
      </c>
      <c r="AE685" s="1" t="s">
        <v>2075</v>
      </c>
      <c r="AF685" s="1" t="s">
        <v>1450</v>
      </c>
      <c r="AG685" s="1" t="s">
        <v>1451</v>
      </c>
      <c r="AI685" s="2" t="str">
        <f>INDEX('ISO2-ISO3'!$D$1:$D$249, MATCH($N685, 'ISO2-ISO3'!$C$1:$C$249, 0))</f>
        <v>MYS</v>
      </c>
      <c r="AJ685" s="2" t="str">
        <f>INDEX('WB Country Groups'!$C$2:$C$219, MATCH($AI685, 'WB Country Groups'!$B$2:$B$219, 0))</f>
        <v>East Asia &amp; Pacific</v>
      </c>
    </row>
    <row r="686" spans="1:36">
      <c r="A686" s="70">
        <v>45169</v>
      </c>
      <c r="B686" s="70">
        <v>45169</v>
      </c>
      <c r="C686" s="71">
        <v>892400</v>
      </c>
      <c r="D686" s="1" t="s">
        <v>3848</v>
      </c>
      <c r="E686" s="71">
        <v>1564102</v>
      </c>
      <c r="G686" s="1" t="s">
        <v>3849</v>
      </c>
      <c r="H686" s="72" t="s">
        <v>3850</v>
      </c>
      <c r="I686" s="1" t="s">
        <v>3851</v>
      </c>
      <c r="J686" s="73">
        <v>0.75</v>
      </c>
      <c r="K686" s="73">
        <v>0.75</v>
      </c>
      <c r="L686" s="73">
        <v>0.75</v>
      </c>
      <c r="M686" s="1">
        <v>1</v>
      </c>
      <c r="N686" s="1" t="s">
        <v>1158</v>
      </c>
      <c r="O686" s="1" t="s">
        <v>1484</v>
      </c>
      <c r="P686" s="1">
        <v>40101010</v>
      </c>
      <c r="Q686" s="73">
        <v>19410691735</v>
      </c>
      <c r="R686" s="74">
        <v>4.2300000000000004</v>
      </c>
      <c r="S686" s="1" t="s">
        <v>2074</v>
      </c>
      <c r="T686" s="75">
        <v>4.6399999999999997</v>
      </c>
      <c r="U686" s="76">
        <v>13271642139.932699</v>
      </c>
      <c r="V686" s="77">
        <v>13271642139.932699</v>
      </c>
      <c r="W686" s="77">
        <v>17695522853.2435</v>
      </c>
      <c r="X686" s="76">
        <v>2.0805539396100001E-2</v>
      </c>
      <c r="Y686" s="71">
        <v>1</v>
      </c>
      <c r="Z686" s="71">
        <v>0</v>
      </c>
      <c r="AA686" s="71">
        <v>0</v>
      </c>
      <c r="AB686" s="71">
        <v>0</v>
      </c>
      <c r="AC686" s="73">
        <v>0.35</v>
      </c>
      <c r="AD686" s="73">
        <v>0.65</v>
      </c>
      <c r="AE686" s="1" t="s">
        <v>2075</v>
      </c>
      <c r="AF686" s="1" t="s">
        <v>1450</v>
      </c>
      <c r="AG686" s="1" t="s">
        <v>1451</v>
      </c>
      <c r="AI686" s="2" t="str">
        <f>INDEX('ISO2-ISO3'!$D$1:$D$249, MATCH($N686, 'ISO2-ISO3'!$C$1:$C$249, 0))</f>
        <v>MYS</v>
      </c>
      <c r="AJ686" s="2" t="str">
        <f>INDEX('WB Country Groups'!$C$2:$C$219, MATCH($AI686, 'WB Country Groups'!$B$2:$B$219, 0))</f>
        <v>East Asia &amp; Pacific</v>
      </c>
    </row>
    <row r="687" spans="1:36">
      <c r="A687" s="70">
        <v>45169</v>
      </c>
      <c r="B687" s="70">
        <v>45169</v>
      </c>
      <c r="C687" s="71">
        <v>892400</v>
      </c>
      <c r="D687" s="1" t="s">
        <v>3852</v>
      </c>
      <c r="E687" s="71">
        <v>1564401</v>
      </c>
      <c r="G687" s="1" t="s">
        <v>3853</v>
      </c>
      <c r="H687" s="72" t="s">
        <v>3854</v>
      </c>
      <c r="I687" s="1" t="s">
        <v>3855</v>
      </c>
      <c r="J687" s="73">
        <v>0.5</v>
      </c>
      <c r="K687" s="73">
        <v>0.5</v>
      </c>
      <c r="L687" s="73">
        <v>0.5</v>
      </c>
      <c r="M687" s="1">
        <v>1</v>
      </c>
      <c r="N687" s="1" t="s">
        <v>1158</v>
      </c>
      <c r="O687" s="1" t="s">
        <v>1455</v>
      </c>
      <c r="P687" s="1">
        <v>25301010</v>
      </c>
      <c r="Q687" s="73">
        <v>5938044648</v>
      </c>
      <c r="R687" s="74">
        <v>2.57</v>
      </c>
      <c r="S687" s="1" t="s">
        <v>2074</v>
      </c>
      <c r="T687" s="75">
        <v>4.6399999999999997</v>
      </c>
      <c r="U687" s="76">
        <v>1644480037.2155199</v>
      </c>
      <c r="V687" s="77">
        <v>1644480037.2155199</v>
      </c>
      <c r="W687" s="77">
        <v>3288960074.4310298</v>
      </c>
      <c r="X687" s="76">
        <v>2.5780000575E-3</v>
      </c>
      <c r="Y687" s="71">
        <v>0</v>
      </c>
      <c r="Z687" s="71">
        <v>1</v>
      </c>
      <c r="AA687" s="71">
        <v>0</v>
      </c>
      <c r="AB687" s="71">
        <v>0</v>
      </c>
      <c r="AC687" s="73">
        <v>1</v>
      </c>
      <c r="AD687" s="73">
        <v>0</v>
      </c>
      <c r="AE687" s="1" t="s">
        <v>2075</v>
      </c>
      <c r="AF687" s="1" t="s">
        <v>1450</v>
      </c>
      <c r="AG687" s="1" t="s">
        <v>1451</v>
      </c>
      <c r="AI687" s="2" t="str">
        <f>INDEX('ISO2-ISO3'!$D$1:$D$249, MATCH($N687, 'ISO2-ISO3'!$C$1:$C$249, 0))</f>
        <v>MYS</v>
      </c>
      <c r="AJ687" s="2" t="str">
        <f>INDEX('WB Country Groups'!$C$2:$C$219, MATCH($AI687, 'WB Country Groups'!$B$2:$B$219, 0))</f>
        <v>East Asia &amp; Pacific</v>
      </c>
    </row>
    <row r="688" spans="1:36">
      <c r="A688" s="70">
        <v>45169</v>
      </c>
      <c r="B688" s="70">
        <v>45169</v>
      </c>
      <c r="C688" s="71">
        <v>892400</v>
      </c>
      <c r="D688" s="1" t="s">
        <v>3856</v>
      </c>
      <c r="E688" s="71">
        <v>1564801</v>
      </c>
      <c r="G688" s="1" t="s">
        <v>3857</v>
      </c>
      <c r="H688" s="72">
        <v>6868398</v>
      </c>
      <c r="I688" s="1" t="s">
        <v>3858</v>
      </c>
      <c r="J688" s="73">
        <v>0.35</v>
      </c>
      <c r="K688" s="73">
        <v>0.3</v>
      </c>
      <c r="L688" s="73">
        <v>0.3</v>
      </c>
      <c r="M688" s="1">
        <v>1</v>
      </c>
      <c r="N688" s="1" t="s">
        <v>1158</v>
      </c>
      <c r="O688" s="1" t="s">
        <v>1692</v>
      </c>
      <c r="P688" s="1">
        <v>50101020</v>
      </c>
      <c r="Q688" s="73">
        <v>3821977180</v>
      </c>
      <c r="R688" s="74">
        <v>5.0999999999999996</v>
      </c>
      <c r="S688" s="1" t="s">
        <v>2074</v>
      </c>
      <c r="T688" s="75">
        <v>4.6399999999999997</v>
      </c>
      <c r="U688" s="76">
        <v>1260264027.0258601</v>
      </c>
      <c r="V688" s="77">
        <v>1260264027.0258601</v>
      </c>
      <c r="W688" s="77">
        <v>4200880090.0862098</v>
      </c>
      <c r="X688" s="76">
        <v>1.9756766032999998E-3</v>
      </c>
      <c r="Y688" s="71">
        <v>0</v>
      </c>
      <c r="Z688" s="71">
        <v>1</v>
      </c>
      <c r="AA688" s="71">
        <v>0</v>
      </c>
      <c r="AB688" s="71">
        <v>0</v>
      </c>
      <c r="AC688" s="73">
        <v>0</v>
      </c>
      <c r="AD688" s="73">
        <v>1</v>
      </c>
      <c r="AE688" s="1" t="s">
        <v>2075</v>
      </c>
      <c r="AF688" s="1" t="s">
        <v>1450</v>
      </c>
      <c r="AG688" s="1" t="s">
        <v>1451</v>
      </c>
      <c r="AI688" s="2" t="str">
        <f>INDEX('ISO2-ISO3'!$D$1:$D$249, MATCH($N688, 'ISO2-ISO3'!$C$1:$C$249, 0))</f>
        <v>MYS</v>
      </c>
      <c r="AJ688" s="2" t="str">
        <f>INDEX('WB Country Groups'!$C$2:$C$219, MATCH($AI688, 'WB Country Groups'!$B$2:$B$219, 0))</f>
        <v>East Asia &amp; Pacific</v>
      </c>
    </row>
    <row r="689" spans="1:36">
      <c r="A689" s="70">
        <v>45169</v>
      </c>
      <c r="B689" s="70">
        <v>45169</v>
      </c>
      <c r="C689" s="71">
        <v>892400</v>
      </c>
      <c r="D689" s="1" t="s">
        <v>3859</v>
      </c>
      <c r="E689" s="71">
        <v>1567101</v>
      </c>
      <c r="G689" s="1" t="s">
        <v>3860</v>
      </c>
      <c r="H689" s="72" t="s">
        <v>3861</v>
      </c>
      <c r="I689" s="1" t="s">
        <v>3862</v>
      </c>
      <c r="J689" s="73">
        <v>0.45</v>
      </c>
      <c r="K689" s="73">
        <v>0.45</v>
      </c>
      <c r="L689" s="73">
        <v>0.45</v>
      </c>
      <c r="M689" s="1">
        <v>1</v>
      </c>
      <c r="N689" s="1" t="s">
        <v>1099</v>
      </c>
      <c r="O689" s="1" t="s">
        <v>1447</v>
      </c>
      <c r="P689" s="1">
        <v>35202010</v>
      </c>
      <c r="Q689" s="73">
        <v>46875122110</v>
      </c>
      <c r="R689" s="74">
        <v>1815</v>
      </c>
      <c r="S689" s="1" t="s">
        <v>3616</v>
      </c>
      <c r="T689" s="75">
        <v>15230</v>
      </c>
      <c r="U689" s="76">
        <v>2513805383.0165801</v>
      </c>
      <c r="V689" s="77">
        <v>2513805383.0165801</v>
      </c>
      <c r="W689" s="77">
        <v>5586234184.4812899</v>
      </c>
      <c r="X689" s="76">
        <v>3.9408142850000001E-3</v>
      </c>
      <c r="Y689" s="71">
        <v>0</v>
      </c>
      <c r="Z689" s="71">
        <v>1</v>
      </c>
      <c r="AA689" s="71">
        <v>0</v>
      </c>
      <c r="AB689" s="71">
        <v>0</v>
      </c>
      <c r="AC689" s="73">
        <v>0</v>
      </c>
      <c r="AD689" s="73">
        <v>1</v>
      </c>
      <c r="AE689" s="1" t="s">
        <v>3617</v>
      </c>
      <c r="AF689" s="1" t="s">
        <v>1450</v>
      </c>
      <c r="AG689" s="1" t="s">
        <v>1451</v>
      </c>
      <c r="AI689" s="2" t="str">
        <f>INDEX('ISO2-ISO3'!$D$1:$D$249, MATCH($N689, 'ISO2-ISO3'!$C$1:$C$249, 0))</f>
        <v>IDN</v>
      </c>
      <c r="AJ689" s="2" t="str">
        <f>INDEX('WB Country Groups'!$C$2:$C$219, MATCH($AI689, 'WB Country Groups'!$B$2:$B$219, 0))</f>
        <v>East Asia &amp; Pacific</v>
      </c>
    </row>
    <row r="690" spans="1:36">
      <c r="A690" s="70">
        <v>45169</v>
      </c>
      <c r="B690" s="70">
        <v>45169</v>
      </c>
      <c r="C690" s="71">
        <v>892400</v>
      </c>
      <c r="D690" s="1" t="s">
        <v>3863</v>
      </c>
      <c r="E690" s="71">
        <v>1568001</v>
      </c>
      <c r="G690" s="1" t="s">
        <v>3864</v>
      </c>
      <c r="H690" s="72" t="s">
        <v>3865</v>
      </c>
      <c r="I690" s="1" t="s">
        <v>3866</v>
      </c>
      <c r="J690" s="73">
        <v>0.45</v>
      </c>
      <c r="K690" s="73">
        <v>0.45</v>
      </c>
      <c r="L690" s="73">
        <v>0.45</v>
      </c>
      <c r="M690" s="1">
        <v>1</v>
      </c>
      <c r="N690" s="1" t="s">
        <v>975</v>
      </c>
      <c r="O690" s="1" t="s">
        <v>1447</v>
      </c>
      <c r="P690" s="1">
        <v>35101010</v>
      </c>
      <c r="Q690" s="73">
        <v>1829355873</v>
      </c>
      <c r="R690" s="74">
        <v>13.42</v>
      </c>
      <c r="S690" s="1" t="s">
        <v>1565</v>
      </c>
      <c r="T690" s="75">
        <v>7.8417500000000002</v>
      </c>
      <c r="U690" s="76">
        <v>1408802896.93589</v>
      </c>
      <c r="V690" s="77">
        <v>1408802896.93589</v>
      </c>
      <c r="W690" s="77">
        <v>3130673104.30197</v>
      </c>
      <c r="X690" s="76">
        <v>2.2085363563E-3</v>
      </c>
      <c r="Y690" s="71">
        <v>0</v>
      </c>
      <c r="Z690" s="71">
        <v>1</v>
      </c>
      <c r="AA690" s="71">
        <v>0</v>
      </c>
      <c r="AB690" s="71">
        <v>0</v>
      </c>
      <c r="AC690" s="73">
        <v>0.65</v>
      </c>
      <c r="AD690" s="73">
        <v>0.35</v>
      </c>
      <c r="AE690" s="1" t="s">
        <v>1566</v>
      </c>
      <c r="AF690" s="1" t="s">
        <v>1450</v>
      </c>
      <c r="AG690" s="1" t="s">
        <v>3300</v>
      </c>
      <c r="AI690" s="2" t="str">
        <f>INDEX('ISO2-ISO3'!$D$1:$D$249, MATCH($N690, 'ISO2-ISO3'!$C$1:$C$249, 0))</f>
        <v>CHN</v>
      </c>
      <c r="AJ690" s="2" t="str">
        <f>INDEX('WB Country Groups'!$C$2:$C$219, MATCH($AI690, 'WB Country Groups'!$B$2:$B$219, 0))</f>
        <v>East Asia &amp; Pacific</v>
      </c>
    </row>
    <row r="691" spans="1:36">
      <c r="A691" s="70">
        <v>45169</v>
      </c>
      <c r="B691" s="70">
        <v>45169</v>
      </c>
      <c r="C691" s="71">
        <v>892400</v>
      </c>
      <c r="D691" s="1" t="s">
        <v>3867</v>
      </c>
      <c r="E691" s="71">
        <v>1568701</v>
      </c>
      <c r="G691" s="1" t="s">
        <v>3868</v>
      </c>
      <c r="H691" s="72">
        <v>6795236</v>
      </c>
      <c r="I691" s="1" t="s">
        <v>3869</v>
      </c>
      <c r="J691" s="73">
        <v>0.5</v>
      </c>
      <c r="K691" s="73">
        <v>0.5</v>
      </c>
      <c r="L691" s="73">
        <v>0.5</v>
      </c>
      <c r="M691" s="1">
        <v>1</v>
      </c>
      <c r="N691" s="1" t="s">
        <v>1099</v>
      </c>
      <c r="O691" s="1" t="s">
        <v>1462</v>
      </c>
      <c r="P691" s="1">
        <v>15102010</v>
      </c>
      <c r="Q691" s="73">
        <v>6751540089</v>
      </c>
      <c r="R691" s="74">
        <v>6800</v>
      </c>
      <c r="S691" s="1" t="s">
        <v>3616</v>
      </c>
      <c r="T691" s="75">
        <v>15230</v>
      </c>
      <c r="U691" s="76">
        <v>1507238102.6001301</v>
      </c>
      <c r="V691" s="77">
        <v>1507238102.6001301</v>
      </c>
      <c r="W691" s="77">
        <v>3014476205.2002602</v>
      </c>
      <c r="X691" s="76">
        <v>2.3628501576999999E-3</v>
      </c>
      <c r="Y691" s="71">
        <v>0</v>
      </c>
      <c r="Z691" s="71">
        <v>1</v>
      </c>
      <c r="AA691" s="71">
        <v>0</v>
      </c>
      <c r="AB691" s="71">
        <v>0</v>
      </c>
      <c r="AC691" s="73">
        <v>1</v>
      </c>
      <c r="AD691" s="73">
        <v>0</v>
      </c>
      <c r="AE691" s="1" t="s">
        <v>3617</v>
      </c>
      <c r="AF691" s="1" t="s">
        <v>1450</v>
      </c>
      <c r="AG691" s="1" t="s">
        <v>1451</v>
      </c>
      <c r="AI691" s="2" t="str">
        <f>INDEX('ISO2-ISO3'!$D$1:$D$249, MATCH($N691, 'ISO2-ISO3'!$C$1:$C$249, 0))</f>
        <v>IDN</v>
      </c>
      <c r="AJ691" s="2" t="str">
        <f>INDEX('WB Country Groups'!$C$2:$C$219, MATCH($AI691, 'WB Country Groups'!$B$2:$B$219, 0))</f>
        <v>East Asia &amp; Pacific</v>
      </c>
    </row>
    <row r="692" spans="1:36">
      <c r="A692" s="70">
        <v>45169</v>
      </c>
      <c r="B692" s="70">
        <v>45169</v>
      </c>
      <c r="C692" s="71">
        <v>892400</v>
      </c>
      <c r="D692" s="1" t="s">
        <v>3870</v>
      </c>
      <c r="E692" s="71">
        <v>1568801</v>
      </c>
      <c r="F692" s="1" t="s">
        <v>3871</v>
      </c>
      <c r="G692" s="1" t="s">
        <v>3872</v>
      </c>
      <c r="H692" s="72">
        <v>6055112</v>
      </c>
      <c r="I692" s="1" t="s">
        <v>3873</v>
      </c>
      <c r="J692" s="73">
        <v>0.45</v>
      </c>
      <c r="K692" s="73">
        <v>0.45</v>
      </c>
      <c r="L692" s="73">
        <v>0.45</v>
      </c>
      <c r="M692" s="1">
        <v>1</v>
      </c>
      <c r="N692" s="1" t="s">
        <v>1239</v>
      </c>
      <c r="O692" s="1" t="s">
        <v>1564</v>
      </c>
      <c r="P692" s="1">
        <v>60201010</v>
      </c>
      <c r="Q692" s="73">
        <v>14994511431</v>
      </c>
      <c r="R692" s="74">
        <v>27.15</v>
      </c>
      <c r="S692" s="1" t="s">
        <v>3727</v>
      </c>
      <c r="T692" s="75">
        <v>56.62</v>
      </c>
      <c r="U692" s="76">
        <v>3235525316.28828</v>
      </c>
      <c r="V692" s="77">
        <v>3235525316.28828</v>
      </c>
      <c r="W692" s="77">
        <v>7190056258.4183998</v>
      </c>
      <c r="X692" s="76">
        <v>5.0722321114999996E-3</v>
      </c>
      <c r="Y692" s="71">
        <v>1</v>
      </c>
      <c r="Z692" s="71">
        <v>0</v>
      </c>
      <c r="AA692" s="71">
        <v>0</v>
      </c>
      <c r="AB692" s="71">
        <v>0</v>
      </c>
      <c r="AC692" s="73">
        <v>0</v>
      </c>
      <c r="AD692" s="73">
        <v>1</v>
      </c>
      <c r="AE692" s="1" t="s">
        <v>3728</v>
      </c>
      <c r="AF692" s="1" t="s">
        <v>1450</v>
      </c>
      <c r="AG692" s="1" t="s">
        <v>1451</v>
      </c>
      <c r="AI692" s="2" t="str">
        <f>INDEX('ISO2-ISO3'!$D$1:$D$249, MATCH($N692, 'ISO2-ISO3'!$C$1:$C$249, 0))</f>
        <v>PHL</v>
      </c>
      <c r="AJ692" s="2" t="str">
        <f>INDEX('WB Country Groups'!$C$2:$C$219, MATCH($AI692, 'WB Country Groups'!$B$2:$B$219, 0))</f>
        <v>East Asia &amp; Pacific</v>
      </c>
    </row>
    <row r="693" spans="1:36">
      <c r="A693" s="70">
        <v>45169</v>
      </c>
      <c r="B693" s="70">
        <v>45169</v>
      </c>
      <c r="C693" s="71">
        <v>892400</v>
      </c>
      <c r="D693" s="1" t="s">
        <v>3874</v>
      </c>
      <c r="E693" s="71">
        <v>1569601</v>
      </c>
      <c r="F693" s="1" t="s">
        <v>3875</v>
      </c>
      <c r="G693" s="1" t="s">
        <v>3876</v>
      </c>
      <c r="H693" s="72">
        <v>6514442</v>
      </c>
      <c r="I693" s="1" t="s">
        <v>3877</v>
      </c>
      <c r="J693" s="73">
        <v>0.45</v>
      </c>
      <c r="K693" s="73">
        <v>0.4</v>
      </c>
      <c r="L693" s="73">
        <v>0.4</v>
      </c>
      <c r="M693" s="1">
        <v>1</v>
      </c>
      <c r="N693" s="1" t="s">
        <v>1239</v>
      </c>
      <c r="O693" s="1" t="s">
        <v>1484</v>
      </c>
      <c r="P693" s="1">
        <v>40101010</v>
      </c>
      <c r="Q693" s="73">
        <v>4497415555</v>
      </c>
      <c r="R693" s="74">
        <v>55.2</v>
      </c>
      <c r="S693" s="1" t="s">
        <v>3727</v>
      </c>
      <c r="T693" s="75">
        <v>56.62</v>
      </c>
      <c r="U693" s="76">
        <v>1753849089.62204</v>
      </c>
      <c r="V693" s="77">
        <v>1753849089.62204</v>
      </c>
      <c r="W693" s="77">
        <v>4384622724.0551004</v>
      </c>
      <c r="X693" s="76">
        <v>2.7494545094000002E-3</v>
      </c>
      <c r="Y693" s="71">
        <v>0</v>
      </c>
      <c r="Z693" s="71">
        <v>1</v>
      </c>
      <c r="AA693" s="71">
        <v>0</v>
      </c>
      <c r="AB693" s="71">
        <v>0</v>
      </c>
      <c r="AC693" s="73">
        <v>1</v>
      </c>
      <c r="AD693" s="73">
        <v>0</v>
      </c>
      <c r="AE693" s="1" t="s">
        <v>3728</v>
      </c>
      <c r="AF693" s="1" t="s">
        <v>1450</v>
      </c>
      <c r="AG693" s="1" t="s">
        <v>1451</v>
      </c>
      <c r="AI693" s="2" t="str">
        <f>INDEX('ISO2-ISO3'!$D$1:$D$249, MATCH($N693, 'ISO2-ISO3'!$C$1:$C$249, 0))</f>
        <v>PHL</v>
      </c>
      <c r="AJ693" s="2" t="str">
        <f>INDEX('WB Country Groups'!$C$2:$C$219, MATCH($AI693, 'WB Country Groups'!$B$2:$B$219, 0))</f>
        <v>East Asia &amp; Pacific</v>
      </c>
    </row>
    <row r="694" spans="1:36">
      <c r="A694" s="70">
        <v>45169</v>
      </c>
      <c r="B694" s="70">
        <v>45169</v>
      </c>
      <c r="C694" s="71">
        <v>892400</v>
      </c>
      <c r="D694" s="1" t="s">
        <v>3878</v>
      </c>
      <c r="E694" s="71">
        <v>1571101</v>
      </c>
      <c r="G694" s="1" t="s">
        <v>3879</v>
      </c>
      <c r="H694" s="72">
        <v>6440020</v>
      </c>
      <c r="I694" s="1" t="s">
        <v>3880</v>
      </c>
      <c r="J694" s="73">
        <v>0.5</v>
      </c>
      <c r="K694" s="73">
        <v>0.5</v>
      </c>
      <c r="L694" s="73">
        <v>0.5</v>
      </c>
      <c r="M694" s="1">
        <v>1</v>
      </c>
      <c r="N694" s="1" t="s">
        <v>1129</v>
      </c>
      <c r="O694" s="1" t="s">
        <v>1462</v>
      </c>
      <c r="P694" s="1">
        <v>15101010</v>
      </c>
      <c r="Q694" s="73">
        <v>42775419</v>
      </c>
      <c r="R694" s="74">
        <v>136600</v>
      </c>
      <c r="S694" s="1" t="s">
        <v>3451</v>
      </c>
      <c r="T694" s="75">
        <v>1321.75</v>
      </c>
      <c r="U694" s="76">
        <v>2210373457.6886702</v>
      </c>
      <c r="V694" s="77">
        <v>2210373457.6886702</v>
      </c>
      <c r="W694" s="77">
        <v>4420746915.3773403</v>
      </c>
      <c r="X694" s="76">
        <v>3.4651335207000001E-3</v>
      </c>
      <c r="Y694" s="71">
        <v>0</v>
      </c>
      <c r="Z694" s="71">
        <v>1</v>
      </c>
      <c r="AA694" s="71">
        <v>0</v>
      </c>
      <c r="AB694" s="71">
        <v>0</v>
      </c>
      <c r="AC694" s="73">
        <v>1</v>
      </c>
      <c r="AD694" s="73">
        <v>0</v>
      </c>
      <c r="AE694" s="1" t="s">
        <v>3452</v>
      </c>
      <c r="AF694" s="1" t="s">
        <v>1450</v>
      </c>
      <c r="AG694" s="1" t="s">
        <v>1451</v>
      </c>
      <c r="AI694" s="2" t="str">
        <f>INDEX('ISO2-ISO3'!$D$1:$D$249, MATCH($N694, 'ISO2-ISO3'!$C$1:$C$249, 0))</f>
        <v>KOR</v>
      </c>
      <c r="AJ694" s="2" t="str">
        <f>INDEX('WB Country Groups'!$C$2:$C$219, MATCH($AI694, 'WB Country Groups'!$B$2:$B$219, 0))</f>
        <v>East Asia &amp; Pacific</v>
      </c>
    </row>
    <row r="695" spans="1:36">
      <c r="A695" s="70">
        <v>45169</v>
      </c>
      <c r="B695" s="70">
        <v>45169</v>
      </c>
      <c r="C695" s="71">
        <v>892400</v>
      </c>
      <c r="D695" s="1" t="s">
        <v>3881</v>
      </c>
      <c r="E695" s="71">
        <v>1572001</v>
      </c>
      <c r="G695" s="1" t="s">
        <v>3882</v>
      </c>
      <c r="H695" s="72">
        <v>6495730</v>
      </c>
      <c r="I695" s="1" t="s">
        <v>3883</v>
      </c>
      <c r="J695" s="73">
        <v>0.5</v>
      </c>
      <c r="K695" s="73">
        <v>0.4</v>
      </c>
      <c r="L695" s="73">
        <v>0.4</v>
      </c>
      <c r="M695" s="1">
        <v>1</v>
      </c>
      <c r="N695" s="1" t="s">
        <v>1129</v>
      </c>
      <c r="O695" s="1" t="s">
        <v>1548</v>
      </c>
      <c r="P695" s="1">
        <v>55101010</v>
      </c>
      <c r="Q695" s="73">
        <v>641964077</v>
      </c>
      <c r="R695" s="74">
        <v>17820</v>
      </c>
      <c r="S695" s="1" t="s">
        <v>3451</v>
      </c>
      <c r="T695" s="75">
        <v>1321.75</v>
      </c>
      <c r="U695" s="76">
        <v>3462016221.5668602</v>
      </c>
      <c r="V695" s="77">
        <v>3462016221.5668602</v>
      </c>
      <c r="W695" s="77">
        <v>8655040553.91716</v>
      </c>
      <c r="X695" s="76">
        <v>5.4272948387000001E-3</v>
      </c>
      <c r="Y695" s="71">
        <v>1</v>
      </c>
      <c r="Z695" s="71">
        <v>0</v>
      </c>
      <c r="AA695" s="71">
        <v>0</v>
      </c>
      <c r="AB695" s="71">
        <v>0</v>
      </c>
      <c r="AC695" s="73">
        <v>1</v>
      </c>
      <c r="AD695" s="73">
        <v>0</v>
      </c>
      <c r="AE695" s="1" t="s">
        <v>3452</v>
      </c>
      <c r="AF695" s="1" t="s">
        <v>1450</v>
      </c>
      <c r="AG695" s="1" t="s">
        <v>1451</v>
      </c>
      <c r="AI695" s="2" t="str">
        <f>INDEX('ISO2-ISO3'!$D$1:$D$249, MATCH($N695, 'ISO2-ISO3'!$C$1:$C$249, 0))</f>
        <v>KOR</v>
      </c>
      <c r="AJ695" s="2" t="str">
        <f>INDEX('WB Country Groups'!$C$2:$C$219, MATCH($AI695, 'WB Country Groups'!$B$2:$B$219, 0))</f>
        <v>East Asia &amp; Pacific</v>
      </c>
    </row>
    <row r="696" spans="1:36">
      <c r="A696" s="70">
        <v>45169</v>
      </c>
      <c r="B696" s="70">
        <v>45169</v>
      </c>
      <c r="C696" s="71">
        <v>892400</v>
      </c>
      <c r="D696" s="1" t="s">
        <v>3884</v>
      </c>
      <c r="E696" s="71">
        <v>1573301</v>
      </c>
      <c r="G696" s="1" t="s">
        <v>3885</v>
      </c>
      <c r="H696" s="72">
        <v>6771689</v>
      </c>
      <c r="I696" s="1" t="s">
        <v>3886</v>
      </c>
      <c r="J696" s="73">
        <v>0.75</v>
      </c>
      <c r="K696" s="73">
        <v>0.75</v>
      </c>
      <c r="L696" s="73">
        <v>0.75</v>
      </c>
      <c r="M696" s="1">
        <v>1</v>
      </c>
      <c r="N696" s="1" t="s">
        <v>1129</v>
      </c>
      <c r="O696" s="1" t="s">
        <v>1474</v>
      </c>
      <c r="P696" s="1">
        <v>45203015</v>
      </c>
      <c r="Q696" s="73">
        <v>74693696</v>
      </c>
      <c r="R696" s="74">
        <v>135400</v>
      </c>
      <c r="S696" s="1" t="s">
        <v>3451</v>
      </c>
      <c r="T696" s="75">
        <v>1321.75</v>
      </c>
      <c r="U696" s="76">
        <v>5738713696.8413095</v>
      </c>
      <c r="V696" s="77">
        <v>5738713696.8413095</v>
      </c>
      <c r="W696" s="77">
        <v>7796335150.8227701</v>
      </c>
      <c r="X696" s="76">
        <v>8.9964024529999992E-3</v>
      </c>
      <c r="Y696" s="71">
        <v>1</v>
      </c>
      <c r="Z696" s="71">
        <v>0</v>
      </c>
      <c r="AA696" s="71">
        <v>0</v>
      </c>
      <c r="AB696" s="71">
        <v>0</v>
      </c>
      <c r="AC696" s="73">
        <v>0</v>
      </c>
      <c r="AD696" s="73">
        <v>1</v>
      </c>
      <c r="AE696" s="1" t="s">
        <v>3452</v>
      </c>
      <c r="AF696" s="1" t="s">
        <v>1450</v>
      </c>
      <c r="AG696" s="1" t="s">
        <v>1451</v>
      </c>
      <c r="AI696" s="2" t="str">
        <f>INDEX('ISO2-ISO3'!$D$1:$D$249, MATCH($N696, 'ISO2-ISO3'!$C$1:$C$249, 0))</f>
        <v>KOR</v>
      </c>
      <c r="AJ696" s="2" t="str">
        <f>INDEX('WB Country Groups'!$C$2:$C$219, MATCH($AI696, 'WB Country Groups'!$B$2:$B$219, 0))</f>
        <v>East Asia &amp; Pacific</v>
      </c>
    </row>
    <row r="697" spans="1:36">
      <c r="A697" s="70">
        <v>45169</v>
      </c>
      <c r="B697" s="70">
        <v>45169</v>
      </c>
      <c r="C697" s="71">
        <v>892400</v>
      </c>
      <c r="D697" s="1" t="s">
        <v>3887</v>
      </c>
      <c r="E697" s="71">
        <v>1574405</v>
      </c>
      <c r="G697" s="1" t="s">
        <v>3888</v>
      </c>
      <c r="H697" s="72" t="s">
        <v>3889</v>
      </c>
      <c r="I697" s="1" t="s">
        <v>3890</v>
      </c>
      <c r="J697" s="73">
        <v>0.3</v>
      </c>
      <c r="K697" s="73">
        <v>0.3</v>
      </c>
      <c r="L697" s="73">
        <v>0.3</v>
      </c>
      <c r="M697" s="1">
        <v>1</v>
      </c>
      <c r="N697" s="1" t="s">
        <v>1337</v>
      </c>
      <c r="O697" s="1" t="s">
        <v>1692</v>
      </c>
      <c r="P697" s="1">
        <v>50102010</v>
      </c>
      <c r="Q697" s="73">
        <v>3206687685</v>
      </c>
      <c r="R697" s="74">
        <v>72.75</v>
      </c>
      <c r="S697" s="1" t="s">
        <v>3341</v>
      </c>
      <c r="T697" s="75">
        <v>35.017499999999998</v>
      </c>
      <c r="U697" s="76">
        <v>1998599520.9573801</v>
      </c>
      <c r="V697" s="77">
        <v>1998599520.9573801</v>
      </c>
      <c r="W697" s="77">
        <v>6661998403.1912603</v>
      </c>
      <c r="X697" s="76">
        <v>3.1331421260000001E-3</v>
      </c>
      <c r="Y697" s="71">
        <v>1</v>
      </c>
      <c r="Z697" s="71">
        <v>0</v>
      </c>
      <c r="AA697" s="71">
        <v>0</v>
      </c>
      <c r="AB697" s="71">
        <v>0</v>
      </c>
      <c r="AC697" s="73">
        <v>1</v>
      </c>
      <c r="AD697" s="73">
        <v>0</v>
      </c>
      <c r="AE697" s="1" t="s">
        <v>3342</v>
      </c>
      <c r="AF697" s="1" t="s">
        <v>1450</v>
      </c>
      <c r="AG697" s="1" t="s">
        <v>1451</v>
      </c>
      <c r="AI697" s="2" t="str">
        <f>INDEX('ISO2-ISO3'!$D$1:$D$249, MATCH($N697, 'ISO2-ISO3'!$C$1:$C$249, 0))</f>
        <v>THA</v>
      </c>
      <c r="AJ697" s="2" t="str">
        <f>INDEX('WB Country Groups'!$C$2:$C$219, MATCH($AI697, 'WB Country Groups'!$B$2:$B$219, 0))</f>
        <v>East Asia &amp; Pacific</v>
      </c>
    </row>
    <row r="698" spans="1:36">
      <c r="A698" s="70">
        <v>45169</v>
      </c>
      <c r="B698" s="70">
        <v>45169</v>
      </c>
      <c r="C698" s="71">
        <v>892400</v>
      </c>
      <c r="D698" s="1" t="s">
        <v>3891</v>
      </c>
      <c r="E698" s="71">
        <v>1574601</v>
      </c>
      <c r="G698" s="1" t="s">
        <v>3892</v>
      </c>
      <c r="H698" s="72" t="s">
        <v>3893</v>
      </c>
      <c r="I698" s="1" t="s">
        <v>3894</v>
      </c>
      <c r="J698" s="73">
        <v>0.9</v>
      </c>
      <c r="K698" s="73">
        <v>0.9</v>
      </c>
      <c r="L698" s="73">
        <v>0.9</v>
      </c>
      <c r="M698" s="1">
        <v>1</v>
      </c>
      <c r="N698" s="1" t="s">
        <v>1337</v>
      </c>
      <c r="O698" s="1" t="s">
        <v>1541</v>
      </c>
      <c r="P698" s="1">
        <v>10102050</v>
      </c>
      <c r="Q698" s="73">
        <v>8454161388</v>
      </c>
      <c r="R698" s="74">
        <v>8.6</v>
      </c>
      <c r="S698" s="1" t="s">
        <v>3341</v>
      </c>
      <c r="T698" s="75">
        <v>35.017499999999998</v>
      </c>
      <c r="U698" s="76">
        <v>1868643082.5478699</v>
      </c>
      <c r="V698" s="77">
        <v>1868643082.5478699</v>
      </c>
      <c r="W698" s="77">
        <v>2076270091.7198501</v>
      </c>
      <c r="X698" s="76">
        <v>2.9294134713E-3</v>
      </c>
      <c r="Y698" s="71">
        <v>0</v>
      </c>
      <c r="Z698" s="71">
        <v>1</v>
      </c>
      <c r="AA698" s="71">
        <v>0</v>
      </c>
      <c r="AB698" s="71">
        <v>0</v>
      </c>
      <c r="AC698" s="73">
        <v>0.65</v>
      </c>
      <c r="AD698" s="73">
        <v>0.35</v>
      </c>
      <c r="AE698" s="1" t="s">
        <v>3342</v>
      </c>
      <c r="AF698" s="1" t="s">
        <v>1450</v>
      </c>
      <c r="AG698" s="1" t="s">
        <v>1451</v>
      </c>
      <c r="AI698" s="2" t="str">
        <f>INDEX('ISO2-ISO3'!$D$1:$D$249, MATCH($N698, 'ISO2-ISO3'!$C$1:$C$249, 0))</f>
        <v>THA</v>
      </c>
      <c r="AJ698" s="2" t="str">
        <f>INDEX('WB Country Groups'!$C$2:$C$219, MATCH($AI698, 'WB Country Groups'!$B$2:$B$219, 0))</f>
        <v>East Asia &amp; Pacific</v>
      </c>
    </row>
    <row r="699" spans="1:36">
      <c r="A699" s="70">
        <v>45169</v>
      </c>
      <c r="B699" s="70">
        <v>45169</v>
      </c>
      <c r="C699" s="71">
        <v>892400</v>
      </c>
      <c r="D699" s="1" t="s">
        <v>3895</v>
      </c>
      <c r="E699" s="71">
        <v>1577302</v>
      </c>
      <c r="G699" s="1" t="s">
        <v>3896</v>
      </c>
      <c r="H699" s="72" t="s">
        <v>3897</v>
      </c>
      <c r="I699" s="1" t="s">
        <v>3898</v>
      </c>
      <c r="J699" s="73">
        <v>0.25</v>
      </c>
      <c r="K699" s="73">
        <v>0.25</v>
      </c>
      <c r="L699" s="73">
        <v>0.25</v>
      </c>
      <c r="M699" s="1">
        <v>1</v>
      </c>
      <c r="N699" s="1" t="s">
        <v>1239</v>
      </c>
      <c r="O699" s="1" t="s">
        <v>1548</v>
      </c>
      <c r="P699" s="1">
        <v>55101010</v>
      </c>
      <c r="Q699" s="73">
        <v>1127098705</v>
      </c>
      <c r="R699" s="74">
        <v>343.6</v>
      </c>
      <c r="S699" s="1" t="s">
        <v>3727</v>
      </c>
      <c r="T699" s="75">
        <v>56.62</v>
      </c>
      <c r="U699" s="76">
        <v>1709957237.0098901</v>
      </c>
      <c r="V699" s="77">
        <v>1709957237.0098901</v>
      </c>
      <c r="W699" s="77">
        <v>6839828948.0395603</v>
      </c>
      <c r="X699" s="76">
        <v>2.6806466211999999E-3</v>
      </c>
      <c r="Y699" s="71">
        <v>0</v>
      </c>
      <c r="Z699" s="71">
        <v>1</v>
      </c>
      <c r="AA699" s="71">
        <v>0</v>
      </c>
      <c r="AB699" s="71">
        <v>0</v>
      </c>
      <c r="AC699" s="73">
        <v>1</v>
      </c>
      <c r="AD699" s="73">
        <v>0</v>
      </c>
      <c r="AE699" s="1" t="s">
        <v>3728</v>
      </c>
      <c r="AF699" s="1" t="s">
        <v>1450</v>
      </c>
      <c r="AG699" s="1" t="s">
        <v>1619</v>
      </c>
      <c r="AI699" s="2" t="str">
        <f>INDEX('ISO2-ISO3'!$D$1:$D$249, MATCH($N699, 'ISO2-ISO3'!$C$1:$C$249, 0))</f>
        <v>PHL</v>
      </c>
      <c r="AJ699" s="2" t="str">
        <f>INDEX('WB Country Groups'!$C$2:$C$219, MATCH($AI699, 'WB Country Groups'!$B$2:$B$219, 0))</f>
        <v>East Asia &amp; Pacific</v>
      </c>
    </row>
    <row r="700" spans="1:36">
      <c r="A700" s="70">
        <v>45169</v>
      </c>
      <c r="B700" s="70">
        <v>45169</v>
      </c>
      <c r="C700" s="71">
        <v>892400</v>
      </c>
      <c r="D700" s="1" t="s">
        <v>3899</v>
      </c>
      <c r="E700" s="71">
        <v>1579201</v>
      </c>
      <c r="G700" s="1" t="s">
        <v>3900</v>
      </c>
      <c r="H700" s="72">
        <v>2308445</v>
      </c>
      <c r="I700" s="1" t="s">
        <v>3901</v>
      </c>
      <c r="J700" s="73">
        <v>0.9</v>
      </c>
      <c r="K700" s="73">
        <v>0.9</v>
      </c>
      <c r="L700" s="73">
        <v>0.9</v>
      </c>
      <c r="M700" s="1">
        <v>1</v>
      </c>
      <c r="N700" s="1" t="s">
        <v>945</v>
      </c>
      <c r="O700" s="1" t="s">
        <v>1548</v>
      </c>
      <c r="P700" s="1">
        <v>55101010</v>
      </c>
      <c r="Q700" s="73">
        <v>279941394</v>
      </c>
      <c r="R700" s="74">
        <v>38.74</v>
      </c>
      <c r="S700" s="1" t="s">
        <v>3542</v>
      </c>
      <c r="T700" s="75">
        <v>4.9509499999999997</v>
      </c>
      <c r="U700" s="76">
        <v>1971427027.78335</v>
      </c>
      <c r="V700" s="77">
        <v>1971427027.78335</v>
      </c>
      <c r="W700" s="77">
        <v>16587310252.254601</v>
      </c>
      <c r="X700" s="76">
        <v>3.0905446561E-3</v>
      </c>
      <c r="Y700" s="71">
        <v>1</v>
      </c>
      <c r="Z700" s="71">
        <v>0</v>
      </c>
      <c r="AA700" s="71">
        <v>0</v>
      </c>
      <c r="AB700" s="71">
        <v>0</v>
      </c>
      <c r="AC700" s="73">
        <v>1</v>
      </c>
      <c r="AD700" s="73">
        <v>0</v>
      </c>
      <c r="AE700" s="1" t="s">
        <v>3543</v>
      </c>
      <c r="AF700" s="1" t="s">
        <v>1241</v>
      </c>
      <c r="AG700" s="1" t="s">
        <v>1619</v>
      </c>
      <c r="AI700" s="2" t="str">
        <f>INDEX('ISO2-ISO3'!$D$1:$D$249, MATCH($N700, 'ISO2-ISO3'!$C$1:$C$249, 0))</f>
        <v>BRA</v>
      </c>
      <c r="AJ700" s="2" t="str">
        <f>INDEX('WB Country Groups'!$C$2:$C$219, MATCH($AI700, 'WB Country Groups'!$B$2:$B$219, 0))</f>
        <v>Latin America &amp; Caribbean</v>
      </c>
    </row>
    <row r="701" spans="1:36">
      <c r="A701" s="70">
        <v>45169</v>
      </c>
      <c r="B701" s="70">
        <v>45169</v>
      </c>
      <c r="C701" s="71">
        <v>892400</v>
      </c>
      <c r="D701" s="1" t="s">
        <v>3902</v>
      </c>
      <c r="E701" s="71">
        <v>1579203</v>
      </c>
      <c r="G701" s="1" t="s">
        <v>3903</v>
      </c>
      <c r="H701" s="72">
        <v>2311120</v>
      </c>
      <c r="I701" s="1" t="s">
        <v>3904</v>
      </c>
      <c r="J701" s="73">
        <v>0.6</v>
      </c>
      <c r="K701" s="73">
        <v>0.6</v>
      </c>
      <c r="L701" s="73">
        <v>0.6</v>
      </c>
      <c r="M701" s="1">
        <v>1</v>
      </c>
      <c r="N701" s="1" t="s">
        <v>945</v>
      </c>
      <c r="O701" s="1" t="s">
        <v>1548</v>
      </c>
      <c r="P701" s="1">
        <v>55101010</v>
      </c>
      <c r="Q701" s="73">
        <v>2021139464</v>
      </c>
      <c r="R701" s="74">
        <v>35.26</v>
      </c>
      <c r="S701" s="1" t="s">
        <v>3542</v>
      </c>
      <c r="T701" s="75">
        <v>4.9509499999999997</v>
      </c>
      <c r="U701" s="76">
        <v>8636570052.2897606</v>
      </c>
      <c r="V701" s="77">
        <v>8636570052.2897606</v>
      </c>
      <c r="W701" s="77">
        <v>16587310252.254601</v>
      </c>
      <c r="X701" s="76">
        <v>1.3539281467600001E-2</v>
      </c>
      <c r="Y701" s="71">
        <v>1</v>
      </c>
      <c r="Z701" s="71">
        <v>0</v>
      </c>
      <c r="AA701" s="71">
        <v>0</v>
      </c>
      <c r="AB701" s="71">
        <v>0</v>
      </c>
      <c r="AC701" s="73">
        <v>1</v>
      </c>
      <c r="AD701" s="73">
        <v>0</v>
      </c>
      <c r="AE701" s="1" t="s">
        <v>3543</v>
      </c>
      <c r="AF701" s="1" t="s">
        <v>3544</v>
      </c>
      <c r="AG701" s="1" t="s">
        <v>1451</v>
      </c>
      <c r="AI701" s="2" t="str">
        <f>INDEX('ISO2-ISO3'!$D$1:$D$249, MATCH($N701, 'ISO2-ISO3'!$C$1:$C$249, 0))</f>
        <v>BRA</v>
      </c>
      <c r="AJ701" s="2" t="str">
        <f>INDEX('WB Country Groups'!$C$2:$C$219, MATCH($AI701, 'WB Country Groups'!$B$2:$B$219, 0))</f>
        <v>Latin America &amp; Caribbean</v>
      </c>
    </row>
    <row r="702" spans="1:36">
      <c r="A702" s="70">
        <v>45169</v>
      </c>
      <c r="B702" s="70">
        <v>45169</v>
      </c>
      <c r="C702" s="71">
        <v>892400</v>
      </c>
      <c r="D702" s="1" t="s">
        <v>3905</v>
      </c>
      <c r="E702" s="71">
        <v>1579401</v>
      </c>
      <c r="G702" s="1" t="s">
        <v>3906</v>
      </c>
      <c r="H702" s="72">
        <v>6904612</v>
      </c>
      <c r="I702" s="1" t="s">
        <v>3907</v>
      </c>
      <c r="J702" s="73">
        <v>0.45</v>
      </c>
      <c r="K702" s="73">
        <v>0.45</v>
      </c>
      <c r="L702" s="73">
        <v>0.45</v>
      </c>
      <c r="M702" s="1">
        <v>1</v>
      </c>
      <c r="N702" s="1" t="s">
        <v>1158</v>
      </c>
      <c r="O702" s="1" t="s">
        <v>1548</v>
      </c>
      <c r="P702" s="1">
        <v>55101010</v>
      </c>
      <c r="Q702" s="73">
        <v>5753077371</v>
      </c>
      <c r="R702" s="74">
        <v>9.84</v>
      </c>
      <c r="S702" s="1" t="s">
        <v>2074</v>
      </c>
      <c r="T702" s="75">
        <v>4.6399999999999997</v>
      </c>
      <c r="U702" s="76">
        <v>5490221249.7387896</v>
      </c>
      <c r="V702" s="77">
        <v>5490221249.7387896</v>
      </c>
      <c r="W702" s="77">
        <v>12200491666.086201</v>
      </c>
      <c r="X702" s="76">
        <v>8.6068485948999993E-3</v>
      </c>
      <c r="Y702" s="71">
        <v>1</v>
      </c>
      <c r="Z702" s="71">
        <v>0</v>
      </c>
      <c r="AA702" s="71">
        <v>0</v>
      </c>
      <c r="AB702" s="71">
        <v>0</v>
      </c>
      <c r="AC702" s="73">
        <v>1</v>
      </c>
      <c r="AD702" s="73">
        <v>0</v>
      </c>
      <c r="AE702" s="1" t="s">
        <v>2075</v>
      </c>
      <c r="AF702" s="1" t="s">
        <v>1450</v>
      </c>
      <c r="AG702" s="1" t="s">
        <v>1451</v>
      </c>
      <c r="AI702" s="2" t="str">
        <f>INDEX('ISO2-ISO3'!$D$1:$D$249, MATCH($N702, 'ISO2-ISO3'!$C$1:$C$249, 0))</f>
        <v>MYS</v>
      </c>
      <c r="AJ702" s="2" t="str">
        <f>INDEX('WB Country Groups'!$C$2:$C$219, MATCH($AI702, 'WB Country Groups'!$B$2:$B$219, 0))</f>
        <v>East Asia &amp; Pacific</v>
      </c>
    </row>
    <row r="703" spans="1:36">
      <c r="A703" s="70">
        <v>45169</v>
      </c>
      <c r="B703" s="70">
        <v>45169</v>
      </c>
      <c r="C703" s="71">
        <v>892400</v>
      </c>
      <c r="D703" s="1" t="s">
        <v>3908</v>
      </c>
      <c r="E703" s="71">
        <v>1582301</v>
      </c>
      <c r="F703" s="1" t="s">
        <v>3909</v>
      </c>
      <c r="G703" s="1" t="s">
        <v>3910</v>
      </c>
      <c r="H703" s="72">
        <v>2069355</v>
      </c>
      <c r="I703" s="1" t="s">
        <v>3911</v>
      </c>
      <c r="J703" s="73">
        <v>0.35</v>
      </c>
      <c r="K703" s="73">
        <v>0.35</v>
      </c>
      <c r="L703" s="73">
        <v>0.35</v>
      </c>
      <c r="M703" s="1">
        <v>1</v>
      </c>
      <c r="N703" s="1" t="s">
        <v>973</v>
      </c>
      <c r="O703" s="1" t="s">
        <v>1484</v>
      </c>
      <c r="P703" s="1">
        <v>40101010</v>
      </c>
      <c r="Q703" s="73">
        <v>190537919</v>
      </c>
      <c r="R703" s="74">
        <v>24527</v>
      </c>
      <c r="S703" s="1" t="s">
        <v>3580</v>
      </c>
      <c r="T703" s="75">
        <v>856.65</v>
      </c>
      <c r="U703" s="76">
        <v>1909371667.2614801</v>
      </c>
      <c r="V703" s="77">
        <v>1909371667.2614801</v>
      </c>
      <c r="W703" s="77">
        <v>5455347620.7470999</v>
      </c>
      <c r="X703" s="76">
        <v>2.9932624031E-3</v>
      </c>
      <c r="Y703" s="71">
        <v>0</v>
      </c>
      <c r="Z703" s="71">
        <v>1</v>
      </c>
      <c r="AA703" s="71">
        <v>0</v>
      </c>
      <c r="AB703" s="71">
        <v>0</v>
      </c>
      <c r="AC703" s="73">
        <v>1</v>
      </c>
      <c r="AD703" s="73">
        <v>0</v>
      </c>
      <c r="AE703" s="1" t="s">
        <v>3581</v>
      </c>
      <c r="AF703" s="1" t="s">
        <v>1450</v>
      </c>
      <c r="AG703" s="1" t="s">
        <v>1451</v>
      </c>
      <c r="AI703" s="2" t="str">
        <f>INDEX('ISO2-ISO3'!$D$1:$D$249, MATCH($N703, 'ISO2-ISO3'!$C$1:$C$249, 0))</f>
        <v>CHL</v>
      </c>
      <c r="AJ703" s="2" t="str">
        <f>INDEX('WB Country Groups'!$C$2:$C$219, MATCH($AI703, 'WB Country Groups'!$B$2:$B$219, 0))</f>
        <v>Latin America &amp; Caribbean</v>
      </c>
    </row>
    <row r="704" spans="1:36">
      <c r="A704" s="70">
        <v>45169</v>
      </c>
      <c r="B704" s="70">
        <v>45169</v>
      </c>
      <c r="C704" s="71">
        <v>892400</v>
      </c>
      <c r="D704" s="1" t="s">
        <v>3912</v>
      </c>
      <c r="E704" s="71">
        <v>1582402</v>
      </c>
      <c r="F704" s="1" t="s">
        <v>3913</v>
      </c>
      <c r="G704" s="1" t="s">
        <v>3914</v>
      </c>
      <c r="H704" s="72">
        <v>2000257</v>
      </c>
      <c r="I704" s="1" t="s">
        <v>3915</v>
      </c>
      <c r="J704" s="73">
        <v>0.35</v>
      </c>
      <c r="K704" s="73">
        <v>0.35</v>
      </c>
      <c r="L704" s="73">
        <v>0.35</v>
      </c>
      <c r="M704" s="1">
        <v>1</v>
      </c>
      <c r="N704" s="1" t="s">
        <v>973</v>
      </c>
      <c r="O704" s="1" t="s">
        <v>1484</v>
      </c>
      <c r="P704" s="1">
        <v>40101010</v>
      </c>
      <c r="Q704" s="73">
        <v>188446126794</v>
      </c>
      <c r="R704" s="74">
        <v>40.799999999999997</v>
      </c>
      <c r="S704" s="1" t="s">
        <v>3580</v>
      </c>
      <c r="T704" s="75">
        <v>856.65</v>
      </c>
      <c r="U704" s="76">
        <v>3141318730.6581702</v>
      </c>
      <c r="V704" s="77">
        <v>3141318730.6581702</v>
      </c>
      <c r="W704" s="77">
        <v>8975196373.3090496</v>
      </c>
      <c r="X704" s="76">
        <v>4.9245473858999999E-3</v>
      </c>
      <c r="Y704" s="71">
        <v>1</v>
      </c>
      <c r="Z704" s="71">
        <v>0</v>
      </c>
      <c r="AA704" s="71">
        <v>0</v>
      </c>
      <c r="AB704" s="71">
        <v>0</v>
      </c>
      <c r="AC704" s="73">
        <v>0.65</v>
      </c>
      <c r="AD704" s="73">
        <v>0.35</v>
      </c>
      <c r="AE704" s="1" t="s">
        <v>3581</v>
      </c>
      <c r="AF704" s="1" t="s">
        <v>1450</v>
      </c>
      <c r="AG704" s="1" t="s">
        <v>1451</v>
      </c>
      <c r="AI704" s="2" t="str">
        <f>INDEX('ISO2-ISO3'!$D$1:$D$249, MATCH($N704, 'ISO2-ISO3'!$C$1:$C$249, 0))</f>
        <v>CHL</v>
      </c>
      <c r="AJ704" s="2" t="str">
        <f>INDEX('WB Country Groups'!$C$2:$C$219, MATCH($AI704, 'WB Country Groups'!$B$2:$B$219, 0))</f>
        <v>Latin America &amp; Caribbean</v>
      </c>
    </row>
    <row r="705" spans="1:36">
      <c r="A705" s="70">
        <v>45169</v>
      </c>
      <c r="B705" s="70">
        <v>45169</v>
      </c>
      <c r="C705" s="71">
        <v>892400</v>
      </c>
      <c r="D705" s="1" t="s">
        <v>3916</v>
      </c>
      <c r="E705" s="71">
        <v>1585901</v>
      </c>
      <c r="G705" s="1" t="s">
        <v>3917</v>
      </c>
      <c r="H705" s="72" t="s">
        <v>3918</v>
      </c>
      <c r="I705" s="1" t="s">
        <v>3919</v>
      </c>
      <c r="J705" s="73">
        <v>0.45</v>
      </c>
      <c r="K705" s="73">
        <v>0.45</v>
      </c>
      <c r="L705" s="73">
        <v>0.45</v>
      </c>
      <c r="M705" s="1">
        <v>1</v>
      </c>
      <c r="N705" s="1" t="s">
        <v>1245</v>
      </c>
      <c r="O705" s="1" t="s">
        <v>1499</v>
      </c>
      <c r="P705" s="1">
        <v>30101030</v>
      </c>
      <c r="Q705" s="73">
        <v>629293220</v>
      </c>
      <c r="R705" s="74">
        <v>23.5</v>
      </c>
      <c r="S705" s="1" t="s">
        <v>1456</v>
      </c>
      <c r="T705" s="75">
        <v>0.92136177270005104</v>
      </c>
      <c r="U705" s="76">
        <v>7222760916.1580296</v>
      </c>
      <c r="V705" s="77">
        <v>7222760916.1580296</v>
      </c>
      <c r="W705" s="77">
        <v>16050579813.6845</v>
      </c>
      <c r="X705" s="76">
        <v>1.1322896986300001E-2</v>
      </c>
      <c r="Y705" s="71">
        <v>0</v>
      </c>
      <c r="Z705" s="71">
        <v>1</v>
      </c>
      <c r="AA705" s="71">
        <v>0</v>
      </c>
      <c r="AB705" s="71">
        <v>0</v>
      </c>
      <c r="AC705" s="73">
        <v>0</v>
      </c>
      <c r="AD705" s="73">
        <v>1</v>
      </c>
      <c r="AE705" s="1" t="s">
        <v>3920</v>
      </c>
      <c r="AF705" s="1" t="s">
        <v>1450</v>
      </c>
      <c r="AG705" s="1" t="s">
        <v>1451</v>
      </c>
      <c r="AI705" s="2" t="str">
        <f>INDEX('ISO2-ISO3'!$D$1:$D$249, MATCH($N705, 'ISO2-ISO3'!$C$1:$C$249, 0))</f>
        <v>PRT</v>
      </c>
      <c r="AJ705" s="2" t="str">
        <f>INDEX('WB Country Groups'!$C$2:$C$219, MATCH($AI705, 'WB Country Groups'!$B$2:$B$219, 0))</f>
        <v>Europe &amp; Central Asia</v>
      </c>
    </row>
    <row r="706" spans="1:36">
      <c r="A706" s="70">
        <v>45169</v>
      </c>
      <c r="B706" s="70">
        <v>45169</v>
      </c>
      <c r="C706" s="71">
        <v>892400</v>
      </c>
      <c r="D706" s="1" t="s">
        <v>3921</v>
      </c>
      <c r="E706" s="71">
        <v>1586401</v>
      </c>
      <c r="G706" s="1" t="s">
        <v>3922</v>
      </c>
      <c r="H706" s="72" t="s">
        <v>3923</v>
      </c>
      <c r="I706" s="1" t="s">
        <v>3924</v>
      </c>
      <c r="J706" s="73">
        <v>0.6</v>
      </c>
      <c r="K706" s="73">
        <v>0.6</v>
      </c>
      <c r="L706" s="73">
        <v>0.6</v>
      </c>
      <c r="M706" s="1">
        <v>1</v>
      </c>
      <c r="N706" s="1" t="s">
        <v>1359</v>
      </c>
      <c r="O706" s="1" t="s">
        <v>1484</v>
      </c>
      <c r="P706" s="1">
        <v>40101010</v>
      </c>
      <c r="Q706" s="73">
        <v>5200000000</v>
      </c>
      <c r="R706" s="74">
        <v>28.78</v>
      </c>
      <c r="S706" s="1" t="s">
        <v>3311</v>
      </c>
      <c r="T706" s="75">
        <v>26.657550000000001</v>
      </c>
      <c r="U706" s="76">
        <v>3368411575.7074499</v>
      </c>
      <c r="V706" s="77">
        <v>3368411575.7074499</v>
      </c>
      <c r="W706" s="77">
        <v>5614019292.8457403</v>
      </c>
      <c r="X706" s="76">
        <v>5.2805537553E-3</v>
      </c>
      <c r="Y706" s="71">
        <v>0</v>
      </c>
      <c r="Z706" s="71">
        <v>1</v>
      </c>
      <c r="AA706" s="71">
        <v>0</v>
      </c>
      <c r="AB706" s="71">
        <v>0</v>
      </c>
      <c r="AC706" s="73">
        <v>1</v>
      </c>
      <c r="AD706" s="73">
        <v>0</v>
      </c>
      <c r="AE706" s="1" t="s">
        <v>3312</v>
      </c>
      <c r="AF706" s="1" t="s">
        <v>1450</v>
      </c>
      <c r="AG706" s="1" t="s">
        <v>1451</v>
      </c>
      <c r="AI706" s="2" t="str">
        <f>INDEX('ISO2-ISO3'!$D$1:$D$249, MATCH($N706, 'ISO2-ISO3'!$C$1:$C$249, 0))</f>
        <v>TUR</v>
      </c>
      <c r="AJ706" s="2" t="str">
        <f>INDEX('WB Country Groups'!$C$2:$C$219, MATCH($AI706, 'WB Country Groups'!$B$2:$B$219, 0))</f>
        <v>Europe &amp; Central Asia</v>
      </c>
    </row>
    <row r="707" spans="1:36">
      <c r="A707" s="70">
        <v>45169</v>
      </c>
      <c r="B707" s="70">
        <v>45169</v>
      </c>
      <c r="C707" s="71">
        <v>892400</v>
      </c>
      <c r="D707" s="1" t="s">
        <v>3925</v>
      </c>
      <c r="E707" s="71">
        <v>1586701</v>
      </c>
      <c r="G707" s="1" t="s">
        <v>3926</v>
      </c>
      <c r="H707" s="72" t="s">
        <v>3927</v>
      </c>
      <c r="I707" s="1" t="s">
        <v>3928</v>
      </c>
      <c r="J707" s="73">
        <v>0.3</v>
      </c>
      <c r="K707" s="73">
        <v>0.3</v>
      </c>
      <c r="L707" s="73">
        <v>0.3</v>
      </c>
      <c r="M707" s="1">
        <v>1</v>
      </c>
      <c r="N707" s="1" t="s">
        <v>1359</v>
      </c>
      <c r="O707" s="1" t="s">
        <v>1467</v>
      </c>
      <c r="P707" s="1">
        <v>20101010</v>
      </c>
      <c r="Q707" s="73">
        <v>4560000000</v>
      </c>
      <c r="R707" s="74">
        <v>38.520000000000003</v>
      </c>
      <c r="S707" s="1" t="s">
        <v>3311</v>
      </c>
      <c r="T707" s="75">
        <v>26.657550000000001</v>
      </c>
      <c r="U707" s="76">
        <v>1976751802.02232</v>
      </c>
      <c r="V707" s="77">
        <v>1976751802.02232</v>
      </c>
      <c r="W707" s="77">
        <v>6589172673.4077196</v>
      </c>
      <c r="X707" s="76">
        <v>3.0988921386000002E-3</v>
      </c>
      <c r="Y707" s="71">
        <v>0</v>
      </c>
      <c r="Z707" s="71">
        <v>1</v>
      </c>
      <c r="AA707" s="71">
        <v>0</v>
      </c>
      <c r="AB707" s="71">
        <v>0</v>
      </c>
      <c r="AC707" s="73">
        <v>0.35</v>
      </c>
      <c r="AD707" s="73">
        <v>0.65</v>
      </c>
      <c r="AE707" s="1" t="s">
        <v>3312</v>
      </c>
      <c r="AF707" s="1" t="s">
        <v>1450</v>
      </c>
      <c r="AG707" s="1" t="s">
        <v>1451</v>
      </c>
      <c r="AI707" s="2" t="str">
        <f>INDEX('ISO2-ISO3'!$D$1:$D$249, MATCH($N707, 'ISO2-ISO3'!$C$1:$C$249, 0))</f>
        <v>TUR</v>
      </c>
      <c r="AJ707" s="2" t="str">
        <f>INDEX('WB Country Groups'!$C$2:$C$219, MATCH($AI707, 'WB Country Groups'!$B$2:$B$219, 0))</f>
        <v>Europe &amp; Central Asia</v>
      </c>
    </row>
    <row r="708" spans="1:36">
      <c r="A708" s="70">
        <v>45169</v>
      </c>
      <c r="B708" s="70">
        <v>45169</v>
      </c>
      <c r="C708" s="71">
        <v>892400</v>
      </c>
      <c r="D708" s="1" t="s">
        <v>3929</v>
      </c>
      <c r="E708" s="71">
        <v>1588901</v>
      </c>
      <c r="F708" s="1" t="s">
        <v>3930</v>
      </c>
      <c r="G708" s="1" t="s">
        <v>3931</v>
      </c>
      <c r="H708" s="72">
        <v>2393452</v>
      </c>
      <c r="I708" s="1" t="s">
        <v>3932</v>
      </c>
      <c r="J708" s="73">
        <v>0.25</v>
      </c>
      <c r="K708" s="73">
        <v>0.25</v>
      </c>
      <c r="L708" s="73">
        <v>0.25</v>
      </c>
      <c r="M708" s="1">
        <v>1</v>
      </c>
      <c r="N708" s="1" t="s">
        <v>1176</v>
      </c>
      <c r="O708" s="1" t="s">
        <v>1467</v>
      </c>
      <c r="P708" s="1">
        <v>20105010</v>
      </c>
      <c r="Q708" s="73">
        <v>2248024849</v>
      </c>
      <c r="R708" s="74">
        <v>135.91</v>
      </c>
      <c r="S708" s="1" t="s">
        <v>3694</v>
      </c>
      <c r="T708" s="75">
        <v>16.83175</v>
      </c>
      <c r="U708" s="76">
        <v>4537987096.2257299</v>
      </c>
      <c r="V708" s="77">
        <v>4537987096.2257299</v>
      </c>
      <c r="W708" s="77">
        <v>18151948384.902901</v>
      </c>
      <c r="X708" s="76">
        <v>7.1140608157999998E-3</v>
      </c>
      <c r="Y708" s="71">
        <v>1</v>
      </c>
      <c r="Z708" s="71">
        <v>0</v>
      </c>
      <c r="AA708" s="71">
        <v>0</v>
      </c>
      <c r="AB708" s="71">
        <v>0</v>
      </c>
      <c r="AC708" s="73">
        <v>0</v>
      </c>
      <c r="AD708" s="73">
        <v>1</v>
      </c>
      <c r="AE708" s="1" t="s">
        <v>3695</v>
      </c>
      <c r="AF708" s="1" t="s">
        <v>1450</v>
      </c>
      <c r="AG708" s="1" t="s">
        <v>1451</v>
      </c>
      <c r="AI708" s="2" t="str">
        <f>INDEX('ISO2-ISO3'!$D$1:$D$249, MATCH($N708, 'ISO2-ISO3'!$C$1:$C$249, 0))</f>
        <v>MEX</v>
      </c>
      <c r="AJ708" s="2" t="str">
        <f>INDEX('WB Country Groups'!$C$2:$C$219, MATCH($AI708, 'WB Country Groups'!$B$2:$B$219, 0))</f>
        <v>Latin America &amp; Caribbean</v>
      </c>
    </row>
    <row r="709" spans="1:36">
      <c r="A709" s="70">
        <v>45169</v>
      </c>
      <c r="B709" s="70">
        <v>45169</v>
      </c>
      <c r="C709" s="71">
        <v>892400</v>
      </c>
      <c r="D709" s="1" t="s">
        <v>3933</v>
      </c>
      <c r="E709" s="71">
        <v>1589802</v>
      </c>
      <c r="F709" s="1" t="s">
        <v>3934</v>
      </c>
      <c r="G709" s="1" t="s">
        <v>3935</v>
      </c>
      <c r="H709" s="72">
        <v>2380108</v>
      </c>
      <c r="I709" s="1" t="s">
        <v>3936</v>
      </c>
      <c r="J709" s="73">
        <v>1</v>
      </c>
      <c r="K709" s="73">
        <v>1</v>
      </c>
      <c r="L709" s="73">
        <v>1</v>
      </c>
      <c r="M709" s="1">
        <v>1</v>
      </c>
      <c r="N709" s="1" t="s">
        <v>1176</v>
      </c>
      <c r="O709" s="1" t="s">
        <v>1692</v>
      </c>
      <c r="P709" s="1">
        <v>50201030</v>
      </c>
      <c r="Q709" s="73">
        <v>2530110885</v>
      </c>
      <c r="R709" s="74">
        <v>15.13</v>
      </c>
      <c r="S709" s="1" t="s">
        <v>3694</v>
      </c>
      <c r="T709" s="75">
        <v>16.83175</v>
      </c>
      <c r="U709" s="76">
        <v>2274307644.1873298</v>
      </c>
      <c r="V709" s="77">
        <v>2274307644.1873202</v>
      </c>
      <c r="W709" s="77">
        <v>2933188379.0075302</v>
      </c>
      <c r="X709" s="76">
        <v>3.5653611505999999E-3</v>
      </c>
      <c r="Y709" s="71">
        <v>0</v>
      </c>
      <c r="Z709" s="71">
        <v>1</v>
      </c>
      <c r="AA709" s="71">
        <v>0</v>
      </c>
      <c r="AB709" s="71">
        <v>0</v>
      </c>
      <c r="AC709" s="73">
        <v>0.65</v>
      </c>
      <c r="AD709" s="73">
        <v>0.35</v>
      </c>
      <c r="AE709" s="1" t="s">
        <v>3695</v>
      </c>
      <c r="AF709" s="1" t="s">
        <v>1450</v>
      </c>
      <c r="AG709" s="1" t="s">
        <v>3704</v>
      </c>
      <c r="AI709" s="2" t="str">
        <f>INDEX('ISO2-ISO3'!$D$1:$D$249, MATCH($N709, 'ISO2-ISO3'!$C$1:$C$249, 0))</f>
        <v>MEX</v>
      </c>
      <c r="AJ709" s="2" t="str">
        <f>INDEX('WB Country Groups'!$C$2:$C$219, MATCH($AI709, 'WB Country Groups'!$B$2:$B$219, 0))</f>
        <v>Latin America &amp; Caribbean</v>
      </c>
    </row>
    <row r="710" spans="1:36">
      <c r="A710" s="70">
        <v>45169</v>
      </c>
      <c r="B710" s="70">
        <v>45169</v>
      </c>
      <c r="C710" s="71">
        <v>892400</v>
      </c>
      <c r="D710" s="1" t="s">
        <v>3937</v>
      </c>
      <c r="E710" s="71">
        <v>1594501</v>
      </c>
      <c r="G710" s="1" t="s">
        <v>3938</v>
      </c>
      <c r="H710" s="72" t="s">
        <v>3939</v>
      </c>
      <c r="I710" s="1" t="s">
        <v>3940</v>
      </c>
      <c r="J710" s="73">
        <v>0.5</v>
      </c>
      <c r="K710" s="73">
        <v>0.5</v>
      </c>
      <c r="L710" s="73">
        <v>0.5</v>
      </c>
      <c r="M710" s="1">
        <v>1</v>
      </c>
      <c r="N710" s="1" t="s">
        <v>982</v>
      </c>
      <c r="O710" s="1" t="s">
        <v>1484</v>
      </c>
      <c r="P710" s="1">
        <v>40101010</v>
      </c>
      <c r="Q710" s="73">
        <v>509704584</v>
      </c>
      <c r="R710" s="74">
        <v>29100</v>
      </c>
      <c r="S710" s="1" t="s">
        <v>3941</v>
      </c>
      <c r="T710" s="75">
        <v>4095.5</v>
      </c>
      <c r="U710" s="76">
        <v>1810817164.4976201</v>
      </c>
      <c r="V710" s="77">
        <v>1810817164.4976201</v>
      </c>
      <c r="W710" s="77">
        <v>6624376293.3951902</v>
      </c>
      <c r="X710" s="76">
        <v>2.8387615834000002E-3</v>
      </c>
      <c r="Y710" s="71">
        <v>1</v>
      </c>
      <c r="Z710" s="71">
        <v>0</v>
      </c>
      <c r="AA710" s="71">
        <v>0</v>
      </c>
      <c r="AB710" s="71">
        <v>0</v>
      </c>
      <c r="AC710" s="73">
        <v>0</v>
      </c>
      <c r="AD710" s="73">
        <v>1</v>
      </c>
      <c r="AE710" s="1" t="s">
        <v>3942</v>
      </c>
      <c r="AF710" s="1" t="s">
        <v>1450</v>
      </c>
      <c r="AG710" s="1" t="s">
        <v>1451</v>
      </c>
      <c r="AI710" s="2" t="str">
        <f>INDEX('ISO2-ISO3'!$D$1:$D$249, MATCH($N710, 'ISO2-ISO3'!$C$1:$C$249, 0))</f>
        <v>COL</v>
      </c>
      <c r="AJ710" s="2" t="str">
        <f>INDEX('WB Country Groups'!$C$2:$C$219, MATCH($AI710, 'WB Country Groups'!$B$2:$B$219, 0))</f>
        <v>Latin America &amp; Caribbean</v>
      </c>
    </row>
    <row r="711" spans="1:36">
      <c r="A711" s="70">
        <v>45169</v>
      </c>
      <c r="B711" s="70">
        <v>45169</v>
      </c>
      <c r="C711" s="71">
        <v>892400</v>
      </c>
      <c r="D711" s="1" t="s">
        <v>3943</v>
      </c>
      <c r="E711" s="71">
        <v>1594502</v>
      </c>
      <c r="G711" s="1" t="s">
        <v>3944</v>
      </c>
      <c r="H711" s="72" t="s">
        <v>3945</v>
      </c>
      <c r="I711" s="1" t="s">
        <v>3946</v>
      </c>
      <c r="J711" s="73">
        <v>1</v>
      </c>
      <c r="K711" s="73">
        <v>1</v>
      </c>
      <c r="L711" s="73">
        <v>1</v>
      </c>
      <c r="M711" s="1">
        <v>1</v>
      </c>
      <c r="N711" s="1" t="s">
        <v>982</v>
      </c>
      <c r="O711" s="1" t="s">
        <v>1484</v>
      </c>
      <c r="P711" s="1">
        <v>40101010</v>
      </c>
      <c r="Q711" s="73">
        <v>452122416</v>
      </c>
      <c r="R711" s="74">
        <v>27200</v>
      </c>
      <c r="S711" s="1" t="s">
        <v>3941</v>
      </c>
      <c r="T711" s="75">
        <v>4095.5</v>
      </c>
      <c r="U711" s="76">
        <v>3002741964.39995</v>
      </c>
      <c r="V711" s="77">
        <v>3002741964.39995</v>
      </c>
      <c r="W711" s="77">
        <v>6624376293.3951902</v>
      </c>
      <c r="X711" s="76">
        <v>4.7073049121000004E-3</v>
      </c>
      <c r="Y711" s="71">
        <v>1</v>
      </c>
      <c r="Z711" s="71">
        <v>0</v>
      </c>
      <c r="AA711" s="71">
        <v>0</v>
      </c>
      <c r="AB711" s="71">
        <v>0</v>
      </c>
      <c r="AC711" s="73">
        <v>1</v>
      </c>
      <c r="AD711" s="73">
        <v>0</v>
      </c>
      <c r="AE711" s="1" t="s">
        <v>3942</v>
      </c>
      <c r="AF711" s="1" t="s">
        <v>3598</v>
      </c>
      <c r="AG711" s="1" t="s">
        <v>1451</v>
      </c>
      <c r="AI711" s="2" t="str">
        <f>INDEX('ISO2-ISO3'!$D$1:$D$249, MATCH($N711, 'ISO2-ISO3'!$C$1:$C$249, 0))</f>
        <v>COL</v>
      </c>
      <c r="AJ711" s="2" t="str">
        <f>INDEX('WB Country Groups'!$C$2:$C$219, MATCH($AI711, 'WB Country Groups'!$B$2:$B$219, 0))</f>
        <v>Latin America &amp; Caribbean</v>
      </c>
    </row>
    <row r="712" spans="1:36">
      <c r="A712" s="70">
        <v>45169</v>
      </c>
      <c r="B712" s="70">
        <v>45169</v>
      </c>
      <c r="C712" s="71">
        <v>892400</v>
      </c>
      <c r="D712" s="1" t="s">
        <v>3947</v>
      </c>
      <c r="E712" s="71">
        <v>1596601</v>
      </c>
      <c r="G712" s="1" t="s">
        <v>3948</v>
      </c>
      <c r="H712" s="72">
        <v>6495428</v>
      </c>
      <c r="I712" s="1" t="s">
        <v>3949</v>
      </c>
      <c r="J712" s="73">
        <v>0.4</v>
      </c>
      <c r="K712" s="73">
        <v>0.4</v>
      </c>
      <c r="L712" s="73">
        <v>0.4</v>
      </c>
      <c r="M712" s="1">
        <v>1</v>
      </c>
      <c r="N712" s="1" t="s">
        <v>1129</v>
      </c>
      <c r="O712" s="1" t="s">
        <v>1462</v>
      </c>
      <c r="P712" s="1">
        <v>15104020</v>
      </c>
      <c r="Q712" s="73">
        <v>19863158</v>
      </c>
      <c r="R712" s="74">
        <v>527000</v>
      </c>
      <c r="S712" s="1" t="s">
        <v>3451</v>
      </c>
      <c r="T712" s="75">
        <v>1321.75</v>
      </c>
      <c r="U712" s="76">
        <v>3167886291.96141</v>
      </c>
      <c r="V712" s="77">
        <v>3167886291.96141</v>
      </c>
      <c r="W712" s="77">
        <v>7919715729.9035397</v>
      </c>
      <c r="X712" s="76">
        <v>4.9661965230000001E-3</v>
      </c>
      <c r="Y712" s="71">
        <v>1</v>
      </c>
      <c r="Z712" s="71">
        <v>0</v>
      </c>
      <c r="AA712" s="71">
        <v>0</v>
      </c>
      <c r="AB712" s="71">
        <v>0</v>
      </c>
      <c r="AC712" s="73">
        <v>1</v>
      </c>
      <c r="AD712" s="73">
        <v>0</v>
      </c>
      <c r="AE712" s="1" t="s">
        <v>3452</v>
      </c>
      <c r="AF712" s="1" t="s">
        <v>1450</v>
      </c>
      <c r="AG712" s="1" t="s">
        <v>1451</v>
      </c>
      <c r="AI712" s="2" t="str">
        <f>INDEX('ISO2-ISO3'!$D$1:$D$249, MATCH($N712, 'ISO2-ISO3'!$C$1:$C$249, 0))</f>
        <v>KOR</v>
      </c>
      <c r="AJ712" s="2" t="str">
        <f>INDEX('WB Country Groups'!$C$2:$C$219, MATCH($AI712, 'WB Country Groups'!$B$2:$B$219, 0))</f>
        <v>East Asia &amp; Pacific</v>
      </c>
    </row>
    <row r="713" spans="1:36">
      <c r="A713" s="70">
        <v>45169</v>
      </c>
      <c r="B713" s="70">
        <v>45169</v>
      </c>
      <c r="C713" s="71">
        <v>892400</v>
      </c>
      <c r="D713" s="1" t="s">
        <v>3950</v>
      </c>
      <c r="E713" s="71">
        <v>1606301</v>
      </c>
      <c r="G713" s="1" t="s">
        <v>3951</v>
      </c>
      <c r="H713" s="72">
        <v>6315344</v>
      </c>
      <c r="I713" s="1" t="s">
        <v>3952</v>
      </c>
      <c r="J713" s="73">
        <v>0.45</v>
      </c>
      <c r="K713" s="73">
        <v>0.45</v>
      </c>
      <c r="L713" s="73">
        <v>0.45</v>
      </c>
      <c r="M713" s="1">
        <v>1</v>
      </c>
      <c r="N713" s="1" t="s">
        <v>1099</v>
      </c>
      <c r="O713" s="1" t="s">
        <v>1499</v>
      </c>
      <c r="P713" s="1">
        <v>30202010</v>
      </c>
      <c r="Q713" s="73">
        <v>16398000000</v>
      </c>
      <c r="R713" s="74">
        <v>5175</v>
      </c>
      <c r="S713" s="1" t="s">
        <v>3616</v>
      </c>
      <c r="T713" s="75">
        <v>15230</v>
      </c>
      <c r="U713" s="76">
        <v>2507343565.3315802</v>
      </c>
      <c r="V713" s="77">
        <v>2507343565.3315802</v>
      </c>
      <c r="W713" s="77">
        <v>5571874589.6257401</v>
      </c>
      <c r="X713" s="76">
        <v>3.9306842950000004E-3</v>
      </c>
      <c r="Y713" s="71">
        <v>0</v>
      </c>
      <c r="Z713" s="71">
        <v>1</v>
      </c>
      <c r="AA713" s="71">
        <v>0</v>
      </c>
      <c r="AB713" s="71">
        <v>0</v>
      </c>
      <c r="AC713" s="73">
        <v>0</v>
      </c>
      <c r="AD713" s="73">
        <v>1</v>
      </c>
      <c r="AE713" s="1" t="s">
        <v>3617</v>
      </c>
      <c r="AF713" s="1" t="s">
        <v>1450</v>
      </c>
      <c r="AG713" s="1" t="s">
        <v>1451</v>
      </c>
      <c r="AI713" s="2" t="str">
        <f>INDEX('ISO2-ISO3'!$D$1:$D$249, MATCH($N713, 'ISO2-ISO3'!$C$1:$C$249, 0))</f>
        <v>IDN</v>
      </c>
      <c r="AJ713" s="2" t="str">
        <f>INDEX('WB Country Groups'!$C$2:$C$219, MATCH($AI713, 'WB Country Groups'!$B$2:$B$219, 0))</f>
        <v>East Asia &amp; Pacific</v>
      </c>
    </row>
    <row r="714" spans="1:36">
      <c r="A714" s="70">
        <v>45169</v>
      </c>
      <c r="B714" s="70">
        <v>45169</v>
      </c>
      <c r="C714" s="71">
        <v>892400</v>
      </c>
      <c r="D714" s="1" t="s">
        <v>3953</v>
      </c>
      <c r="E714" s="71">
        <v>1608001</v>
      </c>
      <c r="F714" s="1" t="s">
        <v>3954</v>
      </c>
      <c r="G714" s="1" t="s">
        <v>3955</v>
      </c>
      <c r="H714" s="72">
        <v>6455819</v>
      </c>
      <c r="I714" s="1" t="s">
        <v>3956</v>
      </c>
      <c r="J714" s="73">
        <v>0.5</v>
      </c>
      <c r="K714" s="73">
        <v>0.5</v>
      </c>
      <c r="L714" s="73">
        <v>0.5</v>
      </c>
      <c r="M714" s="1">
        <v>1</v>
      </c>
      <c r="N714" s="1" t="s">
        <v>1239</v>
      </c>
      <c r="O714" s="1" t="s">
        <v>1467</v>
      </c>
      <c r="P714" s="1">
        <v>20305030</v>
      </c>
      <c r="Q714" s="73">
        <v>2032202018</v>
      </c>
      <c r="R714" s="74">
        <v>207.2</v>
      </c>
      <c r="S714" s="1" t="s">
        <v>3727</v>
      </c>
      <c r="T714" s="75">
        <v>56.62</v>
      </c>
      <c r="U714" s="76">
        <v>3718405670.5192499</v>
      </c>
      <c r="V714" s="77">
        <v>3718405670.5192499</v>
      </c>
      <c r="W714" s="77">
        <v>7436811341.0384998</v>
      </c>
      <c r="X714" s="76">
        <v>5.8292285801999997E-3</v>
      </c>
      <c r="Y714" s="71">
        <v>1</v>
      </c>
      <c r="Z714" s="71">
        <v>0</v>
      </c>
      <c r="AA714" s="71">
        <v>0</v>
      </c>
      <c r="AB714" s="71">
        <v>0</v>
      </c>
      <c r="AC714" s="73">
        <v>0</v>
      </c>
      <c r="AD714" s="73">
        <v>1</v>
      </c>
      <c r="AE714" s="1" t="s">
        <v>3728</v>
      </c>
      <c r="AF714" s="1" t="s">
        <v>1450</v>
      </c>
      <c r="AG714" s="1" t="s">
        <v>1451</v>
      </c>
      <c r="AI714" s="2" t="str">
        <f>INDEX('ISO2-ISO3'!$D$1:$D$249, MATCH($N714, 'ISO2-ISO3'!$C$1:$C$249, 0))</f>
        <v>PHL</v>
      </c>
      <c r="AJ714" s="2" t="str">
        <f>INDEX('WB Country Groups'!$C$2:$C$219, MATCH($AI714, 'WB Country Groups'!$B$2:$B$219, 0))</f>
        <v>East Asia &amp; Pacific</v>
      </c>
    </row>
    <row r="715" spans="1:36">
      <c r="A715" s="70">
        <v>45169</v>
      </c>
      <c r="B715" s="70">
        <v>45169</v>
      </c>
      <c r="C715" s="71">
        <v>892400</v>
      </c>
      <c r="D715" s="1" t="s">
        <v>3957</v>
      </c>
      <c r="E715" s="71">
        <v>1608501</v>
      </c>
      <c r="G715" s="1" t="s">
        <v>3958</v>
      </c>
      <c r="H715" s="72" t="s">
        <v>3959</v>
      </c>
      <c r="I715" s="1" t="s">
        <v>3960</v>
      </c>
      <c r="J715" s="73">
        <v>0.4</v>
      </c>
      <c r="K715" s="73">
        <v>0.4</v>
      </c>
      <c r="L715" s="73">
        <v>0.4</v>
      </c>
      <c r="M715" s="1">
        <v>1</v>
      </c>
      <c r="N715" s="1" t="s">
        <v>1097</v>
      </c>
      <c r="O715" s="1" t="s">
        <v>1462</v>
      </c>
      <c r="P715" s="1">
        <v>15101050</v>
      </c>
      <c r="Q715" s="73">
        <v>958840131</v>
      </c>
      <c r="R715" s="74">
        <v>3256.1</v>
      </c>
      <c r="S715" s="1" t="s">
        <v>3305</v>
      </c>
      <c r="T715" s="75">
        <v>82.786249999999995</v>
      </c>
      <c r="U715" s="76">
        <v>15085013999.5427</v>
      </c>
      <c r="V715" s="77">
        <v>15085013999.5427</v>
      </c>
      <c r="W715" s="77">
        <v>37712534998.856697</v>
      </c>
      <c r="X715" s="76">
        <v>2.3648305895299999E-2</v>
      </c>
      <c r="Y715" s="71">
        <v>1</v>
      </c>
      <c r="Z715" s="71">
        <v>0</v>
      </c>
      <c r="AA715" s="71">
        <v>0</v>
      </c>
      <c r="AB715" s="71">
        <v>0</v>
      </c>
      <c r="AC715" s="73">
        <v>0</v>
      </c>
      <c r="AD715" s="73">
        <v>1</v>
      </c>
      <c r="AE715" s="1" t="s">
        <v>3306</v>
      </c>
      <c r="AF715" s="1" t="s">
        <v>1450</v>
      </c>
      <c r="AG715" s="1" t="s">
        <v>1451</v>
      </c>
      <c r="AI715" s="2" t="str">
        <f>INDEX('ISO2-ISO3'!$D$1:$D$249, MATCH($N715, 'ISO2-ISO3'!$C$1:$C$249, 0))</f>
        <v>IND</v>
      </c>
      <c r="AJ715" s="2" t="str">
        <f>INDEX('WB Country Groups'!$C$2:$C$219, MATCH($AI715, 'WB Country Groups'!$B$2:$B$219, 0))</f>
        <v>South Asia</v>
      </c>
    </row>
    <row r="716" spans="1:36">
      <c r="A716" s="70">
        <v>45169</v>
      </c>
      <c r="B716" s="70">
        <v>45169</v>
      </c>
      <c r="C716" s="71">
        <v>892400</v>
      </c>
      <c r="D716" s="1" t="s">
        <v>3961</v>
      </c>
      <c r="E716" s="71">
        <v>1608601</v>
      </c>
      <c r="G716" s="1" t="s">
        <v>3962</v>
      </c>
      <c r="H716" s="72">
        <v>6155915</v>
      </c>
      <c r="I716" s="1" t="s">
        <v>3963</v>
      </c>
      <c r="J716" s="73">
        <v>0.35</v>
      </c>
      <c r="K716" s="73">
        <v>0.35</v>
      </c>
      <c r="L716" s="73">
        <v>0.35</v>
      </c>
      <c r="M716" s="1">
        <v>1</v>
      </c>
      <c r="N716" s="1" t="s">
        <v>1097</v>
      </c>
      <c r="O716" s="1" t="s">
        <v>1462</v>
      </c>
      <c r="P716" s="1">
        <v>15102010</v>
      </c>
      <c r="Q716" s="73">
        <v>187787263</v>
      </c>
      <c r="R716" s="74">
        <v>2005.75</v>
      </c>
      <c r="S716" s="1" t="s">
        <v>3305</v>
      </c>
      <c r="T716" s="75">
        <v>82.786249999999995</v>
      </c>
      <c r="U716" s="76">
        <v>1592402191.9918799</v>
      </c>
      <c r="V716" s="77">
        <v>1592402191.9918799</v>
      </c>
      <c r="W716" s="77">
        <v>4549720548.5482197</v>
      </c>
      <c r="X716" s="76">
        <v>2.4963592440999998E-3</v>
      </c>
      <c r="Y716" s="71">
        <v>0</v>
      </c>
      <c r="Z716" s="71">
        <v>1</v>
      </c>
      <c r="AA716" s="71">
        <v>0</v>
      </c>
      <c r="AB716" s="71">
        <v>0</v>
      </c>
      <c r="AC716" s="73">
        <v>1</v>
      </c>
      <c r="AD716" s="73">
        <v>0</v>
      </c>
      <c r="AE716" s="1" t="s">
        <v>3306</v>
      </c>
      <c r="AF716" s="1" t="s">
        <v>1450</v>
      </c>
      <c r="AG716" s="1" t="s">
        <v>1451</v>
      </c>
      <c r="AI716" s="2" t="str">
        <f>INDEX('ISO2-ISO3'!$D$1:$D$249, MATCH($N716, 'ISO2-ISO3'!$C$1:$C$249, 0))</f>
        <v>IND</v>
      </c>
      <c r="AJ716" s="2" t="str">
        <f>INDEX('WB Country Groups'!$C$2:$C$219, MATCH($AI716, 'WB Country Groups'!$B$2:$B$219, 0))</f>
        <v>South Asia</v>
      </c>
    </row>
    <row r="717" spans="1:36">
      <c r="A717" s="70">
        <v>45169</v>
      </c>
      <c r="B717" s="70">
        <v>45169</v>
      </c>
      <c r="C717" s="71">
        <v>892400</v>
      </c>
      <c r="D717" s="1" t="s">
        <v>3964</v>
      </c>
      <c r="E717" s="71">
        <v>1608701</v>
      </c>
      <c r="G717" s="1" t="s">
        <v>3965</v>
      </c>
      <c r="H717" s="72">
        <v>6124142</v>
      </c>
      <c r="I717" s="1" t="s">
        <v>3966</v>
      </c>
      <c r="J717" s="73">
        <v>0.35</v>
      </c>
      <c r="K717" s="73">
        <v>0.24</v>
      </c>
      <c r="L717" s="73">
        <v>0.24</v>
      </c>
      <c r="M717" s="1">
        <v>1</v>
      </c>
      <c r="N717" s="1" t="s">
        <v>1097</v>
      </c>
      <c r="O717" s="1" t="s">
        <v>1484</v>
      </c>
      <c r="P717" s="1">
        <v>40201030</v>
      </c>
      <c r="Q717" s="73">
        <v>111293510</v>
      </c>
      <c r="R717" s="74">
        <v>7437.7</v>
      </c>
      <c r="S717" s="1" t="s">
        <v>3305</v>
      </c>
      <c r="T717" s="75">
        <v>82.786249999999995</v>
      </c>
      <c r="U717" s="76">
        <v>2399725285.7627902</v>
      </c>
      <c r="V717" s="77">
        <v>2399725285.7627902</v>
      </c>
      <c r="W717" s="77">
        <v>9998855357.3449707</v>
      </c>
      <c r="X717" s="76">
        <v>3.7619744751000001E-3</v>
      </c>
      <c r="Y717" s="71">
        <v>0</v>
      </c>
      <c r="Z717" s="71">
        <v>1</v>
      </c>
      <c r="AA717" s="71">
        <v>0</v>
      </c>
      <c r="AB717" s="71">
        <v>0</v>
      </c>
      <c r="AC717" s="73">
        <v>1</v>
      </c>
      <c r="AD717" s="73">
        <v>0</v>
      </c>
      <c r="AE717" s="1" t="s">
        <v>3306</v>
      </c>
      <c r="AF717" s="1" t="s">
        <v>1450</v>
      </c>
      <c r="AG717" s="1" t="s">
        <v>1451</v>
      </c>
      <c r="AI717" s="2" t="str">
        <f>INDEX('ISO2-ISO3'!$D$1:$D$249, MATCH($N717, 'ISO2-ISO3'!$C$1:$C$249, 0))</f>
        <v>IND</v>
      </c>
      <c r="AJ717" s="2" t="str">
        <f>INDEX('WB Country Groups'!$C$2:$C$219, MATCH($AI717, 'WB Country Groups'!$B$2:$B$219, 0))</f>
        <v>South Asia</v>
      </c>
    </row>
    <row r="718" spans="1:36">
      <c r="A718" s="70">
        <v>45169</v>
      </c>
      <c r="B718" s="70">
        <v>45169</v>
      </c>
      <c r="C718" s="71">
        <v>892400</v>
      </c>
      <c r="D718" s="1" t="s">
        <v>3967</v>
      </c>
      <c r="E718" s="71">
        <v>1609301</v>
      </c>
      <c r="G718" s="1" t="s">
        <v>3968</v>
      </c>
      <c r="H718" s="72" t="s">
        <v>3969</v>
      </c>
      <c r="I718" s="1" t="s">
        <v>3970</v>
      </c>
      <c r="J718" s="73">
        <v>0.45</v>
      </c>
      <c r="K718" s="73">
        <v>0.45</v>
      </c>
      <c r="L718" s="73">
        <v>0.45</v>
      </c>
      <c r="M718" s="1">
        <v>1</v>
      </c>
      <c r="N718" s="1" t="s">
        <v>1097</v>
      </c>
      <c r="O718" s="1" t="s">
        <v>1499</v>
      </c>
      <c r="P718" s="1">
        <v>30202030</v>
      </c>
      <c r="Q718" s="73">
        <v>240868296</v>
      </c>
      <c r="R718" s="74">
        <v>4467.75</v>
      </c>
      <c r="S718" s="1" t="s">
        <v>3305</v>
      </c>
      <c r="T718" s="75">
        <v>82.786249999999995</v>
      </c>
      <c r="U718" s="76">
        <v>5849554705.6944799</v>
      </c>
      <c r="V718" s="77">
        <v>5849554705.6944799</v>
      </c>
      <c r="W718" s="77">
        <v>12999010457.0989</v>
      </c>
      <c r="X718" s="76">
        <v>9.1701644450000001E-3</v>
      </c>
      <c r="Y718" s="71">
        <v>1</v>
      </c>
      <c r="Z718" s="71">
        <v>0</v>
      </c>
      <c r="AA718" s="71">
        <v>0</v>
      </c>
      <c r="AB718" s="71">
        <v>0</v>
      </c>
      <c r="AC718" s="73">
        <v>0</v>
      </c>
      <c r="AD718" s="73">
        <v>1</v>
      </c>
      <c r="AE718" s="1" t="s">
        <v>3306</v>
      </c>
      <c r="AF718" s="1" t="s">
        <v>1450</v>
      </c>
      <c r="AG718" s="1" t="s">
        <v>1451</v>
      </c>
      <c r="AI718" s="2" t="str">
        <f>INDEX('ISO2-ISO3'!$D$1:$D$249, MATCH($N718, 'ISO2-ISO3'!$C$1:$C$249, 0))</f>
        <v>IND</v>
      </c>
      <c r="AJ718" s="2" t="str">
        <f>INDEX('WB Country Groups'!$C$2:$C$219, MATCH($AI718, 'WB Country Groups'!$B$2:$B$219, 0))</f>
        <v>South Asia</v>
      </c>
    </row>
    <row r="719" spans="1:36">
      <c r="A719" s="70">
        <v>45169</v>
      </c>
      <c r="B719" s="70">
        <v>45169</v>
      </c>
      <c r="C719" s="71">
        <v>892400</v>
      </c>
      <c r="D719" s="1" t="s">
        <v>3971</v>
      </c>
      <c r="E719" s="71">
        <v>1609901</v>
      </c>
      <c r="G719" s="1" t="s">
        <v>3972</v>
      </c>
      <c r="H719" s="72">
        <v>6139696</v>
      </c>
      <c r="I719" s="1" t="s">
        <v>3973</v>
      </c>
      <c r="J719" s="73">
        <v>0.45</v>
      </c>
      <c r="K719" s="73">
        <v>0.45</v>
      </c>
      <c r="L719" s="73">
        <v>0.45</v>
      </c>
      <c r="M719" s="1">
        <v>1</v>
      </c>
      <c r="N719" s="1" t="s">
        <v>1097</v>
      </c>
      <c r="O719" s="1" t="s">
        <v>1499</v>
      </c>
      <c r="P719" s="1">
        <v>30302010</v>
      </c>
      <c r="Q719" s="73">
        <v>271985634</v>
      </c>
      <c r="R719" s="74">
        <v>1942.05</v>
      </c>
      <c r="S719" s="1" t="s">
        <v>3305</v>
      </c>
      <c r="T719" s="75">
        <v>82.786249999999995</v>
      </c>
      <c r="U719" s="76">
        <v>2871181690.5508499</v>
      </c>
      <c r="V719" s="77">
        <v>2871181690.5508499</v>
      </c>
      <c r="W719" s="77">
        <v>6380403756.7796602</v>
      </c>
      <c r="X719" s="76">
        <v>4.5010619746000003E-3</v>
      </c>
      <c r="Y719" s="71">
        <v>0</v>
      </c>
      <c r="Z719" s="71">
        <v>1</v>
      </c>
      <c r="AA719" s="71">
        <v>0</v>
      </c>
      <c r="AB719" s="71">
        <v>0</v>
      </c>
      <c r="AC719" s="73">
        <v>1</v>
      </c>
      <c r="AD719" s="73">
        <v>0</v>
      </c>
      <c r="AE719" s="1" t="s">
        <v>3306</v>
      </c>
      <c r="AF719" s="1" t="s">
        <v>1450</v>
      </c>
      <c r="AG719" s="1" t="s">
        <v>1451</v>
      </c>
      <c r="AI719" s="2" t="str">
        <f>INDEX('ISO2-ISO3'!$D$1:$D$249, MATCH($N719, 'ISO2-ISO3'!$C$1:$C$249, 0))</f>
        <v>IND</v>
      </c>
      <c r="AJ719" s="2" t="str">
        <f>INDEX('WB Country Groups'!$C$2:$C$219, MATCH($AI719, 'WB Country Groups'!$B$2:$B$219, 0))</f>
        <v>South Asia</v>
      </c>
    </row>
    <row r="720" spans="1:36">
      <c r="A720" s="70">
        <v>45169</v>
      </c>
      <c r="B720" s="70">
        <v>45169</v>
      </c>
      <c r="C720" s="71">
        <v>892400</v>
      </c>
      <c r="D720" s="1" t="s">
        <v>3974</v>
      </c>
      <c r="E720" s="71">
        <v>1610701</v>
      </c>
      <c r="G720" s="1" t="s">
        <v>3975</v>
      </c>
      <c r="H720" s="72" t="s">
        <v>3976</v>
      </c>
      <c r="I720" s="1" t="s">
        <v>3977</v>
      </c>
      <c r="J720" s="73">
        <v>0.4</v>
      </c>
      <c r="K720" s="73">
        <v>0.4</v>
      </c>
      <c r="L720" s="73">
        <v>0.4</v>
      </c>
      <c r="M720" s="1">
        <v>1</v>
      </c>
      <c r="N720" s="1" t="s">
        <v>1097</v>
      </c>
      <c r="O720" s="1" t="s">
        <v>1462</v>
      </c>
      <c r="P720" s="1">
        <v>15102010</v>
      </c>
      <c r="Q720" s="73">
        <v>658432126</v>
      </c>
      <c r="R720" s="74">
        <v>1790.95</v>
      </c>
      <c r="S720" s="1" t="s">
        <v>3305</v>
      </c>
      <c r="T720" s="75">
        <v>82.786249999999995</v>
      </c>
      <c r="U720" s="76">
        <v>5697656391.2954102</v>
      </c>
      <c r="V720" s="77">
        <v>5697656391.2954102</v>
      </c>
      <c r="W720" s="77">
        <v>14244140978.238501</v>
      </c>
      <c r="X720" s="76">
        <v>8.9320381957999993E-3</v>
      </c>
      <c r="Y720" s="71">
        <v>1</v>
      </c>
      <c r="Z720" s="71">
        <v>0</v>
      </c>
      <c r="AA720" s="71">
        <v>0</v>
      </c>
      <c r="AB720" s="71">
        <v>0</v>
      </c>
      <c r="AC720" s="73">
        <v>1</v>
      </c>
      <c r="AD720" s="73">
        <v>0</v>
      </c>
      <c r="AE720" s="1" t="s">
        <v>3306</v>
      </c>
      <c r="AF720" s="1" t="s">
        <v>1450</v>
      </c>
      <c r="AG720" s="1" t="s">
        <v>1451</v>
      </c>
      <c r="AI720" s="2" t="str">
        <f>INDEX('ISO2-ISO3'!$D$1:$D$249, MATCH($N720, 'ISO2-ISO3'!$C$1:$C$249, 0))</f>
        <v>IND</v>
      </c>
      <c r="AJ720" s="2" t="str">
        <f>INDEX('WB Country Groups'!$C$2:$C$219, MATCH($AI720, 'WB Country Groups'!$B$2:$B$219, 0))</f>
        <v>South Asia</v>
      </c>
    </row>
    <row r="721" spans="1:36">
      <c r="A721" s="70">
        <v>45169</v>
      </c>
      <c r="B721" s="70">
        <v>45169</v>
      </c>
      <c r="C721" s="71">
        <v>892400</v>
      </c>
      <c r="D721" s="1" t="s">
        <v>3978</v>
      </c>
      <c r="E721" s="71">
        <v>1611001</v>
      </c>
      <c r="G721" s="1" t="s">
        <v>3979</v>
      </c>
      <c r="H721" s="72" t="s">
        <v>3980</v>
      </c>
      <c r="I721" s="1" t="s">
        <v>3981</v>
      </c>
      <c r="J721" s="73">
        <v>0.3</v>
      </c>
      <c r="K721" s="73">
        <v>0.3</v>
      </c>
      <c r="L721" s="73">
        <v>0.3</v>
      </c>
      <c r="M721" s="1">
        <v>1</v>
      </c>
      <c r="N721" s="1" t="s">
        <v>1097</v>
      </c>
      <c r="O721" s="1" t="s">
        <v>1462</v>
      </c>
      <c r="P721" s="1">
        <v>15102010</v>
      </c>
      <c r="Q721" s="73">
        <v>1985645229</v>
      </c>
      <c r="R721" s="74">
        <v>428.4</v>
      </c>
      <c r="S721" s="1" t="s">
        <v>3305</v>
      </c>
      <c r="T721" s="75">
        <v>82.786249999999995</v>
      </c>
      <c r="U721" s="76">
        <v>3082578626.65696</v>
      </c>
      <c r="V721" s="77">
        <v>3082578626.65696</v>
      </c>
      <c r="W721" s="77">
        <v>10275262088.856501</v>
      </c>
      <c r="X721" s="76">
        <v>4.8324623570999998E-3</v>
      </c>
      <c r="Y721" s="71">
        <v>1</v>
      </c>
      <c r="Z721" s="71">
        <v>0</v>
      </c>
      <c r="AA721" s="71">
        <v>0</v>
      </c>
      <c r="AB721" s="71">
        <v>0</v>
      </c>
      <c r="AC721" s="73">
        <v>1</v>
      </c>
      <c r="AD721" s="73">
        <v>0</v>
      </c>
      <c r="AE721" s="1" t="s">
        <v>3306</v>
      </c>
      <c r="AF721" s="1" t="s">
        <v>1450</v>
      </c>
      <c r="AG721" s="1" t="s">
        <v>1451</v>
      </c>
      <c r="AI721" s="2" t="str">
        <f>INDEX('ISO2-ISO3'!$D$1:$D$249, MATCH($N721, 'ISO2-ISO3'!$C$1:$C$249, 0))</f>
        <v>IND</v>
      </c>
      <c r="AJ721" s="2" t="str">
        <f>INDEX('WB Country Groups'!$C$2:$C$219, MATCH($AI721, 'WB Country Groups'!$B$2:$B$219, 0))</f>
        <v>South Asia</v>
      </c>
    </row>
    <row r="722" spans="1:36">
      <c r="A722" s="70">
        <v>45169</v>
      </c>
      <c r="B722" s="70">
        <v>45169</v>
      </c>
      <c r="C722" s="71">
        <v>892400</v>
      </c>
      <c r="D722" s="1" t="s">
        <v>3982</v>
      </c>
      <c r="E722" s="71">
        <v>1611301</v>
      </c>
      <c r="G722" s="1" t="s">
        <v>3983</v>
      </c>
      <c r="H722" s="72" t="s">
        <v>3984</v>
      </c>
      <c r="I722" s="1" t="s">
        <v>3985</v>
      </c>
      <c r="J722" s="73">
        <v>0.55000000000000004</v>
      </c>
      <c r="K722" s="73">
        <v>0.55000000000000004</v>
      </c>
      <c r="L722" s="73">
        <v>0.55000000000000004</v>
      </c>
      <c r="M722" s="1">
        <v>1</v>
      </c>
      <c r="N722" s="1" t="s">
        <v>1097</v>
      </c>
      <c r="O722" s="1" t="s">
        <v>1462</v>
      </c>
      <c r="P722" s="1">
        <v>15104010</v>
      </c>
      <c r="Q722" s="73">
        <v>2237920521</v>
      </c>
      <c r="R722" s="74">
        <v>459.85</v>
      </c>
      <c r="S722" s="1" t="s">
        <v>3305</v>
      </c>
      <c r="T722" s="75">
        <v>82.786249999999995</v>
      </c>
      <c r="U722" s="76">
        <v>6836996039.4391298</v>
      </c>
      <c r="V722" s="77">
        <v>6836996039.4391298</v>
      </c>
      <c r="W722" s="77">
        <v>12430901889.889299</v>
      </c>
      <c r="X722" s="76">
        <v>1.07181454224E-2</v>
      </c>
      <c r="Y722" s="71">
        <v>1</v>
      </c>
      <c r="Z722" s="71">
        <v>0</v>
      </c>
      <c r="AA722" s="71">
        <v>0</v>
      </c>
      <c r="AB722" s="71">
        <v>0</v>
      </c>
      <c r="AC722" s="73">
        <v>1</v>
      </c>
      <c r="AD722" s="73">
        <v>0</v>
      </c>
      <c r="AE722" s="1" t="s">
        <v>3306</v>
      </c>
      <c r="AF722" s="1" t="s">
        <v>1450</v>
      </c>
      <c r="AG722" s="1" t="s">
        <v>1451</v>
      </c>
      <c r="AI722" s="2" t="str">
        <f>INDEX('ISO2-ISO3'!$D$1:$D$249, MATCH($N722, 'ISO2-ISO3'!$C$1:$C$249, 0))</f>
        <v>IND</v>
      </c>
      <c r="AJ722" s="2" t="str">
        <f>INDEX('WB Country Groups'!$C$2:$C$219, MATCH($AI722, 'WB Country Groups'!$B$2:$B$219, 0))</f>
        <v>South Asia</v>
      </c>
    </row>
    <row r="723" spans="1:36">
      <c r="A723" s="70">
        <v>45169</v>
      </c>
      <c r="B723" s="70">
        <v>45169</v>
      </c>
      <c r="C723" s="71">
        <v>892400</v>
      </c>
      <c r="D723" s="1" t="s">
        <v>3986</v>
      </c>
      <c r="E723" s="71">
        <v>1611501</v>
      </c>
      <c r="G723" s="1" t="s">
        <v>3987</v>
      </c>
      <c r="H723" s="72">
        <v>6261674</v>
      </c>
      <c r="I723" s="1" t="s">
        <v>3988</v>
      </c>
      <c r="J723" s="73">
        <v>0.35</v>
      </c>
      <c r="K723" s="73">
        <v>0.35</v>
      </c>
      <c r="L723" s="73">
        <v>0.35</v>
      </c>
      <c r="M723" s="1">
        <v>1</v>
      </c>
      <c r="N723" s="1" t="s">
        <v>1097</v>
      </c>
      <c r="O723" s="1" t="s">
        <v>1499</v>
      </c>
      <c r="P723" s="1">
        <v>30302010</v>
      </c>
      <c r="Q723" s="73">
        <v>2349591262</v>
      </c>
      <c r="R723" s="74">
        <v>2505.0500000000002</v>
      </c>
      <c r="S723" s="1" t="s">
        <v>3305</v>
      </c>
      <c r="T723" s="75">
        <v>82.786249999999995</v>
      </c>
      <c r="U723" s="76">
        <v>24883905924.058498</v>
      </c>
      <c r="V723" s="77">
        <v>24883905924.058498</v>
      </c>
      <c r="W723" s="77">
        <v>71096874068.738495</v>
      </c>
      <c r="X723" s="76">
        <v>3.9009723105300001E-2</v>
      </c>
      <c r="Y723" s="71">
        <v>1</v>
      </c>
      <c r="Z723" s="71">
        <v>0</v>
      </c>
      <c r="AA723" s="71">
        <v>0</v>
      </c>
      <c r="AB723" s="71">
        <v>0</v>
      </c>
      <c r="AC723" s="73">
        <v>0.5</v>
      </c>
      <c r="AD723" s="73">
        <v>0.5</v>
      </c>
      <c r="AE723" s="1" t="s">
        <v>3306</v>
      </c>
      <c r="AF723" s="1" t="s">
        <v>1450</v>
      </c>
      <c r="AG723" s="1" t="s">
        <v>1451</v>
      </c>
      <c r="AI723" s="2" t="str">
        <f>INDEX('ISO2-ISO3'!$D$1:$D$249, MATCH($N723, 'ISO2-ISO3'!$C$1:$C$249, 0))</f>
        <v>IND</v>
      </c>
      <c r="AJ723" s="2" t="str">
        <f>INDEX('WB Country Groups'!$C$2:$C$219, MATCH($AI723, 'WB Country Groups'!$B$2:$B$219, 0))</f>
        <v>South Asia</v>
      </c>
    </row>
    <row r="724" spans="1:36">
      <c r="A724" s="70">
        <v>45169</v>
      </c>
      <c r="B724" s="70">
        <v>45169</v>
      </c>
      <c r="C724" s="71">
        <v>892400</v>
      </c>
      <c r="D724" s="1" t="s">
        <v>3989</v>
      </c>
      <c r="E724" s="71">
        <v>1612001</v>
      </c>
      <c r="G724" s="1" t="s">
        <v>3990</v>
      </c>
      <c r="H724" s="72" t="s">
        <v>3991</v>
      </c>
      <c r="I724" s="1" t="s">
        <v>3992</v>
      </c>
      <c r="J724" s="73">
        <v>0.6</v>
      </c>
      <c r="K724" s="73">
        <v>0.6</v>
      </c>
      <c r="L724" s="73">
        <v>0.6</v>
      </c>
      <c r="M724" s="1">
        <v>1</v>
      </c>
      <c r="N724" s="1" t="s">
        <v>1097</v>
      </c>
      <c r="O724" s="1" t="s">
        <v>1455</v>
      </c>
      <c r="P724" s="1">
        <v>25301020</v>
      </c>
      <c r="Q724" s="73">
        <v>1420399602</v>
      </c>
      <c r="R724" s="74">
        <v>420.9</v>
      </c>
      <c r="S724" s="1" t="s">
        <v>3305</v>
      </c>
      <c r="T724" s="75">
        <v>82.786249999999995</v>
      </c>
      <c r="U724" s="76">
        <v>4332938325.9790096</v>
      </c>
      <c r="V724" s="77">
        <v>4332938325.9790096</v>
      </c>
      <c r="W724" s="77">
        <v>7221563876.63169</v>
      </c>
      <c r="X724" s="76">
        <v>6.7926122549000004E-3</v>
      </c>
      <c r="Y724" s="71">
        <v>0</v>
      </c>
      <c r="Z724" s="71">
        <v>1</v>
      </c>
      <c r="AA724" s="71">
        <v>0</v>
      </c>
      <c r="AB724" s="71">
        <v>0</v>
      </c>
      <c r="AC724" s="73">
        <v>1</v>
      </c>
      <c r="AD724" s="73">
        <v>0</v>
      </c>
      <c r="AE724" s="1" t="s">
        <v>3306</v>
      </c>
      <c r="AF724" s="1" t="s">
        <v>1450</v>
      </c>
      <c r="AG724" s="1" t="s">
        <v>1451</v>
      </c>
      <c r="AI724" s="2" t="str">
        <f>INDEX('ISO2-ISO3'!$D$1:$D$249, MATCH($N724, 'ISO2-ISO3'!$C$1:$C$249, 0))</f>
        <v>IND</v>
      </c>
      <c r="AJ724" s="2" t="str">
        <f>INDEX('WB Country Groups'!$C$2:$C$219, MATCH($AI724, 'WB Country Groups'!$B$2:$B$219, 0))</f>
        <v>South Asia</v>
      </c>
    </row>
    <row r="725" spans="1:36">
      <c r="A725" s="70">
        <v>45169</v>
      </c>
      <c r="B725" s="70">
        <v>45169</v>
      </c>
      <c r="C725" s="71">
        <v>892400</v>
      </c>
      <c r="D725" s="1" t="s">
        <v>3993</v>
      </c>
      <c r="E725" s="71">
        <v>1612401</v>
      </c>
      <c r="G725" s="1" t="s">
        <v>3994</v>
      </c>
      <c r="H725" s="72" t="s">
        <v>3995</v>
      </c>
      <c r="I725" s="1" t="s">
        <v>3996</v>
      </c>
      <c r="J725" s="73">
        <v>0.45</v>
      </c>
      <c r="K725" s="73">
        <v>0.24</v>
      </c>
      <c r="L725" s="73">
        <v>0.24</v>
      </c>
      <c r="M725" s="1">
        <v>1</v>
      </c>
      <c r="N725" s="1" t="s">
        <v>1097</v>
      </c>
      <c r="O725" s="1" t="s">
        <v>1499</v>
      </c>
      <c r="P725" s="1">
        <v>30203010</v>
      </c>
      <c r="Q725" s="73">
        <v>12428017741</v>
      </c>
      <c r="R725" s="74">
        <v>439.7</v>
      </c>
      <c r="S725" s="1" t="s">
        <v>3305</v>
      </c>
      <c r="T725" s="75">
        <v>82.786249999999995</v>
      </c>
      <c r="U725" s="76">
        <v>15842049327.904699</v>
      </c>
      <c r="V725" s="77">
        <v>15842049327.904699</v>
      </c>
      <c r="W725" s="77">
        <v>66008538866.269501</v>
      </c>
      <c r="X725" s="76">
        <v>2.4835086565100001E-2</v>
      </c>
      <c r="Y725" s="71">
        <v>1</v>
      </c>
      <c r="Z725" s="71">
        <v>0</v>
      </c>
      <c r="AA725" s="71">
        <v>0</v>
      </c>
      <c r="AB725" s="71">
        <v>0</v>
      </c>
      <c r="AC725" s="73">
        <v>1</v>
      </c>
      <c r="AD725" s="73">
        <v>0</v>
      </c>
      <c r="AE725" s="1" t="s">
        <v>3306</v>
      </c>
      <c r="AF725" s="1" t="s">
        <v>1450</v>
      </c>
      <c r="AG725" s="1" t="s">
        <v>1451</v>
      </c>
      <c r="AI725" s="2" t="str">
        <f>INDEX('ISO2-ISO3'!$D$1:$D$249, MATCH($N725, 'ISO2-ISO3'!$C$1:$C$249, 0))</f>
        <v>IND</v>
      </c>
      <c r="AJ725" s="2" t="str">
        <f>INDEX('WB Country Groups'!$C$2:$C$219, MATCH($AI725, 'WB Country Groups'!$B$2:$B$219, 0))</f>
        <v>South Asia</v>
      </c>
    </row>
    <row r="726" spans="1:36">
      <c r="A726" s="70">
        <v>45169</v>
      </c>
      <c r="B726" s="70">
        <v>45169</v>
      </c>
      <c r="C726" s="71">
        <v>892400</v>
      </c>
      <c r="D726" s="1" t="s">
        <v>3997</v>
      </c>
      <c r="E726" s="71">
        <v>1613001</v>
      </c>
      <c r="G726" s="1" t="s">
        <v>3998</v>
      </c>
      <c r="H726" s="72" t="s">
        <v>3999</v>
      </c>
      <c r="I726" s="1" t="s">
        <v>4000</v>
      </c>
      <c r="J726" s="73">
        <v>0.75</v>
      </c>
      <c r="K726" s="73">
        <v>0.49</v>
      </c>
      <c r="L726" s="73">
        <v>0.49</v>
      </c>
      <c r="M726" s="1">
        <v>1</v>
      </c>
      <c r="N726" s="1" t="s">
        <v>1097</v>
      </c>
      <c r="O726" s="1" t="s">
        <v>1467</v>
      </c>
      <c r="P726" s="1">
        <v>20103010</v>
      </c>
      <c r="Q726" s="73">
        <v>1405482190</v>
      </c>
      <c r="R726" s="74">
        <v>2702.7</v>
      </c>
      <c r="S726" s="1" t="s">
        <v>3305</v>
      </c>
      <c r="T726" s="75">
        <v>82.786249999999995</v>
      </c>
      <c r="U726" s="76">
        <v>22483351888.838699</v>
      </c>
      <c r="V726" s="77">
        <v>22483351888.838699</v>
      </c>
      <c r="W726" s="77">
        <v>45884391609.874802</v>
      </c>
      <c r="X726" s="76">
        <v>3.5246449425599999E-2</v>
      </c>
      <c r="Y726" s="71">
        <v>1</v>
      </c>
      <c r="Z726" s="71">
        <v>0</v>
      </c>
      <c r="AA726" s="71">
        <v>0</v>
      </c>
      <c r="AB726" s="71">
        <v>0</v>
      </c>
      <c r="AC726" s="73">
        <v>1</v>
      </c>
      <c r="AD726" s="73">
        <v>0</v>
      </c>
      <c r="AE726" s="1" t="s">
        <v>3306</v>
      </c>
      <c r="AF726" s="1" t="s">
        <v>1450</v>
      </c>
      <c r="AG726" s="1" t="s">
        <v>1451</v>
      </c>
      <c r="AI726" s="2" t="str">
        <f>INDEX('ISO2-ISO3'!$D$1:$D$249, MATCH($N726, 'ISO2-ISO3'!$C$1:$C$249, 0))</f>
        <v>IND</v>
      </c>
      <c r="AJ726" s="2" t="str">
        <f>INDEX('WB Country Groups'!$C$2:$C$219, MATCH($AI726, 'WB Country Groups'!$B$2:$B$219, 0))</f>
        <v>South Asia</v>
      </c>
    </row>
    <row r="727" spans="1:36">
      <c r="A727" s="70">
        <v>45169</v>
      </c>
      <c r="B727" s="70">
        <v>45169</v>
      </c>
      <c r="C727" s="71">
        <v>892400</v>
      </c>
      <c r="D727" s="1" t="s">
        <v>4001</v>
      </c>
      <c r="E727" s="71">
        <v>1613301</v>
      </c>
      <c r="G727" s="1" t="s">
        <v>4002</v>
      </c>
      <c r="H727" s="72">
        <v>6100186</v>
      </c>
      <c r="I727" s="1" t="s">
        <v>4003</v>
      </c>
      <c r="J727" s="73">
        <v>0.75</v>
      </c>
      <c r="K727" s="73">
        <v>0.75</v>
      </c>
      <c r="L727" s="73">
        <v>0.75</v>
      </c>
      <c r="M727" s="1">
        <v>1</v>
      </c>
      <c r="N727" s="1" t="s">
        <v>1097</v>
      </c>
      <c r="O727" s="1" t="s">
        <v>1455</v>
      </c>
      <c r="P727" s="1">
        <v>25102010</v>
      </c>
      <c r="Q727" s="73">
        <v>1243528831</v>
      </c>
      <c r="R727" s="74">
        <v>1575.4</v>
      </c>
      <c r="S727" s="1" t="s">
        <v>3305</v>
      </c>
      <c r="T727" s="75">
        <v>82.786249999999995</v>
      </c>
      <c r="U727" s="76">
        <v>17748013592.451</v>
      </c>
      <c r="V727" s="77">
        <v>17748013592.451</v>
      </c>
      <c r="W727" s="77">
        <v>23664018123.268101</v>
      </c>
      <c r="X727" s="76">
        <v>2.7823007289300001E-2</v>
      </c>
      <c r="Y727" s="71">
        <v>1</v>
      </c>
      <c r="Z727" s="71">
        <v>0</v>
      </c>
      <c r="AA727" s="71">
        <v>0</v>
      </c>
      <c r="AB727" s="71">
        <v>0</v>
      </c>
      <c r="AC727" s="73">
        <v>1</v>
      </c>
      <c r="AD727" s="73">
        <v>0</v>
      </c>
      <c r="AE727" s="1" t="s">
        <v>3306</v>
      </c>
      <c r="AF727" s="1" t="s">
        <v>1450</v>
      </c>
      <c r="AG727" s="1" t="s">
        <v>1451</v>
      </c>
      <c r="AI727" s="2" t="str">
        <f>INDEX('ISO2-ISO3'!$D$1:$D$249, MATCH($N727, 'ISO2-ISO3'!$C$1:$C$249, 0))</f>
        <v>IND</v>
      </c>
      <c r="AJ727" s="2" t="str">
        <f>INDEX('WB Country Groups'!$C$2:$C$219, MATCH($AI727, 'WB Country Groups'!$B$2:$B$219, 0))</f>
        <v>South Asia</v>
      </c>
    </row>
    <row r="728" spans="1:36">
      <c r="A728" s="70">
        <v>45169</v>
      </c>
      <c r="B728" s="70">
        <v>45169</v>
      </c>
      <c r="C728" s="71">
        <v>892400</v>
      </c>
      <c r="D728" s="1" t="s">
        <v>4004</v>
      </c>
      <c r="E728" s="71">
        <v>1614701</v>
      </c>
      <c r="G728" s="1" t="s">
        <v>4005</v>
      </c>
      <c r="H728" s="72">
        <v>6099626</v>
      </c>
      <c r="I728" s="1" t="s">
        <v>4006</v>
      </c>
      <c r="J728" s="73">
        <v>0.45</v>
      </c>
      <c r="K728" s="73">
        <v>0.45</v>
      </c>
      <c r="L728" s="73">
        <v>0.45</v>
      </c>
      <c r="M728" s="1">
        <v>1</v>
      </c>
      <c r="N728" s="1" t="s">
        <v>1097</v>
      </c>
      <c r="O728" s="1" t="s">
        <v>1541</v>
      </c>
      <c r="P728" s="1">
        <v>10102030</v>
      </c>
      <c r="Q728" s="73">
        <v>6765589145</v>
      </c>
      <c r="R728" s="74">
        <v>2407</v>
      </c>
      <c r="S728" s="1" t="s">
        <v>3305</v>
      </c>
      <c r="T728" s="75">
        <v>82.786249999999995</v>
      </c>
      <c r="U728" s="76">
        <v>88518901175.095505</v>
      </c>
      <c r="V728" s="77">
        <v>88518901175.095505</v>
      </c>
      <c r="W728" s="77">
        <v>196708669277.98999</v>
      </c>
      <c r="X728" s="76">
        <v>0.13876832017320001</v>
      </c>
      <c r="Y728" s="71">
        <v>1</v>
      </c>
      <c r="Z728" s="71">
        <v>0</v>
      </c>
      <c r="AA728" s="71">
        <v>0</v>
      </c>
      <c r="AB728" s="71">
        <v>0</v>
      </c>
      <c r="AC728" s="73">
        <v>1</v>
      </c>
      <c r="AD728" s="73">
        <v>0</v>
      </c>
      <c r="AE728" s="1" t="s">
        <v>3306</v>
      </c>
      <c r="AF728" s="1" t="s">
        <v>1450</v>
      </c>
      <c r="AG728" s="1" t="s">
        <v>1451</v>
      </c>
      <c r="AI728" s="2" t="str">
        <f>INDEX('ISO2-ISO3'!$D$1:$D$249, MATCH($N728, 'ISO2-ISO3'!$C$1:$C$249, 0))</f>
        <v>IND</v>
      </c>
      <c r="AJ728" s="2" t="str">
        <f>INDEX('WB Country Groups'!$C$2:$C$219, MATCH($AI728, 'WB Country Groups'!$B$2:$B$219, 0))</f>
        <v>South Asia</v>
      </c>
    </row>
    <row r="729" spans="1:36">
      <c r="A729" s="70">
        <v>45169</v>
      </c>
      <c r="B729" s="70">
        <v>45169</v>
      </c>
      <c r="C729" s="71">
        <v>892400</v>
      </c>
      <c r="D729" s="1" t="s">
        <v>4007</v>
      </c>
      <c r="E729" s="71">
        <v>1615001</v>
      </c>
      <c r="G729" s="1" t="s">
        <v>4008</v>
      </c>
      <c r="H729" s="72" t="s">
        <v>4009</v>
      </c>
      <c r="I729" s="1" t="s">
        <v>4010</v>
      </c>
      <c r="J729" s="73">
        <v>0.25</v>
      </c>
      <c r="K729" s="73">
        <v>0.25</v>
      </c>
      <c r="L729" s="73">
        <v>0.25</v>
      </c>
      <c r="M729" s="1">
        <v>1</v>
      </c>
      <c r="N729" s="1" t="s">
        <v>1097</v>
      </c>
      <c r="O729" s="1" t="s">
        <v>1467</v>
      </c>
      <c r="P729" s="1">
        <v>20105010</v>
      </c>
      <c r="Q729" s="73">
        <v>356120255</v>
      </c>
      <c r="R729" s="74">
        <v>3922.1</v>
      </c>
      <c r="S729" s="1" t="s">
        <v>3305</v>
      </c>
      <c r="T729" s="75">
        <v>82.786249999999995</v>
      </c>
      <c r="U729" s="76">
        <v>4217908324.55722</v>
      </c>
      <c r="V729" s="77">
        <v>4217908324.55722</v>
      </c>
      <c r="W729" s="77">
        <v>16871633298.228901</v>
      </c>
      <c r="X729" s="76">
        <v>6.6122833097999999E-3</v>
      </c>
      <c r="Y729" s="71">
        <v>1</v>
      </c>
      <c r="Z729" s="71">
        <v>0</v>
      </c>
      <c r="AA729" s="71">
        <v>0</v>
      </c>
      <c r="AB729" s="71">
        <v>0</v>
      </c>
      <c r="AC729" s="73">
        <v>0</v>
      </c>
      <c r="AD729" s="73">
        <v>1</v>
      </c>
      <c r="AE729" s="1" t="s">
        <v>3306</v>
      </c>
      <c r="AF729" s="1" t="s">
        <v>1450</v>
      </c>
      <c r="AG729" s="1" t="s">
        <v>1451</v>
      </c>
      <c r="AI729" s="2" t="str">
        <f>INDEX('ISO2-ISO3'!$D$1:$D$249, MATCH($N729, 'ISO2-ISO3'!$C$1:$C$249, 0))</f>
        <v>IND</v>
      </c>
      <c r="AJ729" s="2" t="str">
        <f>INDEX('WB Country Groups'!$C$2:$C$219, MATCH($AI729, 'WB Country Groups'!$B$2:$B$219, 0))</f>
        <v>South Asia</v>
      </c>
    </row>
    <row r="730" spans="1:36">
      <c r="A730" s="70">
        <v>45169</v>
      </c>
      <c r="B730" s="70">
        <v>45169</v>
      </c>
      <c r="C730" s="71">
        <v>892400</v>
      </c>
      <c r="D730" s="1" t="s">
        <v>4011</v>
      </c>
      <c r="E730" s="71">
        <v>1615801</v>
      </c>
      <c r="G730" s="1" t="s">
        <v>4012</v>
      </c>
      <c r="H730" s="72" t="s">
        <v>4013</v>
      </c>
      <c r="I730" s="1" t="s">
        <v>4014</v>
      </c>
      <c r="J730" s="73">
        <v>0.5</v>
      </c>
      <c r="K730" s="73">
        <v>0.5</v>
      </c>
      <c r="L730" s="73">
        <v>0.5</v>
      </c>
      <c r="M730" s="1">
        <v>1</v>
      </c>
      <c r="N730" s="1" t="s">
        <v>1097</v>
      </c>
      <c r="O730" s="1" t="s">
        <v>1455</v>
      </c>
      <c r="P730" s="1">
        <v>25102010</v>
      </c>
      <c r="Q730" s="73">
        <v>3321424146</v>
      </c>
      <c r="R730" s="74">
        <v>601</v>
      </c>
      <c r="S730" s="1" t="s">
        <v>3305</v>
      </c>
      <c r="T730" s="75">
        <v>82.786249999999995</v>
      </c>
      <c r="U730" s="76">
        <v>12056204452.708</v>
      </c>
      <c r="V730" s="77">
        <v>12056204452.708</v>
      </c>
      <c r="W730" s="77">
        <v>26566281462.175201</v>
      </c>
      <c r="X730" s="76">
        <v>1.89001356474E-2</v>
      </c>
      <c r="Y730" s="71">
        <v>1</v>
      </c>
      <c r="Z730" s="71">
        <v>0</v>
      </c>
      <c r="AA730" s="71">
        <v>0</v>
      </c>
      <c r="AB730" s="71">
        <v>0</v>
      </c>
      <c r="AC730" s="73">
        <v>0.5</v>
      </c>
      <c r="AD730" s="73">
        <v>0.5</v>
      </c>
      <c r="AE730" s="1" t="s">
        <v>3306</v>
      </c>
      <c r="AF730" s="1" t="s">
        <v>1450</v>
      </c>
      <c r="AG730" s="1" t="s">
        <v>1451</v>
      </c>
      <c r="AI730" s="2" t="str">
        <f>INDEX('ISO2-ISO3'!$D$1:$D$249, MATCH($N730, 'ISO2-ISO3'!$C$1:$C$249, 0))</f>
        <v>IND</v>
      </c>
      <c r="AJ730" s="2" t="str">
        <f>INDEX('WB Country Groups'!$C$2:$C$219, MATCH($AI730, 'WB Country Groups'!$B$2:$B$219, 0))</f>
        <v>South Asia</v>
      </c>
    </row>
    <row r="731" spans="1:36">
      <c r="A731" s="70">
        <v>45169</v>
      </c>
      <c r="B731" s="70">
        <v>45169</v>
      </c>
      <c r="C731" s="71">
        <v>892400</v>
      </c>
      <c r="D731" s="1" t="s">
        <v>4015</v>
      </c>
      <c r="E731" s="71">
        <v>1615901</v>
      </c>
      <c r="G731" s="1" t="s">
        <v>4016</v>
      </c>
      <c r="H731" s="72" t="s">
        <v>4017</v>
      </c>
      <c r="I731" s="1" t="s">
        <v>4018</v>
      </c>
      <c r="J731" s="73">
        <v>0.6</v>
      </c>
      <c r="K731" s="73">
        <v>0.6</v>
      </c>
      <c r="L731" s="73">
        <v>0.6</v>
      </c>
      <c r="M731" s="1">
        <v>1</v>
      </c>
      <c r="N731" s="1" t="s">
        <v>1097</v>
      </c>
      <c r="O731" s="1" t="s">
        <v>1462</v>
      </c>
      <c r="P731" s="1">
        <v>15104050</v>
      </c>
      <c r="Q731" s="73">
        <v>12221533050</v>
      </c>
      <c r="R731" s="74">
        <v>122.9</v>
      </c>
      <c r="S731" s="1" t="s">
        <v>3305</v>
      </c>
      <c r="T731" s="75">
        <v>82.786249999999995</v>
      </c>
      <c r="U731" s="76">
        <v>10886057130.3447</v>
      </c>
      <c r="V731" s="77">
        <v>10886057130.3447</v>
      </c>
      <c r="W731" s="77">
        <v>18143428550.574501</v>
      </c>
      <c r="X731" s="76">
        <v>1.7065732190900001E-2</v>
      </c>
      <c r="Y731" s="71">
        <v>1</v>
      </c>
      <c r="Z731" s="71">
        <v>0</v>
      </c>
      <c r="AA731" s="71">
        <v>0</v>
      </c>
      <c r="AB731" s="71">
        <v>0</v>
      </c>
      <c r="AC731" s="73">
        <v>1</v>
      </c>
      <c r="AD731" s="73">
        <v>0</v>
      </c>
      <c r="AE731" s="1" t="s">
        <v>3306</v>
      </c>
      <c r="AF731" s="1" t="s">
        <v>1450</v>
      </c>
      <c r="AG731" s="1" t="s">
        <v>1451</v>
      </c>
      <c r="AI731" s="2" t="str">
        <f>INDEX('ISO2-ISO3'!$D$1:$D$249, MATCH($N731, 'ISO2-ISO3'!$C$1:$C$249, 0))</f>
        <v>IND</v>
      </c>
      <c r="AJ731" s="2" t="str">
        <f>INDEX('WB Country Groups'!$C$2:$C$219, MATCH($AI731, 'WB Country Groups'!$B$2:$B$219, 0))</f>
        <v>South Asia</v>
      </c>
    </row>
    <row r="732" spans="1:36">
      <c r="A732" s="70">
        <v>45169</v>
      </c>
      <c r="B732" s="70">
        <v>45169</v>
      </c>
      <c r="C732" s="71">
        <v>892400</v>
      </c>
      <c r="D732" s="1" t="s">
        <v>4019</v>
      </c>
      <c r="E732" s="71">
        <v>1616001</v>
      </c>
      <c r="G732" s="1" t="s">
        <v>4020</v>
      </c>
      <c r="H732" s="72" t="s">
        <v>4021</v>
      </c>
      <c r="I732" s="1" t="s">
        <v>4022</v>
      </c>
      <c r="J732" s="73">
        <v>0.45</v>
      </c>
      <c r="K732" s="73">
        <v>0.45</v>
      </c>
      <c r="L732" s="73">
        <v>0.45</v>
      </c>
      <c r="M732" s="1">
        <v>1</v>
      </c>
      <c r="N732" s="1" t="s">
        <v>1097</v>
      </c>
      <c r="O732" s="1" t="s">
        <v>1548</v>
      </c>
      <c r="P732" s="1">
        <v>55101010</v>
      </c>
      <c r="Q732" s="73">
        <v>3195339547</v>
      </c>
      <c r="R732" s="74">
        <v>245.1</v>
      </c>
      <c r="S732" s="1" t="s">
        <v>3305</v>
      </c>
      <c r="T732" s="75">
        <v>82.786249999999995</v>
      </c>
      <c r="U732" s="76">
        <v>4257107615.5323501</v>
      </c>
      <c r="V732" s="77">
        <v>4257107615.5323501</v>
      </c>
      <c r="W732" s="77">
        <v>9460239145.6274395</v>
      </c>
      <c r="X732" s="76">
        <v>6.6737348154999997E-3</v>
      </c>
      <c r="Y732" s="71">
        <v>0</v>
      </c>
      <c r="Z732" s="71">
        <v>1</v>
      </c>
      <c r="AA732" s="71">
        <v>0</v>
      </c>
      <c r="AB732" s="71">
        <v>0</v>
      </c>
      <c r="AC732" s="73">
        <v>1</v>
      </c>
      <c r="AD732" s="73">
        <v>0</v>
      </c>
      <c r="AE732" s="1" t="s">
        <v>3306</v>
      </c>
      <c r="AF732" s="1" t="s">
        <v>1450</v>
      </c>
      <c r="AG732" s="1" t="s">
        <v>1451</v>
      </c>
      <c r="AI732" s="2" t="str">
        <f>INDEX('ISO2-ISO3'!$D$1:$D$249, MATCH($N732, 'ISO2-ISO3'!$C$1:$C$249, 0))</f>
        <v>IND</v>
      </c>
      <c r="AJ732" s="2" t="str">
        <f>INDEX('WB Country Groups'!$C$2:$C$219, MATCH($AI732, 'WB Country Groups'!$B$2:$B$219, 0))</f>
        <v>South Asia</v>
      </c>
    </row>
    <row r="733" spans="1:36">
      <c r="A733" s="70">
        <v>45169</v>
      </c>
      <c r="B733" s="70">
        <v>45169</v>
      </c>
      <c r="C733" s="71">
        <v>892400</v>
      </c>
      <c r="D733" s="1" t="s">
        <v>4023</v>
      </c>
      <c r="E733" s="71">
        <v>1616101</v>
      </c>
      <c r="G733" s="1" t="s">
        <v>4024</v>
      </c>
      <c r="H733" s="72">
        <v>6121488</v>
      </c>
      <c r="I733" s="1" t="s">
        <v>4025</v>
      </c>
      <c r="J733" s="73">
        <v>0.6</v>
      </c>
      <c r="K733" s="73">
        <v>0.6</v>
      </c>
      <c r="L733" s="73">
        <v>0.6</v>
      </c>
      <c r="M733" s="1">
        <v>1</v>
      </c>
      <c r="N733" s="1" t="s">
        <v>1097</v>
      </c>
      <c r="O733" s="1" t="s">
        <v>1499</v>
      </c>
      <c r="P733" s="1">
        <v>30202030</v>
      </c>
      <c r="Q733" s="73">
        <v>929011650</v>
      </c>
      <c r="R733" s="74">
        <v>834.35</v>
      </c>
      <c r="S733" s="1" t="s">
        <v>3305</v>
      </c>
      <c r="T733" s="75">
        <v>82.786249999999995</v>
      </c>
      <c r="U733" s="76">
        <v>5617750799.2752399</v>
      </c>
      <c r="V733" s="77">
        <v>5617750799.2752399</v>
      </c>
      <c r="W733" s="77">
        <v>9362917998.7920704</v>
      </c>
      <c r="X733" s="76">
        <v>8.8067726917000003E-3</v>
      </c>
      <c r="Y733" s="71">
        <v>0</v>
      </c>
      <c r="Z733" s="71">
        <v>1</v>
      </c>
      <c r="AA733" s="71">
        <v>0</v>
      </c>
      <c r="AB733" s="71">
        <v>0</v>
      </c>
      <c r="AC733" s="73">
        <v>0.5</v>
      </c>
      <c r="AD733" s="73">
        <v>0.5</v>
      </c>
      <c r="AE733" s="1" t="s">
        <v>3306</v>
      </c>
      <c r="AF733" s="1" t="s">
        <v>1450</v>
      </c>
      <c r="AG733" s="1" t="s">
        <v>1451</v>
      </c>
      <c r="AI733" s="2" t="str">
        <f>INDEX('ISO2-ISO3'!$D$1:$D$249, MATCH($N733, 'ISO2-ISO3'!$C$1:$C$249, 0))</f>
        <v>IND</v>
      </c>
      <c r="AJ733" s="2" t="str">
        <f>INDEX('WB Country Groups'!$C$2:$C$219, MATCH($AI733, 'WB Country Groups'!$B$2:$B$219, 0))</f>
        <v>South Asia</v>
      </c>
    </row>
    <row r="734" spans="1:36">
      <c r="A734" s="70">
        <v>45169</v>
      </c>
      <c r="B734" s="70">
        <v>45169</v>
      </c>
      <c r="C734" s="71">
        <v>892400</v>
      </c>
      <c r="D734" s="1" t="s">
        <v>4026</v>
      </c>
      <c r="E734" s="71">
        <v>1625801</v>
      </c>
      <c r="G734" s="1" t="s">
        <v>4027</v>
      </c>
      <c r="H734" s="72">
        <v>989529</v>
      </c>
      <c r="I734" s="1" t="s">
        <v>4028</v>
      </c>
      <c r="J734" s="73">
        <v>1</v>
      </c>
      <c r="K734" s="73">
        <v>1</v>
      </c>
      <c r="L734" s="73">
        <v>1</v>
      </c>
      <c r="M734" s="1">
        <v>1</v>
      </c>
      <c r="N734" s="1" t="s">
        <v>1369</v>
      </c>
      <c r="O734" s="1" t="s">
        <v>1447</v>
      </c>
      <c r="P734" s="1">
        <v>35202010</v>
      </c>
      <c r="Q734" s="73">
        <v>1549847275</v>
      </c>
      <c r="R734" s="74">
        <v>106.62</v>
      </c>
      <c r="S734" s="1" t="s">
        <v>1669</v>
      </c>
      <c r="T734" s="75">
        <v>0.78917255257862096</v>
      </c>
      <c r="U734" s="76">
        <v>209389842462.923</v>
      </c>
      <c r="V734" s="77">
        <v>209389842462.923</v>
      </c>
      <c r="W734" s="77">
        <v>209389842462.923</v>
      </c>
      <c r="X734" s="76">
        <v>0.32825392446329998</v>
      </c>
      <c r="Y734" s="71">
        <v>1</v>
      </c>
      <c r="Z734" s="71">
        <v>0</v>
      </c>
      <c r="AA734" s="71">
        <v>0</v>
      </c>
      <c r="AB734" s="71">
        <v>0</v>
      </c>
      <c r="AC734" s="73">
        <v>0.35</v>
      </c>
      <c r="AD734" s="73">
        <v>0.65</v>
      </c>
      <c r="AE734" s="1" t="s">
        <v>1670</v>
      </c>
      <c r="AF734" s="1" t="s">
        <v>1450</v>
      </c>
      <c r="AG734" s="1" t="s">
        <v>1451</v>
      </c>
      <c r="AI734" s="2" t="str">
        <f>INDEX('ISO2-ISO3'!$D$1:$D$249, MATCH($N734, 'ISO2-ISO3'!$C$1:$C$249, 0))</f>
        <v>GBR</v>
      </c>
      <c r="AJ734" s="2" t="str">
        <f>INDEX('WB Country Groups'!$C$2:$C$219, MATCH($AI734, 'WB Country Groups'!$B$2:$B$219, 0))</f>
        <v>Europe &amp; Central Asia</v>
      </c>
    </row>
    <row r="735" spans="1:36">
      <c r="A735" s="70">
        <v>45169</v>
      </c>
      <c r="B735" s="70">
        <v>45169</v>
      </c>
      <c r="C735" s="71">
        <v>892400</v>
      </c>
      <c r="D735" s="1" t="s">
        <v>4029</v>
      </c>
      <c r="E735" s="71">
        <v>1626201</v>
      </c>
      <c r="F735" s="1">
        <v>20002101</v>
      </c>
      <c r="G735" s="1" t="s">
        <v>4030</v>
      </c>
      <c r="H735" s="72">
        <v>2019952</v>
      </c>
      <c r="I735" s="1" t="s">
        <v>4031</v>
      </c>
      <c r="J735" s="73">
        <v>1</v>
      </c>
      <c r="K735" s="73">
        <v>1</v>
      </c>
      <c r="L735" s="73">
        <v>1</v>
      </c>
      <c r="M735" s="1">
        <v>1</v>
      </c>
      <c r="N735" s="1" t="s">
        <v>1375</v>
      </c>
      <c r="O735" s="1" t="s">
        <v>1484</v>
      </c>
      <c r="P735" s="1">
        <v>40301040</v>
      </c>
      <c r="Q735" s="73">
        <v>263166635</v>
      </c>
      <c r="R735" s="74">
        <v>107.81</v>
      </c>
      <c r="S735" s="1" t="s">
        <v>1448</v>
      </c>
      <c r="T735" s="75">
        <v>1</v>
      </c>
      <c r="U735" s="76">
        <v>28371994919.349998</v>
      </c>
      <c r="V735" s="77">
        <v>28371994919.349998</v>
      </c>
      <c r="W735" s="77">
        <v>28371994919.349998</v>
      </c>
      <c r="X735" s="76">
        <v>4.4477891418200001E-2</v>
      </c>
      <c r="Y735" s="71">
        <v>1</v>
      </c>
      <c r="Z735" s="71">
        <v>0</v>
      </c>
      <c r="AA735" s="71">
        <v>0</v>
      </c>
      <c r="AB735" s="71">
        <v>0</v>
      </c>
      <c r="AC735" s="73">
        <v>1</v>
      </c>
      <c r="AD735" s="73">
        <v>0</v>
      </c>
      <c r="AE735" s="1" t="s">
        <v>1449</v>
      </c>
      <c r="AF735" s="1" t="s">
        <v>1450</v>
      </c>
      <c r="AG735" s="1" t="s">
        <v>1451</v>
      </c>
      <c r="AI735" s="2" t="str">
        <f>INDEX('ISO2-ISO3'!$D$1:$D$249, MATCH($N735, 'ISO2-ISO3'!$C$1:$C$249, 0))</f>
        <v>USA</v>
      </c>
      <c r="AJ735" s="2" t="str">
        <f>INDEX('WB Country Groups'!$C$2:$C$219, MATCH($AI735, 'WB Country Groups'!$B$2:$B$219, 0))</f>
        <v>North America</v>
      </c>
    </row>
    <row r="736" spans="1:36">
      <c r="A736" s="70">
        <v>45169</v>
      </c>
      <c r="B736" s="70">
        <v>45169</v>
      </c>
      <c r="C736" s="71">
        <v>892400</v>
      </c>
      <c r="D736" s="1" t="s">
        <v>4032</v>
      </c>
      <c r="E736" s="71">
        <v>1628101</v>
      </c>
      <c r="G736" s="1" t="s">
        <v>4033</v>
      </c>
      <c r="H736" s="72" t="s">
        <v>4034</v>
      </c>
      <c r="I736" s="1" t="s">
        <v>4035</v>
      </c>
      <c r="J736" s="73">
        <v>0.65</v>
      </c>
      <c r="K736" s="73">
        <v>0.65</v>
      </c>
      <c r="L736" s="73">
        <v>0.65</v>
      </c>
      <c r="M736" s="1">
        <v>1</v>
      </c>
      <c r="N736" s="1" t="s">
        <v>975</v>
      </c>
      <c r="O736" s="1" t="s">
        <v>1455</v>
      </c>
      <c r="P736" s="1">
        <v>25101010</v>
      </c>
      <c r="Q736" s="73">
        <v>1161837799</v>
      </c>
      <c r="R736" s="74">
        <v>23.25</v>
      </c>
      <c r="S736" s="1" t="s">
        <v>1565</v>
      </c>
      <c r="T736" s="75">
        <v>7.8417500000000002</v>
      </c>
      <c r="U736" s="76">
        <v>2239075938.0734501</v>
      </c>
      <c r="V736" s="77">
        <v>2239075938.0734501</v>
      </c>
      <c r="W736" s="77">
        <v>3444732212.4207001</v>
      </c>
      <c r="X736" s="76">
        <v>3.5101295039000001E-3</v>
      </c>
      <c r="Y736" s="71">
        <v>0</v>
      </c>
      <c r="Z736" s="71">
        <v>1</v>
      </c>
      <c r="AA736" s="71">
        <v>0</v>
      </c>
      <c r="AB736" s="71">
        <v>0</v>
      </c>
      <c r="AC736" s="73">
        <v>1</v>
      </c>
      <c r="AD736" s="73">
        <v>0</v>
      </c>
      <c r="AE736" s="1" t="s">
        <v>1566</v>
      </c>
      <c r="AF736" s="1" t="s">
        <v>1450</v>
      </c>
      <c r="AG736" s="1" t="s">
        <v>3300</v>
      </c>
      <c r="AI736" s="2" t="str">
        <f>INDEX('ISO2-ISO3'!$D$1:$D$249, MATCH($N736, 'ISO2-ISO3'!$C$1:$C$249, 0))</f>
        <v>CHN</v>
      </c>
      <c r="AJ736" s="2" t="str">
        <f>INDEX('WB Country Groups'!$C$2:$C$219, MATCH($AI736, 'WB Country Groups'!$B$2:$B$219, 0))</f>
        <v>East Asia &amp; Pacific</v>
      </c>
    </row>
    <row r="737" spans="1:36">
      <c r="A737" s="70">
        <v>45169</v>
      </c>
      <c r="B737" s="70">
        <v>45169</v>
      </c>
      <c r="C737" s="71">
        <v>892400</v>
      </c>
      <c r="D737" s="1" t="s">
        <v>4036</v>
      </c>
      <c r="E737" s="71">
        <v>1628901</v>
      </c>
      <c r="F737" s="1" t="s">
        <v>4037</v>
      </c>
      <c r="G737" s="1" t="s">
        <v>4038</v>
      </c>
      <c r="H737" s="72">
        <v>6466457</v>
      </c>
      <c r="I737" s="1" t="s">
        <v>4039</v>
      </c>
      <c r="J737" s="73">
        <v>0.35</v>
      </c>
      <c r="K737" s="73">
        <v>0.35</v>
      </c>
      <c r="L737" s="73">
        <v>0.35</v>
      </c>
      <c r="M737" s="1">
        <v>1</v>
      </c>
      <c r="N737" s="1" t="s">
        <v>1239</v>
      </c>
      <c r="O737" s="1" t="s">
        <v>1467</v>
      </c>
      <c r="P737" s="1">
        <v>20105010</v>
      </c>
      <c r="Q737" s="73">
        <v>7520983740</v>
      </c>
      <c r="R737" s="74">
        <v>36.549999999999997</v>
      </c>
      <c r="S737" s="1" t="s">
        <v>3727</v>
      </c>
      <c r="T737" s="75">
        <v>56.62</v>
      </c>
      <c r="U737" s="76">
        <v>1699261471.1047299</v>
      </c>
      <c r="V737" s="77">
        <v>1699261471.1047299</v>
      </c>
      <c r="W737" s="77">
        <v>4855032774.5849504</v>
      </c>
      <c r="X737" s="76">
        <v>2.6638792025999998E-3</v>
      </c>
      <c r="Y737" s="71">
        <v>0</v>
      </c>
      <c r="Z737" s="71">
        <v>1</v>
      </c>
      <c r="AA737" s="71">
        <v>0</v>
      </c>
      <c r="AB737" s="71">
        <v>0</v>
      </c>
      <c r="AC737" s="73">
        <v>1</v>
      </c>
      <c r="AD737" s="73">
        <v>0</v>
      </c>
      <c r="AE737" s="1" t="s">
        <v>3728</v>
      </c>
      <c r="AF737" s="1" t="s">
        <v>1450</v>
      </c>
      <c r="AG737" s="1" t="s">
        <v>1451</v>
      </c>
      <c r="AI737" s="2" t="str">
        <f>INDEX('ISO2-ISO3'!$D$1:$D$249, MATCH($N737, 'ISO2-ISO3'!$C$1:$C$249, 0))</f>
        <v>PHL</v>
      </c>
      <c r="AJ737" s="2" t="str">
        <f>INDEX('WB Country Groups'!$C$2:$C$219, MATCH($AI737, 'WB Country Groups'!$B$2:$B$219, 0))</f>
        <v>East Asia &amp; Pacific</v>
      </c>
    </row>
    <row r="738" spans="1:36">
      <c r="A738" s="70">
        <v>45169</v>
      </c>
      <c r="B738" s="70">
        <v>45169</v>
      </c>
      <c r="C738" s="71">
        <v>892400</v>
      </c>
      <c r="D738" s="1" t="s">
        <v>4040</v>
      </c>
      <c r="E738" s="71">
        <v>1632101</v>
      </c>
      <c r="G738" s="1" t="s">
        <v>4041</v>
      </c>
      <c r="H738" s="72" t="s">
        <v>4042</v>
      </c>
      <c r="I738" s="1" t="s">
        <v>4043</v>
      </c>
      <c r="J738" s="73">
        <v>0.45</v>
      </c>
      <c r="K738" s="73">
        <v>0.45</v>
      </c>
      <c r="L738" s="73">
        <v>0.45</v>
      </c>
      <c r="M738" s="1">
        <v>1</v>
      </c>
      <c r="N738" s="1" t="s">
        <v>1243</v>
      </c>
      <c r="O738" s="1" t="s">
        <v>1455</v>
      </c>
      <c r="P738" s="1">
        <v>25503030</v>
      </c>
      <c r="Q738" s="73">
        <v>1056904853</v>
      </c>
      <c r="R738" s="74">
        <v>33.020000000000003</v>
      </c>
      <c r="S738" s="1" t="s">
        <v>4044</v>
      </c>
      <c r="T738" s="75">
        <v>4.1212499999999999</v>
      </c>
      <c r="U738" s="76">
        <v>3810627651.98107</v>
      </c>
      <c r="V738" s="77">
        <v>3810627651.98107</v>
      </c>
      <c r="W738" s="77">
        <v>8468061448.8468304</v>
      </c>
      <c r="X738" s="76">
        <v>5.9738021039E-3</v>
      </c>
      <c r="Y738" s="71">
        <v>1</v>
      </c>
      <c r="Z738" s="71">
        <v>0</v>
      </c>
      <c r="AA738" s="71">
        <v>0</v>
      </c>
      <c r="AB738" s="71">
        <v>0</v>
      </c>
      <c r="AC738" s="73">
        <v>0</v>
      </c>
      <c r="AD738" s="73">
        <v>1</v>
      </c>
      <c r="AE738" s="1" t="s">
        <v>4045</v>
      </c>
      <c r="AF738" s="1" t="s">
        <v>4046</v>
      </c>
      <c r="AG738" s="1" t="s">
        <v>1451</v>
      </c>
      <c r="AI738" s="2" t="str">
        <f>INDEX('ISO2-ISO3'!$D$1:$D$249, MATCH($N738, 'ISO2-ISO3'!$C$1:$C$249, 0))</f>
        <v>POL</v>
      </c>
      <c r="AJ738" s="2" t="str">
        <f>INDEX('WB Country Groups'!$C$2:$C$219, MATCH($AI738, 'WB Country Groups'!$B$2:$B$219, 0))</f>
        <v>Europe &amp; Central Asia</v>
      </c>
    </row>
    <row r="739" spans="1:36">
      <c r="A739" s="70">
        <v>45169</v>
      </c>
      <c r="B739" s="70">
        <v>45169</v>
      </c>
      <c r="C739" s="71">
        <v>892400</v>
      </c>
      <c r="D739" s="1" t="s">
        <v>4047</v>
      </c>
      <c r="E739" s="71">
        <v>1633401</v>
      </c>
      <c r="G739" s="1" t="s">
        <v>4048</v>
      </c>
      <c r="H739" s="72">
        <v>6981239</v>
      </c>
      <c r="I739" s="1" t="s">
        <v>4049</v>
      </c>
      <c r="J739" s="73">
        <v>1</v>
      </c>
      <c r="K739" s="73">
        <v>1</v>
      </c>
      <c r="L739" s="73">
        <v>1</v>
      </c>
      <c r="M739" s="1">
        <v>1</v>
      </c>
      <c r="N739" s="1" t="s">
        <v>908</v>
      </c>
      <c r="O739" s="1" t="s">
        <v>1499</v>
      </c>
      <c r="P739" s="1">
        <v>30101030</v>
      </c>
      <c r="Q739" s="73">
        <v>1218701629</v>
      </c>
      <c r="R739" s="74">
        <v>38.130000000000003</v>
      </c>
      <c r="S739" s="1" t="s">
        <v>1578</v>
      </c>
      <c r="T739" s="75">
        <v>1.54404385084536</v>
      </c>
      <c r="U739" s="76">
        <v>30095708155.133099</v>
      </c>
      <c r="V739" s="77">
        <v>30095708155.133099</v>
      </c>
      <c r="W739" s="77">
        <v>30095708155.133099</v>
      </c>
      <c r="X739" s="76">
        <v>4.7180102889500003E-2</v>
      </c>
      <c r="Y739" s="71">
        <v>1</v>
      </c>
      <c r="Z739" s="71">
        <v>0</v>
      </c>
      <c r="AA739" s="71">
        <v>0</v>
      </c>
      <c r="AB739" s="71">
        <v>0</v>
      </c>
      <c r="AC739" s="73">
        <v>0</v>
      </c>
      <c r="AD739" s="73">
        <v>1</v>
      </c>
      <c r="AE739" s="1" t="s">
        <v>1579</v>
      </c>
      <c r="AF739" s="1" t="s">
        <v>1450</v>
      </c>
      <c r="AG739" s="1" t="s">
        <v>1451</v>
      </c>
      <c r="AI739" s="2" t="str">
        <f>INDEX('ISO2-ISO3'!$D$1:$D$249, MATCH($N739, 'ISO2-ISO3'!$C$1:$C$249, 0))</f>
        <v>AUS</v>
      </c>
      <c r="AJ739" s="2" t="str">
        <f>INDEX('WB Country Groups'!$C$2:$C$219, MATCH($AI739, 'WB Country Groups'!$B$2:$B$219, 0))</f>
        <v>East Asia &amp; Pacific</v>
      </c>
    </row>
    <row r="740" spans="1:36">
      <c r="A740" s="70">
        <v>45169</v>
      </c>
      <c r="B740" s="70">
        <v>45169</v>
      </c>
      <c r="C740" s="71">
        <v>892400</v>
      </c>
      <c r="D740" s="1" t="s">
        <v>4050</v>
      </c>
      <c r="E740" s="71">
        <v>1634801</v>
      </c>
      <c r="G740" s="1" t="s">
        <v>4051</v>
      </c>
      <c r="H740" s="72" t="s">
        <v>4052</v>
      </c>
      <c r="I740" s="1" t="s">
        <v>4053</v>
      </c>
      <c r="J740" s="73">
        <v>0.45</v>
      </c>
      <c r="K740" s="73">
        <v>0.45</v>
      </c>
      <c r="L740" s="73">
        <v>0.45</v>
      </c>
      <c r="M740" s="1">
        <v>1</v>
      </c>
      <c r="N740" s="1" t="s">
        <v>1129</v>
      </c>
      <c r="O740" s="1" t="s">
        <v>1692</v>
      </c>
      <c r="P740" s="1">
        <v>50202020</v>
      </c>
      <c r="Q740" s="73">
        <v>82426880</v>
      </c>
      <c r="R740" s="74">
        <v>28450</v>
      </c>
      <c r="S740" s="1" t="s">
        <v>3451</v>
      </c>
      <c r="T740" s="75">
        <v>1321.75</v>
      </c>
      <c r="U740" s="76">
        <v>798388599.35691297</v>
      </c>
      <c r="V740" s="77">
        <v>798388599.35691297</v>
      </c>
      <c r="W740" s="77">
        <v>1774196887.45981</v>
      </c>
      <c r="X740" s="76">
        <v>1.2516089028000001E-3</v>
      </c>
      <c r="Y740" s="71">
        <v>0</v>
      </c>
      <c r="Z740" s="71">
        <v>1</v>
      </c>
      <c r="AA740" s="71">
        <v>0</v>
      </c>
      <c r="AB740" s="71">
        <v>0</v>
      </c>
      <c r="AC740" s="73">
        <v>0</v>
      </c>
      <c r="AD740" s="73">
        <v>1</v>
      </c>
      <c r="AE740" s="1" t="s">
        <v>4054</v>
      </c>
      <c r="AF740" s="1" t="s">
        <v>1450</v>
      </c>
      <c r="AG740" s="1" t="s">
        <v>1451</v>
      </c>
      <c r="AI740" s="2" t="str">
        <f>INDEX('ISO2-ISO3'!$D$1:$D$249, MATCH($N740, 'ISO2-ISO3'!$C$1:$C$249, 0))</f>
        <v>KOR</v>
      </c>
      <c r="AJ740" s="2" t="str">
        <f>INDEX('WB Country Groups'!$C$2:$C$219, MATCH($AI740, 'WB Country Groups'!$B$2:$B$219, 0))</f>
        <v>East Asia &amp; Pacific</v>
      </c>
    </row>
    <row r="741" spans="1:36">
      <c r="A741" s="70">
        <v>45169</v>
      </c>
      <c r="B741" s="70">
        <v>45169</v>
      </c>
      <c r="C741" s="71">
        <v>892400</v>
      </c>
      <c r="D741" s="1" t="s">
        <v>4055</v>
      </c>
      <c r="E741" s="71">
        <v>1639501</v>
      </c>
      <c r="G741" s="1" t="s">
        <v>4056</v>
      </c>
      <c r="H741" s="72">
        <v>5554041</v>
      </c>
      <c r="I741" s="1" t="s">
        <v>4057</v>
      </c>
      <c r="J741" s="73">
        <v>0.9</v>
      </c>
      <c r="K741" s="73">
        <v>0.9</v>
      </c>
      <c r="L741" s="73">
        <v>0.9</v>
      </c>
      <c r="M741" s="1">
        <v>1</v>
      </c>
      <c r="N741" s="1" t="s">
        <v>1322</v>
      </c>
      <c r="O741" s="1" t="s">
        <v>1467</v>
      </c>
      <c r="P741" s="1">
        <v>20201080</v>
      </c>
      <c r="Q741" s="73">
        <v>546454181</v>
      </c>
      <c r="R741" s="74">
        <v>89.26</v>
      </c>
      <c r="S741" s="1" t="s">
        <v>1613</v>
      </c>
      <c r="T741" s="75">
        <v>10.9499</v>
      </c>
      <c r="U741" s="76">
        <v>4009064025.8316498</v>
      </c>
      <c r="V741" s="77">
        <v>4009064025.8316498</v>
      </c>
      <c r="W741" s="77">
        <v>4674108365.5120096</v>
      </c>
      <c r="X741" s="76">
        <v>6.2848846173000003E-3</v>
      </c>
      <c r="Y741" s="71">
        <v>0</v>
      </c>
      <c r="Z741" s="71">
        <v>1</v>
      </c>
      <c r="AA741" s="71">
        <v>0</v>
      </c>
      <c r="AB741" s="71">
        <v>0</v>
      </c>
      <c r="AC741" s="73">
        <v>1</v>
      </c>
      <c r="AD741" s="73">
        <v>0</v>
      </c>
      <c r="AE741" s="1" t="s">
        <v>1614</v>
      </c>
      <c r="AF741" s="1" t="s">
        <v>1450</v>
      </c>
      <c r="AG741" s="1" t="s">
        <v>1619</v>
      </c>
      <c r="AI741" s="2" t="str">
        <f>INDEX('ISO2-ISO3'!$D$1:$D$249, MATCH($N741, 'ISO2-ISO3'!$C$1:$C$249, 0))</f>
        <v>SWE</v>
      </c>
      <c r="AJ741" s="2" t="str">
        <f>INDEX('WB Country Groups'!$C$2:$C$219, MATCH($AI741, 'WB Country Groups'!$B$2:$B$219, 0))</f>
        <v>Europe &amp; Central Asia</v>
      </c>
    </row>
    <row r="742" spans="1:36">
      <c r="A742" s="70">
        <v>45169</v>
      </c>
      <c r="B742" s="70">
        <v>45169</v>
      </c>
      <c r="C742" s="71">
        <v>892400</v>
      </c>
      <c r="D742" s="1" t="s">
        <v>4058</v>
      </c>
      <c r="E742" s="71">
        <v>1641606</v>
      </c>
      <c r="F742" s="1">
        <v>204448104</v>
      </c>
      <c r="G742" s="1" t="s">
        <v>4059</v>
      </c>
      <c r="H742" s="72">
        <v>2210476</v>
      </c>
      <c r="I742" s="1" t="s">
        <v>4060</v>
      </c>
      <c r="J742" s="73">
        <v>0.85</v>
      </c>
      <c r="K742" s="73">
        <v>0.85</v>
      </c>
      <c r="L742" s="73">
        <v>0.85</v>
      </c>
      <c r="M742" s="1">
        <v>1</v>
      </c>
      <c r="N742" s="1" t="s">
        <v>1236</v>
      </c>
      <c r="O742" s="1" t="s">
        <v>1462</v>
      </c>
      <c r="P742" s="1">
        <v>15104030</v>
      </c>
      <c r="Q742" s="73">
        <v>253715190</v>
      </c>
      <c r="R742" s="74">
        <v>8.5399999999999991</v>
      </c>
      <c r="S742" s="1" t="s">
        <v>1448</v>
      </c>
      <c r="T742" s="75">
        <v>1</v>
      </c>
      <c r="U742" s="76">
        <v>1841718564.21</v>
      </c>
      <c r="V742" s="77">
        <v>1841718564.21</v>
      </c>
      <c r="W742" s="77">
        <v>2167830039.4059701</v>
      </c>
      <c r="X742" s="76">
        <v>2.8872047437999999E-3</v>
      </c>
      <c r="Y742" s="71">
        <v>0</v>
      </c>
      <c r="Z742" s="71">
        <v>1</v>
      </c>
      <c r="AA742" s="71">
        <v>0</v>
      </c>
      <c r="AB742" s="71">
        <v>0</v>
      </c>
      <c r="AC742" s="73">
        <v>1</v>
      </c>
      <c r="AD742" s="73">
        <v>0</v>
      </c>
      <c r="AE742" s="1" t="s">
        <v>1449</v>
      </c>
      <c r="AF742" s="1" t="s">
        <v>1450</v>
      </c>
      <c r="AG742" s="1" t="s">
        <v>1451</v>
      </c>
      <c r="AI742" s="2" t="str">
        <f>INDEX('ISO2-ISO3'!$D$1:$D$249, MATCH($N742, 'ISO2-ISO3'!$C$1:$C$249, 0))</f>
        <v>PER</v>
      </c>
      <c r="AJ742" s="2" t="str">
        <f>INDEX('WB Country Groups'!$C$2:$C$219, MATCH($AI742, 'WB Country Groups'!$B$2:$B$219, 0))</f>
        <v>Latin America &amp; Caribbean</v>
      </c>
    </row>
    <row r="743" spans="1:36">
      <c r="A743" s="70">
        <v>45169</v>
      </c>
      <c r="B743" s="70">
        <v>45169</v>
      </c>
      <c r="C743" s="71">
        <v>892400</v>
      </c>
      <c r="D743" s="1" t="s">
        <v>4061</v>
      </c>
      <c r="E743" s="71">
        <v>1642104</v>
      </c>
      <c r="F743" s="1" t="s">
        <v>4062</v>
      </c>
      <c r="G743" s="1" t="s">
        <v>4063</v>
      </c>
      <c r="H743" s="72">
        <v>2823777</v>
      </c>
      <c r="I743" s="1" t="s">
        <v>4064</v>
      </c>
      <c r="J743" s="73">
        <v>0.11</v>
      </c>
      <c r="K743" s="73">
        <v>0.11</v>
      </c>
      <c r="L743" s="73">
        <v>0.11</v>
      </c>
      <c r="M743" s="1">
        <v>1</v>
      </c>
      <c r="N743" s="1" t="s">
        <v>1236</v>
      </c>
      <c r="O743" s="1" t="s">
        <v>1462</v>
      </c>
      <c r="P743" s="1">
        <v>15104025</v>
      </c>
      <c r="Q743" s="73">
        <v>773101669</v>
      </c>
      <c r="R743" s="74">
        <v>80.66</v>
      </c>
      <c r="S743" s="1" t="s">
        <v>1448</v>
      </c>
      <c r="T743" s="75">
        <v>1</v>
      </c>
      <c r="U743" s="76">
        <v>6859421868.3694</v>
      </c>
      <c r="V743" s="77">
        <v>6859421868.3694</v>
      </c>
      <c r="W743" s="77">
        <v>62358380621.540001</v>
      </c>
      <c r="X743" s="76">
        <v>1.07533016949E-2</v>
      </c>
      <c r="Y743" s="71">
        <v>1</v>
      </c>
      <c r="Z743" s="71">
        <v>0</v>
      </c>
      <c r="AA743" s="71">
        <v>0</v>
      </c>
      <c r="AB743" s="71">
        <v>0</v>
      </c>
      <c r="AC743" s="73">
        <v>0.35</v>
      </c>
      <c r="AD743" s="73">
        <v>0.65</v>
      </c>
      <c r="AE743" s="1" t="s">
        <v>1449</v>
      </c>
      <c r="AF743" s="1" t="s">
        <v>1450</v>
      </c>
      <c r="AG743" s="1" t="s">
        <v>1451</v>
      </c>
      <c r="AI743" s="2" t="str">
        <f>INDEX('ISO2-ISO3'!$D$1:$D$249, MATCH($N743, 'ISO2-ISO3'!$C$1:$C$249, 0))</f>
        <v>PER</v>
      </c>
      <c r="AJ743" s="2" t="str">
        <f>INDEX('WB Country Groups'!$C$2:$C$219, MATCH($AI743, 'WB Country Groups'!$B$2:$B$219, 0))</f>
        <v>Latin America &amp; Caribbean</v>
      </c>
    </row>
    <row r="744" spans="1:36">
      <c r="A744" s="70">
        <v>45169</v>
      </c>
      <c r="B744" s="70">
        <v>45169</v>
      </c>
      <c r="C744" s="71">
        <v>892400</v>
      </c>
      <c r="D744" s="1" t="s">
        <v>4065</v>
      </c>
      <c r="E744" s="71">
        <v>1642601</v>
      </c>
      <c r="F744" s="1" t="s">
        <v>4066</v>
      </c>
      <c r="G744" s="1" t="s">
        <v>4067</v>
      </c>
      <c r="H744" s="72" t="s">
        <v>4068</v>
      </c>
      <c r="I744" s="1" t="s">
        <v>4069</v>
      </c>
      <c r="J744" s="73">
        <v>0.75</v>
      </c>
      <c r="K744" s="73">
        <v>0.75</v>
      </c>
      <c r="L744" s="73">
        <v>0.75</v>
      </c>
      <c r="M744" s="1">
        <v>1</v>
      </c>
      <c r="N744" s="1" t="s">
        <v>963</v>
      </c>
      <c r="O744" s="1" t="s">
        <v>1548</v>
      </c>
      <c r="P744" s="1">
        <v>55105020</v>
      </c>
      <c r="Q744" s="73">
        <v>172229046</v>
      </c>
      <c r="R744" s="74">
        <v>37.72</v>
      </c>
      <c r="S744" s="1" t="s">
        <v>1493</v>
      </c>
      <c r="T744" s="75">
        <v>1.3529500000000001</v>
      </c>
      <c r="U744" s="76">
        <v>3601285865.2130499</v>
      </c>
      <c r="V744" s="77">
        <v>3601285865.2130499</v>
      </c>
      <c r="W744" s="77">
        <v>10087728012.949499</v>
      </c>
      <c r="X744" s="76">
        <v>5.6456235148000002E-3</v>
      </c>
      <c r="Y744" s="71">
        <v>0</v>
      </c>
      <c r="Z744" s="71">
        <v>1</v>
      </c>
      <c r="AA744" s="71">
        <v>0</v>
      </c>
      <c r="AB744" s="71">
        <v>0</v>
      </c>
      <c r="AC744" s="73">
        <v>1</v>
      </c>
      <c r="AD744" s="73">
        <v>0</v>
      </c>
      <c r="AE744" s="1" t="s">
        <v>1494</v>
      </c>
      <c r="AF744" s="1" t="s">
        <v>1450</v>
      </c>
      <c r="AG744" s="1" t="s">
        <v>4070</v>
      </c>
      <c r="AI744" s="2" t="str">
        <f>INDEX('ISO2-ISO3'!$D$1:$D$249, MATCH($N744, 'ISO2-ISO3'!$C$1:$C$249, 0))</f>
        <v>CAN</v>
      </c>
      <c r="AJ744" s="2" t="str">
        <f>INDEX('WB Country Groups'!$C$2:$C$219, MATCH($AI744, 'WB Country Groups'!$B$2:$B$219, 0))</f>
        <v>North America</v>
      </c>
    </row>
    <row r="745" spans="1:36">
      <c r="A745" s="70">
        <v>45169</v>
      </c>
      <c r="B745" s="70">
        <v>45169</v>
      </c>
      <c r="C745" s="71">
        <v>892400</v>
      </c>
      <c r="D745" s="1" t="s">
        <v>4071</v>
      </c>
      <c r="E745" s="71">
        <v>1642901</v>
      </c>
      <c r="G745" s="1" t="s">
        <v>4072</v>
      </c>
      <c r="H745" s="72" t="s">
        <v>4073</v>
      </c>
      <c r="I745" s="1" t="s">
        <v>4074</v>
      </c>
      <c r="J745" s="73">
        <v>1</v>
      </c>
      <c r="K745" s="73">
        <v>1</v>
      </c>
      <c r="L745" s="73">
        <v>1</v>
      </c>
      <c r="M745" s="1">
        <v>1</v>
      </c>
      <c r="N745" s="1" t="s">
        <v>1176</v>
      </c>
      <c r="O745" s="1" t="s">
        <v>1499</v>
      </c>
      <c r="P745" s="1">
        <v>30201030</v>
      </c>
      <c r="Q745" s="73">
        <v>525208065</v>
      </c>
      <c r="R745" s="74">
        <v>144.47</v>
      </c>
      <c r="S745" s="1" t="s">
        <v>3694</v>
      </c>
      <c r="T745" s="75">
        <v>16.83175</v>
      </c>
      <c r="U745" s="76">
        <v>4507957232.6436596</v>
      </c>
      <c r="V745" s="77">
        <v>4507957232.6436596</v>
      </c>
      <c r="W745" s="77">
        <v>18031828947.741001</v>
      </c>
      <c r="X745" s="76">
        <v>7.0669839354000003E-3</v>
      </c>
      <c r="Y745" s="71">
        <v>1</v>
      </c>
      <c r="Z745" s="71">
        <v>0</v>
      </c>
      <c r="AA745" s="71">
        <v>0</v>
      </c>
      <c r="AB745" s="71">
        <v>0</v>
      </c>
      <c r="AC745" s="73">
        <v>1</v>
      </c>
      <c r="AD745" s="73">
        <v>0</v>
      </c>
      <c r="AE745" s="1" t="s">
        <v>3695</v>
      </c>
      <c r="AF745" s="1" t="s">
        <v>3567</v>
      </c>
      <c r="AG745" s="1" t="s">
        <v>1451</v>
      </c>
      <c r="AI745" s="2" t="str">
        <f>INDEX('ISO2-ISO3'!$D$1:$D$249, MATCH($N745, 'ISO2-ISO3'!$C$1:$C$249, 0))</f>
        <v>MEX</v>
      </c>
      <c r="AJ745" s="2" t="str">
        <f>INDEX('WB Country Groups'!$C$2:$C$219, MATCH($AI745, 'WB Country Groups'!$B$2:$B$219, 0))</f>
        <v>Latin America &amp; Caribbean</v>
      </c>
    </row>
    <row r="746" spans="1:36">
      <c r="A746" s="70">
        <v>45169</v>
      </c>
      <c r="B746" s="70">
        <v>45169</v>
      </c>
      <c r="C746" s="71">
        <v>892400</v>
      </c>
      <c r="D746" s="1" t="s">
        <v>4075</v>
      </c>
      <c r="E746" s="71">
        <v>1646201</v>
      </c>
      <c r="G746" s="1" t="s">
        <v>4076</v>
      </c>
      <c r="H746" s="72" t="s">
        <v>4077</v>
      </c>
      <c r="I746" s="1" t="s">
        <v>4078</v>
      </c>
      <c r="J746" s="73">
        <v>0.35</v>
      </c>
      <c r="K746" s="73">
        <v>0.35</v>
      </c>
      <c r="L746" s="73">
        <v>0.35</v>
      </c>
      <c r="M746" s="1">
        <v>1</v>
      </c>
      <c r="N746" s="1" t="s">
        <v>1337</v>
      </c>
      <c r="O746" s="1" t="s">
        <v>1541</v>
      </c>
      <c r="P746" s="1">
        <v>10102020</v>
      </c>
      <c r="Q746" s="73">
        <v>3969985400</v>
      </c>
      <c r="R746" s="74">
        <v>158.5</v>
      </c>
      <c r="S746" s="1" t="s">
        <v>3341</v>
      </c>
      <c r="T746" s="75">
        <v>35.017499999999998</v>
      </c>
      <c r="U746" s="76">
        <v>6289282217.8910503</v>
      </c>
      <c r="V746" s="77">
        <v>6289282217.8910503</v>
      </c>
      <c r="W746" s="77">
        <v>17969377765.403</v>
      </c>
      <c r="X746" s="76">
        <v>9.8595115494000008E-3</v>
      </c>
      <c r="Y746" s="71">
        <v>1</v>
      </c>
      <c r="Z746" s="71">
        <v>0</v>
      </c>
      <c r="AA746" s="71">
        <v>0</v>
      </c>
      <c r="AB746" s="71">
        <v>0</v>
      </c>
      <c r="AC746" s="73">
        <v>1</v>
      </c>
      <c r="AD746" s="73">
        <v>0</v>
      </c>
      <c r="AE746" s="1" t="s">
        <v>3342</v>
      </c>
      <c r="AF746" s="1" t="s">
        <v>1450</v>
      </c>
      <c r="AG746" s="1" t="s">
        <v>1451</v>
      </c>
      <c r="AI746" s="2" t="str">
        <f>INDEX('ISO2-ISO3'!$D$1:$D$249, MATCH($N746, 'ISO2-ISO3'!$C$1:$C$249, 0))</f>
        <v>THA</v>
      </c>
      <c r="AJ746" s="2" t="str">
        <f>INDEX('WB Country Groups'!$C$2:$C$219, MATCH($AI746, 'WB Country Groups'!$B$2:$B$219, 0))</f>
        <v>East Asia &amp; Pacific</v>
      </c>
    </row>
    <row r="747" spans="1:36">
      <c r="A747" s="70">
        <v>45169</v>
      </c>
      <c r="B747" s="70">
        <v>45169</v>
      </c>
      <c r="C747" s="71">
        <v>892400</v>
      </c>
      <c r="D747" s="1" t="s">
        <v>4079</v>
      </c>
      <c r="E747" s="71">
        <v>1646601</v>
      </c>
      <c r="G747" s="1" t="s">
        <v>4080</v>
      </c>
      <c r="H747" s="72">
        <v>6412568</v>
      </c>
      <c r="I747" s="1" t="s">
        <v>4081</v>
      </c>
      <c r="J747" s="73">
        <v>0.4</v>
      </c>
      <c r="K747" s="73">
        <v>0.4</v>
      </c>
      <c r="L747" s="73">
        <v>0.4</v>
      </c>
      <c r="M747" s="1">
        <v>1</v>
      </c>
      <c r="N747" s="1" t="s">
        <v>1337</v>
      </c>
      <c r="O747" s="1" t="s">
        <v>1692</v>
      </c>
      <c r="P747" s="1">
        <v>50102010</v>
      </c>
      <c r="Q747" s="73">
        <v>2974209736</v>
      </c>
      <c r="R747" s="74">
        <v>216</v>
      </c>
      <c r="S747" s="1" t="s">
        <v>3341</v>
      </c>
      <c r="T747" s="75">
        <v>35.017499999999998</v>
      </c>
      <c r="U747" s="76">
        <v>7338379986.8751297</v>
      </c>
      <c r="V747" s="77">
        <v>7338379986.8751297</v>
      </c>
      <c r="W747" s="77">
        <v>18345949967.187801</v>
      </c>
      <c r="X747" s="76">
        <v>1.1504149396900001E-2</v>
      </c>
      <c r="Y747" s="71">
        <v>1</v>
      </c>
      <c r="Z747" s="71">
        <v>0</v>
      </c>
      <c r="AA747" s="71">
        <v>0</v>
      </c>
      <c r="AB747" s="71">
        <v>0</v>
      </c>
      <c r="AC747" s="73">
        <v>1</v>
      </c>
      <c r="AD747" s="73">
        <v>0</v>
      </c>
      <c r="AE747" s="1" t="s">
        <v>3342</v>
      </c>
      <c r="AF747" s="1" t="s">
        <v>1450</v>
      </c>
      <c r="AG747" s="1" t="s">
        <v>1451</v>
      </c>
      <c r="AI747" s="2" t="str">
        <f>INDEX('ISO2-ISO3'!$D$1:$D$249, MATCH($N747, 'ISO2-ISO3'!$C$1:$C$249, 0))</f>
        <v>THA</v>
      </c>
      <c r="AJ747" s="2" t="str">
        <f>INDEX('WB Country Groups'!$C$2:$C$219, MATCH($AI747, 'WB Country Groups'!$B$2:$B$219, 0))</f>
        <v>East Asia &amp; Pacific</v>
      </c>
    </row>
    <row r="748" spans="1:36">
      <c r="A748" s="70">
        <v>45169</v>
      </c>
      <c r="B748" s="70">
        <v>45169</v>
      </c>
      <c r="C748" s="71">
        <v>892400</v>
      </c>
      <c r="D748" s="1" t="s">
        <v>4082</v>
      </c>
      <c r="E748" s="71">
        <v>1647901</v>
      </c>
      <c r="F748" s="1" t="s">
        <v>4083</v>
      </c>
      <c r="G748" s="1" t="s">
        <v>4084</v>
      </c>
      <c r="H748" s="72" t="s">
        <v>4085</v>
      </c>
      <c r="I748" s="1" t="s">
        <v>4086</v>
      </c>
      <c r="J748" s="73">
        <v>0.8</v>
      </c>
      <c r="K748" s="73">
        <v>0.8</v>
      </c>
      <c r="L748" s="73">
        <v>0.8</v>
      </c>
      <c r="M748" s="1">
        <v>1</v>
      </c>
      <c r="N748" s="1" t="s">
        <v>1375</v>
      </c>
      <c r="O748" s="1" t="s">
        <v>1692</v>
      </c>
      <c r="P748" s="1">
        <v>50201020</v>
      </c>
      <c r="Q748" s="73">
        <v>610765722</v>
      </c>
      <c r="R748" s="74">
        <v>15.09</v>
      </c>
      <c r="S748" s="1" t="s">
        <v>1448</v>
      </c>
      <c r="T748" s="75">
        <v>1</v>
      </c>
      <c r="U748" s="76">
        <v>7373163795.9840002</v>
      </c>
      <c r="V748" s="77">
        <v>7373163795.9840002</v>
      </c>
      <c r="W748" s="77">
        <v>9963792376.0200005</v>
      </c>
      <c r="X748" s="76">
        <v>1.1558678889500001E-2</v>
      </c>
      <c r="Y748" s="71">
        <v>0</v>
      </c>
      <c r="Z748" s="71">
        <v>1</v>
      </c>
      <c r="AA748" s="71">
        <v>0</v>
      </c>
      <c r="AB748" s="71">
        <v>0</v>
      </c>
      <c r="AC748" s="73">
        <v>1</v>
      </c>
      <c r="AD748" s="73">
        <v>0</v>
      </c>
      <c r="AE748" s="1" t="s">
        <v>1475</v>
      </c>
      <c r="AF748" s="1" t="s">
        <v>1450</v>
      </c>
      <c r="AG748" s="1" t="s">
        <v>1619</v>
      </c>
      <c r="AI748" s="2" t="str">
        <f>INDEX('ISO2-ISO3'!$D$1:$D$249, MATCH($N748, 'ISO2-ISO3'!$C$1:$C$249, 0))</f>
        <v>USA</v>
      </c>
      <c r="AJ748" s="2" t="str">
        <f>INDEX('WB Country Groups'!$C$2:$C$219, MATCH($AI748, 'WB Country Groups'!$B$2:$B$219, 0))</f>
        <v>North America</v>
      </c>
    </row>
    <row r="749" spans="1:36">
      <c r="A749" s="70">
        <v>45169</v>
      </c>
      <c r="B749" s="70">
        <v>45169</v>
      </c>
      <c r="C749" s="71">
        <v>892400</v>
      </c>
      <c r="D749" s="1" t="s">
        <v>4087</v>
      </c>
      <c r="E749" s="71">
        <v>1648502</v>
      </c>
      <c r="G749" s="1" t="s">
        <v>4088</v>
      </c>
      <c r="H749" s="72" t="s">
        <v>4089</v>
      </c>
      <c r="I749" s="1" t="s">
        <v>4090</v>
      </c>
      <c r="J749" s="73">
        <v>0.08</v>
      </c>
      <c r="K749" s="73">
        <v>0.08</v>
      </c>
      <c r="L749" s="73">
        <v>1.6E-2</v>
      </c>
      <c r="M749" s="1">
        <v>0.2</v>
      </c>
      <c r="N749" s="1" t="s">
        <v>975</v>
      </c>
      <c r="O749" s="1" t="s">
        <v>1499</v>
      </c>
      <c r="P749" s="1">
        <v>30202030</v>
      </c>
      <c r="Q749" s="73">
        <v>5421591536</v>
      </c>
      <c r="R749" s="74">
        <v>35.659999999999997</v>
      </c>
      <c r="S749" s="1" t="s">
        <v>3323</v>
      </c>
      <c r="T749" s="75">
        <v>7.2785000000000002</v>
      </c>
      <c r="U749" s="76">
        <v>424997357.529733</v>
      </c>
      <c r="V749" s="77">
        <v>424997357.529733</v>
      </c>
      <c r="W749" s="77">
        <v>26519705107.371498</v>
      </c>
      <c r="X749" s="76">
        <v>6.6625510030000001E-4</v>
      </c>
      <c r="Y749" s="71">
        <v>1</v>
      </c>
      <c r="Z749" s="71">
        <v>0</v>
      </c>
      <c r="AA749" s="71">
        <v>0</v>
      </c>
      <c r="AB749" s="71">
        <v>0</v>
      </c>
      <c r="AC749" s="73">
        <v>0</v>
      </c>
      <c r="AD749" s="73">
        <v>1</v>
      </c>
      <c r="AE749" s="1" t="s">
        <v>3412</v>
      </c>
      <c r="AF749" s="1" t="s">
        <v>1450</v>
      </c>
      <c r="AG749" s="1" t="s">
        <v>1585</v>
      </c>
      <c r="AI749" s="2" t="str">
        <f>INDEX('ISO2-ISO3'!$D$1:$D$249, MATCH($N749, 'ISO2-ISO3'!$C$1:$C$249, 0))</f>
        <v>CHN</v>
      </c>
      <c r="AJ749" s="2" t="str">
        <f>INDEX('WB Country Groups'!$C$2:$C$219, MATCH($AI749, 'WB Country Groups'!$B$2:$B$219, 0))</f>
        <v>East Asia &amp; Pacific</v>
      </c>
    </row>
    <row r="750" spans="1:36">
      <c r="A750" s="70">
        <v>45169</v>
      </c>
      <c r="B750" s="70">
        <v>45169</v>
      </c>
      <c r="C750" s="71">
        <v>892400</v>
      </c>
      <c r="D750" s="1" t="s">
        <v>4091</v>
      </c>
      <c r="E750" s="71">
        <v>1649301</v>
      </c>
      <c r="G750" s="1" t="s">
        <v>4092</v>
      </c>
      <c r="H750" s="72" t="s">
        <v>4093</v>
      </c>
      <c r="I750" s="1" t="s">
        <v>4094</v>
      </c>
      <c r="J750" s="73">
        <v>0.45</v>
      </c>
      <c r="K750" s="73">
        <v>0.45</v>
      </c>
      <c r="L750" s="73">
        <v>0.45</v>
      </c>
      <c r="M750" s="1">
        <v>1</v>
      </c>
      <c r="N750" s="1" t="s">
        <v>1129</v>
      </c>
      <c r="O750" s="1" t="s">
        <v>1692</v>
      </c>
      <c r="P750" s="1">
        <v>50202010</v>
      </c>
      <c r="Q750" s="73">
        <v>41353387</v>
      </c>
      <c r="R750" s="74">
        <v>252500</v>
      </c>
      <c r="S750" s="1" t="s">
        <v>3451</v>
      </c>
      <c r="T750" s="75">
        <v>1321.75</v>
      </c>
      <c r="U750" s="76">
        <v>3554967730.5655398</v>
      </c>
      <c r="V750" s="77">
        <v>3554967730.5655398</v>
      </c>
      <c r="W750" s="77">
        <v>7899928290.1456404</v>
      </c>
      <c r="X750" s="76">
        <v>5.5730120198999996E-3</v>
      </c>
      <c r="Y750" s="71">
        <v>0</v>
      </c>
      <c r="Z750" s="71">
        <v>1</v>
      </c>
      <c r="AA750" s="71">
        <v>0</v>
      </c>
      <c r="AB750" s="71">
        <v>0</v>
      </c>
      <c r="AC750" s="73">
        <v>0</v>
      </c>
      <c r="AD750" s="73">
        <v>1</v>
      </c>
      <c r="AE750" s="1" t="s">
        <v>3452</v>
      </c>
      <c r="AF750" s="1" t="s">
        <v>1450</v>
      </c>
      <c r="AG750" s="1" t="s">
        <v>1451</v>
      </c>
      <c r="AI750" s="2" t="str">
        <f>INDEX('ISO2-ISO3'!$D$1:$D$249, MATCH($N750, 'ISO2-ISO3'!$C$1:$C$249, 0))</f>
        <v>KOR</v>
      </c>
      <c r="AJ750" s="2" t="str">
        <f>INDEX('WB Country Groups'!$C$2:$C$219, MATCH($AI750, 'WB Country Groups'!$B$2:$B$219, 0))</f>
        <v>East Asia &amp; Pacific</v>
      </c>
    </row>
    <row r="751" spans="1:36">
      <c r="A751" s="70">
        <v>45169</v>
      </c>
      <c r="B751" s="70">
        <v>45169</v>
      </c>
      <c r="C751" s="71">
        <v>892400</v>
      </c>
      <c r="D751" s="1" t="s">
        <v>4095</v>
      </c>
      <c r="E751" s="71">
        <v>1649401</v>
      </c>
      <c r="F751" s="1" t="s">
        <v>4096</v>
      </c>
      <c r="G751" s="1" t="s">
        <v>4097</v>
      </c>
      <c r="H751" s="72" t="s">
        <v>4098</v>
      </c>
      <c r="I751" s="1" t="s">
        <v>4099</v>
      </c>
      <c r="J751" s="73">
        <v>0.3</v>
      </c>
      <c r="K751" s="73">
        <v>0.3</v>
      </c>
      <c r="L751" s="73">
        <v>0.3</v>
      </c>
      <c r="M751" s="1">
        <v>1</v>
      </c>
      <c r="N751" s="1" t="s">
        <v>975</v>
      </c>
      <c r="O751" s="1" t="s">
        <v>1455</v>
      </c>
      <c r="P751" s="1">
        <v>25503030</v>
      </c>
      <c r="Q751" s="73">
        <v>315922421</v>
      </c>
      <c r="R751" s="74">
        <v>25.9</v>
      </c>
      <c r="S751" s="1" t="s">
        <v>1448</v>
      </c>
      <c r="T751" s="75">
        <v>1</v>
      </c>
      <c r="U751" s="76">
        <v>2454717211.1700001</v>
      </c>
      <c r="V751" s="77">
        <v>2454717211.1700001</v>
      </c>
      <c r="W751" s="77">
        <v>8182390703.8999996</v>
      </c>
      <c r="X751" s="76">
        <v>3.8481836012000002E-3</v>
      </c>
      <c r="Y751" s="71">
        <v>0</v>
      </c>
      <c r="Z751" s="71">
        <v>1</v>
      </c>
      <c r="AA751" s="71">
        <v>0</v>
      </c>
      <c r="AB751" s="71">
        <v>0</v>
      </c>
      <c r="AC751" s="73">
        <v>0</v>
      </c>
      <c r="AD751" s="73">
        <v>1</v>
      </c>
      <c r="AE751" s="1" t="s">
        <v>1449</v>
      </c>
      <c r="AF751" s="1" t="s">
        <v>1450</v>
      </c>
      <c r="AG751" s="1" t="s">
        <v>1585</v>
      </c>
      <c r="AI751" s="2" t="str">
        <f>INDEX('ISO2-ISO3'!$D$1:$D$249, MATCH($N751, 'ISO2-ISO3'!$C$1:$C$249, 0))</f>
        <v>CHN</v>
      </c>
      <c r="AJ751" s="2" t="str">
        <f>INDEX('WB Country Groups'!$C$2:$C$219, MATCH($AI751, 'WB Country Groups'!$B$2:$B$219, 0))</f>
        <v>East Asia &amp; Pacific</v>
      </c>
    </row>
    <row r="752" spans="1:36">
      <c r="A752" s="70">
        <v>45169</v>
      </c>
      <c r="B752" s="70">
        <v>45169</v>
      </c>
      <c r="C752" s="71">
        <v>892400</v>
      </c>
      <c r="D752" s="1" t="s">
        <v>4100</v>
      </c>
      <c r="E752" s="71">
        <v>1650301</v>
      </c>
      <c r="F752" s="1" t="s">
        <v>4101</v>
      </c>
      <c r="G752" s="1" t="s">
        <v>4102</v>
      </c>
      <c r="H752" s="72">
        <v>2567503</v>
      </c>
      <c r="I752" s="1" t="s">
        <v>4103</v>
      </c>
      <c r="J752" s="73">
        <v>1</v>
      </c>
      <c r="K752" s="73">
        <v>1</v>
      </c>
      <c r="L752" s="73">
        <v>1</v>
      </c>
      <c r="M752" s="1">
        <v>1</v>
      </c>
      <c r="N752" s="1" t="s">
        <v>1375</v>
      </c>
      <c r="O752" s="1" t="s">
        <v>1564</v>
      </c>
      <c r="P752" s="1">
        <v>60103010</v>
      </c>
      <c r="Q752" s="73">
        <v>713479055</v>
      </c>
      <c r="R752" s="74">
        <v>15.79</v>
      </c>
      <c r="S752" s="1" t="s">
        <v>1448</v>
      </c>
      <c r="T752" s="75">
        <v>1</v>
      </c>
      <c r="U752" s="76">
        <v>11265834278.450001</v>
      </c>
      <c r="V752" s="77">
        <v>11265834278.450001</v>
      </c>
      <c r="W752" s="77">
        <v>11265834278.450001</v>
      </c>
      <c r="X752" s="76">
        <v>1.76610969795E-2</v>
      </c>
      <c r="Y752" s="71">
        <v>0</v>
      </c>
      <c r="Z752" s="71">
        <v>1</v>
      </c>
      <c r="AA752" s="71">
        <v>0</v>
      </c>
      <c r="AB752" s="71">
        <v>0</v>
      </c>
      <c r="AC752" s="73">
        <v>1</v>
      </c>
      <c r="AD752" s="73">
        <v>0</v>
      </c>
      <c r="AE752" s="1" t="s">
        <v>1475</v>
      </c>
      <c r="AF752" s="1" t="s">
        <v>1450</v>
      </c>
      <c r="AG752" s="1" t="s">
        <v>1451</v>
      </c>
      <c r="AI752" s="2" t="str">
        <f>INDEX('ISO2-ISO3'!$D$1:$D$249, MATCH($N752, 'ISO2-ISO3'!$C$1:$C$249, 0))</f>
        <v>USA</v>
      </c>
      <c r="AJ752" s="2" t="str">
        <f>INDEX('WB Country Groups'!$C$2:$C$219, MATCH($AI752, 'WB Country Groups'!$B$2:$B$219, 0))</f>
        <v>North America</v>
      </c>
    </row>
    <row r="753" spans="1:36">
      <c r="A753" s="70">
        <v>45169</v>
      </c>
      <c r="B753" s="70">
        <v>45169</v>
      </c>
      <c r="C753" s="71">
        <v>892400</v>
      </c>
      <c r="D753" s="1" t="s">
        <v>4104</v>
      </c>
      <c r="E753" s="71">
        <v>1651801</v>
      </c>
      <c r="G753" s="1" t="s">
        <v>4105</v>
      </c>
      <c r="H753" s="72" t="s">
        <v>4106</v>
      </c>
      <c r="I753" s="1" t="s">
        <v>4107</v>
      </c>
      <c r="J753" s="73">
        <v>0.5</v>
      </c>
      <c r="K753" s="73">
        <v>0.5</v>
      </c>
      <c r="L753" s="73">
        <v>0.5</v>
      </c>
      <c r="M753" s="1">
        <v>1</v>
      </c>
      <c r="N753" s="1" t="s">
        <v>945</v>
      </c>
      <c r="O753" s="1" t="s">
        <v>1462</v>
      </c>
      <c r="P753" s="1">
        <v>15104050</v>
      </c>
      <c r="Q753" s="73">
        <v>1326093947</v>
      </c>
      <c r="R753" s="74">
        <v>12.11</v>
      </c>
      <c r="S753" s="1" t="s">
        <v>3542</v>
      </c>
      <c r="T753" s="75">
        <v>4.9509499999999997</v>
      </c>
      <c r="U753" s="76">
        <v>1621809723.2016101</v>
      </c>
      <c r="V753" s="77">
        <v>1621809723.2016101</v>
      </c>
      <c r="W753" s="77">
        <v>3243619446.4032102</v>
      </c>
      <c r="X753" s="76">
        <v>2.5424605133999999E-3</v>
      </c>
      <c r="Y753" s="71">
        <v>0</v>
      </c>
      <c r="Z753" s="71">
        <v>1</v>
      </c>
      <c r="AA753" s="71">
        <v>0</v>
      </c>
      <c r="AB753" s="71">
        <v>0</v>
      </c>
      <c r="AC753" s="73">
        <v>1</v>
      </c>
      <c r="AD753" s="73">
        <v>0</v>
      </c>
      <c r="AE753" s="1" t="s">
        <v>3543</v>
      </c>
      <c r="AF753" s="1" t="s">
        <v>3544</v>
      </c>
      <c r="AG753" s="1" t="s">
        <v>1451</v>
      </c>
      <c r="AI753" s="2" t="str">
        <f>INDEX('ISO2-ISO3'!$D$1:$D$249, MATCH($N753, 'ISO2-ISO3'!$C$1:$C$249, 0))</f>
        <v>BRA</v>
      </c>
      <c r="AJ753" s="2" t="str">
        <f>INDEX('WB Country Groups'!$C$2:$C$219, MATCH($AI753, 'WB Country Groups'!$B$2:$B$219, 0))</f>
        <v>Latin America &amp; Caribbean</v>
      </c>
    </row>
    <row r="754" spans="1:36">
      <c r="A754" s="70">
        <v>45169</v>
      </c>
      <c r="B754" s="70">
        <v>45169</v>
      </c>
      <c r="C754" s="71">
        <v>892400</v>
      </c>
      <c r="D754" s="1" t="s">
        <v>4108</v>
      </c>
      <c r="E754" s="71">
        <v>1652501</v>
      </c>
      <c r="G754" s="1" t="s">
        <v>4109</v>
      </c>
      <c r="H754" s="72">
        <v>6298542</v>
      </c>
      <c r="I754" s="1" t="s">
        <v>4110</v>
      </c>
      <c r="J754" s="73">
        <v>0.8</v>
      </c>
      <c r="K754" s="73">
        <v>0.8</v>
      </c>
      <c r="L754" s="73">
        <v>0.8</v>
      </c>
      <c r="M754" s="1">
        <v>1</v>
      </c>
      <c r="N754" s="1" t="s">
        <v>1115</v>
      </c>
      <c r="O754" s="1" t="s">
        <v>1467</v>
      </c>
      <c r="P754" s="1">
        <v>20304010</v>
      </c>
      <c r="Q754" s="73">
        <v>377932400</v>
      </c>
      <c r="R754" s="74">
        <v>8232</v>
      </c>
      <c r="S754" s="1" t="s">
        <v>1479</v>
      </c>
      <c r="T754" s="75">
        <v>145.58500000000001</v>
      </c>
      <c r="U754" s="76">
        <v>17095934426.2115</v>
      </c>
      <c r="V754" s="77">
        <v>17095934426.2115</v>
      </c>
      <c r="W754" s="77">
        <v>21369918032.7644</v>
      </c>
      <c r="X754" s="76">
        <v>2.68007631209E-2</v>
      </c>
      <c r="Y754" s="71">
        <v>1</v>
      </c>
      <c r="Z754" s="71">
        <v>0</v>
      </c>
      <c r="AA754" s="71">
        <v>0</v>
      </c>
      <c r="AB754" s="71">
        <v>0</v>
      </c>
      <c r="AC754" s="73">
        <v>1</v>
      </c>
      <c r="AD754" s="73">
        <v>0</v>
      </c>
      <c r="AE754" s="1" t="s">
        <v>1480</v>
      </c>
      <c r="AF754" s="1" t="s">
        <v>1450</v>
      </c>
      <c r="AG754" s="1" t="s">
        <v>1451</v>
      </c>
      <c r="AI754" s="2" t="str">
        <f>INDEX('ISO2-ISO3'!$D$1:$D$249, MATCH($N754, 'ISO2-ISO3'!$C$1:$C$249, 0))</f>
        <v>JPN</v>
      </c>
      <c r="AJ754" s="2" t="str">
        <f>INDEX('WB Country Groups'!$C$2:$C$219, MATCH($AI754, 'WB Country Groups'!$B$2:$B$219, 0))</f>
        <v>East Asia &amp; Pacific</v>
      </c>
    </row>
    <row r="755" spans="1:36">
      <c r="A755" s="70">
        <v>45169</v>
      </c>
      <c r="B755" s="70">
        <v>45169</v>
      </c>
      <c r="C755" s="71">
        <v>892400</v>
      </c>
      <c r="D755" s="1" t="s">
        <v>4111</v>
      </c>
      <c r="E755" s="71">
        <v>1652601</v>
      </c>
      <c r="F755" s="1" t="s">
        <v>4112</v>
      </c>
      <c r="G755" s="1" t="s">
        <v>4113</v>
      </c>
      <c r="H755" s="72">
        <v>2701271</v>
      </c>
      <c r="I755" s="1" t="s">
        <v>4114</v>
      </c>
      <c r="J755" s="73">
        <v>1</v>
      </c>
      <c r="K755" s="73">
        <v>1</v>
      </c>
      <c r="L755" s="73">
        <v>1</v>
      </c>
      <c r="M755" s="1">
        <v>1</v>
      </c>
      <c r="N755" s="1" t="s">
        <v>1375</v>
      </c>
      <c r="O755" s="1" t="s">
        <v>1499</v>
      </c>
      <c r="P755" s="1">
        <v>30101040</v>
      </c>
      <c r="Q755" s="73">
        <v>443483205</v>
      </c>
      <c r="R755" s="74">
        <v>549.28</v>
      </c>
      <c r="S755" s="1" t="s">
        <v>1448</v>
      </c>
      <c r="T755" s="75">
        <v>1</v>
      </c>
      <c r="U755" s="76">
        <v>243596454842.39999</v>
      </c>
      <c r="V755" s="77">
        <v>243596454842.39999</v>
      </c>
      <c r="W755" s="77">
        <v>243596454842.39999</v>
      </c>
      <c r="X755" s="76">
        <v>0.38187856367259998</v>
      </c>
      <c r="Y755" s="71">
        <v>1</v>
      </c>
      <c r="Z755" s="71">
        <v>0</v>
      </c>
      <c r="AA755" s="71">
        <v>0</v>
      </c>
      <c r="AB755" s="71">
        <v>0</v>
      </c>
      <c r="AC755" s="73">
        <v>0</v>
      </c>
      <c r="AD755" s="73">
        <v>1</v>
      </c>
      <c r="AE755" s="1" t="s">
        <v>1475</v>
      </c>
      <c r="AF755" s="1" t="s">
        <v>1450</v>
      </c>
      <c r="AG755" s="1" t="s">
        <v>1451</v>
      </c>
      <c r="AI755" s="2" t="str">
        <f>INDEX('ISO2-ISO3'!$D$1:$D$249, MATCH($N755, 'ISO2-ISO3'!$C$1:$C$249, 0))</f>
        <v>USA</v>
      </c>
      <c r="AJ755" s="2" t="str">
        <f>INDEX('WB Country Groups'!$C$2:$C$219, MATCH($AI755, 'WB Country Groups'!$B$2:$B$219, 0))</f>
        <v>North America</v>
      </c>
    </row>
    <row r="756" spans="1:36">
      <c r="A756" s="70">
        <v>45169</v>
      </c>
      <c r="B756" s="70">
        <v>45169</v>
      </c>
      <c r="C756" s="71">
        <v>892400</v>
      </c>
      <c r="D756" s="1" t="s">
        <v>4115</v>
      </c>
      <c r="E756" s="71">
        <v>1652901</v>
      </c>
      <c r="G756" s="1" t="s">
        <v>4116</v>
      </c>
      <c r="H756" s="72" t="s">
        <v>4117</v>
      </c>
      <c r="I756" s="1" t="s">
        <v>4118</v>
      </c>
      <c r="J756" s="73">
        <v>0.55000000000000004</v>
      </c>
      <c r="K756" s="73">
        <v>0.55000000000000004</v>
      </c>
      <c r="L756" s="73">
        <v>0.55000000000000004</v>
      </c>
      <c r="M756" s="1">
        <v>1</v>
      </c>
      <c r="N756" s="1" t="s">
        <v>975</v>
      </c>
      <c r="O756" s="1" t="s">
        <v>1447</v>
      </c>
      <c r="P756" s="1">
        <v>35201010</v>
      </c>
      <c r="Q756" s="73">
        <v>1242985811</v>
      </c>
      <c r="R756" s="74">
        <v>127.2</v>
      </c>
      <c r="S756" s="1" t="s">
        <v>1565</v>
      </c>
      <c r="T756" s="75">
        <v>7.8417500000000002</v>
      </c>
      <c r="U756" s="76">
        <v>11089270550.2675</v>
      </c>
      <c r="V756" s="77">
        <v>11089270550.2675</v>
      </c>
      <c r="W756" s="77">
        <v>22261340238.716499</v>
      </c>
      <c r="X756" s="76">
        <v>1.7384303530399998E-2</v>
      </c>
      <c r="Y756" s="71">
        <v>1</v>
      </c>
      <c r="Z756" s="71">
        <v>0</v>
      </c>
      <c r="AA756" s="71">
        <v>0</v>
      </c>
      <c r="AB756" s="71">
        <v>0</v>
      </c>
      <c r="AC756" s="73">
        <v>0.35</v>
      </c>
      <c r="AD756" s="73">
        <v>0.65</v>
      </c>
      <c r="AE756" s="1" t="s">
        <v>1566</v>
      </c>
      <c r="AF756" s="1" t="s">
        <v>1450</v>
      </c>
      <c r="AG756" s="1" t="s">
        <v>3300</v>
      </c>
      <c r="AI756" s="2" t="str">
        <f>INDEX('ISO2-ISO3'!$D$1:$D$249, MATCH($N756, 'ISO2-ISO3'!$C$1:$C$249, 0))</f>
        <v>CHN</v>
      </c>
      <c r="AJ756" s="2" t="str">
        <f>INDEX('WB Country Groups'!$C$2:$C$219, MATCH($AI756, 'WB Country Groups'!$B$2:$B$219, 0))</f>
        <v>East Asia &amp; Pacific</v>
      </c>
    </row>
    <row r="757" spans="1:36">
      <c r="A757" s="70">
        <v>45169</v>
      </c>
      <c r="B757" s="70">
        <v>45169</v>
      </c>
      <c r="C757" s="71">
        <v>892400</v>
      </c>
      <c r="D757" s="1" t="s">
        <v>4119</v>
      </c>
      <c r="E757" s="71">
        <v>1653201</v>
      </c>
      <c r="G757" s="1" t="s">
        <v>4120</v>
      </c>
      <c r="H757" s="72" t="s">
        <v>4121</v>
      </c>
      <c r="I757" s="1" t="s">
        <v>4122</v>
      </c>
      <c r="J757" s="73">
        <v>0.5</v>
      </c>
      <c r="K757" s="73">
        <v>0.5</v>
      </c>
      <c r="L757" s="73">
        <v>0.5</v>
      </c>
      <c r="M757" s="1">
        <v>1</v>
      </c>
      <c r="N757" s="1" t="s">
        <v>1293</v>
      </c>
      <c r="O757" s="1" t="s">
        <v>1692</v>
      </c>
      <c r="P757" s="1">
        <v>50101020</v>
      </c>
      <c r="Q757" s="73">
        <v>16514634755</v>
      </c>
      <c r="R757" s="74">
        <v>2.38</v>
      </c>
      <c r="S757" s="1" t="s">
        <v>1834</v>
      </c>
      <c r="T757" s="75">
        <v>1.3505</v>
      </c>
      <c r="U757" s="76">
        <v>14551955096.9641</v>
      </c>
      <c r="V757" s="77">
        <v>14551955096.9641</v>
      </c>
      <c r="W757" s="77">
        <v>29103910193.9282</v>
      </c>
      <c r="X757" s="76">
        <v>2.28126460816E-2</v>
      </c>
      <c r="Y757" s="71">
        <v>1</v>
      </c>
      <c r="Z757" s="71">
        <v>0</v>
      </c>
      <c r="AA757" s="71">
        <v>0</v>
      </c>
      <c r="AB757" s="71">
        <v>0</v>
      </c>
      <c r="AC757" s="73">
        <v>0</v>
      </c>
      <c r="AD757" s="73">
        <v>1</v>
      </c>
      <c r="AE757" s="1" t="s">
        <v>1835</v>
      </c>
      <c r="AF757" s="1" t="s">
        <v>1450</v>
      </c>
      <c r="AG757" s="1" t="s">
        <v>1451</v>
      </c>
      <c r="AI757" s="2" t="str">
        <f>INDEX('ISO2-ISO3'!$D$1:$D$249, MATCH($N757, 'ISO2-ISO3'!$C$1:$C$249, 0))</f>
        <v>SGP</v>
      </c>
      <c r="AJ757" s="2" t="str">
        <f>INDEX('WB Country Groups'!$C$2:$C$219, MATCH($AI757, 'WB Country Groups'!$B$2:$B$219, 0))</f>
        <v>East Asia &amp; Pacific</v>
      </c>
    </row>
    <row r="758" spans="1:36">
      <c r="A758" s="70">
        <v>45169</v>
      </c>
      <c r="B758" s="70">
        <v>45169</v>
      </c>
      <c r="C758" s="71">
        <v>892400</v>
      </c>
      <c r="D758" s="1" t="s">
        <v>4123</v>
      </c>
      <c r="E758" s="71">
        <v>1654901</v>
      </c>
      <c r="F758" s="1">
        <v>136385101</v>
      </c>
      <c r="G758" s="1" t="s">
        <v>4124</v>
      </c>
      <c r="H758" s="72">
        <v>2171573</v>
      </c>
      <c r="I758" s="1" t="s">
        <v>4125</v>
      </c>
      <c r="J758" s="73">
        <v>1</v>
      </c>
      <c r="K758" s="73">
        <v>1</v>
      </c>
      <c r="L758" s="73">
        <v>1</v>
      </c>
      <c r="M758" s="1">
        <v>1</v>
      </c>
      <c r="N758" s="1" t="s">
        <v>963</v>
      </c>
      <c r="O758" s="1" t="s">
        <v>1541</v>
      </c>
      <c r="P758" s="1">
        <v>10102020</v>
      </c>
      <c r="Q758" s="73">
        <v>1107304941</v>
      </c>
      <c r="R758" s="74">
        <v>87.42</v>
      </c>
      <c r="S758" s="1" t="s">
        <v>1493</v>
      </c>
      <c r="T758" s="75">
        <v>1.3529500000000001</v>
      </c>
      <c r="U758" s="76">
        <v>71547801428.153305</v>
      </c>
      <c r="V758" s="77">
        <v>71547801428.153305</v>
      </c>
      <c r="W758" s="77">
        <v>71547801428.153305</v>
      </c>
      <c r="X758" s="76">
        <v>0.112163256485</v>
      </c>
      <c r="Y758" s="71">
        <v>1</v>
      </c>
      <c r="Z758" s="71">
        <v>0</v>
      </c>
      <c r="AA758" s="71">
        <v>0</v>
      </c>
      <c r="AB758" s="71">
        <v>0</v>
      </c>
      <c r="AC758" s="73">
        <v>0.65</v>
      </c>
      <c r="AD758" s="73">
        <v>0.35</v>
      </c>
      <c r="AE758" s="1" t="s">
        <v>1494</v>
      </c>
      <c r="AF758" s="1" t="s">
        <v>1450</v>
      </c>
      <c r="AG758" s="1" t="s">
        <v>1451</v>
      </c>
      <c r="AI758" s="2" t="str">
        <f>INDEX('ISO2-ISO3'!$D$1:$D$249, MATCH($N758, 'ISO2-ISO3'!$C$1:$C$249, 0))</f>
        <v>CAN</v>
      </c>
      <c r="AJ758" s="2" t="str">
        <f>INDEX('WB Country Groups'!$C$2:$C$219, MATCH($AI758, 'WB Country Groups'!$B$2:$B$219, 0))</f>
        <v>North America</v>
      </c>
    </row>
    <row r="759" spans="1:36">
      <c r="A759" s="70">
        <v>45169</v>
      </c>
      <c r="B759" s="70">
        <v>45169</v>
      </c>
      <c r="C759" s="71">
        <v>892400</v>
      </c>
      <c r="D759" s="1" t="s">
        <v>4126</v>
      </c>
      <c r="E759" s="71">
        <v>1655101</v>
      </c>
      <c r="F759" s="1">
        <v>867224107</v>
      </c>
      <c r="G759" s="1" t="s">
        <v>4127</v>
      </c>
      <c r="H759" s="72" t="s">
        <v>4128</v>
      </c>
      <c r="I759" s="1" t="s">
        <v>4129</v>
      </c>
      <c r="J759" s="73">
        <v>1</v>
      </c>
      <c r="K759" s="73">
        <v>1</v>
      </c>
      <c r="L759" s="73">
        <v>1</v>
      </c>
      <c r="M759" s="1">
        <v>1</v>
      </c>
      <c r="N759" s="1" t="s">
        <v>963</v>
      </c>
      <c r="O759" s="1" t="s">
        <v>1541</v>
      </c>
      <c r="P759" s="1">
        <v>10102010</v>
      </c>
      <c r="Q759" s="73">
        <v>1331523150</v>
      </c>
      <c r="R759" s="74">
        <v>45.77</v>
      </c>
      <c r="S759" s="1" t="s">
        <v>1493</v>
      </c>
      <c r="T759" s="75">
        <v>1.3529500000000001</v>
      </c>
      <c r="U759" s="76">
        <v>45045134391.884399</v>
      </c>
      <c r="V759" s="77">
        <v>45045134391.884399</v>
      </c>
      <c r="W759" s="77">
        <v>45045134391.884399</v>
      </c>
      <c r="X759" s="76">
        <v>7.0615852078599994E-2</v>
      </c>
      <c r="Y759" s="71">
        <v>1</v>
      </c>
      <c r="Z759" s="71">
        <v>0</v>
      </c>
      <c r="AA759" s="71">
        <v>0</v>
      </c>
      <c r="AB759" s="71">
        <v>0</v>
      </c>
      <c r="AC759" s="73">
        <v>1</v>
      </c>
      <c r="AD759" s="73">
        <v>0</v>
      </c>
      <c r="AE759" s="1" t="s">
        <v>1494</v>
      </c>
      <c r="AF759" s="1" t="s">
        <v>1450</v>
      </c>
      <c r="AG759" s="1" t="s">
        <v>1451</v>
      </c>
      <c r="AI759" s="2" t="str">
        <f>INDEX('ISO2-ISO3'!$D$1:$D$249, MATCH($N759, 'ISO2-ISO3'!$C$1:$C$249, 0))</f>
        <v>CAN</v>
      </c>
      <c r="AJ759" s="2" t="str">
        <f>INDEX('WB Country Groups'!$C$2:$C$219, MATCH($AI759, 'WB Country Groups'!$B$2:$B$219, 0))</f>
        <v>North America</v>
      </c>
    </row>
    <row r="760" spans="1:36">
      <c r="A760" s="70">
        <v>45169</v>
      </c>
      <c r="B760" s="70">
        <v>45169</v>
      </c>
      <c r="C760" s="71">
        <v>892400</v>
      </c>
      <c r="D760" s="1" t="s">
        <v>4130</v>
      </c>
      <c r="E760" s="71">
        <v>1656701</v>
      </c>
      <c r="G760" s="1" t="s">
        <v>4131</v>
      </c>
      <c r="H760" s="72" t="s">
        <v>4132</v>
      </c>
      <c r="I760" s="1" t="s">
        <v>4133</v>
      </c>
      <c r="J760" s="73">
        <v>0.95</v>
      </c>
      <c r="K760" s="73">
        <v>0.95</v>
      </c>
      <c r="L760" s="73">
        <v>0.95</v>
      </c>
      <c r="M760" s="1">
        <v>1</v>
      </c>
      <c r="N760" s="1" t="s">
        <v>908</v>
      </c>
      <c r="O760" s="1" t="s">
        <v>1474</v>
      </c>
      <c r="P760" s="1">
        <v>45103010</v>
      </c>
      <c r="Q760" s="73">
        <v>151065416</v>
      </c>
      <c r="R760" s="74">
        <v>125.1</v>
      </c>
      <c r="S760" s="1" t="s">
        <v>1578</v>
      </c>
      <c r="T760" s="75">
        <v>1.54404385084536</v>
      </c>
      <c r="U760" s="76">
        <v>11627499668.9314</v>
      </c>
      <c r="V760" s="77">
        <v>11627499668.9314</v>
      </c>
      <c r="W760" s="77">
        <v>12239473335.717199</v>
      </c>
      <c r="X760" s="76">
        <v>1.8228068530600001E-2</v>
      </c>
      <c r="Y760" s="71">
        <v>0</v>
      </c>
      <c r="Z760" s="71">
        <v>1</v>
      </c>
      <c r="AA760" s="71">
        <v>0</v>
      </c>
      <c r="AB760" s="71">
        <v>0</v>
      </c>
      <c r="AC760" s="73">
        <v>0</v>
      </c>
      <c r="AD760" s="73">
        <v>1</v>
      </c>
      <c r="AE760" s="1" t="s">
        <v>1579</v>
      </c>
      <c r="AF760" s="1" t="s">
        <v>1450</v>
      </c>
      <c r="AG760" s="1" t="s">
        <v>1451</v>
      </c>
      <c r="AI760" s="2" t="str">
        <f>INDEX('ISO2-ISO3'!$D$1:$D$249, MATCH($N760, 'ISO2-ISO3'!$C$1:$C$249, 0))</f>
        <v>AUS</v>
      </c>
      <c r="AJ760" s="2" t="str">
        <f>INDEX('WB Country Groups'!$C$2:$C$219, MATCH($AI760, 'WB Country Groups'!$B$2:$B$219, 0))</f>
        <v>East Asia &amp; Pacific</v>
      </c>
    </row>
    <row r="761" spans="1:36">
      <c r="A761" s="70">
        <v>45169</v>
      </c>
      <c r="B761" s="70">
        <v>45169</v>
      </c>
      <c r="C761" s="71">
        <v>892400</v>
      </c>
      <c r="D761" s="1" t="s">
        <v>4134</v>
      </c>
      <c r="E761" s="71">
        <v>1658201</v>
      </c>
      <c r="G761" s="1" t="s">
        <v>4135</v>
      </c>
      <c r="H761" s="72">
        <v>6075808</v>
      </c>
      <c r="I761" s="1" t="s">
        <v>4136</v>
      </c>
      <c r="J761" s="73">
        <v>0.95</v>
      </c>
      <c r="K761" s="73">
        <v>0.95</v>
      </c>
      <c r="L761" s="73">
        <v>0.95</v>
      </c>
      <c r="M761" s="1">
        <v>1</v>
      </c>
      <c r="N761" s="1" t="s">
        <v>1109</v>
      </c>
      <c r="O761" s="1" t="s">
        <v>1484</v>
      </c>
      <c r="P761" s="1">
        <v>40101010</v>
      </c>
      <c r="Q761" s="73">
        <v>1336859593</v>
      </c>
      <c r="R761" s="74">
        <v>31.54</v>
      </c>
      <c r="S761" s="1" t="s">
        <v>4137</v>
      </c>
      <c r="T761" s="75">
        <v>3.7982999999999998</v>
      </c>
      <c r="U761" s="76">
        <v>10545855773.6511</v>
      </c>
      <c r="V761" s="77">
        <v>10545855773.6511</v>
      </c>
      <c r="W761" s="77">
        <v>11100900814.3696</v>
      </c>
      <c r="X761" s="76">
        <v>1.6532409136000001E-2</v>
      </c>
      <c r="Y761" s="71">
        <v>0</v>
      </c>
      <c r="Z761" s="71">
        <v>1</v>
      </c>
      <c r="AA761" s="71">
        <v>0</v>
      </c>
      <c r="AB761" s="71">
        <v>0</v>
      </c>
      <c r="AC761" s="73">
        <v>1</v>
      </c>
      <c r="AD761" s="73">
        <v>0</v>
      </c>
      <c r="AE761" s="1" t="s">
        <v>4138</v>
      </c>
      <c r="AF761" s="1" t="s">
        <v>1450</v>
      </c>
      <c r="AG761" s="1" t="s">
        <v>1451</v>
      </c>
      <c r="AI761" s="2" t="str">
        <f>INDEX('ISO2-ISO3'!$D$1:$D$249, MATCH($N761, 'ISO2-ISO3'!$C$1:$C$249, 0))</f>
        <v>ISR</v>
      </c>
      <c r="AJ761" s="2" t="str">
        <f>INDEX('WB Country Groups'!$C$2:$C$219, MATCH($AI761, 'WB Country Groups'!$B$2:$B$219, 0))</f>
        <v>Middle East &amp; North Africa</v>
      </c>
    </row>
    <row r="762" spans="1:36">
      <c r="A762" s="70">
        <v>45169</v>
      </c>
      <c r="B762" s="70">
        <v>45169</v>
      </c>
      <c r="C762" s="71">
        <v>892400</v>
      </c>
      <c r="D762" s="1" t="s">
        <v>4139</v>
      </c>
      <c r="E762" s="71">
        <v>1658301</v>
      </c>
      <c r="G762" s="1" t="s">
        <v>4140</v>
      </c>
      <c r="H762" s="72">
        <v>6076425</v>
      </c>
      <c r="I762" s="1" t="s">
        <v>4141</v>
      </c>
      <c r="J762" s="73">
        <v>1</v>
      </c>
      <c r="K762" s="73">
        <v>1</v>
      </c>
      <c r="L762" s="73">
        <v>1</v>
      </c>
      <c r="M762" s="1">
        <v>1</v>
      </c>
      <c r="N762" s="1" t="s">
        <v>1109</v>
      </c>
      <c r="O762" s="1" t="s">
        <v>1484</v>
      </c>
      <c r="P762" s="1">
        <v>40101010</v>
      </c>
      <c r="Q762" s="73">
        <v>1543805097</v>
      </c>
      <c r="R762" s="74">
        <v>29.57</v>
      </c>
      <c r="S762" s="1" t="s">
        <v>4137</v>
      </c>
      <c r="T762" s="75">
        <v>3.7982999999999998</v>
      </c>
      <c r="U762" s="76">
        <v>12018617991.8095</v>
      </c>
      <c r="V762" s="77">
        <v>12018617991.8095</v>
      </c>
      <c r="W762" s="77">
        <v>12018617991.8095</v>
      </c>
      <c r="X762" s="76">
        <v>1.8841212525100001E-2</v>
      </c>
      <c r="Y762" s="71">
        <v>0</v>
      </c>
      <c r="Z762" s="71">
        <v>1</v>
      </c>
      <c r="AA762" s="71">
        <v>0</v>
      </c>
      <c r="AB762" s="71">
        <v>0</v>
      </c>
      <c r="AC762" s="73">
        <v>1</v>
      </c>
      <c r="AD762" s="73">
        <v>0</v>
      </c>
      <c r="AE762" s="1" t="s">
        <v>4138</v>
      </c>
      <c r="AF762" s="1" t="s">
        <v>1450</v>
      </c>
      <c r="AG762" s="1" t="s">
        <v>1451</v>
      </c>
      <c r="AI762" s="2" t="str">
        <f>INDEX('ISO2-ISO3'!$D$1:$D$249, MATCH($N762, 'ISO2-ISO3'!$C$1:$C$249, 0))</f>
        <v>ISR</v>
      </c>
      <c r="AJ762" s="2" t="str">
        <f>INDEX('WB Country Groups'!$C$2:$C$219, MATCH($AI762, 'WB Country Groups'!$B$2:$B$219, 0))</f>
        <v>Middle East &amp; North Africa</v>
      </c>
    </row>
    <row r="763" spans="1:36">
      <c r="A763" s="70">
        <v>45169</v>
      </c>
      <c r="B763" s="70">
        <v>45169</v>
      </c>
      <c r="C763" s="71">
        <v>892400</v>
      </c>
      <c r="D763" s="1" t="s">
        <v>4142</v>
      </c>
      <c r="E763" s="71">
        <v>1660901</v>
      </c>
      <c r="G763" s="1" t="s">
        <v>4143</v>
      </c>
      <c r="H763" s="72">
        <v>6455530</v>
      </c>
      <c r="I763" s="1" t="s">
        <v>4144</v>
      </c>
      <c r="J763" s="73">
        <v>0.6</v>
      </c>
      <c r="K763" s="73">
        <v>0.6</v>
      </c>
      <c r="L763" s="73">
        <v>0.6</v>
      </c>
      <c r="M763" s="1">
        <v>1</v>
      </c>
      <c r="N763" s="1" t="s">
        <v>1109</v>
      </c>
      <c r="O763" s="1" t="s">
        <v>1462</v>
      </c>
      <c r="P763" s="1">
        <v>15101030</v>
      </c>
      <c r="Q763" s="73">
        <v>1289256070</v>
      </c>
      <c r="R763" s="74">
        <v>22.8</v>
      </c>
      <c r="S763" s="1" t="s">
        <v>4137</v>
      </c>
      <c r="T763" s="75">
        <v>3.7982999999999998</v>
      </c>
      <c r="U763" s="76">
        <v>4643399162.1514902</v>
      </c>
      <c r="V763" s="77">
        <v>4643399162.1514902</v>
      </c>
      <c r="W763" s="77">
        <v>7738998603.5858097</v>
      </c>
      <c r="X763" s="76">
        <v>7.2793120234000003E-3</v>
      </c>
      <c r="Y763" s="71">
        <v>0</v>
      </c>
      <c r="Z763" s="71">
        <v>1</v>
      </c>
      <c r="AA763" s="71">
        <v>0</v>
      </c>
      <c r="AB763" s="71">
        <v>0</v>
      </c>
      <c r="AC763" s="73">
        <v>1</v>
      </c>
      <c r="AD763" s="73">
        <v>0</v>
      </c>
      <c r="AE763" s="1" t="s">
        <v>4138</v>
      </c>
      <c r="AF763" s="1" t="s">
        <v>1450</v>
      </c>
      <c r="AG763" s="1" t="s">
        <v>1451</v>
      </c>
      <c r="AI763" s="2" t="str">
        <f>INDEX('ISO2-ISO3'!$D$1:$D$249, MATCH($N763, 'ISO2-ISO3'!$C$1:$C$249, 0))</f>
        <v>ISR</v>
      </c>
      <c r="AJ763" s="2" t="str">
        <f>INDEX('WB Country Groups'!$C$2:$C$219, MATCH($AI763, 'WB Country Groups'!$B$2:$B$219, 0))</f>
        <v>Middle East &amp; North Africa</v>
      </c>
    </row>
    <row r="764" spans="1:36">
      <c r="A764" s="70">
        <v>45169</v>
      </c>
      <c r="B764" s="70">
        <v>45169</v>
      </c>
      <c r="C764" s="71">
        <v>892400</v>
      </c>
      <c r="D764" s="1" t="s">
        <v>4145</v>
      </c>
      <c r="E764" s="71">
        <v>1663202</v>
      </c>
      <c r="F764" s="1">
        <v>881624209</v>
      </c>
      <c r="G764" s="1" t="s">
        <v>4146</v>
      </c>
      <c r="H764" s="72">
        <v>2883878</v>
      </c>
      <c r="I764" s="1" t="s">
        <v>4147</v>
      </c>
      <c r="J764" s="73">
        <v>1</v>
      </c>
      <c r="K764" s="73">
        <v>1</v>
      </c>
      <c r="L764" s="73">
        <v>1</v>
      </c>
      <c r="M764" s="1">
        <v>1</v>
      </c>
      <c r="N764" s="1" t="s">
        <v>1109</v>
      </c>
      <c r="O764" s="1" t="s">
        <v>1447</v>
      </c>
      <c r="P764" s="1">
        <v>35202010</v>
      </c>
      <c r="Q764" s="73">
        <v>1110792397</v>
      </c>
      <c r="R764" s="74">
        <v>9.76</v>
      </c>
      <c r="S764" s="1" t="s">
        <v>1448</v>
      </c>
      <c r="T764" s="75">
        <v>1</v>
      </c>
      <c r="U764" s="76">
        <v>10841333794.719999</v>
      </c>
      <c r="V764" s="77">
        <v>10841333794.719999</v>
      </c>
      <c r="W764" s="77">
        <v>10841333794.719999</v>
      </c>
      <c r="X764" s="76">
        <v>1.6995620812700001E-2</v>
      </c>
      <c r="Y764" s="71">
        <v>0</v>
      </c>
      <c r="Z764" s="71">
        <v>1</v>
      </c>
      <c r="AA764" s="71">
        <v>0</v>
      </c>
      <c r="AB764" s="71">
        <v>0</v>
      </c>
      <c r="AC764" s="73">
        <v>1</v>
      </c>
      <c r="AD764" s="73">
        <v>0</v>
      </c>
      <c r="AE764" s="1" t="s">
        <v>1449</v>
      </c>
      <c r="AF764" s="1" t="s">
        <v>1450</v>
      </c>
      <c r="AG764" s="1" t="s">
        <v>1451</v>
      </c>
      <c r="AI764" s="2" t="str">
        <f>INDEX('ISO2-ISO3'!$D$1:$D$249, MATCH($N764, 'ISO2-ISO3'!$C$1:$C$249, 0))</f>
        <v>ISR</v>
      </c>
      <c r="AJ764" s="2" t="str">
        <f>INDEX('WB Country Groups'!$C$2:$C$219, MATCH($AI764, 'WB Country Groups'!$B$2:$B$219, 0))</f>
        <v>Middle East &amp; North Africa</v>
      </c>
    </row>
    <row r="765" spans="1:36">
      <c r="A765" s="70">
        <v>45169</v>
      </c>
      <c r="B765" s="70">
        <v>45169</v>
      </c>
      <c r="C765" s="71">
        <v>892400</v>
      </c>
      <c r="D765" s="1" t="s">
        <v>4148</v>
      </c>
      <c r="E765" s="71">
        <v>1669301</v>
      </c>
      <c r="G765" s="1" t="s">
        <v>4149</v>
      </c>
      <c r="H765" s="72" t="s">
        <v>4150</v>
      </c>
      <c r="I765" s="1" t="s">
        <v>4151</v>
      </c>
      <c r="J765" s="73">
        <v>0.3</v>
      </c>
      <c r="K765" s="73">
        <v>0.3</v>
      </c>
      <c r="L765" s="73">
        <v>0.3</v>
      </c>
      <c r="M765" s="1">
        <v>1</v>
      </c>
      <c r="N765" s="1" t="s">
        <v>1337</v>
      </c>
      <c r="O765" s="1" t="s">
        <v>1462</v>
      </c>
      <c r="P765" s="1">
        <v>15103020</v>
      </c>
      <c r="Q765" s="73">
        <v>4292920200</v>
      </c>
      <c r="R765" s="74">
        <v>41</v>
      </c>
      <c r="S765" s="1" t="s">
        <v>3341</v>
      </c>
      <c r="T765" s="75">
        <v>35.017499999999998</v>
      </c>
      <c r="U765" s="76">
        <v>1507900862.7114999</v>
      </c>
      <c r="V765" s="77">
        <v>1507900862.7114999</v>
      </c>
      <c r="W765" s="77">
        <v>5026336209.0383396</v>
      </c>
      <c r="X765" s="76">
        <v>2.3638891459999999E-3</v>
      </c>
      <c r="Y765" s="71">
        <v>0</v>
      </c>
      <c r="Z765" s="71">
        <v>1</v>
      </c>
      <c r="AA765" s="71">
        <v>0</v>
      </c>
      <c r="AB765" s="71">
        <v>0</v>
      </c>
      <c r="AC765" s="73">
        <v>0</v>
      </c>
      <c r="AD765" s="73">
        <v>1</v>
      </c>
      <c r="AE765" s="1" t="s">
        <v>3342</v>
      </c>
      <c r="AF765" s="1" t="s">
        <v>1450</v>
      </c>
      <c r="AG765" s="1" t="s">
        <v>1451</v>
      </c>
      <c r="AI765" s="2" t="str">
        <f>INDEX('ISO2-ISO3'!$D$1:$D$249, MATCH($N765, 'ISO2-ISO3'!$C$1:$C$249, 0))</f>
        <v>THA</v>
      </c>
      <c r="AJ765" s="2" t="str">
        <f>INDEX('WB Country Groups'!$C$2:$C$219, MATCH($AI765, 'WB Country Groups'!$B$2:$B$219, 0))</f>
        <v>East Asia &amp; Pacific</v>
      </c>
    </row>
    <row r="766" spans="1:36">
      <c r="A766" s="70">
        <v>45169</v>
      </c>
      <c r="B766" s="70">
        <v>45169</v>
      </c>
      <c r="C766" s="71">
        <v>892400</v>
      </c>
      <c r="D766" s="1" t="s">
        <v>4152</v>
      </c>
      <c r="E766" s="71">
        <v>1671401</v>
      </c>
      <c r="F766" s="1" t="s">
        <v>4153</v>
      </c>
      <c r="G766" s="1" t="s">
        <v>4154</v>
      </c>
      <c r="H766" s="72" t="s">
        <v>4155</v>
      </c>
      <c r="I766" s="1" t="s">
        <v>4156</v>
      </c>
      <c r="J766" s="73">
        <v>0.3</v>
      </c>
      <c r="K766" s="73">
        <v>0.3</v>
      </c>
      <c r="L766" s="73">
        <v>0.3</v>
      </c>
      <c r="M766" s="1">
        <v>1</v>
      </c>
      <c r="N766" s="1" t="s">
        <v>975</v>
      </c>
      <c r="O766" s="1" t="s">
        <v>1484</v>
      </c>
      <c r="P766" s="1">
        <v>40202010</v>
      </c>
      <c r="Q766" s="73">
        <v>2292217286</v>
      </c>
      <c r="R766" s="74">
        <v>1.21</v>
      </c>
      <c r="S766" s="1" t="s">
        <v>1448</v>
      </c>
      <c r="T766" s="75">
        <v>1</v>
      </c>
      <c r="U766" s="76">
        <v>832074874.81799996</v>
      </c>
      <c r="V766" s="77">
        <v>832074874.81799996</v>
      </c>
      <c r="W766" s="77">
        <v>2773582916.0599999</v>
      </c>
      <c r="X766" s="76">
        <v>1.3044178261E-3</v>
      </c>
      <c r="Y766" s="71">
        <v>0</v>
      </c>
      <c r="Z766" s="71">
        <v>1</v>
      </c>
      <c r="AA766" s="71">
        <v>0</v>
      </c>
      <c r="AB766" s="71">
        <v>0</v>
      </c>
      <c r="AC766" s="73">
        <v>1</v>
      </c>
      <c r="AD766" s="73">
        <v>0</v>
      </c>
      <c r="AE766" s="1" t="s">
        <v>1449</v>
      </c>
      <c r="AF766" s="1" t="s">
        <v>1450</v>
      </c>
      <c r="AG766" s="1" t="s">
        <v>1451</v>
      </c>
      <c r="AI766" s="2" t="str">
        <f>INDEX('ISO2-ISO3'!$D$1:$D$249, MATCH($N766, 'ISO2-ISO3'!$C$1:$C$249, 0))</f>
        <v>CHN</v>
      </c>
      <c r="AJ766" s="2" t="str">
        <f>INDEX('WB Country Groups'!$C$2:$C$219, MATCH($AI766, 'WB Country Groups'!$B$2:$B$219, 0))</f>
        <v>East Asia &amp; Pacific</v>
      </c>
    </row>
    <row r="767" spans="1:36">
      <c r="A767" s="70">
        <v>45169</v>
      </c>
      <c r="B767" s="70">
        <v>45169</v>
      </c>
      <c r="C767" s="71">
        <v>892400</v>
      </c>
      <c r="D767" s="1" t="s">
        <v>4157</v>
      </c>
      <c r="E767" s="71">
        <v>1672501</v>
      </c>
      <c r="G767" s="1" t="s">
        <v>4158</v>
      </c>
      <c r="H767" s="72" t="s">
        <v>4159</v>
      </c>
      <c r="I767" s="1" t="s">
        <v>4160</v>
      </c>
      <c r="J767" s="73">
        <v>1</v>
      </c>
      <c r="K767" s="73">
        <v>1</v>
      </c>
      <c r="L767" s="73">
        <v>1</v>
      </c>
      <c r="M767" s="1">
        <v>1</v>
      </c>
      <c r="N767" s="1" t="s">
        <v>1324</v>
      </c>
      <c r="O767" s="1" t="s">
        <v>1455</v>
      </c>
      <c r="P767" s="1">
        <v>25203010</v>
      </c>
      <c r="Q767" s="73">
        <v>522000000</v>
      </c>
      <c r="R767" s="74">
        <v>125.6</v>
      </c>
      <c r="S767" s="1" t="s">
        <v>1468</v>
      </c>
      <c r="T767" s="75">
        <v>0.88324999999999998</v>
      </c>
      <c r="U767" s="76">
        <v>74229493348.429092</v>
      </c>
      <c r="V767" s="77">
        <v>74229493348.429092</v>
      </c>
      <c r="W767" s="77">
        <v>81652442683.272003</v>
      </c>
      <c r="X767" s="76">
        <v>0.11636726125749999</v>
      </c>
      <c r="Y767" s="71">
        <v>1</v>
      </c>
      <c r="Z767" s="71">
        <v>0</v>
      </c>
      <c r="AA767" s="71">
        <v>0</v>
      </c>
      <c r="AB767" s="71">
        <v>0</v>
      </c>
      <c r="AC767" s="73">
        <v>0</v>
      </c>
      <c r="AD767" s="73">
        <v>1</v>
      </c>
      <c r="AE767" s="1" t="s">
        <v>1469</v>
      </c>
      <c r="AF767" s="1" t="s">
        <v>1470</v>
      </c>
      <c r="AG767" s="1" t="s">
        <v>1585</v>
      </c>
      <c r="AI767" s="2" t="str">
        <f>INDEX('ISO2-ISO3'!$D$1:$D$249, MATCH($N767, 'ISO2-ISO3'!$C$1:$C$249, 0))</f>
        <v>CHE</v>
      </c>
      <c r="AJ767" s="2" t="str">
        <f>INDEX('WB Country Groups'!$C$2:$C$219, MATCH($AI767, 'WB Country Groups'!$B$2:$B$219, 0))</f>
        <v>Europe &amp; Central Asia</v>
      </c>
    </row>
    <row r="768" spans="1:36">
      <c r="A768" s="70">
        <v>45169</v>
      </c>
      <c r="B768" s="70">
        <v>45169</v>
      </c>
      <c r="C768" s="71">
        <v>892400</v>
      </c>
      <c r="D768" s="1" t="s">
        <v>4161</v>
      </c>
      <c r="E768" s="71">
        <v>1672701</v>
      </c>
      <c r="G768" s="1" t="s">
        <v>4162</v>
      </c>
      <c r="H768" s="72" t="s">
        <v>4163</v>
      </c>
      <c r="I768" s="1" t="s">
        <v>4164</v>
      </c>
      <c r="J768" s="73">
        <v>0.3</v>
      </c>
      <c r="K768" s="73">
        <v>0.3</v>
      </c>
      <c r="L768" s="73">
        <v>0.3</v>
      </c>
      <c r="M768" s="1">
        <v>1</v>
      </c>
      <c r="N768" s="1" t="s">
        <v>1337</v>
      </c>
      <c r="O768" s="1" t="s">
        <v>1692</v>
      </c>
      <c r="P768" s="1">
        <v>50101020</v>
      </c>
      <c r="Q768" s="73">
        <v>34552100801</v>
      </c>
      <c r="R768" s="74">
        <v>6.9</v>
      </c>
      <c r="S768" s="1" t="s">
        <v>3341</v>
      </c>
      <c r="T768" s="75">
        <v>35.017499999999998</v>
      </c>
      <c r="U768" s="76">
        <v>2042488717.3004899</v>
      </c>
      <c r="V768" s="77">
        <v>2042488717.3004899</v>
      </c>
      <c r="W768" s="77">
        <v>6808295724.33498</v>
      </c>
      <c r="X768" s="76">
        <v>3.2019458500999998E-3</v>
      </c>
      <c r="Y768" s="71">
        <v>1</v>
      </c>
      <c r="Z768" s="71">
        <v>0</v>
      </c>
      <c r="AA768" s="71">
        <v>0</v>
      </c>
      <c r="AB768" s="71">
        <v>0</v>
      </c>
      <c r="AC768" s="73">
        <v>0.65</v>
      </c>
      <c r="AD768" s="73">
        <v>0.35</v>
      </c>
      <c r="AE768" s="1" t="s">
        <v>3342</v>
      </c>
      <c r="AF768" s="1" t="s">
        <v>1450</v>
      </c>
      <c r="AG768" s="1" t="s">
        <v>1451</v>
      </c>
      <c r="AI768" s="2" t="str">
        <f>INDEX('ISO2-ISO3'!$D$1:$D$249, MATCH($N768, 'ISO2-ISO3'!$C$1:$C$249, 0))</f>
        <v>THA</v>
      </c>
      <c r="AJ768" s="2" t="str">
        <f>INDEX('WB Country Groups'!$C$2:$C$219, MATCH($AI768, 'WB Country Groups'!$B$2:$B$219, 0))</f>
        <v>East Asia &amp; Pacific</v>
      </c>
    </row>
    <row r="769" spans="1:36">
      <c r="A769" s="70">
        <v>45169</v>
      </c>
      <c r="B769" s="70">
        <v>45169</v>
      </c>
      <c r="C769" s="71">
        <v>892400</v>
      </c>
      <c r="D769" s="1" t="s">
        <v>4165</v>
      </c>
      <c r="E769" s="71">
        <v>1674501</v>
      </c>
      <c r="F769" s="1">
        <v>277432100</v>
      </c>
      <c r="G769" s="1" t="s">
        <v>4166</v>
      </c>
      <c r="H769" s="72">
        <v>2298386</v>
      </c>
      <c r="I769" s="1" t="s">
        <v>4167</v>
      </c>
      <c r="J769" s="73">
        <v>1</v>
      </c>
      <c r="K769" s="73">
        <v>1</v>
      </c>
      <c r="L769" s="73">
        <v>1</v>
      </c>
      <c r="M769" s="1">
        <v>1</v>
      </c>
      <c r="N769" s="1" t="s">
        <v>1375</v>
      </c>
      <c r="O769" s="1" t="s">
        <v>1462</v>
      </c>
      <c r="P769" s="1">
        <v>15101050</v>
      </c>
      <c r="Q769" s="73">
        <v>119138025</v>
      </c>
      <c r="R769" s="74">
        <v>85.01</v>
      </c>
      <c r="S769" s="1" t="s">
        <v>1448</v>
      </c>
      <c r="T769" s="75">
        <v>1</v>
      </c>
      <c r="U769" s="76">
        <v>10127923505.25</v>
      </c>
      <c r="V769" s="77">
        <v>10127923505.25</v>
      </c>
      <c r="W769" s="77">
        <v>10127923505.25</v>
      </c>
      <c r="X769" s="76">
        <v>1.5877229755599999E-2</v>
      </c>
      <c r="Y769" s="71">
        <v>0</v>
      </c>
      <c r="Z769" s="71">
        <v>1</v>
      </c>
      <c r="AA769" s="71">
        <v>0</v>
      </c>
      <c r="AB769" s="71">
        <v>0</v>
      </c>
      <c r="AC769" s="73">
        <v>1</v>
      </c>
      <c r="AD769" s="73">
        <v>0</v>
      </c>
      <c r="AE769" s="1" t="s">
        <v>1449</v>
      </c>
      <c r="AF769" s="1" t="s">
        <v>1450</v>
      </c>
      <c r="AG769" s="1" t="s">
        <v>1451</v>
      </c>
      <c r="AI769" s="2" t="str">
        <f>INDEX('ISO2-ISO3'!$D$1:$D$249, MATCH($N769, 'ISO2-ISO3'!$C$1:$C$249, 0))</f>
        <v>USA</v>
      </c>
      <c r="AJ769" s="2" t="str">
        <f>INDEX('WB Country Groups'!$C$2:$C$219, MATCH($AI769, 'WB Country Groups'!$B$2:$B$219, 0))</f>
        <v>North America</v>
      </c>
    </row>
    <row r="770" spans="1:36">
      <c r="A770" s="70">
        <v>45169</v>
      </c>
      <c r="B770" s="70">
        <v>45169</v>
      </c>
      <c r="C770" s="71">
        <v>892400</v>
      </c>
      <c r="D770" s="1" t="s">
        <v>4168</v>
      </c>
      <c r="E770" s="71">
        <v>1676702</v>
      </c>
      <c r="G770" s="1" t="s">
        <v>4169</v>
      </c>
      <c r="H770" s="72" t="s">
        <v>4170</v>
      </c>
      <c r="I770" s="1" t="s">
        <v>4171</v>
      </c>
      <c r="J770" s="73">
        <v>0.55000000000000004</v>
      </c>
      <c r="K770" s="73">
        <v>0.3</v>
      </c>
      <c r="L770" s="73">
        <v>0.06</v>
      </c>
      <c r="M770" s="1">
        <v>0.2</v>
      </c>
      <c r="N770" s="1" t="s">
        <v>975</v>
      </c>
      <c r="O770" s="1" t="s">
        <v>1467</v>
      </c>
      <c r="P770" s="1">
        <v>20104010</v>
      </c>
      <c r="Q770" s="73">
        <v>172480000</v>
      </c>
      <c r="R770" s="74">
        <v>138.41999999999999</v>
      </c>
      <c r="S770" s="1" t="s">
        <v>3323</v>
      </c>
      <c r="T770" s="75">
        <v>7.2785000000000002</v>
      </c>
      <c r="U770" s="76">
        <v>196809905.33763799</v>
      </c>
      <c r="V770" s="77">
        <v>196809905.33763799</v>
      </c>
      <c r="W770" s="77">
        <v>3274900770.8979201</v>
      </c>
      <c r="X770" s="76">
        <v>3.0853274939999999E-4</v>
      </c>
      <c r="Y770" s="71">
        <v>0</v>
      </c>
      <c r="Z770" s="71">
        <v>1</v>
      </c>
      <c r="AA770" s="71">
        <v>0</v>
      </c>
      <c r="AB770" s="71">
        <v>0</v>
      </c>
      <c r="AC770" s="73">
        <v>0</v>
      </c>
      <c r="AD770" s="73">
        <v>1</v>
      </c>
      <c r="AE770" s="1" t="s">
        <v>3324</v>
      </c>
      <c r="AF770" s="1" t="s">
        <v>1450</v>
      </c>
      <c r="AG770" s="1" t="s">
        <v>1585</v>
      </c>
      <c r="AI770" s="2" t="str">
        <f>INDEX('ISO2-ISO3'!$D$1:$D$249, MATCH($N770, 'ISO2-ISO3'!$C$1:$C$249, 0))</f>
        <v>CHN</v>
      </c>
      <c r="AJ770" s="2" t="str">
        <f>INDEX('WB Country Groups'!$C$2:$C$219, MATCH($AI770, 'WB Country Groups'!$B$2:$B$219, 0))</f>
        <v>East Asia &amp; Pacific</v>
      </c>
    </row>
    <row r="771" spans="1:36">
      <c r="A771" s="70">
        <v>45169</v>
      </c>
      <c r="B771" s="70">
        <v>45169</v>
      </c>
      <c r="C771" s="71">
        <v>892400</v>
      </c>
      <c r="D771" s="1" t="s">
        <v>4172</v>
      </c>
      <c r="E771" s="71">
        <v>1680201</v>
      </c>
      <c r="F771" s="1" t="s">
        <v>4173</v>
      </c>
      <c r="G771" s="1" t="s">
        <v>4174</v>
      </c>
      <c r="H771" s="72">
        <v>2008154</v>
      </c>
      <c r="I771" s="1" t="s">
        <v>4175</v>
      </c>
      <c r="J771" s="73">
        <v>1</v>
      </c>
      <c r="K771" s="73">
        <v>1</v>
      </c>
      <c r="L771" s="73">
        <v>1</v>
      </c>
      <c r="M771" s="1">
        <v>1</v>
      </c>
      <c r="N771" s="1" t="s">
        <v>1375</v>
      </c>
      <c r="O771" s="1" t="s">
        <v>1474</v>
      </c>
      <c r="P771" s="1">
        <v>45103010</v>
      </c>
      <c r="Q771" s="73">
        <v>458700000</v>
      </c>
      <c r="R771" s="74">
        <v>559.34</v>
      </c>
      <c r="S771" s="1" t="s">
        <v>1448</v>
      </c>
      <c r="T771" s="75">
        <v>1</v>
      </c>
      <c r="U771" s="76">
        <v>256569258000</v>
      </c>
      <c r="V771" s="77">
        <v>256569258000</v>
      </c>
      <c r="W771" s="77">
        <v>256569258000</v>
      </c>
      <c r="X771" s="76">
        <v>0.4022156225179</v>
      </c>
      <c r="Y771" s="71">
        <v>1</v>
      </c>
      <c r="Z771" s="71">
        <v>0</v>
      </c>
      <c r="AA771" s="71">
        <v>0</v>
      </c>
      <c r="AB771" s="71">
        <v>0</v>
      </c>
      <c r="AC771" s="73">
        <v>0</v>
      </c>
      <c r="AD771" s="73">
        <v>1</v>
      </c>
      <c r="AE771" s="1" t="s">
        <v>1475</v>
      </c>
      <c r="AF771" s="1" t="s">
        <v>1450</v>
      </c>
      <c r="AG771" s="1" t="s">
        <v>1451</v>
      </c>
      <c r="AI771" s="2" t="str">
        <f>INDEX('ISO2-ISO3'!$D$1:$D$249, MATCH($N771, 'ISO2-ISO3'!$C$1:$C$249, 0))</f>
        <v>USA</v>
      </c>
      <c r="AJ771" s="2" t="str">
        <f>INDEX('WB Country Groups'!$C$2:$C$219, MATCH($AI771, 'WB Country Groups'!$B$2:$B$219, 0))</f>
        <v>North America</v>
      </c>
    </row>
    <row r="772" spans="1:36">
      <c r="A772" s="70">
        <v>45169</v>
      </c>
      <c r="B772" s="70">
        <v>45169</v>
      </c>
      <c r="C772" s="71">
        <v>892400</v>
      </c>
      <c r="D772" s="1" t="s">
        <v>4176</v>
      </c>
      <c r="E772" s="71">
        <v>1680301</v>
      </c>
      <c r="F772" s="1">
        <v>52769106</v>
      </c>
      <c r="G772" s="1" t="s">
        <v>4177</v>
      </c>
      <c r="H772" s="72">
        <v>2065159</v>
      </c>
      <c r="I772" s="1" t="s">
        <v>4178</v>
      </c>
      <c r="J772" s="73">
        <v>1</v>
      </c>
      <c r="K772" s="73">
        <v>1</v>
      </c>
      <c r="L772" s="73">
        <v>1</v>
      </c>
      <c r="M772" s="1">
        <v>1</v>
      </c>
      <c r="N772" s="1" t="s">
        <v>1375</v>
      </c>
      <c r="O772" s="1" t="s">
        <v>1474</v>
      </c>
      <c r="P772" s="1">
        <v>45103010</v>
      </c>
      <c r="Q772" s="73">
        <v>214782702</v>
      </c>
      <c r="R772" s="74">
        <v>221.94</v>
      </c>
      <c r="S772" s="1" t="s">
        <v>1448</v>
      </c>
      <c r="T772" s="75">
        <v>1</v>
      </c>
      <c r="U772" s="76">
        <v>47668872881.879997</v>
      </c>
      <c r="V772" s="77">
        <v>47668872881.879997</v>
      </c>
      <c r="W772" s="77">
        <v>47668872881.879997</v>
      </c>
      <c r="X772" s="76">
        <v>7.4729005066200005E-2</v>
      </c>
      <c r="Y772" s="71">
        <v>1</v>
      </c>
      <c r="Z772" s="71">
        <v>0</v>
      </c>
      <c r="AA772" s="71">
        <v>0</v>
      </c>
      <c r="AB772" s="71">
        <v>0</v>
      </c>
      <c r="AC772" s="73">
        <v>0</v>
      </c>
      <c r="AD772" s="73">
        <v>1</v>
      </c>
      <c r="AE772" s="1" t="s">
        <v>1475</v>
      </c>
      <c r="AF772" s="1" t="s">
        <v>1450</v>
      </c>
      <c r="AG772" s="1" t="s">
        <v>1451</v>
      </c>
      <c r="AI772" s="2" t="str">
        <f>INDEX('ISO2-ISO3'!$D$1:$D$249, MATCH($N772, 'ISO2-ISO3'!$C$1:$C$249, 0))</f>
        <v>USA</v>
      </c>
      <c r="AJ772" s="2" t="str">
        <f>INDEX('WB Country Groups'!$C$2:$C$219, MATCH($AI772, 'WB Country Groups'!$B$2:$B$219, 0))</f>
        <v>North America</v>
      </c>
    </row>
    <row r="773" spans="1:36">
      <c r="A773" s="70">
        <v>45169</v>
      </c>
      <c r="B773" s="70">
        <v>45169</v>
      </c>
      <c r="C773" s="71">
        <v>892400</v>
      </c>
      <c r="D773" s="1" t="s">
        <v>4179</v>
      </c>
      <c r="E773" s="71">
        <v>1680901</v>
      </c>
      <c r="F773" s="1">
        <v>38222105</v>
      </c>
      <c r="G773" s="1" t="s">
        <v>4180</v>
      </c>
      <c r="H773" s="72">
        <v>2046552</v>
      </c>
      <c r="I773" s="1" t="s">
        <v>4181</v>
      </c>
      <c r="J773" s="73">
        <v>1</v>
      </c>
      <c r="K773" s="73">
        <v>1</v>
      </c>
      <c r="L773" s="73">
        <v>1</v>
      </c>
      <c r="M773" s="1">
        <v>1</v>
      </c>
      <c r="N773" s="1" t="s">
        <v>1375</v>
      </c>
      <c r="O773" s="1" t="s">
        <v>1474</v>
      </c>
      <c r="P773" s="1">
        <v>45301010</v>
      </c>
      <c r="Q773" s="73">
        <v>845118427</v>
      </c>
      <c r="R773" s="74">
        <v>152.76</v>
      </c>
      <c r="S773" s="1" t="s">
        <v>1448</v>
      </c>
      <c r="T773" s="75">
        <v>1</v>
      </c>
      <c r="U773" s="76">
        <v>129100290908.52</v>
      </c>
      <c r="V773" s="77">
        <v>129100290908.52</v>
      </c>
      <c r="W773" s="77">
        <v>129100290908.52</v>
      </c>
      <c r="X773" s="76">
        <v>0.20238649898969999</v>
      </c>
      <c r="Y773" s="71">
        <v>1</v>
      </c>
      <c r="Z773" s="71">
        <v>0</v>
      </c>
      <c r="AA773" s="71">
        <v>0</v>
      </c>
      <c r="AB773" s="71">
        <v>0</v>
      </c>
      <c r="AC773" s="73">
        <v>0.5</v>
      </c>
      <c r="AD773" s="73">
        <v>0.5</v>
      </c>
      <c r="AE773" s="1" t="s">
        <v>1475</v>
      </c>
      <c r="AF773" s="1" t="s">
        <v>1450</v>
      </c>
      <c r="AG773" s="1" t="s">
        <v>1451</v>
      </c>
      <c r="AI773" s="2" t="str">
        <f>INDEX('ISO2-ISO3'!$D$1:$D$249, MATCH($N773, 'ISO2-ISO3'!$C$1:$C$249, 0))</f>
        <v>USA</v>
      </c>
      <c r="AJ773" s="2" t="str">
        <f>INDEX('WB Country Groups'!$C$2:$C$219, MATCH($AI773, 'WB Country Groups'!$B$2:$B$219, 0))</f>
        <v>North America</v>
      </c>
    </row>
    <row r="774" spans="1:36">
      <c r="A774" s="70">
        <v>45169</v>
      </c>
      <c r="B774" s="70">
        <v>45169</v>
      </c>
      <c r="C774" s="71">
        <v>892400</v>
      </c>
      <c r="D774" s="1" t="s">
        <v>4182</v>
      </c>
      <c r="E774" s="71">
        <v>1681201</v>
      </c>
      <c r="F774" s="1" t="s">
        <v>4183</v>
      </c>
      <c r="G774" s="1" t="s">
        <v>4184</v>
      </c>
      <c r="H774" s="72">
        <v>2198163</v>
      </c>
      <c r="I774" s="1" t="s">
        <v>4185</v>
      </c>
      <c r="J774" s="73">
        <v>1</v>
      </c>
      <c r="K774" s="73">
        <v>1</v>
      </c>
      <c r="L774" s="73">
        <v>1</v>
      </c>
      <c r="M774" s="1">
        <v>1</v>
      </c>
      <c r="N774" s="1" t="s">
        <v>1375</v>
      </c>
      <c r="O774" s="1" t="s">
        <v>1474</v>
      </c>
      <c r="P774" s="1">
        <v>45201020</v>
      </c>
      <c r="Q774" s="73">
        <v>4095823317</v>
      </c>
      <c r="R774" s="74">
        <v>57.35</v>
      </c>
      <c r="S774" s="1" t="s">
        <v>1448</v>
      </c>
      <c r="T774" s="75">
        <v>1</v>
      </c>
      <c r="U774" s="76">
        <v>234895467229.95001</v>
      </c>
      <c r="V774" s="77">
        <v>234895467229.95001</v>
      </c>
      <c r="W774" s="77">
        <v>234895467229.95001</v>
      </c>
      <c r="X774" s="76">
        <v>0.36823829680530001</v>
      </c>
      <c r="Y774" s="71">
        <v>1</v>
      </c>
      <c r="Z774" s="71">
        <v>0</v>
      </c>
      <c r="AA774" s="71">
        <v>0</v>
      </c>
      <c r="AB774" s="71">
        <v>0</v>
      </c>
      <c r="AC774" s="73">
        <v>1</v>
      </c>
      <c r="AD774" s="73">
        <v>0</v>
      </c>
      <c r="AE774" s="1" t="s">
        <v>1475</v>
      </c>
      <c r="AF774" s="1" t="s">
        <v>1450</v>
      </c>
      <c r="AG774" s="1" t="s">
        <v>1451</v>
      </c>
      <c r="AI774" s="2" t="str">
        <f>INDEX('ISO2-ISO3'!$D$1:$D$249, MATCH($N774, 'ISO2-ISO3'!$C$1:$C$249, 0))</f>
        <v>USA</v>
      </c>
      <c r="AJ774" s="2" t="str">
        <f>INDEX('WB Country Groups'!$C$2:$C$219, MATCH($AI774, 'WB Country Groups'!$B$2:$B$219, 0))</f>
        <v>North America</v>
      </c>
    </row>
    <row r="775" spans="1:36">
      <c r="A775" s="70">
        <v>45169</v>
      </c>
      <c r="B775" s="70">
        <v>45169</v>
      </c>
      <c r="C775" s="71">
        <v>892400</v>
      </c>
      <c r="D775" s="1" t="s">
        <v>4186</v>
      </c>
      <c r="E775" s="71">
        <v>1681601</v>
      </c>
      <c r="F775" s="1">
        <v>285512109</v>
      </c>
      <c r="G775" s="1" t="s">
        <v>4187</v>
      </c>
      <c r="H775" s="72">
        <v>2310194</v>
      </c>
      <c r="I775" s="1" t="s">
        <v>4188</v>
      </c>
      <c r="J775" s="73">
        <v>1</v>
      </c>
      <c r="K775" s="73">
        <v>1</v>
      </c>
      <c r="L775" s="73">
        <v>1</v>
      </c>
      <c r="M775" s="1">
        <v>1</v>
      </c>
      <c r="N775" s="1" t="s">
        <v>1375</v>
      </c>
      <c r="O775" s="1" t="s">
        <v>1692</v>
      </c>
      <c r="P775" s="1">
        <v>50202020</v>
      </c>
      <c r="Q775" s="73">
        <v>274227596</v>
      </c>
      <c r="R775" s="74">
        <v>119.98</v>
      </c>
      <c r="S775" s="1" t="s">
        <v>1448</v>
      </c>
      <c r="T775" s="75">
        <v>1</v>
      </c>
      <c r="U775" s="76">
        <v>32901826968.080002</v>
      </c>
      <c r="V775" s="77">
        <v>32901826968.080002</v>
      </c>
      <c r="W775" s="77">
        <v>32901826968.080002</v>
      </c>
      <c r="X775" s="76">
        <v>5.15791678204E-2</v>
      </c>
      <c r="Y775" s="71">
        <v>1</v>
      </c>
      <c r="Z775" s="71">
        <v>0</v>
      </c>
      <c r="AA775" s="71">
        <v>0</v>
      </c>
      <c r="AB775" s="71">
        <v>0</v>
      </c>
      <c r="AC775" s="73">
        <v>1</v>
      </c>
      <c r="AD775" s="73">
        <v>0</v>
      </c>
      <c r="AE775" s="1" t="s">
        <v>1475</v>
      </c>
      <c r="AF775" s="1" t="s">
        <v>1450</v>
      </c>
      <c r="AG775" s="1" t="s">
        <v>1451</v>
      </c>
      <c r="AI775" s="2" t="str">
        <f>INDEX('ISO2-ISO3'!$D$1:$D$249, MATCH($N775, 'ISO2-ISO3'!$C$1:$C$249, 0))</f>
        <v>USA</v>
      </c>
      <c r="AJ775" s="2" t="str">
        <f>INDEX('WB Country Groups'!$C$2:$C$219, MATCH($AI775, 'WB Country Groups'!$B$2:$B$219, 0))</f>
        <v>North America</v>
      </c>
    </row>
    <row r="776" spans="1:36">
      <c r="A776" s="70">
        <v>45169</v>
      </c>
      <c r="B776" s="70">
        <v>45169</v>
      </c>
      <c r="C776" s="71">
        <v>892400</v>
      </c>
      <c r="D776" s="1" t="s">
        <v>4189</v>
      </c>
      <c r="E776" s="71">
        <v>1682401</v>
      </c>
      <c r="F776" s="1">
        <v>670346105</v>
      </c>
      <c r="G776" s="1" t="s">
        <v>4190</v>
      </c>
      <c r="H776" s="72">
        <v>2651086</v>
      </c>
      <c r="I776" s="1" t="s">
        <v>4191</v>
      </c>
      <c r="J776" s="73">
        <v>1</v>
      </c>
      <c r="K776" s="73">
        <v>1</v>
      </c>
      <c r="L776" s="73">
        <v>1</v>
      </c>
      <c r="M776" s="1">
        <v>1</v>
      </c>
      <c r="N776" s="1" t="s">
        <v>1375</v>
      </c>
      <c r="O776" s="1" t="s">
        <v>1462</v>
      </c>
      <c r="P776" s="1">
        <v>15104050</v>
      </c>
      <c r="Q776" s="73">
        <v>251938512</v>
      </c>
      <c r="R776" s="74">
        <v>172.1</v>
      </c>
      <c r="S776" s="1" t="s">
        <v>1448</v>
      </c>
      <c r="T776" s="75">
        <v>1</v>
      </c>
      <c r="U776" s="76">
        <v>43358617915.199997</v>
      </c>
      <c r="V776" s="77">
        <v>43358617915.199997</v>
      </c>
      <c r="W776" s="77">
        <v>43358617915.199997</v>
      </c>
      <c r="X776" s="76">
        <v>6.7971952806099994E-2</v>
      </c>
      <c r="Y776" s="71">
        <v>1</v>
      </c>
      <c r="Z776" s="71">
        <v>0</v>
      </c>
      <c r="AA776" s="71">
        <v>0</v>
      </c>
      <c r="AB776" s="71">
        <v>0</v>
      </c>
      <c r="AC776" s="73">
        <v>0.65</v>
      </c>
      <c r="AD776" s="73">
        <v>0.35</v>
      </c>
      <c r="AE776" s="1" t="s">
        <v>1449</v>
      </c>
      <c r="AF776" s="1" t="s">
        <v>1450</v>
      </c>
      <c r="AG776" s="1" t="s">
        <v>1451</v>
      </c>
      <c r="AI776" s="2" t="str">
        <f>INDEX('ISO2-ISO3'!$D$1:$D$249, MATCH($N776, 'ISO2-ISO3'!$C$1:$C$249, 0))</f>
        <v>USA</v>
      </c>
      <c r="AJ776" s="2" t="str">
        <f>INDEX('WB Country Groups'!$C$2:$C$219, MATCH($AI776, 'WB Country Groups'!$B$2:$B$219, 0))</f>
        <v>North America</v>
      </c>
    </row>
    <row r="777" spans="1:36">
      <c r="A777" s="70">
        <v>45169</v>
      </c>
      <c r="B777" s="70">
        <v>45169</v>
      </c>
      <c r="C777" s="71">
        <v>892400</v>
      </c>
      <c r="D777" s="1" t="s">
        <v>4192</v>
      </c>
      <c r="E777" s="71">
        <v>1682501</v>
      </c>
      <c r="F777" s="1" t="s">
        <v>4193</v>
      </c>
      <c r="G777" s="1" t="s">
        <v>4194</v>
      </c>
      <c r="H777" s="72" t="s">
        <v>4195</v>
      </c>
      <c r="I777" s="1" t="s">
        <v>4196</v>
      </c>
      <c r="J777" s="73">
        <v>0.95</v>
      </c>
      <c r="K777" s="73">
        <v>0.95</v>
      </c>
      <c r="L777" s="73">
        <v>0.95</v>
      </c>
      <c r="M777" s="1">
        <v>1</v>
      </c>
      <c r="N777" s="1" t="s">
        <v>1375</v>
      </c>
      <c r="O777" s="1" t="s">
        <v>1474</v>
      </c>
      <c r="P777" s="1">
        <v>45103010</v>
      </c>
      <c r="Q777" s="73">
        <v>118263203</v>
      </c>
      <c r="R777" s="74">
        <v>147.16999999999999</v>
      </c>
      <c r="S777" s="1" t="s">
        <v>1448</v>
      </c>
      <c r="T777" s="75">
        <v>1</v>
      </c>
      <c r="U777" s="76">
        <v>16534555806.234501</v>
      </c>
      <c r="V777" s="77">
        <v>16534555806.234501</v>
      </c>
      <c r="W777" s="77">
        <v>17404795585.509998</v>
      </c>
      <c r="X777" s="76">
        <v>2.5920707369600001E-2</v>
      </c>
      <c r="Y777" s="71">
        <v>0</v>
      </c>
      <c r="Z777" s="71">
        <v>1</v>
      </c>
      <c r="AA777" s="71">
        <v>0</v>
      </c>
      <c r="AB777" s="71">
        <v>0</v>
      </c>
      <c r="AC777" s="73">
        <v>0</v>
      </c>
      <c r="AD777" s="73">
        <v>1</v>
      </c>
      <c r="AE777" s="1" t="s">
        <v>1475</v>
      </c>
      <c r="AF777" s="1" t="s">
        <v>1450</v>
      </c>
      <c r="AG777" s="1" t="s">
        <v>1451</v>
      </c>
      <c r="AI777" s="2" t="str">
        <f>INDEX('ISO2-ISO3'!$D$1:$D$249, MATCH($N777, 'ISO2-ISO3'!$C$1:$C$249, 0))</f>
        <v>USA</v>
      </c>
      <c r="AJ777" s="2" t="str">
        <f>INDEX('WB Country Groups'!$C$2:$C$219, MATCH($AI777, 'WB Country Groups'!$B$2:$B$219, 0))</f>
        <v>North America</v>
      </c>
    </row>
    <row r="778" spans="1:36">
      <c r="A778" s="70">
        <v>45169</v>
      </c>
      <c r="B778" s="70">
        <v>45169</v>
      </c>
      <c r="C778" s="71">
        <v>892400</v>
      </c>
      <c r="D778" s="1" t="s">
        <v>4197</v>
      </c>
      <c r="E778" s="71">
        <v>1683601</v>
      </c>
      <c r="F778" s="1">
        <v>747525103</v>
      </c>
      <c r="G778" s="1" t="s">
        <v>4198</v>
      </c>
      <c r="H778" s="72">
        <v>2714923</v>
      </c>
      <c r="I778" s="1" t="s">
        <v>4199</v>
      </c>
      <c r="J778" s="73">
        <v>1</v>
      </c>
      <c r="K778" s="73">
        <v>1</v>
      </c>
      <c r="L778" s="73">
        <v>1</v>
      </c>
      <c r="M778" s="1">
        <v>1</v>
      </c>
      <c r="N778" s="1" t="s">
        <v>1375</v>
      </c>
      <c r="O778" s="1" t="s">
        <v>1474</v>
      </c>
      <c r="P778" s="1">
        <v>45301020</v>
      </c>
      <c r="Q778" s="73">
        <v>1115000000</v>
      </c>
      <c r="R778" s="74">
        <v>114.53</v>
      </c>
      <c r="S778" s="1" t="s">
        <v>1448</v>
      </c>
      <c r="T778" s="75">
        <v>1</v>
      </c>
      <c r="U778" s="76">
        <v>127700950000</v>
      </c>
      <c r="V778" s="77">
        <v>127700950000</v>
      </c>
      <c r="W778" s="77">
        <v>127700950000</v>
      </c>
      <c r="X778" s="76">
        <v>0.2001927958975</v>
      </c>
      <c r="Y778" s="71">
        <v>1</v>
      </c>
      <c r="Z778" s="71">
        <v>0</v>
      </c>
      <c r="AA778" s="71">
        <v>0</v>
      </c>
      <c r="AB778" s="71">
        <v>0</v>
      </c>
      <c r="AC778" s="73">
        <v>1</v>
      </c>
      <c r="AD778" s="73">
        <v>0</v>
      </c>
      <c r="AE778" s="1" t="s">
        <v>1475</v>
      </c>
      <c r="AF778" s="1" t="s">
        <v>1450</v>
      </c>
      <c r="AG778" s="1" t="s">
        <v>1451</v>
      </c>
      <c r="AI778" s="2" t="str">
        <f>INDEX('ISO2-ISO3'!$D$1:$D$249, MATCH($N778, 'ISO2-ISO3'!$C$1:$C$249, 0))</f>
        <v>USA</v>
      </c>
      <c r="AJ778" s="2" t="str">
        <f>INDEX('WB Country Groups'!$C$2:$C$219, MATCH($AI778, 'WB Country Groups'!$B$2:$B$219, 0))</f>
        <v>North America</v>
      </c>
    </row>
    <row r="779" spans="1:36">
      <c r="A779" s="70">
        <v>45169</v>
      </c>
      <c r="B779" s="70">
        <v>45169</v>
      </c>
      <c r="C779" s="71">
        <v>892400</v>
      </c>
      <c r="D779" s="1" t="s">
        <v>4200</v>
      </c>
      <c r="E779" s="71">
        <v>1683701</v>
      </c>
      <c r="F779" s="1">
        <v>808513105</v>
      </c>
      <c r="G779" s="1" t="s">
        <v>4201</v>
      </c>
      <c r="H779" s="72">
        <v>2779397</v>
      </c>
      <c r="I779" s="1" t="s">
        <v>4202</v>
      </c>
      <c r="J779" s="73">
        <v>0.85</v>
      </c>
      <c r="K779" s="73">
        <v>0.85</v>
      </c>
      <c r="L779" s="73">
        <v>0.85</v>
      </c>
      <c r="M779" s="1">
        <v>1</v>
      </c>
      <c r="N779" s="1" t="s">
        <v>1375</v>
      </c>
      <c r="O779" s="1" t="s">
        <v>1484</v>
      </c>
      <c r="P779" s="1">
        <v>40203020</v>
      </c>
      <c r="Q779" s="73">
        <v>1767817829</v>
      </c>
      <c r="R779" s="74">
        <v>59.15</v>
      </c>
      <c r="S779" s="1" t="s">
        <v>1448</v>
      </c>
      <c r="T779" s="75">
        <v>1</v>
      </c>
      <c r="U779" s="76">
        <v>88881460897.547501</v>
      </c>
      <c r="V779" s="77">
        <v>88881460897.547501</v>
      </c>
      <c r="W779" s="77">
        <v>107576786644.60001</v>
      </c>
      <c r="X779" s="76">
        <v>0.13933669374060001</v>
      </c>
      <c r="Y779" s="71">
        <v>1</v>
      </c>
      <c r="Z779" s="71">
        <v>0</v>
      </c>
      <c r="AA779" s="71">
        <v>0</v>
      </c>
      <c r="AB779" s="71">
        <v>0</v>
      </c>
      <c r="AC779" s="73">
        <v>0.65</v>
      </c>
      <c r="AD779" s="73">
        <v>0.35</v>
      </c>
      <c r="AE779" s="1" t="s">
        <v>1449</v>
      </c>
      <c r="AF779" s="1" t="s">
        <v>1450</v>
      </c>
      <c r="AG779" s="1" t="s">
        <v>1451</v>
      </c>
      <c r="AI779" s="2" t="str">
        <f>INDEX('ISO2-ISO3'!$D$1:$D$249, MATCH($N779, 'ISO2-ISO3'!$C$1:$C$249, 0))</f>
        <v>USA</v>
      </c>
      <c r="AJ779" s="2" t="str">
        <f>INDEX('WB Country Groups'!$C$2:$C$219, MATCH($AI779, 'WB Country Groups'!$B$2:$B$219, 0))</f>
        <v>North America</v>
      </c>
    </row>
    <row r="780" spans="1:36">
      <c r="A780" s="70">
        <v>45169</v>
      </c>
      <c r="B780" s="70">
        <v>45169</v>
      </c>
      <c r="C780" s="71">
        <v>892400</v>
      </c>
      <c r="D780" s="1" t="s">
        <v>4203</v>
      </c>
      <c r="E780" s="71">
        <v>1684101</v>
      </c>
      <c r="F780" s="1">
        <v>857477103</v>
      </c>
      <c r="G780" s="1" t="s">
        <v>4204</v>
      </c>
      <c r="H780" s="72">
        <v>2842040</v>
      </c>
      <c r="I780" s="1" t="s">
        <v>4205</v>
      </c>
      <c r="J780" s="73">
        <v>1</v>
      </c>
      <c r="K780" s="73">
        <v>1</v>
      </c>
      <c r="L780" s="73">
        <v>1</v>
      </c>
      <c r="M780" s="1">
        <v>1</v>
      </c>
      <c r="N780" s="1" t="s">
        <v>1375</v>
      </c>
      <c r="O780" s="1" t="s">
        <v>1484</v>
      </c>
      <c r="P780" s="1">
        <v>40203010</v>
      </c>
      <c r="Q780" s="73">
        <v>336458439</v>
      </c>
      <c r="R780" s="74">
        <v>68.739999999999995</v>
      </c>
      <c r="S780" s="1" t="s">
        <v>1448</v>
      </c>
      <c r="T780" s="75">
        <v>1</v>
      </c>
      <c r="U780" s="76">
        <v>23128153096.860001</v>
      </c>
      <c r="V780" s="77">
        <v>23128153096.860001</v>
      </c>
      <c r="W780" s="77">
        <v>23128153096.860001</v>
      </c>
      <c r="X780" s="76">
        <v>3.6257284165900003E-2</v>
      </c>
      <c r="Y780" s="71">
        <v>1</v>
      </c>
      <c r="Z780" s="71">
        <v>0</v>
      </c>
      <c r="AA780" s="71">
        <v>0</v>
      </c>
      <c r="AB780" s="71">
        <v>0</v>
      </c>
      <c r="AC780" s="73">
        <v>1</v>
      </c>
      <c r="AD780" s="73">
        <v>0</v>
      </c>
      <c r="AE780" s="1" t="s">
        <v>1449</v>
      </c>
      <c r="AF780" s="1" t="s">
        <v>1450</v>
      </c>
      <c r="AG780" s="1" t="s">
        <v>1451</v>
      </c>
      <c r="AI780" s="2" t="str">
        <f>INDEX('ISO2-ISO3'!$D$1:$D$249, MATCH($N780, 'ISO2-ISO3'!$C$1:$C$249, 0))</f>
        <v>USA</v>
      </c>
      <c r="AJ780" s="2" t="str">
        <f>INDEX('WB Country Groups'!$C$2:$C$219, MATCH($AI780, 'WB Country Groups'!$B$2:$B$219, 0))</f>
        <v>North America</v>
      </c>
    </row>
    <row r="781" spans="1:36">
      <c r="A781" s="70">
        <v>45169</v>
      </c>
      <c r="B781" s="70">
        <v>45169</v>
      </c>
      <c r="C781" s="71">
        <v>892400</v>
      </c>
      <c r="D781" s="1" t="s">
        <v>4206</v>
      </c>
      <c r="E781" s="71">
        <v>1685001</v>
      </c>
      <c r="F781" s="1">
        <v>449586106</v>
      </c>
      <c r="G781" s="1" t="s">
        <v>4207</v>
      </c>
      <c r="H781" s="72">
        <v>2469375</v>
      </c>
      <c r="I781" s="1" t="s">
        <v>4208</v>
      </c>
      <c r="J781" s="73">
        <v>0.35</v>
      </c>
      <c r="K781" s="73">
        <v>0.35</v>
      </c>
      <c r="L781" s="73">
        <v>0.35</v>
      </c>
      <c r="M781" s="1">
        <v>1</v>
      </c>
      <c r="N781" s="1" t="s">
        <v>963</v>
      </c>
      <c r="O781" s="1" t="s">
        <v>1484</v>
      </c>
      <c r="P781" s="1">
        <v>40203010</v>
      </c>
      <c r="Q781" s="73">
        <v>238037799</v>
      </c>
      <c r="R781" s="74">
        <v>38.520000000000003</v>
      </c>
      <c r="S781" s="1" t="s">
        <v>1493</v>
      </c>
      <c r="T781" s="75">
        <v>1.3529500000000001</v>
      </c>
      <c r="U781" s="76">
        <v>2372020847.8642998</v>
      </c>
      <c r="V781" s="77">
        <v>2372020847.8642998</v>
      </c>
      <c r="W781" s="77">
        <v>6777202422.4694204</v>
      </c>
      <c r="X781" s="76">
        <v>3.718543092E-3</v>
      </c>
      <c r="Y781" s="71">
        <v>0</v>
      </c>
      <c r="Z781" s="71">
        <v>1</v>
      </c>
      <c r="AA781" s="71">
        <v>0</v>
      </c>
      <c r="AB781" s="71">
        <v>0</v>
      </c>
      <c r="AC781" s="73">
        <v>1</v>
      </c>
      <c r="AD781" s="73">
        <v>0</v>
      </c>
      <c r="AE781" s="1" t="s">
        <v>1494</v>
      </c>
      <c r="AF781" s="1" t="s">
        <v>1450</v>
      </c>
      <c r="AG781" s="1" t="s">
        <v>1451</v>
      </c>
      <c r="AI781" s="2" t="str">
        <f>INDEX('ISO2-ISO3'!$D$1:$D$249, MATCH($N781, 'ISO2-ISO3'!$C$1:$C$249, 0))</f>
        <v>CAN</v>
      </c>
      <c r="AJ781" s="2" t="str">
        <f>INDEX('WB Country Groups'!$C$2:$C$219, MATCH($AI781, 'WB Country Groups'!$B$2:$B$219, 0))</f>
        <v>North America</v>
      </c>
    </row>
    <row r="782" spans="1:36">
      <c r="A782" s="70">
        <v>45169</v>
      </c>
      <c r="B782" s="70">
        <v>45169</v>
      </c>
      <c r="C782" s="71">
        <v>892400</v>
      </c>
      <c r="D782" s="1" t="s">
        <v>4209</v>
      </c>
      <c r="E782" s="71">
        <v>1686501</v>
      </c>
      <c r="G782" s="1" t="s">
        <v>4210</v>
      </c>
      <c r="H782" s="72">
        <v>6496681</v>
      </c>
      <c r="I782" s="1" t="s">
        <v>4211</v>
      </c>
      <c r="J782" s="73">
        <v>0.7</v>
      </c>
      <c r="K782" s="73">
        <v>0.7</v>
      </c>
      <c r="L782" s="73">
        <v>0.7</v>
      </c>
      <c r="M782" s="1">
        <v>1</v>
      </c>
      <c r="N782" s="1" t="s">
        <v>1115</v>
      </c>
      <c r="O782" s="1" t="s">
        <v>1692</v>
      </c>
      <c r="P782" s="1">
        <v>50202020</v>
      </c>
      <c r="Q782" s="73">
        <v>143500000</v>
      </c>
      <c r="R782" s="74">
        <v>8456</v>
      </c>
      <c r="S782" s="1" t="s">
        <v>1479</v>
      </c>
      <c r="T782" s="75">
        <v>145.58500000000001</v>
      </c>
      <c r="U782" s="76">
        <v>5834427997.3898401</v>
      </c>
      <c r="V782" s="77">
        <v>5834427997.3898401</v>
      </c>
      <c r="W782" s="77">
        <v>8334897139.1283503</v>
      </c>
      <c r="X782" s="76">
        <v>9.1464507763000004E-3</v>
      </c>
      <c r="Y782" s="71">
        <v>0</v>
      </c>
      <c r="Z782" s="71">
        <v>1</v>
      </c>
      <c r="AA782" s="71">
        <v>0</v>
      </c>
      <c r="AB782" s="71">
        <v>0</v>
      </c>
      <c r="AC782" s="73">
        <v>0</v>
      </c>
      <c r="AD782" s="73">
        <v>1</v>
      </c>
      <c r="AE782" s="1" t="s">
        <v>1480</v>
      </c>
      <c r="AF782" s="1" t="s">
        <v>1450</v>
      </c>
      <c r="AG782" s="1" t="s">
        <v>1451</v>
      </c>
      <c r="AI782" s="2" t="str">
        <f>INDEX('ISO2-ISO3'!$D$1:$D$249, MATCH($N782, 'ISO2-ISO3'!$C$1:$C$249, 0))</f>
        <v>JPN</v>
      </c>
      <c r="AJ782" s="2" t="str">
        <f>INDEX('WB Country Groups'!$C$2:$C$219, MATCH($AI782, 'WB Country Groups'!$B$2:$B$219, 0))</f>
        <v>East Asia &amp; Pacific</v>
      </c>
    </row>
    <row r="783" spans="1:36">
      <c r="A783" s="70">
        <v>45169</v>
      </c>
      <c r="B783" s="70">
        <v>45169</v>
      </c>
      <c r="C783" s="71">
        <v>892400</v>
      </c>
      <c r="D783" s="1" t="s">
        <v>4212</v>
      </c>
      <c r="E783" s="71">
        <v>1686601</v>
      </c>
      <c r="G783" s="1" t="s">
        <v>4213</v>
      </c>
      <c r="H783" s="72">
        <v>6497963</v>
      </c>
      <c r="I783" s="1" t="s">
        <v>4214</v>
      </c>
      <c r="J783" s="73">
        <v>0.9</v>
      </c>
      <c r="K783" s="73">
        <v>0.9</v>
      </c>
      <c r="L783" s="73">
        <v>0.9</v>
      </c>
      <c r="M783" s="1">
        <v>1</v>
      </c>
      <c r="N783" s="1" t="s">
        <v>1115</v>
      </c>
      <c r="O783" s="1" t="s">
        <v>1467</v>
      </c>
      <c r="P783" s="1">
        <v>20106020</v>
      </c>
      <c r="Q783" s="73">
        <v>116200694</v>
      </c>
      <c r="R783" s="74">
        <v>5683</v>
      </c>
      <c r="S783" s="1" t="s">
        <v>1479</v>
      </c>
      <c r="T783" s="75">
        <v>145.58500000000001</v>
      </c>
      <c r="U783" s="76">
        <v>4082368991.3232799</v>
      </c>
      <c r="V783" s="77">
        <v>4082368991.3232799</v>
      </c>
      <c r="W783" s="77">
        <v>4535965545.9147596</v>
      </c>
      <c r="X783" s="76">
        <v>6.3998025249999996E-3</v>
      </c>
      <c r="Y783" s="71">
        <v>0</v>
      </c>
      <c r="Z783" s="71">
        <v>1</v>
      </c>
      <c r="AA783" s="71">
        <v>0</v>
      </c>
      <c r="AB783" s="71">
        <v>0</v>
      </c>
      <c r="AC783" s="73">
        <v>0</v>
      </c>
      <c r="AD783" s="73">
        <v>1</v>
      </c>
      <c r="AE783" s="1" t="s">
        <v>1480</v>
      </c>
      <c r="AF783" s="1" t="s">
        <v>1450</v>
      </c>
      <c r="AG783" s="1" t="s">
        <v>1451</v>
      </c>
      <c r="AI783" s="2" t="str">
        <f>INDEX('ISO2-ISO3'!$D$1:$D$249, MATCH($N783, 'ISO2-ISO3'!$C$1:$C$249, 0))</f>
        <v>JPN</v>
      </c>
      <c r="AJ783" s="2" t="str">
        <f>INDEX('WB Country Groups'!$C$2:$C$219, MATCH($AI783, 'WB Country Groups'!$B$2:$B$219, 0))</f>
        <v>East Asia &amp; Pacific</v>
      </c>
    </row>
    <row r="784" spans="1:36">
      <c r="A784" s="70">
        <v>45169</v>
      </c>
      <c r="B784" s="70">
        <v>45169</v>
      </c>
      <c r="C784" s="71">
        <v>892400</v>
      </c>
      <c r="D784" s="1" t="s">
        <v>4215</v>
      </c>
      <c r="E784" s="71">
        <v>1691801</v>
      </c>
      <c r="G784" s="1" t="s">
        <v>4216</v>
      </c>
      <c r="H784" s="72">
        <v>5624030</v>
      </c>
      <c r="I784" s="1" t="s">
        <v>4217</v>
      </c>
      <c r="J784" s="73">
        <v>0.3</v>
      </c>
      <c r="K784" s="73">
        <v>0.3</v>
      </c>
      <c r="L784" s="73">
        <v>0.3</v>
      </c>
      <c r="M784" s="1">
        <v>1</v>
      </c>
      <c r="N784" s="1" t="s">
        <v>1005</v>
      </c>
      <c r="O784" s="1" t="s">
        <v>1548</v>
      </c>
      <c r="P784" s="1">
        <v>55101010</v>
      </c>
      <c r="Q784" s="73">
        <v>537989759</v>
      </c>
      <c r="R784" s="74">
        <v>945</v>
      </c>
      <c r="S784" s="1" t="s">
        <v>4218</v>
      </c>
      <c r="T784" s="75">
        <v>22.206199999999999</v>
      </c>
      <c r="U784" s="76">
        <v>6868356435.4324503</v>
      </c>
      <c r="V784" s="77">
        <v>6868356435.4324503</v>
      </c>
      <c r="W784" s="77">
        <v>22894521451.441502</v>
      </c>
      <c r="X784" s="76">
        <v>1.07673081369E-2</v>
      </c>
      <c r="Y784" s="71">
        <v>1</v>
      </c>
      <c r="Z784" s="71">
        <v>0</v>
      </c>
      <c r="AA784" s="71">
        <v>0</v>
      </c>
      <c r="AB784" s="71">
        <v>0</v>
      </c>
      <c r="AC784" s="73">
        <v>0.35</v>
      </c>
      <c r="AD784" s="73">
        <v>0.65</v>
      </c>
      <c r="AE784" s="1" t="s">
        <v>4219</v>
      </c>
      <c r="AF784" s="1" t="s">
        <v>1450</v>
      </c>
      <c r="AG784" s="1" t="s">
        <v>1451</v>
      </c>
      <c r="AI784" s="2" t="str">
        <f>INDEX('ISO2-ISO3'!$D$1:$D$249, MATCH($N784, 'ISO2-ISO3'!$C$1:$C$249, 0))</f>
        <v>CZE</v>
      </c>
      <c r="AJ784" s="2" t="str">
        <f>INDEX('WB Country Groups'!$C$2:$C$219, MATCH($AI784, 'WB Country Groups'!$B$2:$B$219, 0))</f>
        <v>Europe &amp; Central Asia</v>
      </c>
    </row>
    <row r="785" spans="1:36">
      <c r="A785" s="70">
        <v>45169</v>
      </c>
      <c r="B785" s="70">
        <v>45169</v>
      </c>
      <c r="C785" s="71">
        <v>892400</v>
      </c>
      <c r="D785" s="1" t="s">
        <v>4220</v>
      </c>
      <c r="E785" s="71">
        <v>1692901</v>
      </c>
      <c r="G785" s="1" t="s">
        <v>4221</v>
      </c>
      <c r="H785" s="72">
        <v>6189657</v>
      </c>
      <c r="I785" s="1" t="s">
        <v>4222</v>
      </c>
      <c r="J785" s="73">
        <v>0.6</v>
      </c>
      <c r="K785" s="73">
        <v>0.48</v>
      </c>
      <c r="L785" s="73">
        <v>0.48</v>
      </c>
      <c r="M785" s="1">
        <v>1</v>
      </c>
      <c r="N785" s="1" t="s">
        <v>1330</v>
      </c>
      <c r="O785" s="1" t="s">
        <v>1467</v>
      </c>
      <c r="P785" s="1">
        <v>20302010</v>
      </c>
      <c r="Q785" s="73">
        <v>6013537444</v>
      </c>
      <c r="R785" s="74">
        <v>22.6</v>
      </c>
      <c r="S785" s="1" t="s">
        <v>3111</v>
      </c>
      <c r="T785" s="75">
        <v>31.846499999999999</v>
      </c>
      <c r="U785" s="76">
        <v>2048415185.10706</v>
      </c>
      <c r="V785" s="77">
        <v>2048415185.10706</v>
      </c>
      <c r="W785" s="77">
        <v>4267531635.6397099</v>
      </c>
      <c r="X785" s="76">
        <v>3.2112365888000002E-3</v>
      </c>
      <c r="Y785" s="71">
        <v>0</v>
      </c>
      <c r="Z785" s="71">
        <v>1</v>
      </c>
      <c r="AA785" s="71">
        <v>0</v>
      </c>
      <c r="AB785" s="71">
        <v>0</v>
      </c>
      <c r="AC785" s="73">
        <v>1</v>
      </c>
      <c r="AD785" s="73">
        <v>0</v>
      </c>
      <c r="AE785" s="1" t="s">
        <v>3112</v>
      </c>
      <c r="AF785" s="1" t="s">
        <v>1450</v>
      </c>
      <c r="AG785" s="1" t="s">
        <v>1451</v>
      </c>
      <c r="AI785" s="2" t="str">
        <f>INDEX('ISO2-ISO3'!$D$1:$D$249, MATCH($N785, 'ISO2-ISO3'!$C$1:$C$249, 0))</f>
        <v>TWN</v>
      </c>
      <c r="AJ785" s="2" t="str">
        <f>INDEX('WB Country Groups'!$C$2:$C$219, MATCH($AI785, 'WB Country Groups'!$B$2:$B$219, 0))</f>
        <v>East Asia &amp; Pacific</v>
      </c>
    </row>
    <row r="786" spans="1:36">
      <c r="A786" s="70">
        <v>45169</v>
      </c>
      <c r="B786" s="70">
        <v>45169</v>
      </c>
      <c r="C786" s="71">
        <v>892400</v>
      </c>
      <c r="D786" s="1" t="s">
        <v>4223</v>
      </c>
      <c r="E786" s="71">
        <v>1693201</v>
      </c>
      <c r="G786" s="1" t="s">
        <v>4224</v>
      </c>
      <c r="H786" s="72">
        <v>6260734</v>
      </c>
      <c r="I786" s="1" t="s">
        <v>4225</v>
      </c>
      <c r="J786" s="73">
        <v>0.75</v>
      </c>
      <c r="K786" s="73">
        <v>0.75</v>
      </c>
      <c r="L786" s="73">
        <v>0.75</v>
      </c>
      <c r="M786" s="1">
        <v>1</v>
      </c>
      <c r="N786" s="1" t="s">
        <v>1330</v>
      </c>
      <c r="O786" s="1" t="s">
        <v>1474</v>
      </c>
      <c r="P786" s="1">
        <v>45203015</v>
      </c>
      <c r="Q786" s="73">
        <v>2597543000</v>
      </c>
      <c r="R786" s="74">
        <v>346</v>
      </c>
      <c r="S786" s="1" t="s">
        <v>3111</v>
      </c>
      <c r="T786" s="75">
        <v>31.846499999999999</v>
      </c>
      <c r="U786" s="76">
        <v>21165980829.918499</v>
      </c>
      <c r="V786" s="77">
        <v>21165980829.918499</v>
      </c>
      <c r="W786" s="77">
        <v>28221307773.224701</v>
      </c>
      <c r="X786" s="76">
        <v>3.31812479097E-2</v>
      </c>
      <c r="Y786" s="71">
        <v>1</v>
      </c>
      <c r="Z786" s="71">
        <v>0</v>
      </c>
      <c r="AA786" s="71">
        <v>0</v>
      </c>
      <c r="AB786" s="71">
        <v>0</v>
      </c>
      <c r="AC786" s="73">
        <v>0</v>
      </c>
      <c r="AD786" s="73">
        <v>1</v>
      </c>
      <c r="AE786" s="1" t="s">
        <v>3112</v>
      </c>
      <c r="AF786" s="1" t="s">
        <v>1450</v>
      </c>
      <c r="AG786" s="1" t="s">
        <v>1451</v>
      </c>
      <c r="AI786" s="2" t="str">
        <f>INDEX('ISO2-ISO3'!$D$1:$D$249, MATCH($N786, 'ISO2-ISO3'!$C$1:$C$249, 0))</f>
        <v>TWN</v>
      </c>
      <c r="AJ786" s="2" t="str">
        <f>INDEX('WB Country Groups'!$C$2:$C$219, MATCH($AI786, 'WB Country Groups'!$B$2:$B$219, 0))</f>
        <v>East Asia &amp; Pacific</v>
      </c>
    </row>
    <row r="787" spans="1:36">
      <c r="A787" s="70">
        <v>45169</v>
      </c>
      <c r="B787" s="70">
        <v>45169</v>
      </c>
      <c r="C787" s="71">
        <v>892400</v>
      </c>
      <c r="D787" s="1" t="s">
        <v>4226</v>
      </c>
      <c r="E787" s="71">
        <v>1694801</v>
      </c>
      <c r="G787" s="1" t="s">
        <v>4227</v>
      </c>
      <c r="H787" s="72">
        <v>6987583</v>
      </c>
      <c r="I787" s="1" t="s">
        <v>4228</v>
      </c>
      <c r="J787" s="73">
        <v>0.7</v>
      </c>
      <c r="K787" s="73">
        <v>0.5</v>
      </c>
      <c r="L787" s="73">
        <v>0.5</v>
      </c>
      <c r="M787" s="1">
        <v>1</v>
      </c>
      <c r="N787" s="1" t="s">
        <v>1330</v>
      </c>
      <c r="O787" s="1" t="s">
        <v>1467</v>
      </c>
      <c r="P787" s="1">
        <v>20303010</v>
      </c>
      <c r="Q787" s="73">
        <v>3492104270</v>
      </c>
      <c r="R787" s="74">
        <v>42.25</v>
      </c>
      <c r="S787" s="1" t="s">
        <v>3111</v>
      </c>
      <c r="T787" s="75">
        <v>31.846499999999999</v>
      </c>
      <c r="U787" s="76">
        <v>2316446162.1763802</v>
      </c>
      <c r="V787" s="77">
        <v>2316446162.1763802</v>
      </c>
      <c r="W787" s="77">
        <v>4632892324.3527498</v>
      </c>
      <c r="X787" s="76">
        <v>3.6314203907999998E-3</v>
      </c>
      <c r="Y787" s="71">
        <v>1</v>
      </c>
      <c r="Z787" s="71">
        <v>0</v>
      </c>
      <c r="AA787" s="71">
        <v>0</v>
      </c>
      <c r="AB787" s="71">
        <v>0</v>
      </c>
      <c r="AC787" s="73">
        <v>1</v>
      </c>
      <c r="AD787" s="73">
        <v>0</v>
      </c>
      <c r="AE787" s="1" t="s">
        <v>3112</v>
      </c>
      <c r="AF787" s="1" t="s">
        <v>1450</v>
      </c>
      <c r="AG787" s="1" t="s">
        <v>1451</v>
      </c>
      <c r="AI787" s="2" t="str">
        <f>INDEX('ISO2-ISO3'!$D$1:$D$249, MATCH($N787, 'ISO2-ISO3'!$C$1:$C$249, 0))</f>
        <v>TWN</v>
      </c>
      <c r="AJ787" s="2" t="str">
        <f>INDEX('WB Country Groups'!$C$2:$C$219, MATCH($AI787, 'WB Country Groups'!$B$2:$B$219, 0))</f>
        <v>East Asia &amp; Pacific</v>
      </c>
    </row>
    <row r="788" spans="1:36">
      <c r="A788" s="70">
        <v>45169</v>
      </c>
      <c r="B788" s="70">
        <v>45169</v>
      </c>
      <c r="C788" s="71">
        <v>892400</v>
      </c>
      <c r="D788" s="1" t="s">
        <v>4229</v>
      </c>
      <c r="E788" s="71">
        <v>1695601</v>
      </c>
      <c r="G788" s="1" t="s">
        <v>4230</v>
      </c>
      <c r="H788" s="72">
        <v>6695938</v>
      </c>
      <c r="I788" s="1" t="s">
        <v>4231</v>
      </c>
      <c r="J788" s="73">
        <v>0.3</v>
      </c>
      <c r="K788" s="73">
        <v>0.3</v>
      </c>
      <c r="L788" s="73">
        <v>0.3</v>
      </c>
      <c r="M788" s="1">
        <v>1</v>
      </c>
      <c r="N788" s="1" t="s">
        <v>1158</v>
      </c>
      <c r="O788" s="1" t="s">
        <v>1541</v>
      </c>
      <c r="P788" s="1">
        <v>10102030</v>
      </c>
      <c r="Q788" s="73">
        <v>993454000</v>
      </c>
      <c r="R788" s="74">
        <v>22.2</v>
      </c>
      <c r="S788" s="1" t="s">
        <v>2074</v>
      </c>
      <c r="T788" s="75">
        <v>4.6399999999999997</v>
      </c>
      <c r="U788" s="76">
        <v>1425949060.34483</v>
      </c>
      <c r="V788" s="77">
        <v>1425949060.34483</v>
      </c>
      <c r="W788" s="77">
        <v>4753163534.4827604</v>
      </c>
      <c r="X788" s="76">
        <v>2.2354158618E-3</v>
      </c>
      <c r="Y788" s="71">
        <v>0</v>
      </c>
      <c r="Z788" s="71">
        <v>1</v>
      </c>
      <c r="AA788" s="71">
        <v>0</v>
      </c>
      <c r="AB788" s="71">
        <v>0</v>
      </c>
      <c r="AC788" s="73">
        <v>0</v>
      </c>
      <c r="AD788" s="73">
        <v>1</v>
      </c>
      <c r="AE788" s="1" t="s">
        <v>2075</v>
      </c>
      <c r="AF788" s="1" t="s">
        <v>1450</v>
      </c>
      <c r="AG788" s="1" t="s">
        <v>1451</v>
      </c>
      <c r="AI788" s="2" t="str">
        <f>INDEX('ISO2-ISO3'!$D$1:$D$249, MATCH($N788, 'ISO2-ISO3'!$C$1:$C$249, 0))</f>
        <v>MYS</v>
      </c>
      <c r="AJ788" s="2" t="str">
        <f>INDEX('WB Country Groups'!$C$2:$C$219, MATCH($AI788, 'WB Country Groups'!$B$2:$B$219, 0))</f>
        <v>East Asia &amp; Pacific</v>
      </c>
    </row>
    <row r="789" spans="1:36">
      <c r="A789" s="70">
        <v>45169</v>
      </c>
      <c r="B789" s="70">
        <v>45169</v>
      </c>
      <c r="C789" s="71">
        <v>892400</v>
      </c>
      <c r="D789" s="1" t="s">
        <v>4232</v>
      </c>
      <c r="E789" s="71">
        <v>1696701</v>
      </c>
      <c r="G789" s="1" t="s">
        <v>4233</v>
      </c>
      <c r="H789" s="72" t="s">
        <v>4234</v>
      </c>
      <c r="I789" s="1" t="s">
        <v>4235</v>
      </c>
      <c r="J789" s="73">
        <v>0.25</v>
      </c>
      <c r="K789" s="73">
        <v>0.25</v>
      </c>
      <c r="L789" s="73">
        <v>0.25</v>
      </c>
      <c r="M789" s="1">
        <v>1</v>
      </c>
      <c r="N789" s="1" t="s">
        <v>1359</v>
      </c>
      <c r="O789" s="1" t="s">
        <v>1455</v>
      </c>
      <c r="P789" s="1">
        <v>25102010</v>
      </c>
      <c r="Q789" s="73">
        <v>500000000</v>
      </c>
      <c r="R789" s="74">
        <v>269.89999999999998</v>
      </c>
      <c r="S789" s="1" t="s">
        <v>3311</v>
      </c>
      <c r="T789" s="75">
        <v>26.657550000000001</v>
      </c>
      <c r="U789" s="76">
        <v>1265588923.21312</v>
      </c>
      <c r="V789" s="77">
        <v>1265588923.21312</v>
      </c>
      <c r="W789" s="77">
        <v>5062355692.8524904</v>
      </c>
      <c r="X789" s="76">
        <v>1.9840242769999998E-3</v>
      </c>
      <c r="Y789" s="71">
        <v>0</v>
      </c>
      <c r="Z789" s="71">
        <v>1</v>
      </c>
      <c r="AA789" s="71">
        <v>0</v>
      </c>
      <c r="AB789" s="71">
        <v>0</v>
      </c>
      <c r="AC789" s="73">
        <v>0</v>
      </c>
      <c r="AD789" s="73">
        <v>1</v>
      </c>
      <c r="AE789" s="1" t="s">
        <v>3312</v>
      </c>
      <c r="AF789" s="1" t="s">
        <v>1450</v>
      </c>
      <c r="AG789" s="1" t="s">
        <v>1451</v>
      </c>
      <c r="AI789" s="2" t="str">
        <f>INDEX('ISO2-ISO3'!$D$1:$D$249, MATCH($N789, 'ISO2-ISO3'!$C$1:$C$249, 0))</f>
        <v>TUR</v>
      </c>
      <c r="AJ789" s="2" t="str">
        <f>INDEX('WB Country Groups'!$C$2:$C$219, MATCH($AI789, 'WB Country Groups'!$B$2:$B$219, 0))</f>
        <v>Europe &amp; Central Asia</v>
      </c>
    </row>
    <row r="790" spans="1:36">
      <c r="A790" s="70">
        <v>45169</v>
      </c>
      <c r="B790" s="70">
        <v>45169</v>
      </c>
      <c r="C790" s="71">
        <v>892400</v>
      </c>
      <c r="D790" s="1" t="s">
        <v>4236</v>
      </c>
      <c r="E790" s="71">
        <v>1697201</v>
      </c>
      <c r="G790" s="1" t="s">
        <v>4237</v>
      </c>
      <c r="H790" s="72" t="s">
        <v>4238</v>
      </c>
      <c r="I790" s="1" t="s">
        <v>4239</v>
      </c>
      <c r="J790" s="73">
        <v>0.5</v>
      </c>
      <c r="K790" s="73">
        <v>0.5</v>
      </c>
      <c r="L790" s="73">
        <v>0.5</v>
      </c>
      <c r="M790" s="1">
        <v>1</v>
      </c>
      <c r="N790" s="1" t="s">
        <v>1359</v>
      </c>
      <c r="O790" s="1" t="s">
        <v>1541</v>
      </c>
      <c r="P790" s="1">
        <v>10102030</v>
      </c>
      <c r="Q790" s="73">
        <v>1926795598</v>
      </c>
      <c r="R790" s="74">
        <v>141.1</v>
      </c>
      <c r="S790" s="1" t="s">
        <v>3311</v>
      </c>
      <c r="T790" s="75">
        <v>26.657550000000001</v>
      </c>
      <c r="U790" s="76">
        <v>5099321934.6451597</v>
      </c>
      <c r="V790" s="77">
        <v>5099321934.6451597</v>
      </c>
      <c r="W790" s="77">
        <v>10198643869.2903</v>
      </c>
      <c r="X790" s="76">
        <v>7.9940479321000003E-3</v>
      </c>
      <c r="Y790" s="71">
        <v>0</v>
      </c>
      <c r="Z790" s="71">
        <v>1</v>
      </c>
      <c r="AA790" s="71">
        <v>0</v>
      </c>
      <c r="AB790" s="71">
        <v>0</v>
      </c>
      <c r="AC790" s="73">
        <v>0</v>
      </c>
      <c r="AD790" s="73">
        <v>1</v>
      </c>
      <c r="AE790" s="1" t="s">
        <v>3312</v>
      </c>
      <c r="AF790" s="1" t="s">
        <v>1450</v>
      </c>
      <c r="AG790" s="1" t="s">
        <v>1451</v>
      </c>
      <c r="AI790" s="2" t="str">
        <f>INDEX('ISO2-ISO3'!$D$1:$D$249, MATCH($N790, 'ISO2-ISO3'!$C$1:$C$249, 0))</f>
        <v>TUR</v>
      </c>
      <c r="AJ790" s="2" t="str">
        <f>INDEX('WB Country Groups'!$C$2:$C$219, MATCH($AI790, 'WB Country Groups'!$B$2:$B$219, 0))</f>
        <v>Europe &amp; Central Asia</v>
      </c>
    </row>
    <row r="791" spans="1:36">
      <c r="A791" s="70">
        <v>45169</v>
      </c>
      <c r="B791" s="70">
        <v>45169</v>
      </c>
      <c r="C791" s="71">
        <v>892400</v>
      </c>
      <c r="D791" s="1" t="s">
        <v>4240</v>
      </c>
      <c r="E791" s="71">
        <v>1699201</v>
      </c>
      <c r="F791" s="1" t="s">
        <v>4241</v>
      </c>
      <c r="G791" s="1" t="s">
        <v>4242</v>
      </c>
      <c r="H791" s="72">
        <v>6919519</v>
      </c>
      <c r="I791" s="1" t="s">
        <v>4243</v>
      </c>
      <c r="J791" s="73">
        <v>0.45</v>
      </c>
      <c r="K791" s="73">
        <v>0.4</v>
      </c>
      <c r="L791" s="73">
        <v>0.4</v>
      </c>
      <c r="M791" s="1">
        <v>1</v>
      </c>
      <c r="N791" s="1" t="s">
        <v>1239</v>
      </c>
      <c r="O791" s="1" t="s">
        <v>1499</v>
      </c>
      <c r="P791" s="1">
        <v>30202030</v>
      </c>
      <c r="Q791" s="73">
        <v>2178507618</v>
      </c>
      <c r="R791" s="74">
        <v>111.7</v>
      </c>
      <c r="S791" s="1" t="s">
        <v>3727</v>
      </c>
      <c r="T791" s="75">
        <v>56.62</v>
      </c>
      <c r="U791" s="76">
        <v>1719104916.50018</v>
      </c>
      <c r="V791" s="77">
        <v>1719104916.50018</v>
      </c>
      <c r="W791" s="77">
        <v>4297762291.2504396</v>
      </c>
      <c r="X791" s="76">
        <v>2.6949871530000001E-3</v>
      </c>
      <c r="Y791" s="71">
        <v>0</v>
      </c>
      <c r="Z791" s="71">
        <v>1</v>
      </c>
      <c r="AA791" s="71">
        <v>0</v>
      </c>
      <c r="AB791" s="71">
        <v>0</v>
      </c>
      <c r="AC791" s="73">
        <v>0</v>
      </c>
      <c r="AD791" s="73">
        <v>1</v>
      </c>
      <c r="AE791" s="1" t="s">
        <v>3728</v>
      </c>
      <c r="AF791" s="1" t="s">
        <v>1450</v>
      </c>
      <c r="AG791" s="1" t="s">
        <v>1451</v>
      </c>
      <c r="AI791" s="2" t="str">
        <f>INDEX('ISO2-ISO3'!$D$1:$D$249, MATCH($N791, 'ISO2-ISO3'!$C$1:$C$249, 0))</f>
        <v>PHL</v>
      </c>
      <c r="AJ791" s="2" t="str">
        <f>INDEX('WB Country Groups'!$C$2:$C$219, MATCH($AI791, 'WB Country Groups'!$B$2:$B$219, 0))</f>
        <v>East Asia &amp; Pacific</v>
      </c>
    </row>
    <row r="792" spans="1:36">
      <c r="A792" s="70">
        <v>45169</v>
      </c>
      <c r="B792" s="70">
        <v>45169</v>
      </c>
      <c r="C792" s="71">
        <v>892400</v>
      </c>
      <c r="D792" s="1" t="s">
        <v>4244</v>
      </c>
      <c r="E792" s="71">
        <v>1699501</v>
      </c>
      <c r="G792" s="1" t="s">
        <v>4245</v>
      </c>
      <c r="H792" s="72">
        <v>6248990</v>
      </c>
      <c r="I792" s="1" t="s">
        <v>4246</v>
      </c>
      <c r="J792" s="73">
        <v>0.65</v>
      </c>
      <c r="K792" s="73">
        <v>0.65</v>
      </c>
      <c r="L792" s="73">
        <v>0.65</v>
      </c>
      <c r="M792" s="1">
        <v>1</v>
      </c>
      <c r="N792" s="1" t="s">
        <v>1115</v>
      </c>
      <c r="O792" s="1" t="s">
        <v>1692</v>
      </c>
      <c r="P792" s="1">
        <v>50102010</v>
      </c>
      <c r="Q792" s="73">
        <v>2302712308</v>
      </c>
      <c r="R792" s="74">
        <v>4325</v>
      </c>
      <c r="S792" s="1" t="s">
        <v>1479</v>
      </c>
      <c r="T792" s="75">
        <v>145.58500000000001</v>
      </c>
      <c r="U792" s="76">
        <v>44465432399.388702</v>
      </c>
      <c r="V792" s="77">
        <v>44465432399.388702</v>
      </c>
      <c r="W792" s="77">
        <v>68408357537.521004</v>
      </c>
      <c r="X792" s="76">
        <v>6.9707071347800006E-2</v>
      </c>
      <c r="Y792" s="71">
        <v>1</v>
      </c>
      <c r="Z792" s="71">
        <v>0</v>
      </c>
      <c r="AA792" s="71">
        <v>0</v>
      </c>
      <c r="AB792" s="71">
        <v>0</v>
      </c>
      <c r="AC792" s="73">
        <v>1</v>
      </c>
      <c r="AD792" s="73">
        <v>0</v>
      </c>
      <c r="AE792" s="1" t="s">
        <v>1480</v>
      </c>
      <c r="AF792" s="1" t="s">
        <v>1450</v>
      </c>
      <c r="AG792" s="1" t="s">
        <v>1451</v>
      </c>
      <c r="AI792" s="2" t="str">
        <f>INDEX('ISO2-ISO3'!$D$1:$D$249, MATCH($N792, 'ISO2-ISO3'!$C$1:$C$249, 0))</f>
        <v>JPN</v>
      </c>
      <c r="AJ792" s="2" t="str">
        <f>INDEX('WB Country Groups'!$C$2:$C$219, MATCH($AI792, 'WB Country Groups'!$B$2:$B$219, 0))</f>
        <v>East Asia &amp; Pacific</v>
      </c>
    </row>
    <row r="793" spans="1:36">
      <c r="A793" s="70">
        <v>45169</v>
      </c>
      <c r="B793" s="70">
        <v>45169</v>
      </c>
      <c r="C793" s="71">
        <v>892400</v>
      </c>
      <c r="D793" s="1" t="s">
        <v>4247</v>
      </c>
      <c r="E793" s="71">
        <v>1699701</v>
      </c>
      <c r="G793" s="1" t="s">
        <v>4248</v>
      </c>
      <c r="H793" s="72">
        <v>6490995</v>
      </c>
      <c r="I793" s="1" t="s">
        <v>4249</v>
      </c>
      <c r="J793" s="73">
        <v>0.8</v>
      </c>
      <c r="K793" s="73">
        <v>0.8</v>
      </c>
      <c r="L793" s="73">
        <v>0.8</v>
      </c>
      <c r="M793" s="1">
        <v>1</v>
      </c>
      <c r="N793" s="1" t="s">
        <v>1115</v>
      </c>
      <c r="O793" s="1" t="s">
        <v>1474</v>
      </c>
      <c r="P793" s="1">
        <v>45203010</v>
      </c>
      <c r="Q793" s="73">
        <v>243207684</v>
      </c>
      <c r="R793" s="74">
        <v>60520</v>
      </c>
      <c r="S793" s="1" t="s">
        <v>1479</v>
      </c>
      <c r="T793" s="75">
        <v>145.58500000000001</v>
      </c>
      <c r="U793" s="76">
        <v>80881569039.008102</v>
      </c>
      <c r="V793" s="77">
        <v>80881569039.008102</v>
      </c>
      <c r="W793" s="77">
        <v>101101961298.75999</v>
      </c>
      <c r="X793" s="76">
        <v>0.1267955128172</v>
      </c>
      <c r="Y793" s="71">
        <v>1</v>
      </c>
      <c r="Z793" s="71">
        <v>0</v>
      </c>
      <c r="AA793" s="71">
        <v>0</v>
      </c>
      <c r="AB793" s="71">
        <v>0</v>
      </c>
      <c r="AC793" s="73">
        <v>0</v>
      </c>
      <c r="AD793" s="73">
        <v>1</v>
      </c>
      <c r="AE793" s="1" t="s">
        <v>1480</v>
      </c>
      <c r="AF793" s="1" t="s">
        <v>1450</v>
      </c>
      <c r="AG793" s="1" t="s">
        <v>1451</v>
      </c>
      <c r="AI793" s="2" t="str">
        <f>INDEX('ISO2-ISO3'!$D$1:$D$249, MATCH($N793, 'ISO2-ISO3'!$C$1:$C$249, 0))</f>
        <v>JPN</v>
      </c>
      <c r="AJ793" s="2" t="str">
        <f>INDEX('WB Country Groups'!$C$2:$C$219, MATCH($AI793, 'WB Country Groups'!$B$2:$B$219, 0))</f>
        <v>East Asia &amp; Pacific</v>
      </c>
    </row>
    <row r="794" spans="1:36">
      <c r="A794" s="70">
        <v>45169</v>
      </c>
      <c r="B794" s="70">
        <v>45169</v>
      </c>
      <c r="C794" s="71">
        <v>892400</v>
      </c>
      <c r="D794" s="1" t="s">
        <v>4250</v>
      </c>
      <c r="E794" s="71">
        <v>1704401</v>
      </c>
      <c r="G794" s="1" t="s">
        <v>4251</v>
      </c>
      <c r="H794" s="72">
        <v>6283979</v>
      </c>
      <c r="I794" s="1" t="s">
        <v>4252</v>
      </c>
      <c r="J794" s="73">
        <v>0.5</v>
      </c>
      <c r="K794" s="73">
        <v>0.5</v>
      </c>
      <c r="L794" s="73">
        <v>0.5</v>
      </c>
      <c r="M794" s="1">
        <v>1</v>
      </c>
      <c r="N794" s="1" t="s">
        <v>1099</v>
      </c>
      <c r="O794" s="1" t="s">
        <v>1499</v>
      </c>
      <c r="P794" s="1">
        <v>30202030</v>
      </c>
      <c r="Q794" s="73">
        <v>8780426500</v>
      </c>
      <c r="R794" s="74">
        <v>7100</v>
      </c>
      <c r="S794" s="1" t="s">
        <v>3616</v>
      </c>
      <c r="T794" s="75">
        <v>15230</v>
      </c>
      <c r="U794" s="76">
        <v>2046652270.1904099</v>
      </c>
      <c r="V794" s="77">
        <v>2046652270.1904099</v>
      </c>
      <c r="W794" s="77">
        <v>4093304540.3808298</v>
      </c>
      <c r="X794" s="76">
        <v>3.2084729221000001E-3</v>
      </c>
      <c r="Y794" s="71">
        <v>0</v>
      </c>
      <c r="Z794" s="71">
        <v>1</v>
      </c>
      <c r="AA794" s="71">
        <v>0</v>
      </c>
      <c r="AB794" s="71">
        <v>0</v>
      </c>
      <c r="AC794" s="73">
        <v>1</v>
      </c>
      <c r="AD794" s="73">
        <v>0</v>
      </c>
      <c r="AE794" s="1" t="s">
        <v>3617</v>
      </c>
      <c r="AF794" s="1" t="s">
        <v>1450</v>
      </c>
      <c r="AG794" s="1" t="s">
        <v>1451</v>
      </c>
      <c r="AI794" s="2" t="str">
        <f>INDEX('ISO2-ISO3'!$D$1:$D$249, MATCH($N794, 'ISO2-ISO3'!$C$1:$C$249, 0))</f>
        <v>IDN</v>
      </c>
      <c r="AJ794" s="2" t="str">
        <f>INDEX('WB Country Groups'!$C$2:$C$219, MATCH($AI794, 'WB Country Groups'!$B$2:$B$219, 0))</f>
        <v>East Asia &amp; Pacific</v>
      </c>
    </row>
    <row r="795" spans="1:36">
      <c r="A795" s="70">
        <v>45169</v>
      </c>
      <c r="B795" s="70">
        <v>45169</v>
      </c>
      <c r="C795" s="71">
        <v>892400</v>
      </c>
      <c r="D795" s="1" t="s">
        <v>4253</v>
      </c>
      <c r="E795" s="71">
        <v>1705401</v>
      </c>
      <c r="G795" s="1" t="s">
        <v>4254</v>
      </c>
      <c r="H795" s="72">
        <v>4143053</v>
      </c>
      <c r="I795" s="1" t="s">
        <v>4255</v>
      </c>
      <c r="J795" s="73">
        <v>0.35</v>
      </c>
      <c r="K795" s="73">
        <v>0.35</v>
      </c>
      <c r="L795" s="73">
        <v>0.35</v>
      </c>
      <c r="M795" s="1">
        <v>1</v>
      </c>
      <c r="N795" s="1" t="s">
        <v>1243</v>
      </c>
      <c r="O795" s="1" t="s">
        <v>1484</v>
      </c>
      <c r="P795" s="1">
        <v>40101010</v>
      </c>
      <c r="Q795" s="73">
        <v>42433495</v>
      </c>
      <c r="R795" s="74">
        <v>429</v>
      </c>
      <c r="S795" s="1" t="s">
        <v>4044</v>
      </c>
      <c r="T795" s="75">
        <v>4.1212499999999999</v>
      </c>
      <c r="U795" s="76">
        <v>1545984658.5987301</v>
      </c>
      <c r="V795" s="77">
        <v>1545984658.5987301</v>
      </c>
      <c r="W795" s="77">
        <v>4417099024.56779</v>
      </c>
      <c r="X795" s="76">
        <v>2.4235919249E-3</v>
      </c>
      <c r="Y795" s="71">
        <v>0</v>
      </c>
      <c r="Z795" s="71">
        <v>1</v>
      </c>
      <c r="AA795" s="71">
        <v>0</v>
      </c>
      <c r="AB795" s="71">
        <v>0</v>
      </c>
      <c r="AC795" s="73">
        <v>0</v>
      </c>
      <c r="AD795" s="73">
        <v>1</v>
      </c>
      <c r="AE795" s="1" t="s">
        <v>4045</v>
      </c>
      <c r="AF795" s="1" t="s">
        <v>4256</v>
      </c>
      <c r="AG795" s="1" t="s">
        <v>1451</v>
      </c>
      <c r="AI795" s="2" t="str">
        <f>INDEX('ISO2-ISO3'!$D$1:$D$249, MATCH($N795, 'ISO2-ISO3'!$C$1:$C$249, 0))</f>
        <v>POL</v>
      </c>
      <c r="AJ795" s="2" t="str">
        <f>INDEX('WB Country Groups'!$C$2:$C$219, MATCH($AI795, 'WB Country Groups'!$B$2:$B$219, 0))</f>
        <v>Europe &amp; Central Asia</v>
      </c>
    </row>
    <row r="796" spans="1:36">
      <c r="A796" s="70">
        <v>45169</v>
      </c>
      <c r="B796" s="70">
        <v>45169</v>
      </c>
      <c r="C796" s="71">
        <v>892400</v>
      </c>
      <c r="D796" s="1" t="s">
        <v>4257</v>
      </c>
      <c r="E796" s="71">
        <v>1707901</v>
      </c>
      <c r="G796" s="1" t="s">
        <v>4258</v>
      </c>
      <c r="H796" s="72">
        <v>4519449</v>
      </c>
      <c r="I796" s="1" t="s">
        <v>4259</v>
      </c>
      <c r="J796" s="73">
        <v>0.4</v>
      </c>
      <c r="K796" s="73">
        <v>0.4</v>
      </c>
      <c r="L796" s="73">
        <v>0.4</v>
      </c>
      <c r="M796" s="1">
        <v>1</v>
      </c>
      <c r="N796" s="1" t="s">
        <v>1005</v>
      </c>
      <c r="O796" s="1" t="s">
        <v>1484</v>
      </c>
      <c r="P796" s="1">
        <v>40101010</v>
      </c>
      <c r="Q796" s="73">
        <v>190049260</v>
      </c>
      <c r="R796" s="74">
        <v>694.5</v>
      </c>
      <c r="S796" s="1" t="s">
        <v>4218</v>
      </c>
      <c r="T796" s="75">
        <v>22.206199999999999</v>
      </c>
      <c r="U796" s="76">
        <v>2377519991.1736398</v>
      </c>
      <c r="V796" s="77">
        <v>2377519991.1736398</v>
      </c>
      <c r="W796" s="77">
        <v>5943799977.9340897</v>
      </c>
      <c r="X796" s="76">
        <v>3.7271639274E-3</v>
      </c>
      <c r="Y796" s="71">
        <v>0</v>
      </c>
      <c r="Z796" s="71">
        <v>1</v>
      </c>
      <c r="AA796" s="71">
        <v>0</v>
      </c>
      <c r="AB796" s="71">
        <v>0</v>
      </c>
      <c r="AC796" s="73">
        <v>1</v>
      </c>
      <c r="AD796" s="73">
        <v>0</v>
      </c>
      <c r="AE796" s="1" t="s">
        <v>4219</v>
      </c>
      <c r="AF796" s="1" t="s">
        <v>1450</v>
      </c>
      <c r="AG796" s="1" t="s">
        <v>1451</v>
      </c>
      <c r="AI796" s="2" t="str">
        <f>INDEX('ISO2-ISO3'!$D$1:$D$249, MATCH($N796, 'ISO2-ISO3'!$C$1:$C$249, 0))</f>
        <v>CZE</v>
      </c>
      <c r="AJ796" s="2" t="str">
        <f>INDEX('WB Country Groups'!$C$2:$C$219, MATCH($AI796, 'WB Country Groups'!$B$2:$B$219, 0))</f>
        <v>Europe &amp; Central Asia</v>
      </c>
    </row>
    <row r="797" spans="1:36">
      <c r="A797" s="70">
        <v>45169</v>
      </c>
      <c r="B797" s="70">
        <v>45169</v>
      </c>
      <c r="C797" s="71">
        <v>892400</v>
      </c>
      <c r="D797" s="1" t="s">
        <v>4260</v>
      </c>
      <c r="E797" s="71">
        <v>1708801</v>
      </c>
      <c r="G797" s="1" t="s">
        <v>4261</v>
      </c>
      <c r="H797" s="72" t="s">
        <v>4262</v>
      </c>
      <c r="I797" s="1" t="s">
        <v>4263</v>
      </c>
      <c r="J797" s="73">
        <v>0.35</v>
      </c>
      <c r="K797" s="73">
        <v>0.35</v>
      </c>
      <c r="L797" s="73">
        <v>0.35</v>
      </c>
      <c r="M797" s="1">
        <v>1</v>
      </c>
      <c r="N797" s="1" t="s">
        <v>1158</v>
      </c>
      <c r="O797" s="1" t="s">
        <v>1455</v>
      </c>
      <c r="P797" s="1">
        <v>25504030</v>
      </c>
      <c r="Q797" s="73">
        <v>9433147392</v>
      </c>
      <c r="R797" s="74">
        <v>1.55</v>
      </c>
      <c r="S797" s="1" t="s">
        <v>2074</v>
      </c>
      <c r="T797" s="75">
        <v>4.6399999999999997</v>
      </c>
      <c r="U797" s="76">
        <v>1102905702.6206901</v>
      </c>
      <c r="V797" s="77">
        <v>1102905702.6206901</v>
      </c>
      <c r="W797" s="77">
        <v>3151159150.34483</v>
      </c>
      <c r="X797" s="76">
        <v>1.7289908667000001E-3</v>
      </c>
      <c r="Y797" s="71">
        <v>0</v>
      </c>
      <c r="Z797" s="71">
        <v>1</v>
      </c>
      <c r="AA797" s="71">
        <v>0</v>
      </c>
      <c r="AB797" s="71">
        <v>0</v>
      </c>
      <c r="AC797" s="73">
        <v>0</v>
      </c>
      <c r="AD797" s="73">
        <v>1</v>
      </c>
      <c r="AE797" s="1" t="s">
        <v>2075</v>
      </c>
      <c r="AF797" s="1" t="s">
        <v>1450</v>
      </c>
      <c r="AG797" s="1" t="s">
        <v>1451</v>
      </c>
      <c r="AI797" s="2" t="str">
        <f>INDEX('ISO2-ISO3'!$D$1:$D$249, MATCH($N797, 'ISO2-ISO3'!$C$1:$C$249, 0))</f>
        <v>MYS</v>
      </c>
      <c r="AJ797" s="2" t="str">
        <f>INDEX('WB Country Groups'!$C$2:$C$219, MATCH($AI797, 'WB Country Groups'!$B$2:$B$219, 0))</f>
        <v>East Asia &amp; Pacific</v>
      </c>
    </row>
    <row r="798" spans="1:36">
      <c r="A798" s="70">
        <v>45169</v>
      </c>
      <c r="B798" s="70">
        <v>45169</v>
      </c>
      <c r="C798" s="71">
        <v>892400</v>
      </c>
      <c r="D798" s="1" t="s">
        <v>4264</v>
      </c>
      <c r="E798" s="71">
        <v>1708901</v>
      </c>
      <c r="F798" s="1" t="s">
        <v>4265</v>
      </c>
      <c r="G798" s="1" t="s">
        <v>4266</v>
      </c>
      <c r="H798" s="72">
        <v>2392545</v>
      </c>
      <c r="I798" s="1" t="s">
        <v>4267</v>
      </c>
      <c r="J798" s="73">
        <v>0.5</v>
      </c>
      <c r="K798" s="73">
        <v>0.5</v>
      </c>
      <c r="L798" s="73">
        <v>0.5</v>
      </c>
      <c r="M798" s="1">
        <v>1</v>
      </c>
      <c r="N798" s="1" t="s">
        <v>1176</v>
      </c>
      <c r="O798" s="1" t="s">
        <v>1499</v>
      </c>
      <c r="P798" s="1">
        <v>30202030</v>
      </c>
      <c r="Q798" s="73">
        <v>370156812</v>
      </c>
      <c r="R798" s="74">
        <v>284.63</v>
      </c>
      <c r="S798" s="1" t="s">
        <v>3694</v>
      </c>
      <c r="T798" s="75">
        <v>16.83175</v>
      </c>
      <c r="U798" s="76">
        <v>3129732006.46279</v>
      </c>
      <c r="V798" s="77">
        <v>3129732006.46279</v>
      </c>
      <c r="W798" s="77">
        <v>6259464012.9255695</v>
      </c>
      <c r="X798" s="76">
        <v>4.9063832397999996E-3</v>
      </c>
      <c r="Y798" s="71">
        <v>0</v>
      </c>
      <c r="Z798" s="71">
        <v>1</v>
      </c>
      <c r="AA798" s="71">
        <v>0</v>
      </c>
      <c r="AB798" s="71">
        <v>0</v>
      </c>
      <c r="AC798" s="73">
        <v>0</v>
      </c>
      <c r="AD798" s="73">
        <v>1</v>
      </c>
      <c r="AE798" s="1" t="s">
        <v>3695</v>
      </c>
      <c r="AF798" s="1" t="s">
        <v>1450</v>
      </c>
      <c r="AG798" s="1" t="s">
        <v>1619</v>
      </c>
      <c r="AI798" s="2" t="str">
        <f>INDEX('ISO2-ISO3'!$D$1:$D$249, MATCH($N798, 'ISO2-ISO3'!$C$1:$C$249, 0))</f>
        <v>MEX</v>
      </c>
      <c r="AJ798" s="2" t="str">
        <f>INDEX('WB Country Groups'!$C$2:$C$219, MATCH($AI798, 'WB Country Groups'!$B$2:$B$219, 0))</f>
        <v>Latin America &amp; Caribbean</v>
      </c>
    </row>
    <row r="799" spans="1:36">
      <c r="A799" s="70">
        <v>45169</v>
      </c>
      <c r="B799" s="70">
        <v>45169</v>
      </c>
      <c r="C799" s="71">
        <v>892400</v>
      </c>
      <c r="D799" s="1" t="s">
        <v>4268</v>
      </c>
      <c r="E799" s="71">
        <v>1709001</v>
      </c>
      <c r="G799" s="1" t="s">
        <v>4269</v>
      </c>
      <c r="H799" s="72">
        <v>6214128</v>
      </c>
      <c r="I799" s="1" t="s">
        <v>4270</v>
      </c>
      <c r="J799" s="73">
        <v>0.45</v>
      </c>
      <c r="K799" s="73">
        <v>0.45</v>
      </c>
      <c r="L799" s="73">
        <v>0.45</v>
      </c>
      <c r="M799" s="1">
        <v>1</v>
      </c>
      <c r="N799" s="1" t="s">
        <v>1097</v>
      </c>
      <c r="O799" s="1" t="s">
        <v>1455</v>
      </c>
      <c r="P799" s="1">
        <v>25101020</v>
      </c>
      <c r="Q799" s="73">
        <v>4241143</v>
      </c>
      <c r="R799" s="74">
        <v>108686.25</v>
      </c>
      <c r="S799" s="1" t="s">
        <v>3305</v>
      </c>
      <c r="T799" s="75">
        <v>82.786249999999995</v>
      </c>
      <c r="U799" s="76">
        <v>2505600480.42625</v>
      </c>
      <c r="V799" s="77">
        <v>2505600480.42625</v>
      </c>
      <c r="W799" s="77">
        <v>5568001067.6138802</v>
      </c>
      <c r="X799" s="76">
        <v>3.9279517150999999E-3</v>
      </c>
      <c r="Y799" s="71">
        <v>0</v>
      </c>
      <c r="Z799" s="71">
        <v>1</v>
      </c>
      <c r="AA799" s="71">
        <v>0</v>
      </c>
      <c r="AB799" s="71">
        <v>0</v>
      </c>
      <c r="AC799" s="73">
        <v>1</v>
      </c>
      <c r="AD799" s="73">
        <v>0</v>
      </c>
      <c r="AE799" s="1" t="s">
        <v>3306</v>
      </c>
      <c r="AF799" s="1" t="s">
        <v>1450</v>
      </c>
      <c r="AG799" s="1" t="s">
        <v>1451</v>
      </c>
      <c r="AI799" s="2" t="str">
        <f>INDEX('ISO2-ISO3'!$D$1:$D$249, MATCH($N799, 'ISO2-ISO3'!$C$1:$C$249, 0))</f>
        <v>IND</v>
      </c>
      <c r="AJ799" s="2" t="str">
        <f>INDEX('WB Country Groups'!$C$2:$C$219, MATCH($AI799, 'WB Country Groups'!$B$2:$B$219, 0))</f>
        <v>South Asia</v>
      </c>
    </row>
    <row r="800" spans="1:36">
      <c r="A800" s="70">
        <v>45169</v>
      </c>
      <c r="B800" s="70">
        <v>45169</v>
      </c>
      <c r="C800" s="71">
        <v>892400</v>
      </c>
      <c r="D800" s="1" t="s">
        <v>4271</v>
      </c>
      <c r="E800" s="71">
        <v>1709901</v>
      </c>
      <c r="G800" s="1" t="s">
        <v>4272</v>
      </c>
      <c r="H800" s="72" t="s">
        <v>4273</v>
      </c>
      <c r="I800" s="1" t="s">
        <v>4274</v>
      </c>
      <c r="J800" s="73">
        <v>0.25</v>
      </c>
      <c r="K800" s="73">
        <v>0.25</v>
      </c>
      <c r="L800" s="73">
        <v>0.25</v>
      </c>
      <c r="M800" s="1">
        <v>1</v>
      </c>
      <c r="N800" s="1" t="s">
        <v>1097</v>
      </c>
      <c r="O800" s="1" t="s">
        <v>1467</v>
      </c>
      <c r="P800" s="1">
        <v>20104020</v>
      </c>
      <c r="Q800" s="73">
        <v>211908375</v>
      </c>
      <c r="R800" s="74">
        <v>4381.55</v>
      </c>
      <c r="S800" s="1" t="s">
        <v>3305</v>
      </c>
      <c r="T800" s="75">
        <v>82.786249999999995</v>
      </c>
      <c r="U800" s="76">
        <v>2803868820.2486801</v>
      </c>
      <c r="V800" s="77">
        <v>2803868820.2486801</v>
      </c>
      <c r="W800" s="77">
        <v>11215475280.994699</v>
      </c>
      <c r="X800" s="76">
        <v>4.3955376875000002E-3</v>
      </c>
      <c r="Y800" s="71">
        <v>0</v>
      </c>
      <c r="Z800" s="71">
        <v>1</v>
      </c>
      <c r="AA800" s="71">
        <v>0</v>
      </c>
      <c r="AB800" s="71">
        <v>0</v>
      </c>
      <c r="AC800" s="73">
        <v>0</v>
      </c>
      <c r="AD800" s="73">
        <v>1</v>
      </c>
      <c r="AE800" s="1" t="s">
        <v>3306</v>
      </c>
      <c r="AF800" s="1" t="s">
        <v>1450</v>
      </c>
      <c r="AG800" s="1" t="s">
        <v>1451</v>
      </c>
      <c r="AI800" s="2" t="str">
        <f>INDEX('ISO2-ISO3'!$D$1:$D$249, MATCH($N800, 'ISO2-ISO3'!$C$1:$C$249, 0))</f>
        <v>IND</v>
      </c>
      <c r="AJ800" s="2" t="str">
        <f>INDEX('WB Country Groups'!$C$2:$C$219, MATCH($AI800, 'WB Country Groups'!$B$2:$B$219, 0))</f>
        <v>South Asia</v>
      </c>
    </row>
    <row r="801" spans="1:36">
      <c r="A801" s="70">
        <v>45169</v>
      </c>
      <c r="B801" s="70">
        <v>45169</v>
      </c>
      <c r="C801" s="71">
        <v>892400</v>
      </c>
      <c r="D801" s="1" t="s">
        <v>4275</v>
      </c>
      <c r="E801" s="71">
        <v>1712101</v>
      </c>
      <c r="F801" s="1" t="s">
        <v>4276</v>
      </c>
      <c r="G801" s="1" t="s">
        <v>4277</v>
      </c>
      <c r="H801" s="72">
        <v>6818843</v>
      </c>
      <c r="I801" s="1" t="s">
        <v>4278</v>
      </c>
      <c r="J801" s="73">
        <v>0.35</v>
      </c>
      <c r="K801" s="73">
        <v>0.35</v>
      </c>
      <c r="L801" s="73">
        <v>0.35</v>
      </c>
      <c r="M801" s="1">
        <v>1</v>
      </c>
      <c r="N801" s="1" t="s">
        <v>1239</v>
      </c>
      <c r="O801" s="1" t="s">
        <v>1564</v>
      </c>
      <c r="P801" s="1">
        <v>60201020</v>
      </c>
      <c r="Q801" s="73">
        <v>28879231694</v>
      </c>
      <c r="R801" s="74">
        <v>29.2</v>
      </c>
      <c r="S801" s="1" t="s">
        <v>3727</v>
      </c>
      <c r="T801" s="75">
        <v>56.62</v>
      </c>
      <c r="U801" s="76">
        <v>5212747225.58601</v>
      </c>
      <c r="V801" s="77">
        <v>5212747225.58601</v>
      </c>
      <c r="W801" s="77">
        <v>14893563501.674299</v>
      </c>
      <c r="X801" s="76">
        <v>8.1718612225999999E-3</v>
      </c>
      <c r="Y801" s="71">
        <v>1</v>
      </c>
      <c r="Z801" s="71">
        <v>0</v>
      </c>
      <c r="AA801" s="71">
        <v>0</v>
      </c>
      <c r="AB801" s="71">
        <v>0</v>
      </c>
      <c r="AC801" s="73">
        <v>0</v>
      </c>
      <c r="AD801" s="73">
        <v>1</v>
      </c>
      <c r="AE801" s="1" t="s">
        <v>3728</v>
      </c>
      <c r="AF801" s="1" t="s">
        <v>1450</v>
      </c>
      <c r="AG801" s="1" t="s">
        <v>1451</v>
      </c>
      <c r="AI801" s="2" t="str">
        <f>INDEX('ISO2-ISO3'!$D$1:$D$249, MATCH($N801, 'ISO2-ISO3'!$C$1:$C$249, 0))</f>
        <v>PHL</v>
      </c>
      <c r="AJ801" s="2" t="str">
        <f>INDEX('WB Country Groups'!$C$2:$C$219, MATCH($AI801, 'WB Country Groups'!$B$2:$B$219, 0))</f>
        <v>East Asia &amp; Pacific</v>
      </c>
    </row>
    <row r="802" spans="1:36">
      <c r="A802" s="70">
        <v>45169</v>
      </c>
      <c r="B802" s="70">
        <v>45169</v>
      </c>
      <c r="C802" s="71">
        <v>892400</v>
      </c>
      <c r="D802" s="1" t="s">
        <v>4279</v>
      </c>
      <c r="E802" s="71">
        <v>1712601</v>
      </c>
      <c r="G802" s="1" t="s">
        <v>4280</v>
      </c>
      <c r="H802" s="72">
        <v>5956078</v>
      </c>
      <c r="I802" s="1" t="s">
        <v>4281</v>
      </c>
      <c r="J802" s="73">
        <v>0.8</v>
      </c>
      <c r="K802" s="73">
        <v>0.8</v>
      </c>
      <c r="L802" s="73">
        <v>0.8</v>
      </c>
      <c r="M802" s="1">
        <v>1</v>
      </c>
      <c r="N802" s="1" t="s">
        <v>1199</v>
      </c>
      <c r="O802" s="1" t="s">
        <v>1692</v>
      </c>
      <c r="P802" s="1">
        <v>50101020</v>
      </c>
      <c r="Q802" s="73">
        <v>4037319593</v>
      </c>
      <c r="R802" s="74">
        <v>3.2269999999999999</v>
      </c>
      <c r="S802" s="1" t="s">
        <v>1456</v>
      </c>
      <c r="T802" s="75">
        <v>0.92136177270005104</v>
      </c>
      <c r="U802" s="76">
        <v>11312325483.989799</v>
      </c>
      <c r="V802" s="77">
        <v>11312325483.989799</v>
      </c>
      <c r="W802" s="77">
        <v>14140406854.9872</v>
      </c>
      <c r="X802" s="76">
        <v>1.77339797922E-2</v>
      </c>
      <c r="Y802" s="71">
        <v>0</v>
      </c>
      <c r="Z802" s="71">
        <v>1</v>
      </c>
      <c r="AA802" s="71">
        <v>0</v>
      </c>
      <c r="AB802" s="71">
        <v>0</v>
      </c>
      <c r="AC802" s="73">
        <v>1</v>
      </c>
      <c r="AD802" s="73">
        <v>0</v>
      </c>
      <c r="AE802" s="1" t="s">
        <v>1485</v>
      </c>
      <c r="AF802" s="1" t="s">
        <v>1450</v>
      </c>
      <c r="AG802" s="1" t="s">
        <v>1451</v>
      </c>
      <c r="AI802" s="2" t="str">
        <f>INDEX('ISO2-ISO3'!$D$1:$D$249, MATCH($N802, 'ISO2-ISO3'!$C$1:$C$249, 0))</f>
        <v>NLD</v>
      </c>
      <c r="AJ802" s="2" t="str">
        <f>INDEX('WB Country Groups'!$C$2:$C$219, MATCH($AI802, 'WB Country Groups'!$B$2:$B$219, 0))</f>
        <v>Europe &amp; Central Asia</v>
      </c>
    </row>
    <row r="803" spans="1:36">
      <c r="A803" s="70">
        <v>45169</v>
      </c>
      <c r="B803" s="70">
        <v>45169</v>
      </c>
      <c r="C803" s="71">
        <v>892400</v>
      </c>
      <c r="D803" s="1" t="s">
        <v>4282</v>
      </c>
      <c r="E803" s="71">
        <v>1712702</v>
      </c>
      <c r="G803" s="1" t="s">
        <v>4283</v>
      </c>
      <c r="H803" s="72" t="s">
        <v>4284</v>
      </c>
      <c r="I803" s="1" t="s">
        <v>4285</v>
      </c>
      <c r="J803" s="73">
        <v>0.6</v>
      </c>
      <c r="K803" s="73">
        <v>0.6</v>
      </c>
      <c r="L803" s="73">
        <v>0.6</v>
      </c>
      <c r="M803" s="1">
        <v>1</v>
      </c>
      <c r="N803" s="1" t="s">
        <v>1220</v>
      </c>
      <c r="O803" s="1" t="s">
        <v>1484</v>
      </c>
      <c r="P803" s="1">
        <v>40101010</v>
      </c>
      <c r="Q803" s="73">
        <v>1550365021</v>
      </c>
      <c r="R803" s="74">
        <v>210.6</v>
      </c>
      <c r="S803" s="1" t="s">
        <v>2554</v>
      </c>
      <c r="T803" s="75">
        <v>10.63715</v>
      </c>
      <c r="U803" s="76">
        <v>18416974852.621201</v>
      </c>
      <c r="V803" s="77">
        <v>18416974852.621201</v>
      </c>
      <c r="W803" s="77">
        <v>30694958087.702099</v>
      </c>
      <c r="X803" s="76">
        <v>2.8871716989700001E-2</v>
      </c>
      <c r="Y803" s="71">
        <v>1</v>
      </c>
      <c r="Z803" s="71">
        <v>0</v>
      </c>
      <c r="AA803" s="71">
        <v>0</v>
      </c>
      <c r="AB803" s="71">
        <v>0</v>
      </c>
      <c r="AC803" s="73">
        <v>1</v>
      </c>
      <c r="AD803" s="73">
        <v>0</v>
      </c>
      <c r="AE803" s="1" t="s">
        <v>2555</v>
      </c>
      <c r="AF803" s="1" t="s">
        <v>1450</v>
      </c>
      <c r="AG803" s="1" t="s">
        <v>1451</v>
      </c>
      <c r="AI803" s="2" t="str">
        <f>INDEX('ISO2-ISO3'!$D$1:$D$249, MATCH($N803, 'ISO2-ISO3'!$C$1:$C$249, 0))</f>
        <v>NOR</v>
      </c>
      <c r="AJ803" s="2" t="str">
        <f>INDEX('WB Country Groups'!$C$2:$C$219, MATCH($AI803, 'WB Country Groups'!$B$2:$B$219, 0))</f>
        <v>Europe &amp; Central Asia</v>
      </c>
    </row>
    <row r="804" spans="1:36">
      <c r="A804" s="70">
        <v>45169</v>
      </c>
      <c r="B804" s="70">
        <v>45169</v>
      </c>
      <c r="C804" s="71">
        <v>892400</v>
      </c>
      <c r="D804" s="1" t="s">
        <v>4286</v>
      </c>
      <c r="E804" s="71">
        <v>1714801</v>
      </c>
      <c r="G804" s="1" t="s">
        <v>4287</v>
      </c>
      <c r="H804" s="72">
        <v>6185495</v>
      </c>
      <c r="I804" s="1" t="s">
        <v>4288</v>
      </c>
      <c r="J804" s="73">
        <v>1</v>
      </c>
      <c r="K804" s="73">
        <v>1</v>
      </c>
      <c r="L804" s="73">
        <v>1</v>
      </c>
      <c r="M804" s="1">
        <v>1</v>
      </c>
      <c r="N804" s="1" t="s">
        <v>908</v>
      </c>
      <c r="O804" s="1" t="s">
        <v>1447</v>
      </c>
      <c r="P804" s="1">
        <v>35201010</v>
      </c>
      <c r="Q804" s="73">
        <v>482369261</v>
      </c>
      <c r="R804" s="74">
        <v>273.52999999999997</v>
      </c>
      <c r="S804" s="1" t="s">
        <v>1578</v>
      </c>
      <c r="T804" s="75">
        <v>1.54404385084536</v>
      </c>
      <c r="U804" s="76">
        <v>85452536784.555405</v>
      </c>
      <c r="V804" s="77">
        <v>85452536784.555405</v>
      </c>
      <c r="W804" s="77">
        <v>85452536784.555405</v>
      </c>
      <c r="X804" s="76">
        <v>0.13396127636819999</v>
      </c>
      <c r="Y804" s="71">
        <v>1</v>
      </c>
      <c r="Z804" s="71">
        <v>0</v>
      </c>
      <c r="AA804" s="71">
        <v>0</v>
      </c>
      <c r="AB804" s="71">
        <v>0</v>
      </c>
      <c r="AC804" s="73">
        <v>0</v>
      </c>
      <c r="AD804" s="73">
        <v>1</v>
      </c>
      <c r="AE804" s="1" t="s">
        <v>1579</v>
      </c>
      <c r="AF804" s="1" t="s">
        <v>1450</v>
      </c>
      <c r="AG804" s="1" t="s">
        <v>1451</v>
      </c>
      <c r="AI804" s="2" t="str">
        <f>INDEX('ISO2-ISO3'!$D$1:$D$249, MATCH($N804, 'ISO2-ISO3'!$C$1:$C$249, 0))</f>
        <v>AUS</v>
      </c>
      <c r="AJ804" s="2" t="str">
        <f>INDEX('WB Country Groups'!$C$2:$C$219, MATCH($AI804, 'WB Country Groups'!$B$2:$B$219, 0))</f>
        <v>East Asia &amp; Pacific</v>
      </c>
    </row>
    <row r="805" spans="1:36">
      <c r="A805" s="70">
        <v>45169</v>
      </c>
      <c r="B805" s="70">
        <v>45169</v>
      </c>
      <c r="C805" s="71">
        <v>892400</v>
      </c>
      <c r="D805" s="1" t="s">
        <v>4289</v>
      </c>
      <c r="E805" s="71">
        <v>1717801</v>
      </c>
      <c r="G805" s="1" t="s">
        <v>4290</v>
      </c>
      <c r="H805" s="72" t="s">
        <v>4291</v>
      </c>
      <c r="I805" s="1" t="s">
        <v>4292</v>
      </c>
      <c r="J805" s="73">
        <v>1</v>
      </c>
      <c r="K805" s="73">
        <v>1</v>
      </c>
      <c r="L805" s="73">
        <v>1</v>
      </c>
      <c r="M805" s="1">
        <v>1</v>
      </c>
      <c r="N805" s="1" t="s">
        <v>1369</v>
      </c>
      <c r="O805" s="1" t="s">
        <v>1484</v>
      </c>
      <c r="P805" s="1">
        <v>40203010</v>
      </c>
      <c r="Q805" s="73">
        <v>973312950</v>
      </c>
      <c r="R805" s="74">
        <v>19.934999999999999</v>
      </c>
      <c r="S805" s="1" t="s">
        <v>1669</v>
      </c>
      <c r="T805" s="75">
        <v>0.78917255257862096</v>
      </c>
      <c r="U805" s="76">
        <v>24586503414.051498</v>
      </c>
      <c r="V805" s="77">
        <v>24586503414.051498</v>
      </c>
      <c r="W805" s="77">
        <v>24586503414.051498</v>
      </c>
      <c r="X805" s="76">
        <v>3.8543494467399998E-2</v>
      </c>
      <c r="Y805" s="71">
        <v>0</v>
      </c>
      <c r="Z805" s="71">
        <v>1</v>
      </c>
      <c r="AA805" s="71">
        <v>0</v>
      </c>
      <c r="AB805" s="71">
        <v>0</v>
      </c>
      <c r="AC805" s="73">
        <v>1</v>
      </c>
      <c r="AD805" s="73">
        <v>0</v>
      </c>
      <c r="AE805" s="1" t="s">
        <v>1670</v>
      </c>
      <c r="AF805" s="1" t="s">
        <v>1450</v>
      </c>
      <c r="AG805" s="1" t="s">
        <v>1451</v>
      </c>
      <c r="AI805" s="2" t="str">
        <f>INDEX('ISO2-ISO3'!$D$1:$D$249, MATCH($N805, 'ISO2-ISO3'!$C$1:$C$249, 0))</f>
        <v>GBR</v>
      </c>
      <c r="AJ805" s="2" t="str">
        <f>INDEX('WB Country Groups'!$C$2:$C$219, MATCH($AI805, 'WB Country Groups'!$B$2:$B$219, 0))</f>
        <v>Europe &amp; Central Asia</v>
      </c>
    </row>
    <row r="806" spans="1:36">
      <c r="A806" s="70">
        <v>45169</v>
      </c>
      <c r="B806" s="70">
        <v>45169</v>
      </c>
      <c r="C806" s="71">
        <v>892400</v>
      </c>
      <c r="D806" s="1" t="s">
        <v>4293</v>
      </c>
      <c r="E806" s="71">
        <v>1718901</v>
      </c>
      <c r="G806" s="1" t="s">
        <v>4294</v>
      </c>
      <c r="H806" s="72">
        <v>673123</v>
      </c>
      <c r="I806" s="1" t="s">
        <v>4295</v>
      </c>
      <c r="J806" s="73">
        <v>0.45</v>
      </c>
      <c r="K806" s="73">
        <v>0.45</v>
      </c>
      <c r="L806" s="73">
        <v>0.45</v>
      </c>
      <c r="M806" s="1">
        <v>1</v>
      </c>
      <c r="N806" s="1" t="s">
        <v>1369</v>
      </c>
      <c r="O806" s="1" t="s">
        <v>1499</v>
      </c>
      <c r="P806" s="1">
        <v>30202030</v>
      </c>
      <c r="Q806" s="73">
        <v>779725083</v>
      </c>
      <c r="R806" s="74">
        <v>19.925000000000001</v>
      </c>
      <c r="S806" s="1" t="s">
        <v>1669</v>
      </c>
      <c r="T806" s="75">
        <v>0.78917255257862096</v>
      </c>
      <c r="U806" s="76">
        <v>8858911783.7473793</v>
      </c>
      <c r="V806" s="77">
        <v>8858911783.7473793</v>
      </c>
      <c r="W806" s="77">
        <v>19686470630.549702</v>
      </c>
      <c r="X806" s="76">
        <v>1.3887839664499999E-2</v>
      </c>
      <c r="Y806" s="71">
        <v>1</v>
      </c>
      <c r="Z806" s="71">
        <v>0</v>
      </c>
      <c r="AA806" s="71">
        <v>0</v>
      </c>
      <c r="AB806" s="71">
        <v>0</v>
      </c>
      <c r="AC806" s="73">
        <v>1</v>
      </c>
      <c r="AD806" s="73">
        <v>0</v>
      </c>
      <c r="AE806" s="1" t="s">
        <v>1670</v>
      </c>
      <c r="AF806" s="1" t="s">
        <v>1450</v>
      </c>
      <c r="AG806" s="1" t="s">
        <v>1451</v>
      </c>
      <c r="AI806" s="2" t="str">
        <f>INDEX('ISO2-ISO3'!$D$1:$D$249, MATCH($N806, 'ISO2-ISO3'!$C$1:$C$249, 0))</f>
        <v>GBR</v>
      </c>
      <c r="AJ806" s="2" t="str">
        <f>INDEX('WB Country Groups'!$C$2:$C$219, MATCH($AI806, 'WB Country Groups'!$B$2:$B$219, 0))</f>
        <v>Europe &amp; Central Asia</v>
      </c>
    </row>
    <row r="807" spans="1:36">
      <c r="A807" s="70">
        <v>45169</v>
      </c>
      <c r="B807" s="70">
        <v>45169</v>
      </c>
      <c r="C807" s="71">
        <v>892400</v>
      </c>
      <c r="D807" s="1" t="s">
        <v>4296</v>
      </c>
      <c r="E807" s="71">
        <v>1720001</v>
      </c>
      <c r="F807" s="1" t="s">
        <v>4297</v>
      </c>
      <c r="G807" s="1" t="s">
        <v>4298</v>
      </c>
      <c r="H807" s="72" t="s">
        <v>4299</v>
      </c>
      <c r="I807" s="1" t="s">
        <v>4300</v>
      </c>
      <c r="J807" s="73">
        <v>1</v>
      </c>
      <c r="K807" s="73">
        <v>1</v>
      </c>
      <c r="L807" s="73">
        <v>1</v>
      </c>
      <c r="M807" s="1">
        <v>1</v>
      </c>
      <c r="N807" s="1" t="s">
        <v>963</v>
      </c>
      <c r="O807" s="1" t="s">
        <v>1484</v>
      </c>
      <c r="P807" s="1">
        <v>40201060</v>
      </c>
      <c r="Q807" s="73">
        <v>62562899</v>
      </c>
      <c r="R807" s="74">
        <v>24.39</v>
      </c>
      <c r="S807" s="1" t="s">
        <v>1493</v>
      </c>
      <c r="T807" s="75">
        <v>1.3529500000000001</v>
      </c>
      <c r="U807" s="76">
        <v>1127838505.93887</v>
      </c>
      <c r="V807" s="77">
        <v>1127838505.93887</v>
      </c>
      <c r="W807" s="77">
        <v>2499076214.2133899</v>
      </c>
      <c r="X807" s="76">
        <v>1.7680772446999999E-3</v>
      </c>
      <c r="Y807" s="71">
        <v>0</v>
      </c>
      <c r="Z807" s="71">
        <v>1</v>
      </c>
      <c r="AA807" s="71">
        <v>0</v>
      </c>
      <c r="AB807" s="71">
        <v>0</v>
      </c>
      <c r="AC807" s="73">
        <v>0</v>
      </c>
      <c r="AD807" s="73">
        <v>1</v>
      </c>
      <c r="AE807" s="1" t="s">
        <v>1494</v>
      </c>
      <c r="AF807" s="1" t="s">
        <v>1450</v>
      </c>
      <c r="AG807" s="1" t="s">
        <v>1020</v>
      </c>
      <c r="AI807" s="2" t="str">
        <f>INDEX('ISO2-ISO3'!$D$1:$D$249, MATCH($N807, 'ISO2-ISO3'!$C$1:$C$249, 0))</f>
        <v>CAN</v>
      </c>
      <c r="AJ807" s="2" t="str">
        <f>INDEX('WB Country Groups'!$C$2:$C$219, MATCH($AI807, 'WB Country Groups'!$B$2:$B$219, 0))</f>
        <v>North America</v>
      </c>
    </row>
    <row r="808" spans="1:36">
      <c r="A808" s="70">
        <v>45169</v>
      </c>
      <c r="B808" s="70">
        <v>45169</v>
      </c>
      <c r="C808" s="71">
        <v>892400</v>
      </c>
      <c r="D808" s="1" t="s">
        <v>4301</v>
      </c>
      <c r="E808" s="71">
        <v>1720701</v>
      </c>
      <c r="G808" s="1" t="s">
        <v>4302</v>
      </c>
      <c r="H808" s="72">
        <v>6349688</v>
      </c>
      <c r="I808" s="1" t="s">
        <v>4303</v>
      </c>
      <c r="J808" s="73">
        <v>1</v>
      </c>
      <c r="K808" s="73">
        <v>1</v>
      </c>
      <c r="L808" s="73">
        <v>1</v>
      </c>
      <c r="M808" s="1">
        <v>1</v>
      </c>
      <c r="N808" s="1" t="s">
        <v>1305</v>
      </c>
      <c r="O808" s="1" t="s">
        <v>1455</v>
      </c>
      <c r="P808" s="1">
        <v>25504010</v>
      </c>
      <c r="Q808" s="73">
        <v>331027300</v>
      </c>
      <c r="R808" s="74">
        <v>104.46</v>
      </c>
      <c r="S808" s="1" t="s">
        <v>1573</v>
      </c>
      <c r="T808" s="75">
        <v>18.934999999999999</v>
      </c>
      <c r="U808" s="76">
        <v>1826200779.4032199</v>
      </c>
      <c r="V808" s="77">
        <v>1826200779.4032199</v>
      </c>
      <c r="W808" s="77">
        <v>1826200779.4032199</v>
      </c>
      <c r="X808" s="76">
        <v>2.8628779965999998E-3</v>
      </c>
      <c r="Y808" s="71">
        <v>0</v>
      </c>
      <c r="Z808" s="71">
        <v>1</v>
      </c>
      <c r="AA808" s="71">
        <v>0</v>
      </c>
      <c r="AB808" s="71">
        <v>0</v>
      </c>
      <c r="AC808" s="73">
        <v>1</v>
      </c>
      <c r="AD808" s="73">
        <v>0</v>
      </c>
      <c r="AE808" s="1" t="s">
        <v>1574</v>
      </c>
      <c r="AF808" s="1" t="s">
        <v>1450</v>
      </c>
      <c r="AG808" s="1" t="s">
        <v>1451</v>
      </c>
      <c r="AI808" s="2" t="str">
        <f>INDEX('ISO2-ISO3'!$D$1:$D$249, MATCH($N808, 'ISO2-ISO3'!$C$1:$C$249, 0))</f>
        <v>ZAF</v>
      </c>
      <c r="AJ808" s="2" t="str">
        <f>INDEX('WB Country Groups'!$C$2:$C$219, MATCH($AI808, 'WB Country Groups'!$B$2:$B$219, 0))</f>
        <v>Sub-Saharan Africa</v>
      </c>
    </row>
    <row r="809" spans="1:36">
      <c r="A809" s="70">
        <v>45169</v>
      </c>
      <c r="B809" s="70">
        <v>45169</v>
      </c>
      <c r="C809" s="71">
        <v>892400</v>
      </c>
      <c r="D809" s="1" t="s">
        <v>4304</v>
      </c>
      <c r="E809" s="71">
        <v>1721701</v>
      </c>
      <c r="F809" s="1">
        <v>803866102</v>
      </c>
      <c r="G809" s="1" t="s">
        <v>4305</v>
      </c>
      <c r="H809" s="72">
        <v>6777450</v>
      </c>
      <c r="I809" s="1" t="s">
        <v>4306</v>
      </c>
      <c r="J809" s="73">
        <v>0.9</v>
      </c>
      <c r="K809" s="73">
        <v>0.9</v>
      </c>
      <c r="L809" s="73">
        <v>0.9</v>
      </c>
      <c r="M809" s="1">
        <v>1</v>
      </c>
      <c r="N809" s="1" t="s">
        <v>1305</v>
      </c>
      <c r="O809" s="1" t="s">
        <v>1462</v>
      </c>
      <c r="P809" s="1">
        <v>15101020</v>
      </c>
      <c r="Q809" s="73">
        <v>634336265</v>
      </c>
      <c r="R809" s="74">
        <v>244.26</v>
      </c>
      <c r="S809" s="1" t="s">
        <v>1573</v>
      </c>
      <c r="T809" s="75">
        <v>18.934999999999999</v>
      </c>
      <c r="U809" s="76">
        <v>7364598810.6686001</v>
      </c>
      <c r="V809" s="77">
        <v>7364598810.6686001</v>
      </c>
      <c r="W809" s="77">
        <v>8233043471.8193798</v>
      </c>
      <c r="X809" s="76">
        <v>1.15452518291E-2</v>
      </c>
      <c r="Y809" s="71">
        <v>1</v>
      </c>
      <c r="Z809" s="71">
        <v>0</v>
      </c>
      <c r="AA809" s="71">
        <v>0</v>
      </c>
      <c r="AB809" s="71">
        <v>0</v>
      </c>
      <c r="AC809" s="73">
        <v>1</v>
      </c>
      <c r="AD809" s="73">
        <v>0</v>
      </c>
      <c r="AE809" s="1" t="s">
        <v>1574</v>
      </c>
      <c r="AF809" s="1" t="s">
        <v>1450</v>
      </c>
      <c r="AG809" s="1" t="s">
        <v>1451</v>
      </c>
      <c r="AI809" s="2" t="str">
        <f>INDEX('ISO2-ISO3'!$D$1:$D$249, MATCH($N809, 'ISO2-ISO3'!$C$1:$C$249, 0))</f>
        <v>ZAF</v>
      </c>
      <c r="AJ809" s="2" t="str">
        <f>INDEX('WB Country Groups'!$C$2:$C$219, MATCH($AI809, 'WB Country Groups'!$B$2:$B$219, 0))</f>
        <v>Sub-Saharan Africa</v>
      </c>
    </row>
    <row r="810" spans="1:36">
      <c r="A810" s="70">
        <v>45169</v>
      </c>
      <c r="B810" s="70">
        <v>45169</v>
      </c>
      <c r="C810" s="71">
        <v>892400</v>
      </c>
      <c r="D810" s="1" t="s">
        <v>4307</v>
      </c>
      <c r="E810" s="71">
        <v>1722201</v>
      </c>
      <c r="G810" s="1" t="s">
        <v>4308</v>
      </c>
      <c r="H810" s="72" t="s">
        <v>4309</v>
      </c>
      <c r="I810" s="1" t="s">
        <v>4310</v>
      </c>
      <c r="J810" s="73">
        <v>0.8</v>
      </c>
      <c r="K810" s="73">
        <v>0.8</v>
      </c>
      <c r="L810" s="73">
        <v>0.8</v>
      </c>
      <c r="M810" s="1">
        <v>1</v>
      </c>
      <c r="N810" s="1" t="s">
        <v>1305</v>
      </c>
      <c r="O810" s="1" t="s">
        <v>1484</v>
      </c>
      <c r="P810" s="1">
        <v>40101010</v>
      </c>
      <c r="Q810" s="73">
        <v>1678431838</v>
      </c>
      <c r="R810" s="74">
        <v>193.21</v>
      </c>
      <c r="S810" s="1" t="s">
        <v>1573</v>
      </c>
      <c r="T810" s="75">
        <v>18.934999999999999</v>
      </c>
      <c r="U810" s="76">
        <v>13701180477.210699</v>
      </c>
      <c r="V810" s="77">
        <v>13701180477.210699</v>
      </c>
      <c r="W810" s="77">
        <v>17367393027.3451</v>
      </c>
      <c r="X810" s="76">
        <v>2.14789132487E-2</v>
      </c>
      <c r="Y810" s="71">
        <v>1</v>
      </c>
      <c r="Z810" s="71">
        <v>0</v>
      </c>
      <c r="AA810" s="71">
        <v>0</v>
      </c>
      <c r="AB810" s="71">
        <v>0</v>
      </c>
      <c r="AC810" s="73">
        <v>1</v>
      </c>
      <c r="AD810" s="73">
        <v>0</v>
      </c>
      <c r="AE810" s="1" t="s">
        <v>1574</v>
      </c>
      <c r="AF810" s="1" t="s">
        <v>1450</v>
      </c>
      <c r="AG810" s="1" t="s">
        <v>1451</v>
      </c>
      <c r="AI810" s="2" t="str">
        <f>INDEX('ISO2-ISO3'!$D$1:$D$249, MATCH($N810, 'ISO2-ISO3'!$C$1:$C$249, 0))</f>
        <v>ZAF</v>
      </c>
      <c r="AJ810" s="2" t="str">
        <f>INDEX('WB Country Groups'!$C$2:$C$219, MATCH($AI810, 'WB Country Groups'!$B$2:$B$219, 0))</f>
        <v>Sub-Saharan Africa</v>
      </c>
    </row>
    <row r="811" spans="1:36">
      <c r="A811" s="70">
        <v>45169</v>
      </c>
      <c r="B811" s="70">
        <v>45169</v>
      </c>
      <c r="C811" s="71">
        <v>892400</v>
      </c>
      <c r="D811" s="1" t="s">
        <v>4311</v>
      </c>
      <c r="E811" s="71">
        <v>1722701</v>
      </c>
      <c r="G811" s="1" t="s">
        <v>4312</v>
      </c>
      <c r="H811" s="72">
        <v>6290689</v>
      </c>
      <c r="I811" s="1" t="s">
        <v>4313</v>
      </c>
      <c r="J811" s="73">
        <v>1</v>
      </c>
      <c r="K811" s="73">
        <v>1</v>
      </c>
      <c r="L811" s="73">
        <v>1</v>
      </c>
      <c r="M811" s="1">
        <v>1</v>
      </c>
      <c r="N811" s="1" t="s">
        <v>1305</v>
      </c>
      <c r="O811" s="1" t="s">
        <v>1484</v>
      </c>
      <c r="P811" s="1">
        <v>40201030</v>
      </c>
      <c r="Q811" s="73">
        <v>529217007</v>
      </c>
      <c r="R811" s="74">
        <v>158.05000000000001</v>
      </c>
      <c r="S811" s="1" t="s">
        <v>1573</v>
      </c>
      <c r="T811" s="75">
        <v>18.934999999999999</v>
      </c>
      <c r="U811" s="76">
        <v>4417361920.06073</v>
      </c>
      <c r="V811" s="77">
        <v>4417361920.06073</v>
      </c>
      <c r="W811" s="77">
        <v>4743369672.65382</v>
      </c>
      <c r="X811" s="76">
        <v>6.9249604898999999E-3</v>
      </c>
      <c r="Y811" s="71">
        <v>0</v>
      </c>
      <c r="Z811" s="71">
        <v>1</v>
      </c>
      <c r="AA811" s="71">
        <v>0</v>
      </c>
      <c r="AB811" s="71">
        <v>0</v>
      </c>
      <c r="AC811" s="73">
        <v>1</v>
      </c>
      <c r="AD811" s="73">
        <v>0</v>
      </c>
      <c r="AE811" s="1" t="s">
        <v>1574</v>
      </c>
      <c r="AF811" s="1" t="s">
        <v>1450</v>
      </c>
      <c r="AG811" s="1" t="s">
        <v>1451</v>
      </c>
      <c r="AI811" s="2" t="str">
        <f>INDEX('ISO2-ISO3'!$D$1:$D$249, MATCH($N811, 'ISO2-ISO3'!$C$1:$C$249, 0))</f>
        <v>ZAF</v>
      </c>
      <c r="AJ811" s="2" t="str">
        <f>INDEX('WB Country Groups'!$C$2:$C$219, MATCH($AI811, 'WB Country Groups'!$B$2:$B$219, 0))</f>
        <v>Sub-Saharan Africa</v>
      </c>
    </row>
    <row r="812" spans="1:36">
      <c r="A812" s="70">
        <v>45169</v>
      </c>
      <c r="B812" s="70">
        <v>45169</v>
      </c>
      <c r="C812" s="71">
        <v>892400</v>
      </c>
      <c r="D812" s="1" t="s">
        <v>4314</v>
      </c>
      <c r="E812" s="71">
        <v>1723701</v>
      </c>
      <c r="G812" s="1" t="s">
        <v>4315</v>
      </c>
      <c r="H812" s="72" t="s">
        <v>4316</v>
      </c>
      <c r="I812" s="1" t="s">
        <v>4317</v>
      </c>
      <c r="J812" s="73">
        <v>1</v>
      </c>
      <c r="K812" s="73">
        <v>1</v>
      </c>
      <c r="L812" s="73">
        <v>1</v>
      </c>
      <c r="M812" s="1">
        <v>1</v>
      </c>
      <c r="N812" s="1" t="s">
        <v>908</v>
      </c>
      <c r="O812" s="1" t="s">
        <v>1455</v>
      </c>
      <c r="P812" s="1">
        <v>25301010</v>
      </c>
      <c r="Q812" s="73">
        <v>2225771703</v>
      </c>
      <c r="R812" s="74">
        <v>5.04</v>
      </c>
      <c r="S812" s="1" t="s">
        <v>1578</v>
      </c>
      <c r="T812" s="75">
        <v>1.54404385084536</v>
      </c>
      <c r="U812" s="76">
        <v>7265266058.9776697</v>
      </c>
      <c r="V812" s="77">
        <v>7265266058.9776697</v>
      </c>
      <c r="W812" s="77">
        <v>7265266058.9776697</v>
      </c>
      <c r="X812" s="76">
        <v>1.13895309728E-2</v>
      </c>
      <c r="Y812" s="71">
        <v>0</v>
      </c>
      <c r="Z812" s="71">
        <v>1</v>
      </c>
      <c r="AA812" s="71">
        <v>0</v>
      </c>
      <c r="AB812" s="71">
        <v>0</v>
      </c>
      <c r="AC812" s="73">
        <v>0</v>
      </c>
      <c r="AD812" s="73">
        <v>1</v>
      </c>
      <c r="AE812" s="1" t="s">
        <v>1579</v>
      </c>
      <c r="AF812" s="1" t="s">
        <v>1450</v>
      </c>
      <c r="AG812" s="1" t="s">
        <v>1451</v>
      </c>
      <c r="AI812" s="2" t="str">
        <f>INDEX('ISO2-ISO3'!$D$1:$D$249, MATCH($N812, 'ISO2-ISO3'!$C$1:$C$249, 0))</f>
        <v>AUS</v>
      </c>
      <c r="AJ812" s="2" t="str">
        <f>INDEX('WB Country Groups'!$C$2:$C$219, MATCH($AI812, 'WB Country Groups'!$B$2:$B$219, 0))</f>
        <v>East Asia &amp; Pacific</v>
      </c>
    </row>
    <row r="813" spans="1:36">
      <c r="A813" s="70">
        <v>45169</v>
      </c>
      <c r="B813" s="70">
        <v>45169</v>
      </c>
      <c r="C813" s="71">
        <v>892400</v>
      </c>
      <c r="D813" s="1" t="s">
        <v>4318</v>
      </c>
      <c r="E813" s="71">
        <v>1724401</v>
      </c>
      <c r="G813" s="1" t="s">
        <v>4319</v>
      </c>
      <c r="H813" s="72" t="s">
        <v>4320</v>
      </c>
      <c r="I813" s="1" t="s">
        <v>4321</v>
      </c>
      <c r="J813" s="73">
        <v>0.2</v>
      </c>
      <c r="K813" s="73">
        <v>0.2</v>
      </c>
      <c r="L813" s="73">
        <v>0.2</v>
      </c>
      <c r="M813" s="1">
        <v>1</v>
      </c>
      <c r="N813" s="1" t="s">
        <v>1337</v>
      </c>
      <c r="O813" s="1" t="s">
        <v>1499</v>
      </c>
      <c r="P813" s="1">
        <v>30101020</v>
      </c>
      <c r="Q813" s="73">
        <v>10580323500</v>
      </c>
      <c r="R813" s="74">
        <v>36.25</v>
      </c>
      <c r="S813" s="1" t="s">
        <v>3341</v>
      </c>
      <c r="T813" s="75">
        <v>35.017499999999998</v>
      </c>
      <c r="U813" s="76">
        <v>2190543167.70186</v>
      </c>
      <c r="V813" s="77">
        <v>2190543167.70186</v>
      </c>
      <c r="W813" s="77">
        <v>10952715838.5093</v>
      </c>
      <c r="X813" s="76">
        <v>3.4340461937000001E-3</v>
      </c>
      <c r="Y813" s="71">
        <v>1</v>
      </c>
      <c r="Z813" s="71">
        <v>0</v>
      </c>
      <c r="AA813" s="71">
        <v>0</v>
      </c>
      <c r="AB813" s="71">
        <v>0</v>
      </c>
      <c r="AC813" s="73">
        <v>1</v>
      </c>
      <c r="AD813" s="73">
        <v>0</v>
      </c>
      <c r="AE813" s="1" t="s">
        <v>3342</v>
      </c>
      <c r="AF813" s="1" t="s">
        <v>1450</v>
      </c>
      <c r="AG813" s="1" t="s">
        <v>1451</v>
      </c>
      <c r="AI813" s="2" t="str">
        <f>INDEX('ISO2-ISO3'!$D$1:$D$249, MATCH($N813, 'ISO2-ISO3'!$C$1:$C$249, 0))</f>
        <v>THA</v>
      </c>
      <c r="AJ813" s="2" t="str">
        <f>INDEX('WB Country Groups'!$C$2:$C$219, MATCH($AI813, 'WB Country Groups'!$B$2:$B$219, 0))</f>
        <v>East Asia &amp; Pacific</v>
      </c>
    </row>
    <row r="814" spans="1:36">
      <c r="A814" s="70">
        <v>45169</v>
      </c>
      <c r="B814" s="70">
        <v>45169</v>
      </c>
      <c r="C814" s="71">
        <v>892400</v>
      </c>
      <c r="D814" s="1" t="s">
        <v>4322</v>
      </c>
      <c r="E814" s="71">
        <v>1724701</v>
      </c>
      <c r="G814" s="1" t="s">
        <v>4323</v>
      </c>
      <c r="H814" s="72" t="s">
        <v>4324</v>
      </c>
      <c r="I814" s="1" t="s">
        <v>4325</v>
      </c>
      <c r="J814" s="73">
        <v>1</v>
      </c>
      <c r="K814" s="73">
        <v>1</v>
      </c>
      <c r="L814" s="73">
        <v>1</v>
      </c>
      <c r="M814" s="1">
        <v>1</v>
      </c>
      <c r="N814" s="1" t="s">
        <v>1305</v>
      </c>
      <c r="O814" s="1" t="s">
        <v>1484</v>
      </c>
      <c r="P814" s="1">
        <v>40101010</v>
      </c>
      <c r="Q814" s="73">
        <v>847750679</v>
      </c>
      <c r="R814" s="74">
        <v>182.29</v>
      </c>
      <c r="S814" s="1" t="s">
        <v>1573</v>
      </c>
      <c r="T814" s="75">
        <v>18.934999999999999</v>
      </c>
      <c r="U814" s="76">
        <v>8161419132.5539999</v>
      </c>
      <c r="V814" s="77">
        <v>8161419132.5539999</v>
      </c>
      <c r="W814" s="77">
        <v>8161419132.5539999</v>
      </c>
      <c r="X814" s="76">
        <v>1.27944021923E-2</v>
      </c>
      <c r="Y814" s="71">
        <v>1</v>
      </c>
      <c r="Z814" s="71">
        <v>0</v>
      </c>
      <c r="AA814" s="71">
        <v>0</v>
      </c>
      <c r="AB814" s="71">
        <v>0</v>
      </c>
      <c r="AC814" s="73">
        <v>1</v>
      </c>
      <c r="AD814" s="73">
        <v>0</v>
      </c>
      <c r="AE814" s="1" t="s">
        <v>1574</v>
      </c>
      <c r="AF814" s="1" t="s">
        <v>1450</v>
      </c>
      <c r="AG814" s="1" t="s">
        <v>1451</v>
      </c>
      <c r="AI814" s="2" t="str">
        <f>INDEX('ISO2-ISO3'!$D$1:$D$249, MATCH($N814, 'ISO2-ISO3'!$C$1:$C$249, 0))</f>
        <v>ZAF</v>
      </c>
      <c r="AJ814" s="2" t="str">
        <f>INDEX('WB Country Groups'!$C$2:$C$219, MATCH($AI814, 'WB Country Groups'!$B$2:$B$219, 0))</f>
        <v>Sub-Saharan Africa</v>
      </c>
    </row>
    <row r="815" spans="1:36">
      <c r="A815" s="70">
        <v>45169</v>
      </c>
      <c r="B815" s="70">
        <v>45169</v>
      </c>
      <c r="C815" s="71">
        <v>892400</v>
      </c>
      <c r="D815" s="1" t="s">
        <v>4326</v>
      </c>
      <c r="E815" s="71">
        <v>1726501</v>
      </c>
      <c r="G815" s="1" t="s">
        <v>4327</v>
      </c>
      <c r="H815" s="72">
        <v>6628008</v>
      </c>
      <c r="I815" s="1" t="s">
        <v>4328</v>
      </c>
      <c r="J815" s="73">
        <v>0.9</v>
      </c>
      <c r="K815" s="73">
        <v>0.9</v>
      </c>
      <c r="L815" s="73">
        <v>0.9</v>
      </c>
      <c r="M815" s="1">
        <v>1</v>
      </c>
      <c r="N815" s="1" t="s">
        <v>1305</v>
      </c>
      <c r="O815" s="1" t="s">
        <v>1484</v>
      </c>
      <c r="P815" s="1">
        <v>40101010</v>
      </c>
      <c r="Q815" s="73">
        <v>511500790</v>
      </c>
      <c r="R815" s="74">
        <v>215.81</v>
      </c>
      <c r="S815" s="1" t="s">
        <v>1573</v>
      </c>
      <c r="T815" s="75">
        <v>18.934999999999999</v>
      </c>
      <c r="U815" s="76">
        <v>5246806809.6598902</v>
      </c>
      <c r="V815" s="77">
        <v>5246806809.6598902</v>
      </c>
      <c r="W815" s="77">
        <v>5829785344.0665398</v>
      </c>
      <c r="X815" s="76">
        <v>8.2252553701E-3</v>
      </c>
      <c r="Y815" s="71">
        <v>0</v>
      </c>
      <c r="Z815" s="71">
        <v>1</v>
      </c>
      <c r="AA815" s="71">
        <v>0</v>
      </c>
      <c r="AB815" s="71">
        <v>0</v>
      </c>
      <c r="AC815" s="73">
        <v>1</v>
      </c>
      <c r="AD815" s="73">
        <v>0</v>
      </c>
      <c r="AE815" s="1" t="s">
        <v>1574</v>
      </c>
      <c r="AF815" s="1" t="s">
        <v>1450</v>
      </c>
      <c r="AG815" s="1" t="s">
        <v>1451</v>
      </c>
      <c r="AI815" s="2" t="str">
        <f>INDEX('ISO2-ISO3'!$D$1:$D$249, MATCH($N815, 'ISO2-ISO3'!$C$1:$C$249, 0))</f>
        <v>ZAF</v>
      </c>
      <c r="AJ815" s="2" t="str">
        <f>INDEX('WB Country Groups'!$C$2:$C$219, MATCH($AI815, 'WB Country Groups'!$B$2:$B$219, 0))</f>
        <v>Sub-Saharan Africa</v>
      </c>
    </row>
    <row r="816" spans="1:36">
      <c r="A816" s="70">
        <v>45169</v>
      </c>
      <c r="B816" s="70">
        <v>45169</v>
      </c>
      <c r="C816" s="71">
        <v>892400</v>
      </c>
      <c r="D816" s="1" t="s">
        <v>4329</v>
      </c>
      <c r="E816" s="71">
        <v>1726901</v>
      </c>
      <c r="G816" s="1" t="s">
        <v>4330</v>
      </c>
      <c r="H816" s="72">
        <v>6761000</v>
      </c>
      <c r="I816" s="1" t="s">
        <v>4331</v>
      </c>
      <c r="J816" s="73">
        <v>0.25</v>
      </c>
      <c r="K816" s="73">
        <v>0.25</v>
      </c>
      <c r="L816" s="73">
        <v>0.25</v>
      </c>
      <c r="M816" s="1">
        <v>1</v>
      </c>
      <c r="N816" s="1" t="s">
        <v>1305</v>
      </c>
      <c r="O816" s="1" t="s">
        <v>1462</v>
      </c>
      <c r="P816" s="1">
        <v>15104040</v>
      </c>
      <c r="Q816" s="73">
        <v>265292206</v>
      </c>
      <c r="R816" s="74">
        <v>661.08</v>
      </c>
      <c r="S816" s="1" t="s">
        <v>1573</v>
      </c>
      <c r="T816" s="75">
        <v>18.934999999999999</v>
      </c>
      <c r="U816" s="76">
        <v>2315544910.7800398</v>
      </c>
      <c r="V816" s="77">
        <v>2315544910.7800398</v>
      </c>
      <c r="W816" s="77">
        <v>9262179643.1201496</v>
      </c>
      <c r="X816" s="76">
        <v>3.6300075271000001E-3</v>
      </c>
      <c r="Y816" s="71">
        <v>1</v>
      </c>
      <c r="Z816" s="71">
        <v>0</v>
      </c>
      <c r="AA816" s="71">
        <v>0</v>
      </c>
      <c r="AB816" s="71">
        <v>0</v>
      </c>
      <c r="AC816" s="73">
        <v>0.35</v>
      </c>
      <c r="AD816" s="73">
        <v>0.65</v>
      </c>
      <c r="AE816" s="1" t="s">
        <v>1574</v>
      </c>
      <c r="AF816" s="1" t="s">
        <v>1450</v>
      </c>
      <c r="AG816" s="1" t="s">
        <v>1451</v>
      </c>
      <c r="AI816" s="2" t="str">
        <f>INDEX('ISO2-ISO3'!$D$1:$D$249, MATCH($N816, 'ISO2-ISO3'!$C$1:$C$249, 0))</f>
        <v>ZAF</v>
      </c>
      <c r="AJ816" s="2" t="str">
        <f>INDEX('WB Country Groups'!$C$2:$C$219, MATCH($AI816, 'WB Country Groups'!$B$2:$B$219, 0))</f>
        <v>Sub-Saharan Africa</v>
      </c>
    </row>
    <row r="817" spans="1:36">
      <c r="A817" s="70">
        <v>45169</v>
      </c>
      <c r="B817" s="70">
        <v>45169</v>
      </c>
      <c r="C817" s="71">
        <v>892400</v>
      </c>
      <c r="D817" s="1" t="s">
        <v>4332</v>
      </c>
      <c r="E817" s="71">
        <v>1727201</v>
      </c>
      <c r="G817" s="1" t="s">
        <v>4333</v>
      </c>
      <c r="H817" s="72" t="s">
        <v>4334</v>
      </c>
      <c r="I817" s="1" t="s">
        <v>4335</v>
      </c>
      <c r="J817" s="73">
        <v>1</v>
      </c>
      <c r="K817" s="73">
        <v>1</v>
      </c>
      <c r="L817" s="73">
        <v>1</v>
      </c>
      <c r="M817" s="1">
        <v>1</v>
      </c>
      <c r="N817" s="1" t="s">
        <v>1305</v>
      </c>
      <c r="O817" s="1" t="s">
        <v>1462</v>
      </c>
      <c r="P817" s="1">
        <v>15104040</v>
      </c>
      <c r="Q817" s="73">
        <v>856010354</v>
      </c>
      <c r="R817" s="74">
        <v>97.46</v>
      </c>
      <c r="S817" s="1" t="s">
        <v>1573</v>
      </c>
      <c r="T817" s="75">
        <v>18.934999999999999</v>
      </c>
      <c r="U817" s="76">
        <v>4405955590.2212801</v>
      </c>
      <c r="V817" s="77">
        <v>4405955590.2212801</v>
      </c>
      <c r="W817" s="77">
        <v>4405955590.2212801</v>
      </c>
      <c r="X817" s="76">
        <v>6.9070791423999998E-3</v>
      </c>
      <c r="Y817" s="71">
        <v>1</v>
      </c>
      <c r="Z817" s="71">
        <v>0</v>
      </c>
      <c r="AA817" s="71">
        <v>0</v>
      </c>
      <c r="AB817" s="71">
        <v>0</v>
      </c>
      <c r="AC817" s="73">
        <v>0.5</v>
      </c>
      <c r="AD817" s="73">
        <v>0.5</v>
      </c>
      <c r="AE817" s="1" t="s">
        <v>1574</v>
      </c>
      <c r="AF817" s="1" t="s">
        <v>1450</v>
      </c>
      <c r="AG817" s="1" t="s">
        <v>1451</v>
      </c>
      <c r="AI817" s="2" t="str">
        <f>INDEX('ISO2-ISO3'!$D$1:$D$249, MATCH($N817, 'ISO2-ISO3'!$C$1:$C$249, 0))</f>
        <v>ZAF</v>
      </c>
      <c r="AJ817" s="2" t="str">
        <f>INDEX('WB Country Groups'!$C$2:$C$219, MATCH($AI817, 'WB Country Groups'!$B$2:$B$219, 0))</f>
        <v>Sub-Saharan Africa</v>
      </c>
    </row>
    <row r="818" spans="1:36">
      <c r="A818" s="70">
        <v>45169</v>
      </c>
      <c r="B818" s="70">
        <v>45169</v>
      </c>
      <c r="C818" s="71">
        <v>892400</v>
      </c>
      <c r="D818" s="1" t="s">
        <v>4336</v>
      </c>
      <c r="E818" s="71">
        <v>1729305</v>
      </c>
      <c r="G818" s="1" t="s">
        <v>4337</v>
      </c>
      <c r="H818" s="72" t="s">
        <v>4338</v>
      </c>
      <c r="I818" s="1" t="s">
        <v>4339</v>
      </c>
      <c r="J818" s="73">
        <v>0.3</v>
      </c>
      <c r="K818" s="73">
        <v>0.3</v>
      </c>
      <c r="L818" s="73">
        <v>0.06</v>
      </c>
      <c r="M818" s="1">
        <v>0.2</v>
      </c>
      <c r="N818" s="1" t="s">
        <v>975</v>
      </c>
      <c r="O818" s="1" t="s">
        <v>1462</v>
      </c>
      <c r="P818" s="1">
        <v>15101010</v>
      </c>
      <c r="Q818" s="73">
        <v>7328813500</v>
      </c>
      <c r="R818" s="74">
        <v>3.03</v>
      </c>
      <c r="S818" s="1" t="s">
        <v>3323</v>
      </c>
      <c r="T818" s="75">
        <v>7.2785000000000002</v>
      </c>
      <c r="U818" s="76">
        <v>183056714.19935399</v>
      </c>
      <c r="V818" s="77">
        <v>183056714.19935399</v>
      </c>
      <c r="W818" s="77">
        <v>3532868596.4670801</v>
      </c>
      <c r="X818" s="76">
        <v>2.8697230069999998E-4</v>
      </c>
      <c r="Y818" s="71">
        <v>0</v>
      </c>
      <c r="Z818" s="71">
        <v>1</v>
      </c>
      <c r="AA818" s="71">
        <v>0</v>
      </c>
      <c r="AB818" s="71">
        <v>0</v>
      </c>
      <c r="AC818" s="73">
        <v>1</v>
      </c>
      <c r="AD818" s="73">
        <v>0</v>
      </c>
      <c r="AE818" s="1" t="s">
        <v>3324</v>
      </c>
      <c r="AF818" s="1" t="s">
        <v>1450</v>
      </c>
      <c r="AG818" s="1" t="s">
        <v>1585</v>
      </c>
      <c r="AI818" s="2" t="str">
        <f>INDEX('ISO2-ISO3'!$D$1:$D$249, MATCH($N818, 'ISO2-ISO3'!$C$1:$C$249, 0))</f>
        <v>CHN</v>
      </c>
      <c r="AJ818" s="2" t="str">
        <f>INDEX('WB Country Groups'!$C$2:$C$219, MATCH($AI818, 'WB Country Groups'!$B$2:$B$219, 0))</f>
        <v>East Asia &amp; Pacific</v>
      </c>
    </row>
    <row r="819" spans="1:36">
      <c r="A819" s="70">
        <v>45169</v>
      </c>
      <c r="B819" s="70">
        <v>45169</v>
      </c>
      <c r="C819" s="71">
        <v>892400</v>
      </c>
      <c r="D819" s="1" t="s">
        <v>4340</v>
      </c>
      <c r="E819" s="71">
        <v>1732702</v>
      </c>
      <c r="G819" s="1" t="s">
        <v>4341</v>
      </c>
      <c r="H819" s="72" t="s">
        <v>4342</v>
      </c>
      <c r="I819" s="1" t="s">
        <v>4343</v>
      </c>
      <c r="J819" s="73">
        <v>0.6</v>
      </c>
      <c r="K819" s="73">
        <v>0.3</v>
      </c>
      <c r="L819" s="73">
        <v>0.06</v>
      </c>
      <c r="M819" s="1">
        <v>0.2</v>
      </c>
      <c r="N819" s="1" t="s">
        <v>975</v>
      </c>
      <c r="O819" s="1" t="s">
        <v>1474</v>
      </c>
      <c r="P819" s="1">
        <v>45203010</v>
      </c>
      <c r="Q819" s="73">
        <v>724370700</v>
      </c>
      <c r="R819" s="74">
        <v>50.44</v>
      </c>
      <c r="S819" s="1" t="s">
        <v>3323</v>
      </c>
      <c r="T819" s="75">
        <v>7.2785000000000002</v>
      </c>
      <c r="U819" s="76">
        <v>301193307.20340699</v>
      </c>
      <c r="V819" s="77">
        <v>301193307.20340699</v>
      </c>
      <c r="W819" s="77">
        <v>5011832063.3178797</v>
      </c>
      <c r="X819" s="76">
        <v>4.7217135250000002E-4</v>
      </c>
      <c r="Y819" s="71">
        <v>0</v>
      </c>
      <c r="Z819" s="71">
        <v>1</v>
      </c>
      <c r="AA819" s="71">
        <v>0</v>
      </c>
      <c r="AB819" s="71">
        <v>0</v>
      </c>
      <c r="AC819" s="73">
        <v>0</v>
      </c>
      <c r="AD819" s="73">
        <v>1</v>
      </c>
      <c r="AE819" s="1" t="s">
        <v>3324</v>
      </c>
      <c r="AF819" s="1" t="s">
        <v>1450</v>
      </c>
      <c r="AG819" s="1" t="s">
        <v>1585</v>
      </c>
      <c r="AI819" s="2" t="str">
        <f>INDEX('ISO2-ISO3'!$D$1:$D$249, MATCH($N819, 'ISO2-ISO3'!$C$1:$C$249, 0))</f>
        <v>CHN</v>
      </c>
      <c r="AJ819" s="2" t="str">
        <f>INDEX('WB Country Groups'!$C$2:$C$219, MATCH($AI819, 'WB Country Groups'!$B$2:$B$219, 0))</f>
        <v>East Asia &amp; Pacific</v>
      </c>
    </row>
    <row r="820" spans="1:36">
      <c r="A820" s="70">
        <v>45169</v>
      </c>
      <c r="B820" s="70">
        <v>45169</v>
      </c>
      <c r="C820" s="71">
        <v>892400</v>
      </c>
      <c r="D820" s="1" t="s">
        <v>4344</v>
      </c>
      <c r="E820" s="71">
        <v>1733401</v>
      </c>
      <c r="G820" s="1" t="s">
        <v>4345</v>
      </c>
      <c r="H820" s="72" t="s">
        <v>4346</v>
      </c>
      <c r="I820" s="1" t="s">
        <v>4347</v>
      </c>
      <c r="J820" s="73">
        <v>0.35</v>
      </c>
      <c r="K820" s="73">
        <v>0.35</v>
      </c>
      <c r="L820" s="73">
        <v>0.35</v>
      </c>
      <c r="M820" s="1">
        <v>1</v>
      </c>
      <c r="N820" s="1" t="s">
        <v>975</v>
      </c>
      <c r="O820" s="1" t="s">
        <v>1499</v>
      </c>
      <c r="P820" s="1">
        <v>30101010</v>
      </c>
      <c r="Q820" s="73">
        <v>3179915111</v>
      </c>
      <c r="R820" s="74">
        <v>42.3</v>
      </c>
      <c r="S820" s="1" t="s">
        <v>1565</v>
      </c>
      <c r="T820" s="75">
        <v>7.8417500000000002</v>
      </c>
      <c r="U820" s="76">
        <v>6003588895.12609</v>
      </c>
      <c r="V820" s="77">
        <v>6003588895.12609</v>
      </c>
      <c r="W820" s="77">
        <v>17153111128.9317</v>
      </c>
      <c r="X820" s="76">
        <v>9.4116390390000006E-3</v>
      </c>
      <c r="Y820" s="71">
        <v>1</v>
      </c>
      <c r="Z820" s="71">
        <v>0</v>
      </c>
      <c r="AA820" s="71">
        <v>0</v>
      </c>
      <c r="AB820" s="71">
        <v>0</v>
      </c>
      <c r="AC820" s="73">
        <v>0</v>
      </c>
      <c r="AD820" s="73">
        <v>1</v>
      </c>
      <c r="AE820" s="1" t="s">
        <v>1566</v>
      </c>
      <c r="AF820" s="1" t="s">
        <v>1450</v>
      </c>
      <c r="AG820" s="1" t="s">
        <v>3300</v>
      </c>
      <c r="AI820" s="2" t="str">
        <f>INDEX('ISO2-ISO3'!$D$1:$D$249, MATCH($N820, 'ISO2-ISO3'!$C$1:$C$249, 0))</f>
        <v>CHN</v>
      </c>
      <c r="AJ820" s="2" t="str">
        <f>INDEX('WB Country Groups'!$C$2:$C$219, MATCH($AI820, 'WB Country Groups'!$B$2:$B$219, 0))</f>
        <v>East Asia &amp; Pacific</v>
      </c>
    </row>
    <row r="821" spans="1:36">
      <c r="A821" s="70">
        <v>45169</v>
      </c>
      <c r="B821" s="70">
        <v>45169</v>
      </c>
      <c r="C821" s="71">
        <v>892400</v>
      </c>
      <c r="D821" s="1" t="s">
        <v>4348</v>
      </c>
      <c r="E821" s="71">
        <v>1733701</v>
      </c>
      <c r="F821" s="1" t="s">
        <v>4349</v>
      </c>
      <c r="G821" s="1" t="s">
        <v>4350</v>
      </c>
      <c r="H821" s="72" t="s">
        <v>4351</v>
      </c>
      <c r="I821" s="1" t="s">
        <v>4352</v>
      </c>
      <c r="J821" s="73">
        <v>0.7</v>
      </c>
      <c r="K821" s="73">
        <v>0.7</v>
      </c>
      <c r="L821" s="73">
        <v>0.7</v>
      </c>
      <c r="M821" s="1">
        <v>1</v>
      </c>
      <c r="N821" s="1" t="s">
        <v>1375</v>
      </c>
      <c r="O821" s="1" t="s">
        <v>1455</v>
      </c>
      <c r="P821" s="1">
        <v>25301040</v>
      </c>
      <c r="Q821" s="73">
        <v>363912749</v>
      </c>
      <c r="R821" s="74">
        <v>84.13</v>
      </c>
      <c r="S821" s="1" t="s">
        <v>1448</v>
      </c>
      <c r="T821" s="75">
        <v>1</v>
      </c>
      <c r="U821" s="76">
        <v>21431185701.359001</v>
      </c>
      <c r="V821" s="77">
        <v>21431185701.359001</v>
      </c>
      <c r="W821" s="77">
        <v>32983354782.939999</v>
      </c>
      <c r="X821" s="76">
        <v>3.3597001314000001E-2</v>
      </c>
      <c r="Y821" s="71">
        <v>1</v>
      </c>
      <c r="Z821" s="71">
        <v>0</v>
      </c>
      <c r="AA821" s="71">
        <v>0</v>
      </c>
      <c r="AB821" s="71">
        <v>0</v>
      </c>
      <c r="AC821" s="73">
        <v>0</v>
      </c>
      <c r="AD821" s="73">
        <v>1</v>
      </c>
      <c r="AE821" s="1" t="s">
        <v>1449</v>
      </c>
      <c r="AF821" s="1" t="s">
        <v>1450</v>
      </c>
      <c r="AG821" s="1" t="s">
        <v>1585</v>
      </c>
      <c r="AI821" s="2" t="str">
        <f>INDEX('ISO2-ISO3'!$D$1:$D$249, MATCH($N821, 'ISO2-ISO3'!$C$1:$C$249, 0))</f>
        <v>USA</v>
      </c>
      <c r="AJ821" s="2" t="str">
        <f>INDEX('WB Country Groups'!$C$2:$C$219, MATCH($AI821, 'WB Country Groups'!$B$2:$B$219, 0))</f>
        <v>North America</v>
      </c>
    </row>
    <row r="822" spans="1:36">
      <c r="A822" s="70">
        <v>45169</v>
      </c>
      <c r="B822" s="70">
        <v>45169</v>
      </c>
      <c r="C822" s="71">
        <v>892400</v>
      </c>
      <c r="D822" s="1" t="s">
        <v>4353</v>
      </c>
      <c r="E822" s="71">
        <v>1733801</v>
      </c>
      <c r="F822" s="1" t="s">
        <v>4354</v>
      </c>
      <c r="G822" s="1" t="s">
        <v>4355</v>
      </c>
      <c r="H822" s="72" t="s">
        <v>4356</v>
      </c>
      <c r="I822" s="1" t="s">
        <v>4357</v>
      </c>
      <c r="J822" s="73">
        <v>0.25</v>
      </c>
      <c r="K822" s="73">
        <v>0.25</v>
      </c>
      <c r="L822" s="73">
        <v>0.25</v>
      </c>
      <c r="M822" s="1">
        <v>1</v>
      </c>
      <c r="N822" s="1" t="s">
        <v>945</v>
      </c>
      <c r="O822" s="1" t="s">
        <v>1447</v>
      </c>
      <c r="P822" s="1">
        <v>35102020</v>
      </c>
      <c r="Q822" s="73">
        <v>2289292590</v>
      </c>
      <c r="R822" s="74">
        <v>28.66</v>
      </c>
      <c r="S822" s="1" t="s">
        <v>3542</v>
      </c>
      <c r="T822" s="75">
        <v>4.9509499999999997</v>
      </c>
      <c r="U822" s="76">
        <v>3313057374.3119998</v>
      </c>
      <c r="V822" s="77">
        <v>3313057374.3119998</v>
      </c>
      <c r="W822" s="77">
        <v>13252229497.247999</v>
      </c>
      <c r="X822" s="76">
        <v>5.1937767003999999E-3</v>
      </c>
      <c r="Y822" s="71">
        <v>1</v>
      </c>
      <c r="Z822" s="71">
        <v>0</v>
      </c>
      <c r="AA822" s="71">
        <v>0</v>
      </c>
      <c r="AB822" s="71">
        <v>0</v>
      </c>
      <c r="AC822" s="73">
        <v>0</v>
      </c>
      <c r="AD822" s="73">
        <v>1</v>
      </c>
      <c r="AE822" s="1" t="s">
        <v>3543</v>
      </c>
      <c r="AF822" s="1" t="s">
        <v>3544</v>
      </c>
      <c r="AG822" s="1" t="s">
        <v>1451</v>
      </c>
      <c r="AI822" s="2" t="str">
        <f>INDEX('ISO2-ISO3'!$D$1:$D$249, MATCH($N822, 'ISO2-ISO3'!$C$1:$C$249, 0))</f>
        <v>BRA</v>
      </c>
      <c r="AJ822" s="2" t="str">
        <f>INDEX('WB Country Groups'!$C$2:$C$219, MATCH($AI822, 'WB Country Groups'!$B$2:$B$219, 0))</f>
        <v>Latin America &amp; Caribbean</v>
      </c>
    </row>
    <row r="823" spans="1:36">
      <c r="A823" s="70">
        <v>45169</v>
      </c>
      <c r="B823" s="70">
        <v>45169</v>
      </c>
      <c r="C823" s="71">
        <v>892400</v>
      </c>
      <c r="D823" s="1" t="s">
        <v>4358</v>
      </c>
      <c r="E823" s="71">
        <v>1733901</v>
      </c>
      <c r="G823" s="1" t="s">
        <v>4359</v>
      </c>
      <c r="H823" s="72" t="s">
        <v>4360</v>
      </c>
      <c r="I823" s="1" t="s">
        <v>4361</v>
      </c>
      <c r="J823" s="73">
        <v>0.3</v>
      </c>
      <c r="K823" s="73">
        <v>0.3</v>
      </c>
      <c r="L823" s="73">
        <v>0.3</v>
      </c>
      <c r="M823" s="1">
        <v>1</v>
      </c>
      <c r="N823" s="1" t="s">
        <v>975</v>
      </c>
      <c r="O823" s="1" t="s">
        <v>1564</v>
      </c>
      <c r="P823" s="1">
        <v>60201020</v>
      </c>
      <c r="Q823" s="73">
        <v>2282500000</v>
      </c>
      <c r="R823" s="74">
        <v>33.85</v>
      </c>
      <c r="S823" s="1" t="s">
        <v>1565</v>
      </c>
      <c r="T823" s="75">
        <v>7.8417500000000002</v>
      </c>
      <c r="U823" s="76">
        <v>2955818216.5970602</v>
      </c>
      <c r="V823" s="77">
        <v>2955818216.5970602</v>
      </c>
      <c r="W823" s="77">
        <v>9852727388.6568699</v>
      </c>
      <c r="X823" s="76">
        <v>4.6337440163999998E-3</v>
      </c>
      <c r="Y823" s="71">
        <v>1</v>
      </c>
      <c r="Z823" s="71">
        <v>0</v>
      </c>
      <c r="AA823" s="71">
        <v>0</v>
      </c>
      <c r="AB823" s="71">
        <v>0</v>
      </c>
      <c r="AC823" s="73">
        <v>0</v>
      </c>
      <c r="AD823" s="73">
        <v>1</v>
      </c>
      <c r="AE823" s="1" t="s">
        <v>1566</v>
      </c>
      <c r="AF823" s="1" t="s">
        <v>1450</v>
      </c>
      <c r="AG823" s="1" t="s">
        <v>3271</v>
      </c>
      <c r="AI823" s="2" t="str">
        <f>INDEX('ISO2-ISO3'!$D$1:$D$249, MATCH($N823, 'ISO2-ISO3'!$C$1:$C$249, 0))</f>
        <v>CHN</v>
      </c>
      <c r="AJ823" s="2" t="str">
        <f>INDEX('WB Country Groups'!$C$2:$C$219, MATCH($AI823, 'WB Country Groups'!$B$2:$B$219, 0))</f>
        <v>East Asia &amp; Pacific</v>
      </c>
    </row>
    <row r="824" spans="1:36">
      <c r="A824" s="70">
        <v>45169</v>
      </c>
      <c r="B824" s="70">
        <v>45169</v>
      </c>
      <c r="C824" s="71">
        <v>892400</v>
      </c>
      <c r="D824" s="1" t="s">
        <v>4362</v>
      </c>
      <c r="E824" s="71">
        <v>1734601</v>
      </c>
      <c r="F824" s="1">
        <v>9066101</v>
      </c>
      <c r="G824" s="1" t="s">
        <v>4363</v>
      </c>
      <c r="H824" s="72" t="s">
        <v>4364</v>
      </c>
      <c r="I824" s="1" t="s">
        <v>4365</v>
      </c>
      <c r="J824" s="73">
        <v>1</v>
      </c>
      <c r="K824" s="73">
        <v>1</v>
      </c>
      <c r="L824" s="73">
        <v>1</v>
      </c>
      <c r="M824" s="1">
        <v>1</v>
      </c>
      <c r="N824" s="1" t="s">
        <v>1375</v>
      </c>
      <c r="O824" s="1" t="s">
        <v>1455</v>
      </c>
      <c r="P824" s="1">
        <v>25301020</v>
      </c>
      <c r="Q824" s="73">
        <v>413398502</v>
      </c>
      <c r="R824" s="74">
        <v>131.55000000000001</v>
      </c>
      <c r="S824" s="1" t="s">
        <v>1448</v>
      </c>
      <c r="T824" s="75">
        <v>1</v>
      </c>
      <c r="U824" s="76">
        <v>54382572938.099998</v>
      </c>
      <c r="V824" s="77">
        <v>54382572938.099998</v>
      </c>
      <c r="W824" s="77">
        <v>84261523385.699997</v>
      </c>
      <c r="X824" s="76">
        <v>8.5253863221700005E-2</v>
      </c>
      <c r="Y824" s="71">
        <v>1</v>
      </c>
      <c r="Z824" s="71">
        <v>0</v>
      </c>
      <c r="AA824" s="71">
        <v>0</v>
      </c>
      <c r="AB824" s="71">
        <v>0</v>
      </c>
      <c r="AC824" s="73">
        <v>0</v>
      </c>
      <c r="AD824" s="73">
        <v>1</v>
      </c>
      <c r="AE824" s="1" t="s">
        <v>1475</v>
      </c>
      <c r="AF824" s="1" t="s">
        <v>1450</v>
      </c>
      <c r="AG824" s="1" t="s">
        <v>1585</v>
      </c>
      <c r="AI824" s="2" t="str">
        <f>INDEX('ISO2-ISO3'!$D$1:$D$249, MATCH($N824, 'ISO2-ISO3'!$C$1:$C$249, 0))</f>
        <v>USA</v>
      </c>
      <c r="AJ824" s="2" t="str">
        <f>INDEX('WB Country Groups'!$C$2:$C$219, MATCH($AI824, 'WB Country Groups'!$B$2:$B$219, 0))</f>
        <v>North America</v>
      </c>
    </row>
    <row r="825" spans="1:36">
      <c r="A825" s="70">
        <v>45169</v>
      </c>
      <c r="B825" s="70">
        <v>45169</v>
      </c>
      <c r="C825" s="71">
        <v>892400</v>
      </c>
      <c r="D825" s="1" t="s">
        <v>4366</v>
      </c>
      <c r="E825" s="71">
        <v>1734801</v>
      </c>
      <c r="G825" s="1" t="s">
        <v>4367</v>
      </c>
      <c r="H825" s="72" t="s">
        <v>4368</v>
      </c>
      <c r="I825" s="1" t="s">
        <v>4369</v>
      </c>
      <c r="J825" s="73">
        <v>0.35</v>
      </c>
      <c r="K825" s="73">
        <v>0.35</v>
      </c>
      <c r="L825" s="73">
        <v>0.35</v>
      </c>
      <c r="M825" s="1">
        <v>1</v>
      </c>
      <c r="N825" s="1" t="s">
        <v>975</v>
      </c>
      <c r="O825" s="1" t="s">
        <v>1455</v>
      </c>
      <c r="P825" s="1">
        <v>25504040</v>
      </c>
      <c r="Q825" s="73">
        <v>1367590150</v>
      </c>
      <c r="R825" s="74">
        <v>25.5</v>
      </c>
      <c r="S825" s="1" t="s">
        <v>1565</v>
      </c>
      <c r="T825" s="75">
        <v>7.8417500000000002</v>
      </c>
      <c r="U825" s="76">
        <v>1556507423.56617</v>
      </c>
      <c r="V825" s="77">
        <v>1556507423.56617</v>
      </c>
      <c r="W825" s="77">
        <v>4447164067.3319101</v>
      </c>
      <c r="X825" s="76">
        <v>2.4400881352999999E-3</v>
      </c>
      <c r="Y825" s="71">
        <v>0</v>
      </c>
      <c r="Z825" s="71">
        <v>1</v>
      </c>
      <c r="AA825" s="71">
        <v>0</v>
      </c>
      <c r="AB825" s="71">
        <v>0</v>
      </c>
      <c r="AC825" s="73">
        <v>0</v>
      </c>
      <c r="AD825" s="73">
        <v>1</v>
      </c>
      <c r="AE825" s="1" t="s">
        <v>1566</v>
      </c>
      <c r="AF825" s="1" t="s">
        <v>1450</v>
      </c>
      <c r="AG825" s="1" t="s">
        <v>3300</v>
      </c>
      <c r="AI825" s="2" t="str">
        <f>INDEX('ISO2-ISO3'!$D$1:$D$249, MATCH($N825, 'ISO2-ISO3'!$C$1:$C$249, 0))</f>
        <v>CHN</v>
      </c>
      <c r="AJ825" s="2" t="str">
        <f>INDEX('WB Country Groups'!$C$2:$C$219, MATCH($AI825, 'WB Country Groups'!$B$2:$B$219, 0))</f>
        <v>East Asia &amp; Pacific</v>
      </c>
    </row>
    <row r="826" spans="1:36">
      <c r="A826" s="70">
        <v>45169</v>
      </c>
      <c r="B826" s="70">
        <v>45169</v>
      </c>
      <c r="C826" s="71">
        <v>892400</v>
      </c>
      <c r="D826" s="1" t="s">
        <v>4370</v>
      </c>
      <c r="E826" s="71">
        <v>1736101</v>
      </c>
      <c r="G826" s="1" t="s">
        <v>4371</v>
      </c>
      <c r="H826" s="72">
        <v>6474535</v>
      </c>
      <c r="I826" s="1" t="s">
        <v>4372</v>
      </c>
      <c r="J826" s="73">
        <v>0.6</v>
      </c>
      <c r="K826" s="73">
        <v>0.6</v>
      </c>
      <c r="L826" s="73">
        <v>0.6</v>
      </c>
      <c r="M826" s="1">
        <v>1</v>
      </c>
      <c r="N826" s="1" t="s">
        <v>1115</v>
      </c>
      <c r="O826" s="1" t="s">
        <v>1499</v>
      </c>
      <c r="P826" s="1">
        <v>30203010</v>
      </c>
      <c r="Q826" s="73">
        <v>2000000000</v>
      </c>
      <c r="R826" s="74">
        <v>3191</v>
      </c>
      <c r="S826" s="1" t="s">
        <v>1479</v>
      </c>
      <c r="T826" s="75">
        <v>145.58500000000001</v>
      </c>
      <c r="U826" s="76">
        <v>26302160250.025799</v>
      </c>
      <c r="V826" s="77">
        <v>26302160250.025799</v>
      </c>
      <c r="W826" s="77">
        <v>43836933750.0429</v>
      </c>
      <c r="X826" s="76">
        <v>4.1233076172100001E-2</v>
      </c>
      <c r="Y826" s="71">
        <v>1</v>
      </c>
      <c r="Z826" s="71">
        <v>0</v>
      </c>
      <c r="AA826" s="71">
        <v>0</v>
      </c>
      <c r="AB826" s="71">
        <v>0</v>
      </c>
      <c r="AC826" s="73">
        <v>1</v>
      </c>
      <c r="AD826" s="73">
        <v>0</v>
      </c>
      <c r="AE826" s="1" t="s">
        <v>1480</v>
      </c>
      <c r="AF826" s="1" t="s">
        <v>1450</v>
      </c>
      <c r="AG826" s="1" t="s">
        <v>1451</v>
      </c>
      <c r="AI826" s="2" t="str">
        <f>INDEX('ISO2-ISO3'!$D$1:$D$249, MATCH($N826, 'ISO2-ISO3'!$C$1:$C$249, 0))</f>
        <v>JPN</v>
      </c>
      <c r="AJ826" s="2" t="str">
        <f>INDEX('WB Country Groups'!$C$2:$C$219, MATCH($AI826, 'WB Country Groups'!$B$2:$B$219, 0))</f>
        <v>East Asia &amp; Pacific</v>
      </c>
    </row>
    <row r="827" spans="1:36">
      <c r="A827" s="70">
        <v>45169</v>
      </c>
      <c r="B827" s="70">
        <v>45169</v>
      </c>
      <c r="C827" s="71">
        <v>892400</v>
      </c>
      <c r="D827" s="1" t="s">
        <v>4373</v>
      </c>
      <c r="E827" s="71">
        <v>1741801</v>
      </c>
      <c r="G827" s="1" t="s">
        <v>4374</v>
      </c>
      <c r="H827" s="72">
        <v>5253973</v>
      </c>
      <c r="I827" s="1" t="s">
        <v>4375</v>
      </c>
      <c r="J827" s="73">
        <v>0.3</v>
      </c>
      <c r="K827" s="73">
        <v>0.3</v>
      </c>
      <c r="L827" s="73">
        <v>0.3</v>
      </c>
      <c r="M827" s="1">
        <v>1</v>
      </c>
      <c r="N827" s="1" t="s">
        <v>1042</v>
      </c>
      <c r="O827" s="1" t="s">
        <v>1455</v>
      </c>
      <c r="P827" s="1">
        <v>25203010</v>
      </c>
      <c r="Q827" s="73">
        <v>105569412</v>
      </c>
      <c r="R827" s="74">
        <v>1900.8</v>
      </c>
      <c r="S827" s="1" t="s">
        <v>1456</v>
      </c>
      <c r="T827" s="75">
        <v>0.92136177270005104</v>
      </c>
      <c r="U827" s="76">
        <v>65337963091.809402</v>
      </c>
      <c r="V827" s="77">
        <v>65337963091.809402</v>
      </c>
      <c r="W827" s="77">
        <v>217793210306.03101</v>
      </c>
      <c r="X827" s="76">
        <v>0.1024282866306</v>
      </c>
      <c r="Y827" s="71">
        <v>1</v>
      </c>
      <c r="Z827" s="71">
        <v>0</v>
      </c>
      <c r="AA827" s="71">
        <v>0</v>
      </c>
      <c r="AB827" s="71">
        <v>0</v>
      </c>
      <c r="AC827" s="73">
        <v>0</v>
      </c>
      <c r="AD827" s="73">
        <v>1</v>
      </c>
      <c r="AE827" s="1" t="s">
        <v>1457</v>
      </c>
      <c r="AF827" s="1" t="s">
        <v>1450</v>
      </c>
      <c r="AG827" s="1" t="s">
        <v>1451</v>
      </c>
      <c r="AI827" s="2" t="str">
        <f>INDEX('ISO2-ISO3'!$D$1:$D$249, MATCH($N827, 'ISO2-ISO3'!$C$1:$C$249, 0))</f>
        <v>FRA</v>
      </c>
      <c r="AJ827" s="2" t="str">
        <f>INDEX('WB Country Groups'!$C$2:$C$219, MATCH($AI827, 'WB Country Groups'!$B$2:$B$219, 0))</f>
        <v>Europe &amp; Central Asia</v>
      </c>
    </row>
    <row r="828" spans="1:36">
      <c r="A828" s="70">
        <v>45169</v>
      </c>
      <c r="B828" s="70">
        <v>45169</v>
      </c>
      <c r="C828" s="71">
        <v>892400</v>
      </c>
      <c r="D828" s="1" t="s">
        <v>4376</v>
      </c>
      <c r="E828" s="71">
        <v>1749601</v>
      </c>
      <c r="G828" s="1" t="s">
        <v>4377</v>
      </c>
      <c r="H828" s="72" t="s">
        <v>4378</v>
      </c>
      <c r="I828" s="1" t="s">
        <v>4379</v>
      </c>
      <c r="J828" s="73">
        <v>0.95</v>
      </c>
      <c r="K828" s="73">
        <v>0.95</v>
      </c>
      <c r="L828" s="73">
        <v>0.95</v>
      </c>
      <c r="M828" s="1">
        <v>1</v>
      </c>
      <c r="N828" s="1" t="s">
        <v>1322</v>
      </c>
      <c r="O828" s="1" t="s">
        <v>1467</v>
      </c>
      <c r="P828" s="1">
        <v>20102010</v>
      </c>
      <c r="Q828" s="73">
        <v>1055050365</v>
      </c>
      <c r="R828" s="74">
        <v>246.9</v>
      </c>
      <c r="S828" s="1" t="s">
        <v>1613</v>
      </c>
      <c r="T828" s="75">
        <v>10.9499</v>
      </c>
      <c r="U828" s="76">
        <v>22599963320.448101</v>
      </c>
      <c r="V828" s="77">
        <v>22599963320.448101</v>
      </c>
      <c r="W828" s="77">
        <v>25086539113.827499</v>
      </c>
      <c r="X828" s="76">
        <v>3.5429257529400002E-2</v>
      </c>
      <c r="Y828" s="71">
        <v>1</v>
      </c>
      <c r="Z828" s="71">
        <v>0</v>
      </c>
      <c r="AA828" s="71">
        <v>0</v>
      </c>
      <c r="AB828" s="71">
        <v>0</v>
      </c>
      <c r="AC828" s="73">
        <v>0</v>
      </c>
      <c r="AD828" s="73">
        <v>1</v>
      </c>
      <c r="AE828" s="1" t="s">
        <v>1614</v>
      </c>
      <c r="AF828" s="1" t="s">
        <v>1450</v>
      </c>
      <c r="AG828" s="1" t="s">
        <v>1619</v>
      </c>
      <c r="AI828" s="2" t="str">
        <f>INDEX('ISO2-ISO3'!$D$1:$D$249, MATCH($N828, 'ISO2-ISO3'!$C$1:$C$249, 0))</f>
        <v>SWE</v>
      </c>
      <c r="AJ828" s="2" t="str">
        <f>INDEX('WB Country Groups'!$C$2:$C$219, MATCH($AI828, 'WB Country Groups'!$B$2:$B$219, 0))</f>
        <v>Europe &amp; Central Asia</v>
      </c>
    </row>
    <row r="829" spans="1:36">
      <c r="A829" s="70">
        <v>45169</v>
      </c>
      <c r="B829" s="70">
        <v>45169</v>
      </c>
      <c r="C829" s="71">
        <v>892400</v>
      </c>
      <c r="D829" s="1" t="s">
        <v>4380</v>
      </c>
      <c r="E829" s="71">
        <v>1750101</v>
      </c>
      <c r="F829" s="1" t="s">
        <v>4381</v>
      </c>
      <c r="G829" s="1" t="s">
        <v>4382</v>
      </c>
      <c r="H829" s="72">
        <v>6074968</v>
      </c>
      <c r="I829" s="1" t="s">
        <v>4383</v>
      </c>
      <c r="J829" s="73">
        <v>0.4</v>
      </c>
      <c r="K829" s="73">
        <v>0.4</v>
      </c>
      <c r="L829" s="73">
        <v>0.4</v>
      </c>
      <c r="M829" s="1">
        <v>1</v>
      </c>
      <c r="N829" s="1" t="s">
        <v>1239</v>
      </c>
      <c r="O829" s="1" t="s">
        <v>1484</v>
      </c>
      <c r="P829" s="1">
        <v>40101010</v>
      </c>
      <c r="Q829" s="73">
        <v>4937429681</v>
      </c>
      <c r="R829" s="74">
        <v>110</v>
      </c>
      <c r="S829" s="1" t="s">
        <v>3727</v>
      </c>
      <c r="T829" s="75">
        <v>56.62</v>
      </c>
      <c r="U829" s="76">
        <v>3836928752.4549599</v>
      </c>
      <c r="V829" s="77">
        <v>3836928752.4549599</v>
      </c>
      <c r="W829" s="77">
        <v>9592321881.1374092</v>
      </c>
      <c r="X829" s="76">
        <v>6.0150335187E-3</v>
      </c>
      <c r="Y829" s="71">
        <v>1</v>
      </c>
      <c r="Z829" s="71">
        <v>0</v>
      </c>
      <c r="AA829" s="71">
        <v>0</v>
      </c>
      <c r="AB829" s="71">
        <v>0</v>
      </c>
      <c r="AC829" s="73">
        <v>1</v>
      </c>
      <c r="AD829" s="73">
        <v>0</v>
      </c>
      <c r="AE829" s="1" t="s">
        <v>3728</v>
      </c>
      <c r="AF829" s="1" t="s">
        <v>1450</v>
      </c>
      <c r="AG829" s="1" t="s">
        <v>1451</v>
      </c>
      <c r="AI829" s="2" t="str">
        <f>INDEX('ISO2-ISO3'!$D$1:$D$249, MATCH($N829, 'ISO2-ISO3'!$C$1:$C$249, 0))</f>
        <v>PHL</v>
      </c>
      <c r="AJ829" s="2" t="str">
        <f>INDEX('WB Country Groups'!$C$2:$C$219, MATCH($AI829, 'WB Country Groups'!$B$2:$B$219, 0))</f>
        <v>East Asia &amp; Pacific</v>
      </c>
    </row>
    <row r="830" spans="1:36">
      <c r="A830" s="70">
        <v>45169</v>
      </c>
      <c r="B830" s="70">
        <v>45169</v>
      </c>
      <c r="C830" s="71">
        <v>892400</v>
      </c>
      <c r="D830" s="1" t="s">
        <v>4384</v>
      </c>
      <c r="E830" s="71">
        <v>1757901</v>
      </c>
      <c r="G830" s="1" t="s">
        <v>4385</v>
      </c>
      <c r="H830" s="72">
        <v>4712798</v>
      </c>
      <c r="I830" s="1" t="s">
        <v>4386</v>
      </c>
      <c r="J830" s="73">
        <v>0.65</v>
      </c>
      <c r="K830" s="73">
        <v>0.65</v>
      </c>
      <c r="L830" s="73">
        <v>0.65</v>
      </c>
      <c r="M830" s="1">
        <v>1</v>
      </c>
      <c r="N830" s="1" t="s">
        <v>1042</v>
      </c>
      <c r="O830" s="1" t="s">
        <v>1455</v>
      </c>
      <c r="P830" s="1">
        <v>25102010</v>
      </c>
      <c r="Q830" s="73">
        <v>295722284</v>
      </c>
      <c r="R830" s="74">
        <v>37.335000000000001</v>
      </c>
      <c r="S830" s="1" t="s">
        <v>1456</v>
      </c>
      <c r="T830" s="75">
        <v>0.92136177270005104</v>
      </c>
      <c r="U830" s="76">
        <v>7789029966.4921198</v>
      </c>
      <c r="V830" s="77">
        <v>7789029966.4921198</v>
      </c>
      <c r="W830" s="77">
        <v>11983123025.372499</v>
      </c>
      <c r="X830" s="76">
        <v>1.22106193127E-2</v>
      </c>
      <c r="Y830" s="71">
        <v>0</v>
      </c>
      <c r="Z830" s="71">
        <v>1</v>
      </c>
      <c r="AA830" s="71">
        <v>0</v>
      </c>
      <c r="AB830" s="71">
        <v>0</v>
      </c>
      <c r="AC830" s="73">
        <v>0.65</v>
      </c>
      <c r="AD830" s="73">
        <v>0.35</v>
      </c>
      <c r="AE830" s="1" t="s">
        <v>1457</v>
      </c>
      <c r="AF830" s="1" t="s">
        <v>1450</v>
      </c>
      <c r="AG830" s="1" t="s">
        <v>1451</v>
      </c>
      <c r="AI830" s="2" t="str">
        <f>INDEX('ISO2-ISO3'!$D$1:$D$249, MATCH($N830, 'ISO2-ISO3'!$C$1:$C$249, 0))</f>
        <v>FRA</v>
      </c>
      <c r="AJ830" s="2" t="str">
        <f>INDEX('WB Country Groups'!$C$2:$C$219, MATCH($AI830, 'WB Country Groups'!$B$2:$B$219, 0))</f>
        <v>Europe &amp; Central Asia</v>
      </c>
    </row>
    <row r="831" spans="1:36">
      <c r="A831" s="70">
        <v>45169</v>
      </c>
      <c r="B831" s="70">
        <v>45169</v>
      </c>
      <c r="C831" s="71">
        <v>892400</v>
      </c>
      <c r="D831" s="1" t="s">
        <v>4387</v>
      </c>
      <c r="E831" s="71">
        <v>1758302</v>
      </c>
      <c r="G831" s="1" t="s">
        <v>4388</v>
      </c>
      <c r="H831" s="72" t="s">
        <v>4389</v>
      </c>
      <c r="I831" s="1" t="s">
        <v>4390</v>
      </c>
      <c r="J831" s="73">
        <v>0.6</v>
      </c>
      <c r="K831" s="73">
        <v>0.3</v>
      </c>
      <c r="L831" s="73">
        <v>0.06</v>
      </c>
      <c r="M831" s="1">
        <v>0.2</v>
      </c>
      <c r="N831" s="1" t="s">
        <v>975</v>
      </c>
      <c r="O831" s="1" t="s">
        <v>1474</v>
      </c>
      <c r="P831" s="1">
        <v>45301010</v>
      </c>
      <c r="Q831" s="73">
        <v>676848359</v>
      </c>
      <c r="R831" s="74">
        <v>32.979999999999997</v>
      </c>
      <c r="S831" s="1" t="s">
        <v>3323</v>
      </c>
      <c r="T831" s="75">
        <v>7.2785000000000002</v>
      </c>
      <c r="U831" s="76">
        <v>184014224.46784401</v>
      </c>
      <c r="V831" s="77">
        <v>184014224.46784401</v>
      </c>
      <c r="W831" s="77">
        <v>3061981684.9770899</v>
      </c>
      <c r="X831" s="76">
        <v>2.8847335970000001E-4</v>
      </c>
      <c r="Y831" s="71">
        <v>0</v>
      </c>
      <c r="Z831" s="71">
        <v>1</v>
      </c>
      <c r="AA831" s="71">
        <v>0</v>
      </c>
      <c r="AB831" s="71">
        <v>0</v>
      </c>
      <c r="AC831" s="73">
        <v>0</v>
      </c>
      <c r="AD831" s="73">
        <v>1</v>
      </c>
      <c r="AE831" s="1" t="s">
        <v>3324</v>
      </c>
      <c r="AF831" s="1" t="s">
        <v>1450</v>
      </c>
      <c r="AG831" s="1" t="s">
        <v>1585</v>
      </c>
      <c r="AI831" s="2" t="str">
        <f>INDEX('ISO2-ISO3'!$D$1:$D$249, MATCH($N831, 'ISO2-ISO3'!$C$1:$C$249, 0))</f>
        <v>CHN</v>
      </c>
      <c r="AJ831" s="2" t="str">
        <f>INDEX('WB Country Groups'!$C$2:$C$219, MATCH($AI831, 'WB Country Groups'!$B$2:$B$219, 0))</f>
        <v>East Asia &amp; Pacific</v>
      </c>
    </row>
    <row r="832" spans="1:36">
      <c r="A832" s="70">
        <v>45169</v>
      </c>
      <c r="B832" s="70">
        <v>45169</v>
      </c>
      <c r="C832" s="71">
        <v>892400</v>
      </c>
      <c r="D832" s="1" t="s">
        <v>4391</v>
      </c>
      <c r="E832" s="71">
        <v>1762301</v>
      </c>
      <c r="G832" s="1" t="s">
        <v>4392</v>
      </c>
      <c r="H832" s="72">
        <v>5208241</v>
      </c>
      <c r="I832" s="1" t="s">
        <v>4393</v>
      </c>
      <c r="J832" s="73">
        <v>0.5</v>
      </c>
      <c r="K832" s="73">
        <v>0.5</v>
      </c>
      <c r="L832" s="73">
        <v>0.5</v>
      </c>
      <c r="M832" s="1">
        <v>1</v>
      </c>
      <c r="N832" s="1" t="s">
        <v>1220</v>
      </c>
      <c r="O832" s="1" t="s">
        <v>1467</v>
      </c>
      <c r="P832" s="1">
        <v>20101010</v>
      </c>
      <c r="Q832" s="73">
        <v>177313072</v>
      </c>
      <c r="R832" s="74">
        <v>440.8</v>
      </c>
      <c r="S832" s="1" t="s">
        <v>2554</v>
      </c>
      <c r="T832" s="75">
        <v>10.63715</v>
      </c>
      <c r="U832" s="76">
        <v>3673897714.03054</v>
      </c>
      <c r="V832" s="77">
        <v>3673897714.03054</v>
      </c>
      <c r="W832" s="77">
        <v>7347795428.0610905</v>
      </c>
      <c r="X832" s="76">
        <v>5.7594548452000001E-3</v>
      </c>
      <c r="Y832" s="71">
        <v>0</v>
      </c>
      <c r="Z832" s="71">
        <v>1</v>
      </c>
      <c r="AA832" s="71">
        <v>0</v>
      </c>
      <c r="AB832" s="71">
        <v>0</v>
      </c>
      <c r="AC832" s="73">
        <v>0</v>
      </c>
      <c r="AD832" s="73">
        <v>1</v>
      </c>
      <c r="AE832" s="1" t="s">
        <v>2555</v>
      </c>
      <c r="AF832" s="1" t="s">
        <v>1450</v>
      </c>
      <c r="AG832" s="1" t="s">
        <v>1451</v>
      </c>
      <c r="AI832" s="2" t="str">
        <f>INDEX('ISO2-ISO3'!$D$1:$D$249, MATCH($N832, 'ISO2-ISO3'!$C$1:$C$249, 0))</f>
        <v>NOR</v>
      </c>
      <c r="AJ832" s="2" t="str">
        <f>INDEX('WB Country Groups'!$C$2:$C$219, MATCH($AI832, 'WB Country Groups'!$B$2:$B$219, 0))</f>
        <v>Europe &amp; Central Asia</v>
      </c>
    </row>
    <row r="833" spans="1:36">
      <c r="A833" s="70">
        <v>45169</v>
      </c>
      <c r="B833" s="70">
        <v>45169</v>
      </c>
      <c r="C833" s="71">
        <v>892400</v>
      </c>
      <c r="D833" s="1" t="s">
        <v>4394</v>
      </c>
      <c r="E833" s="71">
        <v>1766601</v>
      </c>
      <c r="G833" s="1" t="s">
        <v>4395</v>
      </c>
      <c r="H833" s="72">
        <v>7698356</v>
      </c>
      <c r="I833" s="1" t="s">
        <v>4396</v>
      </c>
      <c r="J833" s="73">
        <v>0.9</v>
      </c>
      <c r="K833" s="73">
        <v>0.9</v>
      </c>
      <c r="L833" s="73">
        <v>0.9</v>
      </c>
      <c r="M833" s="1">
        <v>1</v>
      </c>
      <c r="N833" s="1" t="s">
        <v>1322</v>
      </c>
      <c r="O833" s="1" t="s">
        <v>1447</v>
      </c>
      <c r="P833" s="1">
        <v>35101010</v>
      </c>
      <c r="Q833" s="73">
        <v>254151947</v>
      </c>
      <c r="R833" s="74">
        <v>190.35</v>
      </c>
      <c r="S833" s="1" t="s">
        <v>1613</v>
      </c>
      <c r="T833" s="75">
        <v>10.9499</v>
      </c>
      <c r="U833" s="76">
        <v>3976295747.0209799</v>
      </c>
      <c r="V833" s="77">
        <v>3976295747.0209799</v>
      </c>
      <c r="W833" s="77">
        <v>4734789096.8365002</v>
      </c>
      <c r="X833" s="76">
        <v>6.2335148087000001E-3</v>
      </c>
      <c r="Y833" s="71">
        <v>0</v>
      </c>
      <c r="Z833" s="71">
        <v>1</v>
      </c>
      <c r="AA833" s="71">
        <v>0</v>
      </c>
      <c r="AB833" s="71">
        <v>0</v>
      </c>
      <c r="AC833" s="73">
        <v>0</v>
      </c>
      <c r="AD833" s="73">
        <v>1</v>
      </c>
      <c r="AE833" s="1" t="s">
        <v>1614</v>
      </c>
      <c r="AF833" s="1" t="s">
        <v>1450</v>
      </c>
      <c r="AG833" s="1" t="s">
        <v>1619</v>
      </c>
      <c r="AI833" s="2" t="str">
        <f>INDEX('ISO2-ISO3'!$D$1:$D$249, MATCH($N833, 'ISO2-ISO3'!$C$1:$C$249, 0))</f>
        <v>SWE</v>
      </c>
      <c r="AJ833" s="2" t="str">
        <f>INDEX('WB Country Groups'!$C$2:$C$219, MATCH($AI833, 'WB Country Groups'!$B$2:$B$219, 0))</f>
        <v>Europe &amp; Central Asia</v>
      </c>
    </row>
    <row r="834" spans="1:36">
      <c r="A834" s="70">
        <v>45169</v>
      </c>
      <c r="B834" s="70">
        <v>45169</v>
      </c>
      <c r="C834" s="71">
        <v>892400</v>
      </c>
      <c r="D834" s="1" t="s">
        <v>4397</v>
      </c>
      <c r="E834" s="71">
        <v>1768401</v>
      </c>
      <c r="F834" s="1" t="s">
        <v>4398</v>
      </c>
      <c r="G834" s="1" t="s">
        <v>4399</v>
      </c>
      <c r="H834" s="72">
        <v>2378534</v>
      </c>
      <c r="I834" s="1" t="s">
        <v>4400</v>
      </c>
      <c r="J834" s="73">
        <v>1</v>
      </c>
      <c r="K834" s="73">
        <v>1</v>
      </c>
      <c r="L834" s="73">
        <v>1</v>
      </c>
      <c r="M834" s="1">
        <v>1</v>
      </c>
      <c r="N834" s="1" t="s">
        <v>1375</v>
      </c>
      <c r="O834" s="1" t="s">
        <v>1447</v>
      </c>
      <c r="P834" s="1">
        <v>35102010</v>
      </c>
      <c r="Q834" s="73">
        <v>136939227</v>
      </c>
      <c r="R834" s="74">
        <v>412.32</v>
      </c>
      <c r="S834" s="1" t="s">
        <v>1448</v>
      </c>
      <c r="T834" s="75">
        <v>1</v>
      </c>
      <c r="U834" s="76">
        <v>56462782076.639999</v>
      </c>
      <c r="V834" s="77">
        <v>56462782076.639999</v>
      </c>
      <c r="W834" s="77">
        <v>56462782076.639999</v>
      </c>
      <c r="X834" s="76">
        <v>8.8514942199499999E-2</v>
      </c>
      <c r="Y834" s="71">
        <v>1</v>
      </c>
      <c r="Z834" s="71">
        <v>0</v>
      </c>
      <c r="AA834" s="71">
        <v>0</v>
      </c>
      <c r="AB834" s="71">
        <v>0</v>
      </c>
      <c r="AC834" s="73">
        <v>0</v>
      </c>
      <c r="AD834" s="73">
        <v>1</v>
      </c>
      <c r="AE834" s="1" t="s">
        <v>1449</v>
      </c>
      <c r="AF834" s="1" t="s">
        <v>1450</v>
      </c>
      <c r="AG834" s="1" t="s">
        <v>1451</v>
      </c>
      <c r="AI834" s="2" t="str">
        <f>INDEX('ISO2-ISO3'!$D$1:$D$249, MATCH($N834, 'ISO2-ISO3'!$C$1:$C$249, 0))</f>
        <v>USA</v>
      </c>
      <c r="AJ834" s="2" t="str">
        <f>INDEX('WB Country Groups'!$C$2:$C$219, MATCH($AI834, 'WB Country Groups'!$B$2:$B$219, 0))</f>
        <v>North America</v>
      </c>
    </row>
    <row r="835" spans="1:36">
      <c r="A835" s="70">
        <v>45169</v>
      </c>
      <c r="B835" s="70">
        <v>45169</v>
      </c>
      <c r="C835" s="71">
        <v>892400</v>
      </c>
      <c r="D835" s="1" t="s">
        <v>4401</v>
      </c>
      <c r="E835" s="71">
        <v>1768601</v>
      </c>
      <c r="F835" s="1" t="s">
        <v>4402</v>
      </c>
      <c r="G835" s="1" t="s">
        <v>4403</v>
      </c>
      <c r="H835" s="72">
        <v>2654461</v>
      </c>
      <c r="I835" s="1" t="s">
        <v>4404</v>
      </c>
      <c r="J835" s="73">
        <v>1</v>
      </c>
      <c r="K835" s="73">
        <v>1</v>
      </c>
      <c r="L835" s="73">
        <v>1</v>
      </c>
      <c r="M835" s="1">
        <v>1</v>
      </c>
      <c r="N835" s="1" t="s">
        <v>1375</v>
      </c>
      <c r="O835" s="1" t="s">
        <v>1484</v>
      </c>
      <c r="P835" s="1">
        <v>40202010</v>
      </c>
      <c r="Q835" s="73">
        <v>382444881</v>
      </c>
      <c r="R835" s="74">
        <v>102.39</v>
      </c>
      <c r="S835" s="1" t="s">
        <v>1448</v>
      </c>
      <c r="T835" s="75">
        <v>1</v>
      </c>
      <c r="U835" s="76">
        <v>39158531365.589996</v>
      </c>
      <c r="V835" s="77">
        <v>39158531365.589996</v>
      </c>
      <c r="W835" s="77">
        <v>39158531365.589996</v>
      </c>
      <c r="X835" s="76">
        <v>6.1387608136999998E-2</v>
      </c>
      <c r="Y835" s="71">
        <v>1</v>
      </c>
      <c r="Z835" s="71">
        <v>0</v>
      </c>
      <c r="AA835" s="71">
        <v>0</v>
      </c>
      <c r="AB835" s="71">
        <v>0</v>
      </c>
      <c r="AC835" s="73">
        <v>1</v>
      </c>
      <c r="AD835" s="73">
        <v>0</v>
      </c>
      <c r="AE835" s="1" t="s">
        <v>1449</v>
      </c>
      <c r="AF835" s="1" t="s">
        <v>1450</v>
      </c>
      <c r="AG835" s="1" t="s">
        <v>1451</v>
      </c>
      <c r="AI835" s="2" t="str">
        <f>INDEX('ISO2-ISO3'!$D$1:$D$249, MATCH($N835, 'ISO2-ISO3'!$C$1:$C$249, 0))</f>
        <v>USA</v>
      </c>
      <c r="AJ835" s="2" t="str">
        <f>INDEX('WB Country Groups'!$C$2:$C$219, MATCH($AI835, 'WB Country Groups'!$B$2:$B$219, 0))</f>
        <v>North America</v>
      </c>
    </row>
    <row r="836" spans="1:36">
      <c r="A836" s="70">
        <v>45169</v>
      </c>
      <c r="B836" s="70">
        <v>45169</v>
      </c>
      <c r="C836" s="71">
        <v>892400</v>
      </c>
      <c r="D836" s="1" t="s">
        <v>4405</v>
      </c>
      <c r="E836" s="71">
        <v>1768801</v>
      </c>
      <c r="G836" s="1" t="s">
        <v>4406</v>
      </c>
      <c r="H836" s="72">
        <v>5962332</v>
      </c>
      <c r="I836" s="1" t="s">
        <v>4407</v>
      </c>
      <c r="J836" s="73">
        <v>0.75</v>
      </c>
      <c r="K836" s="73">
        <v>0.75</v>
      </c>
      <c r="L836" s="73">
        <v>0.75</v>
      </c>
      <c r="M836" s="1">
        <v>1</v>
      </c>
      <c r="N836" s="1" t="s">
        <v>1042</v>
      </c>
      <c r="O836" s="1" t="s">
        <v>1474</v>
      </c>
      <c r="P836" s="1">
        <v>45301020</v>
      </c>
      <c r="Q836" s="73">
        <v>911281920</v>
      </c>
      <c r="R836" s="74">
        <v>43.664999999999999</v>
      </c>
      <c r="S836" s="1" t="s">
        <v>1456</v>
      </c>
      <c r="T836" s="75">
        <v>0.92136177270005104</v>
      </c>
      <c r="U836" s="76">
        <v>32390473169.0182</v>
      </c>
      <c r="V836" s="77">
        <v>32390473169.0182</v>
      </c>
      <c r="W836" s="77">
        <v>43187297558.690903</v>
      </c>
      <c r="X836" s="76">
        <v>5.0777534420500002E-2</v>
      </c>
      <c r="Y836" s="71">
        <v>1</v>
      </c>
      <c r="Z836" s="71">
        <v>0</v>
      </c>
      <c r="AA836" s="71">
        <v>0</v>
      </c>
      <c r="AB836" s="71">
        <v>0</v>
      </c>
      <c r="AC836" s="73">
        <v>0</v>
      </c>
      <c r="AD836" s="73">
        <v>1</v>
      </c>
      <c r="AE836" s="1" t="s">
        <v>1457</v>
      </c>
      <c r="AF836" s="1" t="s">
        <v>1450</v>
      </c>
      <c r="AG836" s="1" t="s">
        <v>1451</v>
      </c>
      <c r="AI836" s="2" t="str">
        <f>INDEX('ISO2-ISO3'!$D$1:$D$249, MATCH($N836, 'ISO2-ISO3'!$C$1:$C$249, 0))</f>
        <v>FRA</v>
      </c>
      <c r="AJ836" s="2" t="str">
        <f>INDEX('WB Country Groups'!$C$2:$C$219, MATCH($AI836, 'WB Country Groups'!$B$2:$B$219, 0))</f>
        <v>Europe &amp; Central Asia</v>
      </c>
    </row>
    <row r="837" spans="1:36">
      <c r="A837" s="70">
        <v>45169</v>
      </c>
      <c r="B837" s="70">
        <v>45169</v>
      </c>
      <c r="C837" s="71">
        <v>892400</v>
      </c>
      <c r="D837" s="1" t="s">
        <v>4408</v>
      </c>
      <c r="E837" s="71">
        <v>1776002</v>
      </c>
      <c r="G837" s="1" t="s">
        <v>4409</v>
      </c>
      <c r="H837" s="72">
        <v>6099671</v>
      </c>
      <c r="I837" s="1" t="s">
        <v>4410</v>
      </c>
      <c r="J837" s="73">
        <v>0.9</v>
      </c>
      <c r="K837" s="73">
        <v>0.9</v>
      </c>
      <c r="L837" s="73">
        <v>0.9</v>
      </c>
      <c r="M837" s="1">
        <v>1</v>
      </c>
      <c r="N837" s="1" t="s">
        <v>975</v>
      </c>
      <c r="O837" s="1" t="s">
        <v>1548</v>
      </c>
      <c r="P837" s="1">
        <v>55105010</v>
      </c>
      <c r="Q837" s="73">
        <v>4700383440</v>
      </c>
      <c r="R837" s="74">
        <v>3.92</v>
      </c>
      <c r="S837" s="1" t="s">
        <v>1565</v>
      </c>
      <c r="T837" s="75">
        <v>7.8417500000000002</v>
      </c>
      <c r="U837" s="76">
        <v>2114700516.63468</v>
      </c>
      <c r="V837" s="77">
        <v>2114700516.63468</v>
      </c>
      <c r="W837" s="77">
        <v>14644437732.5779</v>
      </c>
      <c r="X837" s="76">
        <v>3.3151500354E-3</v>
      </c>
      <c r="Y837" s="71">
        <v>1</v>
      </c>
      <c r="Z837" s="71">
        <v>0</v>
      </c>
      <c r="AA837" s="71">
        <v>0</v>
      </c>
      <c r="AB837" s="71">
        <v>0</v>
      </c>
      <c r="AC837" s="73">
        <v>1</v>
      </c>
      <c r="AD837" s="73">
        <v>0</v>
      </c>
      <c r="AE837" s="1" t="s">
        <v>1566</v>
      </c>
      <c r="AF837" s="1" t="s">
        <v>1450</v>
      </c>
      <c r="AG837" s="1" t="s">
        <v>3494</v>
      </c>
      <c r="AI837" s="2" t="str">
        <f>INDEX('ISO2-ISO3'!$D$1:$D$249, MATCH($N837, 'ISO2-ISO3'!$C$1:$C$249, 0))</f>
        <v>CHN</v>
      </c>
      <c r="AJ837" s="2" t="str">
        <f>INDEX('WB Country Groups'!$C$2:$C$219, MATCH($AI837, 'WB Country Groups'!$B$2:$B$219, 0))</f>
        <v>East Asia &amp; Pacific</v>
      </c>
    </row>
    <row r="838" spans="1:36">
      <c r="A838" s="70">
        <v>45169</v>
      </c>
      <c r="B838" s="70">
        <v>45169</v>
      </c>
      <c r="C838" s="71">
        <v>892400</v>
      </c>
      <c r="D838" s="1" t="s">
        <v>4411</v>
      </c>
      <c r="E838" s="71">
        <v>1776006</v>
      </c>
      <c r="G838" s="1" t="s">
        <v>4412</v>
      </c>
      <c r="H838" s="72" t="s">
        <v>4413</v>
      </c>
      <c r="I838" s="1" t="s">
        <v>4414</v>
      </c>
      <c r="J838" s="73">
        <v>0.25</v>
      </c>
      <c r="K838" s="73">
        <v>0.25</v>
      </c>
      <c r="L838" s="73">
        <v>0.05</v>
      </c>
      <c r="M838" s="1">
        <v>0.2</v>
      </c>
      <c r="N838" s="1" t="s">
        <v>975</v>
      </c>
      <c r="O838" s="1" t="s">
        <v>1548</v>
      </c>
      <c r="P838" s="1">
        <v>55105010</v>
      </c>
      <c r="Q838" s="73">
        <v>10997709919</v>
      </c>
      <c r="R838" s="74">
        <v>8.15</v>
      </c>
      <c r="S838" s="1" t="s">
        <v>3323</v>
      </c>
      <c r="T838" s="75">
        <v>7.2785000000000002</v>
      </c>
      <c r="U838" s="76">
        <v>615726700.83018506</v>
      </c>
      <c r="V838" s="77">
        <v>615726700.83018506</v>
      </c>
      <c r="W838" s="77">
        <v>14644437732.5779</v>
      </c>
      <c r="X838" s="76">
        <v>9.6525554229999998E-4</v>
      </c>
      <c r="Y838" s="71">
        <v>1</v>
      </c>
      <c r="Z838" s="71">
        <v>0</v>
      </c>
      <c r="AA838" s="71">
        <v>0</v>
      </c>
      <c r="AB838" s="71">
        <v>0</v>
      </c>
      <c r="AC838" s="73">
        <v>0.5</v>
      </c>
      <c r="AD838" s="73">
        <v>0.5</v>
      </c>
      <c r="AE838" s="1" t="s">
        <v>3324</v>
      </c>
      <c r="AF838" s="1" t="s">
        <v>1450</v>
      </c>
      <c r="AG838" s="1" t="s">
        <v>1585</v>
      </c>
      <c r="AI838" s="2" t="str">
        <f>INDEX('ISO2-ISO3'!$D$1:$D$249, MATCH($N838, 'ISO2-ISO3'!$C$1:$C$249, 0))</f>
        <v>CHN</v>
      </c>
      <c r="AJ838" s="2" t="str">
        <f>INDEX('WB Country Groups'!$C$2:$C$219, MATCH($AI838, 'WB Country Groups'!$B$2:$B$219, 0))</f>
        <v>East Asia &amp; Pacific</v>
      </c>
    </row>
    <row r="839" spans="1:36">
      <c r="A839" s="70">
        <v>45169</v>
      </c>
      <c r="B839" s="70">
        <v>45169</v>
      </c>
      <c r="C839" s="71">
        <v>892400</v>
      </c>
      <c r="D839" s="1" t="s">
        <v>4415</v>
      </c>
      <c r="E839" s="71">
        <v>1785001</v>
      </c>
      <c r="G839" s="1" t="s">
        <v>4416</v>
      </c>
      <c r="H839" s="72" t="s">
        <v>4417</v>
      </c>
      <c r="I839" s="1" t="s">
        <v>4418</v>
      </c>
      <c r="J839" s="73">
        <v>0.75</v>
      </c>
      <c r="K839" s="73">
        <v>0.75</v>
      </c>
      <c r="L839" s="73">
        <v>0.75</v>
      </c>
      <c r="M839" s="1">
        <v>1</v>
      </c>
      <c r="N839" s="1" t="s">
        <v>1311</v>
      </c>
      <c r="O839" s="1" t="s">
        <v>1467</v>
      </c>
      <c r="P839" s="1">
        <v>20103010</v>
      </c>
      <c r="Q839" s="73">
        <v>292072824</v>
      </c>
      <c r="R839" s="74">
        <v>32.39</v>
      </c>
      <c r="S839" s="1" t="s">
        <v>1456</v>
      </c>
      <c r="T839" s="75">
        <v>0.92136177270005104</v>
      </c>
      <c r="U839" s="76">
        <v>7700752611.24366</v>
      </c>
      <c r="V839" s="77">
        <v>7700752611.24366</v>
      </c>
      <c r="W839" s="77">
        <v>10267670148.3249</v>
      </c>
      <c r="X839" s="76">
        <v>1.20722296566E-2</v>
      </c>
      <c r="Y839" s="71">
        <v>0</v>
      </c>
      <c r="Z839" s="71">
        <v>1</v>
      </c>
      <c r="AA839" s="71">
        <v>0</v>
      </c>
      <c r="AB839" s="71">
        <v>0</v>
      </c>
      <c r="AC839" s="73">
        <v>1</v>
      </c>
      <c r="AD839" s="73">
        <v>0</v>
      </c>
      <c r="AE839" s="1" t="s">
        <v>1647</v>
      </c>
      <c r="AF839" s="1" t="s">
        <v>1450</v>
      </c>
      <c r="AG839" s="1" t="s">
        <v>1451</v>
      </c>
      <c r="AI839" s="2" t="str">
        <f>INDEX('ISO2-ISO3'!$D$1:$D$249, MATCH($N839, 'ISO2-ISO3'!$C$1:$C$249, 0))</f>
        <v>ESP</v>
      </c>
      <c r="AJ839" s="2" t="str">
        <f>INDEX('WB Country Groups'!$C$2:$C$219, MATCH($AI839, 'WB Country Groups'!$B$2:$B$219, 0))</f>
        <v>Europe &amp; Central Asia</v>
      </c>
    </row>
    <row r="840" spans="1:36">
      <c r="A840" s="70">
        <v>45169</v>
      </c>
      <c r="B840" s="70">
        <v>45169</v>
      </c>
      <c r="C840" s="71">
        <v>892400</v>
      </c>
      <c r="D840" s="1" t="s">
        <v>4419</v>
      </c>
      <c r="E840" s="71">
        <v>1786501</v>
      </c>
      <c r="G840" s="1" t="s">
        <v>4420</v>
      </c>
      <c r="H840" s="72" t="s">
        <v>4421</v>
      </c>
      <c r="I840" s="1" t="s">
        <v>4422</v>
      </c>
      <c r="J840" s="73">
        <v>1</v>
      </c>
      <c r="K840" s="73">
        <v>1</v>
      </c>
      <c r="L840" s="73">
        <v>1</v>
      </c>
      <c r="M840" s="1">
        <v>1</v>
      </c>
      <c r="N840" s="1" t="s">
        <v>1369</v>
      </c>
      <c r="O840" s="1" t="s">
        <v>1455</v>
      </c>
      <c r="P840" s="1">
        <v>25201030</v>
      </c>
      <c r="Q840" s="73">
        <v>107697311</v>
      </c>
      <c r="R840" s="74">
        <v>40.61</v>
      </c>
      <c r="S840" s="1" t="s">
        <v>1669</v>
      </c>
      <c r="T840" s="75">
        <v>0.78917255257862096</v>
      </c>
      <c r="U840" s="76">
        <v>5541991780.4025297</v>
      </c>
      <c r="V840" s="77">
        <v>5541991780.4025297</v>
      </c>
      <c r="W840" s="77">
        <v>5541991780.4025297</v>
      </c>
      <c r="X840" s="76">
        <v>8.6880076410000007E-3</v>
      </c>
      <c r="Y840" s="71">
        <v>0</v>
      </c>
      <c r="Z840" s="71">
        <v>1</v>
      </c>
      <c r="AA840" s="71">
        <v>0</v>
      </c>
      <c r="AB840" s="71">
        <v>0</v>
      </c>
      <c r="AC840" s="73">
        <v>1</v>
      </c>
      <c r="AD840" s="73">
        <v>0</v>
      </c>
      <c r="AE840" s="1" t="s">
        <v>1670</v>
      </c>
      <c r="AF840" s="1" t="s">
        <v>1450</v>
      </c>
      <c r="AG840" s="1" t="s">
        <v>1451</v>
      </c>
      <c r="AI840" s="2" t="str">
        <f>INDEX('ISO2-ISO3'!$D$1:$D$249, MATCH($N840, 'ISO2-ISO3'!$C$1:$C$249, 0))</f>
        <v>GBR</v>
      </c>
      <c r="AJ840" s="2" t="str">
        <f>INDEX('WB Country Groups'!$C$2:$C$219, MATCH($AI840, 'WB Country Groups'!$B$2:$B$219, 0))</f>
        <v>Europe &amp; Central Asia</v>
      </c>
    </row>
    <row r="841" spans="1:36">
      <c r="A841" s="70">
        <v>45169</v>
      </c>
      <c r="B841" s="70">
        <v>45169</v>
      </c>
      <c r="C841" s="71">
        <v>892400</v>
      </c>
      <c r="D841" s="1" t="s">
        <v>4423</v>
      </c>
      <c r="E841" s="71">
        <v>1794701</v>
      </c>
      <c r="G841" s="1" t="s">
        <v>4424</v>
      </c>
      <c r="H841" s="72" t="s">
        <v>4425</v>
      </c>
      <c r="I841" s="1" t="s">
        <v>4426</v>
      </c>
      <c r="J841" s="73">
        <v>1</v>
      </c>
      <c r="K841" s="73">
        <v>1</v>
      </c>
      <c r="L841" s="73">
        <v>1</v>
      </c>
      <c r="M841" s="1">
        <v>1</v>
      </c>
      <c r="N841" s="1" t="s">
        <v>1369</v>
      </c>
      <c r="O841" s="1" t="s">
        <v>1474</v>
      </c>
      <c r="P841" s="1">
        <v>45103010</v>
      </c>
      <c r="Q841" s="73">
        <v>1024311708</v>
      </c>
      <c r="R841" s="74">
        <v>9.7100000000000009</v>
      </c>
      <c r="S841" s="1" t="s">
        <v>1669</v>
      </c>
      <c r="T841" s="75">
        <v>0.78917255257862096</v>
      </c>
      <c r="U841" s="76">
        <v>12603158399.4923</v>
      </c>
      <c r="V841" s="77">
        <v>12603158399.4923</v>
      </c>
      <c r="W841" s="77">
        <v>12603158399.4923</v>
      </c>
      <c r="X841" s="76">
        <v>1.97575782884E-2</v>
      </c>
      <c r="Y841" s="71">
        <v>0</v>
      </c>
      <c r="Z841" s="71">
        <v>1</v>
      </c>
      <c r="AA841" s="71">
        <v>0</v>
      </c>
      <c r="AB841" s="71">
        <v>0</v>
      </c>
      <c r="AC841" s="73">
        <v>0</v>
      </c>
      <c r="AD841" s="73">
        <v>1</v>
      </c>
      <c r="AE841" s="1" t="s">
        <v>1670</v>
      </c>
      <c r="AF841" s="1" t="s">
        <v>1450</v>
      </c>
      <c r="AG841" s="1" t="s">
        <v>1451</v>
      </c>
      <c r="AI841" s="2" t="str">
        <f>INDEX('ISO2-ISO3'!$D$1:$D$249, MATCH($N841, 'ISO2-ISO3'!$C$1:$C$249, 0))</f>
        <v>GBR</v>
      </c>
      <c r="AJ841" s="2" t="str">
        <f>INDEX('WB Country Groups'!$C$2:$C$219, MATCH($AI841, 'WB Country Groups'!$B$2:$B$219, 0))</f>
        <v>Europe &amp; Central Asia</v>
      </c>
    </row>
    <row r="842" spans="1:36">
      <c r="A842" s="70">
        <v>45169</v>
      </c>
      <c r="B842" s="70">
        <v>45169</v>
      </c>
      <c r="C842" s="71">
        <v>892400</v>
      </c>
      <c r="D842" s="1" t="s">
        <v>4427</v>
      </c>
      <c r="E842" s="71">
        <v>1821601</v>
      </c>
      <c r="F842" s="1">
        <v>101137107</v>
      </c>
      <c r="G842" s="1" t="s">
        <v>4428</v>
      </c>
      <c r="H842" s="72">
        <v>2113434</v>
      </c>
      <c r="I842" s="1" t="s">
        <v>4429</v>
      </c>
      <c r="J842" s="73">
        <v>1</v>
      </c>
      <c r="K842" s="73">
        <v>1</v>
      </c>
      <c r="L842" s="73">
        <v>1</v>
      </c>
      <c r="M842" s="1">
        <v>1</v>
      </c>
      <c r="N842" s="1" t="s">
        <v>1375</v>
      </c>
      <c r="O842" s="1" t="s">
        <v>1447</v>
      </c>
      <c r="P842" s="1">
        <v>35101010</v>
      </c>
      <c r="Q842" s="73">
        <v>1437328024</v>
      </c>
      <c r="R842" s="74">
        <v>53.94</v>
      </c>
      <c r="S842" s="1" t="s">
        <v>1448</v>
      </c>
      <c r="T842" s="75">
        <v>1</v>
      </c>
      <c r="U842" s="76">
        <v>77529473614.559998</v>
      </c>
      <c r="V842" s="77">
        <v>77529473614.559998</v>
      </c>
      <c r="W842" s="77">
        <v>77529473614.559998</v>
      </c>
      <c r="X842" s="76">
        <v>0.12154053738330001</v>
      </c>
      <c r="Y842" s="71">
        <v>1</v>
      </c>
      <c r="Z842" s="71">
        <v>0</v>
      </c>
      <c r="AA842" s="71">
        <v>0</v>
      </c>
      <c r="AB842" s="71">
        <v>0</v>
      </c>
      <c r="AC842" s="73">
        <v>0.35</v>
      </c>
      <c r="AD842" s="73">
        <v>0.65</v>
      </c>
      <c r="AE842" s="1" t="s">
        <v>1449</v>
      </c>
      <c r="AF842" s="1" t="s">
        <v>1450</v>
      </c>
      <c r="AG842" s="1" t="s">
        <v>1451</v>
      </c>
      <c r="AI842" s="2" t="str">
        <f>INDEX('ISO2-ISO3'!$D$1:$D$249, MATCH($N842, 'ISO2-ISO3'!$C$1:$C$249, 0))</f>
        <v>USA</v>
      </c>
      <c r="AJ842" s="2" t="str">
        <f>INDEX('WB Country Groups'!$C$2:$C$219, MATCH($AI842, 'WB Country Groups'!$B$2:$B$219, 0))</f>
        <v>North America</v>
      </c>
    </row>
    <row r="843" spans="1:36">
      <c r="A843" s="70">
        <v>45169</v>
      </c>
      <c r="B843" s="70">
        <v>45169</v>
      </c>
      <c r="C843" s="71">
        <v>892400</v>
      </c>
      <c r="D843" s="1" t="s">
        <v>4430</v>
      </c>
      <c r="E843" s="71">
        <v>1822601</v>
      </c>
      <c r="F843" s="1">
        <v>539830109</v>
      </c>
      <c r="G843" s="1" t="s">
        <v>4431</v>
      </c>
      <c r="H843" s="72">
        <v>2522096</v>
      </c>
      <c r="I843" s="1" t="s">
        <v>4432</v>
      </c>
      <c r="J843" s="73">
        <v>0.9</v>
      </c>
      <c r="K843" s="73">
        <v>0.9</v>
      </c>
      <c r="L843" s="73">
        <v>0.9</v>
      </c>
      <c r="M843" s="1">
        <v>1</v>
      </c>
      <c r="N843" s="1" t="s">
        <v>1375</v>
      </c>
      <c r="O843" s="1" t="s">
        <v>1467</v>
      </c>
      <c r="P843" s="1">
        <v>20101010</v>
      </c>
      <c r="Q843" s="73">
        <v>253252553</v>
      </c>
      <c r="R843" s="74">
        <v>448.35</v>
      </c>
      <c r="S843" s="1" t="s">
        <v>1448</v>
      </c>
      <c r="T843" s="75">
        <v>1</v>
      </c>
      <c r="U843" s="76">
        <v>102191203923.795</v>
      </c>
      <c r="V843" s="77">
        <v>102191203923.795</v>
      </c>
      <c r="W843" s="77">
        <v>113545782137.55</v>
      </c>
      <c r="X843" s="76">
        <v>0.16020196270770001</v>
      </c>
      <c r="Y843" s="71">
        <v>1</v>
      </c>
      <c r="Z843" s="71">
        <v>0</v>
      </c>
      <c r="AA843" s="71">
        <v>0</v>
      </c>
      <c r="AB843" s="71">
        <v>0</v>
      </c>
      <c r="AC843" s="73">
        <v>1</v>
      </c>
      <c r="AD843" s="73">
        <v>0</v>
      </c>
      <c r="AE843" s="1" t="s">
        <v>1449</v>
      </c>
      <c r="AF843" s="1" t="s">
        <v>1450</v>
      </c>
      <c r="AG843" s="1" t="s">
        <v>1451</v>
      </c>
      <c r="AI843" s="2" t="str">
        <f>INDEX('ISO2-ISO3'!$D$1:$D$249, MATCH($N843, 'ISO2-ISO3'!$C$1:$C$249, 0))</f>
        <v>USA</v>
      </c>
      <c r="AJ843" s="2" t="str">
        <f>INDEX('WB Country Groups'!$C$2:$C$219, MATCH($AI843, 'WB Country Groups'!$B$2:$B$219, 0))</f>
        <v>North America</v>
      </c>
    </row>
    <row r="844" spans="1:36">
      <c r="A844" s="70">
        <v>45169</v>
      </c>
      <c r="B844" s="70">
        <v>45169</v>
      </c>
      <c r="C844" s="71">
        <v>892400</v>
      </c>
      <c r="D844" s="1" t="s">
        <v>4433</v>
      </c>
      <c r="E844" s="71">
        <v>1822801</v>
      </c>
      <c r="G844" s="1" t="s">
        <v>4434</v>
      </c>
      <c r="H844" s="72" t="s">
        <v>4435</v>
      </c>
      <c r="I844" s="1" t="s">
        <v>4436</v>
      </c>
      <c r="J844" s="73">
        <v>1</v>
      </c>
      <c r="K844" s="73">
        <v>1</v>
      </c>
      <c r="L844" s="73">
        <v>1</v>
      </c>
      <c r="M844" s="1">
        <v>1</v>
      </c>
      <c r="N844" s="1" t="s">
        <v>1199</v>
      </c>
      <c r="O844" s="1" t="s">
        <v>1474</v>
      </c>
      <c r="P844" s="1">
        <v>45301010</v>
      </c>
      <c r="Q844" s="73">
        <v>403138042</v>
      </c>
      <c r="R844" s="74">
        <v>607.9</v>
      </c>
      <c r="S844" s="1" t="s">
        <v>1456</v>
      </c>
      <c r="T844" s="75">
        <v>0.92136177270005104</v>
      </c>
      <c r="U844" s="76">
        <v>265984136734.509</v>
      </c>
      <c r="V844" s="77">
        <v>265984136734.509</v>
      </c>
      <c r="W844" s="77">
        <v>265984136734.509</v>
      </c>
      <c r="X844" s="76">
        <v>0.41697503422859999</v>
      </c>
      <c r="Y844" s="71">
        <v>1</v>
      </c>
      <c r="Z844" s="71">
        <v>0</v>
      </c>
      <c r="AA844" s="71">
        <v>0</v>
      </c>
      <c r="AB844" s="71">
        <v>0</v>
      </c>
      <c r="AC844" s="73">
        <v>0</v>
      </c>
      <c r="AD844" s="73">
        <v>1</v>
      </c>
      <c r="AE844" s="1" t="s">
        <v>1485</v>
      </c>
      <c r="AF844" s="1" t="s">
        <v>1450</v>
      </c>
      <c r="AG844" s="1" t="s">
        <v>1451</v>
      </c>
      <c r="AI844" s="2" t="str">
        <f>INDEX('ISO2-ISO3'!$D$1:$D$249, MATCH($N844, 'ISO2-ISO3'!$C$1:$C$249, 0))</f>
        <v>NLD</v>
      </c>
      <c r="AJ844" s="2" t="str">
        <f>INDEX('WB Country Groups'!$C$2:$C$219, MATCH($AI844, 'WB Country Groups'!$B$2:$B$219, 0))</f>
        <v>Europe &amp; Central Asia</v>
      </c>
    </row>
    <row r="845" spans="1:36">
      <c r="A845" s="70">
        <v>45169</v>
      </c>
      <c r="B845" s="70">
        <v>45169</v>
      </c>
      <c r="C845" s="71">
        <v>892400</v>
      </c>
      <c r="D845" s="1" t="s">
        <v>4437</v>
      </c>
      <c r="E845" s="71">
        <v>1823302</v>
      </c>
      <c r="G845" s="1" t="s">
        <v>4438</v>
      </c>
      <c r="H845" s="72" t="s">
        <v>4439</v>
      </c>
      <c r="I845" s="1" t="s">
        <v>4440</v>
      </c>
      <c r="J845" s="73">
        <v>0.25</v>
      </c>
      <c r="K845" s="73">
        <v>0.25</v>
      </c>
      <c r="L845" s="73">
        <v>0.05</v>
      </c>
      <c r="M845" s="1">
        <v>0.2</v>
      </c>
      <c r="N845" s="1" t="s">
        <v>975</v>
      </c>
      <c r="O845" s="1" t="s">
        <v>1462</v>
      </c>
      <c r="P845" s="1">
        <v>15101050</v>
      </c>
      <c r="Q845" s="73">
        <v>670633576</v>
      </c>
      <c r="R845" s="74">
        <v>54.88</v>
      </c>
      <c r="S845" s="1" t="s">
        <v>3323</v>
      </c>
      <c r="T845" s="75">
        <v>7.2785000000000002</v>
      </c>
      <c r="U845" s="76">
        <v>252829364.91639799</v>
      </c>
      <c r="V845" s="77">
        <v>252829364.91639799</v>
      </c>
      <c r="W845" s="77">
        <v>5048472010.4907999</v>
      </c>
      <c r="X845" s="76">
        <v>3.9635270880000002E-4</v>
      </c>
      <c r="Y845" s="71">
        <v>1</v>
      </c>
      <c r="Z845" s="71">
        <v>0</v>
      </c>
      <c r="AA845" s="71">
        <v>0</v>
      </c>
      <c r="AB845" s="71">
        <v>0</v>
      </c>
      <c r="AC845" s="73">
        <v>1</v>
      </c>
      <c r="AD845" s="73">
        <v>0</v>
      </c>
      <c r="AE845" s="1" t="s">
        <v>3412</v>
      </c>
      <c r="AF845" s="1" t="s">
        <v>1450</v>
      </c>
      <c r="AG845" s="1" t="s">
        <v>1585</v>
      </c>
      <c r="AI845" s="2" t="str">
        <f>INDEX('ISO2-ISO3'!$D$1:$D$249, MATCH($N845, 'ISO2-ISO3'!$C$1:$C$249, 0))</f>
        <v>CHN</v>
      </c>
      <c r="AJ845" s="2" t="str">
        <f>INDEX('WB Country Groups'!$C$2:$C$219, MATCH($AI845, 'WB Country Groups'!$B$2:$B$219, 0))</f>
        <v>East Asia &amp; Pacific</v>
      </c>
    </row>
    <row r="846" spans="1:36">
      <c r="A846" s="70">
        <v>45169</v>
      </c>
      <c r="B846" s="70">
        <v>45169</v>
      </c>
      <c r="C846" s="71">
        <v>892400</v>
      </c>
      <c r="D846" s="1" t="s">
        <v>4441</v>
      </c>
      <c r="E846" s="71">
        <v>1823401</v>
      </c>
      <c r="G846" s="1" t="s">
        <v>4442</v>
      </c>
      <c r="H846" s="72" t="s">
        <v>4443</v>
      </c>
      <c r="I846" s="1" t="s">
        <v>4444</v>
      </c>
      <c r="J846" s="73">
        <v>0.75</v>
      </c>
      <c r="K846" s="73">
        <v>0.75</v>
      </c>
      <c r="L846" s="73">
        <v>0.75</v>
      </c>
      <c r="M846" s="1">
        <v>1</v>
      </c>
      <c r="N846" s="1" t="s">
        <v>1093</v>
      </c>
      <c r="O846" s="1" t="s">
        <v>1447</v>
      </c>
      <c r="P846" s="1">
        <v>35202010</v>
      </c>
      <c r="Q846" s="73">
        <v>186374860</v>
      </c>
      <c r="R846" s="74">
        <v>8825</v>
      </c>
      <c r="S846" s="1" t="s">
        <v>4445</v>
      </c>
      <c r="T846" s="75">
        <v>351.70684999999997</v>
      </c>
      <c r="U846" s="76">
        <v>3507377250.7558498</v>
      </c>
      <c r="V846" s="77">
        <v>3507377250.7558498</v>
      </c>
      <c r="W846" s="77">
        <v>4676503001.0078001</v>
      </c>
      <c r="X846" s="76">
        <v>5.4984059091999996E-3</v>
      </c>
      <c r="Y846" s="71">
        <v>0</v>
      </c>
      <c r="Z846" s="71">
        <v>1</v>
      </c>
      <c r="AA846" s="71">
        <v>0</v>
      </c>
      <c r="AB846" s="71">
        <v>0</v>
      </c>
      <c r="AC846" s="73">
        <v>0</v>
      </c>
      <c r="AD846" s="73">
        <v>1</v>
      </c>
      <c r="AE846" s="1" t="s">
        <v>4446</v>
      </c>
      <c r="AF846" s="1" t="s">
        <v>1450</v>
      </c>
      <c r="AG846" s="1" t="s">
        <v>1451</v>
      </c>
      <c r="AI846" s="2" t="str">
        <f>INDEX('ISO2-ISO3'!$D$1:$D$249, MATCH($N846, 'ISO2-ISO3'!$C$1:$C$249, 0))</f>
        <v>HUN</v>
      </c>
      <c r="AJ846" s="2" t="str">
        <f>INDEX('WB Country Groups'!$C$2:$C$219, MATCH($AI846, 'WB Country Groups'!$B$2:$B$219, 0))</f>
        <v>Europe &amp; Central Asia</v>
      </c>
    </row>
    <row r="847" spans="1:36">
      <c r="A847" s="70">
        <v>45169</v>
      </c>
      <c r="B847" s="70">
        <v>45169</v>
      </c>
      <c r="C847" s="71">
        <v>892400</v>
      </c>
      <c r="D847" s="1" t="s">
        <v>4447</v>
      </c>
      <c r="E847" s="71">
        <v>1823602</v>
      </c>
      <c r="G847" s="1" t="s">
        <v>4448</v>
      </c>
      <c r="H847" s="72" t="s">
        <v>4449</v>
      </c>
      <c r="I847" s="1" t="s">
        <v>4450</v>
      </c>
      <c r="J847" s="73">
        <v>0.45</v>
      </c>
      <c r="K847" s="73">
        <v>0.3</v>
      </c>
      <c r="L847" s="73">
        <v>0.06</v>
      </c>
      <c r="M847" s="1">
        <v>0.2</v>
      </c>
      <c r="N847" s="1" t="s">
        <v>975</v>
      </c>
      <c r="O847" s="1" t="s">
        <v>1467</v>
      </c>
      <c r="P847" s="1">
        <v>20104010</v>
      </c>
      <c r="Q847" s="73">
        <v>175626333</v>
      </c>
      <c r="R847" s="74">
        <v>138.4</v>
      </c>
      <c r="S847" s="1" t="s">
        <v>3323</v>
      </c>
      <c r="T847" s="75">
        <v>7.2785000000000002</v>
      </c>
      <c r="U847" s="76">
        <v>200371102.45682499</v>
      </c>
      <c r="V847" s="77">
        <v>200371102.45682499</v>
      </c>
      <c r="W847" s="77">
        <v>3334158800.4718699</v>
      </c>
      <c r="X847" s="76">
        <v>3.141155271E-4</v>
      </c>
      <c r="Y847" s="71">
        <v>1</v>
      </c>
      <c r="Z847" s="71">
        <v>0</v>
      </c>
      <c r="AA847" s="71">
        <v>0</v>
      </c>
      <c r="AB847" s="71">
        <v>0</v>
      </c>
      <c r="AC847" s="73">
        <v>0</v>
      </c>
      <c r="AD847" s="73">
        <v>1</v>
      </c>
      <c r="AE847" s="1" t="s">
        <v>3324</v>
      </c>
      <c r="AF847" s="1" t="s">
        <v>1450</v>
      </c>
      <c r="AG847" s="1" t="s">
        <v>1585</v>
      </c>
      <c r="AI847" s="2" t="str">
        <f>INDEX('ISO2-ISO3'!$D$1:$D$249, MATCH($N847, 'ISO2-ISO3'!$C$1:$C$249, 0))</f>
        <v>CHN</v>
      </c>
      <c r="AJ847" s="2" t="str">
        <f>INDEX('WB Country Groups'!$C$2:$C$219, MATCH($AI847, 'WB Country Groups'!$B$2:$B$219, 0))</f>
        <v>East Asia &amp; Pacific</v>
      </c>
    </row>
    <row r="848" spans="1:36">
      <c r="A848" s="70">
        <v>45169</v>
      </c>
      <c r="B848" s="70">
        <v>45169</v>
      </c>
      <c r="C848" s="71">
        <v>892400</v>
      </c>
      <c r="D848" s="1" t="s">
        <v>4451</v>
      </c>
      <c r="E848" s="71">
        <v>1825301</v>
      </c>
      <c r="G848" s="1" t="s">
        <v>4452</v>
      </c>
      <c r="H848" s="72">
        <v>6125639</v>
      </c>
      <c r="I848" s="1" t="s">
        <v>4453</v>
      </c>
      <c r="J848" s="73">
        <v>0.45</v>
      </c>
      <c r="K848" s="73">
        <v>0.45</v>
      </c>
      <c r="L848" s="73">
        <v>0.45</v>
      </c>
      <c r="M848" s="1">
        <v>1</v>
      </c>
      <c r="N848" s="1" t="s">
        <v>1115</v>
      </c>
      <c r="O848" s="1" t="s">
        <v>1474</v>
      </c>
      <c r="P848" s="1">
        <v>45102010</v>
      </c>
      <c r="Q848" s="73">
        <v>1402500000</v>
      </c>
      <c r="R848" s="74">
        <v>1961</v>
      </c>
      <c r="S848" s="1" t="s">
        <v>1479</v>
      </c>
      <c r="T848" s="75">
        <v>145.58500000000001</v>
      </c>
      <c r="U848" s="76">
        <v>8501123913.8647499</v>
      </c>
      <c r="V848" s="77">
        <v>8501123913.8647499</v>
      </c>
      <c r="W848" s="77">
        <v>18891386475.255001</v>
      </c>
      <c r="X848" s="76">
        <v>1.3326946781399999E-2</v>
      </c>
      <c r="Y848" s="71">
        <v>1</v>
      </c>
      <c r="Z848" s="71">
        <v>0</v>
      </c>
      <c r="AA848" s="71">
        <v>0</v>
      </c>
      <c r="AB848" s="71">
        <v>0</v>
      </c>
      <c r="AC848" s="73">
        <v>0</v>
      </c>
      <c r="AD848" s="73">
        <v>1</v>
      </c>
      <c r="AE848" s="1" t="s">
        <v>1480</v>
      </c>
      <c r="AF848" s="1" t="s">
        <v>1450</v>
      </c>
      <c r="AG848" s="1" t="s">
        <v>1451</v>
      </c>
      <c r="AI848" s="2" t="str">
        <f>INDEX('ISO2-ISO3'!$D$1:$D$249, MATCH($N848, 'ISO2-ISO3'!$C$1:$C$249, 0))</f>
        <v>JPN</v>
      </c>
      <c r="AJ848" s="2" t="str">
        <f>INDEX('WB Country Groups'!$C$2:$C$219, MATCH($AI848, 'WB Country Groups'!$B$2:$B$219, 0))</f>
        <v>East Asia &amp; Pacific</v>
      </c>
    </row>
    <row r="849" spans="1:36">
      <c r="A849" s="70">
        <v>45169</v>
      </c>
      <c r="B849" s="70">
        <v>45169</v>
      </c>
      <c r="C849" s="71">
        <v>892400</v>
      </c>
      <c r="D849" s="1" t="s">
        <v>4454</v>
      </c>
      <c r="E849" s="71">
        <v>1827601</v>
      </c>
      <c r="G849" s="1" t="s">
        <v>4455</v>
      </c>
      <c r="H849" s="72">
        <v>6772217</v>
      </c>
      <c r="I849" s="1" t="s">
        <v>4456</v>
      </c>
      <c r="J849" s="73">
        <v>0.7</v>
      </c>
      <c r="K849" s="73">
        <v>0.7</v>
      </c>
      <c r="L849" s="73">
        <v>0.7</v>
      </c>
      <c r="M849" s="1">
        <v>1</v>
      </c>
      <c r="N849" s="1" t="s">
        <v>1129</v>
      </c>
      <c r="O849" s="1" t="s">
        <v>1467</v>
      </c>
      <c r="P849" s="1">
        <v>20106010</v>
      </c>
      <c r="Q849" s="73">
        <v>880000000</v>
      </c>
      <c r="R849" s="74">
        <v>8810</v>
      </c>
      <c r="S849" s="1" t="s">
        <v>3451</v>
      </c>
      <c r="T849" s="75">
        <v>1321.75</v>
      </c>
      <c r="U849" s="76">
        <v>4105889918.6684299</v>
      </c>
      <c r="V849" s="77">
        <v>4105889918.6684299</v>
      </c>
      <c r="W849" s="77">
        <v>5865557026.6691904</v>
      </c>
      <c r="X849" s="76">
        <v>6.4366755491000001E-3</v>
      </c>
      <c r="Y849" s="71">
        <v>0</v>
      </c>
      <c r="Z849" s="71">
        <v>1</v>
      </c>
      <c r="AA849" s="71">
        <v>0</v>
      </c>
      <c r="AB849" s="71">
        <v>0</v>
      </c>
      <c r="AC849" s="73">
        <v>0.65</v>
      </c>
      <c r="AD849" s="73">
        <v>0.35</v>
      </c>
      <c r="AE849" s="1" t="s">
        <v>3452</v>
      </c>
      <c r="AF849" s="1" t="s">
        <v>1450</v>
      </c>
      <c r="AG849" s="1" t="s">
        <v>1451</v>
      </c>
      <c r="AI849" s="2" t="str">
        <f>INDEX('ISO2-ISO3'!$D$1:$D$249, MATCH($N849, 'ISO2-ISO3'!$C$1:$C$249, 0))</f>
        <v>KOR</v>
      </c>
      <c r="AJ849" s="2" t="str">
        <f>INDEX('WB Country Groups'!$C$2:$C$219, MATCH($AI849, 'WB Country Groups'!$B$2:$B$219, 0))</f>
        <v>East Asia &amp; Pacific</v>
      </c>
    </row>
    <row r="850" spans="1:36">
      <c r="A850" s="70">
        <v>45169</v>
      </c>
      <c r="B850" s="70">
        <v>45169</v>
      </c>
      <c r="C850" s="71">
        <v>892400</v>
      </c>
      <c r="D850" s="1" t="s">
        <v>4457</v>
      </c>
      <c r="E850" s="71">
        <v>1828601</v>
      </c>
      <c r="F850" s="1">
        <v>237194105</v>
      </c>
      <c r="G850" s="1" t="s">
        <v>4458</v>
      </c>
      <c r="H850" s="72">
        <v>2289874</v>
      </c>
      <c r="I850" s="1" t="s">
        <v>4459</v>
      </c>
      <c r="J850" s="73">
        <v>1</v>
      </c>
      <c r="K850" s="73">
        <v>1</v>
      </c>
      <c r="L850" s="73">
        <v>1</v>
      </c>
      <c r="M850" s="1">
        <v>1</v>
      </c>
      <c r="N850" s="1" t="s">
        <v>1375</v>
      </c>
      <c r="O850" s="1" t="s">
        <v>1455</v>
      </c>
      <c r="P850" s="1">
        <v>25301040</v>
      </c>
      <c r="Q850" s="73">
        <v>120929455</v>
      </c>
      <c r="R850" s="74">
        <v>155.51</v>
      </c>
      <c r="S850" s="1" t="s">
        <v>1448</v>
      </c>
      <c r="T850" s="75">
        <v>1</v>
      </c>
      <c r="U850" s="76">
        <v>18805739547.049999</v>
      </c>
      <c r="V850" s="77">
        <v>18805739547.049999</v>
      </c>
      <c r="W850" s="77">
        <v>18805739547.049999</v>
      </c>
      <c r="X850" s="76">
        <v>2.94811712743E-2</v>
      </c>
      <c r="Y850" s="71">
        <v>0</v>
      </c>
      <c r="Z850" s="71">
        <v>1</v>
      </c>
      <c r="AA850" s="71">
        <v>0</v>
      </c>
      <c r="AB850" s="71">
        <v>0</v>
      </c>
      <c r="AC850" s="73">
        <v>1</v>
      </c>
      <c r="AD850" s="73">
        <v>0</v>
      </c>
      <c r="AE850" s="1" t="s">
        <v>1449</v>
      </c>
      <c r="AF850" s="1" t="s">
        <v>1450</v>
      </c>
      <c r="AG850" s="1" t="s">
        <v>1451</v>
      </c>
      <c r="AI850" s="2" t="str">
        <f>INDEX('ISO2-ISO3'!$D$1:$D$249, MATCH($N850, 'ISO2-ISO3'!$C$1:$C$249, 0))</f>
        <v>USA</v>
      </c>
      <c r="AJ850" s="2" t="str">
        <f>INDEX('WB Country Groups'!$C$2:$C$219, MATCH($AI850, 'WB Country Groups'!$B$2:$B$219, 0))</f>
        <v>North America</v>
      </c>
    </row>
    <row r="851" spans="1:36">
      <c r="A851" s="70">
        <v>45169</v>
      </c>
      <c r="B851" s="70">
        <v>45169</v>
      </c>
      <c r="C851" s="71">
        <v>892400</v>
      </c>
      <c r="D851" s="1" t="s">
        <v>4460</v>
      </c>
      <c r="E851" s="71">
        <v>1829201</v>
      </c>
      <c r="G851" s="1" t="s">
        <v>4461</v>
      </c>
      <c r="H851" s="72">
        <v>4846523</v>
      </c>
      <c r="I851" s="1" t="s">
        <v>4462</v>
      </c>
      <c r="J851" s="73">
        <v>0.75</v>
      </c>
      <c r="K851" s="73">
        <v>0.75</v>
      </c>
      <c r="L851" s="73">
        <v>0.75</v>
      </c>
      <c r="M851" s="1">
        <v>1</v>
      </c>
      <c r="N851" s="1" t="s">
        <v>1322</v>
      </c>
      <c r="O851" s="1" t="s">
        <v>1484</v>
      </c>
      <c r="P851" s="1">
        <v>40101010</v>
      </c>
      <c r="Q851" s="73">
        <v>1132005722</v>
      </c>
      <c r="R851" s="74">
        <v>194.15</v>
      </c>
      <c r="S851" s="1" t="s">
        <v>1613</v>
      </c>
      <c r="T851" s="75">
        <v>10.9499</v>
      </c>
      <c r="U851" s="76">
        <v>15053487538.217199</v>
      </c>
      <c r="V851" s="77">
        <v>15053487538.217199</v>
      </c>
      <c r="W851" s="77">
        <v>20071316717.623001</v>
      </c>
      <c r="X851" s="76">
        <v>2.3598882845300002E-2</v>
      </c>
      <c r="Y851" s="71">
        <v>1</v>
      </c>
      <c r="Z851" s="71">
        <v>0</v>
      </c>
      <c r="AA851" s="71">
        <v>0</v>
      </c>
      <c r="AB851" s="71">
        <v>0</v>
      </c>
      <c r="AC851" s="73">
        <v>1</v>
      </c>
      <c r="AD851" s="73">
        <v>0</v>
      </c>
      <c r="AE851" s="1" t="s">
        <v>1614</v>
      </c>
      <c r="AF851" s="1" t="s">
        <v>1450</v>
      </c>
      <c r="AG851" s="1" t="s">
        <v>1451</v>
      </c>
      <c r="AI851" s="2" t="str">
        <f>INDEX('ISO2-ISO3'!$D$1:$D$249, MATCH($N851, 'ISO2-ISO3'!$C$1:$C$249, 0))</f>
        <v>SWE</v>
      </c>
      <c r="AJ851" s="2" t="str">
        <f>INDEX('WB Country Groups'!$C$2:$C$219, MATCH($AI851, 'WB Country Groups'!$B$2:$B$219, 0))</f>
        <v>Europe &amp; Central Asia</v>
      </c>
    </row>
    <row r="852" spans="1:36">
      <c r="A852" s="70">
        <v>45169</v>
      </c>
      <c r="B852" s="70">
        <v>45169</v>
      </c>
      <c r="C852" s="71">
        <v>892400</v>
      </c>
      <c r="D852" s="1" t="s">
        <v>4463</v>
      </c>
      <c r="E852" s="71">
        <v>1830801</v>
      </c>
      <c r="G852" s="1" t="s">
        <v>4464</v>
      </c>
      <c r="H852" s="72">
        <v>6798666</v>
      </c>
      <c r="I852" s="1" t="s">
        <v>4465</v>
      </c>
      <c r="J852" s="73">
        <v>1</v>
      </c>
      <c r="K852" s="73">
        <v>1</v>
      </c>
      <c r="L852" s="73">
        <v>1</v>
      </c>
      <c r="M852" s="1">
        <v>1</v>
      </c>
      <c r="N852" s="1" t="s">
        <v>975</v>
      </c>
      <c r="O852" s="1" t="s">
        <v>1564</v>
      </c>
      <c r="P852" s="1">
        <v>60201010</v>
      </c>
      <c r="Q852" s="73">
        <v>1100736000</v>
      </c>
      <c r="R852" s="74">
        <v>0.41</v>
      </c>
      <c r="S852" s="1" t="s">
        <v>1448</v>
      </c>
      <c r="T852" s="75">
        <v>1</v>
      </c>
      <c r="U852" s="76">
        <v>451301760</v>
      </c>
      <c r="V852" s="77">
        <v>451301760</v>
      </c>
      <c r="W852" s="77">
        <v>4471120116.91751</v>
      </c>
      <c r="X852" s="76">
        <v>7.0749169150000004E-4</v>
      </c>
      <c r="Y852" s="71">
        <v>0</v>
      </c>
      <c r="Z852" s="71">
        <v>1</v>
      </c>
      <c r="AA852" s="71">
        <v>0</v>
      </c>
      <c r="AB852" s="71">
        <v>0</v>
      </c>
      <c r="AC852" s="73">
        <v>1</v>
      </c>
      <c r="AD852" s="73">
        <v>0</v>
      </c>
      <c r="AE852" s="1" t="s">
        <v>4466</v>
      </c>
      <c r="AF852" s="1" t="s">
        <v>1450</v>
      </c>
      <c r="AG852" s="1" t="s">
        <v>1619</v>
      </c>
      <c r="AI852" s="2" t="str">
        <f>INDEX('ISO2-ISO3'!$D$1:$D$249, MATCH($N852, 'ISO2-ISO3'!$C$1:$C$249, 0))</f>
        <v>CHN</v>
      </c>
      <c r="AJ852" s="2" t="str">
        <f>INDEX('WB Country Groups'!$C$2:$C$219, MATCH($AI852, 'WB Country Groups'!$B$2:$B$219, 0))</f>
        <v>East Asia &amp; Pacific</v>
      </c>
    </row>
    <row r="853" spans="1:36">
      <c r="A853" s="70">
        <v>45169</v>
      </c>
      <c r="B853" s="70">
        <v>45169</v>
      </c>
      <c r="C853" s="71">
        <v>892400</v>
      </c>
      <c r="D853" s="1" t="s">
        <v>4467</v>
      </c>
      <c r="E853" s="71">
        <v>1833001</v>
      </c>
      <c r="G853" s="1" t="s">
        <v>4468</v>
      </c>
      <c r="H853" s="72">
        <v>6782045</v>
      </c>
      <c r="I853" s="1" t="s">
        <v>4469</v>
      </c>
      <c r="J853" s="73">
        <v>1</v>
      </c>
      <c r="K853" s="73">
        <v>1</v>
      </c>
      <c r="L853" s="73">
        <v>1</v>
      </c>
      <c r="M853" s="1">
        <v>1</v>
      </c>
      <c r="N853" s="1" t="s">
        <v>975</v>
      </c>
      <c r="O853" s="1" t="s">
        <v>1541</v>
      </c>
      <c r="P853" s="1">
        <v>10102040</v>
      </c>
      <c r="Q853" s="73">
        <v>1296000000</v>
      </c>
      <c r="R853" s="74">
        <v>8.2200000000000006</v>
      </c>
      <c r="S853" s="1" t="s">
        <v>1565</v>
      </c>
      <c r="T853" s="75">
        <v>7.8417500000000002</v>
      </c>
      <c r="U853" s="76">
        <v>1358513087.00226</v>
      </c>
      <c r="V853" s="77">
        <v>1358513087.00226</v>
      </c>
      <c r="W853" s="77">
        <v>7673948498.0677996</v>
      </c>
      <c r="X853" s="76">
        <v>2.12969859E-3</v>
      </c>
      <c r="Y853" s="71">
        <v>1</v>
      </c>
      <c r="Z853" s="71">
        <v>0</v>
      </c>
      <c r="AA853" s="71">
        <v>0</v>
      </c>
      <c r="AB853" s="71">
        <v>0</v>
      </c>
      <c r="AC853" s="73">
        <v>1</v>
      </c>
      <c r="AD853" s="73">
        <v>0</v>
      </c>
      <c r="AE853" s="1" t="s">
        <v>1566</v>
      </c>
      <c r="AF853" s="1" t="s">
        <v>1450</v>
      </c>
      <c r="AG853" s="1" t="s">
        <v>3494</v>
      </c>
      <c r="AI853" s="2" t="str">
        <f>INDEX('ISO2-ISO3'!$D$1:$D$249, MATCH($N853, 'ISO2-ISO3'!$C$1:$C$249, 0))</f>
        <v>CHN</v>
      </c>
      <c r="AJ853" s="2" t="str">
        <f>INDEX('WB Country Groups'!$C$2:$C$219, MATCH($AI853, 'WB Country Groups'!$B$2:$B$219, 0))</f>
        <v>East Asia &amp; Pacific</v>
      </c>
    </row>
    <row r="854" spans="1:36">
      <c r="A854" s="70">
        <v>45169</v>
      </c>
      <c r="B854" s="70">
        <v>45169</v>
      </c>
      <c r="C854" s="71">
        <v>892400</v>
      </c>
      <c r="D854" s="1" t="s">
        <v>4470</v>
      </c>
      <c r="E854" s="71">
        <v>1833004</v>
      </c>
      <c r="G854" s="1" t="s">
        <v>4471</v>
      </c>
      <c r="H854" s="72" t="s">
        <v>4472</v>
      </c>
      <c r="I854" s="1" t="s">
        <v>4473</v>
      </c>
      <c r="J854" s="73">
        <v>0.35</v>
      </c>
      <c r="K854" s="73">
        <v>0.3</v>
      </c>
      <c r="L854" s="73">
        <v>0.06</v>
      </c>
      <c r="M854" s="1">
        <v>0.2</v>
      </c>
      <c r="N854" s="1" t="s">
        <v>975</v>
      </c>
      <c r="O854" s="1" t="s">
        <v>1541</v>
      </c>
      <c r="P854" s="1">
        <v>10102040</v>
      </c>
      <c r="Q854" s="73">
        <v>3474776395</v>
      </c>
      <c r="R854" s="74">
        <v>13.25</v>
      </c>
      <c r="S854" s="1" t="s">
        <v>3323</v>
      </c>
      <c r="T854" s="75">
        <v>7.2785000000000002</v>
      </c>
      <c r="U854" s="76">
        <v>379535238.58281201</v>
      </c>
      <c r="V854" s="77">
        <v>379535238.58281201</v>
      </c>
      <c r="W854" s="77">
        <v>7673948498.0677996</v>
      </c>
      <c r="X854" s="76">
        <v>5.9498555459999995E-4</v>
      </c>
      <c r="Y854" s="71">
        <v>1</v>
      </c>
      <c r="Z854" s="71">
        <v>0</v>
      </c>
      <c r="AA854" s="71">
        <v>0</v>
      </c>
      <c r="AB854" s="71">
        <v>0</v>
      </c>
      <c r="AC854" s="73">
        <v>1</v>
      </c>
      <c r="AD854" s="73">
        <v>0</v>
      </c>
      <c r="AE854" s="1" t="s">
        <v>3324</v>
      </c>
      <c r="AF854" s="1" t="s">
        <v>1450</v>
      </c>
      <c r="AG854" s="1" t="s">
        <v>1585</v>
      </c>
      <c r="AI854" s="2" t="str">
        <f>INDEX('ISO2-ISO3'!$D$1:$D$249, MATCH($N854, 'ISO2-ISO3'!$C$1:$C$249, 0))</f>
        <v>CHN</v>
      </c>
      <c r="AJ854" s="2" t="str">
        <f>INDEX('WB Country Groups'!$C$2:$C$219, MATCH($AI854, 'WB Country Groups'!$B$2:$B$219, 0))</f>
        <v>East Asia &amp; Pacific</v>
      </c>
    </row>
    <row r="855" spans="1:36">
      <c r="A855" s="70">
        <v>45169</v>
      </c>
      <c r="B855" s="70">
        <v>45169</v>
      </c>
      <c r="C855" s="71">
        <v>892400</v>
      </c>
      <c r="D855" s="1" t="s">
        <v>4474</v>
      </c>
      <c r="E855" s="71">
        <v>1833201</v>
      </c>
      <c r="G855" s="1" t="s">
        <v>4475</v>
      </c>
      <c r="H855" s="72">
        <v>6905808</v>
      </c>
      <c r="I855" s="1" t="s">
        <v>4476</v>
      </c>
      <c r="J855" s="73">
        <v>0.95</v>
      </c>
      <c r="K855" s="73">
        <v>0.95</v>
      </c>
      <c r="L855" s="73">
        <v>0.95</v>
      </c>
      <c r="M855" s="1">
        <v>1</v>
      </c>
      <c r="N855" s="1" t="s">
        <v>975</v>
      </c>
      <c r="O855" s="1" t="s">
        <v>1499</v>
      </c>
      <c r="P855" s="1">
        <v>30201010</v>
      </c>
      <c r="Q855" s="73">
        <v>655069178</v>
      </c>
      <c r="R855" s="74">
        <v>65.349999999999994</v>
      </c>
      <c r="S855" s="1" t="s">
        <v>1565</v>
      </c>
      <c r="T855" s="75">
        <v>7.8417500000000002</v>
      </c>
      <c r="U855" s="76">
        <v>5186129657.68929</v>
      </c>
      <c r="V855" s="77">
        <v>5186129657.68929</v>
      </c>
      <c r="W855" s="77">
        <v>14320953902.2143</v>
      </c>
      <c r="X855" s="76">
        <v>8.1301336917000006E-3</v>
      </c>
      <c r="Y855" s="71">
        <v>1</v>
      </c>
      <c r="Z855" s="71">
        <v>0</v>
      </c>
      <c r="AA855" s="71">
        <v>0</v>
      </c>
      <c r="AB855" s="71">
        <v>0</v>
      </c>
      <c r="AC855" s="73">
        <v>0</v>
      </c>
      <c r="AD855" s="73">
        <v>1</v>
      </c>
      <c r="AE855" s="1" t="s">
        <v>1566</v>
      </c>
      <c r="AF855" s="1" t="s">
        <v>1450</v>
      </c>
      <c r="AG855" s="1" t="s">
        <v>3494</v>
      </c>
      <c r="AI855" s="2" t="str">
        <f>INDEX('ISO2-ISO3'!$D$1:$D$249, MATCH($N855, 'ISO2-ISO3'!$C$1:$C$249, 0))</f>
        <v>CHN</v>
      </c>
      <c r="AJ855" s="2" t="str">
        <f>INDEX('WB Country Groups'!$C$2:$C$219, MATCH($AI855, 'WB Country Groups'!$B$2:$B$219, 0))</f>
        <v>East Asia &amp; Pacific</v>
      </c>
    </row>
    <row r="856" spans="1:36">
      <c r="A856" s="70">
        <v>45169</v>
      </c>
      <c r="B856" s="70">
        <v>45169</v>
      </c>
      <c r="C856" s="71">
        <v>892400</v>
      </c>
      <c r="D856" s="1" t="s">
        <v>4477</v>
      </c>
      <c r="E856" s="71">
        <v>1833204</v>
      </c>
      <c r="G856" s="1" t="s">
        <v>4478</v>
      </c>
      <c r="H856" s="72" t="s">
        <v>4479</v>
      </c>
      <c r="I856" s="1" t="s">
        <v>4480</v>
      </c>
      <c r="J856" s="73">
        <v>0.4</v>
      </c>
      <c r="K856" s="73">
        <v>0.3</v>
      </c>
      <c r="L856" s="73">
        <v>0.06</v>
      </c>
      <c r="M856" s="1">
        <v>0.2</v>
      </c>
      <c r="N856" s="1" t="s">
        <v>975</v>
      </c>
      <c r="O856" s="1" t="s">
        <v>1499</v>
      </c>
      <c r="P856" s="1">
        <v>30201010</v>
      </c>
      <c r="Q856" s="73">
        <v>709163612</v>
      </c>
      <c r="R856" s="74">
        <v>91.1</v>
      </c>
      <c r="S856" s="1" t="s">
        <v>3323</v>
      </c>
      <c r="T856" s="75">
        <v>7.2785000000000002</v>
      </c>
      <c r="U856" s="76">
        <v>532566916.69876999</v>
      </c>
      <c r="V856" s="77">
        <v>532566916.69876999</v>
      </c>
      <c r="W856" s="77">
        <v>14320953902.2143</v>
      </c>
      <c r="X856" s="76">
        <v>8.3488854280000004E-4</v>
      </c>
      <c r="Y856" s="71">
        <v>1</v>
      </c>
      <c r="Z856" s="71">
        <v>0</v>
      </c>
      <c r="AA856" s="71">
        <v>0</v>
      </c>
      <c r="AB856" s="71">
        <v>0</v>
      </c>
      <c r="AC856" s="73">
        <v>0</v>
      </c>
      <c r="AD856" s="73">
        <v>1</v>
      </c>
      <c r="AE856" s="1" t="s">
        <v>3324</v>
      </c>
      <c r="AF856" s="1" t="s">
        <v>1450</v>
      </c>
      <c r="AG856" s="1" t="s">
        <v>1585</v>
      </c>
      <c r="AI856" s="2" t="str">
        <f>INDEX('ISO2-ISO3'!$D$1:$D$249, MATCH($N856, 'ISO2-ISO3'!$C$1:$C$249, 0))</f>
        <v>CHN</v>
      </c>
      <c r="AJ856" s="2" t="str">
        <f>INDEX('WB Country Groups'!$C$2:$C$219, MATCH($AI856, 'WB Country Groups'!$B$2:$B$219, 0))</f>
        <v>East Asia &amp; Pacific</v>
      </c>
    </row>
    <row r="857" spans="1:36">
      <c r="A857" s="70">
        <v>45169</v>
      </c>
      <c r="B857" s="70">
        <v>45169</v>
      </c>
      <c r="C857" s="71">
        <v>892400</v>
      </c>
      <c r="D857" s="1" t="s">
        <v>4481</v>
      </c>
      <c r="E857" s="71">
        <v>1835101</v>
      </c>
      <c r="G857" s="1" t="s">
        <v>4482</v>
      </c>
      <c r="H857" s="72">
        <v>7113990</v>
      </c>
      <c r="I857" s="1" t="s">
        <v>4483</v>
      </c>
      <c r="J857" s="73">
        <v>0.65</v>
      </c>
      <c r="K857" s="73">
        <v>0.65</v>
      </c>
      <c r="L857" s="73">
        <v>0.65</v>
      </c>
      <c r="M857" s="1">
        <v>1</v>
      </c>
      <c r="N857" s="1" t="s">
        <v>1324</v>
      </c>
      <c r="O857" s="1" t="s">
        <v>1462</v>
      </c>
      <c r="P857" s="1">
        <v>15101050</v>
      </c>
      <c r="Q857" s="73">
        <v>331939199</v>
      </c>
      <c r="R857" s="74">
        <v>14.74</v>
      </c>
      <c r="S857" s="1" t="s">
        <v>1468</v>
      </c>
      <c r="T857" s="75">
        <v>0.88324999999999998</v>
      </c>
      <c r="U857" s="76">
        <v>3600690026.1749201</v>
      </c>
      <c r="V857" s="77">
        <v>3600690026.1749201</v>
      </c>
      <c r="W857" s="77">
        <v>5539523117.1921902</v>
      </c>
      <c r="X857" s="76">
        <v>5.6446894364999998E-3</v>
      </c>
      <c r="Y857" s="71">
        <v>0</v>
      </c>
      <c r="Z857" s="71">
        <v>1</v>
      </c>
      <c r="AA857" s="71">
        <v>0</v>
      </c>
      <c r="AB857" s="71">
        <v>0</v>
      </c>
      <c r="AC857" s="73">
        <v>1</v>
      </c>
      <c r="AD857" s="73">
        <v>0</v>
      </c>
      <c r="AE857" s="1" t="s">
        <v>1469</v>
      </c>
      <c r="AF857" s="1" t="s">
        <v>1470</v>
      </c>
      <c r="AG857" s="1" t="s">
        <v>1451</v>
      </c>
      <c r="AI857" s="2" t="str">
        <f>INDEX('ISO2-ISO3'!$D$1:$D$249, MATCH($N857, 'ISO2-ISO3'!$C$1:$C$249, 0))</f>
        <v>CHE</v>
      </c>
      <c r="AJ857" s="2" t="str">
        <f>INDEX('WB Country Groups'!$C$2:$C$219, MATCH($AI857, 'WB Country Groups'!$B$2:$B$219, 0))</f>
        <v>Europe &amp; Central Asia</v>
      </c>
    </row>
    <row r="858" spans="1:36">
      <c r="A858" s="70">
        <v>45169</v>
      </c>
      <c r="B858" s="70">
        <v>45169</v>
      </c>
      <c r="C858" s="71">
        <v>892400</v>
      </c>
      <c r="D858" s="1" t="s">
        <v>4484</v>
      </c>
      <c r="E858" s="71">
        <v>1839001</v>
      </c>
      <c r="G858" s="1" t="s">
        <v>4485</v>
      </c>
      <c r="H858" s="72">
        <v>6889106</v>
      </c>
      <c r="I858" s="1" t="s">
        <v>4486</v>
      </c>
      <c r="J858" s="73">
        <v>0.95</v>
      </c>
      <c r="K858" s="73">
        <v>0.95</v>
      </c>
      <c r="L858" s="73">
        <v>0.95</v>
      </c>
      <c r="M858" s="1">
        <v>1</v>
      </c>
      <c r="N858" s="1" t="s">
        <v>1330</v>
      </c>
      <c r="O858" s="1" t="s">
        <v>1474</v>
      </c>
      <c r="P858" s="1">
        <v>45301020</v>
      </c>
      <c r="Q858" s="73">
        <v>25932490458</v>
      </c>
      <c r="R858" s="74">
        <v>549</v>
      </c>
      <c r="S858" s="1" t="s">
        <v>3111</v>
      </c>
      <c r="T858" s="75">
        <v>31.846499999999999</v>
      </c>
      <c r="U858" s="76">
        <v>424696289964.98499</v>
      </c>
      <c r="V858" s="77">
        <v>424696289964.98499</v>
      </c>
      <c r="W858" s="77">
        <v>447048726278.93201</v>
      </c>
      <c r="X858" s="76">
        <v>0.66578312608790002</v>
      </c>
      <c r="Y858" s="71">
        <v>1</v>
      </c>
      <c r="Z858" s="71">
        <v>0</v>
      </c>
      <c r="AA858" s="71">
        <v>0</v>
      </c>
      <c r="AB858" s="71">
        <v>0</v>
      </c>
      <c r="AC858" s="73">
        <v>0</v>
      </c>
      <c r="AD858" s="73">
        <v>1</v>
      </c>
      <c r="AE858" s="1" t="s">
        <v>3112</v>
      </c>
      <c r="AF858" s="1" t="s">
        <v>1450</v>
      </c>
      <c r="AG858" s="1" t="s">
        <v>1451</v>
      </c>
      <c r="AI858" s="2" t="str">
        <f>INDEX('ISO2-ISO3'!$D$1:$D$249, MATCH($N858, 'ISO2-ISO3'!$C$1:$C$249, 0))</f>
        <v>TWN</v>
      </c>
      <c r="AJ858" s="2" t="str">
        <f>INDEX('WB Country Groups'!$C$2:$C$219, MATCH($AI858, 'WB Country Groups'!$B$2:$B$219, 0))</f>
        <v>East Asia &amp; Pacific</v>
      </c>
    </row>
    <row r="859" spans="1:36">
      <c r="A859" s="70">
        <v>45169</v>
      </c>
      <c r="B859" s="70">
        <v>45169</v>
      </c>
      <c r="C859" s="71">
        <v>892400</v>
      </c>
      <c r="D859" s="1" t="s">
        <v>4487</v>
      </c>
      <c r="E859" s="71">
        <v>1840001</v>
      </c>
      <c r="G859" s="1" t="s">
        <v>4488</v>
      </c>
      <c r="H859" s="72">
        <v>6710347</v>
      </c>
      <c r="I859" s="1" t="s">
        <v>4489</v>
      </c>
      <c r="J859" s="73">
        <v>1</v>
      </c>
      <c r="K859" s="73">
        <v>0.49</v>
      </c>
      <c r="L859" s="73">
        <v>0.49</v>
      </c>
      <c r="M859" s="1">
        <v>1</v>
      </c>
      <c r="N859" s="1" t="s">
        <v>908</v>
      </c>
      <c r="O859" s="1" t="s">
        <v>1467</v>
      </c>
      <c r="P859" s="1">
        <v>20302010</v>
      </c>
      <c r="Q859" s="73">
        <v>1816856173</v>
      </c>
      <c r="R859" s="74">
        <v>5.91</v>
      </c>
      <c r="S859" s="1" t="s">
        <v>1578</v>
      </c>
      <c r="T859" s="75">
        <v>1.54404385084536</v>
      </c>
      <c r="U859" s="76">
        <v>3407567594.9941902</v>
      </c>
      <c r="V859" s="77">
        <v>3407567594.9941902</v>
      </c>
      <c r="W859" s="77">
        <v>6954219581.6207895</v>
      </c>
      <c r="X859" s="76">
        <v>5.3419374252999998E-3</v>
      </c>
      <c r="Y859" s="71">
        <v>0</v>
      </c>
      <c r="Z859" s="71">
        <v>1</v>
      </c>
      <c r="AA859" s="71">
        <v>0</v>
      </c>
      <c r="AB859" s="71">
        <v>0</v>
      </c>
      <c r="AC859" s="73">
        <v>0</v>
      </c>
      <c r="AD859" s="73">
        <v>1</v>
      </c>
      <c r="AE859" s="1" t="s">
        <v>1579</v>
      </c>
      <c r="AF859" s="1" t="s">
        <v>1450</v>
      </c>
      <c r="AG859" s="1" t="s">
        <v>1451</v>
      </c>
      <c r="AI859" s="2" t="str">
        <f>INDEX('ISO2-ISO3'!$D$1:$D$249, MATCH($N859, 'ISO2-ISO3'!$C$1:$C$249, 0))</f>
        <v>AUS</v>
      </c>
      <c r="AJ859" s="2" t="str">
        <f>INDEX('WB Country Groups'!$C$2:$C$219, MATCH($AI859, 'WB Country Groups'!$B$2:$B$219, 0))</f>
        <v>East Asia &amp; Pacific</v>
      </c>
    </row>
    <row r="860" spans="1:36">
      <c r="A860" s="70">
        <v>45169</v>
      </c>
      <c r="B860" s="70">
        <v>45169</v>
      </c>
      <c r="C860" s="71">
        <v>892400</v>
      </c>
      <c r="D860" s="1" t="s">
        <v>4490</v>
      </c>
      <c r="E860" s="71">
        <v>1841301</v>
      </c>
      <c r="G860" s="1" t="s">
        <v>4491</v>
      </c>
      <c r="H860" s="72">
        <v>6563206</v>
      </c>
      <c r="I860" s="1" t="s">
        <v>4492</v>
      </c>
      <c r="J860" s="73">
        <v>0.9</v>
      </c>
      <c r="K860" s="73">
        <v>0.9</v>
      </c>
      <c r="L860" s="73">
        <v>0.9</v>
      </c>
      <c r="M860" s="1">
        <v>1</v>
      </c>
      <c r="N860" s="1" t="s">
        <v>1305</v>
      </c>
      <c r="O860" s="1" t="s">
        <v>1692</v>
      </c>
      <c r="P860" s="1">
        <v>50102010</v>
      </c>
      <c r="Q860" s="73">
        <v>1884269758</v>
      </c>
      <c r="R860" s="74">
        <v>120.32</v>
      </c>
      <c r="S860" s="1" t="s">
        <v>1573</v>
      </c>
      <c r="T860" s="75">
        <v>18.934999999999999</v>
      </c>
      <c r="U860" s="76">
        <v>10776012862.6514</v>
      </c>
      <c r="V860" s="77">
        <v>10776012862.6514</v>
      </c>
      <c r="W860" s="77">
        <v>11973347625.1682</v>
      </c>
      <c r="X860" s="76">
        <v>1.6893219225099999E-2</v>
      </c>
      <c r="Y860" s="71">
        <v>1</v>
      </c>
      <c r="Z860" s="71">
        <v>0</v>
      </c>
      <c r="AA860" s="71">
        <v>0</v>
      </c>
      <c r="AB860" s="71">
        <v>0</v>
      </c>
      <c r="AC860" s="73">
        <v>1</v>
      </c>
      <c r="AD860" s="73">
        <v>0</v>
      </c>
      <c r="AE860" s="1" t="s">
        <v>1574</v>
      </c>
      <c r="AF860" s="1" t="s">
        <v>1450</v>
      </c>
      <c r="AG860" s="1" t="s">
        <v>1451</v>
      </c>
      <c r="AI860" s="2" t="str">
        <f>INDEX('ISO2-ISO3'!$D$1:$D$249, MATCH($N860, 'ISO2-ISO3'!$C$1:$C$249, 0))</f>
        <v>ZAF</v>
      </c>
      <c r="AJ860" s="2" t="str">
        <f>INDEX('WB Country Groups'!$C$2:$C$219, MATCH($AI860, 'WB Country Groups'!$B$2:$B$219, 0))</f>
        <v>Sub-Saharan Africa</v>
      </c>
    </row>
    <row r="861" spans="1:36">
      <c r="A861" s="70">
        <v>45169</v>
      </c>
      <c r="B861" s="70">
        <v>45169</v>
      </c>
      <c r="C861" s="71">
        <v>892400</v>
      </c>
      <c r="D861" s="1" t="s">
        <v>4493</v>
      </c>
      <c r="E861" s="71">
        <v>1842701</v>
      </c>
      <c r="G861" s="1" t="s">
        <v>4494</v>
      </c>
      <c r="H861" s="72" t="s">
        <v>4495</v>
      </c>
      <c r="I861" s="1" t="s">
        <v>4496</v>
      </c>
      <c r="J861" s="73">
        <v>0.55000000000000004</v>
      </c>
      <c r="K861" s="73">
        <v>0.4</v>
      </c>
      <c r="L861" s="73">
        <v>0.4</v>
      </c>
      <c r="M861" s="1">
        <v>1</v>
      </c>
      <c r="N861" s="1" t="s">
        <v>1359</v>
      </c>
      <c r="O861" s="1" t="s">
        <v>1467</v>
      </c>
      <c r="P861" s="1">
        <v>20302010</v>
      </c>
      <c r="Q861" s="73">
        <v>1380000000</v>
      </c>
      <c r="R861" s="74">
        <v>245</v>
      </c>
      <c r="S861" s="1" t="s">
        <v>3311</v>
      </c>
      <c r="T861" s="75">
        <v>26.657550000000001</v>
      </c>
      <c r="U861" s="76">
        <v>5073234412.0146103</v>
      </c>
      <c r="V861" s="77">
        <v>5073234412.0146103</v>
      </c>
      <c r="W861" s="77">
        <v>12683086030.036501</v>
      </c>
      <c r="X861" s="76">
        <v>7.9531513366999998E-3</v>
      </c>
      <c r="Y861" s="71">
        <v>0</v>
      </c>
      <c r="Z861" s="71">
        <v>1</v>
      </c>
      <c r="AA861" s="71">
        <v>0</v>
      </c>
      <c r="AB861" s="71">
        <v>0</v>
      </c>
      <c r="AC861" s="73">
        <v>1</v>
      </c>
      <c r="AD861" s="73">
        <v>0</v>
      </c>
      <c r="AE861" s="1" t="s">
        <v>3312</v>
      </c>
      <c r="AF861" s="1" t="s">
        <v>1450</v>
      </c>
      <c r="AG861" s="1" t="s">
        <v>1451</v>
      </c>
      <c r="AI861" s="2" t="str">
        <f>INDEX('ISO2-ISO3'!$D$1:$D$249, MATCH($N861, 'ISO2-ISO3'!$C$1:$C$249, 0))</f>
        <v>TUR</v>
      </c>
      <c r="AJ861" s="2" t="str">
        <f>INDEX('WB Country Groups'!$C$2:$C$219, MATCH($AI861, 'WB Country Groups'!$B$2:$B$219, 0))</f>
        <v>Europe &amp; Central Asia</v>
      </c>
    </row>
    <row r="862" spans="1:36">
      <c r="A862" s="70">
        <v>45169</v>
      </c>
      <c r="B862" s="70">
        <v>45169</v>
      </c>
      <c r="C862" s="71">
        <v>892400</v>
      </c>
      <c r="D862" s="1" t="s">
        <v>4497</v>
      </c>
      <c r="E862" s="71">
        <v>1845601</v>
      </c>
      <c r="G862" s="1" t="s">
        <v>4498</v>
      </c>
      <c r="H862" s="72">
        <v>6703972</v>
      </c>
      <c r="I862" s="1" t="s">
        <v>4499</v>
      </c>
      <c r="J862" s="73">
        <v>0.4</v>
      </c>
      <c r="K862" s="73">
        <v>0.4</v>
      </c>
      <c r="L862" s="73">
        <v>0.4</v>
      </c>
      <c r="M862" s="1">
        <v>1</v>
      </c>
      <c r="N862" s="1" t="s">
        <v>1158</v>
      </c>
      <c r="O862" s="1" t="s">
        <v>1548</v>
      </c>
      <c r="P862" s="1">
        <v>55102010</v>
      </c>
      <c r="Q862" s="73">
        <v>1978731915</v>
      </c>
      <c r="R862" s="74">
        <v>17.12</v>
      </c>
      <c r="S862" s="1" t="s">
        <v>2074</v>
      </c>
      <c r="T862" s="75">
        <v>4.6399999999999997</v>
      </c>
      <c r="U862" s="76">
        <v>2920335378</v>
      </c>
      <c r="V862" s="77">
        <v>2920335378</v>
      </c>
      <c r="W862" s="77">
        <v>7300838445</v>
      </c>
      <c r="X862" s="76">
        <v>4.5781186771000001E-3</v>
      </c>
      <c r="Y862" s="71">
        <v>1</v>
      </c>
      <c r="Z862" s="71">
        <v>0</v>
      </c>
      <c r="AA862" s="71">
        <v>0</v>
      </c>
      <c r="AB862" s="71">
        <v>0</v>
      </c>
      <c r="AC862" s="73">
        <v>0.35</v>
      </c>
      <c r="AD862" s="73">
        <v>0.65</v>
      </c>
      <c r="AE862" s="1" t="s">
        <v>2075</v>
      </c>
      <c r="AF862" s="1" t="s">
        <v>1450</v>
      </c>
      <c r="AG862" s="1" t="s">
        <v>1451</v>
      </c>
      <c r="AI862" s="2" t="str">
        <f>INDEX('ISO2-ISO3'!$D$1:$D$249, MATCH($N862, 'ISO2-ISO3'!$C$1:$C$249, 0))</f>
        <v>MYS</v>
      </c>
      <c r="AJ862" s="2" t="str">
        <f>INDEX('WB Country Groups'!$C$2:$C$219, MATCH($AI862, 'WB Country Groups'!$B$2:$B$219, 0))</f>
        <v>East Asia &amp; Pacific</v>
      </c>
    </row>
    <row r="863" spans="1:36">
      <c r="A863" s="70">
        <v>45169</v>
      </c>
      <c r="B863" s="70">
        <v>45169</v>
      </c>
      <c r="C863" s="71">
        <v>892400</v>
      </c>
      <c r="D863" s="1" t="s">
        <v>4500</v>
      </c>
      <c r="E863" s="71">
        <v>1846701</v>
      </c>
      <c r="G863" s="1" t="s">
        <v>4501</v>
      </c>
      <c r="H863" s="72">
        <v>6452586</v>
      </c>
      <c r="I863" s="1" t="s">
        <v>4502</v>
      </c>
      <c r="J863" s="73">
        <v>0.85</v>
      </c>
      <c r="K863" s="73">
        <v>0.85</v>
      </c>
      <c r="L863" s="73">
        <v>0.85</v>
      </c>
      <c r="M863" s="1">
        <v>1</v>
      </c>
      <c r="N863" s="1" t="s">
        <v>1330</v>
      </c>
      <c r="O863" s="1" t="s">
        <v>1484</v>
      </c>
      <c r="P863" s="1">
        <v>40301020</v>
      </c>
      <c r="Q863" s="73">
        <v>15487618243</v>
      </c>
      <c r="R863" s="74">
        <v>9.4700000000000006</v>
      </c>
      <c r="S863" s="1" t="s">
        <v>3111</v>
      </c>
      <c r="T863" s="75">
        <v>31.846499999999999</v>
      </c>
      <c r="U863" s="76">
        <v>3914640009.0128698</v>
      </c>
      <c r="V863" s="77">
        <v>3914640009.0128698</v>
      </c>
      <c r="W863" s="77">
        <v>4605458834.1327896</v>
      </c>
      <c r="X863" s="76">
        <v>6.1368590315000002E-3</v>
      </c>
      <c r="Y863" s="71">
        <v>0</v>
      </c>
      <c r="Z863" s="71">
        <v>1</v>
      </c>
      <c r="AA863" s="71">
        <v>0</v>
      </c>
      <c r="AB863" s="71">
        <v>0</v>
      </c>
      <c r="AC863" s="73">
        <v>1</v>
      </c>
      <c r="AD863" s="73">
        <v>0</v>
      </c>
      <c r="AE863" s="1" t="s">
        <v>3112</v>
      </c>
      <c r="AF863" s="1" t="s">
        <v>1450</v>
      </c>
      <c r="AG863" s="1" t="s">
        <v>1451</v>
      </c>
      <c r="AI863" s="2" t="str">
        <f>INDEX('ISO2-ISO3'!$D$1:$D$249, MATCH($N863, 'ISO2-ISO3'!$C$1:$C$249, 0))</f>
        <v>TWN</v>
      </c>
      <c r="AJ863" s="2" t="str">
        <f>INDEX('WB Country Groups'!$C$2:$C$219, MATCH($AI863, 'WB Country Groups'!$B$2:$B$219, 0))</f>
        <v>East Asia &amp; Pacific</v>
      </c>
    </row>
    <row r="864" spans="1:36">
      <c r="A864" s="70">
        <v>45169</v>
      </c>
      <c r="B864" s="70">
        <v>45169</v>
      </c>
      <c r="C864" s="71">
        <v>892400</v>
      </c>
      <c r="D864" s="1" t="s">
        <v>4503</v>
      </c>
      <c r="E864" s="71">
        <v>1848101</v>
      </c>
      <c r="G864" s="1" t="s">
        <v>4504</v>
      </c>
      <c r="H864" s="72">
        <v>4943402</v>
      </c>
      <c r="I864" s="1" t="s">
        <v>4505</v>
      </c>
      <c r="J864" s="73">
        <v>0.65</v>
      </c>
      <c r="K864" s="73">
        <v>0.65</v>
      </c>
      <c r="L864" s="73">
        <v>0.65</v>
      </c>
      <c r="M864" s="1">
        <v>1</v>
      </c>
      <c r="N864" s="1" t="s">
        <v>910</v>
      </c>
      <c r="O864" s="1" t="s">
        <v>1462</v>
      </c>
      <c r="P864" s="1">
        <v>15104050</v>
      </c>
      <c r="Q864" s="73">
        <v>178549163</v>
      </c>
      <c r="R864" s="74">
        <v>26.98</v>
      </c>
      <c r="S864" s="1" t="s">
        <v>1456</v>
      </c>
      <c r="T864" s="75">
        <v>0.92136177270005104</v>
      </c>
      <c r="U864" s="76">
        <v>3398466014.4461699</v>
      </c>
      <c r="V864" s="77">
        <v>3398466014.4461699</v>
      </c>
      <c r="W864" s="77">
        <v>5228409252.9941101</v>
      </c>
      <c r="X864" s="76">
        <v>5.3276691614000003E-3</v>
      </c>
      <c r="Y864" s="71">
        <v>0</v>
      </c>
      <c r="Z864" s="71">
        <v>1</v>
      </c>
      <c r="AA864" s="71">
        <v>0</v>
      </c>
      <c r="AB864" s="71">
        <v>0</v>
      </c>
      <c r="AC864" s="73">
        <v>1</v>
      </c>
      <c r="AD864" s="73">
        <v>0</v>
      </c>
      <c r="AE864" s="1" t="s">
        <v>2601</v>
      </c>
      <c r="AF864" s="1" t="s">
        <v>1450</v>
      </c>
      <c r="AG864" s="1" t="s">
        <v>1451</v>
      </c>
      <c r="AI864" s="2" t="str">
        <f>INDEX('ISO2-ISO3'!$D$1:$D$249, MATCH($N864, 'ISO2-ISO3'!$C$1:$C$249, 0))</f>
        <v>AUT</v>
      </c>
      <c r="AJ864" s="2" t="str">
        <f>INDEX('WB Country Groups'!$C$2:$C$219, MATCH($AI864, 'WB Country Groups'!$B$2:$B$219, 0))</f>
        <v>Europe &amp; Central Asia</v>
      </c>
    </row>
    <row r="865" spans="1:36">
      <c r="A865" s="70">
        <v>45169</v>
      </c>
      <c r="B865" s="70">
        <v>45169</v>
      </c>
      <c r="C865" s="71">
        <v>892400</v>
      </c>
      <c r="D865" s="1" t="s">
        <v>4506</v>
      </c>
      <c r="E865" s="71">
        <v>1848802</v>
      </c>
      <c r="F865" s="1" t="s">
        <v>4507</v>
      </c>
      <c r="G865" s="1" t="s">
        <v>4508</v>
      </c>
      <c r="H865" s="72">
        <v>2232878</v>
      </c>
      <c r="I865" s="1" t="s">
        <v>4509</v>
      </c>
      <c r="J865" s="73">
        <v>0.85</v>
      </c>
      <c r="K865" s="73">
        <v>0.85</v>
      </c>
      <c r="L865" s="73">
        <v>0.85</v>
      </c>
      <c r="M865" s="1">
        <v>1</v>
      </c>
      <c r="N865" s="1" t="s">
        <v>1236</v>
      </c>
      <c r="O865" s="1" t="s">
        <v>1484</v>
      </c>
      <c r="P865" s="1">
        <v>40101010</v>
      </c>
      <c r="Q865" s="73">
        <v>79533000</v>
      </c>
      <c r="R865" s="74">
        <v>141.43</v>
      </c>
      <c r="S865" s="1" t="s">
        <v>1448</v>
      </c>
      <c r="T865" s="75">
        <v>1</v>
      </c>
      <c r="U865" s="76">
        <v>9561099361.5</v>
      </c>
      <c r="V865" s="77">
        <v>9561099361.5</v>
      </c>
      <c r="W865" s="77">
        <v>11248352190</v>
      </c>
      <c r="X865" s="76">
        <v>1.49886372265E-2</v>
      </c>
      <c r="Y865" s="71">
        <v>1</v>
      </c>
      <c r="Z865" s="71">
        <v>0</v>
      </c>
      <c r="AA865" s="71">
        <v>0</v>
      </c>
      <c r="AB865" s="71">
        <v>0</v>
      </c>
      <c r="AC865" s="73">
        <v>0.5</v>
      </c>
      <c r="AD865" s="73">
        <v>0.5</v>
      </c>
      <c r="AE865" s="1" t="s">
        <v>1449</v>
      </c>
      <c r="AF865" s="1" t="s">
        <v>1450</v>
      </c>
      <c r="AG865" s="1" t="s">
        <v>1451</v>
      </c>
      <c r="AI865" s="2" t="str">
        <f>INDEX('ISO2-ISO3'!$D$1:$D$249, MATCH($N865, 'ISO2-ISO3'!$C$1:$C$249, 0))</f>
        <v>PER</v>
      </c>
      <c r="AJ865" s="2" t="str">
        <f>INDEX('WB Country Groups'!$C$2:$C$219, MATCH($AI865, 'WB Country Groups'!$B$2:$B$219, 0))</f>
        <v>Latin America &amp; Caribbean</v>
      </c>
    </row>
    <row r="866" spans="1:36">
      <c r="A866" s="70">
        <v>45169</v>
      </c>
      <c r="B866" s="70">
        <v>45169</v>
      </c>
      <c r="C866" s="71">
        <v>892400</v>
      </c>
      <c r="D866" s="1" t="s">
        <v>4510</v>
      </c>
      <c r="E866" s="71">
        <v>1849901</v>
      </c>
      <c r="G866" s="1" t="s">
        <v>4511</v>
      </c>
      <c r="H866" s="72">
        <v>4741844</v>
      </c>
      <c r="I866" s="1" t="s">
        <v>4512</v>
      </c>
      <c r="J866" s="73">
        <v>1</v>
      </c>
      <c r="K866" s="73">
        <v>1</v>
      </c>
      <c r="L866" s="73">
        <v>1</v>
      </c>
      <c r="M866" s="1">
        <v>1</v>
      </c>
      <c r="N866" s="1" t="s">
        <v>1058</v>
      </c>
      <c r="O866" s="1" t="s">
        <v>1447</v>
      </c>
      <c r="P866" s="1">
        <v>35202010</v>
      </c>
      <c r="Q866" s="73">
        <v>129242252</v>
      </c>
      <c r="R866" s="74">
        <v>166</v>
      </c>
      <c r="S866" s="1" t="s">
        <v>1456</v>
      </c>
      <c r="T866" s="75">
        <v>0.92136177270005104</v>
      </c>
      <c r="U866" s="76">
        <v>23285330982.561199</v>
      </c>
      <c r="V866" s="77">
        <v>23285330982.561199</v>
      </c>
      <c r="W866" s="77">
        <v>78333104201.291794</v>
      </c>
      <c r="X866" s="76">
        <v>3.6503687034399997E-2</v>
      </c>
      <c r="Y866" s="71">
        <v>1</v>
      </c>
      <c r="Z866" s="71">
        <v>0</v>
      </c>
      <c r="AA866" s="71">
        <v>0</v>
      </c>
      <c r="AB866" s="71">
        <v>0</v>
      </c>
      <c r="AC866" s="73">
        <v>0</v>
      </c>
      <c r="AD866" s="73">
        <v>1</v>
      </c>
      <c r="AE866" s="1" t="s">
        <v>1523</v>
      </c>
      <c r="AF866" s="1" t="s">
        <v>1524</v>
      </c>
      <c r="AG866" s="1" t="s">
        <v>1451</v>
      </c>
      <c r="AI866" s="2" t="str">
        <f>INDEX('ISO2-ISO3'!$D$1:$D$249, MATCH($N866, 'ISO2-ISO3'!$C$1:$C$249, 0))</f>
        <v>DEU</v>
      </c>
      <c r="AJ866" s="2" t="str">
        <f>INDEX('WB Country Groups'!$C$2:$C$219, MATCH($AI866, 'WB Country Groups'!$B$2:$B$219, 0))</f>
        <v>Europe &amp; Central Asia</v>
      </c>
    </row>
    <row r="867" spans="1:36">
      <c r="A867" s="70">
        <v>45169</v>
      </c>
      <c r="B867" s="70">
        <v>45169</v>
      </c>
      <c r="C867" s="71">
        <v>892400</v>
      </c>
      <c r="D867" s="1" t="s">
        <v>4513</v>
      </c>
      <c r="E867" s="71">
        <v>1853501</v>
      </c>
      <c r="G867" s="1" t="s">
        <v>4514</v>
      </c>
      <c r="H867" s="72" t="s">
        <v>4515</v>
      </c>
      <c r="I867" s="1" t="s">
        <v>4516</v>
      </c>
      <c r="J867" s="73">
        <v>0.5</v>
      </c>
      <c r="K867" s="73">
        <v>0.5</v>
      </c>
      <c r="L867" s="73">
        <v>0.5</v>
      </c>
      <c r="M867" s="1">
        <v>1</v>
      </c>
      <c r="N867" s="1" t="s">
        <v>1099</v>
      </c>
      <c r="O867" s="1" t="s">
        <v>1692</v>
      </c>
      <c r="P867" s="1">
        <v>50101020</v>
      </c>
      <c r="Q867" s="73">
        <v>99062216600</v>
      </c>
      <c r="R867" s="74">
        <v>3730</v>
      </c>
      <c r="S867" s="1" t="s">
        <v>3616</v>
      </c>
      <c r="T867" s="75">
        <v>15230</v>
      </c>
      <c r="U867" s="76">
        <v>12130731054.431999</v>
      </c>
      <c r="V867" s="77">
        <v>12130731054.431999</v>
      </c>
      <c r="W867" s="77">
        <v>24261462108.864101</v>
      </c>
      <c r="X867" s="76">
        <v>1.9016968676200001E-2</v>
      </c>
      <c r="Y867" s="71">
        <v>1</v>
      </c>
      <c r="Z867" s="71">
        <v>0</v>
      </c>
      <c r="AA867" s="71">
        <v>0</v>
      </c>
      <c r="AB867" s="71">
        <v>0</v>
      </c>
      <c r="AC867" s="73">
        <v>1</v>
      </c>
      <c r="AD867" s="73">
        <v>0</v>
      </c>
      <c r="AE867" s="1" t="s">
        <v>3617</v>
      </c>
      <c r="AF867" s="1" t="s">
        <v>1450</v>
      </c>
      <c r="AG867" s="1" t="s">
        <v>1451</v>
      </c>
      <c r="AI867" s="2" t="str">
        <f>INDEX('ISO2-ISO3'!$D$1:$D$249, MATCH($N867, 'ISO2-ISO3'!$C$1:$C$249, 0))</f>
        <v>IDN</v>
      </c>
      <c r="AJ867" s="2" t="str">
        <f>INDEX('WB Country Groups'!$C$2:$C$219, MATCH($AI867, 'WB Country Groups'!$B$2:$B$219, 0))</f>
        <v>East Asia &amp; Pacific</v>
      </c>
    </row>
    <row r="868" spans="1:36">
      <c r="A868" s="70">
        <v>45169</v>
      </c>
      <c r="B868" s="70">
        <v>45169</v>
      </c>
      <c r="C868" s="71">
        <v>892400</v>
      </c>
      <c r="D868" s="1" t="s">
        <v>4517</v>
      </c>
      <c r="E868" s="71">
        <v>1853801</v>
      </c>
      <c r="G868" s="1" t="s">
        <v>4518</v>
      </c>
      <c r="H868" s="72">
        <v>4031976</v>
      </c>
      <c r="I868" s="1" t="s">
        <v>4519</v>
      </c>
      <c r="J868" s="73">
        <v>0.9</v>
      </c>
      <c r="K868" s="73">
        <v>0.9</v>
      </c>
      <c r="L868" s="73">
        <v>0.9</v>
      </c>
      <c r="M868" s="1">
        <v>1</v>
      </c>
      <c r="N868" s="1" t="s">
        <v>1058</v>
      </c>
      <c r="O868" s="1" t="s">
        <v>1455</v>
      </c>
      <c r="P868" s="1">
        <v>25203010</v>
      </c>
      <c r="Q868" s="73">
        <v>180000000</v>
      </c>
      <c r="R868" s="74">
        <v>184.42</v>
      </c>
      <c r="S868" s="1" t="s">
        <v>1456</v>
      </c>
      <c r="T868" s="75">
        <v>0.92136177270005104</v>
      </c>
      <c r="U868" s="76">
        <v>32425960014</v>
      </c>
      <c r="V868" s="77">
        <v>32425960014</v>
      </c>
      <c r="W868" s="77">
        <v>36028844460</v>
      </c>
      <c r="X868" s="76">
        <v>5.0833166040400002E-2</v>
      </c>
      <c r="Y868" s="71">
        <v>1</v>
      </c>
      <c r="Z868" s="71">
        <v>0</v>
      </c>
      <c r="AA868" s="71">
        <v>0</v>
      </c>
      <c r="AB868" s="71">
        <v>0</v>
      </c>
      <c r="AC868" s="73">
        <v>0</v>
      </c>
      <c r="AD868" s="73">
        <v>1</v>
      </c>
      <c r="AE868" s="1" t="s">
        <v>1523</v>
      </c>
      <c r="AF868" s="1" t="s">
        <v>1470</v>
      </c>
      <c r="AG868" s="1" t="s">
        <v>1451</v>
      </c>
      <c r="AI868" s="2" t="str">
        <f>INDEX('ISO2-ISO3'!$D$1:$D$249, MATCH($N868, 'ISO2-ISO3'!$C$1:$C$249, 0))</f>
        <v>DEU</v>
      </c>
      <c r="AJ868" s="2" t="str">
        <f>INDEX('WB Country Groups'!$C$2:$C$219, MATCH($AI868, 'WB Country Groups'!$B$2:$B$219, 0))</f>
        <v>Europe &amp; Central Asia</v>
      </c>
    </row>
    <row r="869" spans="1:36">
      <c r="A869" s="70">
        <v>45169</v>
      </c>
      <c r="B869" s="70">
        <v>45169</v>
      </c>
      <c r="C869" s="71">
        <v>892400</v>
      </c>
      <c r="D869" s="1" t="s">
        <v>4520</v>
      </c>
      <c r="E869" s="71">
        <v>1853901</v>
      </c>
      <c r="F869" s="1">
        <v>136375102</v>
      </c>
      <c r="G869" s="1" t="s">
        <v>4521</v>
      </c>
      <c r="H869" s="72">
        <v>2180632</v>
      </c>
      <c r="I869" s="1" t="s">
        <v>4522</v>
      </c>
      <c r="J869" s="73">
        <v>0.85</v>
      </c>
      <c r="K869" s="73">
        <v>0.85</v>
      </c>
      <c r="L869" s="73">
        <v>0.85</v>
      </c>
      <c r="M869" s="1">
        <v>1</v>
      </c>
      <c r="N869" s="1" t="s">
        <v>963</v>
      </c>
      <c r="O869" s="1" t="s">
        <v>1467</v>
      </c>
      <c r="P869" s="1">
        <v>20304010</v>
      </c>
      <c r="Q869" s="73">
        <v>668500000</v>
      </c>
      <c r="R869" s="74">
        <v>152.19999999999999</v>
      </c>
      <c r="S869" s="1" t="s">
        <v>1493</v>
      </c>
      <c r="T869" s="75">
        <v>1.3529500000000001</v>
      </c>
      <c r="U869" s="76">
        <v>63922425071.1408</v>
      </c>
      <c r="V869" s="77">
        <v>63922425071.1408</v>
      </c>
      <c r="W869" s="77">
        <v>75202853024.871597</v>
      </c>
      <c r="X869" s="76">
        <v>0.1002091918309</v>
      </c>
      <c r="Y869" s="71">
        <v>1</v>
      </c>
      <c r="Z869" s="71">
        <v>0</v>
      </c>
      <c r="AA869" s="71">
        <v>0</v>
      </c>
      <c r="AB869" s="71">
        <v>0</v>
      </c>
      <c r="AC869" s="73">
        <v>0</v>
      </c>
      <c r="AD869" s="73">
        <v>1</v>
      </c>
      <c r="AE869" s="1" t="s">
        <v>1494</v>
      </c>
      <c r="AF869" s="1" t="s">
        <v>1450</v>
      </c>
      <c r="AG869" s="1" t="s">
        <v>1451</v>
      </c>
      <c r="AI869" s="2" t="str">
        <f>INDEX('ISO2-ISO3'!$D$1:$D$249, MATCH($N869, 'ISO2-ISO3'!$C$1:$C$249, 0))</f>
        <v>CAN</v>
      </c>
      <c r="AJ869" s="2" t="str">
        <f>INDEX('WB Country Groups'!$C$2:$C$219, MATCH($AI869, 'WB Country Groups'!$B$2:$B$219, 0))</f>
        <v>North America</v>
      </c>
    </row>
    <row r="870" spans="1:36">
      <c r="A870" s="70">
        <v>45169</v>
      </c>
      <c r="B870" s="70">
        <v>45169</v>
      </c>
      <c r="C870" s="71">
        <v>892400</v>
      </c>
      <c r="D870" s="1" t="s">
        <v>4523</v>
      </c>
      <c r="E870" s="71">
        <v>1854301</v>
      </c>
      <c r="F870" s="1">
        <v>518439104</v>
      </c>
      <c r="G870" s="1" t="s">
        <v>4524</v>
      </c>
      <c r="H870" s="72">
        <v>2320524</v>
      </c>
      <c r="I870" s="1" t="s">
        <v>4525</v>
      </c>
      <c r="J870" s="73">
        <v>1</v>
      </c>
      <c r="K870" s="73">
        <v>1</v>
      </c>
      <c r="L870" s="73">
        <v>1</v>
      </c>
      <c r="M870" s="1">
        <v>1</v>
      </c>
      <c r="N870" s="1" t="s">
        <v>1375</v>
      </c>
      <c r="O870" s="1" t="s">
        <v>1499</v>
      </c>
      <c r="P870" s="1">
        <v>30302010</v>
      </c>
      <c r="Q870" s="73">
        <v>231678169</v>
      </c>
      <c r="R870" s="74">
        <v>160.53</v>
      </c>
      <c r="S870" s="1" t="s">
        <v>1448</v>
      </c>
      <c r="T870" s="75">
        <v>1</v>
      </c>
      <c r="U870" s="76">
        <v>37191296469.57</v>
      </c>
      <c r="V870" s="77">
        <v>37191296469.57</v>
      </c>
      <c r="W870" s="77">
        <v>57344558384.940002</v>
      </c>
      <c r="X870" s="76">
        <v>5.8303635355099998E-2</v>
      </c>
      <c r="Y870" s="71">
        <v>1</v>
      </c>
      <c r="Z870" s="71">
        <v>0</v>
      </c>
      <c r="AA870" s="71">
        <v>0</v>
      </c>
      <c r="AB870" s="71">
        <v>0</v>
      </c>
      <c r="AC870" s="73">
        <v>0</v>
      </c>
      <c r="AD870" s="73">
        <v>1</v>
      </c>
      <c r="AE870" s="1" t="s">
        <v>1449</v>
      </c>
      <c r="AF870" s="1" t="s">
        <v>1450</v>
      </c>
      <c r="AG870" s="1" t="s">
        <v>1585</v>
      </c>
      <c r="AI870" s="2" t="str">
        <f>INDEX('ISO2-ISO3'!$D$1:$D$249, MATCH($N870, 'ISO2-ISO3'!$C$1:$C$249, 0))</f>
        <v>USA</v>
      </c>
      <c r="AJ870" s="2" t="str">
        <f>INDEX('WB Country Groups'!$C$2:$C$219, MATCH($AI870, 'WB Country Groups'!$B$2:$B$219, 0))</f>
        <v>North America</v>
      </c>
    </row>
    <row r="871" spans="1:36">
      <c r="A871" s="70">
        <v>45169</v>
      </c>
      <c r="B871" s="70">
        <v>45169</v>
      </c>
      <c r="C871" s="71">
        <v>892400</v>
      </c>
      <c r="D871" s="1" t="s">
        <v>4526</v>
      </c>
      <c r="E871" s="71">
        <v>1854501</v>
      </c>
      <c r="G871" s="1" t="s">
        <v>4527</v>
      </c>
      <c r="H871" s="72" t="s">
        <v>4528</v>
      </c>
      <c r="I871" s="1" t="s">
        <v>4529</v>
      </c>
      <c r="J871" s="73">
        <v>0.55000000000000004</v>
      </c>
      <c r="K871" s="73">
        <v>0.55000000000000004</v>
      </c>
      <c r="L871" s="73">
        <v>0.55000000000000004</v>
      </c>
      <c r="M871" s="1">
        <v>1</v>
      </c>
      <c r="N871" s="1" t="s">
        <v>1093</v>
      </c>
      <c r="O871" s="1" t="s">
        <v>1541</v>
      </c>
      <c r="P871" s="1">
        <v>10102010</v>
      </c>
      <c r="Q871" s="73">
        <v>819424824</v>
      </c>
      <c r="R871" s="74">
        <v>2662</v>
      </c>
      <c r="S871" s="1" t="s">
        <v>4445</v>
      </c>
      <c r="T871" s="75">
        <v>351.70684999999997</v>
      </c>
      <c r="U871" s="76">
        <v>3411135963.9950099</v>
      </c>
      <c r="V871" s="77">
        <v>3411135963.9950099</v>
      </c>
      <c r="W871" s="77">
        <v>6202100422.2268896</v>
      </c>
      <c r="X871" s="76">
        <v>5.3475314460999998E-3</v>
      </c>
      <c r="Y871" s="71">
        <v>0</v>
      </c>
      <c r="Z871" s="71">
        <v>1</v>
      </c>
      <c r="AA871" s="71">
        <v>0</v>
      </c>
      <c r="AB871" s="71">
        <v>0</v>
      </c>
      <c r="AC871" s="73">
        <v>1</v>
      </c>
      <c r="AD871" s="73">
        <v>0</v>
      </c>
      <c r="AE871" s="1" t="s">
        <v>4446</v>
      </c>
      <c r="AF871" s="1" t="s">
        <v>1450</v>
      </c>
      <c r="AG871" s="1" t="s">
        <v>1451</v>
      </c>
      <c r="AI871" s="2" t="str">
        <f>INDEX('ISO2-ISO3'!$D$1:$D$249, MATCH($N871, 'ISO2-ISO3'!$C$1:$C$249, 0))</f>
        <v>HUN</v>
      </c>
      <c r="AJ871" s="2" t="str">
        <f>INDEX('WB Country Groups'!$C$2:$C$219, MATCH($AI871, 'WB Country Groups'!$B$2:$B$219, 0))</f>
        <v>Europe &amp; Central Asia</v>
      </c>
    </row>
    <row r="872" spans="1:36">
      <c r="A872" s="70">
        <v>45169</v>
      </c>
      <c r="B872" s="70">
        <v>45169</v>
      </c>
      <c r="C872" s="71">
        <v>892400</v>
      </c>
      <c r="D872" s="1" t="s">
        <v>4530</v>
      </c>
      <c r="E872" s="71">
        <v>1854901</v>
      </c>
      <c r="G872" s="1" t="s">
        <v>4531</v>
      </c>
      <c r="H872" s="72">
        <v>7145056</v>
      </c>
      <c r="I872" s="1" t="s">
        <v>4532</v>
      </c>
      <c r="J872" s="73">
        <v>0.65</v>
      </c>
      <c r="K872" s="73">
        <v>0.65</v>
      </c>
      <c r="L872" s="73">
        <v>0.65</v>
      </c>
      <c r="M872" s="1">
        <v>1</v>
      </c>
      <c r="N872" s="1" t="s">
        <v>1111</v>
      </c>
      <c r="O872" s="1" t="s">
        <v>1541</v>
      </c>
      <c r="P872" s="1">
        <v>10102010</v>
      </c>
      <c r="Q872" s="73">
        <v>3571487977</v>
      </c>
      <c r="R872" s="74">
        <v>14.284000000000001</v>
      </c>
      <c r="S872" s="1" t="s">
        <v>1456</v>
      </c>
      <c r="T872" s="75">
        <v>0.92136177270005104</v>
      </c>
      <c r="U872" s="76">
        <v>35990029382.355797</v>
      </c>
      <c r="V872" s="77">
        <v>35990029382.355797</v>
      </c>
      <c r="W872" s="77">
        <v>55369275972.855003</v>
      </c>
      <c r="X872" s="76">
        <v>5.6420446414E-2</v>
      </c>
      <c r="Y872" s="71">
        <v>1</v>
      </c>
      <c r="Z872" s="71">
        <v>0</v>
      </c>
      <c r="AA872" s="71">
        <v>0</v>
      </c>
      <c r="AB872" s="71">
        <v>0</v>
      </c>
      <c r="AC872" s="73">
        <v>1</v>
      </c>
      <c r="AD872" s="73">
        <v>0</v>
      </c>
      <c r="AE872" s="1" t="s">
        <v>1607</v>
      </c>
      <c r="AF872" s="1" t="s">
        <v>1608</v>
      </c>
      <c r="AG872" s="1" t="s">
        <v>1451</v>
      </c>
      <c r="AI872" s="2" t="str">
        <f>INDEX('ISO2-ISO3'!$D$1:$D$249, MATCH($N872, 'ISO2-ISO3'!$C$1:$C$249, 0))</f>
        <v>ITA</v>
      </c>
      <c r="AJ872" s="2" t="str">
        <f>INDEX('WB Country Groups'!$C$2:$C$219, MATCH($AI872, 'WB Country Groups'!$B$2:$B$219, 0))</f>
        <v>Europe &amp; Central Asia</v>
      </c>
    </row>
    <row r="873" spans="1:36">
      <c r="A873" s="70">
        <v>45169</v>
      </c>
      <c r="B873" s="70">
        <v>45169</v>
      </c>
      <c r="C873" s="71">
        <v>892400</v>
      </c>
      <c r="D873" s="1" t="s">
        <v>4533</v>
      </c>
      <c r="E873" s="71">
        <v>1856001</v>
      </c>
      <c r="G873" s="1" t="s">
        <v>4534</v>
      </c>
      <c r="H873" s="72" t="s">
        <v>4535</v>
      </c>
      <c r="I873" s="1" t="s">
        <v>4536</v>
      </c>
      <c r="J873" s="73">
        <v>1</v>
      </c>
      <c r="K873" s="73">
        <v>1</v>
      </c>
      <c r="L873" s="73">
        <v>1</v>
      </c>
      <c r="M873" s="1">
        <v>1</v>
      </c>
      <c r="N873" s="1" t="s">
        <v>1369</v>
      </c>
      <c r="O873" s="1" t="s">
        <v>1548</v>
      </c>
      <c r="P873" s="1">
        <v>55103010</v>
      </c>
      <c r="Q873" s="73">
        <v>3677379763</v>
      </c>
      <c r="R873" s="74">
        <v>9.9019999999999992</v>
      </c>
      <c r="S873" s="1" t="s">
        <v>1669</v>
      </c>
      <c r="T873" s="75">
        <v>0.78917255257862096</v>
      </c>
      <c r="U873" s="76">
        <v>46141258073.719299</v>
      </c>
      <c r="V873" s="77">
        <v>46141258073.719299</v>
      </c>
      <c r="W873" s="77">
        <v>46141258073.719299</v>
      </c>
      <c r="X873" s="76">
        <v>7.2334210982800004E-2</v>
      </c>
      <c r="Y873" s="71">
        <v>1</v>
      </c>
      <c r="Z873" s="71">
        <v>0</v>
      </c>
      <c r="AA873" s="71">
        <v>0</v>
      </c>
      <c r="AB873" s="71">
        <v>0</v>
      </c>
      <c r="AC873" s="73">
        <v>1</v>
      </c>
      <c r="AD873" s="73">
        <v>0</v>
      </c>
      <c r="AE873" s="1" t="s">
        <v>1670</v>
      </c>
      <c r="AF873" s="1" t="s">
        <v>1450</v>
      </c>
      <c r="AG873" s="1" t="s">
        <v>1451</v>
      </c>
      <c r="AI873" s="2" t="str">
        <f>INDEX('ISO2-ISO3'!$D$1:$D$249, MATCH($N873, 'ISO2-ISO3'!$C$1:$C$249, 0))</f>
        <v>GBR</v>
      </c>
      <c r="AJ873" s="2" t="str">
        <f>INDEX('WB Country Groups'!$C$2:$C$219, MATCH($AI873, 'WB Country Groups'!$B$2:$B$219, 0))</f>
        <v>Europe &amp; Central Asia</v>
      </c>
    </row>
    <row r="874" spans="1:36">
      <c r="A874" s="70">
        <v>45169</v>
      </c>
      <c r="B874" s="70">
        <v>45169</v>
      </c>
      <c r="C874" s="71">
        <v>892400</v>
      </c>
      <c r="D874" s="1" t="s">
        <v>4537</v>
      </c>
      <c r="E874" s="71">
        <v>1856601</v>
      </c>
      <c r="F874" s="1">
        <v>416515104</v>
      </c>
      <c r="G874" s="1" t="s">
        <v>4538</v>
      </c>
      <c r="H874" s="72">
        <v>2476193</v>
      </c>
      <c r="I874" s="1" t="s">
        <v>4539</v>
      </c>
      <c r="J874" s="73">
        <v>1</v>
      </c>
      <c r="K874" s="73">
        <v>1</v>
      </c>
      <c r="L874" s="73">
        <v>1</v>
      </c>
      <c r="M874" s="1">
        <v>1</v>
      </c>
      <c r="N874" s="1" t="s">
        <v>1375</v>
      </c>
      <c r="O874" s="1" t="s">
        <v>1484</v>
      </c>
      <c r="P874" s="1">
        <v>40301030</v>
      </c>
      <c r="Q874" s="73">
        <v>312393287</v>
      </c>
      <c r="R874" s="74">
        <v>71.819999999999993</v>
      </c>
      <c r="S874" s="1" t="s">
        <v>1448</v>
      </c>
      <c r="T874" s="75">
        <v>1</v>
      </c>
      <c r="U874" s="76">
        <v>22436085872.34</v>
      </c>
      <c r="V874" s="77">
        <v>22436085872.34</v>
      </c>
      <c r="W874" s="77">
        <v>22436085872.34</v>
      </c>
      <c r="X874" s="76">
        <v>3.5172351965900003E-2</v>
      </c>
      <c r="Y874" s="71">
        <v>0</v>
      </c>
      <c r="Z874" s="71">
        <v>1</v>
      </c>
      <c r="AA874" s="71">
        <v>0</v>
      </c>
      <c r="AB874" s="71">
        <v>0</v>
      </c>
      <c r="AC874" s="73">
        <v>1</v>
      </c>
      <c r="AD874" s="73">
        <v>0</v>
      </c>
      <c r="AE874" s="1" t="s">
        <v>1449</v>
      </c>
      <c r="AF874" s="1" t="s">
        <v>1450</v>
      </c>
      <c r="AG874" s="1" t="s">
        <v>1451</v>
      </c>
      <c r="AI874" s="2" t="str">
        <f>INDEX('ISO2-ISO3'!$D$1:$D$249, MATCH($N874, 'ISO2-ISO3'!$C$1:$C$249, 0))</f>
        <v>USA</v>
      </c>
      <c r="AJ874" s="2" t="str">
        <f>INDEX('WB Country Groups'!$C$2:$C$219, MATCH($AI874, 'WB Country Groups'!$B$2:$B$219, 0))</f>
        <v>North America</v>
      </c>
    </row>
    <row r="875" spans="1:36">
      <c r="A875" s="70">
        <v>45169</v>
      </c>
      <c r="B875" s="70">
        <v>45169</v>
      </c>
      <c r="C875" s="71">
        <v>892400</v>
      </c>
      <c r="D875" s="1" t="s">
        <v>4540</v>
      </c>
      <c r="E875" s="71">
        <v>1857001</v>
      </c>
      <c r="G875" s="1" t="s">
        <v>4541</v>
      </c>
      <c r="H875" s="72">
        <v>870612</v>
      </c>
      <c r="I875" s="1" t="s">
        <v>4542</v>
      </c>
      <c r="J875" s="73">
        <v>1</v>
      </c>
      <c r="K875" s="73">
        <v>1</v>
      </c>
      <c r="L875" s="73">
        <v>1</v>
      </c>
      <c r="M875" s="1">
        <v>1</v>
      </c>
      <c r="N875" s="1" t="s">
        <v>1369</v>
      </c>
      <c r="O875" s="1" t="s">
        <v>1484</v>
      </c>
      <c r="P875" s="1">
        <v>40101010</v>
      </c>
      <c r="Q875" s="73">
        <v>66260394923</v>
      </c>
      <c r="R875" s="74">
        <v>0.42354999999999998</v>
      </c>
      <c r="S875" s="1" t="s">
        <v>1669</v>
      </c>
      <c r="T875" s="75">
        <v>0.78917255257862096</v>
      </c>
      <c r="U875" s="76">
        <v>35562045560.170097</v>
      </c>
      <c r="V875" s="77">
        <v>35562045560.170097</v>
      </c>
      <c r="W875" s="77">
        <v>35562045560.170097</v>
      </c>
      <c r="X875" s="76">
        <v>5.5749509526200003E-2</v>
      </c>
      <c r="Y875" s="71">
        <v>1</v>
      </c>
      <c r="Z875" s="71">
        <v>0</v>
      </c>
      <c r="AA875" s="71">
        <v>0</v>
      </c>
      <c r="AB875" s="71">
        <v>0</v>
      </c>
      <c r="AC875" s="73">
        <v>1</v>
      </c>
      <c r="AD875" s="73">
        <v>0</v>
      </c>
      <c r="AE875" s="1" t="s">
        <v>1670</v>
      </c>
      <c r="AF875" s="1" t="s">
        <v>1450</v>
      </c>
      <c r="AG875" s="1" t="s">
        <v>1451</v>
      </c>
      <c r="AI875" s="2" t="str">
        <f>INDEX('ISO2-ISO3'!$D$1:$D$249, MATCH($N875, 'ISO2-ISO3'!$C$1:$C$249, 0))</f>
        <v>GBR</v>
      </c>
      <c r="AJ875" s="2" t="str">
        <f>INDEX('WB Country Groups'!$C$2:$C$219, MATCH($AI875, 'WB Country Groups'!$B$2:$B$219, 0))</f>
        <v>Europe &amp; Central Asia</v>
      </c>
    </row>
    <row r="876" spans="1:36">
      <c r="A876" s="70">
        <v>45169</v>
      </c>
      <c r="B876" s="70">
        <v>45169</v>
      </c>
      <c r="C876" s="71">
        <v>892400</v>
      </c>
      <c r="D876" s="1" t="s">
        <v>4543</v>
      </c>
      <c r="E876" s="71">
        <v>1862801</v>
      </c>
      <c r="G876" s="1" t="s">
        <v>4544</v>
      </c>
      <c r="H876" s="72" t="s">
        <v>4545</v>
      </c>
      <c r="I876" s="1" t="s">
        <v>4546</v>
      </c>
      <c r="J876" s="73">
        <v>0.65</v>
      </c>
      <c r="K876" s="73">
        <v>0.65</v>
      </c>
      <c r="L876" s="73">
        <v>0.65</v>
      </c>
      <c r="M876" s="1">
        <v>1</v>
      </c>
      <c r="N876" s="1" t="s">
        <v>975</v>
      </c>
      <c r="O876" s="1" t="s">
        <v>1692</v>
      </c>
      <c r="P876" s="1">
        <v>50203010</v>
      </c>
      <c r="Q876" s="73">
        <v>3567382347</v>
      </c>
      <c r="R876" s="74">
        <v>64.2</v>
      </c>
      <c r="S876" s="1" t="s">
        <v>1565</v>
      </c>
      <c r="T876" s="75">
        <v>7.8417500000000002</v>
      </c>
      <c r="U876" s="76">
        <v>18983883105.213799</v>
      </c>
      <c r="V876" s="77">
        <v>18983883105.213799</v>
      </c>
      <c r="W876" s="77">
        <v>35479116541.792297</v>
      </c>
      <c r="X876" s="76">
        <v>2.97604413736E-2</v>
      </c>
      <c r="Y876" s="71">
        <v>1</v>
      </c>
      <c r="Z876" s="71">
        <v>0</v>
      </c>
      <c r="AA876" s="71">
        <v>0</v>
      </c>
      <c r="AB876" s="71">
        <v>0</v>
      </c>
      <c r="AC876" s="73">
        <v>0</v>
      </c>
      <c r="AD876" s="73">
        <v>1</v>
      </c>
      <c r="AE876" s="1" t="s">
        <v>1566</v>
      </c>
      <c r="AF876" s="1" t="s">
        <v>1450</v>
      </c>
      <c r="AG876" s="1" t="s">
        <v>3300</v>
      </c>
      <c r="AI876" s="2" t="str">
        <f>INDEX('ISO2-ISO3'!$D$1:$D$249, MATCH($N876, 'ISO2-ISO3'!$C$1:$C$249, 0))</f>
        <v>CHN</v>
      </c>
      <c r="AJ876" s="2" t="str">
        <f>INDEX('WB Country Groups'!$C$2:$C$219, MATCH($AI876, 'WB Country Groups'!$B$2:$B$219, 0))</f>
        <v>East Asia &amp; Pacific</v>
      </c>
    </row>
    <row r="877" spans="1:36">
      <c r="A877" s="70">
        <v>45169</v>
      </c>
      <c r="B877" s="70">
        <v>45169</v>
      </c>
      <c r="C877" s="71">
        <v>892400</v>
      </c>
      <c r="D877" s="1" t="s">
        <v>4547</v>
      </c>
      <c r="E877" s="71">
        <v>1863201</v>
      </c>
      <c r="G877" s="1" t="s">
        <v>4548</v>
      </c>
      <c r="H877" s="72" t="s">
        <v>4549</v>
      </c>
      <c r="I877" s="1" t="s">
        <v>4550</v>
      </c>
      <c r="J877" s="73">
        <v>0.25</v>
      </c>
      <c r="K877" s="73">
        <v>0.25</v>
      </c>
      <c r="L877" s="73">
        <v>0.25</v>
      </c>
      <c r="M877" s="1">
        <v>1</v>
      </c>
      <c r="N877" s="1" t="s">
        <v>1337</v>
      </c>
      <c r="O877" s="1" t="s">
        <v>1455</v>
      </c>
      <c r="P877" s="1">
        <v>25504050</v>
      </c>
      <c r="Q877" s="73">
        <v>12000000000</v>
      </c>
      <c r="R877" s="74">
        <v>20.399999999999999</v>
      </c>
      <c r="S877" s="1" t="s">
        <v>3341</v>
      </c>
      <c r="T877" s="75">
        <v>35.017499999999998</v>
      </c>
      <c r="U877" s="76">
        <v>1747697579.7815399</v>
      </c>
      <c r="V877" s="77">
        <v>1747697579.7815399</v>
      </c>
      <c r="W877" s="77">
        <v>6990790319.1261501</v>
      </c>
      <c r="X877" s="76">
        <v>2.7398109793000001E-3</v>
      </c>
      <c r="Y877" s="71">
        <v>1</v>
      </c>
      <c r="Z877" s="71">
        <v>0</v>
      </c>
      <c r="AA877" s="71">
        <v>0</v>
      </c>
      <c r="AB877" s="71">
        <v>0</v>
      </c>
      <c r="AC877" s="73">
        <v>0</v>
      </c>
      <c r="AD877" s="73">
        <v>1</v>
      </c>
      <c r="AE877" s="1" t="s">
        <v>3342</v>
      </c>
      <c r="AF877" s="1" t="s">
        <v>1450</v>
      </c>
      <c r="AG877" s="1" t="s">
        <v>1451</v>
      </c>
      <c r="AI877" s="2" t="str">
        <f>INDEX('ISO2-ISO3'!$D$1:$D$249, MATCH($N877, 'ISO2-ISO3'!$C$1:$C$249, 0))</f>
        <v>THA</v>
      </c>
      <c r="AJ877" s="2" t="str">
        <f>INDEX('WB Country Groups'!$C$2:$C$219, MATCH($AI877, 'WB Country Groups'!$B$2:$B$219, 0))</f>
        <v>East Asia &amp; Pacific</v>
      </c>
    </row>
    <row r="878" spans="1:36">
      <c r="A878" s="70">
        <v>45169</v>
      </c>
      <c r="B878" s="70">
        <v>45169</v>
      </c>
      <c r="C878" s="71">
        <v>892400</v>
      </c>
      <c r="D878" s="1" t="s">
        <v>4551</v>
      </c>
      <c r="E878" s="71">
        <v>1864601</v>
      </c>
      <c r="G878" s="1" t="s">
        <v>4552</v>
      </c>
      <c r="H878" s="72">
        <v>7320154</v>
      </c>
      <c r="I878" s="1" t="s">
        <v>4553</v>
      </c>
      <c r="J878" s="73">
        <v>0.85</v>
      </c>
      <c r="K878" s="73">
        <v>0.85</v>
      </c>
      <c r="L878" s="73">
        <v>0.85</v>
      </c>
      <c r="M878" s="1">
        <v>1</v>
      </c>
      <c r="N878" s="1" t="s">
        <v>1093</v>
      </c>
      <c r="O878" s="1" t="s">
        <v>1484</v>
      </c>
      <c r="P878" s="1">
        <v>40101010</v>
      </c>
      <c r="Q878" s="73">
        <v>280000000</v>
      </c>
      <c r="R878" s="74">
        <v>14365</v>
      </c>
      <c r="S878" s="1" t="s">
        <v>4445</v>
      </c>
      <c r="T878" s="75">
        <v>351.70684999999997</v>
      </c>
      <c r="U878" s="76">
        <v>9720794462.7748909</v>
      </c>
      <c r="V878" s="77">
        <v>9720794462.7748909</v>
      </c>
      <c r="W878" s="77">
        <v>11436228779.735201</v>
      </c>
      <c r="X878" s="76">
        <v>1.5238986255399999E-2</v>
      </c>
      <c r="Y878" s="71">
        <v>1</v>
      </c>
      <c r="Z878" s="71">
        <v>0</v>
      </c>
      <c r="AA878" s="71">
        <v>0</v>
      </c>
      <c r="AB878" s="71">
        <v>0</v>
      </c>
      <c r="AC878" s="73">
        <v>0.5</v>
      </c>
      <c r="AD878" s="73">
        <v>0.5</v>
      </c>
      <c r="AE878" s="1" t="s">
        <v>4446</v>
      </c>
      <c r="AF878" s="1" t="s">
        <v>1450</v>
      </c>
      <c r="AG878" s="1" t="s">
        <v>1451</v>
      </c>
      <c r="AI878" s="2" t="str">
        <f>INDEX('ISO2-ISO3'!$D$1:$D$249, MATCH($N878, 'ISO2-ISO3'!$C$1:$C$249, 0))</f>
        <v>HUN</v>
      </c>
      <c r="AJ878" s="2" t="str">
        <f>INDEX('WB Country Groups'!$C$2:$C$219, MATCH($AI878, 'WB Country Groups'!$B$2:$B$219, 0))</f>
        <v>Europe &amp; Central Asia</v>
      </c>
    </row>
    <row r="879" spans="1:36">
      <c r="A879" s="70">
        <v>45169</v>
      </c>
      <c r="B879" s="70">
        <v>45169</v>
      </c>
      <c r="C879" s="71">
        <v>892400</v>
      </c>
      <c r="D879" s="1" t="s">
        <v>4554</v>
      </c>
      <c r="E879" s="71">
        <v>1865401</v>
      </c>
      <c r="G879" s="1" t="s">
        <v>4555</v>
      </c>
      <c r="H879" s="72">
        <v>6527666</v>
      </c>
      <c r="I879" s="1" t="s">
        <v>4556</v>
      </c>
      <c r="J879" s="73">
        <v>0.9</v>
      </c>
      <c r="K879" s="73">
        <v>0.9</v>
      </c>
      <c r="L879" s="73">
        <v>0.9</v>
      </c>
      <c r="M879" s="1">
        <v>1</v>
      </c>
      <c r="N879" s="1" t="s">
        <v>1330</v>
      </c>
      <c r="O879" s="1" t="s">
        <v>1484</v>
      </c>
      <c r="P879" s="1">
        <v>40101010</v>
      </c>
      <c r="Q879" s="73">
        <v>19583800786</v>
      </c>
      <c r="R879" s="74">
        <v>23.85</v>
      </c>
      <c r="S879" s="1" t="s">
        <v>3111</v>
      </c>
      <c r="T879" s="75">
        <v>31.846499999999999</v>
      </c>
      <c r="U879" s="76">
        <v>13199763988.8682</v>
      </c>
      <c r="V879" s="77">
        <v>13199763988.8682</v>
      </c>
      <c r="W879" s="77">
        <v>14666404432.075701</v>
      </c>
      <c r="X879" s="76">
        <v>2.0692858260800001E-2</v>
      </c>
      <c r="Y879" s="71">
        <v>1</v>
      </c>
      <c r="Z879" s="71">
        <v>0</v>
      </c>
      <c r="AA879" s="71">
        <v>0</v>
      </c>
      <c r="AB879" s="71">
        <v>0</v>
      </c>
      <c r="AC879" s="73">
        <v>1</v>
      </c>
      <c r="AD879" s="73">
        <v>0</v>
      </c>
      <c r="AE879" s="1" t="s">
        <v>3112</v>
      </c>
      <c r="AF879" s="1" t="s">
        <v>1450</v>
      </c>
      <c r="AG879" s="1" t="s">
        <v>1451</v>
      </c>
      <c r="AI879" s="2" t="str">
        <f>INDEX('ISO2-ISO3'!$D$1:$D$249, MATCH($N879, 'ISO2-ISO3'!$C$1:$C$249, 0))</f>
        <v>TWN</v>
      </c>
      <c r="AJ879" s="2" t="str">
        <f>INDEX('WB Country Groups'!$C$2:$C$219, MATCH($AI879, 'WB Country Groups'!$B$2:$B$219, 0))</f>
        <v>East Asia &amp; Pacific</v>
      </c>
    </row>
    <row r="880" spans="1:36">
      <c r="A880" s="70">
        <v>45169</v>
      </c>
      <c r="B880" s="70">
        <v>45169</v>
      </c>
      <c r="C880" s="71">
        <v>892400</v>
      </c>
      <c r="D880" s="1" t="s">
        <v>4557</v>
      </c>
      <c r="E880" s="71">
        <v>1865801</v>
      </c>
      <c r="G880" s="1" t="s">
        <v>4558</v>
      </c>
      <c r="H880" s="72">
        <v>6411673</v>
      </c>
      <c r="I880" s="1" t="s">
        <v>4559</v>
      </c>
      <c r="J880" s="73">
        <v>0.6</v>
      </c>
      <c r="K880" s="73">
        <v>0.6</v>
      </c>
      <c r="L880" s="73">
        <v>0.6</v>
      </c>
      <c r="M880" s="1">
        <v>1</v>
      </c>
      <c r="N880" s="1" t="s">
        <v>1330</v>
      </c>
      <c r="O880" s="1" t="s">
        <v>1484</v>
      </c>
      <c r="P880" s="1">
        <v>40301020</v>
      </c>
      <c r="Q880" s="73">
        <v>12395212614</v>
      </c>
      <c r="R880" s="74">
        <v>63.6</v>
      </c>
      <c r="S880" s="1" t="s">
        <v>3111</v>
      </c>
      <c r="T880" s="75">
        <v>31.846499999999999</v>
      </c>
      <c r="U880" s="76">
        <v>14852536804.68</v>
      </c>
      <c r="V880" s="77">
        <v>14852536804.68</v>
      </c>
      <c r="W880" s="77">
        <v>24754228007.7999</v>
      </c>
      <c r="X880" s="76">
        <v>2.3283858648700001E-2</v>
      </c>
      <c r="Y880" s="71">
        <v>1</v>
      </c>
      <c r="Z880" s="71">
        <v>0</v>
      </c>
      <c r="AA880" s="71">
        <v>0</v>
      </c>
      <c r="AB880" s="71">
        <v>0</v>
      </c>
      <c r="AC880" s="73">
        <v>1</v>
      </c>
      <c r="AD880" s="73">
        <v>0</v>
      </c>
      <c r="AE880" s="1" t="s">
        <v>3112</v>
      </c>
      <c r="AF880" s="1" t="s">
        <v>1450</v>
      </c>
      <c r="AG880" s="1" t="s">
        <v>1451</v>
      </c>
      <c r="AI880" s="2" t="str">
        <f>INDEX('ISO2-ISO3'!$D$1:$D$249, MATCH($N880, 'ISO2-ISO3'!$C$1:$C$249, 0))</f>
        <v>TWN</v>
      </c>
      <c r="AJ880" s="2" t="str">
        <f>INDEX('WB Country Groups'!$C$2:$C$219, MATCH($AI880, 'WB Country Groups'!$B$2:$B$219, 0))</f>
        <v>East Asia &amp; Pacific</v>
      </c>
    </row>
    <row r="881" spans="1:36">
      <c r="A881" s="70">
        <v>45169</v>
      </c>
      <c r="B881" s="70">
        <v>45169</v>
      </c>
      <c r="C881" s="71">
        <v>892400</v>
      </c>
      <c r="D881" s="1" t="s">
        <v>4560</v>
      </c>
      <c r="E881" s="71">
        <v>1865901</v>
      </c>
      <c r="G881" s="1" t="s">
        <v>4561</v>
      </c>
      <c r="H881" s="72">
        <v>6438564</v>
      </c>
      <c r="I881" s="1" t="s">
        <v>4562</v>
      </c>
      <c r="J881" s="73">
        <v>0.9</v>
      </c>
      <c r="K881" s="73">
        <v>0.9</v>
      </c>
      <c r="L881" s="73">
        <v>0.9</v>
      </c>
      <c r="M881" s="1">
        <v>1</v>
      </c>
      <c r="N881" s="1" t="s">
        <v>1330</v>
      </c>
      <c r="O881" s="1" t="s">
        <v>1474</v>
      </c>
      <c r="P881" s="1">
        <v>45203020</v>
      </c>
      <c r="Q881" s="73">
        <v>13862990610</v>
      </c>
      <c r="R881" s="74">
        <v>106.5</v>
      </c>
      <c r="S881" s="1" t="s">
        <v>3111</v>
      </c>
      <c r="T881" s="75">
        <v>31.846499999999999</v>
      </c>
      <c r="U881" s="76">
        <v>41724134519.287804</v>
      </c>
      <c r="V881" s="77">
        <v>41724134519.287804</v>
      </c>
      <c r="W881" s="77">
        <v>46360149465.875397</v>
      </c>
      <c r="X881" s="76">
        <v>6.5409624171300002E-2</v>
      </c>
      <c r="Y881" s="71">
        <v>1</v>
      </c>
      <c r="Z881" s="71">
        <v>0</v>
      </c>
      <c r="AA881" s="71">
        <v>0</v>
      </c>
      <c r="AB881" s="71">
        <v>0</v>
      </c>
      <c r="AC881" s="73">
        <v>1</v>
      </c>
      <c r="AD881" s="73">
        <v>0</v>
      </c>
      <c r="AE881" s="1" t="s">
        <v>3112</v>
      </c>
      <c r="AF881" s="1" t="s">
        <v>1450</v>
      </c>
      <c r="AG881" s="1" t="s">
        <v>1451</v>
      </c>
      <c r="AI881" s="2" t="str">
        <f>INDEX('ISO2-ISO3'!$D$1:$D$249, MATCH($N881, 'ISO2-ISO3'!$C$1:$C$249, 0))</f>
        <v>TWN</v>
      </c>
      <c r="AJ881" s="2" t="str">
        <f>INDEX('WB Country Groups'!$C$2:$C$219, MATCH($AI881, 'WB Country Groups'!$B$2:$B$219, 0))</f>
        <v>East Asia &amp; Pacific</v>
      </c>
    </row>
    <row r="882" spans="1:36">
      <c r="A882" s="70">
        <v>45169</v>
      </c>
      <c r="B882" s="70">
        <v>45169</v>
      </c>
      <c r="C882" s="71">
        <v>892400</v>
      </c>
      <c r="D882" s="1" t="s">
        <v>4563</v>
      </c>
      <c r="E882" s="71">
        <v>1866701</v>
      </c>
      <c r="G882" s="1" t="s">
        <v>4564</v>
      </c>
      <c r="H882" s="72">
        <v>6966515</v>
      </c>
      <c r="I882" s="1" t="s">
        <v>4565</v>
      </c>
      <c r="J882" s="73">
        <v>0.75</v>
      </c>
      <c r="K882" s="73">
        <v>0.75</v>
      </c>
      <c r="L882" s="73">
        <v>0.75</v>
      </c>
      <c r="M882" s="1">
        <v>1</v>
      </c>
      <c r="N882" s="1" t="s">
        <v>1330</v>
      </c>
      <c r="O882" s="1" t="s">
        <v>1474</v>
      </c>
      <c r="P882" s="1">
        <v>45301020</v>
      </c>
      <c r="Q882" s="73">
        <v>3980000193</v>
      </c>
      <c r="R882" s="74">
        <v>26.35</v>
      </c>
      <c r="S882" s="1" t="s">
        <v>3111</v>
      </c>
      <c r="T882" s="75">
        <v>31.846499999999999</v>
      </c>
      <c r="U882" s="76">
        <v>2469808418.95224</v>
      </c>
      <c r="V882" s="77">
        <v>2469808418.95224</v>
      </c>
      <c r="W882" s="77">
        <v>3293077891.9363198</v>
      </c>
      <c r="X882" s="76">
        <v>3.8718416168999998E-3</v>
      </c>
      <c r="Y882" s="71">
        <v>0</v>
      </c>
      <c r="Z882" s="71">
        <v>1</v>
      </c>
      <c r="AA882" s="71">
        <v>0</v>
      </c>
      <c r="AB882" s="71">
        <v>0</v>
      </c>
      <c r="AC882" s="73">
        <v>1</v>
      </c>
      <c r="AD882" s="73">
        <v>0</v>
      </c>
      <c r="AE882" s="1" t="s">
        <v>3112</v>
      </c>
      <c r="AF882" s="1" t="s">
        <v>1450</v>
      </c>
      <c r="AG882" s="1" t="s">
        <v>1451</v>
      </c>
      <c r="AI882" s="2" t="str">
        <f>INDEX('ISO2-ISO3'!$D$1:$D$249, MATCH($N882, 'ISO2-ISO3'!$C$1:$C$249, 0))</f>
        <v>TWN</v>
      </c>
      <c r="AJ882" s="2" t="str">
        <f>INDEX('WB Country Groups'!$C$2:$C$219, MATCH($AI882, 'WB Country Groups'!$B$2:$B$219, 0))</f>
        <v>East Asia &amp; Pacific</v>
      </c>
    </row>
    <row r="883" spans="1:36">
      <c r="A883" s="70">
        <v>45169</v>
      </c>
      <c r="B883" s="70">
        <v>45169</v>
      </c>
      <c r="C883" s="71">
        <v>892400</v>
      </c>
      <c r="D883" s="1" t="s">
        <v>4566</v>
      </c>
      <c r="E883" s="71">
        <v>1866801</v>
      </c>
      <c r="F883" s="1">
        <v>254687106</v>
      </c>
      <c r="G883" s="1" t="s">
        <v>4567</v>
      </c>
      <c r="H883" s="72">
        <v>2270726</v>
      </c>
      <c r="I883" s="1" t="s">
        <v>4568</v>
      </c>
      <c r="J883" s="73">
        <v>1</v>
      </c>
      <c r="K883" s="73">
        <v>1</v>
      </c>
      <c r="L883" s="73">
        <v>1</v>
      </c>
      <c r="M883" s="1">
        <v>1</v>
      </c>
      <c r="N883" s="1" t="s">
        <v>1375</v>
      </c>
      <c r="O883" s="1" t="s">
        <v>1692</v>
      </c>
      <c r="P883" s="1">
        <v>50202010</v>
      </c>
      <c r="Q883" s="73">
        <v>1826807227</v>
      </c>
      <c r="R883" s="74">
        <v>83.68</v>
      </c>
      <c r="S883" s="1" t="s">
        <v>1448</v>
      </c>
      <c r="T883" s="75">
        <v>1</v>
      </c>
      <c r="U883" s="76">
        <v>152867228755.35999</v>
      </c>
      <c r="V883" s="77">
        <v>152867228755.35999</v>
      </c>
      <c r="W883" s="77">
        <v>152867228755.35999</v>
      </c>
      <c r="X883" s="76">
        <v>0.23964518608240001</v>
      </c>
      <c r="Y883" s="71">
        <v>1</v>
      </c>
      <c r="Z883" s="71">
        <v>0</v>
      </c>
      <c r="AA883" s="71">
        <v>0</v>
      </c>
      <c r="AB883" s="71">
        <v>0</v>
      </c>
      <c r="AC883" s="73">
        <v>0</v>
      </c>
      <c r="AD883" s="73">
        <v>1</v>
      </c>
      <c r="AE883" s="1" t="s">
        <v>1449</v>
      </c>
      <c r="AF883" s="1" t="s">
        <v>1450</v>
      </c>
      <c r="AG883" s="1" t="s">
        <v>1451</v>
      </c>
      <c r="AI883" s="2" t="str">
        <f>INDEX('ISO2-ISO3'!$D$1:$D$249, MATCH($N883, 'ISO2-ISO3'!$C$1:$C$249, 0))</f>
        <v>USA</v>
      </c>
      <c r="AJ883" s="2" t="str">
        <f>INDEX('WB Country Groups'!$C$2:$C$219, MATCH($AI883, 'WB Country Groups'!$B$2:$B$219, 0))</f>
        <v>North America</v>
      </c>
    </row>
    <row r="884" spans="1:36">
      <c r="A884" s="70">
        <v>45169</v>
      </c>
      <c r="B884" s="70">
        <v>45169</v>
      </c>
      <c r="C884" s="71">
        <v>892400</v>
      </c>
      <c r="D884" s="1" t="s">
        <v>4569</v>
      </c>
      <c r="E884" s="71">
        <v>1867901</v>
      </c>
      <c r="G884" s="1" t="s">
        <v>4570</v>
      </c>
      <c r="H884" s="72">
        <v>6099723</v>
      </c>
      <c r="I884" s="1" t="s">
        <v>4571</v>
      </c>
      <c r="J884" s="73">
        <v>0.35</v>
      </c>
      <c r="K884" s="73">
        <v>0.35</v>
      </c>
      <c r="L884" s="73">
        <v>0.35</v>
      </c>
      <c r="M884" s="1">
        <v>1</v>
      </c>
      <c r="N884" s="1" t="s">
        <v>1097</v>
      </c>
      <c r="O884" s="1" t="s">
        <v>1541</v>
      </c>
      <c r="P884" s="1">
        <v>10102030</v>
      </c>
      <c r="Q884" s="73">
        <v>2169252744</v>
      </c>
      <c r="R884" s="74">
        <v>340.55</v>
      </c>
      <c r="S884" s="1" t="s">
        <v>3305</v>
      </c>
      <c r="T884" s="75">
        <v>82.786249999999995</v>
      </c>
      <c r="U884" s="76">
        <v>3123207751.1569901</v>
      </c>
      <c r="V884" s="77">
        <v>3123207751.1569901</v>
      </c>
      <c r="W884" s="77">
        <v>8923450717.5913906</v>
      </c>
      <c r="X884" s="76">
        <v>4.8961553682000001E-3</v>
      </c>
      <c r="Y884" s="71">
        <v>1</v>
      </c>
      <c r="Z884" s="71">
        <v>0</v>
      </c>
      <c r="AA884" s="71">
        <v>0</v>
      </c>
      <c r="AB884" s="71">
        <v>0</v>
      </c>
      <c r="AC884" s="73">
        <v>1</v>
      </c>
      <c r="AD884" s="73">
        <v>0</v>
      </c>
      <c r="AE884" s="1" t="s">
        <v>3306</v>
      </c>
      <c r="AF884" s="1" t="s">
        <v>1450</v>
      </c>
      <c r="AG884" s="1" t="s">
        <v>1451</v>
      </c>
      <c r="AI884" s="2" t="str">
        <f>INDEX('ISO2-ISO3'!$D$1:$D$249, MATCH($N884, 'ISO2-ISO3'!$C$1:$C$249, 0))</f>
        <v>IND</v>
      </c>
      <c r="AJ884" s="2" t="str">
        <f>INDEX('WB Country Groups'!$C$2:$C$219, MATCH($AI884, 'WB Country Groups'!$B$2:$B$219, 0))</f>
        <v>South Asia</v>
      </c>
    </row>
    <row r="885" spans="1:36">
      <c r="A885" s="70">
        <v>45169</v>
      </c>
      <c r="B885" s="70">
        <v>45169</v>
      </c>
      <c r="C885" s="71">
        <v>892400</v>
      </c>
      <c r="D885" s="1" t="s">
        <v>4572</v>
      </c>
      <c r="E885" s="71">
        <v>1868101</v>
      </c>
      <c r="G885" s="1" t="s">
        <v>4573</v>
      </c>
      <c r="H885" s="72" t="s">
        <v>4574</v>
      </c>
      <c r="I885" s="1" t="s">
        <v>4575</v>
      </c>
      <c r="J885" s="73">
        <v>0.95</v>
      </c>
      <c r="K885" s="73">
        <v>0.37</v>
      </c>
      <c r="L885" s="73">
        <v>0.37</v>
      </c>
      <c r="M885" s="1">
        <v>1</v>
      </c>
      <c r="N885" s="1" t="s">
        <v>1097</v>
      </c>
      <c r="O885" s="1" t="s">
        <v>1484</v>
      </c>
      <c r="P885" s="1">
        <v>40101010</v>
      </c>
      <c r="Q885" s="73">
        <v>7492584612</v>
      </c>
      <c r="R885" s="74">
        <v>1571.45</v>
      </c>
      <c r="S885" s="1" t="s">
        <v>3305</v>
      </c>
      <c r="T885" s="75">
        <v>82.786249999999995</v>
      </c>
      <c r="U885" s="76">
        <v>52623016174.245598</v>
      </c>
      <c r="V885" s="77">
        <v>52623016174.245598</v>
      </c>
      <c r="W885" s="77">
        <v>142224368038.50201</v>
      </c>
      <c r="X885" s="76">
        <v>8.2495460969399997E-2</v>
      </c>
      <c r="Y885" s="71">
        <v>1</v>
      </c>
      <c r="Z885" s="71">
        <v>0</v>
      </c>
      <c r="AA885" s="71">
        <v>0</v>
      </c>
      <c r="AB885" s="71">
        <v>0</v>
      </c>
      <c r="AC885" s="73">
        <v>1</v>
      </c>
      <c r="AD885" s="73">
        <v>0</v>
      </c>
      <c r="AE885" s="1" t="s">
        <v>3306</v>
      </c>
      <c r="AF885" s="1" t="s">
        <v>1450</v>
      </c>
      <c r="AG885" s="1" t="s">
        <v>1451</v>
      </c>
      <c r="AI885" s="2" t="str">
        <f>INDEX('ISO2-ISO3'!$D$1:$D$249, MATCH($N885, 'ISO2-ISO3'!$C$1:$C$249, 0))</f>
        <v>IND</v>
      </c>
      <c r="AJ885" s="2" t="str">
        <f>INDEX('WB Country Groups'!$C$2:$C$219, MATCH($AI885, 'WB Country Groups'!$B$2:$B$219, 0))</f>
        <v>South Asia</v>
      </c>
    </row>
    <row r="886" spans="1:36">
      <c r="A886" s="70">
        <v>45169</v>
      </c>
      <c r="B886" s="70">
        <v>45169</v>
      </c>
      <c r="C886" s="71">
        <v>892400</v>
      </c>
      <c r="D886" s="1" t="s">
        <v>4576</v>
      </c>
      <c r="E886" s="71">
        <v>1868201</v>
      </c>
      <c r="G886" s="1" t="s">
        <v>4577</v>
      </c>
      <c r="H886" s="72">
        <v>6410959</v>
      </c>
      <c r="I886" s="1" t="s">
        <v>4578</v>
      </c>
      <c r="J886" s="73">
        <v>0.65</v>
      </c>
      <c r="K886" s="73">
        <v>0.65</v>
      </c>
      <c r="L886" s="73">
        <v>0.65</v>
      </c>
      <c r="M886" s="1">
        <v>1</v>
      </c>
      <c r="N886" s="1" t="s">
        <v>1097</v>
      </c>
      <c r="O886" s="1" t="s">
        <v>1447</v>
      </c>
      <c r="P886" s="1">
        <v>35202010</v>
      </c>
      <c r="Q886" s="73">
        <v>166519760</v>
      </c>
      <c r="R886" s="74">
        <v>5607.85</v>
      </c>
      <c r="S886" s="1" t="s">
        <v>3305</v>
      </c>
      <c r="T886" s="75">
        <v>82.786249999999995</v>
      </c>
      <c r="U886" s="76">
        <v>7331913131.4125204</v>
      </c>
      <c r="V886" s="77">
        <v>7331913131.4125204</v>
      </c>
      <c r="W886" s="77">
        <v>11279866356.0193</v>
      </c>
      <c r="X886" s="76">
        <v>1.14940115094E-2</v>
      </c>
      <c r="Y886" s="71">
        <v>1</v>
      </c>
      <c r="Z886" s="71">
        <v>0</v>
      </c>
      <c r="AA886" s="71">
        <v>0</v>
      </c>
      <c r="AB886" s="71">
        <v>0</v>
      </c>
      <c r="AC886" s="73">
        <v>0</v>
      </c>
      <c r="AD886" s="73">
        <v>1</v>
      </c>
      <c r="AE886" s="1" t="s">
        <v>3306</v>
      </c>
      <c r="AF886" s="1" t="s">
        <v>1450</v>
      </c>
      <c r="AG886" s="1" t="s">
        <v>1451</v>
      </c>
      <c r="AI886" s="2" t="str">
        <f>INDEX('ISO2-ISO3'!$D$1:$D$249, MATCH($N886, 'ISO2-ISO3'!$C$1:$C$249, 0))</f>
        <v>IND</v>
      </c>
      <c r="AJ886" s="2" t="str">
        <f>INDEX('WB Country Groups'!$C$2:$C$219, MATCH($AI886, 'WB Country Groups'!$B$2:$B$219, 0))</f>
        <v>South Asia</v>
      </c>
    </row>
    <row r="887" spans="1:36">
      <c r="A887" s="70">
        <v>45169</v>
      </c>
      <c r="B887" s="70">
        <v>45169</v>
      </c>
      <c r="C887" s="71">
        <v>892400</v>
      </c>
      <c r="D887" s="1" t="s">
        <v>4579</v>
      </c>
      <c r="E887" s="71">
        <v>1868301</v>
      </c>
      <c r="G887" s="1" t="s">
        <v>4580</v>
      </c>
      <c r="H887" s="72">
        <v>6100476</v>
      </c>
      <c r="I887" s="1" t="s">
        <v>4581</v>
      </c>
      <c r="J887" s="73">
        <v>0.4</v>
      </c>
      <c r="K887" s="73">
        <v>0.4</v>
      </c>
      <c r="L887" s="73">
        <v>0.4</v>
      </c>
      <c r="M887" s="1">
        <v>1</v>
      </c>
      <c r="N887" s="1" t="s">
        <v>1097</v>
      </c>
      <c r="O887" s="1" t="s">
        <v>1541</v>
      </c>
      <c r="P887" s="1">
        <v>10102030</v>
      </c>
      <c r="Q887" s="73">
        <v>1418548345</v>
      </c>
      <c r="R887" s="74">
        <v>248.1</v>
      </c>
      <c r="S887" s="1" t="s">
        <v>3305</v>
      </c>
      <c r="T887" s="75">
        <v>82.786249999999995</v>
      </c>
      <c r="U887" s="76">
        <v>1700484534.0597</v>
      </c>
      <c r="V887" s="77">
        <v>1700484534.0597</v>
      </c>
      <c r="W887" s="77">
        <v>4251211335.14925</v>
      </c>
      <c r="X887" s="76">
        <v>2.6657965603000002E-3</v>
      </c>
      <c r="Y887" s="71">
        <v>0</v>
      </c>
      <c r="Z887" s="71">
        <v>1</v>
      </c>
      <c r="AA887" s="71">
        <v>0</v>
      </c>
      <c r="AB887" s="71">
        <v>0</v>
      </c>
      <c r="AC887" s="73">
        <v>1</v>
      </c>
      <c r="AD887" s="73">
        <v>0</v>
      </c>
      <c r="AE887" s="1" t="s">
        <v>3306</v>
      </c>
      <c r="AF887" s="1" t="s">
        <v>1450</v>
      </c>
      <c r="AG887" s="1" t="s">
        <v>1451</v>
      </c>
      <c r="AI887" s="2" t="str">
        <f>INDEX('ISO2-ISO3'!$D$1:$D$249, MATCH($N887, 'ISO2-ISO3'!$C$1:$C$249, 0))</f>
        <v>IND</v>
      </c>
      <c r="AJ887" s="2" t="str">
        <f>INDEX('WB Country Groups'!$C$2:$C$219, MATCH($AI887, 'WB Country Groups'!$B$2:$B$219, 0))</f>
        <v>South Asia</v>
      </c>
    </row>
    <row r="888" spans="1:36">
      <c r="A888" s="70">
        <v>45169</v>
      </c>
      <c r="B888" s="70">
        <v>45169</v>
      </c>
      <c r="C888" s="71">
        <v>892400</v>
      </c>
      <c r="D888" s="1" t="s">
        <v>4582</v>
      </c>
      <c r="E888" s="71">
        <v>1868601</v>
      </c>
      <c r="G888" s="1" t="s">
        <v>4583</v>
      </c>
      <c r="H888" s="72" t="s">
        <v>4584</v>
      </c>
      <c r="I888" s="1" t="s">
        <v>4585</v>
      </c>
      <c r="J888" s="73">
        <v>0.35</v>
      </c>
      <c r="K888" s="73">
        <v>0.2</v>
      </c>
      <c r="L888" s="73">
        <v>0.2</v>
      </c>
      <c r="M888" s="1">
        <v>1</v>
      </c>
      <c r="N888" s="1" t="s">
        <v>1097</v>
      </c>
      <c r="O888" s="1" t="s">
        <v>1484</v>
      </c>
      <c r="P888" s="1">
        <v>40101010</v>
      </c>
      <c r="Q888" s="73">
        <v>8924611734</v>
      </c>
      <c r="R888" s="74">
        <v>561.35</v>
      </c>
      <c r="S888" s="1" t="s">
        <v>3305</v>
      </c>
      <c r="T888" s="75">
        <v>82.786249999999995</v>
      </c>
      <c r="U888" s="76">
        <v>12103050438.6439</v>
      </c>
      <c r="V888" s="77">
        <v>12103050438.6439</v>
      </c>
      <c r="W888" s="77">
        <v>60515252193.219299</v>
      </c>
      <c r="X888" s="76">
        <v>1.89735746383E-2</v>
      </c>
      <c r="Y888" s="71">
        <v>1</v>
      </c>
      <c r="Z888" s="71">
        <v>0</v>
      </c>
      <c r="AA888" s="71">
        <v>0</v>
      </c>
      <c r="AB888" s="71">
        <v>0</v>
      </c>
      <c r="AC888" s="73">
        <v>0.65</v>
      </c>
      <c r="AD888" s="73">
        <v>0.35</v>
      </c>
      <c r="AE888" s="1" t="s">
        <v>3306</v>
      </c>
      <c r="AF888" s="1" t="s">
        <v>1450</v>
      </c>
      <c r="AG888" s="1" t="s">
        <v>1451</v>
      </c>
      <c r="AI888" s="2" t="str">
        <f>INDEX('ISO2-ISO3'!$D$1:$D$249, MATCH($N888, 'ISO2-ISO3'!$C$1:$C$249, 0))</f>
        <v>IND</v>
      </c>
      <c r="AJ888" s="2" t="str">
        <f>INDEX('WB Country Groups'!$C$2:$C$219, MATCH($AI888, 'WB Country Groups'!$B$2:$B$219, 0))</f>
        <v>South Asia</v>
      </c>
    </row>
    <row r="889" spans="1:36">
      <c r="A889" s="70">
        <v>45169</v>
      </c>
      <c r="B889" s="70">
        <v>45169</v>
      </c>
      <c r="C889" s="71">
        <v>892400</v>
      </c>
      <c r="D889" s="1" t="s">
        <v>4586</v>
      </c>
      <c r="E889" s="71">
        <v>1869701</v>
      </c>
      <c r="G889" s="1" t="s">
        <v>4587</v>
      </c>
      <c r="H889" s="72">
        <v>6139362</v>
      </c>
      <c r="I889" s="1" t="s">
        <v>4588</v>
      </c>
      <c r="J889" s="73">
        <v>0.25</v>
      </c>
      <c r="K889" s="73">
        <v>0.25</v>
      </c>
      <c r="L889" s="73">
        <v>0.25</v>
      </c>
      <c r="M889" s="1">
        <v>1</v>
      </c>
      <c r="N889" s="1" t="s">
        <v>1097</v>
      </c>
      <c r="O889" s="1" t="s">
        <v>1541</v>
      </c>
      <c r="P889" s="1">
        <v>10102010</v>
      </c>
      <c r="Q889" s="73">
        <v>12580279206</v>
      </c>
      <c r="R889" s="74">
        <v>174.15</v>
      </c>
      <c r="S889" s="1" t="s">
        <v>3305</v>
      </c>
      <c r="T889" s="75">
        <v>82.786249999999995</v>
      </c>
      <c r="U889" s="76">
        <v>6616000917.1960897</v>
      </c>
      <c r="V889" s="77">
        <v>6616000917.1960897</v>
      </c>
      <c r="W889" s="77">
        <v>26464003668.784401</v>
      </c>
      <c r="X889" s="76">
        <v>1.0371698262799999E-2</v>
      </c>
      <c r="Y889" s="71">
        <v>1</v>
      </c>
      <c r="Z889" s="71">
        <v>0</v>
      </c>
      <c r="AA889" s="71">
        <v>0</v>
      </c>
      <c r="AB889" s="71">
        <v>0</v>
      </c>
      <c r="AC889" s="73">
        <v>1</v>
      </c>
      <c r="AD889" s="73">
        <v>0</v>
      </c>
      <c r="AE889" s="1" t="s">
        <v>3306</v>
      </c>
      <c r="AF889" s="1" t="s">
        <v>1450</v>
      </c>
      <c r="AG889" s="1" t="s">
        <v>1451</v>
      </c>
      <c r="AI889" s="2" t="str">
        <f>INDEX('ISO2-ISO3'!$D$1:$D$249, MATCH($N889, 'ISO2-ISO3'!$C$1:$C$249, 0))</f>
        <v>IND</v>
      </c>
      <c r="AJ889" s="2" t="str">
        <f>INDEX('WB Country Groups'!$C$2:$C$219, MATCH($AI889, 'WB Country Groups'!$B$2:$B$219, 0))</f>
        <v>South Asia</v>
      </c>
    </row>
    <row r="890" spans="1:36">
      <c r="A890" s="70">
        <v>45169</v>
      </c>
      <c r="B890" s="70">
        <v>45169</v>
      </c>
      <c r="C890" s="71">
        <v>892400</v>
      </c>
      <c r="D890" s="1" t="s">
        <v>4589</v>
      </c>
      <c r="E890" s="71">
        <v>1875001</v>
      </c>
      <c r="G890" s="1" t="s">
        <v>4590</v>
      </c>
      <c r="H890" s="72">
        <v>5228658</v>
      </c>
      <c r="I890" s="1" t="s">
        <v>4591</v>
      </c>
      <c r="J890" s="73">
        <v>0.6</v>
      </c>
      <c r="K890" s="73">
        <v>0.6</v>
      </c>
      <c r="L890" s="73">
        <v>0.6</v>
      </c>
      <c r="M890" s="1">
        <v>1</v>
      </c>
      <c r="N890" s="1" t="s">
        <v>1199</v>
      </c>
      <c r="O890" s="1" t="s">
        <v>1467</v>
      </c>
      <c r="P890" s="1">
        <v>20202010</v>
      </c>
      <c r="Q890" s="73">
        <v>183959312</v>
      </c>
      <c r="R890" s="74">
        <v>54.18</v>
      </c>
      <c r="S890" s="1" t="s">
        <v>1456</v>
      </c>
      <c r="T890" s="75">
        <v>0.92136177270005104</v>
      </c>
      <c r="U890" s="76">
        <v>6490555058.4882298</v>
      </c>
      <c r="V890" s="77">
        <v>6490555058.4882298</v>
      </c>
      <c r="W890" s="77">
        <v>10817591764.1471</v>
      </c>
      <c r="X890" s="76">
        <v>1.01750407032E-2</v>
      </c>
      <c r="Y890" s="71">
        <v>0</v>
      </c>
      <c r="Z890" s="71">
        <v>1</v>
      </c>
      <c r="AA890" s="71">
        <v>0</v>
      </c>
      <c r="AB890" s="71">
        <v>0</v>
      </c>
      <c r="AC890" s="73">
        <v>1</v>
      </c>
      <c r="AD890" s="73">
        <v>0</v>
      </c>
      <c r="AE890" s="1" t="s">
        <v>1485</v>
      </c>
      <c r="AF890" s="1" t="s">
        <v>1450</v>
      </c>
      <c r="AG890" s="1" t="s">
        <v>1451</v>
      </c>
      <c r="AI890" s="2" t="str">
        <f>INDEX('ISO2-ISO3'!$D$1:$D$249, MATCH($N890, 'ISO2-ISO3'!$C$1:$C$249, 0))</f>
        <v>NLD</v>
      </c>
      <c r="AJ890" s="2" t="str">
        <f>INDEX('WB Country Groups'!$C$2:$C$219, MATCH($AI890, 'WB Country Groups'!$B$2:$B$219, 0))</f>
        <v>Europe &amp; Central Asia</v>
      </c>
    </row>
    <row r="891" spans="1:36">
      <c r="A891" s="70">
        <v>45169</v>
      </c>
      <c r="B891" s="70">
        <v>45169</v>
      </c>
      <c r="C891" s="71">
        <v>892400</v>
      </c>
      <c r="D891" s="1" t="s">
        <v>4592</v>
      </c>
      <c r="E891" s="71">
        <v>1881701</v>
      </c>
      <c r="G891" s="1" t="s">
        <v>4593</v>
      </c>
      <c r="H891" s="72">
        <v>5051605</v>
      </c>
      <c r="I891" s="1" t="s">
        <v>4594</v>
      </c>
      <c r="J891" s="73">
        <v>0.45</v>
      </c>
      <c r="K891" s="73">
        <v>0.45</v>
      </c>
      <c r="L891" s="73">
        <v>0.45</v>
      </c>
      <c r="M891" s="1">
        <v>1</v>
      </c>
      <c r="N891" s="1" t="s">
        <v>1063</v>
      </c>
      <c r="O891" s="1" t="s">
        <v>1692</v>
      </c>
      <c r="P891" s="1">
        <v>50101020</v>
      </c>
      <c r="Q891" s="73">
        <v>433664596</v>
      </c>
      <c r="R891" s="74">
        <v>13.8</v>
      </c>
      <c r="S891" s="1" t="s">
        <v>1456</v>
      </c>
      <c r="T891" s="75">
        <v>0.92136177270005104</v>
      </c>
      <c r="U891" s="76">
        <v>2922909568.15801</v>
      </c>
      <c r="V891" s="77">
        <v>2922909568.15801</v>
      </c>
      <c r="W891" s="77">
        <v>6495354595.9066801</v>
      </c>
      <c r="X891" s="76">
        <v>4.5821541546999999E-3</v>
      </c>
      <c r="Y891" s="71">
        <v>0</v>
      </c>
      <c r="Z891" s="71">
        <v>1</v>
      </c>
      <c r="AA891" s="71">
        <v>0</v>
      </c>
      <c r="AB891" s="71">
        <v>0</v>
      </c>
      <c r="AC891" s="73">
        <v>0.65</v>
      </c>
      <c r="AD891" s="73">
        <v>0.35</v>
      </c>
      <c r="AE891" s="1" t="s">
        <v>3607</v>
      </c>
      <c r="AF891" s="1" t="s">
        <v>1450</v>
      </c>
      <c r="AG891" s="1" t="s">
        <v>1451</v>
      </c>
      <c r="AI891" s="2" t="str">
        <f>INDEX('ISO2-ISO3'!$D$1:$D$249, MATCH($N891, 'ISO2-ISO3'!$C$1:$C$249, 0))</f>
        <v>GRC</v>
      </c>
      <c r="AJ891" s="2" t="str">
        <f>INDEX('WB Country Groups'!$C$2:$C$219, MATCH($AI891, 'WB Country Groups'!$B$2:$B$219, 0))</f>
        <v>Europe &amp; Central Asia</v>
      </c>
    </row>
    <row r="892" spans="1:36">
      <c r="A892" s="70">
        <v>45169</v>
      </c>
      <c r="B892" s="70">
        <v>45169</v>
      </c>
      <c r="C892" s="71">
        <v>892400</v>
      </c>
      <c r="D892" s="1" t="s">
        <v>4595</v>
      </c>
      <c r="E892" s="71">
        <v>1889102</v>
      </c>
      <c r="G892" s="1" t="s">
        <v>4596</v>
      </c>
      <c r="H892" s="72">
        <v>5051252</v>
      </c>
      <c r="I892" s="1" t="s">
        <v>4597</v>
      </c>
      <c r="J892" s="73">
        <v>1</v>
      </c>
      <c r="K892" s="73">
        <v>1</v>
      </c>
      <c r="L892" s="73">
        <v>1</v>
      </c>
      <c r="M892" s="1">
        <v>1</v>
      </c>
      <c r="N892" s="1" t="s">
        <v>1040</v>
      </c>
      <c r="O892" s="1" t="s">
        <v>1462</v>
      </c>
      <c r="P892" s="1">
        <v>15105020</v>
      </c>
      <c r="Q892" s="73">
        <v>533735699</v>
      </c>
      <c r="R892" s="74">
        <v>31.62</v>
      </c>
      <c r="S892" s="1" t="s">
        <v>1456</v>
      </c>
      <c r="T892" s="75">
        <v>0.92136177270005104</v>
      </c>
      <c r="U892" s="76">
        <v>18317151093.563099</v>
      </c>
      <c r="V892" s="77">
        <v>18317151093.563099</v>
      </c>
      <c r="W892" s="77">
        <v>18317151093.563099</v>
      </c>
      <c r="X892" s="76">
        <v>2.8715226396499999E-2</v>
      </c>
      <c r="Y892" s="71">
        <v>0</v>
      </c>
      <c r="Z892" s="71">
        <v>1</v>
      </c>
      <c r="AA892" s="71">
        <v>0</v>
      </c>
      <c r="AB892" s="71">
        <v>0</v>
      </c>
      <c r="AC892" s="73">
        <v>1</v>
      </c>
      <c r="AD892" s="73">
        <v>0</v>
      </c>
      <c r="AE892" s="1" t="s">
        <v>2280</v>
      </c>
      <c r="AF892" s="1" t="s">
        <v>1450</v>
      </c>
      <c r="AG892" s="1" t="s">
        <v>1451</v>
      </c>
      <c r="AI892" s="2" t="str">
        <f>INDEX('ISO2-ISO3'!$D$1:$D$249, MATCH($N892, 'ISO2-ISO3'!$C$1:$C$249, 0))</f>
        <v>FIN</v>
      </c>
      <c r="AJ892" s="2" t="str">
        <f>INDEX('WB Country Groups'!$C$2:$C$219, MATCH($AI892, 'WB Country Groups'!$B$2:$B$219, 0))</f>
        <v>Europe &amp; Central Asia</v>
      </c>
    </row>
    <row r="893" spans="1:36">
      <c r="A893" s="70">
        <v>45169</v>
      </c>
      <c r="B893" s="70">
        <v>45169</v>
      </c>
      <c r="C893" s="71">
        <v>892400</v>
      </c>
      <c r="D893" s="1" t="s">
        <v>4598</v>
      </c>
      <c r="E893" s="71">
        <v>1889203</v>
      </c>
      <c r="G893" s="1" t="s">
        <v>4599</v>
      </c>
      <c r="H893" s="72">
        <v>5072673</v>
      </c>
      <c r="I893" s="1" t="s">
        <v>4600</v>
      </c>
      <c r="J893" s="73">
        <v>0.95</v>
      </c>
      <c r="K893" s="73">
        <v>0.95</v>
      </c>
      <c r="L893" s="73">
        <v>0.95</v>
      </c>
      <c r="M893" s="1">
        <v>1</v>
      </c>
      <c r="N893" s="1" t="s">
        <v>1040</v>
      </c>
      <c r="O893" s="1" t="s">
        <v>1462</v>
      </c>
      <c r="P893" s="1">
        <v>15105020</v>
      </c>
      <c r="Q893" s="73">
        <v>612384934</v>
      </c>
      <c r="R893" s="74">
        <v>11.755000000000001</v>
      </c>
      <c r="S893" s="1" t="s">
        <v>1456</v>
      </c>
      <c r="T893" s="75">
        <v>0.92136177270005104</v>
      </c>
      <c r="U893" s="76">
        <v>7422334914.2984505</v>
      </c>
      <c r="V893" s="77">
        <v>7422334914.2984505</v>
      </c>
      <c r="W893" s="77">
        <v>10184815383.506201</v>
      </c>
      <c r="X893" s="76">
        <v>1.16357629178E-2</v>
      </c>
      <c r="Y893" s="71">
        <v>0</v>
      </c>
      <c r="Z893" s="71">
        <v>1</v>
      </c>
      <c r="AA893" s="71">
        <v>0</v>
      </c>
      <c r="AB893" s="71">
        <v>0</v>
      </c>
      <c r="AC893" s="73">
        <v>1</v>
      </c>
      <c r="AD893" s="73">
        <v>0</v>
      </c>
      <c r="AE893" s="1" t="s">
        <v>2280</v>
      </c>
      <c r="AF893" s="1" t="s">
        <v>1450</v>
      </c>
      <c r="AG893" s="1" t="s">
        <v>4601</v>
      </c>
      <c r="AI893" s="2" t="str">
        <f>INDEX('ISO2-ISO3'!$D$1:$D$249, MATCH($N893, 'ISO2-ISO3'!$C$1:$C$249, 0))</f>
        <v>FIN</v>
      </c>
      <c r="AJ893" s="2" t="str">
        <f>INDEX('WB Country Groups'!$C$2:$C$219, MATCH($AI893, 'WB Country Groups'!$B$2:$B$219, 0))</f>
        <v>Europe &amp; Central Asia</v>
      </c>
    </row>
    <row r="894" spans="1:36">
      <c r="A894" s="70">
        <v>45169</v>
      </c>
      <c r="B894" s="70">
        <v>45169</v>
      </c>
      <c r="C894" s="71">
        <v>892400</v>
      </c>
      <c r="D894" s="1" t="s">
        <v>4602</v>
      </c>
      <c r="E894" s="71">
        <v>1890401</v>
      </c>
      <c r="G894" s="1" t="s">
        <v>4603</v>
      </c>
      <c r="H894" s="72" t="s">
        <v>4604</v>
      </c>
      <c r="I894" s="1" t="s">
        <v>4605</v>
      </c>
      <c r="J894" s="73">
        <v>0.8</v>
      </c>
      <c r="K894" s="73">
        <v>0.8</v>
      </c>
      <c r="L894" s="73">
        <v>0.8</v>
      </c>
      <c r="M894" s="1">
        <v>1</v>
      </c>
      <c r="N894" s="1" t="s">
        <v>1322</v>
      </c>
      <c r="O894" s="1" t="s">
        <v>1692</v>
      </c>
      <c r="P894" s="1">
        <v>50102010</v>
      </c>
      <c r="Q894" s="73">
        <v>667789434</v>
      </c>
      <c r="R894" s="74">
        <v>77.34</v>
      </c>
      <c r="S894" s="1" t="s">
        <v>1613</v>
      </c>
      <c r="T894" s="75">
        <v>10.9499</v>
      </c>
      <c r="U894" s="76">
        <v>3773319195.6500101</v>
      </c>
      <c r="V894" s="77">
        <v>3773319195.6500101</v>
      </c>
      <c r="W894" s="77">
        <v>4903658592.8602104</v>
      </c>
      <c r="X894" s="76">
        <v>5.9153148006E-3</v>
      </c>
      <c r="Y894" s="71">
        <v>0</v>
      </c>
      <c r="Z894" s="71">
        <v>1</v>
      </c>
      <c r="AA894" s="71">
        <v>0</v>
      </c>
      <c r="AB894" s="71">
        <v>0</v>
      </c>
      <c r="AC894" s="73">
        <v>1</v>
      </c>
      <c r="AD894" s="73">
        <v>0</v>
      </c>
      <c r="AE894" s="1" t="s">
        <v>1614</v>
      </c>
      <c r="AF894" s="1" t="s">
        <v>1450</v>
      </c>
      <c r="AG894" s="1" t="s">
        <v>1619</v>
      </c>
      <c r="AI894" s="2" t="str">
        <f>INDEX('ISO2-ISO3'!$D$1:$D$249, MATCH($N894, 'ISO2-ISO3'!$C$1:$C$249, 0))</f>
        <v>SWE</v>
      </c>
      <c r="AJ894" s="2" t="str">
        <f>INDEX('WB Country Groups'!$C$2:$C$219, MATCH($AI894, 'WB Country Groups'!$B$2:$B$219, 0))</f>
        <v>Europe &amp; Central Asia</v>
      </c>
    </row>
    <row r="895" spans="1:36">
      <c r="A895" s="70">
        <v>45169</v>
      </c>
      <c r="B895" s="70">
        <v>45169</v>
      </c>
      <c r="C895" s="71">
        <v>892400</v>
      </c>
      <c r="D895" s="1" t="s">
        <v>4606</v>
      </c>
      <c r="E895" s="71">
        <v>1899101</v>
      </c>
      <c r="G895" s="1" t="s">
        <v>4607</v>
      </c>
      <c r="H895" s="72" t="s">
        <v>4608</v>
      </c>
      <c r="I895" s="1" t="s">
        <v>4609</v>
      </c>
      <c r="J895" s="73">
        <v>1</v>
      </c>
      <c r="K895" s="73">
        <v>1</v>
      </c>
      <c r="L895" s="73">
        <v>1</v>
      </c>
      <c r="M895" s="1">
        <v>1</v>
      </c>
      <c r="N895" s="1" t="s">
        <v>945</v>
      </c>
      <c r="O895" s="1" t="s">
        <v>1499</v>
      </c>
      <c r="P895" s="1">
        <v>30101040</v>
      </c>
      <c r="Q895" s="73">
        <v>1350256496</v>
      </c>
      <c r="R895" s="74">
        <v>11.61</v>
      </c>
      <c r="S895" s="1" t="s">
        <v>3542</v>
      </c>
      <c r="T895" s="75">
        <v>4.9509499999999997</v>
      </c>
      <c r="U895" s="76">
        <v>3166357551.2901602</v>
      </c>
      <c r="V895" s="77">
        <v>3166357551.2901602</v>
      </c>
      <c r="W895" s="77">
        <v>3166357551.2901602</v>
      </c>
      <c r="X895" s="76">
        <v>4.9637999639000003E-3</v>
      </c>
      <c r="Y895" s="71">
        <v>0</v>
      </c>
      <c r="Z895" s="71">
        <v>1</v>
      </c>
      <c r="AA895" s="71">
        <v>0</v>
      </c>
      <c r="AB895" s="71">
        <v>0</v>
      </c>
      <c r="AC895" s="73">
        <v>0</v>
      </c>
      <c r="AD895" s="73">
        <v>1</v>
      </c>
      <c r="AE895" s="1" t="s">
        <v>3543</v>
      </c>
      <c r="AF895" s="1" t="s">
        <v>3544</v>
      </c>
      <c r="AG895" s="1" t="s">
        <v>1451</v>
      </c>
      <c r="AI895" s="2" t="str">
        <f>INDEX('ISO2-ISO3'!$D$1:$D$249, MATCH($N895, 'ISO2-ISO3'!$C$1:$C$249, 0))</f>
        <v>BRA</v>
      </c>
      <c r="AJ895" s="2" t="str">
        <f>INDEX('WB Country Groups'!$C$2:$C$219, MATCH($AI895, 'WB Country Groups'!$B$2:$B$219, 0))</f>
        <v>Latin America &amp; Caribbean</v>
      </c>
    </row>
    <row r="896" spans="1:36">
      <c r="A896" s="70">
        <v>45169</v>
      </c>
      <c r="B896" s="70">
        <v>45169</v>
      </c>
      <c r="C896" s="71">
        <v>892400</v>
      </c>
      <c r="D896" s="1" t="s">
        <v>4610</v>
      </c>
      <c r="E896" s="71">
        <v>1900101</v>
      </c>
      <c r="F896" s="1">
        <v>771049103</v>
      </c>
      <c r="G896" s="1" t="s">
        <v>4611</v>
      </c>
      <c r="H896" s="72" t="s">
        <v>4612</v>
      </c>
      <c r="I896" s="1" t="s">
        <v>4613</v>
      </c>
      <c r="J896" s="73">
        <v>0.75</v>
      </c>
      <c r="K896" s="73">
        <v>0.75</v>
      </c>
      <c r="L896" s="73">
        <v>0.75</v>
      </c>
      <c r="M896" s="1">
        <v>1</v>
      </c>
      <c r="N896" s="1" t="s">
        <v>1375</v>
      </c>
      <c r="O896" s="1" t="s">
        <v>1692</v>
      </c>
      <c r="P896" s="1">
        <v>50202020</v>
      </c>
      <c r="Q896" s="73">
        <v>560355916</v>
      </c>
      <c r="R896" s="74">
        <v>28.29</v>
      </c>
      <c r="S896" s="1" t="s">
        <v>1448</v>
      </c>
      <c r="T896" s="75">
        <v>1</v>
      </c>
      <c r="U896" s="76">
        <v>11889351647.73</v>
      </c>
      <c r="V896" s="77">
        <v>11889351647.73</v>
      </c>
      <c r="W896" s="77">
        <v>17304801137.220001</v>
      </c>
      <c r="X896" s="76">
        <v>1.8638565709699999E-2</v>
      </c>
      <c r="Y896" s="71">
        <v>0</v>
      </c>
      <c r="Z896" s="71">
        <v>1</v>
      </c>
      <c r="AA896" s="71">
        <v>0</v>
      </c>
      <c r="AB896" s="71">
        <v>0</v>
      </c>
      <c r="AC896" s="73">
        <v>0</v>
      </c>
      <c r="AD896" s="73">
        <v>1</v>
      </c>
      <c r="AE896" s="1" t="s">
        <v>1449</v>
      </c>
      <c r="AF896" s="1" t="s">
        <v>1450</v>
      </c>
      <c r="AG896" s="1" t="s">
        <v>1585</v>
      </c>
      <c r="AI896" s="2" t="str">
        <f>INDEX('ISO2-ISO3'!$D$1:$D$249, MATCH($N896, 'ISO2-ISO3'!$C$1:$C$249, 0))</f>
        <v>USA</v>
      </c>
      <c r="AJ896" s="2" t="str">
        <f>INDEX('WB Country Groups'!$C$2:$C$219, MATCH($AI896, 'WB Country Groups'!$B$2:$B$219, 0))</f>
        <v>North America</v>
      </c>
    </row>
    <row r="897" spans="1:36">
      <c r="A897" s="70">
        <v>45169</v>
      </c>
      <c r="B897" s="70">
        <v>45169</v>
      </c>
      <c r="C897" s="71">
        <v>892400</v>
      </c>
      <c r="D897" s="1" t="s">
        <v>4614</v>
      </c>
      <c r="E897" s="71">
        <v>1900601</v>
      </c>
      <c r="G897" s="1" t="s">
        <v>4615</v>
      </c>
      <c r="H897" s="72" t="s">
        <v>4616</v>
      </c>
      <c r="I897" s="1" t="s">
        <v>4617</v>
      </c>
      <c r="J897" s="73">
        <v>0.35</v>
      </c>
      <c r="K897" s="73">
        <v>0.35</v>
      </c>
      <c r="L897" s="73">
        <v>0.35</v>
      </c>
      <c r="M897" s="1">
        <v>1</v>
      </c>
      <c r="N897" s="1" t="s">
        <v>1129</v>
      </c>
      <c r="O897" s="1" t="s">
        <v>1447</v>
      </c>
      <c r="P897" s="1">
        <v>35201010</v>
      </c>
      <c r="Q897" s="73">
        <v>76784046</v>
      </c>
      <c r="R897" s="74">
        <v>73400</v>
      </c>
      <c r="S897" s="1" t="s">
        <v>3451</v>
      </c>
      <c r="T897" s="75">
        <v>1321.75</v>
      </c>
      <c r="U897" s="76">
        <v>1492401847.3538899</v>
      </c>
      <c r="V897" s="77">
        <v>1492401847.3538899</v>
      </c>
      <c r="W897" s="77">
        <v>4264005278.1539602</v>
      </c>
      <c r="X897" s="76">
        <v>2.3395918230999999E-3</v>
      </c>
      <c r="Y897" s="71">
        <v>0</v>
      </c>
      <c r="Z897" s="71">
        <v>1</v>
      </c>
      <c r="AA897" s="71">
        <v>0</v>
      </c>
      <c r="AB897" s="71">
        <v>0</v>
      </c>
      <c r="AC897" s="73">
        <v>0</v>
      </c>
      <c r="AD897" s="73">
        <v>1</v>
      </c>
      <c r="AE897" s="1" t="s">
        <v>3452</v>
      </c>
      <c r="AF897" s="1" t="s">
        <v>1450</v>
      </c>
      <c r="AG897" s="1" t="s">
        <v>1451</v>
      </c>
      <c r="AI897" s="2" t="str">
        <f>INDEX('ISO2-ISO3'!$D$1:$D$249, MATCH($N897, 'ISO2-ISO3'!$C$1:$C$249, 0))</f>
        <v>KOR</v>
      </c>
      <c r="AJ897" s="2" t="str">
        <f>INDEX('WB Country Groups'!$C$2:$C$219, MATCH($AI897, 'WB Country Groups'!$B$2:$B$219, 0))</f>
        <v>East Asia &amp; Pacific</v>
      </c>
    </row>
    <row r="898" spans="1:36">
      <c r="A898" s="70">
        <v>45169</v>
      </c>
      <c r="B898" s="70">
        <v>45169</v>
      </c>
      <c r="C898" s="71">
        <v>892400</v>
      </c>
      <c r="D898" s="1" t="s">
        <v>4618</v>
      </c>
      <c r="E898" s="71">
        <v>1901601</v>
      </c>
      <c r="G898" s="1" t="s">
        <v>4619</v>
      </c>
      <c r="H898" s="72" t="s">
        <v>4620</v>
      </c>
      <c r="I898" s="1" t="s">
        <v>4621</v>
      </c>
      <c r="J898" s="73">
        <v>0.5</v>
      </c>
      <c r="K898" s="73">
        <v>0.5</v>
      </c>
      <c r="L898" s="73">
        <v>0.5</v>
      </c>
      <c r="M898" s="1">
        <v>1</v>
      </c>
      <c r="N898" s="1" t="s">
        <v>1042</v>
      </c>
      <c r="O898" s="1" t="s">
        <v>1474</v>
      </c>
      <c r="P898" s="1">
        <v>45103010</v>
      </c>
      <c r="Q898" s="73">
        <v>1335275553</v>
      </c>
      <c r="R898" s="74">
        <v>36.61</v>
      </c>
      <c r="S898" s="1" t="s">
        <v>1456</v>
      </c>
      <c r="T898" s="75">
        <v>0.92136177270005104</v>
      </c>
      <c r="U898" s="76">
        <v>26528362389.1157</v>
      </c>
      <c r="V898" s="77">
        <v>26528362389.1157</v>
      </c>
      <c r="W898" s="77">
        <v>53056724778.2314</v>
      </c>
      <c r="X898" s="76">
        <v>4.1587686209499999E-2</v>
      </c>
      <c r="Y898" s="71">
        <v>1</v>
      </c>
      <c r="Z898" s="71">
        <v>0</v>
      </c>
      <c r="AA898" s="71">
        <v>0</v>
      </c>
      <c r="AB898" s="71">
        <v>0</v>
      </c>
      <c r="AC898" s="73">
        <v>0</v>
      </c>
      <c r="AD898" s="73">
        <v>1</v>
      </c>
      <c r="AE898" s="1" t="s">
        <v>1457</v>
      </c>
      <c r="AF898" s="1" t="s">
        <v>1450</v>
      </c>
      <c r="AG898" s="1" t="s">
        <v>1451</v>
      </c>
      <c r="AI898" s="2" t="str">
        <f>INDEX('ISO2-ISO3'!$D$1:$D$249, MATCH($N898, 'ISO2-ISO3'!$C$1:$C$249, 0))</f>
        <v>FRA</v>
      </c>
      <c r="AJ898" s="2" t="str">
        <f>INDEX('WB Country Groups'!$C$2:$C$219, MATCH($AI898, 'WB Country Groups'!$B$2:$B$219, 0))</f>
        <v>Europe &amp; Central Asia</v>
      </c>
    </row>
    <row r="899" spans="1:36">
      <c r="A899" s="70">
        <v>45169</v>
      </c>
      <c r="B899" s="70">
        <v>45169</v>
      </c>
      <c r="C899" s="71">
        <v>892400</v>
      </c>
      <c r="D899" s="1" t="s">
        <v>4622</v>
      </c>
      <c r="E899" s="71">
        <v>1902001</v>
      </c>
      <c r="G899" s="1" t="s">
        <v>4623</v>
      </c>
      <c r="H899" s="72" t="s">
        <v>4624</v>
      </c>
      <c r="I899" s="1" t="s">
        <v>4625</v>
      </c>
      <c r="J899" s="73">
        <v>0.7</v>
      </c>
      <c r="K899" s="73">
        <v>0.7</v>
      </c>
      <c r="L899" s="73">
        <v>0.7</v>
      </c>
      <c r="M899" s="1">
        <v>1</v>
      </c>
      <c r="N899" s="1" t="s">
        <v>1324</v>
      </c>
      <c r="O899" s="1" t="s">
        <v>1484</v>
      </c>
      <c r="P899" s="1">
        <v>40301030</v>
      </c>
      <c r="Q899" s="73">
        <v>53025685</v>
      </c>
      <c r="R899" s="74">
        <v>134.6</v>
      </c>
      <c r="S899" s="1" t="s">
        <v>1468</v>
      </c>
      <c r="T899" s="75">
        <v>0.88324999999999998</v>
      </c>
      <c r="U899" s="76">
        <v>5656473298.2734203</v>
      </c>
      <c r="V899" s="77">
        <v>5656473298.2734203</v>
      </c>
      <c r="W899" s="77">
        <v>8080676140.3906002</v>
      </c>
      <c r="X899" s="76">
        <v>8.8674767454999994E-3</v>
      </c>
      <c r="Y899" s="71">
        <v>0</v>
      </c>
      <c r="Z899" s="71">
        <v>1</v>
      </c>
      <c r="AA899" s="71">
        <v>0</v>
      </c>
      <c r="AB899" s="71">
        <v>0</v>
      </c>
      <c r="AC899" s="73">
        <v>1</v>
      </c>
      <c r="AD899" s="73">
        <v>0</v>
      </c>
      <c r="AE899" s="1" t="s">
        <v>1469</v>
      </c>
      <c r="AF899" s="1" t="s">
        <v>1470</v>
      </c>
      <c r="AG899" s="1" t="s">
        <v>1451</v>
      </c>
      <c r="AI899" s="2" t="str">
        <f>INDEX('ISO2-ISO3'!$D$1:$D$249, MATCH($N899, 'ISO2-ISO3'!$C$1:$C$249, 0))</f>
        <v>CHE</v>
      </c>
      <c r="AJ899" s="2" t="str">
        <f>INDEX('WB Country Groups'!$C$2:$C$219, MATCH($AI899, 'WB Country Groups'!$B$2:$B$219, 0))</f>
        <v>Europe &amp; Central Asia</v>
      </c>
    </row>
    <row r="900" spans="1:36">
      <c r="A900" s="70">
        <v>45169</v>
      </c>
      <c r="B900" s="70">
        <v>45169</v>
      </c>
      <c r="C900" s="71">
        <v>892400</v>
      </c>
      <c r="D900" s="1" t="s">
        <v>4626</v>
      </c>
      <c r="E900" s="71">
        <v>1905401</v>
      </c>
      <c r="G900" s="1" t="s">
        <v>4627</v>
      </c>
      <c r="H900" s="72" t="s">
        <v>4628</v>
      </c>
      <c r="I900" s="1" t="s">
        <v>4629</v>
      </c>
      <c r="J900" s="73">
        <v>0.25</v>
      </c>
      <c r="K900" s="73">
        <v>0.25</v>
      </c>
      <c r="L900" s="73">
        <v>0.25</v>
      </c>
      <c r="M900" s="1">
        <v>1</v>
      </c>
      <c r="N900" s="1" t="s">
        <v>1091</v>
      </c>
      <c r="O900" s="1" t="s">
        <v>1548</v>
      </c>
      <c r="P900" s="1">
        <v>55101010</v>
      </c>
      <c r="Q900" s="73">
        <v>2519610945</v>
      </c>
      <c r="R900" s="74">
        <v>39.700000000000003</v>
      </c>
      <c r="S900" s="1" t="s">
        <v>1565</v>
      </c>
      <c r="T900" s="75">
        <v>7.8417500000000002</v>
      </c>
      <c r="U900" s="76">
        <v>3188974225.02949</v>
      </c>
      <c r="V900" s="77">
        <v>3188974225.02949</v>
      </c>
      <c r="W900" s="77">
        <v>12755896900.118</v>
      </c>
      <c r="X900" s="76">
        <v>4.9992554179000004E-3</v>
      </c>
      <c r="Y900" s="71">
        <v>0</v>
      </c>
      <c r="Z900" s="71">
        <v>1</v>
      </c>
      <c r="AA900" s="71">
        <v>0</v>
      </c>
      <c r="AB900" s="71">
        <v>0</v>
      </c>
      <c r="AC900" s="73">
        <v>1</v>
      </c>
      <c r="AD900" s="73">
        <v>0</v>
      </c>
      <c r="AE900" s="1" t="s">
        <v>1566</v>
      </c>
      <c r="AF900" s="1" t="s">
        <v>1450</v>
      </c>
      <c r="AG900" s="1" t="s">
        <v>1451</v>
      </c>
      <c r="AI900" s="2" t="str">
        <f>INDEX('ISO2-ISO3'!$D$1:$D$249, MATCH($N900, 'ISO2-ISO3'!$C$1:$C$249, 0))</f>
        <v>HKG</v>
      </c>
      <c r="AJ900" s="2" t="str">
        <f>INDEX('WB Country Groups'!$C$2:$C$219, MATCH($AI900, 'WB Country Groups'!$B$2:$B$219, 0))</f>
        <v>East Asia &amp; Pacific</v>
      </c>
    </row>
    <row r="901" spans="1:36">
      <c r="A901" s="70">
        <v>45169</v>
      </c>
      <c r="B901" s="70">
        <v>45169</v>
      </c>
      <c r="C901" s="71">
        <v>892400</v>
      </c>
      <c r="D901" s="1" t="s">
        <v>4630</v>
      </c>
      <c r="E901" s="71">
        <v>1905601</v>
      </c>
      <c r="G901" s="1" t="s">
        <v>4631</v>
      </c>
      <c r="H901" s="72">
        <v>6253983</v>
      </c>
      <c r="I901" s="1" t="s">
        <v>4632</v>
      </c>
      <c r="J901" s="73">
        <v>0.9</v>
      </c>
      <c r="K901" s="73">
        <v>0.9</v>
      </c>
      <c r="L901" s="73">
        <v>0.9</v>
      </c>
      <c r="M901" s="1">
        <v>1</v>
      </c>
      <c r="N901" s="1" t="s">
        <v>908</v>
      </c>
      <c r="O901" s="1" t="s">
        <v>1455</v>
      </c>
      <c r="P901" s="1">
        <v>25301010</v>
      </c>
      <c r="Q901" s="73">
        <v>655761726</v>
      </c>
      <c r="R901" s="74">
        <v>40.9</v>
      </c>
      <c r="S901" s="1" t="s">
        <v>1578</v>
      </c>
      <c r="T901" s="75">
        <v>1.54404385084536</v>
      </c>
      <c r="U901" s="76">
        <v>15633357252.674</v>
      </c>
      <c r="V901" s="77">
        <v>15633357252.674</v>
      </c>
      <c r="W901" s="77">
        <v>17370396947.415501</v>
      </c>
      <c r="X901" s="76">
        <v>2.4507926508600002E-2</v>
      </c>
      <c r="Y901" s="71">
        <v>1</v>
      </c>
      <c r="Z901" s="71">
        <v>0</v>
      </c>
      <c r="AA901" s="71">
        <v>0</v>
      </c>
      <c r="AB901" s="71">
        <v>0</v>
      </c>
      <c r="AC901" s="73">
        <v>0</v>
      </c>
      <c r="AD901" s="73">
        <v>1</v>
      </c>
      <c r="AE901" s="1" t="s">
        <v>1579</v>
      </c>
      <c r="AF901" s="1" t="s">
        <v>1450</v>
      </c>
      <c r="AG901" s="1" t="s">
        <v>1451</v>
      </c>
      <c r="AI901" s="2" t="str">
        <f>INDEX('ISO2-ISO3'!$D$1:$D$249, MATCH($N901, 'ISO2-ISO3'!$C$1:$C$249, 0))</f>
        <v>AUS</v>
      </c>
      <c r="AJ901" s="2" t="str">
        <f>INDEX('WB Country Groups'!$C$2:$C$219, MATCH($AI901, 'WB Country Groups'!$B$2:$B$219, 0))</f>
        <v>East Asia &amp; Pacific</v>
      </c>
    </row>
    <row r="902" spans="1:36">
      <c r="A902" s="70">
        <v>45169</v>
      </c>
      <c r="B902" s="70">
        <v>45169</v>
      </c>
      <c r="C902" s="71">
        <v>892400</v>
      </c>
      <c r="D902" s="1" t="s">
        <v>4633</v>
      </c>
      <c r="E902" s="71">
        <v>1907201</v>
      </c>
      <c r="G902" s="1" t="s">
        <v>4634</v>
      </c>
      <c r="H902" s="72">
        <v>6440332</v>
      </c>
      <c r="I902" s="1" t="s">
        <v>4635</v>
      </c>
      <c r="J902" s="73">
        <v>0.8</v>
      </c>
      <c r="K902" s="73">
        <v>0.8</v>
      </c>
      <c r="L902" s="73">
        <v>0.8</v>
      </c>
      <c r="M902" s="1">
        <v>1</v>
      </c>
      <c r="N902" s="1" t="s">
        <v>1129</v>
      </c>
      <c r="O902" s="1" t="s">
        <v>1455</v>
      </c>
      <c r="P902" s="1">
        <v>25504040</v>
      </c>
      <c r="Q902" s="73">
        <v>39248121</v>
      </c>
      <c r="R902" s="74">
        <v>88200</v>
      </c>
      <c r="S902" s="1" t="s">
        <v>3451</v>
      </c>
      <c r="T902" s="75">
        <v>1321.75</v>
      </c>
      <c r="U902" s="76">
        <v>2095212723.85852</v>
      </c>
      <c r="V902" s="77">
        <v>2095212723.85852</v>
      </c>
      <c r="W902" s="77">
        <v>2649278785.7007799</v>
      </c>
      <c r="X902" s="76">
        <v>3.2845996304999999E-3</v>
      </c>
      <c r="Y902" s="71">
        <v>0</v>
      </c>
      <c r="Z902" s="71">
        <v>1</v>
      </c>
      <c r="AA902" s="71">
        <v>0</v>
      </c>
      <c r="AB902" s="71">
        <v>0</v>
      </c>
      <c r="AC902" s="73">
        <v>0</v>
      </c>
      <c r="AD902" s="73">
        <v>1</v>
      </c>
      <c r="AE902" s="1" t="s">
        <v>3452</v>
      </c>
      <c r="AF902" s="1" t="s">
        <v>1450</v>
      </c>
      <c r="AG902" s="1" t="s">
        <v>1451</v>
      </c>
      <c r="AI902" s="2" t="str">
        <f>INDEX('ISO2-ISO3'!$D$1:$D$249, MATCH($N902, 'ISO2-ISO3'!$C$1:$C$249, 0))</f>
        <v>KOR</v>
      </c>
      <c r="AJ902" s="2" t="str">
        <f>INDEX('WB Country Groups'!$C$2:$C$219, MATCH($AI902, 'WB Country Groups'!$B$2:$B$219, 0))</f>
        <v>East Asia &amp; Pacific</v>
      </c>
    </row>
    <row r="903" spans="1:36">
      <c r="A903" s="70">
        <v>45169</v>
      </c>
      <c r="B903" s="70">
        <v>45169</v>
      </c>
      <c r="C903" s="71">
        <v>892400</v>
      </c>
      <c r="D903" s="1" t="s">
        <v>4636</v>
      </c>
      <c r="E903" s="71">
        <v>1907401</v>
      </c>
      <c r="G903" s="1" t="s">
        <v>4637</v>
      </c>
      <c r="H903" s="72">
        <v>6405869</v>
      </c>
      <c r="I903" s="1" t="s">
        <v>4638</v>
      </c>
      <c r="J903" s="73">
        <v>0.5</v>
      </c>
      <c r="K903" s="73">
        <v>0.5</v>
      </c>
      <c r="L903" s="73">
        <v>0.5</v>
      </c>
      <c r="M903" s="1">
        <v>1</v>
      </c>
      <c r="N903" s="1" t="s">
        <v>1129</v>
      </c>
      <c r="O903" s="1" t="s">
        <v>1467</v>
      </c>
      <c r="P903" s="1">
        <v>20303010</v>
      </c>
      <c r="Q903" s="73">
        <v>489039496</v>
      </c>
      <c r="R903" s="74">
        <v>16660</v>
      </c>
      <c r="S903" s="1" t="s">
        <v>3451</v>
      </c>
      <c r="T903" s="75">
        <v>1321.75</v>
      </c>
      <c r="U903" s="76">
        <v>3082049556.7845702</v>
      </c>
      <c r="V903" s="77">
        <v>3082049556.7845702</v>
      </c>
      <c r="W903" s="77">
        <v>6164099113.5691299</v>
      </c>
      <c r="X903" s="76">
        <v>4.8316329508000001E-3</v>
      </c>
      <c r="Y903" s="71">
        <v>1</v>
      </c>
      <c r="Z903" s="71">
        <v>0</v>
      </c>
      <c r="AA903" s="71">
        <v>0</v>
      </c>
      <c r="AB903" s="71">
        <v>0</v>
      </c>
      <c r="AC903" s="73">
        <v>0.5</v>
      </c>
      <c r="AD903" s="73">
        <v>0.5</v>
      </c>
      <c r="AE903" s="1" t="s">
        <v>3452</v>
      </c>
      <c r="AF903" s="1" t="s">
        <v>1450</v>
      </c>
      <c r="AG903" s="1" t="s">
        <v>1451</v>
      </c>
      <c r="AI903" s="2" t="str">
        <f>INDEX('ISO2-ISO3'!$D$1:$D$249, MATCH($N903, 'ISO2-ISO3'!$C$1:$C$249, 0))</f>
        <v>KOR</v>
      </c>
      <c r="AJ903" s="2" t="str">
        <f>INDEX('WB Country Groups'!$C$2:$C$219, MATCH($AI903, 'WB Country Groups'!$B$2:$B$219, 0))</f>
        <v>East Asia &amp; Pacific</v>
      </c>
    </row>
    <row r="904" spans="1:36">
      <c r="A904" s="70">
        <v>45169</v>
      </c>
      <c r="B904" s="70">
        <v>45169</v>
      </c>
      <c r="C904" s="71">
        <v>892400</v>
      </c>
      <c r="D904" s="1" t="s">
        <v>4639</v>
      </c>
      <c r="E904" s="71">
        <v>1910001</v>
      </c>
      <c r="F904" s="1" t="s">
        <v>4640</v>
      </c>
      <c r="G904" s="1" t="s">
        <v>4641</v>
      </c>
      <c r="H904" s="72">
        <v>6068411</v>
      </c>
      <c r="I904" s="1" t="s">
        <v>4642</v>
      </c>
      <c r="J904" s="73">
        <v>0.3</v>
      </c>
      <c r="K904" s="73">
        <v>0.3</v>
      </c>
      <c r="L904" s="73">
        <v>0.3</v>
      </c>
      <c r="M904" s="1">
        <v>1</v>
      </c>
      <c r="N904" s="1" t="s">
        <v>1239</v>
      </c>
      <c r="O904" s="1" t="s">
        <v>1467</v>
      </c>
      <c r="P904" s="1">
        <v>20105010</v>
      </c>
      <c r="Q904" s="73">
        <v>5630225457</v>
      </c>
      <c r="R904" s="74">
        <v>47</v>
      </c>
      <c r="S904" s="1" t="s">
        <v>3727</v>
      </c>
      <c r="T904" s="75">
        <v>56.62</v>
      </c>
      <c r="U904" s="76">
        <v>1402087229.6661999</v>
      </c>
      <c r="V904" s="77">
        <v>1402087229.6661999</v>
      </c>
      <c r="W904" s="77">
        <v>4673624098.8873196</v>
      </c>
      <c r="X904" s="76">
        <v>2.1980084141999998E-3</v>
      </c>
      <c r="Y904" s="71">
        <v>0</v>
      </c>
      <c r="Z904" s="71">
        <v>1</v>
      </c>
      <c r="AA904" s="71">
        <v>0</v>
      </c>
      <c r="AB904" s="71">
        <v>0</v>
      </c>
      <c r="AC904" s="73">
        <v>1</v>
      </c>
      <c r="AD904" s="73">
        <v>0</v>
      </c>
      <c r="AE904" s="1" t="s">
        <v>3728</v>
      </c>
      <c r="AF904" s="1" t="s">
        <v>1450</v>
      </c>
      <c r="AG904" s="1" t="s">
        <v>1451</v>
      </c>
      <c r="AI904" s="2" t="str">
        <f>INDEX('ISO2-ISO3'!$D$1:$D$249, MATCH($N904, 'ISO2-ISO3'!$C$1:$C$249, 0))</f>
        <v>PHL</v>
      </c>
      <c r="AJ904" s="2" t="str">
        <f>INDEX('WB Country Groups'!$C$2:$C$219, MATCH($AI904, 'WB Country Groups'!$B$2:$B$219, 0))</f>
        <v>East Asia &amp; Pacific</v>
      </c>
    </row>
    <row r="905" spans="1:36">
      <c r="A905" s="70">
        <v>45169</v>
      </c>
      <c r="B905" s="70">
        <v>45169</v>
      </c>
      <c r="C905" s="71">
        <v>892400</v>
      </c>
      <c r="D905" s="1" t="s">
        <v>4643</v>
      </c>
      <c r="E905" s="71">
        <v>1910701</v>
      </c>
      <c r="F905" s="1" t="s">
        <v>4644</v>
      </c>
      <c r="G905" s="1" t="s">
        <v>4645</v>
      </c>
      <c r="H905" s="72">
        <v>6474494</v>
      </c>
      <c r="I905" s="1" t="s">
        <v>4646</v>
      </c>
      <c r="J905" s="73">
        <v>0.4</v>
      </c>
      <c r="K905" s="73">
        <v>0.4</v>
      </c>
      <c r="L905" s="73">
        <v>0.4</v>
      </c>
      <c r="M905" s="1">
        <v>1</v>
      </c>
      <c r="N905" s="1" t="s">
        <v>1239</v>
      </c>
      <c r="O905" s="1" t="s">
        <v>1455</v>
      </c>
      <c r="P905" s="1">
        <v>25301040</v>
      </c>
      <c r="Q905" s="73">
        <v>1119112798</v>
      </c>
      <c r="R905" s="74">
        <v>237</v>
      </c>
      <c r="S905" s="1" t="s">
        <v>3727</v>
      </c>
      <c r="T905" s="75">
        <v>56.62</v>
      </c>
      <c r="U905" s="76">
        <v>1873752971.5718801</v>
      </c>
      <c r="V905" s="77">
        <v>1873752971.5718801</v>
      </c>
      <c r="W905" s="77">
        <v>4684382428.9297104</v>
      </c>
      <c r="X905" s="76">
        <v>2.9374240848999999E-3</v>
      </c>
      <c r="Y905" s="71">
        <v>0</v>
      </c>
      <c r="Z905" s="71">
        <v>1</v>
      </c>
      <c r="AA905" s="71">
        <v>0</v>
      </c>
      <c r="AB905" s="71">
        <v>0</v>
      </c>
      <c r="AC905" s="73">
        <v>0</v>
      </c>
      <c r="AD905" s="73">
        <v>1</v>
      </c>
      <c r="AE905" s="1" t="s">
        <v>3728</v>
      </c>
      <c r="AF905" s="1" t="s">
        <v>1450</v>
      </c>
      <c r="AG905" s="1" t="s">
        <v>1451</v>
      </c>
      <c r="AI905" s="2" t="str">
        <f>INDEX('ISO2-ISO3'!$D$1:$D$249, MATCH($N905, 'ISO2-ISO3'!$C$1:$C$249, 0))</f>
        <v>PHL</v>
      </c>
      <c r="AJ905" s="2" t="str">
        <f>INDEX('WB Country Groups'!$C$2:$C$219, MATCH($AI905, 'WB Country Groups'!$B$2:$B$219, 0))</f>
        <v>East Asia &amp; Pacific</v>
      </c>
    </row>
    <row r="906" spans="1:36">
      <c r="A906" s="70">
        <v>45169</v>
      </c>
      <c r="B906" s="70">
        <v>45169</v>
      </c>
      <c r="C906" s="71">
        <v>892400</v>
      </c>
      <c r="D906" s="1" t="s">
        <v>4647</v>
      </c>
      <c r="E906" s="71">
        <v>1912002</v>
      </c>
      <c r="G906" s="1" t="s">
        <v>4648</v>
      </c>
      <c r="H906" s="72" t="s">
        <v>4649</v>
      </c>
      <c r="I906" s="1" t="s">
        <v>4650</v>
      </c>
      <c r="J906" s="73">
        <v>1</v>
      </c>
      <c r="K906" s="73">
        <v>1</v>
      </c>
      <c r="L906" s="73">
        <v>1</v>
      </c>
      <c r="M906" s="1">
        <v>1</v>
      </c>
      <c r="N906" s="1" t="s">
        <v>945</v>
      </c>
      <c r="O906" s="1" t="s">
        <v>1455</v>
      </c>
      <c r="P906" s="1">
        <v>25504010</v>
      </c>
      <c r="Q906" s="73">
        <v>963226993</v>
      </c>
      <c r="R906" s="74">
        <v>16.03</v>
      </c>
      <c r="S906" s="1" t="s">
        <v>3542</v>
      </c>
      <c r="T906" s="75">
        <v>4.9509499999999997</v>
      </c>
      <c r="U906" s="76">
        <v>3118700188.40627</v>
      </c>
      <c r="V906" s="77">
        <v>3118700188.40626</v>
      </c>
      <c r="W906" s="77">
        <v>3118700188.40627</v>
      </c>
      <c r="X906" s="76">
        <v>4.8890890027000001E-3</v>
      </c>
      <c r="Y906" s="71">
        <v>0</v>
      </c>
      <c r="Z906" s="71">
        <v>1</v>
      </c>
      <c r="AA906" s="71">
        <v>0</v>
      </c>
      <c r="AB906" s="71">
        <v>0</v>
      </c>
      <c r="AC906" s="73">
        <v>0.65</v>
      </c>
      <c r="AD906" s="73">
        <v>0.35</v>
      </c>
      <c r="AE906" s="1" t="s">
        <v>3543</v>
      </c>
      <c r="AF906" s="1" t="s">
        <v>3544</v>
      </c>
      <c r="AG906" s="1" t="s">
        <v>1451</v>
      </c>
      <c r="AI906" s="2" t="str">
        <f>INDEX('ISO2-ISO3'!$D$1:$D$249, MATCH($N906, 'ISO2-ISO3'!$C$1:$C$249, 0))</f>
        <v>BRA</v>
      </c>
      <c r="AJ906" s="2" t="str">
        <f>INDEX('WB Country Groups'!$C$2:$C$219, MATCH($AI906, 'WB Country Groups'!$B$2:$B$219, 0))</f>
        <v>Latin America &amp; Caribbean</v>
      </c>
    </row>
    <row r="907" spans="1:36">
      <c r="A907" s="70">
        <v>45169</v>
      </c>
      <c r="B907" s="70">
        <v>45169</v>
      </c>
      <c r="C907" s="71">
        <v>892400</v>
      </c>
      <c r="D907" s="1" t="s">
        <v>4651</v>
      </c>
      <c r="E907" s="71">
        <v>1922401</v>
      </c>
      <c r="G907" s="1" t="s">
        <v>4652</v>
      </c>
      <c r="H907" s="72">
        <v>6595179</v>
      </c>
      <c r="I907" s="1" t="s">
        <v>4653</v>
      </c>
      <c r="J907" s="73">
        <v>1</v>
      </c>
      <c r="K907" s="73">
        <v>1</v>
      </c>
      <c r="L907" s="73">
        <v>1</v>
      </c>
      <c r="M907" s="1">
        <v>1</v>
      </c>
      <c r="N907" s="1" t="s">
        <v>1115</v>
      </c>
      <c r="O907" s="1" t="s">
        <v>1467</v>
      </c>
      <c r="P907" s="1">
        <v>20106020</v>
      </c>
      <c r="Q907" s="73">
        <v>284669397</v>
      </c>
      <c r="R907" s="74">
        <v>2543.5</v>
      </c>
      <c r="S907" s="1" t="s">
        <v>1479</v>
      </c>
      <c r="T907" s="75">
        <v>145.58500000000001</v>
      </c>
      <c r="U907" s="76">
        <v>4973428658.6495895</v>
      </c>
      <c r="V907" s="77">
        <v>4973428658.6495895</v>
      </c>
      <c r="W907" s="77">
        <v>4973428658.6495895</v>
      </c>
      <c r="X907" s="76">
        <v>7.7966889704000003E-3</v>
      </c>
      <c r="Y907" s="71">
        <v>0</v>
      </c>
      <c r="Z907" s="71">
        <v>1</v>
      </c>
      <c r="AA907" s="71">
        <v>0</v>
      </c>
      <c r="AB907" s="71">
        <v>0</v>
      </c>
      <c r="AC907" s="73">
        <v>0</v>
      </c>
      <c r="AD907" s="73">
        <v>1</v>
      </c>
      <c r="AE907" s="1" t="s">
        <v>1480</v>
      </c>
      <c r="AF907" s="1" t="s">
        <v>1450</v>
      </c>
      <c r="AG907" s="1" t="s">
        <v>1451</v>
      </c>
      <c r="AI907" s="2" t="str">
        <f>INDEX('ISO2-ISO3'!$D$1:$D$249, MATCH($N907, 'ISO2-ISO3'!$C$1:$C$249, 0))</f>
        <v>JPN</v>
      </c>
      <c r="AJ907" s="2" t="str">
        <f>INDEX('WB Country Groups'!$C$2:$C$219, MATCH($AI907, 'WB Country Groups'!$B$2:$B$219, 0))</f>
        <v>East Asia &amp; Pacific</v>
      </c>
    </row>
    <row r="908" spans="1:36">
      <c r="A908" s="70">
        <v>45169</v>
      </c>
      <c r="B908" s="70">
        <v>45169</v>
      </c>
      <c r="C908" s="71">
        <v>892400</v>
      </c>
      <c r="D908" s="1" t="s">
        <v>4654</v>
      </c>
      <c r="E908" s="71">
        <v>1936201</v>
      </c>
      <c r="G908" s="1" t="s">
        <v>4655</v>
      </c>
      <c r="H908" s="72" t="s">
        <v>4656</v>
      </c>
      <c r="I908" s="1" t="s">
        <v>4657</v>
      </c>
      <c r="J908" s="73">
        <v>0.95</v>
      </c>
      <c r="K908" s="73">
        <v>0.95</v>
      </c>
      <c r="L908" s="73">
        <v>0.95</v>
      </c>
      <c r="M908" s="1">
        <v>1</v>
      </c>
      <c r="N908" s="1" t="s">
        <v>908</v>
      </c>
      <c r="O908" s="1" t="s">
        <v>1484</v>
      </c>
      <c r="P908" s="1">
        <v>40203030</v>
      </c>
      <c r="Q908" s="73">
        <v>386476754</v>
      </c>
      <c r="R908" s="74">
        <v>177.53</v>
      </c>
      <c r="S908" s="1" t="s">
        <v>1578</v>
      </c>
      <c r="T908" s="75">
        <v>1.54404385084536</v>
      </c>
      <c r="U908" s="76">
        <v>42214252655.488098</v>
      </c>
      <c r="V908" s="77">
        <v>42214252655.488098</v>
      </c>
      <c r="W908" s="77">
        <v>44436055426.829597</v>
      </c>
      <c r="X908" s="76">
        <v>6.6177967084999997E-2</v>
      </c>
      <c r="Y908" s="71">
        <v>1</v>
      </c>
      <c r="Z908" s="71">
        <v>0</v>
      </c>
      <c r="AA908" s="71">
        <v>0</v>
      </c>
      <c r="AB908" s="71">
        <v>0</v>
      </c>
      <c r="AC908" s="73">
        <v>1</v>
      </c>
      <c r="AD908" s="73">
        <v>0</v>
      </c>
      <c r="AE908" s="1" t="s">
        <v>1579</v>
      </c>
      <c r="AF908" s="1" t="s">
        <v>1450</v>
      </c>
      <c r="AG908" s="1" t="s">
        <v>1451</v>
      </c>
      <c r="AI908" s="2" t="str">
        <f>INDEX('ISO2-ISO3'!$D$1:$D$249, MATCH($N908, 'ISO2-ISO3'!$C$1:$C$249, 0))</f>
        <v>AUS</v>
      </c>
      <c r="AJ908" s="2" t="str">
        <f>INDEX('WB Country Groups'!$C$2:$C$219, MATCH($AI908, 'WB Country Groups'!$B$2:$B$219, 0))</f>
        <v>East Asia &amp; Pacific</v>
      </c>
    </row>
    <row r="909" spans="1:36">
      <c r="A909" s="70">
        <v>45169</v>
      </c>
      <c r="B909" s="70">
        <v>45169</v>
      </c>
      <c r="C909" s="71">
        <v>892400</v>
      </c>
      <c r="D909" s="1" t="s">
        <v>4658</v>
      </c>
      <c r="E909" s="71">
        <v>1940901</v>
      </c>
      <c r="G909" s="1" t="s">
        <v>4659</v>
      </c>
      <c r="H909" s="72">
        <v>6957995</v>
      </c>
      <c r="I909" s="1" t="s">
        <v>4660</v>
      </c>
      <c r="J909" s="73">
        <v>0.9</v>
      </c>
      <c r="K909" s="73">
        <v>0.9</v>
      </c>
      <c r="L909" s="73">
        <v>0.9</v>
      </c>
      <c r="M909" s="1">
        <v>1</v>
      </c>
      <c r="N909" s="1" t="s">
        <v>1115</v>
      </c>
      <c r="O909" s="1" t="s">
        <v>1467</v>
      </c>
      <c r="P909" s="1">
        <v>20304010</v>
      </c>
      <c r="Q909" s="73">
        <v>244001600</v>
      </c>
      <c r="R909" s="74">
        <v>6304</v>
      </c>
      <c r="S909" s="1" t="s">
        <v>1479</v>
      </c>
      <c r="T909" s="75">
        <v>145.58500000000001</v>
      </c>
      <c r="U909" s="76">
        <v>9508998026.9945393</v>
      </c>
      <c r="V909" s="77">
        <v>9508998026.9945393</v>
      </c>
      <c r="W909" s="77">
        <v>10565553363.327299</v>
      </c>
      <c r="X909" s="76">
        <v>1.49069595896E-2</v>
      </c>
      <c r="Y909" s="71">
        <v>0</v>
      </c>
      <c r="Z909" s="71">
        <v>1</v>
      </c>
      <c r="AA909" s="71">
        <v>0</v>
      </c>
      <c r="AB909" s="71">
        <v>0</v>
      </c>
      <c r="AC909" s="73">
        <v>1</v>
      </c>
      <c r="AD909" s="73">
        <v>0</v>
      </c>
      <c r="AE909" s="1" t="s">
        <v>1480</v>
      </c>
      <c r="AF909" s="1" t="s">
        <v>1450</v>
      </c>
      <c r="AG909" s="1" t="s">
        <v>1451</v>
      </c>
      <c r="AI909" s="2" t="str">
        <f>INDEX('ISO2-ISO3'!$D$1:$D$249, MATCH($N909, 'ISO2-ISO3'!$C$1:$C$249, 0))</f>
        <v>JPN</v>
      </c>
      <c r="AJ909" s="2" t="str">
        <f>INDEX('WB Country Groups'!$C$2:$C$219, MATCH($AI909, 'WB Country Groups'!$B$2:$B$219, 0))</f>
        <v>East Asia &amp; Pacific</v>
      </c>
    </row>
    <row r="910" spans="1:36">
      <c r="A910" s="70">
        <v>45169</v>
      </c>
      <c r="B910" s="70">
        <v>45169</v>
      </c>
      <c r="C910" s="71">
        <v>892400</v>
      </c>
      <c r="D910" s="1" t="s">
        <v>4661</v>
      </c>
      <c r="E910" s="71">
        <v>1951001</v>
      </c>
      <c r="F910" s="1">
        <v>165167735</v>
      </c>
      <c r="G910" s="1" t="s">
        <v>4662</v>
      </c>
      <c r="H910" s="72" t="s">
        <v>4663</v>
      </c>
      <c r="I910" s="1" t="s">
        <v>4664</v>
      </c>
      <c r="J910" s="73">
        <v>0.85</v>
      </c>
      <c r="K910" s="73">
        <v>0.85</v>
      </c>
      <c r="L910" s="73">
        <v>0.85</v>
      </c>
      <c r="M910" s="1">
        <v>1</v>
      </c>
      <c r="N910" s="1" t="s">
        <v>1375</v>
      </c>
      <c r="O910" s="1" t="s">
        <v>1541</v>
      </c>
      <c r="P910" s="1">
        <v>10102020</v>
      </c>
      <c r="Q910" s="73">
        <v>134719821</v>
      </c>
      <c r="R910" s="74">
        <v>88.21</v>
      </c>
      <c r="S910" s="1" t="s">
        <v>1448</v>
      </c>
      <c r="T910" s="75">
        <v>1</v>
      </c>
      <c r="U910" s="76">
        <v>10101090098.848499</v>
      </c>
      <c r="V910" s="77">
        <v>10101090098.848499</v>
      </c>
      <c r="W910" s="77">
        <v>11883635410.41</v>
      </c>
      <c r="X910" s="76">
        <v>1.5835163861399999E-2</v>
      </c>
      <c r="Y910" s="71">
        <v>0</v>
      </c>
      <c r="Z910" s="71">
        <v>1</v>
      </c>
      <c r="AA910" s="71">
        <v>0</v>
      </c>
      <c r="AB910" s="71">
        <v>0</v>
      </c>
      <c r="AC910" s="73">
        <v>1</v>
      </c>
      <c r="AD910" s="73">
        <v>0</v>
      </c>
      <c r="AE910" s="1" t="s">
        <v>1475</v>
      </c>
      <c r="AF910" s="1" t="s">
        <v>1450</v>
      </c>
      <c r="AG910" s="1" t="s">
        <v>1451</v>
      </c>
      <c r="AI910" s="2" t="str">
        <f>INDEX('ISO2-ISO3'!$D$1:$D$249, MATCH($N910, 'ISO2-ISO3'!$C$1:$C$249, 0))</f>
        <v>USA</v>
      </c>
      <c r="AJ910" s="2" t="str">
        <f>INDEX('WB Country Groups'!$C$2:$C$219, MATCH($AI910, 'WB Country Groups'!$B$2:$B$219, 0))</f>
        <v>North America</v>
      </c>
    </row>
    <row r="911" spans="1:36">
      <c r="A911" s="70">
        <v>45169</v>
      </c>
      <c r="B911" s="70">
        <v>45169</v>
      </c>
      <c r="C911" s="71">
        <v>892400</v>
      </c>
      <c r="D911" s="1" t="s">
        <v>4665</v>
      </c>
      <c r="E911" s="71">
        <v>1952402</v>
      </c>
      <c r="G911" s="1" t="s">
        <v>4666</v>
      </c>
      <c r="H911" s="72" t="s">
        <v>4667</v>
      </c>
      <c r="I911" s="1" t="s">
        <v>4668</v>
      </c>
      <c r="J911" s="73">
        <v>0.3</v>
      </c>
      <c r="K911" s="73">
        <v>0.3</v>
      </c>
      <c r="L911" s="73">
        <v>0.06</v>
      </c>
      <c r="M911" s="1">
        <v>0.2</v>
      </c>
      <c r="N911" s="1" t="s">
        <v>975</v>
      </c>
      <c r="O911" s="1" t="s">
        <v>1499</v>
      </c>
      <c r="P911" s="1">
        <v>30302010</v>
      </c>
      <c r="Q911" s="73">
        <v>423600000</v>
      </c>
      <c r="R911" s="74">
        <v>101.79</v>
      </c>
      <c r="S911" s="1" t="s">
        <v>3323</v>
      </c>
      <c r="T911" s="75">
        <v>7.2785000000000002</v>
      </c>
      <c r="U911" s="76">
        <v>355443379.81726998</v>
      </c>
      <c r="V911" s="77">
        <v>355443379.81726998</v>
      </c>
      <c r="W911" s="77">
        <v>5914548846.3965302</v>
      </c>
      <c r="X911" s="76">
        <v>5.5721749909999998E-4</v>
      </c>
      <c r="Y911" s="71">
        <v>1</v>
      </c>
      <c r="Z911" s="71">
        <v>0</v>
      </c>
      <c r="AA911" s="71">
        <v>0</v>
      </c>
      <c r="AB911" s="71">
        <v>0</v>
      </c>
      <c r="AC911" s="73">
        <v>0</v>
      </c>
      <c r="AD911" s="73">
        <v>1</v>
      </c>
      <c r="AE911" s="1" t="s">
        <v>3412</v>
      </c>
      <c r="AF911" s="1" t="s">
        <v>1450</v>
      </c>
      <c r="AG911" s="1" t="s">
        <v>1585</v>
      </c>
      <c r="AI911" s="2" t="str">
        <f>INDEX('ISO2-ISO3'!$D$1:$D$249, MATCH($N911, 'ISO2-ISO3'!$C$1:$C$249, 0))</f>
        <v>CHN</v>
      </c>
      <c r="AJ911" s="2" t="str">
        <f>INDEX('WB Country Groups'!$C$2:$C$219, MATCH($AI911, 'WB Country Groups'!$B$2:$B$219, 0))</f>
        <v>East Asia &amp; Pacific</v>
      </c>
    </row>
    <row r="912" spans="1:36">
      <c r="A912" s="70">
        <v>45169</v>
      </c>
      <c r="B912" s="70">
        <v>45169</v>
      </c>
      <c r="C912" s="71">
        <v>892400</v>
      </c>
      <c r="D912" s="1" t="s">
        <v>4669</v>
      </c>
      <c r="E912" s="71">
        <v>1973401</v>
      </c>
      <c r="F912" s="1" t="s">
        <v>4670</v>
      </c>
      <c r="G912" s="1" t="s">
        <v>4671</v>
      </c>
      <c r="H912" s="72" t="s">
        <v>4672</v>
      </c>
      <c r="I912" s="1" t="s">
        <v>4673</v>
      </c>
      <c r="J912" s="73">
        <v>0.9</v>
      </c>
      <c r="K912" s="73">
        <v>0.9</v>
      </c>
      <c r="L912" s="73">
        <v>0.9</v>
      </c>
      <c r="M912" s="1">
        <v>1</v>
      </c>
      <c r="N912" s="1" t="s">
        <v>1375</v>
      </c>
      <c r="O912" s="1" t="s">
        <v>1484</v>
      </c>
      <c r="P912" s="1">
        <v>40203040</v>
      </c>
      <c r="Q912" s="73">
        <v>183582191</v>
      </c>
      <c r="R912" s="74">
        <v>79.599999999999994</v>
      </c>
      <c r="S912" s="1" t="s">
        <v>1448</v>
      </c>
      <c r="T912" s="75">
        <v>1</v>
      </c>
      <c r="U912" s="76">
        <v>13151828163.24</v>
      </c>
      <c r="V912" s="77">
        <v>13151828163.24</v>
      </c>
      <c r="W912" s="77">
        <v>18443188102.799999</v>
      </c>
      <c r="X912" s="76">
        <v>2.0617710762199998E-2</v>
      </c>
      <c r="Y912" s="71">
        <v>0</v>
      </c>
      <c r="Z912" s="71">
        <v>1</v>
      </c>
      <c r="AA912" s="71">
        <v>0</v>
      </c>
      <c r="AB912" s="71">
        <v>0</v>
      </c>
      <c r="AC912" s="73">
        <v>0</v>
      </c>
      <c r="AD912" s="73">
        <v>1</v>
      </c>
      <c r="AE912" s="1" t="s">
        <v>1475</v>
      </c>
      <c r="AF912" s="1" t="s">
        <v>1450</v>
      </c>
      <c r="AG912" s="1" t="s">
        <v>1585</v>
      </c>
      <c r="AI912" s="2" t="str">
        <f>INDEX('ISO2-ISO3'!$D$1:$D$249, MATCH($N912, 'ISO2-ISO3'!$C$1:$C$249, 0))</f>
        <v>USA</v>
      </c>
      <c r="AJ912" s="2" t="str">
        <f>INDEX('WB Country Groups'!$C$2:$C$219, MATCH($AI912, 'WB Country Groups'!$B$2:$B$219, 0))</f>
        <v>North America</v>
      </c>
    </row>
    <row r="913" spans="1:36">
      <c r="A913" s="70">
        <v>45169</v>
      </c>
      <c r="B913" s="70">
        <v>45169</v>
      </c>
      <c r="C913" s="71">
        <v>892400</v>
      </c>
      <c r="D913" s="1" t="s">
        <v>4674</v>
      </c>
      <c r="E913" s="71">
        <v>1975001</v>
      </c>
      <c r="F913" s="1" t="s">
        <v>4675</v>
      </c>
      <c r="G913" s="1" t="s">
        <v>4676</v>
      </c>
      <c r="H913" s="72" t="s">
        <v>4677</v>
      </c>
      <c r="I913" s="1" t="s">
        <v>4678</v>
      </c>
      <c r="J913" s="73">
        <v>0.75</v>
      </c>
      <c r="K913" s="73">
        <v>0.75</v>
      </c>
      <c r="L913" s="73">
        <v>0.75</v>
      </c>
      <c r="M913" s="1">
        <v>1</v>
      </c>
      <c r="N913" s="1" t="s">
        <v>1375</v>
      </c>
      <c r="O913" s="1" t="s">
        <v>1474</v>
      </c>
      <c r="P913" s="1">
        <v>45103020</v>
      </c>
      <c r="Q913" s="73">
        <v>474970039</v>
      </c>
      <c r="R913" s="74">
        <v>15.81</v>
      </c>
      <c r="S913" s="1" t="s">
        <v>1448</v>
      </c>
      <c r="T913" s="75">
        <v>1</v>
      </c>
      <c r="U913" s="76">
        <v>5631957237.4425001</v>
      </c>
      <c r="V913" s="77">
        <v>5631957237.4425001</v>
      </c>
      <c r="W913" s="77">
        <v>8812854262.4699993</v>
      </c>
      <c r="X913" s="76">
        <v>8.8290436817000002E-3</v>
      </c>
      <c r="Y913" s="71">
        <v>0</v>
      </c>
      <c r="Z913" s="71">
        <v>1</v>
      </c>
      <c r="AA913" s="71">
        <v>0</v>
      </c>
      <c r="AB913" s="71">
        <v>0</v>
      </c>
      <c r="AC913" s="73">
        <v>0</v>
      </c>
      <c r="AD913" s="73">
        <v>1</v>
      </c>
      <c r="AE913" s="1" t="s">
        <v>1449</v>
      </c>
      <c r="AF913" s="1" t="s">
        <v>1450</v>
      </c>
      <c r="AG913" s="1" t="s">
        <v>1585</v>
      </c>
      <c r="AI913" s="2" t="str">
        <f>INDEX('ISO2-ISO3'!$D$1:$D$249, MATCH($N913, 'ISO2-ISO3'!$C$1:$C$249, 0))</f>
        <v>USA</v>
      </c>
      <c r="AJ913" s="2" t="str">
        <f>INDEX('WB Country Groups'!$C$2:$C$219, MATCH($AI913, 'WB Country Groups'!$B$2:$B$219, 0))</f>
        <v>North America</v>
      </c>
    </row>
    <row r="914" spans="1:36">
      <c r="A914" s="70">
        <v>45169</v>
      </c>
      <c r="B914" s="70">
        <v>45169</v>
      </c>
      <c r="C914" s="71">
        <v>892400</v>
      </c>
      <c r="D914" s="1" t="s">
        <v>4679</v>
      </c>
      <c r="E914" s="71">
        <v>1976601</v>
      </c>
      <c r="G914" s="1" t="s">
        <v>4680</v>
      </c>
      <c r="H914" s="72" t="s">
        <v>4681</v>
      </c>
      <c r="I914" s="1" t="s">
        <v>4682</v>
      </c>
      <c r="J914" s="73">
        <v>0.35</v>
      </c>
      <c r="K914" s="73">
        <v>0.35</v>
      </c>
      <c r="L914" s="73">
        <v>0.35</v>
      </c>
      <c r="M914" s="1">
        <v>1</v>
      </c>
      <c r="N914" s="1" t="s">
        <v>1129</v>
      </c>
      <c r="O914" s="1" t="s">
        <v>1462</v>
      </c>
      <c r="P914" s="1">
        <v>15101050</v>
      </c>
      <c r="Q914" s="73">
        <v>71297592</v>
      </c>
      <c r="R914" s="74">
        <v>90300</v>
      </c>
      <c r="S914" s="1" t="s">
        <v>3451</v>
      </c>
      <c r="T914" s="75">
        <v>1321.75</v>
      </c>
      <c r="U914" s="76">
        <v>1704831015.8199401</v>
      </c>
      <c r="V914" s="77">
        <v>1704831015.8199401</v>
      </c>
      <c r="W914" s="77">
        <v>4870945759.4855299</v>
      </c>
      <c r="X914" s="76">
        <v>2.6726104041000002E-3</v>
      </c>
      <c r="Y914" s="71">
        <v>0</v>
      </c>
      <c r="Z914" s="71">
        <v>1</v>
      </c>
      <c r="AA914" s="71">
        <v>0</v>
      </c>
      <c r="AB914" s="71">
        <v>0</v>
      </c>
      <c r="AC914" s="73">
        <v>0</v>
      </c>
      <c r="AD914" s="73">
        <v>1</v>
      </c>
      <c r="AE914" s="1" t="s">
        <v>3452</v>
      </c>
      <c r="AF914" s="1" t="s">
        <v>1450</v>
      </c>
      <c r="AG914" s="1" t="s">
        <v>1451</v>
      </c>
      <c r="AI914" s="2" t="str">
        <f>INDEX('ISO2-ISO3'!$D$1:$D$249, MATCH($N914, 'ISO2-ISO3'!$C$1:$C$249, 0))</f>
        <v>KOR</v>
      </c>
      <c r="AJ914" s="2" t="str">
        <f>INDEX('WB Country Groups'!$C$2:$C$219, MATCH($AI914, 'WB Country Groups'!$B$2:$B$219, 0))</f>
        <v>East Asia &amp; Pacific</v>
      </c>
    </row>
    <row r="915" spans="1:36">
      <c r="A915" s="70">
        <v>45169</v>
      </c>
      <c r="B915" s="70">
        <v>45169</v>
      </c>
      <c r="C915" s="71">
        <v>892400</v>
      </c>
      <c r="D915" s="1" t="s">
        <v>4683</v>
      </c>
      <c r="E915" s="71">
        <v>1983102</v>
      </c>
      <c r="G915" s="1" t="s">
        <v>4684</v>
      </c>
      <c r="H915" s="72" t="s">
        <v>4685</v>
      </c>
      <c r="I915" s="1" t="s">
        <v>4686</v>
      </c>
      <c r="J915" s="73">
        <v>0.35</v>
      </c>
      <c r="K915" s="73">
        <v>0.3</v>
      </c>
      <c r="L915" s="73">
        <v>0.06</v>
      </c>
      <c r="M915" s="1">
        <v>0.2</v>
      </c>
      <c r="N915" s="1" t="s">
        <v>975</v>
      </c>
      <c r="O915" s="1" t="s">
        <v>1467</v>
      </c>
      <c r="P915" s="1">
        <v>20106020</v>
      </c>
      <c r="Q915" s="73">
        <v>430080840</v>
      </c>
      <c r="R915" s="74">
        <v>92.21</v>
      </c>
      <c r="S915" s="1" t="s">
        <v>3323</v>
      </c>
      <c r="T915" s="75">
        <v>7.2785000000000002</v>
      </c>
      <c r="U915" s="76">
        <v>326916982.26063102</v>
      </c>
      <c r="V915" s="77">
        <v>326916982.26063102</v>
      </c>
      <c r="W915" s="77">
        <v>5439871917.9720697</v>
      </c>
      <c r="X915" s="76">
        <v>5.1249755550000005E-4</v>
      </c>
      <c r="Y915" s="71">
        <v>1</v>
      </c>
      <c r="Z915" s="71">
        <v>0</v>
      </c>
      <c r="AA915" s="71">
        <v>0</v>
      </c>
      <c r="AB915" s="71">
        <v>0</v>
      </c>
      <c r="AC915" s="73">
        <v>0</v>
      </c>
      <c r="AD915" s="73">
        <v>1</v>
      </c>
      <c r="AE915" s="1" t="s">
        <v>3324</v>
      </c>
      <c r="AF915" s="1" t="s">
        <v>1450</v>
      </c>
      <c r="AG915" s="1" t="s">
        <v>1585</v>
      </c>
      <c r="AI915" s="2" t="str">
        <f>INDEX('ISO2-ISO3'!$D$1:$D$249, MATCH($N915, 'ISO2-ISO3'!$C$1:$C$249, 0))</f>
        <v>CHN</v>
      </c>
      <c r="AJ915" s="2" t="str">
        <f>INDEX('WB Country Groups'!$C$2:$C$219, MATCH($AI915, 'WB Country Groups'!$B$2:$B$219, 0))</f>
        <v>East Asia &amp; Pacific</v>
      </c>
    </row>
    <row r="916" spans="1:36">
      <c r="A916" s="70">
        <v>45169</v>
      </c>
      <c r="B916" s="70">
        <v>45169</v>
      </c>
      <c r="C916" s="71">
        <v>892400</v>
      </c>
      <c r="D916" s="1" t="s">
        <v>4687</v>
      </c>
      <c r="E916" s="71">
        <v>2002101</v>
      </c>
      <c r="G916" s="1" t="s">
        <v>4688</v>
      </c>
      <c r="H916" s="72" t="s">
        <v>4689</v>
      </c>
      <c r="I916" s="1" t="s">
        <v>4690</v>
      </c>
      <c r="J916" s="73">
        <v>0.3</v>
      </c>
      <c r="K916" s="73">
        <v>0.3</v>
      </c>
      <c r="L916" s="73">
        <v>0.3</v>
      </c>
      <c r="M916" s="1">
        <v>1</v>
      </c>
      <c r="N916" s="1" t="s">
        <v>975</v>
      </c>
      <c r="O916" s="1" t="s">
        <v>1467</v>
      </c>
      <c r="P916" s="1">
        <v>20301010</v>
      </c>
      <c r="Q916" s="73">
        <v>6603181772</v>
      </c>
      <c r="R916" s="74">
        <v>10.46</v>
      </c>
      <c r="S916" s="1" t="s">
        <v>1565</v>
      </c>
      <c r="T916" s="75">
        <v>7.8417500000000002</v>
      </c>
      <c r="U916" s="76">
        <v>2642367379.7986398</v>
      </c>
      <c r="V916" s="77">
        <v>2642367379.7986398</v>
      </c>
      <c r="W916" s="77">
        <v>8807891265.99547</v>
      </c>
      <c r="X916" s="76">
        <v>4.1423569170999999E-3</v>
      </c>
      <c r="Y916" s="71">
        <v>1</v>
      </c>
      <c r="Z916" s="71">
        <v>0</v>
      </c>
      <c r="AA916" s="71">
        <v>0</v>
      </c>
      <c r="AB916" s="71">
        <v>0</v>
      </c>
      <c r="AC916" s="73">
        <v>0</v>
      </c>
      <c r="AD916" s="73">
        <v>1</v>
      </c>
      <c r="AE916" s="1" t="s">
        <v>1566</v>
      </c>
      <c r="AF916" s="1" t="s">
        <v>1450</v>
      </c>
      <c r="AG916" s="1" t="s">
        <v>3300</v>
      </c>
      <c r="AI916" s="2" t="str">
        <f>INDEX('ISO2-ISO3'!$D$1:$D$249, MATCH($N916, 'ISO2-ISO3'!$C$1:$C$249, 0))</f>
        <v>CHN</v>
      </c>
      <c r="AJ916" s="2" t="str">
        <f>INDEX('WB Country Groups'!$C$2:$C$219, MATCH($AI916, 'WB Country Groups'!$B$2:$B$219, 0))</f>
        <v>East Asia &amp; Pacific</v>
      </c>
    </row>
    <row r="917" spans="1:36">
      <c r="A917" s="70">
        <v>45169</v>
      </c>
      <c r="B917" s="70">
        <v>45169</v>
      </c>
      <c r="C917" s="71">
        <v>892400</v>
      </c>
      <c r="D917" s="1" t="s">
        <v>4691</v>
      </c>
      <c r="E917" s="71">
        <v>2002901</v>
      </c>
      <c r="G917" s="1" t="s">
        <v>4692</v>
      </c>
      <c r="H917" s="72" t="s">
        <v>4693</v>
      </c>
      <c r="I917" s="1" t="s">
        <v>4694</v>
      </c>
      <c r="J917" s="73">
        <v>0.8</v>
      </c>
      <c r="K917" s="73">
        <v>0.8</v>
      </c>
      <c r="L917" s="73">
        <v>0.8</v>
      </c>
      <c r="M917" s="1">
        <v>1</v>
      </c>
      <c r="N917" s="1" t="s">
        <v>908</v>
      </c>
      <c r="O917" s="1" t="s">
        <v>1499</v>
      </c>
      <c r="P917" s="1">
        <v>30101030</v>
      </c>
      <c r="Q917" s="73">
        <v>1790980017</v>
      </c>
      <c r="R917" s="74">
        <v>5.5</v>
      </c>
      <c r="S917" s="1" t="s">
        <v>1578</v>
      </c>
      <c r="T917" s="75">
        <v>1.54404385084536</v>
      </c>
      <c r="U917" s="76">
        <v>5103684115.2442198</v>
      </c>
      <c r="V917" s="77">
        <v>5103684115.2442198</v>
      </c>
      <c r="W917" s="77">
        <v>6379605144.0552797</v>
      </c>
      <c r="X917" s="76">
        <v>8.0008863866000007E-3</v>
      </c>
      <c r="Y917" s="71">
        <v>0</v>
      </c>
      <c r="Z917" s="71">
        <v>1</v>
      </c>
      <c r="AA917" s="71">
        <v>0</v>
      </c>
      <c r="AB917" s="71">
        <v>0</v>
      </c>
      <c r="AC917" s="73">
        <v>0</v>
      </c>
      <c r="AD917" s="73">
        <v>1</v>
      </c>
      <c r="AE917" s="1" t="s">
        <v>1579</v>
      </c>
      <c r="AF917" s="1" t="s">
        <v>1450</v>
      </c>
      <c r="AG917" s="1" t="s">
        <v>1451</v>
      </c>
      <c r="AI917" s="2" t="str">
        <f>INDEX('ISO2-ISO3'!$D$1:$D$249, MATCH($N917, 'ISO2-ISO3'!$C$1:$C$249, 0))</f>
        <v>AUS</v>
      </c>
      <c r="AJ917" s="2" t="str">
        <f>INDEX('WB Country Groups'!$C$2:$C$219, MATCH($AI917, 'WB Country Groups'!$B$2:$B$219, 0))</f>
        <v>East Asia &amp; Pacific</v>
      </c>
    </row>
    <row r="918" spans="1:36">
      <c r="A918" s="70">
        <v>45169</v>
      </c>
      <c r="B918" s="70">
        <v>45169</v>
      </c>
      <c r="C918" s="71">
        <v>892400</v>
      </c>
      <c r="D918" s="1" t="s">
        <v>4695</v>
      </c>
      <c r="E918" s="71">
        <v>2003102</v>
      </c>
      <c r="G918" s="1" t="s">
        <v>4696</v>
      </c>
      <c r="H918" s="72" t="s">
        <v>4697</v>
      </c>
      <c r="I918" s="1" t="s">
        <v>4698</v>
      </c>
      <c r="J918" s="73">
        <v>0.3</v>
      </c>
      <c r="K918" s="73">
        <v>0.3</v>
      </c>
      <c r="L918" s="73">
        <v>0.06</v>
      </c>
      <c r="M918" s="1">
        <v>0.2</v>
      </c>
      <c r="N918" s="1" t="s">
        <v>975</v>
      </c>
      <c r="O918" s="1" t="s">
        <v>1548</v>
      </c>
      <c r="P918" s="1">
        <v>55105020</v>
      </c>
      <c r="Q918" s="73">
        <v>28625219200</v>
      </c>
      <c r="R918" s="74">
        <v>4.92</v>
      </c>
      <c r="S918" s="1" t="s">
        <v>3323</v>
      </c>
      <c r="T918" s="75">
        <v>7.2785000000000002</v>
      </c>
      <c r="U918" s="76">
        <v>1160976122.53074</v>
      </c>
      <c r="V918" s="77">
        <v>1160976122.53074</v>
      </c>
      <c r="W918" s="77">
        <v>19318547977.284599</v>
      </c>
      <c r="X918" s="76">
        <v>1.8200260526000001E-3</v>
      </c>
      <c r="Y918" s="71">
        <v>1</v>
      </c>
      <c r="Z918" s="71">
        <v>0</v>
      </c>
      <c r="AA918" s="71">
        <v>0</v>
      </c>
      <c r="AB918" s="71">
        <v>0</v>
      </c>
      <c r="AC918" s="73">
        <v>1</v>
      </c>
      <c r="AD918" s="73">
        <v>0</v>
      </c>
      <c r="AE918" s="1" t="s">
        <v>3324</v>
      </c>
      <c r="AF918" s="1" t="s">
        <v>1450</v>
      </c>
      <c r="AG918" s="1" t="s">
        <v>1585</v>
      </c>
      <c r="AI918" s="2" t="str">
        <f>INDEX('ISO2-ISO3'!$D$1:$D$249, MATCH($N918, 'ISO2-ISO3'!$C$1:$C$249, 0))</f>
        <v>CHN</v>
      </c>
      <c r="AJ918" s="2" t="str">
        <f>INDEX('WB Country Groups'!$C$2:$C$219, MATCH($AI918, 'WB Country Groups'!$B$2:$B$219, 0))</f>
        <v>East Asia &amp; Pacific</v>
      </c>
    </row>
    <row r="919" spans="1:36">
      <c r="A919" s="70">
        <v>45169</v>
      </c>
      <c r="B919" s="70">
        <v>45169</v>
      </c>
      <c r="C919" s="71">
        <v>892400</v>
      </c>
      <c r="D919" s="1" t="s">
        <v>4699</v>
      </c>
      <c r="E919" s="71">
        <v>2003301</v>
      </c>
      <c r="F919" s="1" t="s">
        <v>4700</v>
      </c>
      <c r="G919" s="1" t="s">
        <v>4701</v>
      </c>
      <c r="H919" s="72" t="s">
        <v>4702</v>
      </c>
      <c r="I919" s="1" t="s">
        <v>4703</v>
      </c>
      <c r="J919" s="73">
        <v>0.5</v>
      </c>
      <c r="K919" s="73">
        <v>0.5</v>
      </c>
      <c r="L919" s="73">
        <v>0.5</v>
      </c>
      <c r="M919" s="1">
        <v>1</v>
      </c>
      <c r="N919" s="1" t="s">
        <v>975</v>
      </c>
      <c r="O919" s="1" t="s">
        <v>1692</v>
      </c>
      <c r="P919" s="1">
        <v>50203010</v>
      </c>
      <c r="Q919" s="73">
        <v>363854311</v>
      </c>
      <c r="R919" s="74">
        <v>14.8</v>
      </c>
      <c r="S919" s="1" t="s">
        <v>1448</v>
      </c>
      <c r="T919" s="75">
        <v>1</v>
      </c>
      <c r="U919" s="76">
        <v>2692521901.4000001</v>
      </c>
      <c r="V919" s="77">
        <v>2692521901.4000001</v>
      </c>
      <c r="W919" s="77">
        <v>6427188770.1999998</v>
      </c>
      <c r="X919" s="76">
        <v>4.2209825960999999E-3</v>
      </c>
      <c r="Y919" s="71">
        <v>1</v>
      </c>
      <c r="Z919" s="71">
        <v>0</v>
      </c>
      <c r="AA919" s="71">
        <v>0</v>
      </c>
      <c r="AB919" s="71">
        <v>0</v>
      </c>
      <c r="AC919" s="73">
        <v>0</v>
      </c>
      <c r="AD919" s="73">
        <v>1</v>
      </c>
      <c r="AE919" s="1" t="s">
        <v>1475</v>
      </c>
      <c r="AF919" s="1" t="s">
        <v>1450</v>
      </c>
      <c r="AG919" s="1" t="s">
        <v>1585</v>
      </c>
      <c r="AI919" s="2" t="str">
        <f>INDEX('ISO2-ISO3'!$D$1:$D$249, MATCH($N919, 'ISO2-ISO3'!$C$1:$C$249, 0))</f>
        <v>CHN</v>
      </c>
      <c r="AJ919" s="2" t="str">
        <f>INDEX('WB Country Groups'!$C$2:$C$219, MATCH($AI919, 'WB Country Groups'!$B$2:$B$219, 0))</f>
        <v>East Asia &amp; Pacific</v>
      </c>
    </row>
    <row r="920" spans="1:36">
      <c r="A920" s="70">
        <v>45169</v>
      </c>
      <c r="B920" s="70">
        <v>45169</v>
      </c>
      <c r="C920" s="71">
        <v>892400</v>
      </c>
      <c r="D920" s="1" t="s">
        <v>4704</v>
      </c>
      <c r="E920" s="71">
        <v>2003401</v>
      </c>
      <c r="F920" s="1" t="s">
        <v>4705</v>
      </c>
      <c r="G920" s="1" t="s">
        <v>4706</v>
      </c>
      <c r="H920" s="72" t="s">
        <v>4707</v>
      </c>
      <c r="I920" s="1" t="s">
        <v>4708</v>
      </c>
      <c r="J920" s="73">
        <v>0.4</v>
      </c>
      <c r="K920" s="73">
        <v>0.4</v>
      </c>
      <c r="L920" s="73">
        <v>0.4</v>
      </c>
      <c r="M920" s="1">
        <v>1</v>
      </c>
      <c r="N920" s="1" t="s">
        <v>1109</v>
      </c>
      <c r="O920" s="1" t="s">
        <v>1474</v>
      </c>
      <c r="P920" s="1">
        <v>45103020</v>
      </c>
      <c r="Q920" s="73">
        <v>47737868</v>
      </c>
      <c r="R920" s="74">
        <v>177.44</v>
      </c>
      <c r="S920" s="1" t="s">
        <v>1448</v>
      </c>
      <c r="T920" s="75">
        <v>1</v>
      </c>
      <c r="U920" s="76">
        <v>3388242919.1680002</v>
      </c>
      <c r="V920" s="77">
        <v>3388242919.1680002</v>
      </c>
      <c r="W920" s="77">
        <v>8470607297.9200001</v>
      </c>
      <c r="X920" s="76">
        <v>5.3116427338E-3</v>
      </c>
      <c r="Y920" s="71">
        <v>0</v>
      </c>
      <c r="Z920" s="71">
        <v>1</v>
      </c>
      <c r="AA920" s="71">
        <v>0</v>
      </c>
      <c r="AB920" s="71">
        <v>0</v>
      </c>
      <c r="AC920" s="73">
        <v>0</v>
      </c>
      <c r="AD920" s="73">
        <v>1</v>
      </c>
      <c r="AE920" s="1" t="s">
        <v>1475</v>
      </c>
      <c r="AF920" s="1" t="s">
        <v>1450</v>
      </c>
      <c r="AG920" s="1" t="s">
        <v>1451</v>
      </c>
      <c r="AI920" s="2" t="str">
        <f>INDEX('ISO2-ISO3'!$D$1:$D$249, MATCH($N920, 'ISO2-ISO3'!$C$1:$C$249, 0))</f>
        <v>ISR</v>
      </c>
      <c r="AJ920" s="2" t="str">
        <f>INDEX('WB Country Groups'!$C$2:$C$219, MATCH($AI920, 'WB Country Groups'!$B$2:$B$219, 0))</f>
        <v>Middle East &amp; North Africa</v>
      </c>
    </row>
    <row r="921" spans="1:36">
      <c r="A921" s="70">
        <v>45169</v>
      </c>
      <c r="B921" s="70">
        <v>45169</v>
      </c>
      <c r="C921" s="71">
        <v>892400</v>
      </c>
      <c r="D921" s="1" t="s">
        <v>4709</v>
      </c>
      <c r="E921" s="71">
        <v>2019801</v>
      </c>
      <c r="G921" s="1" t="s">
        <v>4710</v>
      </c>
      <c r="H921" s="72" t="s">
        <v>4711</v>
      </c>
      <c r="I921" s="1" t="s">
        <v>4712</v>
      </c>
      <c r="J921" s="73">
        <v>0.2</v>
      </c>
      <c r="K921" s="73">
        <v>0.2</v>
      </c>
      <c r="L921" s="73">
        <v>0.2</v>
      </c>
      <c r="M921" s="1">
        <v>1</v>
      </c>
      <c r="N921" s="1" t="s">
        <v>1311</v>
      </c>
      <c r="O921" s="1" t="s">
        <v>1548</v>
      </c>
      <c r="P921" s="1">
        <v>55105020</v>
      </c>
      <c r="Q921" s="73">
        <v>329250589</v>
      </c>
      <c r="R921" s="74">
        <v>27.44</v>
      </c>
      <c r="S921" s="1" t="s">
        <v>1456</v>
      </c>
      <c r="T921" s="75">
        <v>0.92136177270005104</v>
      </c>
      <c r="U921" s="76">
        <v>1961148471.7200699</v>
      </c>
      <c r="V921" s="77">
        <v>1961148471.7200699</v>
      </c>
      <c r="W921" s="77">
        <v>9805742358.6003609</v>
      </c>
      <c r="X921" s="76">
        <v>3.0744312843999999E-3</v>
      </c>
      <c r="Y921" s="71">
        <v>0</v>
      </c>
      <c r="Z921" s="71">
        <v>1</v>
      </c>
      <c r="AA921" s="71">
        <v>0</v>
      </c>
      <c r="AB921" s="71">
        <v>0</v>
      </c>
      <c r="AC921" s="73">
        <v>0</v>
      </c>
      <c r="AD921" s="73">
        <v>1</v>
      </c>
      <c r="AE921" s="1" t="s">
        <v>1647</v>
      </c>
      <c r="AF921" s="1" t="s">
        <v>1450</v>
      </c>
      <c r="AG921" s="1" t="s">
        <v>1451</v>
      </c>
      <c r="AI921" s="2" t="str">
        <f>INDEX('ISO2-ISO3'!$D$1:$D$249, MATCH($N921, 'ISO2-ISO3'!$C$1:$C$249, 0))</f>
        <v>ESP</v>
      </c>
      <c r="AJ921" s="2" t="str">
        <f>INDEX('WB Country Groups'!$C$2:$C$219, MATCH($AI921, 'WB Country Groups'!$B$2:$B$219, 0))</f>
        <v>Europe &amp; Central Asia</v>
      </c>
    </row>
    <row r="922" spans="1:36">
      <c r="A922" s="70">
        <v>45169</v>
      </c>
      <c r="B922" s="70">
        <v>45169</v>
      </c>
      <c r="C922" s="71">
        <v>892400</v>
      </c>
      <c r="D922" s="1" t="s">
        <v>4713</v>
      </c>
      <c r="E922" s="71">
        <v>2024902</v>
      </c>
      <c r="G922" s="1" t="s">
        <v>4714</v>
      </c>
      <c r="H922" s="72" t="s">
        <v>4715</v>
      </c>
      <c r="I922" s="1" t="s">
        <v>4716</v>
      </c>
      <c r="J922" s="73">
        <v>0.25</v>
      </c>
      <c r="K922" s="73">
        <v>0.25</v>
      </c>
      <c r="L922" s="73">
        <v>0.05</v>
      </c>
      <c r="M922" s="1">
        <v>0.2</v>
      </c>
      <c r="N922" s="1" t="s">
        <v>975</v>
      </c>
      <c r="O922" s="1" t="s">
        <v>1455</v>
      </c>
      <c r="P922" s="1">
        <v>25102020</v>
      </c>
      <c r="Q922" s="73">
        <v>862050006</v>
      </c>
      <c r="R922" s="74">
        <v>28.4</v>
      </c>
      <c r="S922" s="1" t="s">
        <v>3323</v>
      </c>
      <c r="T922" s="75">
        <v>7.2785000000000002</v>
      </c>
      <c r="U922" s="76">
        <v>168181769.39204499</v>
      </c>
      <c r="V922" s="77">
        <v>168181769.39204499</v>
      </c>
      <c r="W922" s="77">
        <v>3358237108.7761698</v>
      </c>
      <c r="X922" s="76">
        <v>2.6365331369999998E-4</v>
      </c>
      <c r="Y922" s="71">
        <v>0</v>
      </c>
      <c r="Z922" s="71">
        <v>1</v>
      </c>
      <c r="AA922" s="71">
        <v>0</v>
      </c>
      <c r="AB922" s="71">
        <v>0</v>
      </c>
      <c r="AC922" s="73">
        <v>0</v>
      </c>
      <c r="AD922" s="73">
        <v>1</v>
      </c>
      <c r="AE922" s="1" t="s">
        <v>3324</v>
      </c>
      <c r="AF922" s="1" t="s">
        <v>1450</v>
      </c>
      <c r="AG922" s="1" t="s">
        <v>1585</v>
      </c>
      <c r="AI922" s="2" t="str">
        <f>INDEX('ISO2-ISO3'!$D$1:$D$249, MATCH($N922, 'ISO2-ISO3'!$C$1:$C$249, 0))</f>
        <v>CHN</v>
      </c>
      <c r="AJ922" s="2" t="str">
        <f>INDEX('WB Country Groups'!$C$2:$C$219, MATCH($AI922, 'WB Country Groups'!$B$2:$B$219, 0))</f>
        <v>East Asia &amp; Pacific</v>
      </c>
    </row>
    <row r="923" spans="1:36">
      <c r="A923" s="70">
        <v>45169</v>
      </c>
      <c r="B923" s="70">
        <v>45169</v>
      </c>
      <c r="C923" s="71">
        <v>892400</v>
      </c>
      <c r="D923" s="1" t="s">
        <v>4717</v>
      </c>
      <c r="E923" s="71">
        <v>2026401</v>
      </c>
      <c r="G923" s="1" t="s">
        <v>4718</v>
      </c>
      <c r="H923" s="72" t="s">
        <v>4719</v>
      </c>
      <c r="I923" s="1" t="s">
        <v>4720</v>
      </c>
      <c r="J923" s="73">
        <v>0.6</v>
      </c>
      <c r="K923" s="73">
        <v>0.6</v>
      </c>
      <c r="L923" s="73">
        <v>0.6</v>
      </c>
      <c r="M923" s="1">
        <v>1</v>
      </c>
      <c r="N923" s="1" t="s">
        <v>1369</v>
      </c>
      <c r="O923" s="1" t="s">
        <v>1484</v>
      </c>
      <c r="P923" s="1">
        <v>40201060</v>
      </c>
      <c r="Q923" s="73">
        <v>1024677252</v>
      </c>
      <c r="R923" s="74">
        <v>6.4020000000000001</v>
      </c>
      <c r="S923" s="1" t="s">
        <v>1669</v>
      </c>
      <c r="T923" s="75">
        <v>0.78917255257862096</v>
      </c>
      <c r="U923" s="76">
        <v>4987490058.4435596</v>
      </c>
      <c r="V923" s="77">
        <v>4987490058.4435596</v>
      </c>
      <c r="W923" s="77">
        <v>8312483430.7392597</v>
      </c>
      <c r="X923" s="76">
        <v>7.8187325881999992E-3</v>
      </c>
      <c r="Y923" s="71">
        <v>0</v>
      </c>
      <c r="Z923" s="71">
        <v>1</v>
      </c>
      <c r="AA923" s="71">
        <v>0</v>
      </c>
      <c r="AB923" s="71">
        <v>0</v>
      </c>
      <c r="AC923" s="73">
        <v>0</v>
      </c>
      <c r="AD923" s="73">
        <v>1</v>
      </c>
      <c r="AE923" s="1" t="s">
        <v>1670</v>
      </c>
      <c r="AF923" s="1" t="s">
        <v>1450</v>
      </c>
      <c r="AG923" s="1" t="s">
        <v>1451</v>
      </c>
      <c r="AI923" s="2" t="str">
        <f>INDEX('ISO2-ISO3'!$D$1:$D$249, MATCH($N923, 'ISO2-ISO3'!$C$1:$C$249, 0))</f>
        <v>GBR</v>
      </c>
      <c r="AJ923" s="2" t="str">
        <f>INDEX('WB Country Groups'!$C$2:$C$219, MATCH($AI923, 'WB Country Groups'!$B$2:$B$219, 0))</f>
        <v>Europe &amp; Central Asia</v>
      </c>
    </row>
    <row r="924" spans="1:36">
      <c r="A924" s="70">
        <v>45169</v>
      </c>
      <c r="B924" s="70">
        <v>45169</v>
      </c>
      <c r="C924" s="71">
        <v>892400</v>
      </c>
      <c r="D924" s="1" t="s">
        <v>4721</v>
      </c>
      <c r="E924" s="71">
        <v>2026801</v>
      </c>
      <c r="G924" s="1" t="s">
        <v>4722</v>
      </c>
      <c r="H924" s="72" t="s">
        <v>4723</v>
      </c>
      <c r="I924" s="1" t="s">
        <v>4724</v>
      </c>
      <c r="J924" s="73">
        <v>0.7</v>
      </c>
      <c r="K924" s="73">
        <v>0.7</v>
      </c>
      <c r="L924" s="73">
        <v>0.7</v>
      </c>
      <c r="M924" s="1">
        <v>1</v>
      </c>
      <c r="N924" s="1" t="s">
        <v>1129</v>
      </c>
      <c r="O924" s="1" t="s">
        <v>1499</v>
      </c>
      <c r="P924" s="1">
        <v>30101040</v>
      </c>
      <c r="Q924" s="73">
        <v>27875819</v>
      </c>
      <c r="R924" s="74">
        <v>73800</v>
      </c>
      <c r="S924" s="1" t="s">
        <v>3451</v>
      </c>
      <c r="T924" s="75">
        <v>1321.75</v>
      </c>
      <c r="U924" s="76">
        <v>1089513757.92699</v>
      </c>
      <c r="V924" s="77">
        <v>1089513757.92699</v>
      </c>
      <c r="W924" s="77">
        <v>1556448225.6099899</v>
      </c>
      <c r="X924" s="76">
        <v>1.7079967327000001E-3</v>
      </c>
      <c r="Y924" s="71">
        <v>0</v>
      </c>
      <c r="Z924" s="71">
        <v>1</v>
      </c>
      <c r="AA924" s="71">
        <v>0</v>
      </c>
      <c r="AB924" s="71">
        <v>0</v>
      </c>
      <c r="AC924" s="73">
        <v>1</v>
      </c>
      <c r="AD924" s="73">
        <v>0</v>
      </c>
      <c r="AE924" s="1" t="s">
        <v>3452</v>
      </c>
      <c r="AF924" s="1" t="s">
        <v>1450</v>
      </c>
      <c r="AG924" s="1" t="s">
        <v>1451</v>
      </c>
      <c r="AI924" s="2" t="str">
        <f>INDEX('ISO2-ISO3'!$D$1:$D$249, MATCH($N924, 'ISO2-ISO3'!$C$1:$C$249, 0))</f>
        <v>KOR</v>
      </c>
      <c r="AJ924" s="2" t="str">
        <f>INDEX('WB Country Groups'!$C$2:$C$219, MATCH($AI924, 'WB Country Groups'!$B$2:$B$219, 0))</f>
        <v>East Asia &amp; Pacific</v>
      </c>
    </row>
    <row r="925" spans="1:36">
      <c r="A925" s="70">
        <v>45169</v>
      </c>
      <c r="B925" s="70">
        <v>45169</v>
      </c>
      <c r="C925" s="71">
        <v>892400</v>
      </c>
      <c r="D925" s="1" t="s">
        <v>4725</v>
      </c>
      <c r="E925" s="71">
        <v>2027002</v>
      </c>
      <c r="G925" s="1" t="s">
        <v>4726</v>
      </c>
      <c r="H925" s="72" t="s">
        <v>4727</v>
      </c>
      <c r="I925" s="1" t="s">
        <v>4728</v>
      </c>
      <c r="J925" s="73">
        <v>0.25</v>
      </c>
      <c r="K925" s="73">
        <v>0.25</v>
      </c>
      <c r="L925" s="73">
        <v>0.05</v>
      </c>
      <c r="M925" s="1">
        <v>0.2</v>
      </c>
      <c r="N925" s="1" t="s">
        <v>975</v>
      </c>
      <c r="O925" s="1" t="s">
        <v>1474</v>
      </c>
      <c r="P925" s="1">
        <v>45301010</v>
      </c>
      <c r="Q925" s="73">
        <v>2137396215</v>
      </c>
      <c r="R925" s="74">
        <v>41.57</v>
      </c>
      <c r="S925" s="1" t="s">
        <v>3323</v>
      </c>
      <c r="T925" s="75">
        <v>7.2785000000000002</v>
      </c>
      <c r="U925" s="76">
        <v>610369998.33447802</v>
      </c>
      <c r="V925" s="77">
        <v>610369998.33447802</v>
      </c>
      <c r="W925" s="77">
        <v>12187808380.778299</v>
      </c>
      <c r="X925" s="76">
        <v>9.5685800689999999E-4</v>
      </c>
      <c r="Y925" s="71">
        <v>1</v>
      </c>
      <c r="Z925" s="71">
        <v>0</v>
      </c>
      <c r="AA925" s="71">
        <v>0</v>
      </c>
      <c r="AB925" s="71">
        <v>0</v>
      </c>
      <c r="AC925" s="73">
        <v>0</v>
      </c>
      <c r="AD925" s="73">
        <v>1</v>
      </c>
      <c r="AE925" s="1" t="s">
        <v>3324</v>
      </c>
      <c r="AF925" s="1" t="s">
        <v>1450</v>
      </c>
      <c r="AG925" s="1" t="s">
        <v>1585</v>
      </c>
      <c r="AI925" s="2" t="str">
        <f>INDEX('ISO2-ISO3'!$D$1:$D$249, MATCH($N925, 'ISO2-ISO3'!$C$1:$C$249, 0))</f>
        <v>CHN</v>
      </c>
      <c r="AJ925" s="2" t="str">
        <f>INDEX('WB Country Groups'!$C$2:$C$219, MATCH($AI925, 'WB Country Groups'!$B$2:$B$219, 0))</f>
        <v>East Asia &amp; Pacific</v>
      </c>
    </row>
    <row r="926" spans="1:36">
      <c r="A926" s="70">
        <v>45169</v>
      </c>
      <c r="B926" s="70">
        <v>45169</v>
      </c>
      <c r="C926" s="71">
        <v>892400</v>
      </c>
      <c r="D926" s="1" t="s">
        <v>4729</v>
      </c>
      <c r="E926" s="71">
        <v>2028601</v>
      </c>
      <c r="G926" s="1" t="s">
        <v>4730</v>
      </c>
      <c r="H926" s="72">
        <v>5505072</v>
      </c>
      <c r="I926" s="1" t="s">
        <v>4731</v>
      </c>
      <c r="J926" s="73">
        <v>0.6</v>
      </c>
      <c r="K926" s="73">
        <v>0.6</v>
      </c>
      <c r="L926" s="73">
        <v>0.6</v>
      </c>
      <c r="M926" s="1">
        <v>1</v>
      </c>
      <c r="N926" s="1" t="s">
        <v>1042</v>
      </c>
      <c r="O926" s="1" t="s">
        <v>1455</v>
      </c>
      <c r="P926" s="1">
        <v>25203010</v>
      </c>
      <c r="Q926" s="73">
        <v>124070778</v>
      </c>
      <c r="R926" s="74">
        <v>494.2</v>
      </c>
      <c r="S926" s="1" t="s">
        <v>1456</v>
      </c>
      <c r="T926" s="75">
        <v>0.92136177270005104</v>
      </c>
      <c r="U926" s="76">
        <v>39929448108.910004</v>
      </c>
      <c r="V926" s="77">
        <v>39929448108.910004</v>
      </c>
      <c r="W926" s="77">
        <v>66549080181.516701</v>
      </c>
      <c r="X926" s="76">
        <v>6.2596150268E-2</v>
      </c>
      <c r="Y926" s="71">
        <v>1</v>
      </c>
      <c r="Z926" s="71">
        <v>0</v>
      </c>
      <c r="AA926" s="71">
        <v>0</v>
      </c>
      <c r="AB926" s="71">
        <v>0</v>
      </c>
      <c r="AC926" s="73">
        <v>0</v>
      </c>
      <c r="AD926" s="73">
        <v>1</v>
      </c>
      <c r="AE926" s="1" t="s">
        <v>1457</v>
      </c>
      <c r="AF926" s="1" t="s">
        <v>1450</v>
      </c>
      <c r="AG926" s="1" t="s">
        <v>1451</v>
      </c>
      <c r="AI926" s="2" t="str">
        <f>INDEX('ISO2-ISO3'!$D$1:$D$249, MATCH($N926, 'ISO2-ISO3'!$C$1:$C$249, 0))</f>
        <v>FRA</v>
      </c>
      <c r="AJ926" s="2" t="str">
        <f>INDEX('WB Country Groups'!$C$2:$C$219, MATCH($AI926, 'WB Country Groups'!$B$2:$B$219, 0))</f>
        <v>Europe &amp; Central Asia</v>
      </c>
    </row>
    <row r="927" spans="1:36">
      <c r="A927" s="70">
        <v>45169</v>
      </c>
      <c r="B927" s="70">
        <v>45169</v>
      </c>
      <c r="C927" s="71">
        <v>892400</v>
      </c>
      <c r="D927" s="1" t="s">
        <v>4732</v>
      </c>
      <c r="E927" s="71">
        <v>2031101</v>
      </c>
      <c r="G927" s="1" t="s">
        <v>4733</v>
      </c>
      <c r="H927" s="72">
        <v>6804820</v>
      </c>
      <c r="I927" s="1" t="s">
        <v>4734</v>
      </c>
      <c r="J927" s="73">
        <v>0.85</v>
      </c>
      <c r="K927" s="73">
        <v>0.85</v>
      </c>
      <c r="L927" s="73">
        <v>0.85</v>
      </c>
      <c r="M927" s="1">
        <v>1</v>
      </c>
      <c r="N927" s="1" t="s">
        <v>1115</v>
      </c>
      <c r="O927" s="1" t="s">
        <v>1455</v>
      </c>
      <c r="P927" s="1">
        <v>25202010</v>
      </c>
      <c r="Q927" s="73">
        <v>91160100</v>
      </c>
      <c r="R927" s="74">
        <v>21400</v>
      </c>
      <c r="S927" s="1" t="s">
        <v>1479</v>
      </c>
      <c r="T927" s="75">
        <v>145.58500000000001</v>
      </c>
      <c r="U927" s="76">
        <v>11389924916.7153</v>
      </c>
      <c r="V927" s="77">
        <v>11389924916.7153</v>
      </c>
      <c r="W927" s="77">
        <v>13399911666.7239</v>
      </c>
      <c r="X927" s="76">
        <v>1.7855630002300001E-2</v>
      </c>
      <c r="Y927" s="71">
        <v>1</v>
      </c>
      <c r="Z927" s="71">
        <v>0</v>
      </c>
      <c r="AA927" s="71">
        <v>0</v>
      </c>
      <c r="AB927" s="71">
        <v>0</v>
      </c>
      <c r="AC927" s="73">
        <v>0</v>
      </c>
      <c r="AD927" s="73">
        <v>1</v>
      </c>
      <c r="AE927" s="1" t="s">
        <v>1480</v>
      </c>
      <c r="AF927" s="1" t="s">
        <v>1450</v>
      </c>
      <c r="AG927" s="1" t="s">
        <v>1451</v>
      </c>
      <c r="AI927" s="2" t="str">
        <f>INDEX('ISO2-ISO3'!$D$1:$D$249, MATCH($N927, 'ISO2-ISO3'!$C$1:$C$249, 0))</f>
        <v>JPN</v>
      </c>
      <c r="AJ927" s="2" t="str">
        <f>INDEX('WB Country Groups'!$C$2:$C$219, MATCH($AI927, 'WB Country Groups'!$B$2:$B$219, 0))</f>
        <v>East Asia &amp; Pacific</v>
      </c>
    </row>
    <row r="928" spans="1:36">
      <c r="A928" s="70">
        <v>45169</v>
      </c>
      <c r="B928" s="70">
        <v>45169</v>
      </c>
      <c r="C928" s="71">
        <v>892400</v>
      </c>
      <c r="D928" s="1" t="s">
        <v>4735</v>
      </c>
      <c r="E928" s="71">
        <v>2034601</v>
      </c>
      <c r="F928" s="1">
        <v>617446448</v>
      </c>
      <c r="G928" s="1" t="s">
        <v>4736</v>
      </c>
      <c r="H928" s="72">
        <v>2262314</v>
      </c>
      <c r="I928" s="1" t="s">
        <v>4737</v>
      </c>
      <c r="J928" s="73">
        <v>0.75</v>
      </c>
      <c r="K928" s="73">
        <v>0.75</v>
      </c>
      <c r="L928" s="73">
        <v>0.75</v>
      </c>
      <c r="M928" s="1">
        <v>1</v>
      </c>
      <c r="N928" s="1" t="s">
        <v>1375</v>
      </c>
      <c r="O928" s="1" t="s">
        <v>1484</v>
      </c>
      <c r="P928" s="1">
        <v>40203020</v>
      </c>
      <c r="Q928" s="73">
        <v>1672367286</v>
      </c>
      <c r="R928" s="74">
        <v>85.15</v>
      </c>
      <c r="S928" s="1" t="s">
        <v>1448</v>
      </c>
      <c r="T928" s="75">
        <v>1</v>
      </c>
      <c r="U928" s="76">
        <v>106801555802.175</v>
      </c>
      <c r="V928" s="77">
        <v>106801555802.175</v>
      </c>
      <c r="W928" s="77">
        <v>142402074402.89999</v>
      </c>
      <c r="X928" s="76">
        <v>0.16742946753519999</v>
      </c>
      <c r="Y928" s="71">
        <v>1</v>
      </c>
      <c r="Z928" s="71">
        <v>0</v>
      </c>
      <c r="AA928" s="71">
        <v>0</v>
      </c>
      <c r="AB928" s="71">
        <v>0</v>
      </c>
      <c r="AC928" s="73">
        <v>1</v>
      </c>
      <c r="AD928" s="73">
        <v>0</v>
      </c>
      <c r="AE928" s="1" t="s">
        <v>1449</v>
      </c>
      <c r="AF928" s="1" t="s">
        <v>1450</v>
      </c>
      <c r="AG928" s="1" t="s">
        <v>1451</v>
      </c>
      <c r="AI928" s="2" t="str">
        <f>INDEX('ISO2-ISO3'!$D$1:$D$249, MATCH($N928, 'ISO2-ISO3'!$C$1:$C$249, 0))</f>
        <v>USA</v>
      </c>
      <c r="AJ928" s="2" t="str">
        <f>INDEX('WB Country Groups'!$C$2:$C$219, MATCH($AI928, 'WB Country Groups'!$B$2:$B$219, 0))</f>
        <v>North America</v>
      </c>
    </row>
    <row r="929" spans="1:36">
      <c r="A929" s="70">
        <v>45169</v>
      </c>
      <c r="B929" s="70">
        <v>45169</v>
      </c>
      <c r="C929" s="71">
        <v>892400</v>
      </c>
      <c r="D929" s="1" t="s">
        <v>4738</v>
      </c>
      <c r="E929" s="71">
        <v>2036501</v>
      </c>
      <c r="G929" s="1" t="s">
        <v>4739</v>
      </c>
      <c r="H929" s="72" t="s">
        <v>4740</v>
      </c>
      <c r="I929" s="1" t="s">
        <v>4741</v>
      </c>
      <c r="J929" s="73">
        <v>0.7</v>
      </c>
      <c r="K929" s="73">
        <v>0.7</v>
      </c>
      <c r="L929" s="73">
        <v>0.7</v>
      </c>
      <c r="M929" s="1">
        <v>1</v>
      </c>
      <c r="N929" s="1" t="s">
        <v>1097</v>
      </c>
      <c r="O929" s="1" t="s">
        <v>1455</v>
      </c>
      <c r="P929" s="1">
        <v>25101010</v>
      </c>
      <c r="Q929" s="73">
        <v>585404582</v>
      </c>
      <c r="R929" s="74">
        <v>595.6</v>
      </c>
      <c r="S929" s="1" t="s">
        <v>3305</v>
      </c>
      <c r="T929" s="75">
        <v>82.786249999999995</v>
      </c>
      <c r="U929" s="76">
        <v>2948157191.8940601</v>
      </c>
      <c r="V929" s="77">
        <v>2948157191.8940601</v>
      </c>
      <c r="W929" s="77">
        <v>4211653131.2772398</v>
      </c>
      <c r="X929" s="76">
        <v>4.6217340669E-3</v>
      </c>
      <c r="Y929" s="71">
        <v>0</v>
      </c>
      <c r="Z929" s="71">
        <v>1</v>
      </c>
      <c r="AA929" s="71">
        <v>0</v>
      </c>
      <c r="AB929" s="71">
        <v>0</v>
      </c>
      <c r="AC929" s="73">
        <v>0</v>
      </c>
      <c r="AD929" s="73">
        <v>1</v>
      </c>
      <c r="AE929" s="1" t="s">
        <v>3306</v>
      </c>
      <c r="AF929" s="1" t="s">
        <v>1450</v>
      </c>
      <c r="AG929" s="1" t="s">
        <v>1451</v>
      </c>
      <c r="AI929" s="2" t="str">
        <f>INDEX('ISO2-ISO3'!$D$1:$D$249, MATCH($N929, 'ISO2-ISO3'!$C$1:$C$249, 0))</f>
        <v>IND</v>
      </c>
      <c r="AJ929" s="2" t="str">
        <f>INDEX('WB Country Groups'!$C$2:$C$219, MATCH($AI929, 'WB Country Groups'!$B$2:$B$219, 0))</f>
        <v>South Asia</v>
      </c>
    </row>
    <row r="930" spans="1:36">
      <c r="A930" s="70">
        <v>45169</v>
      </c>
      <c r="B930" s="70">
        <v>45169</v>
      </c>
      <c r="C930" s="71">
        <v>892400</v>
      </c>
      <c r="D930" s="1" t="s">
        <v>4742</v>
      </c>
      <c r="E930" s="71">
        <v>2036901</v>
      </c>
      <c r="G930" s="1" t="s">
        <v>4743</v>
      </c>
      <c r="H930" s="72" t="s">
        <v>4744</v>
      </c>
      <c r="I930" s="1" t="s">
        <v>4745</v>
      </c>
      <c r="J930" s="73">
        <v>0.5</v>
      </c>
      <c r="K930" s="73">
        <v>0.5</v>
      </c>
      <c r="L930" s="73">
        <v>0.5</v>
      </c>
      <c r="M930" s="1">
        <v>1</v>
      </c>
      <c r="N930" s="1" t="s">
        <v>1097</v>
      </c>
      <c r="O930" s="1" t="s">
        <v>1455</v>
      </c>
      <c r="P930" s="1">
        <v>25301040</v>
      </c>
      <c r="Q930" s="73">
        <v>8553509770</v>
      </c>
      <c r="R930" s="74">
        <v>97.6</v>
      </c>
      <c r="S930" s="1" t="s">
        <v>3305</v>
      </c>
      <c r="T930" s="75">
        <v>82.786249999999995</v>
      </c>
      <c r="U930" s="76">
        <v>5042036289.5529203</v>
      </c>
      <c r="V930" s="77">
        <v>5042036289.5529203</v>
      </c>
      <c r="W930" s="77">
        <v>10084072579.105801</v>
      </c>
      <c r="X930" s="76">
        <v>7.9042430132000002E-3</v>
      </c>
      <c r="Y930" s="71">
        <v>0</v>
      </c>
      <c r="Z930" s="71">
        <v>1</v>
      </c>
      <c r="AA930" s="71">
        <v>0</v>
      </c>
      <c r="AB930" s="71">
        <v>0</v>
      </c>
      <c r="AC930" s="73">
        <v>0</v>
      </c>
      <c r="AD930" s="73">
        <v>1</v>
      </c>
      <c r="AE930" s="1" t="s">
        <v>3306</v>
      </c>
      <c r="AF930" s="1" t="s">
        <v>1450</v>
      </c>
      <c r="AG930" s="1" t="s">
        <v>1451</v>
      </c>
      <c r="AI930" s="2" t="str">
        <f>INDEX('ISO2-ISO3'!$D$1:$D$249, MATCH($N930, 'ISO2-ISO3'!$C$1:$C$249, 0))</f>
        <v>IND</v>
      </c>
      <c r="AJ930" s="2" t="str">
        <f>INDEX('WB Country Groups'!$C$2:$C$219, MATCH($AI930, 'WB Country Groups'!$B$2:$B$219, 0))</f>
        <v>South Asia</v>
      </c>
    </row>
    <row r="931" spans="1:36">
      <c r="A931" s="70">
        <v>45169</v>
      </c>
      <c r="B931" s="70">
        <v>45169</v>
      </c>
      <c r="C931" s="71">
        <v>892400</v>
      </c>
      <c r="D931" s="1" t="s">
        <v>4746</v>
      </c>
      <c r="E931" s="71">
        <v>2044401</v>
      </c>
      <c r="F931" s="1">
        <v>86516101</v>
      </c>
      <c r="G931" s="1" t="s">
        <v>4747</v>
      </c>
      <c r="H931" s="72">
        <v>2094670</v>
      </c>
      <c r="I931" s="1" t="s">
        <v>4748</v>
      </c>
      <c r="J931" s="73">
        <v>0.9</v>
      </c>
      <c r="K931" s="73">
        <v>0.9</v>
      </c>
      <c r="L931" s="73">
        <v>0.9</v>
      </c>
      <c r="M931" s="1">
        <v>1</v>
      </c>
      <c r="N931" s="1" t="s">
        <v>1375</v>
      </c>
      <c r="O931" s="1" t="s">
        <v>1455</v>
      </c>
      <c r="P931" s="1">
        <v>25504020</v>
      </c>
      <c r="Q931" s="73">
        <v>218045737</v>
      </c>
      <c r="R931" s="74">
        <v>76.45</v>
      </c>
      <c r="S931" s="1" t="s">
        <v>1448</v>
      </c>
      <c r="T931" s="75">
        <v>1</v>
      </c>
      <c r="U931" s="76">
        <v>15002636934.285</v>
      </c>
      <c r="V931" s="77">
        <v>15002636934.285</v>
      </c>
      <c r="W931" s="77">
        <v>16669596593.65</v>
      </c>
      <c r="X931" s="76">
        <v>2.35191659397E-2</v>
      </c>
      <c r="Y931" s="71">
        <v>0</v>
      </c>
      <c r="Z931" s="71">
        <v>1</v>
      </c>
      <c r="AA931" s="71">
        <v>0</v>
      </c>
      <c r="AB931" s="71">
        <v>0</v>
      </c>
      <c r="AC931" s="73">
        <v>1</v>
      </c>
      <c r="AD931" s="73">
        <v>0</v>
      </c>
      <c r="AE931" s="1" t="s">
        <v>1449</v>
      </c>
      <c r="AF931" s="1" t="s">
        <v>1450</v>
      </c>
      <c r="AG931" s="1" t="s">
        <v>1451</v>
      </c>
      <c r="AI931" s="2" t="str">
        <f>INDEX('ISO2-ISO3'!$D$1:$D$249, MATCH($N931, 'ISO2-ISO3'!$C$1:$C$249, 0))</f>
        <v>USA</v>
      </c>
      <c r="AJ931" s="2" t="str">
        <f>INDEX('WB Country Groups'!$C$2:$C$219, MATCH($AI931, 'WB Country Groups'!$B$2:$B$219, 0))</f>
        <v>North America</v>
      </c>
    </row>
    <row r="932" spans="1:36">
      <c r="A932" s="70">
        <v>45169</v>
      </c>
      <c r="B932" s="70">
        <v>45169</v>
      </c>
      <c r="C932" s="71">
        <v>892400</v>
      </c>
      <c r="D932" s="1" t="s">
        <v>4749</v>
      </c>
      <c r="E932" s="71">
        <v>2047601</v>
      </c>
      <c r="F932" s="1">
        <v>375558103</v>
      </c>
      <c r="G932" s="1" t="s">
        <v>4750</v>
      </c>
      <c r="H932" s="72">
        <v>2369174</v>
      </c>
      <c r="I932" s="1" t="s">
        <v>4751</v>
      </c>
      <c r="J932" s="73">
        <v>1</v>
      </c>
      <c r="K932" s="73">
        <v>1</v>
      </c>
      <c r="L932" s="73">
        <v>1</v>
      </c>
      <c r="M932" s="1">
        <v>1</v>
      </c>
      <c r="N932" s="1" t="s">
        <v>1375</v>
      </c>
      <c r="O932" s="1" t="s">
        <v>1447</v>
      </c>
      <c r="P932" s="1">
        <v>35201010</v>
      </c>
      <c r="Q932" s="73">
        <v>1248816053</v>
      </c>
      <c r="R932" s="74">
        <v>76.48</v>
      </c>
      <c r="S932" s="1" t="s">
        <v>1448</v>
      </c>
      <c r="T932" s="75">
        <v>1</v>
      </c>
      <c r="U932" s="76">
        <v>95509451733.440002</v>
      </c>
      <c r="V932" s="77">
        <v>95509451733.440002</v>
      </c>
      <c r="W932" s="77">
        <v>95509451733.440002</v>
      </c>
      <c r="X932" s="76">
        <v>0.149727188225</v>
      </c>
      <c r="Y932" s="71">
        <v>1</v>
      </c>
      <c r="Z932" s="71">
        <v>0</v>
      </c>
      <c r="AA932" s="71">
        <v>0</v>
      </c>
      <c r="AB932" s="71">
        <v>0</v>
      </c>
      <c r="AC932" s="73">
        <v>1</v>
      </c>
      <c r="AD932" s="73">
        <v>0</v>
      </c>
      <c r="AE932" s="1" t="s">
        <v>1475</v>
      </c>
      <c r="AF932" s="1" t="s">
        <v>1450</v>
      </c>
      <c r="AG932" s="1" t="s">
        <v>1451</v>
      </c>
      <c r="AI932" s="2" t="str">
        <f>INDEX('ISO2-ISO3'!$D$1:$D$249, MATCH($N932, 'ISO2-ISO3'!$C$1:$C$249, 0))</f>
        <v>USA</v>
      </c>
      <c r="AJ932" s="2" t="str">
        <f>INDEX('WB Country Groups'!$C$2:$C$219, MATCH($AI932, 'WB Country Groups'!$B$2:$B$219, 0))</f>
        <v>North America</v>
      </c>
    </row>
    <row r="933" spans="1:36">
      <c r="A933" s="70">
        <v>45169</v>
      </c>
      <c r="B933" s="70">
        <v>45169</v>
      </c>
      <c r="C933" s="71">
        <v>892400</v>
      </c>
      <c r="D933" s="1" t="s">
        <v>4752</v>
      </c>
      <c r="E933" s="71">
        <v>2049401</v>
      </c>
      <c r="F933" s="1">
        <v>445658107</v>
      </c>
      <c r="G933" s="1" t="s">
        <v>4753</v>
      </c>
      <c r="H933" s="72">
        <v>2445416</v>
      </c>
      <c r="I933" s="1" t="s">
        <v>4754</v>
      </c>
      <c r="J933" s="73">
        <v>0.8</v>
      </c>
      <c r="K933" s="73">
        <v>0.8</v>
      </c>
      <c r="L933" s="73">
        <v>0.8</v>
      </c>
      <c r="M933" s="1">
        <v>1</v>
      </c>
      <c r="N933" s="1" t="s">
        <v>1375</v>
      </c>
      <c r="O933" s="1" t="s">
        <v>1467</v>
      </c>
      <c r="P933" s="1">
        <v>20304030</v>
      </c>
      <c r="Q933" s="73">
        <v>103770366</v>
      </c>
      <c r="R933" s="74">
        <v>187.88</v>
      </c>
      <c r="S933" s="1" t="s">
        <v>1448</v>
      </c>
      <c r="T933" s="75">
        <v>1</v>
      </c>
      <c r="U933" s="76">
        <v>15597101091.264</v>
      </c>
      <c r="V933" s="77">
        <v>15597101091.264</v>
      </c>
      <c r="W933" s="77">
        <v>19496376364.080002</v>
      </c>
      <c r="X933" s="76">
        <v>2.44510888553E-2</v>
      </c>
      <c r="Y933" s="71">
        <v>0</v>
      </c>
      <c r="Z933" s="71">
        <v>1</v>
      </c>
      <c r="AA933" s="71">
        <v>0</v>
      </c>
      <c r="AB933" s="71">
        <v>0</v>
      </c>
      <c r="AC933" s="73">
        <v>0</v>
      </c>
      <c r="AD933" s="73">
        <v>1</v>
      </c>
      <c r="AE933" s="1" t="s">
        <v>1475</v>
      </c>
      <c r="AF933" s="1" t="s">
        <v>1450</v>
      </c>
      <c r="AG933" s="1" t="s">
        <v>1451</v>
      </c>
      <c r="AI933" s="2" t="str">
        <f>INDEX('ISO2-ISO3'!$D$1:$D$249, MATCH($N933, 'ISO2-ISO3'!$C$1:$C$249, 0))</f>
        <v>USA</v>
      </c>
      <c r="AJ933" s="2" t="str">
        <f>INDEX('WB Country Groups'!$C$2:$C$219, MATCH($AI933, 'WB Country Groups'!$B$2:$B$219, 0))</f>
        <v>North America</v>
      </c>
    </row>
    <row r="934" spans="1:36">
      <c r="A934" s="70">
        <v>45169</v>
      </c>
      <c r="B934" s="70">
        <v>45169</v>
      </c>
      <c r="C934" s="71">
        <v>892400</v>
      </c>
      <c r="D934" s="1" t="s">
        <v>4755</v>
      </c>
      <c r="E934" s="71">
        <v>2053001</v>
      </c>
      <c r="F934" s="1">
        <v>518415104</v>
      </c>
      <c r="G934" s="1" t="s">
        <v>4756</v>
      </c>
      <c r="H934" s="72">
        <v>2506658</v>
      </c>
      <c r="I934" s="1" t="s">
        <v>4757</v>
      </c>
      <c r="J934" s="73">
        <v>1</v>
      </c>
      <c r="K934" s="73">
        <v>1</v>
      </c>
      <c r="L934" s="73">
        <v>1</v>
      </c>
      <c r="M934" s="1">
        <v>1</v>
      </c>
      <c r="N934" s="1" t="s">
        <v>1375</v>
      </c>
      <c r="O934" s="1" t="s">
        <v>1474</v>
      </c>
      <c r="P934" s="1">
        <v>45301020</v>
      </c>
      <c r="Q934" s="73">
        <v>137604326</v>
      </c>
      <c r="R934" s="74">
        <v>97.26</v>
      </c>
      <c r="S934" s="1" t="s">
        <v>1448</v>
      </c>
      <c r="T934" s="75">
        <v>1</v>
      </c>
      <c r="U934" s="76">
        <v>13383396746.76</v>
      </c>
      <c r="V934" s="77">
        <v>13383396746.76</v>
      </c>
      <c r="W934" s="77">
        <v>13383396746.76</v>
      </c>
      <c r="X934" s="76">
        <v>2.09807336072E-2</v>
      </c>
      <c r="Y934" s="71">
        <v>0</v>
      </c>
      <c r="Z934" s="71">
        <v>1</v>
      </c>
      <c r="AA934" s="71">
        <v>0</v>
      </c>
      <c r="AB934" s="71">
        <v>0</v>
      </c>
      <c r="AC934" s="73">
        <v>0</v>
      </c>
      <c r="AD934" s="73">
        <v>1</v>
      </c>
      <c r="AE934" s="1" t="s">
        <v>1475</v>
      </c>
      <c r="AF934" s="1" t="s">
        <v>1450</v>
      </c>
      <c r="AG934" s="1" t="s">
        <v>1451</v>
      </c>
      <c r="AI934" s="2" t="str">
        <f>INDEX('ISO2-ISO3'!$D$1:$D$249, MATCH($N934, 'ISO2-ISO3'!$C$1:$C$249, 0))</f>
        <v>USA</v>
      </c>
      <c r="AJ934" s="2" t="str">
        <f>INDEX('WB Country Groups'!$C$2:$C$219, MATCH($AI934, 'WB Country Groups'!$B$2:$B$219, 0))</f>
        <v>North America</v>
      </c>
    </row>
    <row r="935" spans="1:36">
      <c r="A935" s="70">
        <v>45169</v>
      </c>
      <c r="B935" s="70">
        <v>45169</v>
      </c>
      <c r="C935" s="71">
        <v>892400</v>
      </c>
      <c r="D935" s="1" t="s">
        <v>4758</v>
      </c>
      <c r="E935" s="71">
        <v>2065901</v>
      </c>
      <c r="F935" s="1" t="s">
        <v>4759</v>
      </c>
      <c r="G935" s="1" t="s">
        <v>4760</v>
      </c>
      <c r="H935" s="72">
        <v>2730190</v>
      </c>
      <c r="I935" s="1" t="s">
        <v>4761</v>
      </c>
      <c r="J935" s="73">
        <v>1</v>
      </c>
      <c r="K935" s="73">
        <v>1</v>
      </c>
      <c r="L935" s="73">
        <v>1</v>
      </c>
      <c r="M935" s="1">
        <v>1</v>
      </c>
      <c r="N935" s="1" t="s">
        <v>1375</v>
      </c>
      <c r="O935" s="1" t="s">
        <v>1447</v>
      </c>
      <c r="P935" s="1">
        <v>35201010</v>
      </c>
      <c r="Q935" s="73">
        <v>107507386</v>
      </c>
      <c r="R935" s="74">
        <v>826.49</v>
      </c>
      <c r="S935" s="1" t="s">
        <v>1448</v>
      </c>
      <c r="T935" s="75">
        <v>1</v>
      </c>
      <c r="U935" s="76">
        <v>88853779455.139999</v>
      </c>
      <c r="V935" s="77">
        <v>88853779455.139999</v>
      </c>
      <c r="W935" s="77">
        <v>90356458942.679993</v>
      </c>
      <c r="X935" s="76">
        <v>0.13929329840679999</v>
      </c>
      <c r="Y935" s="71">
        <v>1</v>
      </c>
      <c r="Z935" s="71">
        <v>0</v>
      </c>
      <c r="AA935" s="71">
        <v>0</v>
      </c>
      <c r="AB935" s="71">
        <v>0</v>
      </c>
      <c r="AC935" s="73">
        <v>0.65</v>
      </c>
      <c r="AD935" s="73">
        <v>0.35</v>
      </c>
      <c r="AE935" s="1" t="s">
        <v>1475</v>
      </c>
      <c r="AF935" s="1" t="s">
        <v>1450</v>
      </c>
      <c r="AG935" s="1" t="s">
        <v>1451</v>
      </c>
      <c r="AI935" s="2" t="str">
        <f>INDEX('ISO2-ISO3'!$D$1:$D$249, MATCH($N935, 'ISO2-ISO3'!$C$1:$C$249, 0))</f>
        <v>USA</v>
      </c>
      <c r="AJ935" s="2" t="str">
        <f>INDEX('WB Country Groups'!$C$2:$C$219, MATCH($AI935, 'WB Country Groups'!$B$2:$B$219, 0))</f>
        <v>North America</v>
      </c>
    </row>
    <row r="936" spans="1:36">
      <c r="A936" s="70">
        <v>45169</v>
      </c>
      <c r="B936" s="70">
        <v>45169</v>
      </c>
      <c r="C936" s="71">
        <v>892400</v>
      </c>
      <c r="D936" s="1" t="s">
        <v>4762</v>
      </c>
      <c r="E936" s="71">
        <v>2066601</v>
      </c>
      <c r="F936" s="1">
        <v>773903109</v>
      </c>
      <c r="G936" s="1" t="s">
        <v>4763</v>
      </c>
      <c r="H936" s="72">
        <v>2754060</v>
      </c>
      <c r="I936" s="1" t="s">
        <v>4764</v>
      </c>
      <c r="J936" s="73">
        <v>1</v>
      </c>
      <c r="K936" s="73">
        <v>1</v>
      </c>
      <c r="L936" s="73">
        <v>1</v>
      </c>
      <c r="M936" s="1">
        <v>1</v>
      </c>
      <c r="N936" s="1" t="s">
        <v>1375</v>
      </c>
      <c r="O936" s="1" t="s">
        <v>1467</v>
      </c>
      <c r="P936" s="1">
        <v>20104010</v>
      </c>
      <c r="Q936" s="73">
        <v>114782447</v>
      </c>
      <c r="R936" s="74">
        <v>312.08</v>
      </c>
      <c r="S936" s="1" t="s">
        <v>1448</v>
      </c>
      <c r="T936" s="75">
        <v>1</v>
      </c>
      <c r="U936" s="76">
        <v>35821306059.760002</v>
      </c>
      <c r="V936" s="77">
        <v>35821306059.760002</v>
      </c>
      <c r="W936" s="77">
        <v>35821306059.760002</v>
      </c>
      <c r="X936" s="76">
        <v>5.6155944124199997E-2</v>
      </c>
      <c r="Y936" s="71">
        <v>1</v>
      </c>
      <c r="Z936" s="71">
        <v>0</v>
      </c>
      <c r="AA936" s="71">
        <v>0</v>
      </c>
      <c r="AB936" s="71">
        <v>0</v>
      </c>
      <c r="AC936" s="73">
        <v>0.5</v>
      </c>
      <c r="AD936" s="73">
        <v>0.5</v>
      </c>
      <c r="AE936" s="1" t="s">
        <v>1449</v>
      </c>
      <c r="AF936" s="1" t="s">
        <v>1450</v>
      </c>
      <c r="AG936" s="1" t="s">
        <v>1451</v>
      </c>
      <c r="AI936" s="2" t="str">
        <f>INDEX('ISO2-ISO3'!$D$1:$D$249, MATCH($N936, 'ISO2-ISO3'!$C$1:$C$249, 0))</f>
        <v>USA</v>
      </c>
      <c r="AJ936" s="2" t="str">
        <f>INDEX('WB Country Groups'!$C$2:$C$219, MATCH($AI936, 'WB Country Groups'!$B$2:$B$219, 0))</f>
        <v>North America</v>
      </c>
    </row>
    <row r="937" spans="1:36">
      <c r="A937" s="70">
        <v>45169</v>
      </c>
      <c r="B937" s="70">
        <v>45169</v>
      </c>
      <c r="C937" s="71">
        <v>892400</v>
      </c>
      <c r="D937" s="1" t="s">
        <v>4765</v>
      </c>
      <c r="E937" s="71">
        <v>2066801</v>
      </c>
      <c r="G937" s="1" t="s">
        <v>4766</v>
      </c>
      <c r="H937" s="72">
        <v>7103065</v>
      </c>
      <c r="I937" s="1" t="s">
        <v>4767</v>
      </c>
      <c r="J937" s="73">
        <v>0.9</v>
      </c>
      <c r="K937" s="73">
        <v>0.9</v>
      </c>
      <c r="L937" s="73">
        <v>0.9</v>
      </c>
      <c r="M937" s="1">
        <v>1</v>
      </c>
      <c r="N937" s="1" t="s">
        <v>1324</v>
      </c>
      <c r="O937" s="1" t="s">
        <v>1447</v>
      </c>
      <c r="P937" s="1">
        <v>35202010</v>
      </c>
      <c r="Q937" s="73">
        <v>2277477752</v>
      </c>
      <c r="R937" s="74">
        <v>89.31</v>
      </c>
      <c r="S937" s="1" t="s">
        <v>1468</v>
      </c>
      <c r="T937" s="75">
        <v>0.88324999999999998</v>
      </c>
      <c r="U937" s="76">
        <v>207258855621.85999</v>
      </c>
      <c r="V937" s="77">
        <v>207258855621.85999</v>
      </c>
      <c r="W937" s="77">
        <v>230287617357.62201</v>
      </c>
      <c r="X937" s="76">
        <v>0.32491324286520001</v>
      </c>
      <c r="Y937" s="71">
        <v>1</v>
      </c>
      <c r="Z937" s="71">
        <v>0</v>
      </c>
      <c r="AA937" s="71">
        <v>0</v>
      </c>
      <c r="AB937" s="71">
        <v>0</v>
      </c>
      <c r="AC937" s="73">
        <v>1</v>
      </c>
      <c r="AD937" s="73">
        <v>0</v>
      </c>
      <c r="AE937" s="1" t="s">
        <v>1469</v>
      </c>
      <c r="AF937" s="1" t="s">
        <v>1470</v>
      </c>
      <c r="AG937" s="1" t="s">
        <v>1451</v>
      </c>
      <c r="AI937" s="2" t="str">
        <f>INDEX('ISO2-ISO3'!$D$1:$D$249, MATCH($N937, 'ISO2-ISO3'!$C$1:$C$249, 0))</f>
        <v>CHE</v>
      </c>
      <c r="AJ937" s="2" t="str">
        <f>INDEX('WB Country Groups'!$C$2:$C$219, MATCH($AI937, 'WB Country Groups'!$B$2:$B$219, 0))</f>
        <v>Europe &amp; Central Asia</v>
      </c>
    </row>
    <row r="938" spans="1:36">
      <c r="A938" s="70">
        <v>45169</v>
      </c>
      <c r="B938" s="70">
        <v>45169</v>
      </c>
      <c r="C938" s="71">
        <v>892400</v>
      </c>
      <c r="D938" s="1" t="s">
        <v>4768</v>
      </c>
      <c r="E938" s="71">
        <v>2072501</v>
      </c>
      <c r="F938" s="1">
        <v>896239100</v>
      </c>
      <c r="G938" s="1" t="s">
        <v>4769</v>
      </c>
      <c r="H938" s="72">
        <v>2903958</v>
      </c>
      <c r="I938" s="1" t="s">
        <v>4770</v>
      </c>
      <c r="J938" s="73">
        <v>1</v>
      </c>
      <c r="K938" s="73">
        <v>1</v>
      </c>
      <c r="L938" s="73">
        <v>1</v>
      </c>
      <c r="M938" s="1">
        <v>1</v>
      </c>
      <c r="N938" s="1" t="s">
        <v>1375</v>
      </c>
      <c r="O938" s="1" t="s">
        <v>1474</v>
      </c>
      <c r="P938" s="1">
        <v>45203010</v>
      </c>
      <c r="Q938" s="73">
        <v>246951697</v>
      </c>
      <c r="R938" s="74">
        <v>54.79</v>
      </c>
      <c r="S938" s="1" t="s">
        <v>1448</v>
      </c>
      <c r="T938" s="75">
        <v>1</v>
      </c>
      <c r="U938" s="76">
        <v>13530483478.629999</v>
      </c>
      <c r="V938" s="77">
        <v>13530483478.629999</v>
      </c>
      <c r="W938" s="77">
        <v>13530483478.629999</v>
      </c>
      <c r="X938" s="76">
        <v>2.12113168887E-2</v>
      </c>
      <c r="Y938" s="71">
        <v>0</v>
      </c>
      <c r="Z938" s="71">
        <v>1</v>
      </c>
      <c r="AA938" s="71">
        <v>0</v>
      </c>
      <c r="AB938" s="71">
        <v>0</v>
      </c>
      <c r="AC938" s="73">
        <v>1</v>
      </c>
      <c r="AD938" s="73">
        <v>0</v>
      </c>
      <c r="AE938" s="1" t="s">
        <v>1475</v>
      </c>
      <c r="AF938" s="1" t="s">
        <v>1450</v>
      </c>
      <c r="AG938" s="1" t="s">
        <v>1451</v>
      </c>
      <c r="AI938" s="2" t="str">
        <f>INDEX('ISO2-ISO3'!$D$1:$D$249, MATCH($N938, 'ISO2-ISO3'!$C$1:$C$249, 0))</f>
        <v>USA</v>
      </c>
      <c r="AJ938" s="2" t="str">
        <f>INDEX('WB Country Groups'!$C$2:$C$219, MATCH($AI938, 'WB Country Groups'!$B$2:$B$219, 0))</f>
        <v>North America</v>
      </c>
    </row>
    <row r="939" spans="1:36">
      <c r="A939" s="70">
        <v>45169</v>
      </c>
      <c r="B939" s="70">
        <v>45169</v>
      </c>
      <c r="C939" s="71">
        <v>892400</v>
      </c>
      <c r="D939" s="1" t="s">
        <v>4771</v>
      </c>
      <c r="E939" s="71">
        <v>2080201</v>
      </c>
      <c r="F939" s="1">
        <v>989207105</v>
      </c>
      <c r="G939" s="1" t="s">
        <v>4772</v>
      </c>
      <c r="H939" s="72">
        <v>2989356</v>
      </c>
      <c r="I939" s="1" t="s">
        <v>4773</v>
      </c>
      <c r="J939" s="73">
        <v>1</v>
      </c>
      <c r="K939" s="73">
        <v>1</v>
      </c>
      <c r="L939" s="73">
        <v>1</v>
      </c>
      <c r="M939" s="1">
        <v>1</v>
      </c>
      <c r="N939" s="1" t="s">
        <v>1375</v>
      </c>
      <c r="O939" s="1" t="s">
        <v>1474</v>
      </c>
      <c r="P939" s="1">
        <v>45203010</v>
      </c>
      <c r="Q939" s="73">
        <v>51399341</v>
      </c>
      <c r="R939" s="74">
        <v>275.01</v>
      </c>
      <c r="S939" s="1" t="s">
        <v>1448</v>
      </c>
      <c r="T939" s="75">
        <v>1</v>
      </c>
      <c r="U939" s="76">
        <v>14135332768.41</v>
      </c>
      <c r="V939" s="77">
        <v>14135332768.41</v>
      </c>
      <c r="W939" s="77">
        <v>14135332768.41</v>
      </c>
      <c r="X939" s="76">
        <v>2.2159520253000001E-2</v>
      </c>
      <c r="Y939" s="71">
        <v>0</v>
      </c>
      <c r="Z939" s="71">
        <v>1</v>
      </c>
      <c r="AA939" s="71">
        <v>0</v>
      </c>
      <c r="AB939" s="71">
        <v>0</v>
      </c>
      <c r="AC939" s="73">
        <v>0.35</v>
      </c>
      <c r="AD939" s="73">
        <v>0.65</v>
      </c>
      <c r="AE939" s="1" t="s">
        <v>1475</v>
      </c>
      <c r="AF939" s="1" t="s">
        <v>1450</v>
      </c>
      <c r="AG939" s="1" t="s">
        <v>1585</v>
      </c>
      <c r="AI939" s="2" t="str">
        <f>INDEX('ISO2-ISO3'!$D$1:$D$249, MATCH($N939, 'ISO2-ISO3'!$C$1:$C$249, 0))</f>
        <v>USA</v>
      </c>
      <c r="AJ939" s="2" t="str">
        <f>INDEX('WB Country Groups'!$C$2:$C$219, MATCH($AI939, 'WB Country Groups'!$B$2:$B$219, 0))</f>
        <v>North America</v>
      </c>
    </row>
    <row r="940" spans="1:36">
      <c r="A940" s="70">
        <v>45169</v>
      </c>
      <c r="B940" s="70">
        <v>45169</v>
      </c>
      <c r="C940" s="71">
        <v>892400</v>
      </c>
      <c r="D940" s="1" t="s">
        <v>4774</v>
      </c>
      <c r="E940" s="71">
        <v>2085901</v>
      </c>
      <c r="G940" s="1" t="s">
        <v>4775</v>
      </c>
      <c r="H940" s="72">
        <v>6622691</v>
      </c>
      <c r="I940" s="1" t="s">
        <v>4776</v>
      </c>
      <c r="J940" s="73">
        <v>0.45</v>
      </c>
      <c r="K940" s="73">
        <v>0.45</v>
      </c>
      <c r="L940" s="73">
        <v>0.45</v>
      </c>
      <c r="M940" s="1">
        <v>1</v>
      </c>
      <c r="N940" s="1" t="s">
        <v>1305</v>
      </c>
      <c r="O940" s="1" t="s">
        <v>1455</v>
      </c>
      <c r="P940" s="1">
        <v>25503030</v>
      </c>
      <c r="Q940" s="73">
        <v>435511058</v>
      </c>
      <c r="R940" s="74">
        <v>3216.99</v>
      </c>
      <c r="S940" s="1" t="s">
        <v>1573</v>
      </c>
      <c r="T940" s="75">
        <v>18.934999999999999</v>
      </c>
      <c r="U940" s="76">
        <v>33296309654.815899</v>
      </c>
      <c r="V940" s="77">
        <v>33296309654.815899</v>
      </c>
      <c r="W940" s="77">
        <v>74024459895.919403</v>
      </c>
      <c r="X940" s="76">
        <v>5.2197586023200002E-2</v>
      </c>
      <c r="Y940" s="71">
        <v>1</v>
      </c>
      <c r="Z940" s="71">
        <v>0</v>
      </c>
      <c r="AA940" s="71">
        <v>0</v>
      </c>
      <c r="AB940" s="71">
        <v>0</v>
      </c>
      <c r="AC940" s="73">
        <v>0</v>
      </c>
      <c r="AD940" s="73">
        <v>1</v>
      </c>
      <c r="AE940" s="1" t="s">
        <v>1574</v>
      </c>
      <c r="AF940" s="1" t="s">
        <v>1450</v>
      </c>
      <c r="AG940" s="1" t="s">
        <v>4777</v>
      </c>
      <c r="AI940" s="2" t="str">
        <f>INDEX('ISO2-ISO3'!$D$1:$D$249, MATCH($N940, 'ISO2-ISO3'!$C$1:$C$249, 0))</f>
        <v>ZAF</v>
      </c>
      <c r="AJ940" s="2" t="str">
        <f>INDEX('WB Country Groups'!$C$2:$C$219, MATCH($AI940, 'WB Country Groups'!$B$2:$B$219, 0))</f>
        <v>Sub-Saharan Africa</v>
      </c>
    </row>
    <row r="941" spans="1:36">
      <c r="A941" s="70">
        <v>45169</v>
      </c>
      <c r="B941" s="70">
        <v>45169</v>
      </c>
      <c r="C941" s="71">
        <v>892400</v>
      </c>
      <c r="D941" s="1" t="s">
        <v>4778</v>
      </c>
      <c r="E941" s="71">
        <v>2086301</v>
      </c>
      <c r="F941" s="1">
        <v>303901102</v>
      </c>
      <c r="G941" s="1" t="s">
        <v>4779</v>
      </c>
      <c r="H941" s="72">
        <v>2566351</v>
      </c>
      <c r="I941" s="1" t="s">
        <v>4780</v>
      </c>
      <c r="J941" s="73">
        <v>1</v>
      </c>
      <c r="K941" s="73">
        <v>1</v>
      </c>
      <c r="L941" s="73">
        <v>1</v>
      </c>
      <c r="M941" s="1">
        <v>1</v>
      </c>
      <c r="N941" s="1" t="s">
        <v>963</v>
      </c>
      <c r="O941" s="1" t="s">
        <v>1484</v>
      </c>
      <c r="P941" s="1">
        <v>40301040</v>
      </c>
      <c r="Q941" s="73">
        <v>22576535</v>
      </c>
      <c r="R941" s="74">
        <v>1114.27</v>
      </c>
      <c r="S941" s="1" t="s">
        <v>1493</v>
      </c>
      <c r="T941" s="75">
        <v>1.3529500000000001</v>
      </c>
      <c r="U941" s="76">
        <v>18593706829.114201</v>
      </c>
      <c r="V941" s="77">
        <v>18593706829.114201</v>
      </c>
      <c r="W941" s="77">
        <v>19868617180.568401</v>
      </c>
      <c r="X941" s="76">
        <v>2.9148774196399999E-2</v>
      </c>
      <c r="Y941" s="71">
        <v>1</v>
      </c>
      <c r="Z941" s="71">
        <v>0</v>
      </c>
      <c r="AA941" s="71">
        <v>0</v>
      </c>
      <c r="AB941" s="71">
        <v>0</v>
      </c>
      <c r="AC941" s="73">
        <v>0.5</v>
      </c>
      <c r="AD941" s="73">
        <v>0.5</v>
      </c>
      <c r="AE941" s="1" t="s">
        <v>1494</v>
      </c>
      <c r="AF941" s="1" t="s">
        <v>1450</v>
      </c>
      <c r="AG941" s="1" t="s">
        <v>1451</v>
      </c>
      <c r="AI941" s="2" t="str">
        <f>INDEX('ISO2-ISO3'!$D$1:$D$249, MATCH($N941, 'ISO2-ISO3'!$C$1:$C$249, 0))</f>
        <v>CAN</v>
      </c>
      <c r="AJ941" s="2" t="str">
        <f>INDEX('WB Country Groups'!$C$2:$C$219, MATCH($AI941, 'WB Country Groups'!$B$2:$B$219, 0))</f>
        <v>North America</v>
      </c>
    </row>
    <row r="942" spans="1:36">
      <c r="A942" s="70">
        <v>45169</v>
      </c>
      <c r="B942" s="70">
        <v>45169</v>
      </c>
      <c r="C942" s="71">
        <v>892400</v>
      </c>
      <c r="D942" s="1" t="s">
        <v>4781</v>
      </c>
      <c r="E942" s="71">
        <v>2086702</v>
      </c>
      <c r="G942" s="1" t="s">
        <v>4782</v>
      </c>
      <c r="H942" s="72">
        <v>5842359</v>
      </c>
      <c r="I942" s="1" t="s">
        <v>4783</v>
      </c>
      <c r="J942" s="73">
        <v>0.65</v>
      </c>
      <c r="K942" s="73">
        <v>0.65</v>
      </c>
      <c r="L942" s="73">
        <v>0.65</v>
      </c>
      <c r="M942" s="1">
        <v>1</v>
      </c>
      <c r="N942" s="1" t="s">
        <v>1058</v>
      </c>
      <c r="O942" s="1" t="s">
        <v>1692</v>
      </c>
      <c r="P942" s="1">
        <v>50101020</v>
      </c>
      <c r="Q942" s="73">
        <v>4986458596</v>
      </c>
      <c r="R942" s="74">
        <v>19.742000000000001</v>
      </c>
      <c r="S942" s="1" t="s">
        <v>1456</v>
      </c>
      <c r="T942" s="75">
        <v>0.92136177270005104</v>
      </c>
      <c r="U942" s="76">
        <v>69449085622.398605</v>
      </c>
      <c r="V942" s="77">
        <v>69449085622.398605</v>
      </c>
      <c r="W942" s="77">
        <v>106844747111.383</v>
      </c>
      <c r="X942" s="76">
        <v>0.1088731651822</v>
      </c>
      <c r="Y942" s="71">
        <v>1</v>
      </c>
      <c r="Z942" s="71">
        <v>0</v>
      </c>
      <c r="AA942" s="71">
        <v>0</v>
      </c>
      <c r="AB942" s="71">
        <v>0</v>
      </c>
      <c r="AC942" s="73">
        <v>1</v>
      </c>
      <c r="AD942" s="73">
        <v>0</v>
      </c>
      <c r="AE942" s="1" t="s">
        <v>1523</v>
      </c>
      <c r="AF942" s="1" t="s">
        <v>1524</v>
      </c>
      <c r="AG942" s="1" t="s">
        <v>1451</v>
      </c>
      <c r="AI942" s="2" t="str">
        <f>INDEX('ISO2-ISO3'!$D$1:$D$249, MATCH($N942, 'ISO2-ISO3'!$C$1:$C$249, 0))</f>
        <v>DEU</v>
      </c>
      <c r="AJ942" s="2" t="str">
        <f>INDEX('WB Country Groups'!$C$2:$C$219, MATCH($AI942, 'WB Country Groups'!$B$2:$B$219, 0))</f>
        <v>Europe &amp; Central Asia</v>
      </c>
    </row>
    <row r="943" spans="1:36">
      <c r="A943" s="70">
        <v>45169</v>
      </c>
      <c r="B943" s="70">
        <v>45169</v>
      </c>
      <c r="C943" s="71">
        <v>892400</v>
      </c>
      <c r="D943" s="1" t="s">
        <v>4784</v>
      </c>
      <c r="E943" s="71">
        <v>2093401</v>
      </c>
      <c r="F943" s="1" t="s">
        <v>4785</v>
      </c>
      <c r="G943" s="1" t="s">
        <v>4786</v>
      </c>
      <c r="H943" s="72">
        <v>2319157</v>
      </c>
      <c r="I943" s="1" t="s">
        <v>4787</v>
      </c>
      <c r="J943" s="73">
        <v>0.95</v>
      </c>
      <c r="K943" s="73">
        <v>0.95</v>
      </c>
      <c r="L943" s="73">
        <v>0.95</v>
      </c>
      <c r="M943" s="1">
        <v>1</v>
      </c>
      <c r="N943" s="1" t="s">
        <v>1375</v>
      </c>
      <c r="O943" s="1" t="s">
        <v>1564</v>
      </c>
      <c r="P943" s="1">
        <v>60106010</v>
      </c>
      <c r="Q943" s="73">
        <v>378898221</v>
      </c>
      <c r="R943" s="74">
        <v>64.83</v>
      </c>
      <c r="S943" s="1" t="s">
        <v>1448</v>
      </c>
      <c r="T943" s="75">
        <v>1</v>
      </c>
      <c r="U943" s="76">
        <v>23335773084.058498</v>
      </c>
      <c r="V943" s="77">
        <v>23335773084.058498</v>
      </c>
      <c r="W943" s="77">
        <v>24563971667.43</v>
      </c>
      <c r="X943" s="76">
        <v>3.6582763543499999E-2</v>
      </c>
      <c r="Y943" s="71">
        <v>1</v>
      </c>
      <c r="Z943" s="71">
        <v>0</v>
      </c>
      <c r="AA943" s="71">
        <v>0</v>
      </c>
      <c r="AB943" s="71">
        <v>0</v>
      </c>
      <c r="AC943" s="73">
        <v>1</v>
      </c>
      <c r="AD943" s="73">
        <v>0</v>
      </c>
      <c r="AE943" s="1" t="s">
        <v>1449</v>
      </c>
      <c r="AF943" s="1" t="s">
        <v>1450</v>
      </c>
      <c r="AG943" s="1" t="s">
        <v>1451</v>
      </c>
      <c r="AI943" s="2" t="str">
        <f>INDEX('ISO2-ISO3'!$D$1:$D$249, MATCH($N943, 'ISO2-ISO3'!$C$1:$C$249, 0))</f>
        <v>USA</v>
      </c>
      <c r="AJ943" s="2" t="str">
        <f>INDEX('WB Country Groups'!$C$2:$C$219, MATCH($AI943, 'WB Country Groups'!$B$2:$B$219, 0))</f>
        <v>North America</v>
      </c>
    </row>
    <row r="944" spans="1:36">
      <c r="A944" s="70">
        <v>45169</v>
      </c>
      <c r="B944" s="70">
        <v>45169</v>
      </c>
      <c r="C944" s="71">
        <v>892400</v>
      </c>
      <c r="D944" s="1" t="s">
        <v>4788</v>
      </c>
      <c r="E944" s="71">
        <v>2096601</v>
      </c>
      <c r="F944" s="1">
        <v>526057104</v>
      </c>
      <c r="G944" s="1" t="s">
        <v>4789</v>
      </c>
      <c r="H944" s="72">
        <v>2511920</v>
      </c>
      <c r="I944" s="1" t="s">
        <v>4790</v>
      </c>
      <c r="J944" s="73">
        <v>1</v>
      </c>
      <c r="K944" s="73">
        <v>1</v>
      </c>
      <c r="L944" s="73">
        <v>1</v>
      </c>
      <c r="M944" s="1">
        <v>1</v>
      </c>
      <c r="N944" s="1" t="s">
        <v>1375</v>
      </c>
      <c r="O944" s="1" t="s">
        <v>1455</v>
      </c>
      <c r="P944" s="1">
        <v>25201030</v>
      </c>
      <c r="Q944" s="73">
        <v>253773163</v>
      </c>
      <c r="R944" s="74">
        <v>119.09</v>
      </c>
      <c r="S944" s="1" t="s">
        <v>1448</v>
      </c>
      <c r="T944" s="75">
        <v>1</v>
      </c>
      <c r="U944" s="76">
        <v>30221845981.669998</v>
      </c>
      <c r="V944" s="77">
        <v>30221845981.669998</v>
      </c>
      <c r="W944" s="77">
        <v>34021881531.27</v>
      </c>
      <c r="X944" s="76">
        <v>4.7377845225500002E-2</v>
      </c>
      <c r="Y944" s="71">
        <v>0</v>
      </c>
      <c r="Z944" s="71">
        <v>1</v>
      </c>
      <c r="AA944" s="71">
        <v>0</v>
      </c>
      <c r="AB944" s="71">
        <v>0</v>
      </c>
      <c r="AC944" s="73">
        <v>1</v>
      </c>
      <c r="AD944" s="73">
        <v>0</v>
      </c>
      <c r="AE944" s="1" t="s">
        <v>1449</v>
      </c>
      <c r="AF944" s="1" t="s">
        <v>1450</v>
      </c>
      <c r="AG944" s="1" t="s">
        <v>1585</v>
      </c>
      <c r="AI944" s="2" t="str">
        <f>INDEX('ISO2-ISO3'!$D$1:$D$249, MATCH($N944, 'ISO2-ISO3'!$C$1:$C$249, 0))</f>
        <v>USA</v>
      </c>
      <c r="AJ944" s="2" t="str">
        <f>INDEX('WB Country Groups'!$C$2:$C$219, MATCH($AI944, 'WB Country Groups'!$B$2:$B$219, 0))</f>
        <v>North America</v>
      </c>
    </row>
    <row r="945" spans="1:36">
      <c r="A945" s="70">
        <v>45169</v>
      </c>
      <c r="B945" s="70">
        <v>45169</v>
      </c>
      <c r="C945" s="71">
        <v>892400</v>
      </c>
      <c r="D945" s="1" t="s">
        <v>4791</v>
      </c>
      <c r="E945" s="71">
        <v>2098501</v>
      </c>
      <c r="F945" s="1" t="s">
        <v>4792</v>
      </c>
      <c r="G945" s="1" t="s">
        <v>4793</v>
      </c>
      <c r="H945" s="72">
        <v>2232793</v>
      </c>
      <c r="I945" s="1" t="s">
        <v>4794</v>
      </c>
      <c r="J945" s="73">
        <v>1</v>
      </c>
      <c r="K945" s="73">
        <v>1</v>
      </c>
      <c r="L945" s="73">
        <v>1</v>
      </c>
      <c r="M945" s="1">
        <v>1</v>
      </c>
      <c r="N945" s="1" t="s">
        <v>1375</v>
      </c>
      <c r="O945" s="1" t="s">
        <v>1462</v>
      </c>
      <c r="P945" s="1">
        <v>15103020</v>
      </c>
      <c r="Q945" s="73">
        <v>144385193</v>
      </c>
      <c r="R945" s="74">
        <v>37.06</v>
      </c>
      <c r="S945" s="1" t="s">
        <v>1448</v>
      </c>
      <c r="T945" s="75">
        <v>1</v>
      </c>
      <c r="U945" s="76">
        <v>5350915252.5799999</v>
      </c>
      <c r="V945" s="77">
        <v>5350915252.5799999</v>
      </c>
      <c r="W945" s="77">
        <v>5350915252.5799999</v>
      </c>
      <c r="X945" s="76">
        <v>8.3884629286E-3</v>
      </c>
      <c r="Y945" s="71">
        <v>0</v>
      </c>
      <c r="Z945" s="71">
        <v>1</v>
      </c>
      <c r="AA945" s="71">
        <v>0</v>
      </c>
      <c r="AB945" s="71">
        <v>0</v>
      </c>
      <c r="AC945" s="73">
        <v>1</v>
      </c>
      <c r="AD945" s="73">
        <v>0</v>
      </c>
      <c r="AE945" s="1" t="s">
        <v>1449</v>
      </c>
      <c r="AF945" s="1" t="s">
        <v>1450</v>
      </c>
      <c r="AG945" s="1" t="s">
        <v>1451</v>
      </c>
      <c r="AI945" s="2" t="str">
        <f>INDEX('ISO2-ISO3'!$D$1:$D$249, MATCH($N945, 'ISO2-ISO3'!$C$1:$C$249, 0))</f>
        <v>USA</v>
      </c>
      <c r="AJ945" s="2" t="str">
        <f>INDEX('WB Country Groups'!$C$2:$C$219, MATCH($AI945, 'WB Country Groups'!$B$2:$B$219, 0))</f>
        <v>North America</v>
      </c>
    </row>
    <row r="946" spans="1:36">
      <c r="A946" s="70">
        <v>45169</v>
      </c>
      <c r="B946" s="70">
        <v>45169</v>
      </c>
      <c r="C946" s="71">
        <v>892400</v>
      </c>
      <c r="D946" s="1" t="s">
        <v>4795</v>
      </c>
      <c r="E946" s="71">
        <v>2099901</v>
      </c>
      <c r="F946" s="1" t="s">
        <v>4796</v>
      </c>
      <c r="G946" s="1" t="s">
        <v>4797</v>
      </c>
      <c r="H946" s="72">
        <v>2556868</v>
      </c>
      <c r="I946" s="1" t="s">
        <v>4798</v>
      </c>
      <c r="J946" s="73">
        <v>1</v>
      </c>
      <c r="K946" s="73">
        <v>1</v>
      </c>
      <c r="L946" s="73">
        <v>1</v>
      </c>
      <c r="M946" s="1">
        <v>1</v>
      </c>
      <c r="N946" s="1" t="s">
        <v>1375</v>
      </c>
      <c r="O946" s="1" t="s">
        <v>1484</v>
      </c>
      <c r="P946" s="1">
        <v>40301050</v>
      </c>
      <c r="Q946" s="73">
        <v>42887943</v>
      </c>
      <c r="R946" s="74">
        <v>360.68</v>
      </c>
      <c r="S946" s="1" t="s">
        <v>1448</v>
      </c>
      <c r="T946" s="75">
        <v>1</v>
      </c>
      <c r="U946" s="76">
        <v>15468823281.24</v>
      </c>
      <c r="V946" s="77">
        <v>15468823281.24</v>
      </c>
      <c r="W946" s="77">
        <v>15468823281.24</v>
      </c>
      <c r="X946" s="76">
        <v>2.4249991733899998E-2</v>
      </c>
      <c r="Y946" s="71">
        <v>0</v>
      </c>
      <c r="Z946" s="71">
        <v>1</v>
      </c>
      <c r="AA946" s="71">
        <v>0</v>
      </c>
      <c r="AB946" s="71">
        <v>0</v>
      </c>
      <c r="AC946" s="73">
        <v>1</v>
      </c>
      <c r="AD946" s="73">
        <v>0</v>
      </c>
      <c r="AE946" s="1" t="s">
        <v>1449</v>
      </c>
      <c r="AF946" s="1" t="s">
        <v>1450</v>
      </c>
      <c r="AG946" s="1" t="s">
        <v>1451</v>
      </c>
      <c r="AI946" s="2" t="str">
        <f>INDEX('ISO2-ISO3'!$D$1:$D$249, MATCH($N946, 'ISO2-ISO3'!$C$1:$C$249, 0))</f>
        <v>USA</v>
      </c>
      <c r="AJ946" s="2" t="str">
        <f>INDEX('WB Country Groups'!$C$2:$C$219, MATCH($AI946, 'WB Country Groups'!$B$2:$B$219, 0))</f>
        <v>North America</v>
      </c>
    </row>
    <row r="947" spans="1:36">
      <c r="A947" s="70">
        <v>45169</v>
      </c>
      <c r="B947" s="70">
        <v>45169</v>
      </c>
      <c r="C947" s="71">
        <v>892400</v>
      </c>
      <c r="D947" s="1" t="s">
        <v>4799</v>
      </c>
      <c r="E947" s="71">
        <v>2102701</v>
      </c>
      <c r="F947" s="1">
        <v>828806109</v>
      </c>
      <c r="G947" s="1" t="s">
        <v>4800</v>
      </c>
      <c r="H947" s="72">
        <v>2812452</v>
      </c>
      <c r="I947" s="1" t="s">
        <v>4801</v>
      </c>
      <c r="J947" s="73">
        <v>1</v>
      </c>
      <c r="K947" s="73">
        <v>1</v>
      </c>
      <c r="L947" s="73">
        <v>1</v>
      </c>
      <c r="M947" s="1">
        <v>1</v>
      </c>
      <c r="N947" s="1" t="s">
        <v>1375</v>
      </c>
      <c r="O947" s="1" t="s">
        <v>1564</v>
      </c>
      <c r="P947" s="1">
        <v>60107010</v>
      </c>
      <c r="Q947" s="73">
        <v>326731666</v>
      </c>
      <c r="R947" s="74">
        <v>113.49</v>
      </c>
      <c r="S947" s="1" t="s">
        <v>1448</v>
      </c>
      <c r="T947" s="75">
        <v>1</v>
      </c>
      <c r="U947" s="76">
        <v>37080776774.339996</v>
      </c>
      <c r="V947" s="77">
        <v>37080776774.339996</v>
      </c>
      <c r="W947" s="77">
        <v>37081684694.339996</v>
      </c>
      <c r="X947" s="76">
        <v>5.8130377076299998E-2</v>
      </c>
      <c r="Y947" s="71">
        <v>1</v>
      </c>
      <c r="Z947" s="71">
        <v>0</v>
      </c>
      <c r="AA947" s="71">
        <v>0</v>
      </c>
      <c r="AB947" s="71">
        <v>0</v>
      </c>
      <c r="AC947" s="73">
        <v>1</v>
      </c>
      <c r="AD947" s="73">
        <v>0</v>
      </c>
      <c r="AE947" s="1" t="s">
        <v>1449</v>
      </c>
      <c r="AF947" s="1" t="s">
        <v>1450</v>
      </c>
      <c r="AG947" s="1" t="s">
        <v>1451</v>
      </c>
      <c r="AI947" s="2" t="str">
        <f>INDEX('ISO2-ISO3'!$D$1:$D$249, MATCH($N947, 'ISO2-ISO3'!$C$1:$C$249, 0))</f>
        <v>USA</v>
      </c>
      <c r="AJ947" s="2" t="str">
        <f>INDEX('WB Country Groups'!$C$2:$C$219, MATCH($AI947, 'WB Country Groups'!$B$2:$B$219, 0))</f>
        <v>North America</v>
      </c>
    </row>
    <row r="948" spans="1:36">
      <c r="A948" s="70">
        <v>45169</v>
      </c>
      <c r="B948" s="70">
        <v>45169</v>
      </c>
      <c r="C948" s="71">
        <v>892400</v>
      </c>
      <c r="D948" s="1" t="s">
        <v>4802</v>
      </c>
      <c r="E948" s="71">
        <v>2109701</v>
      </c>
      <c r="F948" s="1" t="s">
        <v>4803</v>
      </c>
      <c r="G948" s="1" t="s">
        <v>4804</v>
      </c>
      <c r="H948" s="72" t="s">
        <v>4805</v>
      </c>
      <c r="I948" s="1" t="s">
        <v>4806</v>
      </c>
      <c r="J948" s="73">
        <v>1</v>
      </c>
      <c r="K948" s="73">
        <v>1</v>
      </c>
      <c r="L948" s="73">
        <v>1</v>
      </c>
      <c r="M948" s="1">
        <v>1</v>
      </c>
      <c r="N948" s="1" t="s">
        <v>1375</v>
      </c>
      <c r="O948" s="1" t="s">
        <v>1548</v>
      </c>
      <c r="P948" s="1">
        <v>55101010</v>
      </c>
      <c r="Q948" s="73">
        <v>229583134</v>
      </c>
      <c r="R948" s="74">
        <v>54.97</v>
      </c>
      <c r="S948" s="1" t="s">
        <v>1448</v>
      </c>
      <c r="T948" s="75">
        <v>1</v>
      </c>
      <c r="U948" s="76">
        <v>12620184875.98</v>
      </c>
      <c r="V948" s="77">
        <v>12620184875.98</v>
      </c>
      <c r="W948" s="77">
        <v>12620184875.98</v>
      </c>
      <c r="X948" s="76">
        <v>1.97842701645E-2</v>
      </c>
      <c r="Y948" s="71">
        <v>0</v>
      </c>
      <c r="Z948" s="71">
        <v>1</v>
      </c>
      <c r="AA948" s="71">
        <v>0</v>
      </c>
      <c r="AB948" s="71">
        <v>0</v>
      </c>
      <c r="AC948" s="73">
        <v>1</v>
      </c>
      <c r="AD948" s="73">
        <v>0</v>
      </c>
      <c r="AE948" s="1" t="s">
        <v>1475</v>
      </c>
      <c r="AF948" s="1" t="s">
        <v>1450</v>
      </c>
      <c r="AG948" s="1" t="s">
        <v>1451</v>
      </c>
      <c r="AI948" s="2" t="str">
        <f>INDEX('ISO2-ISO3'!$D$1:$D$249, MATCH($N948, 'ISO2-ISO3'!$C$1:$C$249, 0))</f>
        <v>USA</v>
      </c>
      <c r="AJ948" s="2" t="str">
        <f>INDEX('WB Country Groups'!$C$2:$C$219, MATCH($AI948, 'WB Country Groups'!$B$2:$B$219, 0))</f>
        <v>North America</v>
      </c>
    </row>
    <row r="949" spans="1:36">
      <c r="A949" s="70">
        <v>45169</v>
      </c>
      <c r="B949" s="70">
        <v>45169</v>
      </c>
      <c r="C949" s="71">
        <v>892400</v>
      </c>
      <c r="D949" s="1" t="s">
        <v>4807</v>
      </c>
      <c r="E949" s="71">
        <v>2115001</v>
      </c>
      <c r="F949" s="1">
        <v>902681105</v>
      </c>
      <c r="G949" s="1" t="s">
        <v>4808</v>
      </c>
      <c r="H949" s="72">
        <v>2910118</v>
      </c>
      <c r="I949" s="1" t="s">
        <v>4809</v>
      </c>
      <c r="J949" s="73">
        <v>1</v>
      </c>
      <c r="K949" s="73">
        <v>1</v>
      </c>
      <c r="L949" s="73">
        <v>1</v>
      </c>
      <c r="M949" s="1">
        <v>1</v>
      </c>
      <c r="N949" s="1" t="s">
        <v>1375</v>
      </c>
      <c r="O949" s="1" t="s">
        <v>1548</v>
      </c>
      <c r="P949" s="1">
        <v>55102010</v>
      </c>
      <c r="Q949" s="73">
        <v>209556984</v>
      </c>
      <c r="R949" s="74">
        <v>25.18</v>
      </c>
      <c r="S949" s="1" t="s">
        <v>1448</v>
      </c>
      <c r="T949" s="75">
        <v>1</v>
      </c>
      <c r="U949" s="76">
        <v>5276644857.1199999</v>
      </c>
      <c r="V949" s="77">
        <v>5276644857.1199999</v>
      </c>
      <c r="W949" s="77">
        <v>5276644857.1199999</v>
      </c>
      <c r="X949" s="76">
        <v>8.2720315464000008E-3</v>
      </c>
      <c r="Y949" s="71">
        <v>0</v>
      </c>
      <c r="Z949" s="71">
        <v>1</v>
      </c>
      <c r="AA949" s="71">
        <v>0</v>
      </c>
      <c r="AB949" s="71">
        <v>0</v>
      </c>
      <c r="AC949" s="73">
        <v>1</v>
      </c>
      <c r="AD949" s="73">
        <v>0</v>
      </c>
      <c r="AE949" s="1" t="s">
        <v>1449</v>
      </c>
      <c r="AF949" s="1" t="s">
        <v>1450</v>
      </c>
      <c r="AG949" s="1" t="s">
        <v>1451</v>
      </c>
      <c r="AI949" s="2" t="str">
        <f>INDEX('ISO2-ISO3'!$D$1:$D$249, MATCH($N949, 'ISO2-ISO3'!$C$1:$C$249, 0))</f>
        <v>USA</v>
      </c>
      <c r="AJ949" s="2" t="str">
        <f>INDEX('WB Country Groups'!$C$2:$C$219, MATCH($AI949, 'WB Country Groups'!$B$2:$B$219, 0))</f>
        <v>North America</v>
      </c>
    </row>
    <row r="950" spans="1:36">
      <c r="A950" s="70">
        <v>45169</v>
      </c>
      <c r="B950" s="70">
        <v>45169</v>
      </c>
      <c r="C950" s="71">
        <v>892400</v>
      </c>
      <c r="D950" s="1" t="s">
        <v>4810</v>
      </c>
      <c r="E950" s="71">
        <v>2119701</v>
      </c>
      <c r="F950" s="1">
        <v>217204106</v>
      </c>
      <c r="G950" s="1" t="s">
        <v>4811</v>
      </c>
      <c r="H950" s="72">
        <v>2208073</v>
      </c>
      <c r="I950" s="1" t="s">
        <v>4812</v>
      </c>
      <c r="J950" s="73">
        <v>0.9</v>
      </c>
      <c r="K950" s="73">
        <v>0.9</v>
      </c>
      <c r="L950" s="73">
        <v>0.9</v>
      </c>
      <c r="M950" s="1">
        <v>1</v>
      </c>
      <c r="N950" s="1" t="s">
        <v>1375</v>
      </c>
      <c r="O950" s="1" t="s">
        <v>1467</v>
      </c>
      <c r="P950" s="1">
        <v>20201070</v>
      </c>
      <c r="Q950" s="73">
        <v>953185032</v>
      </c>
      <c r="R950" s="74">
        <v>44.83</v>
      </c>
      <c r="S950" s="1" t="s">
        <v>1448</v>
      </c>
      <c r="T950" s="75">
        <v>1</v>
      </c>
      <c r="U950" s="76">
        <v>38458156486.103996</v>
      </c>
      <c r="V950" s="77">
        <v>38458156486.103996</v>
      </c>
      <c r="W950" s="77">
        <v>42731284984.559998</v>
      </c>
      <c r="X950" s="76">
        <v>6.0289652285400001E-2</v>
      </c>
      <c r="Y950" s="71">
        <v>0</v>
      </c>
      <c r="Z950" s="71">
        <v>1</v>
      </c>
      <c r="AA950" s="71">
        <v>0</v>
      </c>
      <c r="AB950" s="71">
        <v>0</v>
      </c>
      <c r="AC950" s="73">
        <v>0</v>
      </c>
      <c r="AD950" s="73">
        <v>1</v>
      </c>
      <c r="AE950" s="1" t="s">
        <v>1475</v>
      </c>
      <c r="AF950" s="1" t="s">
        <v>1450</v>
      </c>
      <c r="AG950" s="1" t="s">
        <v>1451</v>
      </c>
      <c r="AI950" s="2" t="str">
        <f>INDEX('ISO2-ISO3'!$D$1:$D$249, MATCH($N950, 'ISO2-ISO3'!$C$1:$C$249, 0))</f>
        <v>USA</v>
      </c>
      <c r="AJ950" s="2" t="str">
        <f>INDEX('WB Country Groups'!$C$2:$C$219, MATCH($AI950, 'WB Country Groups'!$B$2:$B$219, 0))</f>
        <v>North America</v>
      </c>
    </row>
    <row r="951" spans="1:36">
      <c r="A951" s="70">
        <v>45169</v>
      </c>
      <c r="B951" s="70">
        <v>45169</v>
      </c>
      <c r="C951" s="71">
        <v>892400</v>
      </c>
      <c r="D951" s="1" t="s">
        <v>4813</v>
      </c>
      <c r="E951" s="71">
        <v>2121701</v>
      </c>
      <c r="F951" s="1">
        <v>115236101</v>
      </c>
      <c r="G951" s="1" t="s">
        <v>4814</v>
      </c>
      <c r="H951" s="72">
        <v>2692687</v>
      </c>
      <c r="I951" s="1" t="s">
        <v>4815</v>
      </c>
      <c r="J951" s="73">
        <v>0.85</v>
      </c>
      <c r="K951" s="73">
        <v>0.85</v>
      </c>
      <c r="L951" s="73">
        <v>0.85</v>
      </c>
      <c r="M951" s="1">
        <v>1</v>
      </c>
      <c r="N951" s="1" t="s">
        <v>1375</v>
      </c>
      <c r="O951" s="1" t="s">
        <v>1484</v>
      </c>
      <c r="P951" s="1">
        <v>40301010</v>
      </c>
      <c r="Q951" s="73">
        <v>284294500</v>
      </c>
      <c r="R951" s="74">
        <v>74.099999999999994</v>
      </c>
      <c r="S951" s="1" t="s">
        <v>1448</v>
      </c>
      <c r="T951" s="75">
        <v>1</v>
      </c>
      <c r="U951" s="76">
        <v>17906289082.5</v>
      </c>
      <c r="V951" s="77">
        <v>17906289082.5</v>
      </c>
      <c r="W951" s="77">
        <v>21066222450</v>
      </c>
      <c r="X951" s="76">
        <v>2.8071130837899999E-2</v>
      </c>
      <c r="Y951" s="71">
        <v>0</v>
      </c>
      <c r="Z951" s="71">
        <v>1</v>
      </c>
      <c r="AA951" s="71">
        <v>0</v>
      </c>
      <c r="AB951" s="71">
        <v>0</v>
      </c>
      <c r="AC951" s="73">
        <v>0</v>
      </c>
      <c r="AD951" s="73">
        <v>1</v>
      </c>
      <c r="AE951" s="1" t="s">
        <v>1449</v>
      </c>
      <c r="AF951" s="1" t="s">
        <v>1450</v>
      </c>
      <c r="AG951" s="1" t="s">
        <v>1451</v>
      </c>
      <c r="AI951" s="2" t="str">
        <f>INDEX('ISO2-ISO3'!$D$1:$D$249, MATCH($N951, 'ISO2-ISO3'!$C$1:$C$249, 0))</f>
        <v>USA</v>
      </c>
      <c r="AJ951" s="2" t="str">
        <f>INDEX('WB Country Groups'!$C$2:$C$219, MATCH($AI951, 'WB Country Groups'!$B$2:$B$219, 0))</f>
        <v>North America</v>
      </c>
    </row>
    <row r="952" spans="1:36">
      <c r="A952" s="70">
        <v>45169</v>
      </c>
      <c r="B952" s="70">
        <v>45169</v>
      </c>
      <c r="C952" s="71">
        <v>892400</v>
      </c>
      <c r="D952" s="1" t="s">
        <v>4816</v>
      </c>
      <c r="E952" s="71">
        <v>2125401</v>
      </c>
      <c r="F952" s="1">
        <v>436440101</v>
      </c>
      <c r="G952" s="1" t="s">
        <v>4817</v>
      </c>
      <c r="H952" s="72">
        <v>2433530</v>
      </c>
      <c r="I952" s="1" t="s">
        <v>4818</v>
      </c>
      <c r="J952" s="73">
        <v>1</v>
      </c>
      <c r="K952" s="73">
        <v>1</v>
      </c>
      <c r="L952" s="73">
        <v>1</v>
      </c>
      <c r="M952" s="1">
        <v>1</v>
      </c>
      <c r="N952" s="1" t="s">
        <v>1375</v>
      </c>
      <c r="O952" s="1" t="s">
        <v>1447</v>
      </c>
      <c r="P952" s="1">
        <v>35101010</v>
      </c>
      <c r="Q952" s="73">
        <v>246551026</v>
      </c>
      <c r="R952" s="74">
        <v>74.739999999999995</v>
      </c>
      <c r="S952" s="1" t="s">
        <v>1448</v>
      </c>
      <c r="T952" s="75">
        <v>1</v>
      </c>
      <c r="U952" s="76">
        <v>18427223683.240002</v>
      </c>
      <c r="V952" s="77">
        <v>18427223683.240002</v>
      </c>
      <c r="W952" s="77">
        <v>18427223683.240002</v>
      </c>
      <c r="X952" s="76">
        <v>2.8887783761799998E-2</v>
      </c>
      <c r="Y952" s="71">
        <v>0</v>
      </c>
      <c r="Z952" s="71">
        <v>1</v>
      </c>
      <c r="AA952" s="71">
        <v>0</v>
      </c>
      <c r="AB952" s="71">
        <v>0</v>
      </c>
      <c r="AC952" s="73">
        <v>0</v>
      </c>
      <c r="AD952" s="73">
        <v>1</v>
      </c>
      <c r="AE952" s="1" t="s">
        <v>1475</v>
      </c>
      <c r="AF952" s="1" t="s">
        <v>1450</v>
      </c>
      <c r="AG952" s="1" t="s">
        <v>1451</v>
      </c>
      <c r="AI952" s="2" t="str">
        <f>INDEX('ISO2-ISO3'!$D$1:$D$249, MATCH($N952, 'ISO2-ISO3'!$C$1:$C$249, 0))</f>
        <v>USA</v>
      </c>
      <c r="AJ952" s="2" t="str">
        <f>INDEX('WB Country Groups'!$C$2:$C$219, MATCH($AI952, 'WB Country Groups'!$B$2:$B$219, 0))</f>
        <v>North America</v>
      </c>
    </row>
    <row r="953" spans="1:36">
      <c r="A953" s="70">
        <v>45169</v>
      </c>
      <c r="B953" s="70">
        <v>45169</v>
      </c>
      <c r="C953" s="71">
        <v>892400</v>
      </c>
      <c r="D953" s="1" t="s">
        <v>4819</v>
      </c>
      <c r="E953" s="71">
        <v>2125701</v>
      </c>
      <c r="F953" s="1" t="s">
        <v>4820</v>
      </c>
      <c r="G953" s="1" t="s">
        <v>4821</v>
      </c>
      <c r="H953" s="72">
        <v>2740542</v>
      </c>
      <c r="I953" s="1" t="s">
        <v>4822</v>
      </c>
      <c r="J953" s="73">
        <v>1</v>
      </c>
      <c r="K953" s="73">
        <v>1</v>
      </c>
      <c r="L953" s="73">
        <v>1</v>
      </c>
      <c r="M953" s="1">
        <v>1</v>
      </c>
      <c r="N953" s="1" t="s">
        <v>1375</v>
      </c>
      <c r="O953" s="1" t="s">
        <v>1484</v>
      </c>
      <c r="P953" s="1">
        <v>40301040</v>
      </c>
      <c r="Q953" s="73">
        <v>372519946</v>
      </c>
      <c r="R953" s="74">
        <v>76.86</v>
      </c>
      <c r="S953" s="1" t="s">
        <v>1448</v>
      </c>
      <c r="T953" s="75">
        <v>1</v>
      </c>
      <c r="U953" s="76">
        <v>28631883049.560001</v>
      </c>
      <c r="V953" s="77">
        <v>28631883049.560001</v>
      </c>
      <c r="W953" s="77">
        <v>28631883049.560001</v>
      </c>
      <c r="X953" s="76">
        <v>4.4885309933099998E-2</v>
      </c>
      <c r="Y953" s="71">
        <v>0</v>
      </c>
      <c r="Z953" s="71">
        <v>1</v>
      </c>
      <c r="AA953" s="71">
        <v>0</v>
      </c>
      <c r="AB953" s="71">
        <v>0</v>
      </c>
      <c r="AC953" s="73">
        <v>0</v>
      </c>
      <c r="AD953" s="73">
        <v>1</v>
      </c>
      <c r="AE953" s="1" t="s">
        <v>1475</v>
      </c>
      <c r="AF953" s="1" t="s">
        <v>1450</v>
      </c>
      <c r="AG953" s="1" t="s">
        <v>1451</v>
      </c>
      <c r="AI953" s="2" t="str">
        <f>INDEX('ISO2-ISO3'!$D$1:$D$249, MATCH($N953, 'ISO2-ISO3'!$C$1:$C$249, 0))</f>
        <v>USA</v>
      </c>
      <c r="AJ953" s="2" t="str">
        <f>INDEX('WB Country Groups'!$C$2:$C$219, MATCH($AI953, 'WB Country Groups'!$B$2:$B$219, 0))</f>
        <v>North America</v>
      </c>
    </row>
    <row r="954" spans="1:36">
      <c r="A954" s="70">
        <v>45169</v>
      </c>
      <c r="B954" s="70">
        <v>45169</v>
      </c>
      <c r="C954" s="71">
        <v>892400</v>
      </c>
      <c r="D954" s="1" t="s">
        <v>4823</v>
      </c>
      <c r="E954" s="71">
        <v>2125801</v>
      </c>
      <c r="F954" s="1">
        <v>579780206</v>
      </c>
      <c r="G954" s="1" t="s">
        <v>4824</v>
      </c>
      <c r="H954" s="72">
        <v>2550161</v>
      </c>
      <c r="I954" s="1" t="s">
        <v>4825</v>
      </c>
      <c r="J954" s="73">
        <v>1</v>
      </c>
      <c r="K954" s="73">
        <v>1</v>
      </c>
      <c r="L954" s="73">
        <v>1</v>
      </c>
      <c r="M954" s="1">
        <v>1</v>
      </c>
      <c r="N954" s="1" t="s">
        <v>1375</v>
      </c>
      <c r="O954" s="1" t="s">
        <v>1499</v>
      </c>
      <c r="P954" s="1">
        <v>30202030</v>
      </c>
      <c r="Q954" s="73">
        <v>250838235</v>
      </c>
      <c r="R954" s="74">
        <v>82.08</v>
      </c>
      <c r="S954" s="1" t="s">
        <v>1448</v>
      </c>
      <c r="T954" s="75">
        <v>1</v>
      </c>
      <c r="U954" s="76">
        <v>20588802328.799999</v>
      </c>
      <c r="V954" s="77">
        <v>20588802328.799999</v>
      </c>
      <c r="W954" s="77">
        <v>22019417950.549999</v>
      </c>
      <c r="X954" s="76">
        <v>3.2276423177600003E-2</v>
      </c>
      <c r="Y954" s="71">
        <v>0</v>
      </c>
      <c r="Z954" s="71">
        <v>1</v>
      </c>
      <c r="AA954" s="71">
        <v>0</v>
      </c>
      <c r="AB954" s="71">
        <v>0</v>
      </c>
      <c r="AC954" s="73">
        <v>1</v>
      </c>
      <c r="AD954" s="73">
        <v>0</v>
      </c>
      <c r="AE954" s="1" t="s">
        <v>1449</v>
      </c>
      <c r="AF954" s="1" t="s">
        <v>1450</v>
      </c>
      <c r="AG954" s="1" t="s">
        <v>4826</v>
      </c>
      <c r="AI954" s="2" t="str">
        <f>INDEX('ISO2-ISO3'!$D$1:$D$249, MATCH($N954, 'ISO2-ISO3'!$C$1:$C$249, 0))</f>
        <v>USA</v>
      </c>
      <c r="AJ954" s="2" t="str">
        <f>INDEX('WB Country Groups'!$C$2:$C$219, MATCH($AI954, 'WB Country Groups'!$B$2:$B$219, 0))</f>
        <v>North America</v>
      </c>
    </row>
    <row r="955" spans="1:36">
      <c r="A955" s="70">
        <v>45169</v>
      </c>
      <c r="B955" s="70">
        <v>45169</v>
      </c>
      <c r="C955" s="71">
        <v>892400</v>
      </c>
      <c r="D955" s="1" t="s">
        <v>4827</v>
      </c>
      <c r="E955" s="71">
        <v>2127601</v>
      </c>
      <c r="F955" s="1">
        <v>320517105</v>
      </c>
      <c r="G955" s="1" t="s">
        <v>4828</v>
      </c>
      <c r="H955" s="72">
        <v>2341484</v>
      </c>
      <c r="I955" s="1" t="s">
        <v>4829</v>
      </c>
      <c r="J955" s="73">
        <v>1</v>
      </c>
      <c r="K955" s="73">
        <v>1</v>
      </c>
      <c r="L955" s="73">
        <v>1</v>
      </c>
      <c r="M955" s="1">
        <v>1</v>
      </c>
      <c r="N955" s="1" t="s">
        <v>1375</v>
      </c>
      <c r="O955" s="1" t="s">
        <v>1484</v>
      </c>
      <c r="P955" s="1">
        <v>40101015</v>
      </c>
      <c r="Q955" s="73">
        <v>537336291</v>
      </c>
      <c r="R955" s="74">
        <v>12.55</v>
      </c>
      <c r="S955" s="1" t="s">
        <v>1448</v>
      </c>
      <c r="T955" s="75">
        <v>1</v>
      </c>
      <c r="U955" s="76">
        <v>6743570452.0500002</v>
      </c>
      <c r="V955" s="77">
        <v>6743570452.0500002</v>
      </c>
      <c r="W955" s="77">
        <v>6743570452.0500002</v>
      </c>
      <c r="X955" s="76">
        <v>1.05716850433E-2</v>
      </c>
      <c r="Y955" s="71">
        <v>0</v>
      </c>
      <c r="Z955" s="71">
        <v>1</v>
      </c>
      <c r="AA955" s="71">
        <v>0</v>
      </c>
      <c r="AB955" s="71">
        <v>0</v>
      </c>
      <c r="AC955" s="73">
        <v>1</v>
      </c>
      <c r="AD955" s="73">
        <v>0</v>
      </c>
      <c r="AE955" s="1" t="s">
        <v>1449</v>
      </c>
      <c r="AF955" s="1" t="s">
        <v>1450</v>
      </c>
      <c r="AG955" s="1" t="s">
        <v>1451</v>
      </c>
      <c r="AI955" s="2" t="str">
        <f>INDEX('ISO2-ISO3'!$D$1:$D$249, MATCH($N955, 'ISO2-ISO3'!$C$1:$C$249, 0))</f>
        <v>USA</v>
      </c>
      <c r="AJ955" s="2" t="str">
        <f>INDEX('WB Country Groups'!$C$2:$C$219, MATCH($AI955, 'WB Country Groups'!$B$2:$B$219, 0))</f>
        <v>North America</v>
      </c>
    </row>
    <row r="956" spans="1:36">
      <c r="A956" s="70">
        <v>45169</v>
      </c>
      <c r="B956" s="70">
        <v>45169</v>
      </c>
      <c r="C956" s="71">
        <v>892400</v>
      </c>
      <c r="D956" s="1" t="s">
        <v>4830</v>
      </c>
      <c r="E956" s="71">
        <v>2127901</v>
      </c>
      <c r="F956" s="1">
        <v>337738108</v>
      </c>
      <c r="G956" s="1" t="s">
        <v>4831</v>
      </c>
      <c r="H956" s="72">
        <v>2342034</v>
      </c>
      <c r="I956" s="1" t="s">
        <v>4832</v>
      </c>
      <c r="J956" s="73">
        <v>1</v>
      </c>
      <c r="K956" s="73">
        <v>1</v>
      </c>
      <c r="L956" s="73">
        <v>1</v>
      </c>
      <c r="M956" s="1">
        <v>1</v>
      </c>
      <c r="N956" s="1" t="s">
        <v>1375</v>
      </c>
      <c r="O956" s="1" t="s">
        <v>1484</v>
      </c>
      <c r="P956" s="1">
        <v>40201060</v>
      </c>
      <c r="Q956" s="73">
        <v>623149221</v>
      </c>
      <c r="R956" s="74">
        <v>121.39</v>
      </c>
      <c r="S956" s="1" t="s">
        <v>1448</v>
      </c>
      <c r="T956" s="75">
        <v>1</v>
      </c>
      <c r="U956" s="76">
        <v>75644083937.190002</v>
      </c>
      <c r="V956" s="77">
        <v>75644083937.190002</v>
      </c>
      <c r="W956" s="77">
        <v>75644083937.190002</v>
      </c>
      <c r="X956" s="76">
        <v>0.1185848707977</v>
      </c>
      <c r="Y956" s="71">
        <v>1</v>
      </c>
      <c r="Z956" s="71">
        <v>0</v>
      </c>
      <c r="AA956" s="71">
        <v>0</v>
      </c>
      <c r="AB956" s="71">
        <v>0</v>
      </c>
      <c r="AC956" s="73">
        <v>1</v>
      </c>
      <c r="AD956" s="73">
        <v>0</v>
      </c>
      <c r="AE956" s="1" t="s">
        <v>1449</v>
      </c>
      <c r="AF956" s="1" t="s">
        <v>1450</v>
      </c>
      <c r="AG956" s="1" t="s">
        <v>1451</v>
      </c>
      <c r="AI956" s="2" t="str">
        <f>INDEX('ISO2-ISO3'!$D$1:$D$249, MATCH($N956, 'ISO2-ISO3'!$C$1:$C$249, 0))</f>
        <v>USA</v>
      </c>
      <c r="AJ956" s="2" t="str">
        <f>INDEX('WB Country Groups'!$C$2:$C$219, MATCH($AI956, 'WB Country Groups'!$B$2:$B$219, 0))</f>
        <v>North America</v>
      </c>
    </row>
    <row r="957" spans="1:36">
      <c r="A957" s="70">
        <v>45169</v>
      </c>
      <c r="B957" s="70">
        <v>45169</v>
      </c>
      <c r="C957" s="71">
        <v>892400</v>
      </c>
      <c r="D957" s="1" t="s">
        <v>4833</v>
      </c>
      <c r="E957" s="71">
        <v>2134601</v>
      </c>
      <c r="F957" s="1">
        <v>871607107</v>
      </c>
      <c r="G957" s="1" t="s">
        <v>4834</v>
      </c>
      <c r="H957" s="72">
        <v>2867719</v>
      </c>
      <c r="I957" s="1" t="s">
        <v>4835</v>
      </c>
      <c r="J957" s="73">
        <v>1</v>
      </c>
      <c r="K957" s="73">
        <v>1</v>
      </c>
      <c r="L957" s="73">
        <v>1</v>
      </c>
      <c r="M957" s="1">
        <v>1</v>
      </c>
      <c r="N957" s="1" t="s">
        <v>1375</v>
      </c>
      <c r="O957" s="1" t="s">
        <v>1474</v>
      </c>
      <c r="P957" s="1">
        <v>45103010</v>
      </c>
      <c r="Q957" s="73">
        <v>152301677</v>
      </c>
      <c r="R957" s="74">
        <v>458.89</v>
      </c>
      <c r="S957" s="1" t="s">
        <v>1448</v>
      </c>
      <c r="T957" s="75">
        <v>1</v>
      </c>
      <c r="U957" s="76">
        <v>69889716558.529999</v>
      </c>
      <c r="V957" s="77">
        <v>69889716558.529999</v>
      </c>
      <c r="W957" s="77">
        <v>69889716558.529999</v>
      </c>
      <c r="X957" s="76">
        <v>0.109563928556</v>
      </c>
      <c r="Y957" s="71">
        <v>1</v>
      </c>
      <c r="Z957" s="71">
        <v>0</v>
      </c>
      <c r="AA957" s="71">
        <v>0</v>
      </c>
      <c r="AB957" s="71">
        <v>0</v>
      </c>
      <c r="AC957" s="73">
        <v>0</v>
      </c>
      <c r="AD957" s="73">
        <v>1</v>
      </c>
      <c r="AE957" s="1" t="s">
        <v>1475</v>
      </c>
      <c r="AF957" s="1" t="s">
        <v>1450</v>
      </c>
      <c r="AG957" s="1" t="s">
        <v>1451</v>
      </c>
      <c r="AI957" s="2" t="str">
        <f>INDEX('ISO2-ISO3'!$D$1:$D$249, MATCH($N957, 'ISO2-ISO3'!$C$1:$C$249, 0))</f>
        <v>USA</v>
      </c>
      <c r="AJ957" s="2" t="str">
        <f>INDEX('WB Country Groups'!$C$2:$C$219, MATCH($AI957, 'WB Country Groups'!$B$2:$B$219, 0))</f>
        <v>North America</v>
      </c>
    </row>
    <row r="958" spans="1:36">
      <c r="A958" s="70">
        <v>45169</v>
      </c>
      <c r="B958" s="70">
        <v>45169</v>
      </c>
      <c r="C958" s="71">
        <v>892400</v>
      </c>
      <c r="D958" s="1" t="s">
        <v>4836</v>
      </c>
      <c r="E958" s="71">
        <v>2135501</v>
      </c>
      <c r="F958" s="1" t="s">
        <v>4837</v>
      </c>
      <c r="G958" s="1" t="s">
        <v>4838</v>
      </c>
      <c r="H958" s="72">
        <v>2702337</v>
      </c>
      <c r="I958" s="1" t="s">
        <v>4839</v>
      </c>
      <c r="J958" s="73">
        <v>1</v>
      </c>
      <c r="K958" s="73">
        <v>1</v>
      </c>
      <c r="L958" s="73">
        <v>1</v>
      </c>
      <c r="M958" s="1">
        <v>1</v>
      </c>
      <c r="N958" s="1" t="s">
        <v>1375</v>
      </c>
      <c r="O958" s="1" t="s">
        <v>1484</v>
      </c>
      <c r="P958" s="1">
        <v>40203010</v>
      </c>
      <c r="Q958" s="73">
        <v>224513705</v>
      </c>
      <c r="R958" s="74">
        <v>112.23</v>
      </c>
      <c r="S958" s="1" t="s">
        <v>1448</v>
      </c>
      <c r="T958" s="75">
        <v>1</v>
      </c>
      <c r="U958" s="76">
        <v>25197173112.150002</v>
      </c>
      <c r="V958" s="77">
        <v>25197173112.150002</v>
      </c>
      <c r="W958" s="77">
        <v>25197173112.150002</v>
      </c>
      <c r="X958" s="76">
        <v>3.95008223043E-2</v>
      </c>
      <c r="Y958" s="71">
        <v>1</v>
      </c>
      <c r="Z958" s="71">
        <v>0</v>
      </c>
      <c r="AA958" s="71">
        <v>0</v>
      </c>
      <c r="AB958" s="71">
        <v>0</v>
      </c>
      <c r="AC958" s="73">
        <v>1</v>
      </c>
      <c r="AD958" s="73">
        <v>0</v>
      </c>
      <c r="AE958" s="1" t="s">
        <v>1475</v>
      </c>
      <c r="AF958" s="1" t="s">
        <v>1450</v>
      </c>
      <c r="AG958" s="1" t="s">
        <v>1451</v>
      </c>
      <c r="AI958" s="2" t="str">
        <f>INDEX('ISO2-ISO3'!$D$1:$D$249, MATCH($N958, 'ISO2-ISO3'!$C$1:$C$249, 0))</f>
        <v>USA</v>
      </c>
      <c r="AJ958" s="2" t="str">
        <f>INDEX('WB Country Groups'!$C$2:$C$219, MATCH($AI958, 'WB Country Groups'!$B$2:$B$219, 0))</f>
        <v>North America</v>
      </c>
    </row>
    <row r="959" spans="1:36">
      <c r="A959" s="70">
        <v>45169</v>
      </c>
      <c r="B959" s="70">
        <v>45169</v>
      </c>
      <c r="C959" s="71">
        <v>892400</v>
      </c>
      <c r="D959" s="1" t="s">
        <v>4840</v>
      </c>
      <c r="E959" s="71">
        <v>2138501</v>
      </c>
      <c r="F959" s="1">
        <v>855244109</v>
      </c>
      <c r="G959" s="1" t="s">
        <v>4841</v>
      </c>
      <c r="H959" s="72">
        <v>2842255</v>
      </c>
      <c r="I959" s="1" t="s">
        <v>4842</v>
      </c>
      <c r="J959" s="73">
        <v>1</v>
      </c>
      <c r="K959" s="73">
        <v>1</v>
      </c>
      <c r="L959" s="73">
        <v>1</v>
      </c>
      <c r="M959" s="1">
        <v>1</v>
      </c>
      <c r="N959" s="1" t="s">
        <v>1375</v>
      </c>
      <c r="O959" s="1" t="s">
        <v>1455</v>
      </c>
      <c r="P959" s="1">
        <v>25301040</v>
      </c>
      <c r="Q959" s="73">
        <v>1149300000</v>
      </c>
      <c r="R959" s="74">
        <v>97.44</v>
      </c>
      <c r="S959" s="1" t="s">
        <v>1448</v>
      </c>
      <c r="T959" s="75">
        <v>1</v>
      </c>
      <c r="U959" s="76">
        <v>111987792000</v>
      </c>
      <c r="V959" s="77">
        <v>111987792000</v>
      </c>
      <c r="W959" s="77">
        <v>111987792000</v>
      </c>
      <c r="X959" s="76">
        <v>0.1755597682466</v>
      </c>
      <c r="Y959" s="71">
        <v>1</v>
      </c>
      <c r="Z959" s="71">
        <v>0</v>
      </c>
      <c r="AA959" s="71">
        <v>0</v>
      </c>
      <c r="AB959" s="71">
        <v>0</v>
      </c>
      <c r="AC959" s="73">
        <v>0</v>
      </c>
      <c r="AD959" s="73">
        <v>1</v>
      </c>
      <c r="AE959" s="1" t="s">
        <v>1475</v>
      </c>
      <c r="AF959" s="1" t="s">
        <v>1450</v>
      </c>
      <c r="AG959" s="1" t="s">
        <v>1451</v>
      </c>
      <c r="AI959" s="2" t="str">
        <f>INDEX('ISO2-ISO3'!$D$1:$D$249, MATCH($N959, 'ISO2-ISO3'!$C$1:$C$249, 0))</f>
        <v>USA</v>
      </c>
      <c r="AJ959" s="2" t="str">
        <f>INDEX('WB Country Groups'!$C$2:$C$219, MATCH($AI959, 'WB Country Groups'!$B$2:$B$219, 0))</f>
        <v>North America</v>
      </c>
    </row>
    <row r="960" spans="1:36">
      <c r="A960" s="70">
        <v>45169</v>
      </c>
      <c r="B960" s="70">
        <v>45169</v>
      </c>
      <c r="C960" s="71">
        <v>892400</v>
      </c>
      <c r="D960" s="1" t="s">
        <v>4843</v>
      </c>
      <c r="E960" s="71">
        <v>2140601</v>
      </c>
      <c r="F960" s="1">
        <v>947890109</v>
      </c>
      <c r="G960" s="1" t="s">
        <v>4844</v>
      </c>
      <c r="H960" s="72">
        <v>2945143</v>
      </c>
      <c r="I960" s="1" t="s">
        <v>4845</v>
      </c>
      <c r="J960" s="73">
        <v>1</v>
      </c>
      <c r="K960" s="73">
        <v>1</v>
      </c>
      <c r="L960" s="73">
        <v>1</v>
      </c>
      <c r="M960" s="1">
        <v>1</v>
      </c>
      <c r="N960" s="1" t="s">
        <v>1375</v>
      </c>
      <c r="O960" s="1" t="s">
        <v>1484</v>
      </c>
      <c r="P960" s="1">
        <v>40101015</v>
      </c>
      <c r="Q960" s="73">
        <v>174657761</v>
      </c>
      <c r="R960" s="74">
        <v>42.41</v>
      </c>
      <c r="S960" s="1" t="s">
        <v>1448</v>
      </c>
      <c r="T960" s="75">
        <v>1</v>
      </c>
      <c r="U960" s="76">
        <v>7407235644.0100002</v>
      </c>
      <c r="V960" s="77">
        <v>7407235644.0100002</v>
      </c>
      <c r="W960" s="77">
        <v>7407235644.0100002</v>
      </c>
      <c r="X960" s="76">
        <v>1.16120922628E-2</v>
      </c>
      <c r="Y960" s="71">
        <v>0</v>
      </c>
      <c r="Z960" s="71">
        <v>1</v>
      </c>
      <c r="AA960" s="71">
        <v>0</v>
      </c>
      <c r="AB960" s="71">
        <v>0</v>
      </c>
      <c r="AC960" s="73">
        <v>1</v>
      </c>
      <c r="AD960" s="73">
        <v>0</v>
      </c>
      <c r="AE960" s="1" t="s">
        <v>1449</v>
      </c>
      <c r="AF960" s="1" t="s">
        <v>1450</v>
      </c>
      <c r="AG960" s="1" t="s">
        <v>1451</v>
      </c>
      <c r="AI960" s="2" t="str">
        <f>INDEX('ISO2-ISO3'!$D$1:$D$249, MATCH($N960, 'ISO2-ISO3'!$C$1:$C$249, 0))</f>
        <v>USA</v>
      </c>
      <c r="AJ960" s="2" t="str">
        <f>INDEX('WB Country Groups'!$C$2:$C$219, MATCH($AI960, 'WB Country Groups'!$B$2:$B$219, 0))</f>
        <v>North America</v>
      </c>
    </row>
    <row r="961" spans="1:36">
      <c r="A961" s="70">
        <v>45169</v>
      </c>
      <c r="B961" s="70">
        <v>45169</v>
      </c>
      <c r="C961" s="71">
        <v>892400</v>
      </c>
      <c r="D961" s="1" t="s">
        <v>4846</v>
      </c>
      <c r="E961" s="71">
        <v>2142601</v>
      </c>
      <c r="F961" s="1">
        <v>461202103</v>
      </c>
      <c r="G961" s="1" t="s">
        <v>4847</v>
      </c>
      <c r="H961" s="72">
        <v>2459020</v>
      </c>
      <c r="I961" s="1" t="s">
        <v>4848</v>
      </c>
      <c r="J961" s="73">
        <v>1</v>
      </c>
      <c r="K961" s="73">
        <v>1</v>
      </c>
      <c r="L961" s="73">
        <v>1</v>
      </c>
      <c r="M961" s="1">
        <v>1</v>
      </c>
      <c r="N961" s="1" t="s">
        <v>1375</v>
      </c>
      <c r="O961" s="1" t="s">
        <v>1474</v>
      </c>
      <c r="P961" s="1">
        <v>45103010</v>
      </c>
      <c r="Q961" s="73">
        <v>280546394</v>
      </c>
      <c r="R961" s="74">
        <v>541.80999999999995</v>
      </c>
      <c r="S961" s="1" t="s">
        <v>1448</v>
      </c>
      <c r="T961" s="75">
        <v>1</v>
      </c>
      <c r="U961" s="76">
        <v>152002841733.14001</v>
      </c>
      <c r="V961" s="77">
        <v>152002841733.14001</v>
      </c>
      <c r="W961" s="77">
        <v>152002841733.14001</v>
      </c>
      <c r="X961" s="76">
        <v>0.23829011351070001</v>
      </c>
      <c r="Y961" s="71">
        <v>1</v>
      </c>
      <c r="Z961" s="71">
        <v>0</v>
      </c>
      <c r="AA961" s="71">
        <v>0</v>
      </c>
      <c r="AB961" s="71">
        <v>0</v>
      </c>
      <c r="AC961" s="73">
        <v>0</v>
      </c>
      <c r="AD961" s="73">
        <v>1</v>
      </c>
      <c r="AE961" s="1" t="s">
        <v>1475</v>
      </c>
      <c r="AF961" s="1" t="s">
        <v>1450</v>
      </c>
      <c r="AG961" s="1" t="s">
        <v>1451</v>
      </c>
      <c r="AI961" s="2" t="str">
        <f>INDEX('ISO2-ISO3'!$D$1:$D$249, MATCH($N961, 'ISO2-ISO3'!$C$1:$C$249, 0))</f>
        <v>USA</v>
      </c>
      <c r="AJ961" s="2" t="str">
        <f>INDEX('WB Country Groups'!$C$2:$C$219, MATCH($AI961, 'WB Country Groups'!$B$2:$B$219, 0))</f>
        <v>North America</v>
      </c>
    </row>
    <row r="962" spans="1:36">
      <c r="A962" s="70">
        <v>45169</v>
      </c>
      <c r="B962" s="70">
        <v>45169</v>
      </c>
      <c r="C962" s="71">
        <v>892400</v>
      </c>
      <c r="D962" s="1" t="s">
        <v>4849</v>
      </c>
      <c r="E962" s="71">
        <v>2143801</v>
      </c>
      <c r="F962" s="1">
        <v>482480100</v>
      </c>
      <c r="G962" s="1" t="s">
        <v>4850</v>
      </c>
      <c r="H962" s="72">
        <v>2480138</v>
      </c>
      <c r="I962" s="1" t="s">
        <v>4851</v>
      </c>
      <c r="J962" s="73">
        <v>1</v>
      </c>
      <c r="K962" s="73">
        <v>1</v>
      </c>
      <c r="L962" s="73">
        <v>1</v>
      </c>
      <c r="M962" s="1">
        <v>1</v>
      </c>
      <c r="N962" s="1" t="s">
        <v>1375</v>
      </c>
      <c r="O962" s="1" t="s">
        <v>1474</v>
      </c>
      <c r="P962" s="1">
        <v>45301010</v>
      </c>
      <c r="Q962" s="73">
        <v>138479764</v>
      </c>
      <c r="R962" s="74">
        <v>501.87</v>
      </c>
      <c r="S962" s="1" t="s">
        <v>1448</v>
      </c>
      <c r="T962" s="75">
        <v>1</v>
      </c>
      <c r="U962" s="76">
        <v>69498839158.679993</v>
      </c>
      <c r="V962" s="77">
        <v>69498839158.679993</v>
      </c>
      <c r="W962" s="77">
        <v>69498839158.679993</v>
      </c>
      <c r="X962" s="76">
        <v>0.10895116224909999</v>
      </c>
      <c r="Y962" s="71">
        <v>1</v>
      </c>
      <c r="Z962" s="71">
        <v>0</v>
      </c>
      <c r="AA962" s="71">
        <v>0</v>
      </c>
      <c r="AB962" s="71">
        <v>0</v>
      </c>
      <c r="AC962" s="73">
        <v>0</v>
      </c>
      <c r="AD962" s="73">
        <v>1</v>
      </c>
      <c r="AE962" s="1" t="s">
        <v>1475</v>
      </c>
      <c r="AF962" s="1" t="s">
        <v>1450</v>
      </c>
      <c r="AG962" s="1" t="s">
        <v>1451</v>
      </c>
      <c r="AI962" s="2" t="str">
        <f>INDEX('ISO2-ISO3'!$D$1:$D$249, MATCH($N962, 'ISO2-ISO3'!$C$1:$C$249, 0))</f>
        <v>USA</v>
      </c>
      <c r="AJ962" s="2" t="str">
        <f>INDEX('WB Country Groups'!$C$2:$C$219, MATCH($AI962, 'WB Country Groups'!$B$2:$B$219, 0))</f>
        <v>North America</v>
      </c>
    </row>
    <row r="963" spans="1:36">
      <c r="A963" s="70">
        <v>45169</v>
      </c>
      <c r="B963" s="70">
        <v>45169</v>
      </c>
      <c r="C963" s="71">
        <v>892400</v>
      </c>
      <c r="D963" s="1" t="s">
        <v>4852</v>
      </c>
      <c r="E963" s="71">
        <v>2144201</v>
      </c>
      <c r="F963" s="1">
        <v>512807108</v>
      </c>
      <c r="G963" s="1" t="s">
        <v>4853</v>
      </c>
      <c r="H963" s="72">
        <v>2502247</v>
      </c>
      <c r="I963" s="1" t="s">
        <v>4854</v>
      </c>
      <c r="J963" s="73">
        <v>1</v>
      </c>
      <c r="K963" s="73">
        <v>1</v>
      </c>
      <c r="L963" s="73">
        <v>1</v>
      </c>
      <c r="M963" s="1">
        <v>1</v>
      </c>
      <c r="N963" s="1" t="s">
        <v>1375</v>
      </c>
      <c r="O963" s="1" t="s">
        <v>1474</v>
      </c>
      <c r="P963" s="1">
        <v>45301010</v>
      </c>
      <c r="Q963" s="73">
        <v>134936209</v>
      </c>
      <c r="R963" s="74">
        <v>702.4</v>
      </c>
      <c r="S963" s="1" t="s">
        <v>1448</v>
      </c>
      <c r="T963" s="75">
        <v>1</v>
      </c>
      <c r="U963" s="76">
        <v>94779193201.600006</v>
      </c>
      <c r="V963" s="77">
        <v>94779193201.600006</v>
      </c>
      <c r="W963" s="77">
        <v>94779193201.600006</v>
      </c>
      <c r="X963" s="76">
        <v>0.1485823847038</v>
      </c>
      <c r="Y963" s="71">
        <v>1</v>
      </c>
      <c r="Z963" s="71">
        <v>0</v>
      </c>
      <c r="AA963" s="71">
        <v>0</v>
      </c>
      <c r="AB963" s="71">
        <v>0</v>
      </c>
      <c r="AC963" s="73">
        <v>1</v>
      </c>
      <c r="AD963" s="73">
        <v>0</v>
      </c>
      <c r="AE963" s="1" t="s">
        <v>1475</v>
      </c>
      <c r="AF963" s="1" t="s">
        <v>1450</v>
      </c>
      <c r="AG963" s="1" t="s">
        <v>1451</v>
      </c>
      <c r="AI963" s="2" t="str">
        <f>INDEX('ISO2-ISO3'!$D$1:$D$249, MATCH($N963, 'ISO2-ISO3'!$C$1:$C$249, 0))</f>
        <v>USA</v>
      </c>
      <c r="AJ963" s="2" t="str">
        <f>INDEX('WB Country Groups'!$C$2:$C$219, MATCH($AI963, 'WB Country Groups'!$B$2:$B$219, 0))</f>
        <v>North America</v>
      </c>
    </row>
    <row r="964" spans="1:36">
      <c r="A964" s="70">
        <v>45169</v>
      </c>
      <c r="B964" s="70">
        <v>45169</v>
      </c>
      <c r="C964" s="71">
        <v>892400</v>
      </c>
      <c r="D964" s="1" t="s">
        <v>4855</v>
      </c>
      <c r="E964" s="71">
        <v>2144501</v>
      </c>
      <c r="G964" s="1" t="s">
        <v>4856</v>
      </c>
      <c r="H964" s="72">
        <v>6727121</v>
      </c>
      <c r="I964" s="1" t="s">
        <v>4857</v>
      </c>
      <c r="J964" s="73">
        <v>0.4</v>
      </c>
      <c r="K964" s="73">
        <v>0.4</v>
      </c>
      <c r="L964" s="73">
        <v>0.4</v>
      </c>
      <c r="M964" s="1">
        <v>1</v>
      </c>
      <c r="N964" s="1" t="s">
        <v>1099</v>
      </c>
      <c r="O964" s="1" t="s">
        <v>1484</v>
      </c>
      <c r="P964" s="1">
        <v>40101010</v>
      </c>
      <c r="Q964" s="73">
        <v>18648656458</v>
      </c>
      <c r="R964" s="74">
        <v>9175</v>
      </c>
      <c r="S964" s="1" t="s">
        <v>3616</v>
      </c>
      <c r="T964" s="75">
        <v>15230</v>
      </c>
      <c r="U964" s="76">
        <v>4493799684.88904</v>
      </c>
      <c r="V964" s="77">
        <v>4493799684.88904</v>
      </c>
      <c r="W964" s="77">
        <v>11234499212.222601</v>
      </c>
      <c r="X964" s="76">
        <v>7.0447895894000002E-3</v>
      </c>
      <c r="Y964" s="71">
        <v>1</v>
      </c>
      <c r="Z964" s="71">
        <v>0</v>
      </c>
      <c r="AA964" s="71">
        <v>0</v>
      </c>
      <c r="AB964" s="71">
        <v>0</v>
      </c>
      <c r="AC964" s="73">
        <v>0.65</v>
      </c>
      <c r="AD964" s="73">
        <v>0.35</v>
      </c>
      <c r="AE964" s="1" t="s">
        <v>3617</v>
      </c>
      <c r="AF964" s="1" t="s">
        <v>1450</v>
      </c>
      <c r="AG964" s="1" t="s">
        <v>1451</v>
      </c>
      <c r="AI964" s="2" t="str">
        <f>INDEX('ISO2-ISO3'!$D$1:$D$249, MATCH($N964, 'ISO2-ISO3'!$C$1:$C$249, 0))</f>
        <v>IDN</v>
      </c>
      <c r="AJ964" s="2" t="str">
        <f>INDEX('WB Country Groups'!$C$2:$C$219, MATCH($AI964, 'WB Country Groups'!$B$2:$B$219, 0))</f>
        <v>East Asia &amp; Pacific</v>
      </c>
    </row>
    <row r="965" spans="1:36">
      <c r="A965" s="70">
        <v>45169</v>
      </c>
      <c r="B965" s="70">
        <v>45169</v>
      </c>
      <c r="C965" s="71">
        <v>892400</v>
      </c>
      <c r="D965" s="1" t="s">
        <v>4858</v>
      </c>
      <c r="E965" s="71">
        <v>2148101</v>
      </c>
      <c r="G965" s="1" t="s">
        <v>4859</v>
      </c>
      <c r="H965" s="72">
        <v>6270948</v>
      </c>
      <c r="I965" s="1" t="s">
        <v>4860</v>
      </c>
      <c r="J965" s="73">
        <v>0.85</v>
      </c>
      <c r="K965" s="73">
        <v>0.85</v>
      </c>
      <c r="L965" s="73">
        <v>0.85</v>
      </c>
      <c r="M965" s="1">
        <v>1</v>
      </c>
      <c r="N965" s="1" t="s">
        <v>1115</v>
      </c>
      <c r="O965" s="1" t="s">
        <v>1474</v>
      </c>
      <c r="P965" s="1">
        <v>45301010</v>
      </c>
      <c r="Q965" s="73">
        <v>108317313</v>
      </c>
      <c r="R965" s="74">
        <v>28745</v>
      </c>
      <c r="S965" s="1" t="s">
        <v>1479</v>
      </c>
      <c r="T965" s="75">
        <v>145.58500000000001</v>
      </c>
      <c r="U965" s="76">
        <v>18178685907.5952</v>
      </c>
      <c r="V965" s="77">
        <v>18178685907.5952</v>
      </c>
      <c r="W965" s="77">
        <v>21386689303.0532</v>
      </c>
      <c r="X965" s="76">
        <v>2.8498158843600001E-2</v>
      </c>
      <c r="Y965" s="71">
        <v>0</v>
      </c>
      <c r="Z965" s="71">
        <v>1</v>
      </c>
      <c r="AA965" s="71">
        <v>0</v>
      </c>
      <c r="AB965" s="71">
        <v>0</v>
      </c>
      <c r="AC965" s="73">
        <v>0</v>
      </c>
      <c r="AD965" s="73">
        <v>1</v>
      </c>
      <c r="AE965" s="1" t="s">
        <v>1480</v>
      </c>
      <c r="AF965" s="1" t="s">
        <v>1450</v>
      </c>
      <c r="AG965" s="1" t="s">
        <v>1451</v>
      </c>
      <c r="AI965" s="2" t="str">
        <f>INDEX('ISO2-ISO3'!$D$1:$D$249, MATCH($N965, 'ISO2-ISO3'!$C$1:$C$249, 0))</f>
        <v>JPN</v>
      </c>
      <c r="AJ965" s="2" t="str">
        <f>INDEX('WB Country Groups'!$C$2:$C$219, MATCH($AI965, 'WB Country Groups'!$B$2:$B$219, 0))</f>
        <v>East Asia &amp; Pacific</v>
      </c>
    </row>
    <row r="966" spans="1:36">
      <c r="A966" s="70">
        <v>45169</v>
      </c>
      <c r="B966" s="70">
        <v>45169</v>
      </c>
      <c r="C966" s="71">
        <v>892400</v>
      </c>
      <c r="D966" s="1" t="s">
        <v>4861</v>
      </c>
      <c r="E966" s="71">
        <v>2149601</v>
      </c>
      <c r="G966" s="1" t="s">
        <v>4862</v>
      </c>
      <c r="H966" s="72">
        <v>6309262</v>
      </c>
      <c r="I966" s="1" t="s">
        <v>4863</v>
      </c>
      <c r="J966" s="73">
        <v>0.7</v>
      </c>
      <c r="K966" s="73">
        <v>0.7</v>
      </c>
      <c r="L966" s="73">
        <v>0.7</v>
      </c>
      <c r="M966" s="1">
        <v>1</v>
      </c>
      <c r="N966" s="1" t="s">
        <v>1115</v>
      </c>
      <c r="O966" s="1" t="s">
        <v>1692</v>
      </c>
      <c r="P966" s="1">
        <v>50202020</v>
      </c>
      <c r="Q966" s="73">
        <v>122531596</v>
      </c>
      <c r="R966" s="74">
        <v>5530</v>
      </c>
      <c r="S966" s="1" t="s">
        <v>1479</v>
      </c>
      <c r="T966" s="75">
        <v>145.58500000000001</v>
      </c>
      <c r="U966" s="76">
        <v>3258026638.1564002</v>
      </c>
      <c r="V966" s="77">
        <v>3258026638.1564002</v>
      </c>
      <c r="W966" s="77">
        <v>4654323768.7948599</v>
      </c>
      <c r="X966" s="76">
        <v>5.1075067319000002E-3</v>
      </c>
      <c r="Y966" s="71">
        <v>0</v>
      </c>
      <c r="Z966" s="71">
        <v>1</v>
      </c>
      <c r="AA966" s="71">
        <v>0</v>
      </c>
      <c r="AB966" s="71">
        <v>0</v>
      </c>
      <c r="AC966" s="73">
        <v>0</v>
      </c>
      <c r="AD966" s="73">
        <v>1</v>
      </c>
      <c r="AE966" s="1" t="s">
        <v>1480</v>
      </c>
      <c r="AF966" s="1" t="s">
        <v>1450</v>
      </c>
      <c r="AG966" s="1" t="s">
        <v>1451</v>
      </c>
      <c r="AI966" s="2" t="str">
        <f>INDEX('ISO2-ISO3'!$D$1:$D$249, MATCH($N966, 'ISO2-ISO3'!$C$1:$C$249, 0))</f>
        <v>JPN</v>
      </c>
      <c r="AJ966" s="2" t="str">
        <f>INDEX('WB Country Groups'!$C$2:$C$219, MATCH($AI966, 'WB Country Groups'!$B$2:$B$219, 0))</f>
        <v>East Asia &amp; Pacific</v>
      </c>
    </row>
    <row r="967" spans="1:36">
      <c r="A967" s="70">
        <v>45169</v>
      </c>
      <c r="B967" s="70">
        <v>45169</v>
      </c>
      <c r="C967" s="71">
        <v>892400</v>
      </c>
      <c r="D967" s="1" t="s">
        <v>4864</v>
      </c>
      <c r="E967" s="71">
        <v>2161401</v>
      </c>
      <c r="G967" s="1" t="s">
        <v>4865</v>
      </c>
      <c r="H967" s="72" t="s">
        <v>4866</v>
      </c>
      <c r="I967" s="1" t="s">
        <v>4867</v>
      </c>
      <c r="J967" s="73">
        <v>0.8</v>
      </c>
      <c r="K967" s="73">
        <v>0.8</v>
      </c>
      <c r="L967" s="73">
        <v>0.8</v>
      </c>
      <c r="M967" s="1">
        <v>1</v>
      </c>
      <c r="N967" s="1" t="s">
        <v>1115</v>
      </c>
      <c r="O967" s="1" t="s">
        <v>1499</v>
      </c>
      <c r="P967" s="1">
        <v>30101010</v>
      </c>
      <c r="Q967" s="73">
        <v>142966710</v>
      </c>
      <c r="R967" s="74">
        <v>8575</v>
      </c>
      <c r="S967" s="1" t="s">
        <v>1479</v>
      </c>
      <c r="T967" s="75">
        <v>145.58500000000001</v>
      </c>
      <c r="U967" s="76">
        <v>6736625549.3354397</v>
      </c>
      <c r="V967" s="77">
        <v>6736625549.3354397</v>
      </c>
      <c r="W967" s="77">
        <v>8420781936.6693001</v>
      </c>
      <c r="X967" s="76">
        <v>1.0560797735899999E-2</v>
      </c>
      <c r="Y967" s="71">
        <v>0</v>
      </c>
      <c r="Z967" s="71">
        <v>1</v>
      </c>
      <c r="AA967" s="71">
        <v>0</v>
      </c>
      <c r="AB967" s="71">
        <v>0</v>
      </c>
      <c r="AC967" s="73">
        <v>0</v>
      </c>
      <c r="AD967" s="73">
        <v>1</v>
      </c>
      <c r="AE967" s="1" t="s">
        <v>1480</v>
      </c>
      <c r="AF967" s="1" t="s">
        <v>1450</v>
      </c>
      <c r="AG967" s="1" t="s">
        <v>1451</v>
      </c>
      <c r="AI967" s="2" t="str">
        <f>INDEX('ISO2-ISO3'!$D$1:$D$249, MATCH($N967, 'ISO2-ISO3'!$C$1:$C$249, 0))</f>
        <v>JPN</v>
      </c>
      <c r="AJ967" s="2" t="str">
        <f>INDEX('WB Country Groups'!$C$2:$C$219, MATCH($AI967, 'WB Country Groups'!$B$2:$B$219, 0))</f>
        <v>East Asia &amp; Pacific</v>
      </c>
    </row>
    <row r="968" spans="1:36">
      <c r="A968" s="70">
        <v>45169</v>
      </c>
      <c r="B968" s="70">
        <v>45169</v>
      </c>
      <c r="C968" s="71">
        <v>892400</v>
      </c>
      <c r="D968" s="1" t="s">
        <v>4868</v>
      </c>
      <c r="E968" s="71">
        <v>2165001</v>
      </c>
      <c r="G968" s="1" t="s">
        <v>4869</v>
      </c>
      <c r="H968" s="72">
        <v>6640563</v>
      </c>
      <c r="I968" s="1" t="s">
        <v>4870</v>
      </c>
      <c r="J968" s="73">
        <v>0.75</v>
      </c>
      <c r="K968" s="73">
        <v>0.75</v>
      </c>
      <c r="L968" s="73">
        <v>0.75</v>
      </c>
      <c r="M968" s="1">
        <v>1</v>
      </c>
      <c r="N968" s="1" t="s">
        <v>1115</v>
      </c>
      <c r="O968" s="1" t="s">
        <v>1447</v>
      </c>
      <c r="P968" s="1">
        <v>35202010</v>
      </c>
      <c r="Q968" s="73">
        <v>70251000</v>
      </c>
      <c r="R968" s="74">
        <v>6399</v>
      </c>
      <c r="S968" s="1" t="s">
        <v>1479</v>
      </c>
      <c r="T968" s="75">
        <v>145.58500000000001</v>
      </c>
      <c r="U968" s="76">
        <v>2315843745.9216299</v>
      </c>
      <c r="V968" s="77">
        <v>2315843745.9216299</v>
      </c>
      <c r="W968" s="77">
        <v>3087791661.2288399</v>
      </c>
      <c r="X968" s="76">
        <v>3.6304760016000002E-3</v>
      </c>
      <c r="Y968" s="71">
        <v>0</v>
      </c>
      <c r="Z968" s="71">
        <v>1</v>
      </c>
      <c r="AA968" s="71">
        <v>0</v>
      </c>
      <c r="AB968" s="71">
        <v>0</v>
      </c>
      <c r="AC968" s="73">
        <v>0</v>
      </c>
      <c r="AD968" s="73">
        <v>1</v>
      </c>
      <c r="AE968" s="1" t="s">
        <v>1480</v>
      </c>
      <c r="AF968" s="1" t="s">
        <v>1450</v>
      </c>
      <c r="AG968" s="1" t="s">
        <v>1451</v>
      </c>
      <c r="AI968" s="2" t="str">
        <f>INDEX('ISO2-ISO3'!$D$1:$D$249, MATCH($N968, 'ISO2-ISO3'!$C$1:$C$249, 0))</f>
        <v>JPN</v>
      </c>
      <c r="AJ968" s="2" t="str">
        <f>INDEX('WB Country Groups'!$C$2:$C$219, MATCH($AI968, 'WB Country Groups'!$B$2:$B$219, 0))</f>
        <v>East Asia &amp; Pacific</v>
      </c>
    </row>
    <row r="969" spans="1:36">
      <c r="A969" s="70">
        <v>45169</v>
      </c>
      <c r="B969" s="70">
        <v>45169</v>
      </c>
      <c r="C969" s="71">
        <v>892400</v>
      </c>
      <c r="D969" s="1" t="s">
        <v>4871</v>
      </c>
      <c r="E969" s="71">
        <v>2176901</v>
      </c>
      <c r="G969" s="1" t="s">
        <v>4872</v>
      </c>
      <c r="H969" s="72">
        <v>6770620</v>
      </c>
      <c r="I969" s="1" t="s">
        <v>4873</v>
      </c>
      <c r="J969" s="73">
        <v>0.7</v>
      </c>
      <c r="K969" s="73">
        <v>0.7</v>
      </c>
      <c r="L969" s="73">
        <v>0.7</v>
      </c>
      <c r="M969" s="1">
        <v>1</v>
      </c>
      <c r="N969" s="1" t="s">
        <v>1115</v>
      </c>
      <c r="O969" s="1" t="s">
        <v>1692</v>
      </c>
      <c r="P969" s="1">
        <v>50102010</v>
      </c>
      <c r="Q969" s="73">
        <v>1469995230</v>
      </c>
      <c r="R969" s="74">
        <v>6545</v>
      </c>
      <c r="S969" s="1" t="s">
        <v>1479</v>
      </c>
      <c r="T969" s="75">
        <v>145.58500000000001</v>
      </c>
      <c r="U969" s="76">
        <v>46260144563.279198</v>
      </c>
      <c r="V969" s="77">
        <v>46260144563.279198</v>
      </c>
      <c r="W969" s="77">
        <v>66085920804.684601</v>
      </c>
      <c r="X969" s="76">
        <v>7.2520585624000003E-2</v>
      </c>
      <c r="Y969" s="71">
        <v>1</v>
      </c>
      <c r="Z969" s="71">
        <v>0</v>
      </c>
      <c r="AA969" s="71">
        <v>0</v>
      </c>
      <c r="AB969" s="71">
        <v>0</v>
      </c>
      <c r="AC969" s="73">
        <v>0</v>
      </c>
      <c r="AD969" s="73">
        <v>1</v>
      </c>
      <c r="AE969" s="1" t="s">
        <v>1480</v>
      </c>
      <c r="AF969" s="1" t="s">
        <v>1450</v>
      </c>
      <c r="AG969" s="1" t="s">
        <v>1451</v>
      </c>
      <c r="AI969" s="2" t="str">
        <f>INDEX('ISO2-ISO3'!$D$1:$D$249, MATCH($N969, 'ISO2-ISO3'!$C$1:$C$249, 0))</f>
        <v>JPN</v>
      </c>
      <c r="AJ969" s="2" t="str">
        <f>INDEX('WB Country Groups'!$C$2:$C$219, MATCH($AI969, 'WB Country Groups'!$B$2:$B$219, 0))</f>
        <v>East Asia &amp; Pacific</v>
      </c>
    </row>
    <row r="970" spans="1:36">
      <c r="A970" s="70">
        <v>45169</v>
      </c>
      <c r="B970" s="70">
        <v>45169</v>
      </c>
      <c r="C970" s="71">
        <v>892400</v>
      </c>
      <c r="D970" s="1" t="s">
        <v>4874</v>
      </c>
      <c r="E970" s="71">
        <v>2181501</v>
      </c>
      <c r="F970" s="1">
        <v>127387108</v>
      </c>
      <c r="G970" s="1" t="s">
        <v>4875</v>
      </c>
      <c r="H970" s="72">
        <v>2302232</v>
      </c>
      <c r="I970" s="1" t="s">
        <v>4876</v>
      </c>
      <c r="J970" s="73">
        <v>1</v>
      </c>
      <c r="K970" s="73">
        <v>1</v>
      </c>
      <c r="L970" s="73">
        <v>1</v>
      </c>
      <c r="M970" s="1">
        <v>1</v>
      </c>
      <c r="N970" s="1" t="s">
        <v>1375</v>
      </c>
      <c r="O970" s="1" t="s">
        <v>1474</v>
      </c>
      <c r="P970" s="1">
        <v>45103010</v>
      </c>
      <c r="Q970" s="73">
        <v>273208191</v>
      </c>
      <c r="R970" s="74">
        <v>240.44</v>
      </c>
      <c r="S970" s="1" t="s">
        <v>1448</v>
      </c>
      <c r="T970" s="75">
        <v>1</v>
      </c>
      <c r="U970" s="76">
        <v>65690177444.040001</v>
      </c>
      <c r="V970" s="77">
        <v>65690177444.040001</v>
      </c>
      <c r="W970" s="77">
        <v>65690177444.040001</v>
      </c>
      <c r="X970" s="76">
        <v>0.1029804420838</v>
      </c>
      <c r="Y970" s="71">
        <v>1</v>
      </c>
      <c r="Z970" s="71">
        <v>0</v>
      </c>
      <c r="AA970" s="71">
        <v>0</v>
      </c>
      <c r="AB970" s="71">
        <v>0</v>
      </c>
      <c r="AC970" s="73">
        <v>0</v>
      </c>
      <c r="AD970" s="73">
        <v>1</v>
      </c>
      <c r="AE970" s="1" t="s">
        <v>1475</v>
      </c>
      <c r="AF970" s="1" t="s">
        <v>1450</v>
      </c>
      <c r="AG970" s="1" t="s">
        <v>1451</v>
      </c>
      <c r="AI970" s="2" t="str">
        <f>INDEX('ISO2-ISO3'!$D$1:$D$249, MATCH($N970, 'ISO2-ISO3'!$C$1:$C$249, 0))</f>
        <v>USA</v>
      </c>
      <c r="AJ970" s="2" t="str">
        <f>INDEX('WB Country Groups'!$C$2:$C$219, MATCH($AI970, 'WB Country Groups'!$B$2:$B$219, 0))</f>
        <v>North America</v>
      </c>
    </row>
    <row r="971" spans="1:36">
      <c r="A971" s="70">
        <v>45169</v>
      </c>
      <c r="B971" s="70">
        <v>45169</v>
      </c>
      <c r="C971" s="71">
        <v>892400</v>
      </c>
      <c r="D971" s="1" t="s">
        <v>4877</v>
      </c>
      <c r="E971" s="71">
        <v>2189401</v>
      </c>
      <c r="F971" s="1">
        <v>704326107</v>
      </c>
      <c r="G971" s="1" t="s">
        <v>4878</v>
      </c>
      <c r="H971" s="72">
        <v>2674458</v>
      </c>
      <c r="I971" s="1" t="s">
        <v>4879</v>
      </c>
      <c r="J971" s="73">
        <v>0.9</v>
      </c>
      <c r="K971" s="73">
        <v>0.9</v>
      </c>
      <c r="L971" s="73">
        <v>0.9</v>
      </c>
      <c r="M971" s="1">
        <v>1</v>
      </c>
      <c r="N971" s="1" t="s">
        <v>1375</v>
      </c>
      <c r="O971" s="1" t="s">
        <v>1467</v>
      </c>
      <c r="P971" s="1">
        <v>20202010</v>
      </c>
      <c r="Q971" s="73">
        <v>360508880</v>
      </c>
      <c r="R971" s="74">
        <v>122.23</v>
      </c>
      <c r="S971" s="1" t="s">
        <v>1448</v>
      </c>
      <c r="T971" s="75">
        <v>1</v>
      </c>
      <c r="U971" s="76">
        <v>39658500362.160004</v>
      </c>
      <c r="V971" s="77">
        <v>39658500362.160004</v>
      </c>
      <c r="W971" s="77">
        <v>44065000402.400002</v>
      </c>
      <c r="X971" s="76">
        <v>6.2171393937199997E-2</v>
      </c>
      <c r="Y971" s="71">
        <v>1</v>
      </c>
      <c r="Z971" s="71">
        <v>0</v>
      </c>
      <c r="AA971" s="71">
        <v>0</v>
      </c>
      <c r="AB971" s="71">
        <v>0</v>
      </c>
      <c r="AC971" s="73">
        <v>0.5</v>
      </c>
      <c r="AD971" s="73">
        <v>0.5</v>
      </c>
      <c r="AE971" s="1" t="s">
        <v>1475</v>
      </c>
      <c r="AF971" s="1" t="s">
        <v>1450</v>
      </c>
      <c r="AG971" s="1" t="s">
        <v>1451</v>
      </c>
      <c r="AI971" s="2" t="str">
        <f>INDEX('ISO2-ISO3'!$D$1:$D$249, MATCH($N971, 'ISO2-ISO3'!$C$1:$C$249, 0))</f>
        <v>USA</v>
      </c>
      <c r="AJ971" s="2" t="str">
        <f>INDEX('WB Country Groups'!$C$2:$C$219, MATCH($AI971, 'WB Country Groups'!$B$2:$B$219, 0))</f>
        <v>North America</v>
      </c>
    </row>
    <row r="972" spans="1:36">
      <c r="A972" s="70">
        <v>45169</v>
      </c>
      <c r="B972" s="70">
        <v>45169</v>
      </c>
      <c r="C972" s="71">
        <v>892400</v>
      </c>
      <c r="D972" s="1" t="s">
        <v>4880</v>
      </c>
      <c r="E972" s="71">
        <v>2204101</v>
      </c>
      <c r="F972" s="1" t="s">
        <v>4881</v>
      </c>
      <c r="G972" s="1" t="s">
        <v>4882</v>
      </c>
      <c r="H972" s="72">
        <v>2659518</v>
      </c>
      <c r="I972" s="1" t="s">
        <v>4883</v>
      </c>
      <c r="J972" s="73">
        <v>0.85</v>
      </c>
      <c r="K972" s="73">
        <v>0.85</v>
      </c>
      <c r="L972" s="73">
        <v>0.85</v>
      </c>
      <c r="M972" s="1">
        <v>1</v>
      </c>
      <c r="N972" s="1" t="s">
        <v>963</v>
      </c>
      <c r="O972" s="1" t="s">
        <v>1484</v>
      </c>
      <c r="P972" s="1">
        <v>40203010</v>
      </c>
      <c r="Q972" s="73">
        <v>80863172</v>
      </c>
      <c r="R972" s="74">
        <v>83.49</v>
      </c>
      <c r="S972" s="1" t="s">
        <v>1493</v>
      </c>
      <c r="T972" s="75">
        <v>1.3529500000000001</v>
      </c>
      <c r="U972" s="76">
        <v>4241528730.35811</v>
      </c>
      <c r="V972" s="77">
        <v>4241528730.35811</v>
      </c>
      <c r="W972" s="77">
        <v>4990033800.4212999</v>
      </c>
      <c r="X972" s="76">
        <v>6.6493122832E-3</v>
      </c>
      <c r="Y972" s="71">
        <v>0</v>
      </c>
      <c r="Z972" s="71">
        <v>1</v>
      </c>
      <c r="AA972" s="71">
        <v>0</v>
      </c>
      <c r="AB972" s="71">
        <v>0</v>
      </c>
      <c r="AC972" s="73">
        <v>1</v>
      </c>
      <c r="AD972" s="73">
        <v>0</v>
      </c>
      <c r="AE972" s="1" t="s">
        <v>1494</v>
      </c>
      <c r="AF972" s="1" t="s">
        <v>1450</v>
      </c>
      <c r="AG972" s="1" t="s">
        <v>1451</v>
      </c>
      <c r="AI972" s="2" t="str">
        <f>INDEX('ISO2-ISO3'!$D$1:$D$249, MATCH($N972, 'ISO2-ISO3'!$C$1:$C$249, 0))</f>
        <v>CAN</v>
      </c>
      <c r="AJ972" s="2" t="str">
        <f>INDEX('WB Country Groups'!$C$2:$C$219, MATCH($AI972, 'WB Country Groups'!$B$2:$B$219, 0))</f>
        <v>North America</v>
      </c>
    </row>
    <row r="973" spans="1:36">
      <c r="A973" s="70">
        <v>45169</v>
      </c>
      <c r="B973" s="70">
        <v>45169</v>
      </c>
      <c r="C973" s="71">
        <v>892400</v>
      </c>
      <c r="D973" s="1" t="s">
        <v>4884</v>
      </c>
      <c r="E973" s="71">
        <v>2213001</v>
      </c>
      <c r="G973" s="1" t="s">
        <v>4885</v>
      </c>
      <c r="H973" s="72">
        <v>6927374</v>
      </c>
      <c r="I973" s="1" t="s">
        <v>4886</v>
      </c>
      <c r="J973" s="73">
        <v>0.95</v>
      </c>
      <c r="K973" s="73">
        <v>0.95</v>
      </c>
      <c r="L973" s="73">
        <v>0.95</v>
      </c>
      <c r="M973" s="1">
        <v>1</v>
      </c>
      <c r="N973" s="1" t="s">
        <v>1293</v>
      </c>
      <c r="O973" s="1" t="s">
        <v>1474</v>
      </c>
      <c r="P973" s="1">
        <v>45203020</v>
      </c>
      <c r="Q973" s="73">
        <v>291984577</v>
      </c>
      <c r="R973" s="74">
        <v>13.11</v>
      </c>
      <c r="S973" s="1" t="s">
        <v>1834</v>
      </c>
      <c r="T973" s="75">
        <v>1.3505</v>
      </c>
      <c r="U973" s="76">
        <v>2692722631.8004398</v>
      </c>
      <c r="V973" s="77">
        <v>2692722631.8004398</v>
      </c>
      <c r="W973" s="77">
        <v>2834444875.5794101</v>
      </c>
      <c r="X973" s="76">
        <v>4.2212972749000001E-3</v>
      </c>
      <c r="Y973" s="71">
        <v>0</v>
      </c>
      <c r="Z973" s="71">
        <v>1</v>
      </c>
      <c r="AA973" s="71">
        <v>0</v>
      </c>
      <c r="AB973" s="71">
        <v>0</v>
      </c>
      <c r="AC973" s="73">
        <v>0</v>
      </c>
      <c r="AD973" s="73">
        <v>1</v>
      </c>
      <c r="AE973" s="1" t="s">
        <v>1835</v>
      </c>
      <c r="AF973" s="1" t="s">
        <v>1450</v>
      </c>
      <c r="AG973" s="1" t="s">
        <v>1451</v>
      </c>
      <c r="AI973" s="2" t="str">
        <f>INDEX('ISO2-ISO3'!$D$1:$D$249, MATCH($N973, 'ISO2-ISO3'!$C$1:$C$249, 0))</f>
        <v>SGP</v>
      </c>
      <c r="AJ973" s="2" t="str">
        <f>INDEX('WB Country Groups'!$C$2:$C$219, MATCH($AI973, 'WB Country Groups'!$B$2:$B$219, 0))</f>
        <v>East Asia &amp; Pacific</v>
      </c>
    </row>
    <row r="974" spans="1:36">
      <c r="A974" s="70">
        <v>45169</v>
      </c>
      <c r="B974" s="70">
        <v>45169</v>
      </c>
      <c r="C974" s="71">
        <v>892400</v>
      </c>
      <c r="D974" s="1" t="s">
        <v>4887</v>
      </c>
      <c r="E974" s="71">
        <v>2213802</v>
      </c>
      <c r="G974" s="1" t="s">
        <v>4888</v>
      </c>
      <c r="H974" s="72" t="s">
        <v>4889</v>
      </c>
      <c r="I974" s="1" t="s">
        <v>4890</v>
      </c>
      <c r="J974" s="73">
        <v>1</v>
      </c>
      <c r="K974" s="73">
        <v>1</v>
      </c>
      <c r="L974" s="73">
        <v>1</v>
      </c>
      <c r="M974" s="1">
        <v>1</v>
      </c>
      <c r="N974" s="1" t="s">
        <v>1040</v>
      </c>
      <c r="O974" s="1" t="s">
        <v>1447</v>
      </c>
      <c r="P974" s="1">
        <v>35202010</v>
      </c>
      <c r="Q974" s="73">
        <v>107101896</v>
      </c>
      <c r="R974" s="74">
        <v>37.79</v>
      </c>
      <c r="S974" s="1" t="s">
        <v>1456</v>
      </c>
      <c r="T974" s="75">
        <v>0.92136177270005104</v>
      </c>
      <c r="U974" s="76">
        <v>4392824588.3038397</v>
      </c>
      <c r="V974" s="77">
        <v>4392824588.3038397</v>
      </c>
      <c r="W974" s="77">
        <v>5798279181.1346302</v>
      </c>
      <c r="X974" s="76">
        <v>6.8864940803000001E-3</v>
      </c>
      <c r="Y974" s="71">
        <v>0</v>
      </c>
      <c r="Z974" s="71">
        <v>1</v>
      </c>
      <c r="AA974" s="71">
        <v>0</v>
      </c>
      <c r="AB974" s="71">
        <v>0</v>
      </c>
      <c r="AC974" s="73">
        <v>0.35</v>
      </c>
      <c r="AD974" s="73">
        <v>0.65</v>
      </c>
      <c r="AE974" s="1" t="s">
        <v>2280</v>
      </c>
      <c r="AF974" s="1" t="s">
        <v>1450</v>
      </c>
      <c r="AG974" s="1" t="s">
        <v>1619</v>
      </c>
      <c r="AI974" s="2" t="str">
        <f>INDEX('ISO2-ISO3'!$D$1:$D$249, MATCH($N974, 'ISO2-ISO3'!$C$1:$C$249, 0))</f>
        <v>FIN</v>
      </c>
      <c r="AJ974" s="2" t="str">
        <f>INDEX('WB Country Groups'!$C$2:$C$219, MATCH($AI974, 'WB Country Groups'!$B$2:$B$219, 0))</f>
        <v>Europe &amp; Central Asia</v>
      </c>
    </row>
    <row r="975" spans="1:36">
      <c r="A975" s="70">
        <v>45169</v>
      </c>
      <c r="B975" s="70">
        <v>45169</v>
      </c>
      <c r="C975" s="71">
        <v>892400</v>
      </c>
      <c r="D975" s="1" t="s">
        <v>4891</v>
      </c>
      <c r="E975" s="71">
        <v>2220501</v>
      </c>
      <c r="G975" s="1" t="s">
        <v>4892</v>
      </c>
      <c r="H975" s="72">
        <v>6359881</v>
      </c>
      <c r="I975" s="1" t="s">
        <v>4893</v>
      </c>
      <c r="J975" s="73">
        <v>0.7</v>
      </c>
      <c r="K975" s="73">
        <v>0.7</v>
      </c>
      <c r="L975" s="73">
        <v>0.7</v>
      </c>
      <c r="M975" s="1">
        <v>1</v>
      </c>
      <c r="N975" s="1" t="s">
        <v>1158</v>
      </c>
      <c r="O975" s="1" t="s">
        <v>1467</v>
      </c>
      <c r="P975" s="1">
        <v>20103010</v>
      </c>
      <c r="Q975" s="73">
        <v>2659586726</v>
      </c>
      <c r="R975" s="74">
        <v>4.5</v>
      </c>
      <c r="S975" s="1" t="s">
        <v>2074</v>
      </c>
      <c r="T975" s="75">
        <v>4.6399999999999997</v>
      </c>
      <c r="U975" s="76">
        <v>1805538402.3491399</v>
      </c>
      <c r="V975" s="77">
        <v>1805538402.3491399</v>
      </c>
      <c r="W975" s="77">
        <v>2579340574.7844801</v>
      </c>
      <c r="X975" s="76">
        <v>2.8304862326000001E-3</v>
      </c>
      <c r="Y975" s="71">
        <v>0</v>
      </c>
      <c r="Z975" s="71">
        <v>1</v>
      </c>
      <c r="AA975" s="71">
        <v>0</v>
      </c>
      <c r="AB975" s="71">
        <v>0</v>
      </c>
      <c r="AC975" s="73">
        <v>1</v>
      </c>
      <c r="AD975" s="73">
        <v>0</v>
      </c>
      <c r="AE975" s="1" t="s">
        <v>2075</v>
      </c>
      <c r="AF975" s="1" t="s">
        <v>1450</v>
      </c>
      <c r="AG975" s="1" t="s">
        <v>1451</v>
      </c>
      <c r="AI975" s="2" t="str">
        <f>INDEX('ISO2-ISO3'!$D$1:$D$249, MATCH($N975, 'ISO2-ISO3'!$C$1:$C$249, 0))</f>
        <v>MYS</v>
      </c>
      <c r="AJ975" s="2" t="str">
        <f>INDEX('WB Country Groups'!$C$2:$C$219, MATCH($AI975, 'WB Country Groups'!$B$2:$B$219, 0))</f>
        <v>East Asia &amp; Pacific</v>
      </c>
    </row>
    <row r="976" spans="1:36">
      <c r="A976" s="70">
        <v>45169</v>
      </c>
      <c r="B976" s="70">
        <v>45169</v>
      </c>
      <c r="C976" s="71">
        <v>892400</v>
      </c>
      <c r="D976" s="1" t="s">
        <v>4894</v>
      </c>
      <c r="E976" s="71">
        <v>2229301</v>
      </c>
      <c r="G976" s="1" t="s">
        <v>4895</v>
      </c>
      <c r="H976" s="72">
        <v>6585084</v>
      </c>
      <c r="I976" s="1" t="s">
        <v>4896</v>
      </c>
      <c r="J976" s="73">
        <v>1</v>
      </c>
      <c r="K976" s="73">
        <v>1</v>
      </c>
      <c r="L976" s="73">
        <v>1</v>
      </c>
      <c r="M976" s="1">
        <v>1</v>
      </c>
      <c r="N976" s="1" t="s">
        <v>908</v>
      </c>
      <c r="O976" s="1" t="s">
        <v>1484</v>
      </c>
      <c r="P976" s="1">
        <v>40301040</v>
      </c>
      <c r="Q976" s="73">
        <v>1266542392</v>
      </c>
      <c r="R976" s="74">
        <v>13.63</v>
      </c>
      <c r="S976" s="1" t="s">
        <v>1578</v>
      </c>
      <c r="T976" s="75">
        <v>1.54404385084536</v>
      </c>
      <c r="U976" s="76">
        <v>11180364335.837</v>
      </c>
      <c r="V976" s="77">
        <v>11180364335.837</v>
      </c>
      <c r="W976" s="77">
        <v>11180364335.837</v>
      </c>
      <c r="X976" s="76">
        <v>1.7527108416500001E-2</v>
      </c>
      <c r="Y976" s="71">
        <v>0</v>
      </c>
      <c r="Z976" s="71">
        <v>1</v>
      </c>
      <c r="AA976" s="71">
        <v>0</v>
      </c>
      <c r="AB976" s="71">
        <v>0</v>
      </c>
      <c r="AC976" s="73">
        <v>0.65</v>
      </c>
      <c r="AD976" s="73">
        <v>0.35</v>
      </c>
      <c r="AE976" s="1" t="s">
        <v>1579</v>
      </c>
      <c r="AF976" s="1" t="s">
        <v>1450</v>
      </c>
      <c r="AG976" s="1" t="s">
        <v>1451</v>
      </c>
      <c r="AI976" s="2" t="str">
        <f>INDEX('ISO2-ISO3'!$D$1:$D$249, MATCH($N976, 'ISO2-ISO3'!$C$1:$C$249, 0))</f>
        <v>AUS</v>
      </c>
      <c r="AJ976" s="2" t="str">
        <f>INDEX('WB Country Groups'!$C$2:$C$219, MATCH($AI976, 'WB Country Groups'!$B$2:$B$219, 0))</f>
        <v>East Asia &amp; Pacific</v>
      </c>
    </row>
    <row r="977" spans="1:36">
      <c r="A977" s="70">
        <v>45169</v>
      </c>
      <c r="B977" s="70">
        <v>45169</v>
      </c>
      <c r="C977" s="71">
        <v>892400</v>
      </c>
      <c r="D977" s="1" t="s">
        <v>4897</v>
      </c>
      <c r="E977" s="71">
        <v>2230101</v>
      </c>
      <c r="G977" s="1" t="s">
        <v>4898</v>
      </c>
      <c r="H977" s="72">
        <v>5129074</v>
      </c>
      <c r="I977" s="1" t="s">
        <v>4899</v>
      </c>
      <c r="J977" s="73">
        <v>0.7</v>
      </c>
      <c r="K977" s="73">
        <v>0.7</v>
      </c>
      <c r="L977" s="73">
        <v>0.7</v>
      </c>
      <c r="M977" s="1">
        <v>1</v>
      </c>
      <c r="N977" s="1" t="s">
        <v>1058</v>
      </c>
      <c r="O977" s="1" t="s">
        <v>1447</v>
      </c>
      <c r="P977" s="1">
        <v>35102015</v>
      </c>
      <c r="Q977" s="73">
        <v>293413449</v>
      </c>
      <c r="R977" s="74">
        <v>44.55</v>
      </c>
      <c r="S977" s="1" t="s">
        <v>1456</v>
      </c>
      <c r="T977" s="75">
        <v>0.92136177270005104</v>
      </c>
      <c r="U977" s="76">
        <v>9931059306.1079998</v>
      </c>
      <c r="V977" s="77">
        <v>9931059306.1079998</v>
      </c>
      <c r="W977" s="77">
        <v>14187227580.154301</v>
      </c>
      <c r="X977" s="76">
        <v>1.55686118914E-2</v>
      </c>
      <c r="Y977" s="71">
        <v>0</v>
      </c>
      <c r="Z977" s="71">
        <v>1</v>
      </c>
      <c r="AA977" s="71">
        <v>0</v>
      </c>
      <c r="AB977" s="71">
        <v>0</v>
      </c>
      <c r="AC977" s="73">
        <v>1</v>
      </c>
      <c r="AD977" s="73">
        <v>0</v>
      </c>
      <c r="AE977" s="1" t="s">
        <v>1523</v>
      </c>
      <c r="AF977" s="1" t="s">
        <v>1524</v>
      </c>
      <c r="AG977" s="1" t="s">
        <v>1451</v>
      </c>
      <c r="AI977" s="2" t="str">
        <f>INDEX('ISO2-ISO3'!$D$1:$D$249, MATCH($N977, 'ISO2-ISO3'!$C$1:$C$249, 0))</f>
        <v>DEU</v>
      </c>
      <c r="AJ977" s="2" t="str">
        <f>INDEX('WB Country Groups'!$C$2:$C$219, MATCH($AI977, 'WB Country Groups'!$B$2:$B$219, 0))</f>
        <v>Europe &amp; Central Asia</v>
      </c>
    </row>
    <row r="978" spans="1:36">
      <c r="A978" s="70">
        <v>45169</v>
      </c>
      <c r="B978" s="70">
        <v>45169</v>
      </c>
      <c r="C978" s="71">
        <v>892400</v>
      </c>
      <c r="D978" s="1" t="s">
        <v>4900</v>
      </c>
      <c r="E978" s="71">
        <v>2231701</v>
      </c>
      <c r="G978" s="1" t="s">
        <v>4901</v>
      </c>
      <c r="H978" s="72" t="s">
        <v>4902</v>
      </c>
      <c r="I978" s="1" t="s">
        <v>4903</v>
      </c>
      <c r="J978" s="73">
        <v>1</v>
      </c>
      <c r="K978" s="73">
        <v>1</v>
      </c>
      <c r="L978" s="73">
        <v>1</v>
      </c>
      <c r="M978" s="1">
        <v>1</v>
      </c>
      <c r="N978" s="1" t="s">
        <v>1369</v>
      </c>
      <c r="O978" s="1" t="s">
        <v>1548</v>
      </c>
      <c r="P978" s="1">
        <v>55103010</v>
      </c>
      <c r="Q978" s="73">
        <v>5686173970</v>
      </c>
      <c r="R978" s="74">
        <v>1.5175000000000001</v>
      </c>
      <c r="S978" s="1" t="s">
        <v>1669</v>
      </c>
      <c r="T978" s="75">
        <v>0.78917255257862096</v>
      </c>
      <c r="U978" s="76">
        <v>10933944637.6847</v>
      </c>
      <c r="V978" s="77">
        <v>10933944637.6847</v>
      </c>
      <c r="W978" s="77">
        <v>10933944637.6847</v>
      </c>
      <c r="X978" s="76">
        <v>1.7140803942400001E-2</v>
      </c>
      <c r="Y978" s="71">
        <v>0</v>
      </c>
      <c r="Z978" s="71">
        <v>1</v>
      </c>
      <c r="AA978" s="71">
        <v>0</v>
      </c>
      <c r="AB978" s="71">
        <v>0</v>
      </c>
      <c r="AC978" s="73">
        <v>1</v>
      </c>
      <c r="AD978" s="73">
        <v>0</v>
      </c>
      <c r="AE978" s="1" t="s">
        <v>1670</v>
      </c>
      <c r="AF978" s="1" t="s">
        <v>1450</v>
      </c>
      <c r="AG978" s="1" t="s">
        <v>1451</v>
      </c>
      <c r="AI978" s="2" t="str">
        <f>INDEX('ISO2-ISO3'!$D$1:$D$249, MATCH($N978, 'ISO2-ISO3'!$C$1:$C$249, 0))</f>
        <v>GBR</v>
      </c>
      <c r="AJ978" s="2" t="str">
        <f>INDEX('WB Country Groups'!$C$2:$C$219, MATCH($AI978, 'WB Country Groups'!$B$2:$B$219, 0))</f>
        <v>Europe &amp; Central Asia</v>
      </c>
    </row>
    <row r="979" spans="1:36">
      <c r="A979" s="70">
        <v>45169</v>
      </c>
      <c r="B979" s="70">
        <v>45169</v>
      </c>
      <c r="C979" s="71">
        <v>892400</v>
      </c>
      <c r="D979" s="1" t="s">
        <v>4904</v>
      </c>
      <c r="E979" s="71">
        <v>2236201</v>
      </c>
      <c r="G979" s="1" t="s">
        <v>4905</v>
      </c>
      <c r="H979" s="72">
        <v>6304632</v>
      </c>
      <c r="I979" s="1" t="s">
        <v>4906</v>
      </c>
      <c r="J979" s="73">
        <v>0.45</v>
      </c>
      <c r="K979" s="73">
        <v>0.45</v>
      </c>
      <c r="L979" s="73">
        <v>0.45</v>
      </c>
      <c r="M979" s="1">
        <v>1</v>
      </c>
      <c r="N979" s="1" t="s">
        <v>1337</v>
      </c>
      <c r="O979" s="1" t="s">
        <v>1548</v>
      </c>
      <c r="P979" s="1">
        <v>55105010</v>
      </c>
      <c r="Q979" s="73">
        <v>526465000</v>
      </c>
      <c r="R979" s="74">
        <v>133.5</v>
      </c>
      <c r="S979" s="1" t="s">
        <v>3341</v>
      </c>
      <c r="T979" s="75">
        <v>35.017499999999998</v>
      </c>
      <c r="U979" s="76">
        <v>903187973.87020802</v>
      </c>
      <c r="V979" s="77">
        <v>903187973.87020802</v>
      </c>
      <c r="W979" s="77">
        <v>2007084386.3782401</v>
      </c>
      <c r="X979" s="76">
        <v>1.4158996132000001E-3</v>
      </c>
      <c r="Y979" s="71">
        <v>0</v>
      </c>
      <c r="Z979" s="71">
        <v>1</v>
      </c>
      <c r="AA979" s="71">
        <v>0</v>
      </c>
      <c r="AB979" s="71">
        <v>0</v>
      </c>
      <c r="AC979" s="73">
        <v>1</v>
      </c>
      <c r="AD979" s="73">
        <v>0</v>
      </c>
      <c r="AE979" s="1" t="s">
        <v>3342</v>
      </c>
      <c r="AF979" s="1" t="s">
        <v>1450</v>
      </c>
      <c r="AG979" s="1" t="s">
        <v>1451</v>
      </c>
      <c r="AI979" s="2" t="str">
        <f>INDEX('ISO2-ISO3'!$D$1:$D$249, MATCH($N979, 'ISO2-ISO3'!$C$1:$C$249, 0))</f>
        <v>THA</v>
      </c>
      <c r="AJ979" s="2" t="str">
        <f>INDEX('WB Country Groups'!$C$2:$C$219, MATCH($AI979, 'WB Country Groups'!$B$2:$B$219, 0))</f>
        <v>East Asia &amp; Pacific</v>
      </c>
    </row>
    <row r="980" spans="1:36">
      <c r="A980" s="70">
        <v>45169</v>
      </c>
      <c r="B980" s="70">
        <v>45169</v>
      </c>
      <c r="C980" s="71">
        <v>892400</v>
      </c>
      <c r="D980" s="1" t="s">
        <v>4907</v>
      </c>
      <c r="E980" s="71">
        <v>2240701</v>
      </c>
      <c r="G980" s="1" t="s">
        <v>4908</v>
      </c>
      <c r="H980" s="72">
        <v>6243898</v>
      </c>
      <c r="I980" s="1" t="s">
        <v>4909</v>
      </c>
      <c r="J980" s="73">
        <v>0.85</v>
      </c>
      <c r="K980" s="73">
        <v>0.85</v>
      </c>
      <c r="L980" s="73">
        <v>0.85</v>
      </c>
      <c r="M980" s="1">
        <v>1</v>
      </c>
      <c r="N980" s="1" t="s">
        <v>1019</v>
      </c>
      <c r="O980" s="1" t="s">
        <v>1484</v>
      </c>
      <c r="P980" s="1">
        <v>40101010</v>
      </c>
      <c r="Q980" s="73">
        <v>2982513360</v>
      </c>
      <c r="R980" s="74">
        <v>57</v>
      </c>
      <c r="S980" s="1" t="s">
        <v>4910</v>
      </c>
      <c r="T980" s="75">
        <v>30.9</v>
      </c>
      <c r="U980" s="76">
        <v>4676465122.7184496</v>
      </c>
      <c r="V980" s="77">
        <v>4676465122.7184496</v>
      </c>
      <c r="W980" s="77">
        <v>5501723673.7864103</v>
      </c>
      <c r="X980" s="76">
        <v>7.3311484984000001E-3</v>
      </c>
      <c r="Y980" s="71">
        <v>0</v>
      </c>
      <c r="Z980" s="71">
        <v>1</v>
      </c>
      <c r="AA980" s="71">
        <v>0</v>
      </c>
      <c r="AB980" s="71">
        <v>0</v>
      </c>
      <c r="AC980" s="73">
        <v>0.35</v>
      </c>
      <c r="AD980" s="73">
        <v>0.65</v>
      </c>
      <c r="AE980" s="1" t="s">
        <v>4911</v>
      </c>
      <c r="AF980" s="1" t="s">
        <v>1450</v>
      </c>
      <c r="AG980" s="1" t="s">
        <v>1451</v>
      </c>
      <c r="AI980" s="2" t="str">
        <f>INDEX('ISO2-ISO3'!$D$1:$D$249, MATCH($N980, 'ISO2-ISO3'!$C$1:$C$249, 0))</f>
        <v>EGY</v>
      </c>
      <c r="AJ980" s="2" t="str">
        <f>INDEX('WB Country Groups'!$C$2:$C$219, MATCH($AI980, 'WB Country Groups'!$B$2:$B$219, 0))</f>
        <v>Middle East &amp; North Africa</v>
      </c>
    </row>
    <row r="981" spans="1:36">
      <c r="A981" s="70">
        <v>45169</v>
      </c>
      <c r="B981" s="70">
        <v>45169</v>
      </c>
      <c r="C981" s="71">
        <v>892400</v>
      </c>
      <c r="D981" s="1" t="s">
        <v>4912</v>
      </c>
      <c r="E981" s="71">
        <v>2240801</v>
      </c>
      <c r="G981" s="1" t="s">
        <v>4913</v>
      </c>
      <c r="H981" s="72">
        <v>6298177</v>
      </c>
      <c r="I981" s="1" t="s">
        <v>4914</v>
      </c>
      <c r="J981" s="73">
        <v>0.45</v>
      </c>
      <c r="K981" s="73">
        <v>0.45</v>
      </c>
      <c r="L981" s="73">
        <v>0.45</v>
      </c>
      <c r="M981" s="1">
        <v>1</v>
      </c>
      <c r="N981" s="1" t="s">
        <v>1019</v>
      </c>
      <c r="O981" s="1" t="s">
        <v>1499</v>
      </c>
      <c r="P981" s="1">
        <v>30203010</v>
      </c>
      <c r="Q981" s="73">
        <v>2300000000</v>
      </c>
      <c r="R981" s="74">
        <v>20.3</v>
      </c>
      <c r="S981" s="1" t="s">
        <v>4910</v>
      </c>
      <c r="T981" s="75">
        <v>30.9</v>
      </c>
      <c r="U981" s="76">
        <v>679951456.31068003</v>
      </c>
      <c r="V981" s="77">
        <v>679951456.31068003</v>
      </c>
      <c r="W981" s="77">
        <v>1511003236.24595</v>
      </c>
      <c r="X981" s="76">
        <v>1.0659386880999999E-3</v>
      </c>
      <c r="Y981" s="71">
        <v>0</v>
      </c>
      <c r="Z981" s="71">
        <v>1</v>
      </c>
      <c r="AA981" s="71">
        <v>0</v>
      </c>
      <c r="AB981" s="71">
        <v>0</v>
      </c>
      <c r="AC981" s="73">
        <v>1</v>
      </c>
      <c r="AD981" s="73">
        <v>0</v>
      </c>
      <c r="AE981" s="1" t="s">
        <v>4911</v>
      </c>
      <c r="AF981" s="1" t="s">
        <v>1450</v>
      </c>
      <c r="AG981" s="1" t="s">
        <v>1451</v>
      </c>
      <c r="AI981" s="2" t="str">
        <f>INDEX('ISO2-ISO3'!$D$1:$D$249, MATCH($N981, 'ISO2-ISO3'!$C$1:$C$249, 0))</f>
        <v>EGY</v>
      </c>
      <c r="AJ981" s="2" t="str">
        <f>INDEX('WB Country Groups'!$C$2:$C$219, MATCH($AI981, 'WB Country Groups'!$B$2:$B$219, 0))</f>
        <v>Middle East &amp; North Africa</v>
      </c>
    </row>
    <row r="982" spans="1:36">
      <c r="A982" s="70">
        <v>45169</v>
      </c>
      <c r="B982" s="70">
        <v>45169</v>
      </c>
      <c r="C982" s="71">
        <v>892400</v>
      </c>
      <c r="D982" s="1" t="s">
        <v>4915</v>
      </c>
      <c r="E982" s="71">
        <v>2242401</v>
      </c>
      <c r="G982" s="1" t="s">
        <v>4916</v>
      </c>
      <c r="H982" s="72" t="s">
        <v>4917</v>
      </c>
      <c r="I982" s="1" t="s">
        <v>4918</v>
      </c>
      <c r="J982" s="73">
        <v>0.5</v>
      </c>
      <c r="K982" s="73">
        <v>0.5</v>
      </c>
      <c r="L982" s="73">
        <v>0.5</v>
      </c>
      <c r="M982" s="1">
        <v>1</v>
      </c>
      <c r="N982" s="1" t="s">
        <v>945</v>
      </c>
      <c r="O982" s="1" t="s">
        <v>1548</v>
      </c>
      <c r="P982" s="1">
        <v>55104010</v>
      </c>
      <c r="Q982" s="73">
        <v>683509869</v>
      </c>
      <c r="R982" s="74">
        <v>57.92</v>
      </c>
      <c r="S982" s="1" t="s">
        <v>3542</v>
      </c>
      <c r="T982" s="75">
        <v>4.9509499999999997</v>
      </c>
      <c r="U982" s="76">
        <v>3998110626.4938998</v>
      </c>
      <c r="V982" s="77">
        <v>3998110626.4938998</v>
      </c>
      <c r="W982" s="77">
        <v>7996221252.9878101</v>
      </c>
      <c r="X982" s="76">
        <v>6.2677133147999997E-3</v>
      </c>
      <c r="Y982" s="71">
        <v>0</v>
      </c>
      <c r="Z982" s="71">
        <v>1</v>
      </c>
      <c r="AA982" s="71">
        <v>0</v>
      </c>
      <c r="AB982" s="71">
        <v>0</v>
      </c>
      <c r="AC982" s="73">
        <v>0.65</v>
      </c>
      <c r="AD982" s="73">
        <v>0.35</v>
      </c>
      <c r="AE982" s="1" t="s">
        <v>3543</v>
      </c>
      <c r="AF982" s="1" t="s">
        <v>3544</v>
      </c>
      <c r="AG982" s="1" t="s">
        <v>1451</v>
      </c>
      <c r="AI982" s="2" t="str">
        <f>INDEX('ISO2-ISO3'!$D$1:$D$249, MATCH($N982, 'ISO2-ISO3'!$C$1:$C$249, 0))</f>
        <v>BRA</v>
      </c>
      <c r="AJ982" s="2" t="str">
        <f>INDEX('WB Country Groups'!$C$2:$C$219, MATCH($AI982, 'WB Country Groups'!$B$2:$B$219, 0))</f>
        <v>Latin America &amp; Caribbean</v>
      </c>
    </row>
    <row r="983" spans="1:36">
      <c r="A983" s="70">
        <v>45169</v>
      </c>
      <c r="B983" s="70">
        <v>45169</v>
      </c>
      <c r="C983" s="71">
        <v>892400</v>
      </c>
      <c r="D983" s="1" t="s">
        <v>4919</v>
      </c>
      <c r="E983" s="71">
        <v>2244401</v>
      </c>
      <c r="G983" s="1" t="s">
        <v>4920</v>
      </c>
      <c r="H983" s="72">
        <v>4103596</v>
      </c>
      <c r="I983" s="1" t="s">
        <v>4921</v>
      </c>
      <c r="J983" s="73">
        <v>0.7</v>
      </c>
      <c r="K983" s="73">
        <v>0.7</v>
      </c>
      <c r="L983" s="73">
        <v>0.7</v>
      </c>
      <c r="M983" s="1">
        <v>1</v>
      </c>
      <c r="N983" s="1" t="s">
        <v>1245</v>
      </c>
      <c r="O983" s="1" t="s">
        <v>1548</v>
      </c>
      <c r="P983" s="1">
        <v>55101010</v>
      </c>
      <c r="Q983" s="73">
        <v>4184021624</v>
      </c>
      <c r="R983" s="74">
        <v>4.2060000000000004</v>
      </c>
      <c r="S983" s="1" t="s">
        <v>1456</v>
      </c>
      <c r="T983" s="75">
        <v>0.92136177270005104</v>
      </c>
      <c r="U983" s="76">
        <v>13369988673.701099</v>
      </c>
      <c r="V983" s="77">
        <v>13369988673.701099</v>
      </c>
      <c r="W983" s="77">
        <v>19099983819.572899</v>
      </c>
      <c r="X983" s="76">
        <v>2.09597141893E-2</v>
      </c>
      <c r="Y983" s="71">
        <v>1</v>
      </c>
      <c r="Z983" s="71">
        <v>0</v>
      </c>
      <c r="AA983" s="71">
        <v>0</v>
      </c>
      <c r="AB983" s="71">
        <v>0</v>
      </c>
      <c r="AC983" s="73">
        <v>1</v>
      </c>
      <c r="AD983" s="73">
        <v>0</v>
      </c>
      <c r="AE983" s="1" t="s">
        <v>3920</v>
      </c>
      <c r="AF983" s="1" t="s">
        <v>1450</v>
      </c>
      <c r="AG983" s="1" t="s">
        <v>1451</v>
      </c>
      <c r="AI983" s="2" t="str">
        <f>INDEX('ISO2-ISO3'!$D$1:$D$249, MATCH($N983, 'ISO2-ISO3'!$C$1:$C$249, 0))</f>
        <v>PRT</v>
      </c>
      <c r="AJ983" s="2" t="str">
        <f>INDEX('WB Country Groups'!$C$2:$C$219, MATCH($AI983, 'WB Country Groups'!$B$2:$B$219, 0))</f>
        <v>Europe &amp; Central Asia</v>
      </c>
    </row>
    <row r="984" spans="1:36">
      <c r="A984" s="70">
        <v>45169</v>
      </c>
      <c r="B984" s="70">
        <v>45169</v>
      </c>
      <c r="C984" s="71">
        <v>892400</v>
      </c>
      <c r="D984" s="1" t="s">
        <v>4922</v>
      </c>
      <c r="E984" s="71">
        <v>2246301</v>
      </c>
      <c r="F984" s="1" t="s">
        <v>4923</v>
      </c>
      <c r="G984" s="1" t="s">
        <v>4924</v>
      </c>
      <c r="H984" s="72" t="s">
        <v>4925</v>
      </c>
      <c r="I984" s="1" t="s">
        <v>4926</v>
      </c>
      <c r="J984" s="73">
        <v>1</v>
      </c>
      <c r="K984" s="73">
        <v>1</v>
      </c>
      <c r="L984" s="73">
        <v>1</v>
      </c>
      <c r="M984" s="1">
        <v>1</v>
      </c>
      <c r="N984" s="1" t="s">
        <v>1375</v>
      </c>
      <c r="O984" s="1" t="s">
        <v>1564</v>
      </c>
      <c r="P984" s="1">
        <v>60105010</v>
      </c>
      <c r="Q984" s="73">
        <v>496294516</v>
      </c>
      <c r="R984" s="74">
        <v>82.88</v>
      </c>
      <c r="S984" s="1" t="s">
        <v>1448</v>
      </c>
      <c r="T984" s="75">
        <v>1</v>
      </c>
      <c r="U984" s="76">
        <v>41132889486.080002</v>
      </c>
      <c r="V984" s="77">
        <v>41132889486.080002</v>
      </c>
      <c r="W984" s="77">
        <v>41132889486.080002</v>
      </c>
      <c r="X984" s="76">
        <v>6.4482747775699997E-2</v>
      </c>
      <c r="Y984" s="71">
        <v>1</v>
      </c>
      <c r="Z984" s="71">
        <v>0</v>
      </c>
      <c r="AA984" s="71">
        <v>0</v>
      </c>
      <c r="AB984" s="71">
        <v>0</v>
      </c>
      <c r="AC984" s="73">
        <v>1</v>
      </c>
      <c r="AD984" s="73">
        <v>0</v>
      </c>
      <c r="AE984" s="1" t="s">
        <v>1449</v>
      </c>
      <c r="AF984" s="1" t="s">
        <v>1450</v>
      </c>
      <c r="AG984" s="1" t="s">
        <v>1451</v>
      </c>
      <c r="AI984" s="2" t="str">
        <f>INDEX('ISO2-ISO3'!$D$1:$D$249, MATCH($N984, 'ISO2-ISO3'!$C$1:$C$249, 0))</f>
        <v>USA</v>
      </c>
      <c r="AJ984" s="2" t="str">
        <f>INDEX('WB Country Groups'!$C$2:$C$219, MATCH($AI984, 'WB Country Groups'!$B$2:$B$219, 0))</f>
        <v>North America</v>
      </c>
    </row>
    <row r="985" spans="1:36">
      <c r="A985" s="70">
        <v>45169</v>
      </c>
      <c r="B985" s="70">
        <v>45169</v>
      </c>
      <c r="C985" s="71">
        <v>892400</v>
      </c>
      <c r="D985" s="1" t="s">
        <v>4927</v>
      </c>
      <c r="E985" s="71">
        <v>2247301</v>
      </c>
      <c r="G985" s="1" t="s">
        <v>4928</v>
      </c>
      <c r="H985" s="72" t="s">
        <v>4929</v>
      </c>
      <c r="I985" s="1" t="s">
        <v>4930</v>
      </c>
      <c r="J985" s="73">
        <v>0.5</v>
      </c>
      <c r="K985" s="73">
        <v>0.5</v>
      </c>
      <c r="L985" s="73">
        <v>0.5</v>
      </c>
      <c r="M985" s="1">
        <v>1</v>
      </c>
      <c r="N985" s="1" t="s">
        <v>1359</v>
      </c>
      <c r="O985" s="1" t="s">
        <v>1484</v>
      </c>
      <c r="P985" s="1">
        <v>40101010</v>
      </c>
      <c r="Q985" s="73">
        <v>2040403931</v>
      </c>
      <c r="R985" s="74">
        <v>59.8</v>
      </c>
      <c r="S985" s="1" t="s">
        <v>3311</v>
      </c>
      <c r="T985" s="75">
        <v>26.657550000000001</v>
      </c>
      <c r="U985" s="76">
        <v>2288585317.7392502</v>
      </c>
      <c r="V985" s="77">
        <v>2288585317.7392502</v>
      </c>
      <c r="W985" s="77">
        <v>4577170635.4785004</v>
      </c>
      <c r="X985" s="76">
        <v>3.5877438139999998E-3</v>
      </c>
      <c r="Y985" s="71">
        <v>0</v>
      </c>
      <c r="Z985" s="71">
        <v>1</v>
      </c>
      <c r="AA985" s="71">
        <v>0</v>
      </c>
      <c r="AB985" s="71">
        <v>0</v>
      </c>
      <c r="AC985" s="73">
        <v>1</v>
      </c>
      <c r="AD985" s="73">
        <v>0</v>
      </c>
      <c r="AE985" s="1" t="s">
        <v>3312</v>
      </c>
      <c r="AF985" s="1" t="s">
        <v>1450</v>
      </c>
      <c r="AG985" s="1" t="s">
        <v>1451</v>
      </c>
      <c r="AI985" s="2" t="str">
        <f>INDEX('ISO2-ISO3'!$D$1:$D$249, MATCH($N985, 'ISO2-ISO3'!$C$1:$C$249, 0))</f>
        <v>TUR</v>
      </c>
      <c r="AJ985" s="2" t="str">
        <f>INDEX('WB Country Groups'!$C$2:$C$219, MATCH($AI985, 'WB Country Groups'!$B$2:$B$219, 0))</f>
        <v>Europe &amp; Central Asia</v>
      </c>
    </row>
    <row r="986" spans="1:36">
      <c r="A986" s="70">
        <v>45169</v>
      </c>
      <c r="B986" s="70">
        <v>45169</v>
      </c>
      <c r="C986" s="71">
        <v>892400</v>
      </c>
      <c r="D986" s="1" t="s">
        <v>4931</v>
      </c>
      <c r="E986" s="71">
        <v>2247401</v>
      </c>
      <c r="G986" s="1" t="s">
        <v>4932</v>
      </c>
      <c r="H986" s="72">
        <v>5263251</v>
      </c>
      <c r="I986" s="1" t="s">
        <v>4933</v>
      </c>
      <c r="J986" s="73">
        <v>0.7</v>
      </c>
      <c r="K986" s="73">
        <v>0.7</v>
      </c>
      <c r="L986" s="73">
        <v>0.7</v>
      </c>
      <c r="M986" s="1">
        <v>1</v>
      </c>
      <c r="N986" s="1" t="s">
        <v>1243</v>
      </c>
      <c r="O986" s="1" t="s">
        <v>1462</v>
      </c>
      <c r="P986" s="1">
        <v>15104025</v>
      </c>
      <c r="Q986" s="73">
        <v>200000000</v>
      </c>
      <c r="R986" s="74">
        <v>114.1</v>
      </c>
      <c r="S986" s="1" t="s">
        <v>4044</v>
      </c>
      <c r="T986" s="75">
        <v>4.1212499999999999</v>
      </c>
      <c r="U986" s="76">
        <v>3876008492.5689998</v>
      </c>
      <c r="V986" s="77">
        <v>3876008492.5689998</v>
      </c>
      <c r="W986" s="77">
        <v>5537154989.3842897</v>
      </c>
      <c r="X986" s="76">
        <v>6.0762976082000004E-3</v>
      </c>
      <c r="Y986" s="71">
        <v>0</v>
      </c>
      <c r="Z986" s="71">
        <v>1</v>
      </c>
      <c r="AA986" s="71">
        <v>0</v>
      </c>
      <c r="AB986" s="71">
        <v>0</v>
      </c>
      <c r="AC986" s="73">
        <v>0</v>
      </c>
      <c r="AD986" s="73">
        <v>1</v>
      </c>
      <c r="AE986" s="1" t="s">
        <v>4045</v>
      </c>
      <c r="AF986" s="1" t="s">
        <v>4256</v>
      </c>
      <c r="AG986" s="1" t="s">
        <v>1451</v>
      </c>
      <c r="AI986" s="2" t="str">
        <f>INDEX('ISO2-ISO3'!$D$1:$D$249, MATCH($N986, 'ISO2-ISO3'!$C$1:$C$249, 0))</f>
        <v>POL</v>
      </c>
      <c r="AJ986" s="2" t="str">
        <f>INDEX('WB Country Groups'!$C$2:$C$219, MATCH($AI986, 'WB Country Groups'!$B$2:$B$219, 0))</f>
        <v>Europe &amp; Central Asia</v>
      </c>
    </row>
    <row r="987" spans="1:36">
      <c r="A987" s="70">
        <v>45169</v>
      </c>
      <c r="B987" s="70">
        <v>45169</v>
      </c>
      <c r="C987" s="71">
        <v>892400</v>
      </c>
      <c r="D987" s="1" t="s">
        <v>4934</v>
      </c>
      <c r="E987" s="71">
        <v>2249001</v>
      </c>
      <c r="F987" s="1" t="s">
        <v>4935</v>
      </c>
      <c r="G987" s="1" t="s">
        <v>4936</v>
      </c>
      <c r="H987" s="72" t="s">
        <v>4937</v>
      </c>
      <c r="I987" s="1" t="s">
        <v>4938</v>
      </c>
      <c r="J987" s="73">
        <v>0.9</v>
      </c>
      <c r="K987" s="73">
        <v>0.9</v>
      </c>
      <c r="L987" s="73">
        <v>0.9</v>
      </c>
      <c r="M987" s="1">
        <v>1</v>
      </c>
      <c r="N987" s="1" t="s">
        <v>963</v>
      </c>
      <c r="O987" s="1" t="s">
        <v>1484</v>
      </c>
      <c r="P987" s="1">
        <v>40203010</v>
      </c>
      <c r="Q987" s="73">
        <v>1566105000</v>
      </c>
      <c r="R987" s="74">
        <v>46.12</v>
      </c>
      <c r="S987" s="1" t="s">
        <v>1493</v>
      </c>
      <c r="T987" s="75">
        <v>1.3529500000000001</v>
      </c>
      <c r="U987" s="76">
        <v>48047515680.549896</v>
      </c>
      <c r="V987" s="77">
        <v>48047515680.549896</v>
      </c>
      <c r="W987" s="77">
        <v>53389030144.794701</v>
      </c>
      <c r="X987" s="76">
        <v>7.5322591570500003E-2</v>
      </c>
      <c r="Y987" s="71">
        <v>1</v>
      </c>
      <c r="Z987" s="71">
        <v>0</v>
      </c>
      <c r="AA987" s="71">
        <v>0</v>
      </c>
      <c r="AB987" s="71">
        <v>0</v>
      </c>
      <c r="AC987" s="73">
        <v>0</v>
      </c>
      <c r="AD987" s="73">
        <v>1</v>
      </c>
      <c r="AE987" s="1" t="s">
        <v>1494</v>
      </c>
      <c r="AF987" s="1" t="s">
        <v>1450</v>
      </c>
      <c r="AG987" s="1" t="s">
        <v>1585</v>
      </c>
      <c r="AI987" s="2" t="str">
        <f>INDEX('ISO2-ISO3'!$D$1:$D$249, MATCH($N987, 'ISO2-ISO3'!$C$1:$C$249, 0))</f>
        <v>CAN</v>
      </c>
      <c r="AJ987" s="2" t="str">
        <f>INDEX('WB Country Groups'!$C$2:$C$219, MATCH($AI987, 'WB Country Groups'!$B$2:$B$219, 0))</f>
        <v>North America</v>
      </c>
    </row>
    <row r="988" spans="1:36">
      <c r="A988" s="70">
        <v>45169</v>
      </c>
      <c r="B988" s="70">
        <v>45169</v>
      </c>
      <c r="C988" s="71">
        <v>892400</v>
      </c>
      <c r="D988" s="1" t="s">
        <v>4939</v>
      </c>
      <c r="E988" s="71">
        <v>2249501</v>
      </c>
      <c r="G988" s="1" t="s">
        <v>4940</v>
      </c>
      <c r="H988" s="72">
        <v>6450267</v>
      </c>
      <c r="I988" s="1" t="s">
        <v>4941</v>
      </c>
      <c r="J988" s="73">
        <v>0.75</v>
      </c>
      <c r="K988" s="73">
        <v>0.75</v>
      </c>
      <c r="L988" s="73">
        <v>0.75</v>
      </c>
      <c r="M988" s="1">
        <v>1</v>
      </c>
      <c r="N988" s="1" t="s">
        <v>1129</v>
      </c>
      <c r="O988" s="1" t="s">
        <v>1474</v>
      </c>
      <c r="P988" s="1">
        <v>45301020</v>
      </c>
      <c r="Q988" s="73">
        <v>728002365</v>
      </c>
      <c r="R988" s="74">
        <v>121800</v>
      </c>
      <c r="S988" s="1" t="s">
        <v>3451</v>
      </c>
      <c r="T988" s="75">
        <v>1321.75</v>
      </c>
      <c r="U988" s="76">
        <v>50314368104.974503</v>
      </c>
      <c r="V988" s="77">
        <v>50314368104.974503</v>
      </c>
      <c r="W988" s="77">
        <v>67085824139.966003</v>
      </c>
      <c r="X988" s="76">
        <v>7.8876265405599999E-2</v>
      </c>
      <c r="Y988" s="71">
        <v>1</v>
      </c>
      <c r="Z988" s="71">
        <v>0</v>
      </c>
      <c r="AA988" s="71">
        <v>0</v>
      </c>
      <c r="AB988" s="71">
        <v>0</v>
      </c>
      <c r="AC988" s="73">
        <v>0.65</v>
      </c>
      <c r="AD988" s="73">
        <v>0.35</v>
      </c>
      <c r="AE988" s="1" t="s">
        <v>3452</v>
      </c>
      <c r="AF988" s="1" t="s">
        <v>1450</v>
      </c>
      <c r="AG988" s="1" t="s">
        <v>1451</v>
      </c>
      <c r="AI988" s="2" t="str">
        <f>INDEX('ISO2-ISO3'!$D$1:$D$249, MATCH($N988, 'ISO2-ISO3'!$C$1:$C$249, 0))</f>
        <v>KOR</v>
      </c>
      <c r="AJ988" s="2" t="str">
        <f>INDEX('WB Country Groups'!$C$2:$C$219, MATCH($AI988, 'WB Country Groups'!$B$2:$B$219, 0))</f>
        <v>East Asia &amp; Pacific</v>
      </c>
    </row>
    <row r="989" spans="1:36">
      <c r="A989" s="70">
        <v>45169</v>
      </c>
      <c r="B989" s="70">
        <v>45169</v>
      </c>
      <c r="C989" s="71">
        <v>892400</v>
      </c>
      <c r="D989" s="1" t="s">
        <v>4942</v>
      </c>
      <c r="E989" s="71">
        <v>2251301</v>
      </c>
      <c r="G989" s="1" t="s">
        <v>4943</v>
      </c>
      <c r="H989" s="72">
        <v>6647133</v>
      </c>
      <c r="I989" s="1" t="s">
        <v>4944</v>
      </c>
      <c r="J989" s="73">
        <v>1</v>
      </c>
      <c r="K989" s="73">
        <v>1</v>
      </c>
      <c r="L989" s="73">
        <v>1</v>
      </c>
      <c r="M989" s="1">
        <v>1</v>
      </c>
      <c r="N989" s="1" t="s">
        <v>1109</v>
      </c>
      <c r="O989" s="1" t="s">
        <v>1474</v>
      </c>
      <c r="P989" s="1">
        <v>45103010</v>
      </c>
      <c r="Q989" s="73">
        <v>63531636</v>
      </c>
      <c r="R989" s="74">
        <v>752</v>
      </c>
      <c r="S989" s="1" t="s">
        <v>4137</v>
      </c>
      <c r="T989" s="75">
        <v>3.7982999999999998</v>
      </c>
      <c r="U989" s="76">
        <v>12578203478.398199</v>
      </c>
      <c r="V989" s="77">
        <v>12578203478.398199</v>
      </c>
      <c r="W989" s="77">
        <v>12578203478.398199</v>
      </c>
      <c r="X989" s="76">
        <v>1.9718457237100001E-2</v>
      </c>
      <c r="Y989" s="71">
        <v>1</v>
      </c>
      <c r="Z989" s="71">
        <v>0</v>
      </c>
      <c r="AA989" s="71">
        <v>0</v>
      </c>
      <c r="AB989" s="71">
        <v>0</v>
      </c>
      <c r="AC989" s="73">
        <v>0</v>
      </c>
      <c r="AD989" s="73">
        <v>1</v>
      </c>
      <c r="AE989" s="1" t="s">
        <v>4138</v>
      </c>
      <c r="AF989" s="1" t="s">
        <v>1450</v>
      </c>
      <c r="AG989" s="1" t="s">
        <v>1451</v>
      </c>
      <c r="AI989" s="2" t="str">
        <f>INDEX('ISO2-ISO3'!$D$1:$D$249, MATCH($N989, 'ISO2-ISO3'!$C$1:$C$249, 0))</f>
        <v>ISR</v>
      </c>
      <c r="AJ989" s="2" t="str">
        <f>INDEX('WB Country Groups'!$C$2:$C$219, MATCH($AI989, 'WB Country Groups'!$B$2:$B$219, 0))</f>
        <v>Middle East &amp; North Africa</v>
      </c>
    </row>
    <row r="990" spans="1:36">
      <c r="A990" s="70">
        <v>45169</v>
      </c>
      <c r="B990" s="70">
        <v>45169</v>
      </c>
      <c r="C990" s="71">
        <v>892400</v>
      </c>
      <c r="D990" s="1" t="s">
        <v>4945</v>
      </c>
      <c r="E990" s="71">
        <v>2251401</v>
      </c>
      <c r="F990" s="1">
        <v>465074201</v>
      </c>
      <c r="G990" s="1" t="s">
        <v>4946</v>
      </c>
      <c r="H990" s="72">
        <v>6451271</v>
      </c>
      <c r="I990" s="1" t="s">
        <v>4947</v>
      </c>
      <c r="J990" s="73">
        <v>1</v>
      </c>
      <c r="K990" s="73">
        <v>1</v>
      </c>
      <c r="L990" s="73">
        <v>1</v>
      </c>
      <c r="M990" s="1">
        <v>1</v>
      </c>
      <c r="N990" s="1" t="s">
        <v>1109</v>
      </c>
      <c r="O990" s="1" t="s">
        <v>1484</v>
      </c>
      <c r="P990" s="1">
        <v>40101010</v>
      </c>
      <c r="Q990" s="73">
        <v>1237011293</v>
      </c>
      <c r="R990" s="74">
        <v>19.05</v>
      </c>
      <c r="S990" s="1" t="s">
        <v>4137</v>
      </c>
      <c r="T990" s="75">
        <v>3.7982999999999998</v>
      </c>
      <c r="U990" s="76">
        <v>6204108451.5836</v>
      </c>
      <c r="V990" s="77">
        <v>6204108451.5836</v>
      </c>
      <c r="W990" s="77">
        <v>6204108451.5836</v>
      </c>
      <c r="X990" s="76">
        <v>9.7259872927999997E-3</v>
      </c>
      <c r="Y990" s="71">
        <v>0</v>
      </c>
      <c r="Z990" s="71">
        <v>1</v>
      </c>
      <c r="AA990" s="71">
        <v>0</v>
      </c>
      <c r="AB990" s="71">
        <v>0</v>
      </c>
      <c r="AC990" s="73">
        <v>1</v>
      </c>
      <c r="AD990" s="73">
        <v>0</v>
      </c>
      <c r="AE990" s="1" t="s">
        <v>4138</v>
      </c>
      <c r="AF990" s="1" t="s">
        <v>1450</v>
      </c>
      <c r="AG990" s="1" t="s">
        <v>1451</v>
      </c>
      <c r="AI990" s="2" t="str">
        <f>INDEX('ISO2-ISO3'!$D$1:$D$249, MATCH($N990, 'ISO2-ISO3'!$C$1:$C$249, 0))</f>
        <v>ISR</v>
      </c>
      <c r="AJ990" s="2" t="str">
        <f>INDEX('WB Country Groups'!$C$2:$C$219, MATCH($AI990, 'WB Country Groups'!$B$2:$B$219, 0))</f>
        <v>Middle East &amp; North Africa</v>
      </c>
    </row>
    <row r="991" spans="1:36">
      <c r="A991" s="70">
        <v>45169</v>
      </c>
      <c r="B991" s="70">
        <v>45169</v>
      </c>
      <c r="C991" s="71">
        <v>892400</v>
      </c>
      <c r="D991" s="1" t="s">
        <v>4948</v>
      </c>
      <c r="E991" s="71">
        <v>2251701</v>
      </c>
      <c r="F991" s="1" t="s">
        <v>4949</v>
      </c>
      <c r="G991" s="1" t="s">
        <v>4950</v>
      </c>
      <c r="H991" s="72">
        <v>2181334</v>
      </c>
      <c r="I991" s="1" t="s">
        <v>4951</v>
      </c>
      <c r="J991" s="73">
        <v>0.8</v>
      </c>
      <c r="K991" s="73">
        <v>0.8</v>
      </c>
      <c r="L991" s="73">
        <v>0.8</v>
      </c>
      <c r="M991" s="1">
        <v>1</v>
      </c>
      <c r="N991" s="1" t="s">
        <v>1109</v>
      </c>
      <c r="O991" s="1" t="s">
        <v>1474</v>
      </c>
      <c r="P991" s="1">
        <v>45103020</v>
      </c>
      <c r="Q991" s="73">
        <v>120761293</v>
      </c>
      <c r="R991" s="74">
        <v>134.59</v>
      </c>
      <c r="S991" s="1" t="s">
        <v>1448</v>
      </c>
      <c r="T991" s="75">
        <v>1</v>
      </c>
      <c r="U991" s="76">
        <v>13002609939.896</v>
      </c>
      <c r="V991" s="77">
        <v>13002609939.896</v>
      </c>
      <c r="W991" s="77">
        <v>16253262424.870001</v>
      </c>
      <c r="X991" s="76">
        <v>2.0383786008100001E-2</v>
      </c>
      <c r="Y991" s="71">
        <v>1</v>
      </c>
      <c r="Z991" s="71">
        <v>0</v>
      </c>
      <c r="AA991" s="71">
        <v>0</v>
      </c>
      <c r="AB991" s="71">
        <v>0</v>
      </c>
      <c r="AC991" s="73">
        <v>0</v>
      </c>
      <c r="AD991" s="73">
        <v>1</v>
      </c>
      <c r="AE991" s="1" t="s">
        <v>1475</v>
      </c>
      <c r="AF991" s="1" t="s">
        <v>1450</v>
      </c>
      <c r="AG991" s="1" t="s">
        <v>1451</v>
      </c>
      <c r="AI991" s="2" t="str">
        <f>INDEX('ISO2-ISO3'!$D$1:$D$249, MATCH($N991, 'ISO2-ISO3'!$C$1:$C$249, 0))</f>
        <v>ISR</v>
      </c>
      <c r="AJ991" s="2" t="str">
        <f>INDEX('WB Country Groups'!$C$2:$C$219, MATCH($AI991, 'WB Country Groups'!$B$2:$B$219, 0))</f>
        <v>Middle East &amp; North Africa</v>
      </c>
    </row>
    <row r="992" spans="1:36">
      <c r="A992" s="70">
        <v>45169</v>
      </c>
      <c r="B992" s="70">
        <v>45169</v>
      </c>
      <c r="C992" s="71">
        <v>892400</v>
      </c>
      <c r="D992" s="1" t="s">
        <v>4952</v>
      </c>
      <c r="E992" s="71">
        <v>2251801</v>
      </c>
      <c r="G992" s="1" t="s">
        <v>4953</v>
      </c>
      <c r="H992" s="72">
        <v>6308913</v>
      </c>
      <c r="I992" s="1" t="s">
        <v>4954</v>
      </c>
      <c r="J992" s="73">
        <v>0.6</v>
      </c>
      <c r="K992" s="73">
        <v>0.6</v>
      </c>
      <c r="L992" s="73">
        <v>0.6</v>
      </c>
      <c r="M992" s="1">
        <v>1</v>
      </c>
      <c r="N992" s="1" t="s">
        <v>1109</v>
      </c>
      <c r="O992" s="1" t="s">
        <v>1467</v>
      </c>
      <c r="P992" s="1">
        <v>20101010</v>
      </c>
      <c r="Q992" s="73">
        <v>44347648</v>
      </c>
      <c r="R992" s="74">
        <v>748.3</v>
      </c>
      <c r="S992" s="1" t="s">
        <v>4137</v>
      </c>
      <c r="T992" s="75">
        <v>3.7982999999999998</v>
      </c>
      <c r="U992" s="76">
        <v>5242136481.8576698</v>
      </c>
      <c r="V992" s="77">
        <v>5242136481.8576698</v>
      </c>
      <c r="W992" s="77">
        <v>8736894136.4294491</v>
      </c>
      <c r="X992" s="76">
        <v>8.2179338429E-3</v>
      </c>
      <c r="Y992" s="71">
        <v>0</v>
      </c>
      <c r="Z992" s="71">
        <v>1</v>
      </c>
      <c r="AA992" s="71">
        <v>0</v>
      </c>
      <c r="AB992" s="71">
        <v>0</v>
      </c>
      <c r="AC992" s="73">
        <v>0</v>
      </c>
      <c r="AD992" s="73">
        <v>1</v>
      </c>
      <c r="AE992" s="1" t="s">
        <v>4138</v>
      </c>
      <c r="AF992" s="1" t="s">
        <v>1450</v>
      </c>
      <c r="AG992" s="1" t="s">
        <v>1451</v>
      </c>
      <c r="AI992" s="2" t="str">
        <f>INDEX('ISO2-ISO3'!$D$1:$D$249, MATCH($N992, 'ISO2-ISO3'!$C$1:$C$249, 0))</f>
        <v>ISR</v>
      </c>
      <c r="AJ992" s="2" t="str">
        <f>INDEX('WB Country Groups'!$C$2:$C$219, MATCH($AI992, 'WB Country Groups'!$B$2:$B$219, 0))</f>
        <v>Middle East &amp; North Africa</v>
      </c>
    </row>
    <row r="993" spans="1:36">
      <c r="A993" s="70">
        <v>45169</v>
      </c>
      <c r="B993" s="70">
        <v>45169</v>
      </c>
      <c r="C993" s="71">
        <v>892400</v>
      </c>
      <c r="D993" s="1" t="s">
        <v>4955</v>
      </c>
      <c r="E993" s="71">
        <v>2252101</v>
      </c>
      <c r="G993" s="1" t="s">
        <v>4956</v>
      </c>
      <c r="H993" s="72">
        <v>2645517</v>
      </c>
      <c r="I993" s="1" t="s">
        <v>4957</v>
      </c>
      <c r="J993" s="73">
        <v>1</v>
      </c>
      <c r="K993" s="73">
        <v>1</v>
      </c>
      <c r="L993" s="73">
        <v>1</v>
      </c>
      <c r="M993" s="1">
        <v>1</v>
      </c>
      <c r="N993" s="1" t="s">
        <v>945</v>
      </c>
      <c r="O993" s="1" t="s">
        <v>1462</v>
      </c>
      <c r="P993" s="1">
        <v>15104050</v>
      </c>
      <c r="Q993" s="73">
        <v>1156540607</v>
      </c>
      <c r="R993" s="74">
        <v>25.85</v>
      </c>
      <c r="S993" s="1" t="s">
        <v>3542</v>
      </c>
      <c r="T993" s="75">
        <v>4.9509499999999997</v>
      </c>
      <c r="U993" s="76">
        <v>6038553144.53792</v>
      </c>
      <c r="V993" s="77">
        <v>6038553144.53792</v>
      </c>
      <c r="W993" s="77">
        <v>8954489614.4436893</v>
      </c>
      <c r="X993" s="76">
        <v>9.4664514020999999E-3</v>
      </c>
      <c r="Y993" s="71">
        <v>1</v>
      </c>
      <c r="Z993" s="71">
        <v>0</v>
      </c>
      <c r="AA993" s="71">
        <v>0</v>
      </c>
      <c r="AB993" s="71">
        <v>0</v>
      </c>
      <c r="AC993" s="73">
        <v>1</v>
      </c>
      <c r="AD993" s="73">
        <v>0</v>
      </c>
      <c r="AE993" s="1" t="s">
        <v>3543</v>
      </c>
      <c r="AF993" s="1" t="s">
        <v>1241</v>
      </c>
      <c r="AG993" s="1" t="s">
        <v>1451</v>
      </c>
      <c r="AI993" s="2" t="str">
        <f>INDEX('ISO2-ISO3'!$D$1:$D$249, MATCH($N993, 'ISO2-ISO3'!$C$1:$C$249, 0))</f>
        <v>BRA</v>
      </c>
      <c r="AJ993" s="2" t="str">
        <f>INDEX('WB Country Groups'!$C$2:$C$219, MATCH($AI993, 'WB Country Groups'!$B$2:$B$219, 0))</f>
        <v>Latin America &amp; Caribbean</v>
      </c>
    </row>
    <row r="994" spans="1:36">
      <c r="A994" s="70">
        <v>45169</v>
      </c>
      <c r="B994" s="70">
        <v>45169</v>
      </c>
      <c r="C994" s="71">
        <v>892400</v>
      </c>
      <c r="D994" s="1" t="s">
        <v>4958</v>
      </c>
      <c r="E994" s="71">
        <v>2253001</v>
      </c>
      <c r="F994" s="1">
        <v>988498101</v>
      </c>
      <c r="G994" s="1" t="s">
        <v>4959</v>
      </c>
      <c r="H994" s="72">
        <v>2098876</v>
      </c>
      <c r="I994" s="1" t="s">
        <v>4960</v>
      </c>
      <c r="J994" s="73">
        <v>1</v>
      </c>
      <c r="K994" s="73">
        <v>1</v>
      </c>
      <c r="L994" s="73">
        <v>1</v>
      </c>
      <c r="M994" s="1">
        <v>1</v>
      </c>
      <c r="N994" s="1" t="s">
        <v>1375</v>
      </c>
      <c r="O994" s="1" t="s">
        <v>1455</v>
      </c>
      <c r="P994" s="1">
        <v>25301040</v>
      </c>
      <c r="Q994" s="73">
        <v>280107863</v>
      </c>
      <c r="R994" s="74">
        <v>129.38</v>
      </c>
      <c r="S994" s="1" t="s">
        <v>1448</v>
      </c>
      <c r="T994" s="75">
        <v>1</v>
      </c>
      <c r="U994" s="76">
        <v>36240355314.940002</v>
      </c>
      <c r="V994" s="77">
        <v>36240355314.940002</v>
      </c>
      <c r="W994" s="77">
        <v>36240355314.940002</v>
      </c>
      <c r="X994" s="76">
        <v>5.6812874569999998E-2</v>
      </c>
      <c r="Y994" s="71">
        <v>1</v>
      </c>
      <c r="Z994" s="71">
        <v>0</v>
      </c>
      <c r="AA994" s="71">
        <v>0</v>
      </c>
      <c r="AB994" s="71">
        <v>0</v>
      </c>
      <c r="AC994" s="73">
        <v>0</v>
      </c>
      <c r="AD994" s="73">
        <v>1</v>
      </c>
      <c r="AE994" s="1" t="s">
        <v>1449</v>
      </c>
      <c r="AF994" s="1" t="s">
        <v>1450</v>
      </c>
      <c r="AG994" s="1" t="s">
        <v>1451</v>
      </c>
      <c r="AI994" s="2" t="str">
        <f>INDEX('ISO2-ISO3'!$D$1:$D$249, MATCH($N994, 'ISO2-ISO3'!$C$1:$C$249, 0))</f>
        <v>USA</v>
      </c>
      <c r="AJ994" s="2" t="str">
        <f>INDEX('WB Country Groups'!$C$2:$C$219, MATCH($AI994, 'WB Country Groups'!$B$2:$B$219, 0))</f>
        <v>North America</v>
      </c>
    </row>
    <row r="995" spans="1:36">
      <c r="A995" s="70">
        <v>45169</v>
      </c>
      <c r="B995" s="70">
        <v>45169</v>
      </c>
      <c r="C995" s="71">
        <v>892400</v>
      </c>
      <c r="D995" s="1" t="s">
        <v>4961</v>
      </c>
      <c r="E995" s="71">
        <v>2253301</v>
      </c>
      <c r="G995" s="1" t="s">
        <v>4962</v>
      </c>
      <c r="H995" s="72">
        <v>5176177</v>
      </c>
      <c r="I995" s="1" t="s">
        <v>4963</v>
      </c>
      <c r="J995" s="73">
        <v>0.7</v>
      </c>
      <c r="K995" s="73">
        <v>0.7</v>
      </c>
      <c r="L995" s="73">
        <v>0.7</v>
      </c>
      <c r="M995" s="1">
        <v>1</v>
      </c>
      <c r="N995" s="1" t="s">
        <v>1042</v>
      </c>
      <c r="O995" s="1" t="s">
        <v>1692</v>
      </c>
      <c r="P995" s="1">
        <v>50101020</v>
      </c>
      <c r="Q995" s="73">
        <v>2660056599</v>
      </c>
      <c r="R995" s="74">
        <v>10.358000000000001</v>
      </c>
      <c r="S995" s="1" t="s">
        <v>1456</v>
      </c>
      <c r="T995" s="75">
        <v>0.92136177270005104</v>
      </c>
      <c r="U995" s="76">
        <v>20933152370.961601</v>
      </c>
      <c r="V995" s="77">
        <v>20933152370.961601</v>
      </c>
      <c r="W995" s="77">
        <v>29904503387.087898</v>
      </c>
      <c r="X995" s="76">
        <v>3.2816249997299998E-2</v>
      </c>
      <c r="Y995" s="71">
        <v>1</v>
      </c>
      <c r="Z995" s="71">
        <v>0</v>
      </c>
      <c r="AA995" s="71">
        <v>0</v>
      </c>
      <c r="AB995" s="71">
        <v>0</v>
      </c>
      <c r="AC995" s="73">
        <v>1</v>
      </c>
      <c r="AD995" s="73">
        <v>0</v>
      </c>
      <c r="AE995" s="1" t="s">
        <v>1457</v>
      </c>
      <c r="AF995" s="1" t="s">
        <v>1450</v>
      </c>
      <c r="AG995" s="1" t="s">
        <v>1451</v>
      </c>
      <c r="AI995" s="2" t="str">
        <f>INDEX('ISO2-ISO3'!$D$1:$D$249, MATCH($N995, 'ISO2-ISO3'!$C$1:$C$249, 0))</f>
        <v>FRA</v>
      </c>
      <c r="AJ995" s="2" t="str">
        <f>INDEX('WB Country Groups'!$C$2:$C$219, MATCH($AI995, 'WB Country Groups'!$B$2:$B$219, 0))</f>
        <v>Europe &amp; Central Asia</v>
      </c>
    </row>
    <row r="996" spans="1:36">
      <c r="A996" s="70">
        <v>45169</v>
      </c>
      <c r="B996" s="70">
        <v>45169</v>
      </c>
      <c r="C996" s="71">
        <v>892400</v>
      </c>
      <c r="D996" s="1" t="s">
        <v>4964</v>
      </c>
      <c r="E996" s="71">
        <v>2253401</v>
      </c>
      <c r="G996" s="1" t="s">
        <v>4965</v>
      </c>
      <c r="H996" s="72">
        <v>6183552</v>
      </c>
      <c r="I996" s="1" t="s">
        <v>4966</v>
      </c>
      <c r="J996" s="73">
        <v>0.7</v>
      </c>
      <c r="K996" s="73">
        <v>0.7</v>
      </c>
      <c r="L996" s="73">
        <v>0.7</v>
      </c>
      <c r="M996" s="1">
        <v>1</v>
      </c>
      <c r="N996" s="1" t="s">
        <v>1115</v>
      </c>
      <c r="O996" s="1" t="s">
        <v>1467</v>
      </c>
      <c r="P996" s="1">
        <v>20304010</v>
      </c>
      <c r="Q996" s="73">
        <v>206000000</v>
      </c>
      <c r="R996" s="74">
        <v>18690</v>
      </c>
      <c r="S996" s="1" t="s">
        <v>1479</v>
      </c>
      <c r="T996" s="75">
        <v>145.58500000000001</v>
      </c>
      <c r="U996" s="76">
        <v>18512195624.549198</v>
      </c>
      <c r="V996" s="77">
        <v>18512195624.549198</v>
      </c>
      <c r="W996" s="77">
        <v>26445993749.355999</v>
      </c>
      <c r="X996" s="76">
        <v>2.9020991623600001E-2</v>
      </c>
      <c r="Y996" s="71">
        <v>1</v>
      </c>
      <c r="Z996" s="71">
        <v>0</v>
      </c>
      <c r="AA996" s="71">
        <v>0</v>
      </c>
      <c r="AB996" s="71">
        <v>0</v>
      </c>
      <c r="AC996" s="73">
        <v>1</v>
      </c>
      <c r="AD996" s="73">
        <v>0</v>
      </c>
      <c r="AE996" s="1" t="s">
        <v>1480</v>
      </c>
      <c r="AF996" s="1" t="s">
        <v>1450</v>
      </c>
      <c r="AG996" s="1" t="s">
        <v>1451</v>
      </c>
      <c r="AI996" s="2" t="str">
        <f>INDEX('ISO2-ISO3'!$D$1:$D$249, MATCH($N996, 'ISO2-ISO3'!$C$1:$C$249, 0))</f>
        <v>JPN</v>
      </c>
      <c r="AJ996" s="2" t="str">
        <f>INDEX('WB Country Groups'!$C$2:$C$219, MATCH($AI996, 'WB Country Groups'!$B$2:$B$219, 0))</f>
        <v>East Asia &amp; Pacific</v>
      </c>
    </row>
    <row r="997" spans="1:36">
      <c r="A997" s="70">
        <v>45169</v>
      </c>
      <c r="B997" s="70">
        <v>45169</v>
      </c>
      <c r="C997" s="71">
        <v>892400</v>
      </c>
      <c r="D997" s="1" t="s">
        <v>4967</v>
      </c>
      <c r="E997" s="71">
        <v>2255001</v>
      </c>
      <c r="F997" s="1">
        <v>337932107</v>
      </c>
      <c r="G997" s="1" t="s">
        <v>4968</v>
      </c>
      <c r="H997" s="72">
        <v>2100920</v>
      </c>
      <c r="I997" s="1" t="s">
        <v>4969</v>
      </c>
      <c r="J997" s="73">
        <v>0.95</v>
      </c>
      <c r="K997" s="73">
        <v>0.95</v>
      </c>
      <c r="L997" s="73">
        <v>0.95</v>
      </c>
      <c r="M997" s="1">
        <v>1</v>
      </c>
      <c r="N997" s="1" t="s">
        <v>1375</v>
      </c>
      <c r="O997" s="1" t="s">
        <v>1548</v>
      </c>
      <c r="P997" s="1">
        <v>55101010</v>
      </c>
      <c r="Q997" s="73">
        <v>572836882</v>
      </c>
      <c r="R997" s="74">
        <v>36.07</v>
      </c>
      <c r="S997" s="1" t="s">
        <v>1448</v>
      </c>
      <c r="T997" s="75">
        <v>1</v>
      </c>
      <c r="U997" s="76">
        <v>19629115017.053001</v>
      </c>
      <c r="V997" s="77">
        <v>19629115017.053001</v>
      </c>
      <c r="W997" s="77">
        <v>20662226333.740002</v>
      </c>
      <c r="X997" s="76">
        <v>3.0771951314800001E-2</v>
      </c>
      <c r="Y997" s="71">
        <v>0</v>
      </c>
      <c r="Z997" s="71">
        <v>1</v>
      </c>
      <c r="AA997" s="71">
        <v>0</v>
      </c>
      <c r="AB997" s="71">
        <v>0</v>
      </c>
      <c r="AC997" s="73">
        <v>1</v>
      </c>
      <c r="AD997" s="73">
        <v>0</v>
      </c>
      <c r="AE997" s="1" t="s">
        <v>1449</v>
      </c>
      <c r="AF997" s="1" t="s">
        <v>1450</v>
      </c>
      <c r="AG997" s="1" t="s">
        <v>1451</v>
      </c>
      <c r="AI997" s="2" t="str">
        <f>INDEX('ISO2-ISO3'!$D$1:$D$249, MATCH($N997, 'ISO2-ISO3'!$C$1:$C$249, 0))</f>
        <v>USA</v>
      </c>
      <c r="AJ997" s="2" t="str">
        <f>INDEX('WB Country Groups'!$C$2:$C$219, MATCH($AI997, 'WB Country Groups'!$B$2:$B$219, 0))</f>
        <v>North America</v>
      </c>
    </row>
    <row r="998" spans="1:36">
      <c r="A998" s="70">
        <v>45169</v>
      </c>
      <c r="B998" s="70">
        <v>45169</v>
      </c>
      <c r="C998" s="71">
        <v>892400</v>
      </c>
      <c r="D998" s="1" t="s">
        <v>4970</v>
      </c>
      <c r="E998" s="71">
        <v>2255101</v>
      </c>
      <c r="G998" s="1" t="s">
        <v>4971</v>
      </c>
      <c r="H998" s="72">
        <v>6051046</v>
      </c>
      <c r="I998" s="1" t="s">
        <v>4972</v>
      </c>
      <c r="J998" s="73">
        <v>0.95</v>
      </c>
      <c r="K998" s="73">
        <v>0.95</v>
      </c>
      <c r="L998" s="73">
        <v>0.95</v>
      </c>
      <c r="M998" s="1">
        <v>1</v>
      </c>
      <c r="N998" s="1" t="s">
        <v>1330</v>
      </c>
      <c r="O998" s="1" t="s">
        <v>1474</v>
      </c>
      <c r="P998" s="1">
        <v>45202030</v>
      </c>
      <c r="Q998" s="73">
        <v>742760280</v>
      </c>
      <c r="R998" s="74">
        <v>402.5</v>
      </c>
      <c r="S998" s="1" t="s">
        <v>3111</v>
      </c>
      <c r="T998" s="75">
        <v>31.846499999999999</v>
      </c>
      <c r="U998" s="76">
        <v>8918184480.7121696</v>
      </c>
      <c r="V998" s="77">
        <v>8918184480.7121696</v>
      </c>
      <c r="W998" s="77">
        <v>9387562611.2759609</v>
      </c>
      <c r="X998" s="76">
        <v>1.39807596226E-2</v>
      </c>
      <c r="Y998" s="71">
        <v>0</v>
      </c>
      <c r="Z998" s="71">
        <v>1</v>
      </c>
      <c r="AA998" s="71">
        <v>0</v>
      </c>
      <c r="AB998" s="71">
        <v>0</v>
      </c>
      <c r="AC998" s="73">
        <v>1</v>
      </c>
      <c r="AD998" s="73">
        <v>0</v>
      </c>
      <c r="AE998" s="1" t="s">
        <v>3112</v>
      </c>
      <c r="AF998" s="1" t="s">
        <v>1450</v>
      </c>
      <c r="AG998" s="1" t="s">
        <v>1451</v>
      </c>
      <c r="AI998" s="2" t="str">
        <f>INDEX('ISO2-ISO3'!$D$1:$D$249, MATCH($N998, 'ISO2-ISO3'!$C$1:$C$249, 0))</f>
        <v>TWN</v>
      </c>
      <c r="AJ998" s="2" t="str">
        <f>INDEX('WB Country Groups'!$C$2:$C$219, MATCH($AI998, 'WB Country Groups'!$B$2:$B$219, 0))</f>
        <v>East Asia &amp; Pacific</v>
      </c>
    </row>
    <row r="999" spans="1:36">
      <c r="A999" s="70">
        <v>45169</v>
      </c>
      <c r="B999" s="70">
        <v>45169</v>
      </c>
      <c r="C999" s="71">
        <v>892400</v>
      </c>
      <c r="D999" s="1" t="s">
        <v>4973</v>
      </c>
      <c r="E999" s="71">
        <v>2256701</v>
      </c>
      <c r="G999" s="1" t="s">
        <v>4974</v>
      </c>
      <c r="H999" s="72">
        <v>6087289</v>
      </c>
      <c r="I999" s="1" t="s">
        <v>4975</v>
      </c>
      <c r="J999" s="73">
        <v>1</v>
      </c>
      <c r="K999" s="73">
        <v>0.35</v>
      </c>
      <c r="L999" s="73">
        <v>0.35</v>
      </c>
      <c r="M999" s="1">
        <v>1</v>
      </c>
      <c r="N999" s="1" t="s">
        <v>908</v>
      </c>
      <c r="O999" s="1" t="s">
        <v>1692</v>
      </c>
      <c r="P999" s="1">
        <v>50101020</v>
      </c>
      <c r="Q999" s="73">
        <v>11554427353</v>
      </c>
      <c r="R999" s="74">
        <v>4.01</v>
      </c>
      <c r="S999" s="1" t="s">
        <v>1578</v>
      </c>
      <c r="T999" s="75">
        <v>1.54404385084536</v>
      </c>
      <c r="U999" s="76">
        <v>10502706112.301701</v>
      </c>
      <c r="V999" s="77">
        <v>10502706112.301701</v>
      </c>
      <c r="W999" s="77">
        <v>30007731749.433498</v>
      </c>
      <c r="X999" s="76">
        <v>1.6464764757899999E-2</v>
      </c>
      <c r="Y999" s="71">
        <v>1</v>
      </c>
      <c r="Z999" s="71">
        <v>0</v>
      </c>
      <c r="AA999" s="71">
        <v>0</v>
      </c>
      <c r="AB999" s="71">
        <v>0</v>
      </c>
      <c r="AC999" s="73">
        <v>0.35</v>
      </c>
      <c r="AD999" s="73">
        <v>0.65</v>
      </c>
      <c r="AE999" s="1" t="s">
        <v>1579</v>
      </c>
      <c r="AF999" s="1" t="s">
        <v>1450</v>
      </c>
      <c r="AG999" s="1" t="s">
        <v>1451</v>
      </c>
      <c r="AI999" s="2" t="str">
        <f>INDEX('ISO2-ISO3'!$D$1:$D$249, MATCH($N999, 'ISO2-ISO3'!$C$1:$C$249, 0))</f>
        <v>AUS</v>
      </c>
      <c r="AJ999" s="2" t="str">
        <f>INDEX('WB Country Groups'!$C$2:$C$219, MATCH($AI999, 'WB Country Groups'!$B$2:$B$219, 0))</f>
        <v>East Asia &amp; Pacific</v>
      </c>
    </row>
    <row r="1000" spans="1:36">
      <c r="A1000" s="70">
        <v>45169</v>
      </c>
      <c r="B1000" s="70">
        <v>45169</v>
      </c>
      <c r="C1000" s="71">
        <v>892400</v>
      </c>
      <c r="D1000" s="1" t="s">
        <v>4976</v>
      </c>
      <c r="E1000" s="71">
        <v>2257301</v>
      </c>
      <c r="G1000" s="1" t="s">
        <v>4977</v>
      </c>
      <c r="H1000" s="72">
        <v>6200882</v>
      </c>
      <c r="I1000" s="1" t="s">
        <v>4978</v>
      </c>
      <c r="J1000" s="73">
        <v>1</v>
      </c>
      <c r="K1000" s="73">
        <v>1</v>
      </c>
      <c r="L1000" s="73">
        <v>1</v>
      </c>
      <c r="M1000" s="1">
        <v>1</v>
      </c>
      <c r="N1000" s="1" t="s">
        <v>908</v>
      </c>
      <c r="O1000" s="1" t="s">
        <v>1467</v>
      </c>
      <c r="P1000" s="1">
        <v>20305020</v>
      </c>
      <c r="Q1000" s="73">
        <v>3080547350</v>
      </c>
      <c r="R1000" s="74">
        <v>13.26</v>
      </c>
      <c r="S1000" s="1" t="s">
        <v>1578</v>
      </c>
      <c r="T1000" s="75">
        <v>1.54404385084536</v>
      </c>
      <c r="U1000" s="76">
        <v>26455244673.676701</v>
      </c>
      <c r="V1000" s="77">
        <v>26455244673.676701</v>
      </c>
      <c r="W1000" s="77">
        <v>26455244673.676701</v>
      </c>
      <c r="X1000" s="76">
        <v>4.1473061847800002E-2</v>
      </c>
      <c r="Y1000" s="71">
        <v>1</v>
      </c>
      <c r="Z1000" s="71">
        <v>0</v>
      </c>
      <c r="AA1000" s="71">
        <v>0</v>
      </c>
      <c r="AB1000" s="71">
        <v>0</v>
      </c>
      <c r="AC1000" s="73">
        <v>0.5</v>
      </c>
      <c r="AD1000" s="73">
        <v>0.5</v>
      </c>
      <c r="AE1000" s="1" t="s">
        <v>1579</v>
      </c>
      <c r="AF1000" s="1" t="s">
        <v>2066</v>
      </c>
      <c r="AG1000" s="1" t="s">
        <v>1451</v>
      </c>
      <c r="AI1000" s="2" t="str">
        <f>INDEX('ISO2-ISO3'!$D$1:$D$249, MATCH($N1000, 'ISO2-ISO3'!$C$1:$C$249, 0))</f>
        <v>AUS</v>
      </c>
      <c r="AJ1000" s="2" t="str">
        <f>INDEX('WB Country Groups'!$C$2:$C$219, MATCH($AI1000, 'WB Country Groups'!$B$2:$B$219, 0))</f>
        <v>East Asia &amp; Pacific</v>
      </c>
    </row>
    <row r="1001" spans="1:36">
      <c r="A1001" s="70">
        <v>45169</v>
      </c>
      <c r="B1001" s="70">
        <v>45169</v>
      </c>
      <c r="C1001" s="71">
        <v>892400</v>
      </c>
      <c r="D1001" s="1" t="s">
        <v>4979</v>
      </c>
      <c r="E1001" s="71">
        <v>2257401</v>
      </c>
      <c r="G1001" s="1" t="s">
        <v>4980</v>
      </c>
      <c r="H1001" s="72">
        <v>6043214</v>
      </c>
      <c r="I1001" s="1" t="s">
        <v>4981</v>
      </c>
      <c r="J1001" s="73">
        <v>0.5</v>
      </c>
      <c r="K1001" s="73">
        <v>0.5</v>
      </c>
      <c r="L1001" s="73">
        <v>0.5</v>
      </c>
      <c r="M1001" s="1">
        <v>1</v>
      </c>
      <c r="N1001" s="1" t="s">
        <v>1293</v>
      </c>
      <c r="O1001" s="1" t="s">
        <v>1467</v>
      </c>
      <c r="P1001" s="1">
        <v>20101010</v>
      </c>
      <c r="Q1001" s="73">
        <v>3122495197</v>
      </c>
      <c r="R1001" s="74">
        <v>3.81</v>
      </c>
      <c r="S1001" s="1" t="s">
        <v>1834</v>
      </c>
      <c r="T1001" s="75">
        <v>1.3505</v>
      </c>
      <c r="U1001" s="76">
        <v>4404556349.7112198</v>
      </c>
      <c r="V1001" s="77">
        <v>4404556349.7112198</v>
      </c>
      <c r="W1001" s="77">
        <v>8809112699.4224396</v>
      </c>
      <c r="X1001" s="76">
        <v>6.9048855966999997E-3</v>
      </c>
      <c r="Y1001" s="71">
        <v>0</v>
      </c>
      <c r="Z1001" s="71">
        <v>1</v>
      </c>
      <c r="AA1001" s="71">
        <v>0</v>
      </c>
      <c r="AB1001" s="71">
        <v>0</v>
      </c>
      <c r="AC1001" s="73">
        <v>0</v>
      </c>
      <c r="AD1001" s="73">
        <v>1</v>
      </c>
      <c r="AE1001" s="1" t="s">
        <v>1835</v>
      </c>
      <c r="AF1001" s="1" t="s">
        <v>1450</v>
      </c>
      <c r="AG1001" s="1" t="s">
        <v>1451</v>
      </c>
      <c r="AI1001" s="2" t="str">
        <f>INDEX('ISO2-ISO3'!$D$1:$D$249, MATCH($N1001, 'ISO2-ISO3'!$C$1:$C$249, 0))</f>
        <v>SGP</v>
      </c>
      <c r="AJ1001" s="2" t="str">
        <f>INDEX('WB Country Groups'!$C$2:$C$219, MATCH($AI1001, 'WB Country Groups'!$B$2:$B$219, 0))</f>
        <v>East Asia &amp; Pacific</v>
      </c>
    </row>
    <row r="1002" spans="1:36">
      <c r="A1002" s="70">
        <v>45169</v>
      </c>
      <c r="B1002" s="70">
        <v>45169</v>
      </c>
      <c r="C1002" s="71">
        <v>892400</v>
      </c>
      <c r="D1002" s="1" t="s">
        <v>4982</v>
      </c>
      <c r="E1002" s="71">
        <v>2257601</v>
      </c>
      <c r="G1002" s="1" t="s">
        <v>4983</v>
      </c>
      <c r="H1002" s="72" t="s">
        <v>4984</v>
      </c>
      <c r="I1002" s="1" t="s">
        <v>4985</v>
      </c>
      <c r="J1002" s="73">
        <v>0.9</v>
      </c>
      <c r="K1002" s="73">
        <v>0.9</v>
      </c>
      <c r="L1002" s="73">
        <v>0.9</v>
      </c>
      <c r="M1002" s="1">
        <v>1</v>
      </c>
      <c r="N1002" s="1" t="s">
        <v>1322</v>
      </c>
      <c r="O1002" s="1" t="s">
        <v>1484</v>
      </c>
      <c r="P1002" s="1">
        <v>40101010</v>
      </c>
      <c r="Q1002" s="73">
        <v>3604803880</v>
      </c>
      <c r="R1002" s="74">
        <v>120.18</v>
      </c>
      <c r="S1002" s="1" t="s">
        <v>1613</v>
      </c>
      <c r="T1002" s="75">
        <v>10.9499</v>
      </c>
      <c r="U1002" s="76">
        <v>35607886580.567902</v>
      </c>
      <c r="V1002" s="77">
        <v>35607886580.567902</v>
      </c>
      <c r="W1002" s="77">
        <v>39564318422.853203</v>
      </c>
      <c r="X1002" s="76">
        <v>5.5821373063899997E-2</v>
      </c>
      <c r="Y1002" s="71">
        <v>1</v>
      </c>
      <c r="Z1002" s="71">
        <v>0</v>
      </c>
      <c r="AA1002" s="71">
        <v>0</v>
      </c>
      <c r="AB1002" s="71">
        <v>0</v>
      </c>
      <c r="AC1002" s="73">
        <v>1</v>
      </c>
      <c r="AD1002" s="73">
        <v>0</v>
      </c>
      <c r="AE1002" s="1" t="s">
        <v>1614</v>
      </c>
      <c r="AF1002" s="1" t="s">
        <v>1450</v>
      </c>
      <c r="AG1002" s="1" t="s">
        <v>1451</v>
      </c>
      <c r="AI1002" s="2" t="str">
        <f>INDEX('ISO2-ISO3'!$D$1:$D$249, MATCH($N1002, 'ISO2-ISO3'!$C$1:$C$249, 0))</f>
        <v>SWE</v>
      </c>
      <c r="AJ1002" s="2" t="str">
        <f>INDEX('WB Country Groups'!$C$2:$C$219, MATCH($AI1002, 'WB Country Groups'!$B$2:$B$219, 0))</f>
        <v>Europe &amp; Central Asia</v>
      </c>
    </row>
    <row r="1003" spans="1:36">
      <c r="A1003" s="70">
        <v>45169</v>
      </c>
      <c r="B1003" s="70">
        <v>45169</v>
      </c>
      <c r="C1003" s="71">
        <v>892400</v>
      </c>
      <c r="D1003" s="1" t="s">
        <v>4986</v>
      </c>
      <c r="E1003" s="71">
        <v>2257801</v>
      </c>
      <c r="G1003" s="1" t="s">
        <v>4987</v>
      </c>
      <c r="H1003" s="72">
        <v>5289837</v>
      </c>
      <c r="I1003" s="1" t="s">
        <v>4988</v>
      </c>
      <c r="J1003" s="73">
        <v>0.8</v>
      </c>
      <c r="K1003" s="73">
        <v>0.8</v>
      </c>
      <c r="L1003" s="73">
        <v>0.8</v>
      </c>
      <c r="M1003" s="1">
        <v>1</v>
      </c>
      <c r="N1003" s="1" t="s">
        <v>910</v>
      </c>
      <c r="O1003" s="1" t="s">
        <v>1484</v>
      </c>
      <c r="P1003" s="1">
        <v>40101010</v>
      </c>
      <c r="Q1003" s="73">
        <v>429800000</v>
      </c>
      <c r="R1003" s="74">
        <v>32.97</v>
      </c>
      <c r="S1003" s="1" t="s">
        <v>1456</v>
      </c>
      <c r="T1003" s="75">
        <v>0.92136177270005104</v>
      </c>
      <c r="U1003" s="76">
        <v>12303966949.68</v>
      </c>
      <c r="V1003" s="77">
        <v>12303966949.68</v>
      </c>
      <c r="W1003" s="77">
        <v>15379958687.1</v>
      </c>
      <c r="X1003" s="76">
        <v>1.9288545185400002E-2</v>
      </c>
      <c r="Y1003" s="71">
        <v>0</v>
      </c>
      <c r="Z1003" s="71">
        <v>1</v>
      </c>
      <c r="AA1003" s="71">
        <v>0</v>
      </c>
      <c r="AB1003" s="71">
        <v>0</v>
      </c>
      <c r="AC1003" s="73">
        <v>1</v>
      </c>
      <c r="AD1003" s="73">
        <v>0</v>
      </c>
      <c r="AE1003" s="1" t="s">
        <v>2601</v>
      </c>
      <c r="AF1003" s="1" t="s">
        <v>1450</v>
      </c>
      <c r="AG1003" s="1" t="s">
        <v>1451</v>
      </c>
      <c r="AI1003" s="2" t="str">
        <f>INDEX('ISO2-ISO3'!$D$1:$D$249, MATCH($N1003, 'ISO2-ISO3'!$C$1:$C$249, 0))</f>
        <v>AUT</v>
      </c>
      <c r="AJ1003" s="2" t="str">
        <f>INDEX('WB Country Groups'!$C$2:$C$219, MATCH($AI1003, 'WB Country Groups'!$B$2:$B$219, 0))</f>
        <v>Europe &amp; Central Asia</v>
      </c>
    </row>
    <row r="1004" spans="1:36">
      <c r="A1004" s="70">
        <v>45169</v>
      </c>
      <c r="B1004" s="70">
        <v>45169</v>
      </c>
      <c r="C1004" s="71">
        <v>892400</v>
      </c>
      <c r="D1004" s="1" t="s">
        <v>4989</v>
      </c>
      <c r="E1004" s="71">
        <v>2258701</v>
      </c>
      <c r="F1004" s="1">
        <v>23608102</v>
      </c>
      <c r="G1004" s="1" t="s">
        <v>4990</v>
      </c>
      <c r="H1004" s="72">
        <v>2050832</v>
      </c>
      <c r="I1004" s="1" t="s">
        <v>4991</v>
      </c>
      <c r="J1004" s="73">
        <v>1</v>
      </c>
      <c r="K1004" s="73">
        <v>1</v>
      </c>
      <c r="L1004" s="73">
        <v>1</v>
      </c>
      <c r="M1004" s="1">
        <v>1</v>
      </c>
      <c r="N1004" s="1" t="s">
        <v>1375</v>
      </c>
      <c r="O1004" s="1" t="s">
        <v>1548</v>
      </c>
      <c r="P1004" s="1">
        <v>55103010</v>
      </c>
      <c r="Q1004" s="73">
        <v>262475443</v>
      </c>
      <c r="R1004" s="74">
        <v>79.27</v>
      </c>
      <c r="S1004" s="1" t="s">
        <v>1448</v>
      </c>
      <c r="T1004" s="75">
        <v>1</v>
      </c>
      <c r="U1004" s="76">
        <v>20806428366.610001</v>
      </c>
      <c r="V1004" s="77">
        <v>20806428366.610001</v>
      </c>
      <c r="W1004" s="77">
        <v>20806428366.610001</v>
      </c>
      <c r="X1004" s="76">
        <v>3.2617588728600003E-2</v>
      </c>
      <c r="Y1004" s="71">
        <v>0</v>
      </c>
      <c r="Z1004" s="71">
        <v>1</v>
      </c>
      <c r="AA1004" s="71">
        <v>0</v>
      </c>
      <c r="AB1004" s="71">
        <v>0</v>
      </c>
      <c r="AC1004" s="73">
        <v>1</v>
      </c>
      <c r="AD1004" s="73">
        <v>0</v>
      </c>
      <c r="AE1004" s="1" t="s">
        <v>1449</v>
      </c>
      <c r="AF1004" s="1" t="s">
        <v>1450</v>
      </c>
      <c r="AG1004" s="1" t="s">
        <v>1451</v>
      </c>
      <c r="AI1004" s="2" t="str">
        <f>INDEX('ISO2-ISO3'!$D$1:$D$249, MATCH($N1004, 'ISO2-ISO3'!$C$1:$C$249, 0))</f>
        <v>USA</v>
      </c>
      <c r="AJ1004" s="2" t="str">
        <f>INDEX('WB Country Groups'!$C$2:$C$219, MATCH($AI1004, 'WB Country Groups'!$B$2:$B$219, 0))</f>
        <v>North America</v>
      </c>
    </row>
    <row r="1005" spans="1:36">
      <c r="A1005" s="70">
        <v>45169</v>
      </c>
      <c r="B1005" s="70">
        <v>45169</v>
      </c>
      <c r="C1005" s="71">
        <v>892400</v>
      </c>
      <c r="D1005" s="1" t="s">
        <v>4992</v>
      </c>
      <c r="E1005" s="71">
        <v>2260203</v>
      </c>
      <c r="F1005" s="1" t="s">
        <v>4993</v>
      </c>
      <c r="G1005" s="1" t="s">
        <v>4994</v>
      </c>
      <c r="H1005" s="72">
        <v>2421041</v>
      </c>
      <c r="I1005" s="1" t="s">
        <v>4995</v>
      </c>
      <c r="J1005" s="73">
        <v>0.9</v>
      </c>
      <c r="K1005" s="73">
        <v>0.9</v>
      </c>
      <c r="L1005" s="73">
        <v>0.9</v>
      </c>
      <c r="M1005" s="1">
        <v>1</v>
      </c>
      <c r="N1005" s="1" t="s">
        <v>1176</v>
      </c>
      <c r="O1005" s="1" t="s">
        <v>1484</v>
      </c>
      <c r="P1005" s="1">
        <v>40101010</v>
      </c>
      <c r="Q1005" s="73">
        <v>2883457253</v>
      </c>
      <c r="R1005" s="74">
        <v>144.41999999999999</v>
      </c>
      <c r="S1005" s="1" t="s">
        <v>3694</v>
      </c>
      <c r="T1005" s="75">
        <v>16.83175</v>
      </c>
      <c r="U1005" s="76">
        <v>22266609641.328701</v>
      </c>
      <c r="V1005" s="77">
        <v>22266609641.328701</v>
      </c>
      <c r="W1005" s="77">
        <v>24740677379.254101</v>
      </c>
      <c r="X1005" s="76">
        <v>3.49066693651E-2</v>
      </c>
      <c r="Y1005" s="71">
        <v>1</v>
      </c>
      <c r="Z1005" s="71">
        <v>0</v>
      </c>
      <c r="AA1005" s="71">
        <v>0</v>
      </c>
      <c r="AB1005" s="71">
        <v>0</v>
      </c>
      <c r="AC1005" s="73">
        <v>1</v>
      </c>
      <c r="AD1005" s="73">
        <v>0</v>
      </c>
      <c r="AE1005" s="1" t="s">
        <v>3695</v>
      </c>
      <c r="AF1005" s="1" t="s">
        <v>1450</v>
      </c>
      <c r="AG1005" s="1" t="s">
        <v>4996</v>
      </c>
      <c r="AI1005" s="2" t="str">
        <f>INDEX('ISO2-ISO3'!$D$1:$D$249, MATCH($N1005, 'ISO2-ISO3'!$C$1:$C$249, 0))</f>
        <v>MEX</v>
      </c>
      <c r="AJ1005" s="2" t="str">
        <f>INDEX('WB Country Groups'!$C$2:$C$219, MATCH($AI1005, 'WB Country Groups'!$B$2:$B$219, 0))</f>
        <v>Latin America &amp; Caribbean</v>
      </c>
    </row>
    <row r="1006" spans="1:36">
      <c r="A1006" s="70">
        <v>45169</v>
      </c>
      <c r="B1006" s="70">
        <v>45169</v>
      </c>
      <c r="C1006" s="71">
        <v>892400</v>
      </c>
      <c r="D1006" s="1" t="s">
        <v>4997</v>
      </c>
      <c r="E1006" s="71">
        <v>2260602</v>
      </c>
      <c r="G1006" s="1" t="s">
        <v>4998</v>
      </c>
      <c r="H1006" s="72">
        <v>2822398</v>
      </c>
      <c r="I1006" s="1" t="s">
        <v>4999</v>
      </c>
      <c r="J1006" s="73">
        <v>0.35</v>
      </c>
      <c r="K1006" s="73">
        <v>0.35</v>
      </c>
      <c r="L1006" s="73">
        <v>0.35</v>
      </c>
      <c r="M1006" s="1">
        <v>1</v>
      </c>
      <c r="N1006" s="1" t="s">
        <v>1176</v>
      </c>
      <c r="O1006" s="1" t="s">
        <v>1484</v>
      </c>
      <c r="P1006" s="1">
        <v>40101010</v>
      </c>
      <c r="Q1006" s="73">
        <v>6120810367</v>
      </c>
      <c r="R1006" s="74">
        <v>36.83</v>
      </c>
      <c r="S1006" s="1" t="s">
        <v>3694</v>
      </c>
      <c r="T1006" s="75">
        <v>16.83175</v>
      </c>
      <c r="U1006" s="76">
        <v>4687587804.9408703</v>
      </c>
      <c r="V1006" s="77">
        <v>4687587804.9408703</v>
      </c>
      <c r="W1006" s="77">
        <v>13393108014.1168</v>
      </c>
      <c r="X1006" s="76">
        <v>7.3485851803000001E-3</v>
      </c>
      <c r="Y1006" s="71">
        <v>1</v>
      </c>
      <c r="Z1006" s="71">
        <v>0</v>
      </c>
      <c r="AA1006" s="71">
        <v>0</v>
      </c>
      <c r="AB1006" s="71">
        <v>0</v>
      </c>
      <c r="AC1006" s="73">
        <v>0</v>
      </c>
      <c r="AD1006" s="73">
        <v>1</v>
      </c>
      <c r="AE1006" s="1" t="s">
        <v>3695</v>
      </c>
      <c r="AF1006" s="1" t="s">
        <v>1450</v>
      </c>
      <c r="AG1006" s="1" t="s">
        <v>4996</v>
      </c>
      <c r="AI1006" s="2" t="str">
        <f>INDEX('ISO2-ISO3'!$D$1:$D$249, MATCH($N1006, 'ISO2-ISO3'!$C$1:$C$249, 0))</f>
        <v>MEX</v>
      </c>
      <c r="AJ1006" s="2" t="str">
        <f>INDEX('WB Country Groups'!$C$2:$C$219, MATCH($AI1006, 'WB Country Groups'!$B$2:$B$219, 0))</f>
        <v>Latin America &amp; Caribbean</v>
      </c>
    </row>
    <row r="1007" spans="1:36">
      <c r="A1007" s="70">
        <v>45169</v>
      </c>
      <c r="B1007" s="70">
        <v>45169</v>
      </c>
      <c r="C1007" s="71">
        <v>892400</v>
      </c>
      <c r="D1007" s="1" t="s">
        <v>5000</v>
      </c>
      <c r="E1007" s="71">
        <v>2261501</v>
      </c>
      <c r="G1007" s="1" t="s">
        <v>5001</v>
      </c>
      <c r="H1007" s="72">
        <v>6990763</v>
      </c>
      <c r="I1007" s="1" t="s">
        <v>5002</v>
      </c>
      <c r="J1007" s="73">
        <v>0.85</v>
      </c>
      <c r="K1007" s="73">
        <v>0.85</v>
      </c>
      <c r="L1007" s="73">
        <v>0.85</v>
      </c>
      <c r="M1007" s="1">
        <v>1</v>
      </c>
      <c r="N1007" s="1" t="s">
        <v>975</v>
      </c>
      <c r="O1007" s="1" t="s">
        <v>1467</v>
      </c>
      <c r="P1007" s="1">
        <v>20305020</v>
      </c>
      <c r="Q1007" s="73">
        <v>1433854500</v>
      </c>
      <c r="R1007" s="74">
        <v>5.86</v>
      </c>
      <c r="S1007" s="1" t="s">
        <v>1565</v>
      </c>
      <c r="T1007" s="75">
        <v>7.8417500000000002</v>
      </c>
      <c r="U1007" s="76">
        <v>910769823.63630605</v>
      </c>
      <c r="V1007" s="77">
        <v>910769823.63630605</v>
      </c>
      <c r="W1007" s="77">
        <v>3245532052.1567302</v>
      </c>
      <c r="X1007" s="76">
        <v>1.4277854426E-3</v>
      </c>
      <c r="Y1007" s="71">
        <v>0</v>
      </c>
      <c r="Z1007" s="71">
        <v>1</v>
      </c>
      <c r="AA1007" s="71">
        <v>0</v>
      </c>
      <c r="AB1007" s="71">
        <v>0</v>
      </c>
      <c r="AC1007" s="73">
        <v>1</v>
      </c>
      <c r="AD1007" s="73">
        <v>0</v>
      </c>
      <c r="AE1007" s="1" t="s">
        <v>1566</v>
      </c>
      <c r="AF1007" s="1" t="s">
        <v>1450</v>
      </c>
      <c r="AG1007" s="1" t="s">
        <v>3494</v>
      </c>
      <c r="AI1007" s="2" t="str">
        <f>INDEX('ISO2-ISO3'!$D$1:$D$249, MATCH($N1007, 'ISO2-ISO3'!$C$1:$C$249, 0))</f>
        <v>CHN</v>
      </c>
      <c r="AJ1007" s="2" t="str">
        <f>INDEX('WB Country Groups'!$C$2:$C$219, MATCH($AI1007, 'WB Country Groups'!$B$2:$B$219, 0))</f>
        <v>East Asia &amp; Pacific</v>
      </c>
    </row>
    <row r="1008" spans="1:36">
      <c r="A1008" s="70">
        <v>45169</v>
      </c>
      <c r="B1008" s="70">
        <v>45169</v>
      </c>
      <c r="C1008" s="71">
        <v>892400</v>
      </c>
      <c r="D1008" s="1" t="s">
        <v>5003</v>
      </c>
      <c r="E1008" s="71">
        <v>2261801</v>
      </c>
      <c r="G1008" s="1" t="s">
        <v>5004</v>
      </c>
      <c r="H1008" s="72">
        <v>6013693</v>
      </c>
      <c r="I1008" s="1" t="s">
        <v>5005</v>
      </c>
      <c r="J1008" s="73">
        <v>0.4</v>
      </c>
      <c r="K1008" s="73">
        <v>0.4</v>
      </c>
      <c r="L1008" s="73">
        <v>0.4</v>
      </c>
      <c r="M1008" s="1">
        <v>1</v>
      </c>
      <c r="N1008" s="1" t="s">
        <v>975</v>
      </c>
      <c r="O1008" s="1" t="s">
        <v>1467</v>
      </c>
      <c r="P1008" s="1">
        <v>20302010</v>
      </c>
      <c r="Q1008" s="73">
        <v>4643997308</v>
      </c>
      <c r="R1008" s="74">
        <v>4.17</v>
      </c>
      <c r="S1008" s="1" t="s">
        <v>1565</v>
      </c>
      <c r="T1008" s="75">
        <v>7.8417500000000002</v>
      </c>
      <c r="U1008" s="76">
        <v>987813627.02764106</v>
      </c>
      <c r="V1008" s="77">
        <v>987813627.02764106</v>
      </c>
      <c r="W1008" s="77">
        <v>14152890989.464199</v>
      </c>
      <c r="X1008" s="76">
        <v>1.5485646099E-3</v>
      </c>
      <c r="Y1008" s="71">
        <v>1</v>
      </c>
      <c r="Z1008" s="71">
        <v>0</v>
      </c>
      <c r="AA1008" s="71">
        <v>0</v>
      </c>
      <c r="AB1008" s="71">
        <v>0</v>
      </c>
      <c r="AC1008" s="73">
        <v>1</v>
      </c>
      <c r="AD1008" s="73">
        <v>0</v>
      </c>
      <c r="AE1008" s="1" t="s">
        <v>1566</v>
      </c>
      <c r="AF1008" s="1" t="s">
        <v>1450</v>
      </c>
      <c r="AG1008" s="1" t="s">
        <v>3494</v>
      </c>
      <c r="AI1008" s="2" t="str">
        <f>INDEX('ISO2-ISO3'!$D$1:$D$249, MATCH($N1008, 'ISO2-ISO3'!$C$1:$C$249, 0))</f>
        <v>CHN</v>
      </c>
      <c r="AJ1008" s="2" t="str">
        <f>INDEX('WB Country Groups'!$C$2:$C$219, MATCH($AI1008, 'WB Country Groups'!$B$2:$B$219, 0))</f>
        <v>East Asia &amp; Pacific</v>
      </c>
    </row>
    <row r="1009" spans="1:36">
      <c r="A1009" s="70">
        <v>45169</v>
      </c>
      <c r="B1009" s="70">
        <v>45169</v>
      </c>
      <c r="C1009" s="71">
        <v>892400</v>
      </c>
      <c r="D1009" s="1" t="s">
        <v>5006</v>
      </c>
      <c r="E1009" s="71">
        <v>2261805</v>
      </c>
      <c r="G1009" s="1" t="s">
        <v>5007</v>
      </c>
      <c r="H1009" s="72" t="s">
        <v>5008</v>
      </c>
      <c r="I1009" s="1" t="s">
        <v>5009</v>
      </c>
      <c r="J1009" s="73">
        <v>0.25</v>
      </c>
      <c r="K1009" s="73">
        <v>0.25</v>
      </c>
      <c r="L1009" s="73">
        <v>0.05</v>
      </c>
      <c r="M1009" s="1">
        <v>0.2</v>
      </c>
      <c r="N1009" s="1" t="s">
        <v>975</v>
      </c>
      <c r="O1009" s="1" t="s">
        <v>1467</v>
      </c>
      <c r="P1009" s="1">
        <v>20302010</v>
      </c>
      <c r="Q1009" s="73">
        <v>13476900100</v>
      </c>
      <c r="R1009" s="74">
        <v>6.32</v>
      </c>
      <c r="S1009" s="1" t="s">
        <v>3323</v>
      </c>
      <c r="T1009" s="75">
        <v>7.2785000000000002</v>
      </c>
      <c r="U1009" s="76">
        <v>585106880.75839806</v>
      </c>
      <c r="V1009" s="77">
        <v>585106880.75839806</v>
      </c>
      <c r="W1009" s="77">
        <v>14152890989.464199</v>
      </c>
      <c r="X1009" s="76">
        <v>9.1725380549999996E-4</v>
      </c>
      <c r="Y1009" s="71">
        <v>1</v>
      </c>
      <c r="Z1009" s="71">
        <v>0</v>
      </c>
      <c r="AA1009" s="71">
        <v>0</v>
      </c>
      <c r="AB1009" s="71">
        <v>0</v>
      </c>
      <c r="AC1009" s="73">
        <v>0.65</v>
      </c>
      <c r="AD1009" s="73">
        <v>0.35</v>
      </c>
      <c r="AE1009" s="1" t="s">
        <v>3324</v>
      </c>
      <c r="AF1009" s="1" t="s">
        <v>1450</v>
      </c>
      <c r="AG1009" s="1" t="s">
        <v>1585</v>
      </c>
      <c r="AI1009" s="2" t="str">
        <f>INDEX('ISO2-ISO3'!$D$1:$D$249, MATCH($N1009, 'ISO2-ISO3'!$C$1:$C$249, 0))</f>
        <v>CHN</v>
      </c>
      <c r="AJ1009" s="2" t="str">
        <f>INDEX('WB Country Groups'!$C$2:$C$219, MATCH($AI1009, 'WB Country Groups'!$B$2:$B$219, 0))</f>
        <v>East Asia &amp; Pacific</v>
      </c>
    </row>
    <row r="1010" spans="1:36">
      <c r="A1010" s="70">
        <v>45169</v>
      </c>
      <c r="B1010" s="70">
        <v>45169</v>
      </c>
      <c r="C1010" s="71">
        <v>892400</v>
      </c>
      <c r="D1010" s="1" t="s">
        <v>5010</v>
      </c>
      <c r="E1010" s="71">
        <v>2262001</v>
      </c>
      <c r="G1010" s="1" t="s">
        <v>5011</v>
      </c>
      <c r="H1010" s="72">
        <v>6005504</v>
      </c>
      <c r="I1010" s="1" t="s">
        <v>5012</v>
      </c>
      <c r="J1010" s="73">
        <v>1</v>
      </c>
      <c r="K1010" s="73">
        <v>1</v>
      </c>
      <c r="L1010" s="73">
        <v>1</v>
      </c>
      <c r="M1010" s="1">
        <v>1</v>
      </c>
      <c r="N1010" s="1" t="s">
        <v>975</v>
      </c>
      <c r="O1010" s="1" t="s">
        <v>1467</v>
      </c>
      <c r="P1010" s="1">
        <v>20305020</v>
      </c>
      <c r="Q1010" s="73">
        <v>1222000000</v>
      </c>
      <c r="R1010" s="74">
        <v>7.08</v>
      </c>
      <c r="S1010" s="1" t="s">
        <v>1565</v>
      </c>
      <c r="T1010" s="75">
        <v>7.8417500000000002</v>
      </c>
      <c r="U1010" s="76">
        <v>1103294545.2226901</v>
      </c>
      <c r="V1010" s="77">
        <v>1103294545.2226901</v>
      </c>
      <c r="W1010" s="77">
        <v>6164647913.4430399</v>
      </c>
      <c r="X1010" s="76">
        <v>1.7296004431E-3</v>
      </c>
      <c r="Y1010" s="71">
        <v>1</v>
      </c>
      <c r="Z1010" s="71">
        <v>0</v>
      </c>
      <c r="AA1010" s="71">
        <v>0</v>
      </c>
      <c r="AB1010" s="71">
        <v>0</v>
      </c>
      <c r="AC1010" s="73">
        <v>1</v>
      </c>
      <c r="AD1010" s="73">
        <v>0</v>
      </c>
      <c r="AE1010" s="1" t="s">
        <v>1566</v>
      </c>
      <c r="AF1010" s="1" t="s">
        <v>1450</v>
      </c>
      <c r="AG1010" s="1" t="s">
        <v>3494</v>
      </c>
      <c r="AI1010" s="2" t="str">
        <f>INDEX('ISO2-ISO3'!$D$1:$D$249, MATCH($N1010, 'ISO2-ISO3'!$C$1:$C$249, 0))</f>
        <v>CHN</v>
      </c>
      <c r="AJ1010" s="2" t="str">
        <f>INDEX('WB Country Groups'!$C$2:$C$219, MATCH($AI1010, 'WB Country Groups'!$B$2:$B$219, 0))</f>
        <v>East Asia &amp; Pacific</v>
      </c>
    </row>
    <row r="1011" spans="1:36">
      <c r="A1011" s="70">
        <v>45169</v>
      </c>
      <c r="B1011" s="70">
        <v>45169</v>
      </c>
      <c r="C1011" s="71">
        <v>892400</v>
      </c>
      <c r="D1011" s="1" t="s">
        <v>5013</v>
      </c>
      <c r="E1011" s="71">
        <v>2262501</v>
      </c>
      <c r="G1011" s="1" t="s">
        <v>5014</v>
      </c>
      <c r="H1011" s="72">
        <v>6000305</v>
      </c>
      <c r="I1011" s="1" t="s">
        <v>5015</v>
      </c>
      <c r="J1011" s="73">
        <v>0.8</v>
      </c>
      <c r="K1011" s="73">
        <v>0.8</v>
      </c>
      <c r="L1011" s="73">
        <v>0.8</v>
      </c>
      <c r="M1011" s="1">
        <v>1</v>
      </c>
      <c r="N1011" s="1" t="s">
        <v>975</v>
      </c>
      <c r="O1011" s="1" t="s">
        <v>1462</v>
      </c>
      <c r="P1011" s="1">
        <v>15104025</v>
      </c>
      <c r="Q1011" s="73">
        <v>1387482000</v>
      </c>
      <c r="R1011" s="74">
        <v>12.24</v>
      </c>
      <c r="S1011" s="1" t="s">
        <v>1565</v>
      </c>
      <c r="T1011" s="75">
        <v>7.8417500000000002</v>
      </c>
      <c r="U1011" s="76">
        <v>1732549972.1363201</v>
      </c>
      <c r="V1011" s="77">
        <v>1732549972.1363201</v>
      </c>
      <c r="W1011" s="77">
        <v>7545810899.3697395</v>
      </c>
      <c r="X1011" s="76">
        <v>2.7160645472999998E-3</v>
      </c>
      <c r="Y1011" s="71">
        <v>1</v>
      </c>
      <c r="Z1011" s="71">
        <v>0</v>
      </c>
      <c r="AA1011" s="71">
        <v>0</v>
      </c>
      <c r="AB1011" s="71">
        <v>0</v>
      </c>
      <c r="AC1011" s="73">
        <v>1</v>
      </c>
      <c r="AD1011" s="73">
        <v>0</v>
      </c>
      <c r="AE1011" s="1" t="s">
        <v>1566</v>
      </c>
      <c r="AF1011" s="1" t="s">
        <v>1450</v>
      </c>
      <c r="AG1011" s="1" t="s">
        <v>3494</v>
      </c>
      <c r="AI1011" s="2" t="str">
        <f>INDEX('ISO2-ISO3'!$D$1:$D$249, MATCH($N1011, 'ISO2-ISO3'!$C$1:$C$249, 0))</f>
        <v>CHN</v>
      </c>
      <c r="AJ1011" s="2" t="str">
        <f>INDEX('WB Country Groups'!$C$2:$C$219, MATCH($AI1011, 'WB Country Groups'!$B$2:$B$219, 0))</f>
        <v>East Asia &amp; Pacific</v>
      </c>
    </row>
    <row r="1012" spans="1:36">
      <c r="A1012" s="70">
        <v>45169</v>
      </c>
      <c r="B1012" s="70">
        <v>45169</v>
      </c>
      <c r="C1012" s="71">
        <v>892400</v>
      </c>
      <c r="D1012" s="1" t="s">
        <v>5016</v>
      </c>
      <c r="E1012" s="71">
        <v>2262504</v>
      </c>
      <c r="G1012" s="1" t="s">
        <v>5017</v>
      </c>
      <c r="H1012" s="72" t="s">
        <v>5018</v>
      </c>
      <c r="I1012" s="1" t="s">
        <v>5019</v>
      </c>
      <c r="J1012" s="73">
        <v>0.4</v>
      </c>
      <c r="K1012" s="73">
        <v>0.3</v>
      </c>
      <c r="L1012" s="73">
        <v>0.06</v>
      </c>
      <c r="M1012" s="1">
        <v>0.2</v>
      </c>
      <c r="N1012" s="1" t="s">
        <v>975</v>
      </c>
      <c r="O1012" s="1" t="s">
        <v>1462</v>
      </c>
      <c r="P1012" s="1">
        <v>15104025</v>
      </c>
      <c r="Q1012" s="73">
        <v>2075247400</v>
      </c>
      <c r="R1012" s="74">
        <v>18.899999999999999</v>
      </c>
      <c r="S1012" s="1" t="s">
        <v>3323</v>
      </c>
      <c r="T1012" s="75">
        <v>7.2785000000000002</v>
      </c>
      <c r="U1012" s="76">
        <v>323326310.58597201</v>
      </c>
      <c r="V1012" s="77">
        <v>323326310.58597201</v>
      </c>
      <c r="W1012" s="77">
        <v>7545810899.3697395</v>
      </c>
      <c r="X1012" s="76">
        <v>5.0686857150000005E-4</v>
      </c>
      <c r="Y1012" s="71">
        <v>1</v>
      </c>
      <c r="Z1012" s="71">
        <v>0</v>
      </c>
      <c r="AA1012" s="71">
        <v>0</v>
      </c>
      <c r="AB1012" s="71">
        <v>0</v>
      </c>
      <c r="AC1012" s="73">
        <v>1</v>
      </c>
      <c r="AD1012" s="73">
        <v>0</v>
      </c>
      <c r="AE1012" s="1" t="s">
        <v>3324</v>
      </c>
      <c r="AF1012" s="1" t="s">
        <v>1450</v>
      </c>
      <c r="AG1012" s="1" t="s">
        <v>1585</v>
      </c>
      <c r="AI1012" s="2" t="str">
        <f>INDEX('ISO2-ISO3'!$D$1:$D$249, MATCH($N1012, 'ISO2-ISO3'!$C$1:$C$249, 0))</f>
        <v>CHN</v>
      </c>
      <c r="AJ1012" s="2" t="str">
        <f>INDEX('WB Country Groups'!$C$2:$C$219, MATCH($AI1012, 'WB Country Groups'!$B$2:$B$219, 0))</f>
        <v>East Asia &amp; Pacific</v>
      </c>
    </row>
    <row r="1013" spans="1:36">
      <c r="A1013" s="70">
        <v>45169</v>
      </c>
      <c r="B1013" s="70">
        <v>45169</v>
      </c>
      <c r="C1013" s="71">
        <v>892400</v>
      </c>
      <c r="D1013" s="1" t="s">
        <v>5020</v>
      </c>
      <c r="E1013" s="71">
        <v>2262704</v>
      </c>
      <c r="G1013" s="1" t="s">
        <v>5021</v>
      </c>
      <c r="H1013" s="72" t="s">
        <v>5022</v>
      </c>
      <c r="I1013" s="1" t="s">
        <v>5023</v>
      </c>
      <c r="J1013" s="73">
        <v>0.2</v>
      </c>
      <c r="K1013" s="73">
        <v>0.2</v>
      </c>
      <c r="L1013" s="73">
        <v>0.04</v>
      </c>
      <c r="M1013" s="1">
        <v>0.2</v>
      </c>
      <c r="N1013" s="1" t="s">
        <v>975</v>
      </c>
      <c r="O1013" s="1" t="s">
        <v>1548</v>
      </c>
      <c r="P1013" s="1">
        <v>55105010</v>
      </c>
      <c r="Q1013" s="73">
        <v>12396089106</v>
      </c>
      <c r="R1013" s="74">
        <v>2.78</v>
      </c>
      <c r="S1013" s="1" t="s">
        <v>3323</v>
      </c>
      <c r="T1013" s="75">
        <v>7.2785000000000002</v>
      </c>
      <c r="U1013" s="76">
        <v>189385877.39056101</v>
      </c>
      <c r="V1013" s="77">
        <v>189385877.39056101</v>
      </c>
      <c r="W1013" s="77">
        <v>5693308477.4503698</v>
      </c>
      <c r="X1013" s="76">
        <v>2.9689433240000002E-4</v>
      </c>
      <c r="Y1013" s="71">
        <v>1</v>
      </c>
      <c r="Z1013" s="71">
        <v>0</v>
      </c>
      <c r="AA1013" s="71">
        <v>0</v>
      </c>
      <c r="AB1013" s="71">
        <v>0</v>
      </c>
      <c r="AC1013" s="73">
        <v>1</v>
      </c>
      <c r="AD1013" s="73">
        <v>0</v>
      </c>
      <c r="AE1013" s="1" t="s">
        <v>3324</v>
      </c>
      <c r="AF1013" s="1" t="s">
        <v>1450</v>
      </c>
      <c r="AG1013" s="1" t="s">
        <v>1585</v>
      </c>
      <c r="AI1013" s="2" t="str">
        <f>INDEX('ISO2-ISO3'!$D$1:$D$249, MATCH($N1013, 'ISO2-ISO3'!$C$1:$C$249, 0))</f>
        <v>CHN</v>
      </c>
      <c r="AJ1013" s="2" t="str">
        <f>INDEX('WB Country Groups'!$C$2:$C$219, MATCH($AI1013, 'WB Country Groups'!$B$2:$B$219, 0))</f>
        <v>East Asia &amp; Pacific</v>
      </c>
    </row>
    <row r="1014" spans="1:36">
      <c r="A1014" s="70">
        <v>45169</v>
      </c>
      <c r="B1014" s="70">
        <v>45169</v>
      </c>
      <c r="C1014" s="71">
        <v>892400</v>
      </c>
      <c r="D1014" s="1" t="s">
        <v>5024</v>
      </c>
      <c r="E1014" s="71">
        <v>2262805</v>
      </c>
      <c r="G1014" s="1" t="s">
        <v>5025</v>
      </c>
      <c r="H1014" s="72" t="s">
        <v>5026</v>
      </c>
      <c r="I1014" s="1" t="s">
        <v>5027</v>
      </c>
      <c r="J1014" s="73">
        <v>0.2</v>
      </c>
      <c r="K1014" s="73">
        <v>0.2</v>
      </c>
      <c r="L1014" s="73">
        <v>0.04</v>
      </c>
      <c r="M1014" s="1">
        <v>0.2</v>
      </c>
      <c r="N1014" s="1" t="s">
        <v>975</v>
      </c>
      <c r="O1014" s="1" t="s">
        <v>1467</v>
      </c>
      <c r="P1014" s="1">
        <v>20302010</v>
      </c>
      <c r="Q1014" s="73">
        <v>17114518793</v>
      </c>
      <c r="R1014" s="74">
        <v>4.34</v>
      </c>
      <c r="S1014" s="1" t="s">
        <v>3323</v>
      </c>
      <c r="T1014" s="75">
        <v>7.2785000000000002</v>
      </c>
      <c r="U1014" s="76">
        <v>408199555.19197601</v>
      </c>
      <c r="V1014" s="77">
        <v>408199555.19197601</v>
      </c>
      <c r="W1014" s="77">
        <v>12017242882.5755</v>
      </c>
      <c r="X1014" s="76">
        <v>6.3992170959999996E-4</v>
      </c>
      <c r="Y1014" s="71">
        <v>1</v>
      </c>
      <c r="Z1014" s="71">
        <v>0</v>
      </c>
      <c r="AA1014" s="71">
        <v>0</v>
      </c>
      <c r="AB1014" s="71">
        <v>0</v>
      </c>
      <c r="AC1014" s="73">
        <v>0.65</v>
      </c>
      <c r="AD1014" s="73">
        <v>0.35</v>
      </c>
      <c r="AE1014" s="1" t="s">
        <v>3324</v>
      </c>
      <c r="AF1014" s="1" t="s">
        <v>1450</v>
      </c>
      <c r="AG1014" s="1" t="s">
        <v>1585</v>
      </c>
      <c r="AI1014" s="2" t="str">
        <f>INDEX('ISO2-ISO3'!$D$1:$D$249, MATCH($N1014, 'ISO2-ISO3'!$C$1:$C$249, 0))</f>
        <v>CHN</v>
      </c>
      <c r="AJ1014" s="2" t="str">
        <f>INDEX('WB Country Groups'!$C$2:$C$219, MATCH($AI1014, 'WB Country Groups'!$B$2:$B$219, 0))</f>
        <v>East Asia &amp; Pacific</v>
      </c>
    </row>
    <row r="1015" spans="1:36">
      <c r="A1015" s="70">
        <v>45169</v>
      </c>
      <c r="B1015" s="70">
        <v>45169</v>
      </c>
      <c r="C1015" s="71">
        <v>892400</v>
      </c>
      <c r="D1015" s="1" t="s">
        <v>5028</v>
      </c>
      <c r="E1015" s="71">
        <v>2263202</v>
      </c>
      <c r="F1015" s="1">
        <v>571903202</v>
      </c>
      <c r="G1015" s="1" t="s">
        <v>5029</v>
      </c>
      <c r="H1015" s="72">
        <v>2210614</v>
      </c>
      <c r="I1015" s="1" t="s">
        <v>5030</v>
      </c>
      <c r="J1015" s="73">
        <v>0.85</v>
      </c>
      <c r="K1015" s="73">
        <v>0.85</v>
      </c>
      <c r="L1015" s="73">
        <v>0.85</v>
      </c>
      <c r="M1015" s="1">
        <v>1</v>
      </c>
      <c r="N1015" s="1" t="s">
        <v>1375</v>
      </c>
      <c r="O1015" s="1" t="s">
        <v>1455</v>
      </c>
      <c r="P1015" s="1">
        <v>25301020</v>
      </c>
      <c r="Q1015" s="73">
        <v>308883603</v>
      </c>
      <c r="R1015" s="74">
        <v>203.51</v>
      </c>
      <c r="S1015" s="1" t="s">
        <v>1448</v>
      </c>
      <c r="T1015" s="75">
        <v>1</v>
      </c>
      <c r="U1015" s="76">
        <v>53431766739.550499</v>
      </c>
      <c r="V1015" s="77">
        <v>53431766739.550499</v>
      </c>
      <c r="W1015" s="77">
        <v>62860902046.529999</v>
      </c>
      <c r="X1015" s="76">
        <v>8.3763314002999995E-2</v>
      </c>
      <c r="Y1015" s="71">
        <v>1</v>
      </c>
      <c r="Z1015" s="71">
        <v>0</v>
      </c>
      <c r="AA1015" s="71">
        <v>0</v>
      </c>
      <c r="AB1015" s="71">
        <v>0</v>
      </c>
      <c r="AC1015" s="73">
        <v>0</v>
      </c>
      <c r="AD1015" s="73">
        <v>1</v>
      </c>
      <c r="AE1015" s="1" t="s">
        <v>1475</v>
      </c>
      <c r="AF1015" s="1" t="s">
        <v>1450</v>
      </c>
      <c r="AG1015" s="1" t="s">
        <v>1585</v>
      </c>
      <c r="AI1015" s="2" t="str">
        <f>INDEX('ISO2-ISO3'!$D$1:$D$249, MATCH($N1015, 'ISO2-ISO3'!$C$1:$C$249, 0))</f>
        <v>USA</v>
      </c>
      <c r="AJ1015" s="2" t="str">
        <f>INDEX('WB Country Groups'!$C$2:$C$219, MATCH($AI1015, 'WB Country Groups'!$B$2:$B$219, 0))</f>
        <v>North America</v>
      </c>
    </row>
    <row r="1016" spans="1:36">
      <c r="A1016" s="70">
        <v>45169</v>
      </c>
      <c r="B1016" s="70">
        <v>45169</v>
      </c>
      <c r="C1016" s="71">
        <v>892400</v>
      </c>
      <c r="D1016" s="1" t="s">
        <v>5031</v>
      </c>
      <c r="E1016" s="71">
        <v>2264301</v>
      </c>
      <c r="F1016" s="1" t="s">
        <v>5032</v>
      </c>
      <c r="G1016" s="1" t="s">
        <v>5033</v>
      </c>
      <c r="H1016" s="72">
        <v>2771672</v>
      </c>
      <c r="I1016" s="1" t="s">
        <v>5034</v>
      </c>
      <c r="J1016" s="73">
        <v>0.35</v>
      </c>
      <c r="K1016" s="73">
        <v>0.35</v>
      </c>
      <c r="L1016" s="73">
        <v>0.35</v>
      </c>
      <c r="M1016" s="1">
        <v>1</v>
      </c>
      <c r="N1016" s="1" t="s">
        <v>973</v>
      </c>
      <c r="O1016" s="1" t="s">
        <v>1455</v>
      </c>
      <c r="P1016" s="1">
        <v>25503030</v>
      </c>
      <c r="Q1016" s="73">
        <v>2504144629</v>
      </c>
      <c r="R1016" s="74">
        <v>2100.1</v>
      </c>
      <c r="S1016" s="1" t="s">
        <v>3580</v>
      </c>
      <c r="T1016" s="75">
        <v>856.65</v>
      </c>
      <c r="U1016" s="76">
        <v>2148641740.9408898</v>
      </c>
      <c r="V1016" s="77">
        <v>2148641740.9408898</v>
      </c>
      <c r="W1016" s="77">
        <v>6138976402.6882601</v>
      </c>
      <c r="X1016" s="76">
        <v>3.3683586340000002E-3</v>
      </c>
      <c r="Y1016" s="71">
        <v>0</v>
      </c>
      <c r="Z1016" s="71">
        <v>1</v>
      </c>
      <c r="AA1016" s="71">
        <v>0</v>
      </c>
      <c r="AB1016" s="71">
        <v>0</v>
      </c>
      <c r="AC1016" s="73">
        <v>1</v>
      </c>
      <c r="AD1016" s="73">
        <v>0</v>
      </c>
      <c r="AE1016" s="1" t="s">
        <v>3581</v>
      </c>
      <c r="AF1016" s="1" t="s">
        <v>1450</v>
      </c>
      <c r="AG1016" s="1" t="s">
        <v>1451</v>
      </c>
      <c r="AI1016" s="2" t="str">
        <f>INDEX('ISO2-ISO3'!$D$1:$D$249, MATCH($N1016, 'ISO2-ISO3'!$C$1:$C$249, 0))</f>
        <v>CHL</v>
      </c>
      <c r="AJ1016" s="2" t="str">
        <f>INDEX('WB Country Groups'!$C$2:$C$219, MATCH($AI1016, 'WB Country Groups'!$B$2:$B$219, 0))</f>
        <v>Latin America &amp; Caribbean</v>
      </c>
    </row>
    <row r="1017" spans="1:36">
      <c r="A1017" s="70">
        <v>45169</v>
      </c>
      <c r="B1017" s="70">
        <v>45169</v>
      </c>
      <c r="C1017" s="71">
        <v>892400</v>
      </c>
      <c r="D1017" s="1" t="s">
        <v>5035</v>
      </c>
      <c r="E1017" s="71">
        <v>2266901</v>
      </c>
      <c r="G1017" s="1" t="s">
        <v>5036</v>
      </c>
      <c r="H1017" s="72">
        <v>6408448</v>
      </c>
      <c r="I1017" s="1" t="s">
        <v>5037</v>
      </c>
      <c r="J1017" s="73">
        <v>0.7</v>
      </c>
      <c r="K1017" s="73">
        <v>0.7</v>
      </c>
      <c r="L1017" s="73">
        <v>0.7</v>
      </c>
      <c r="M1017" s="1">
        <v>1</v>
      </c>
      <c r="N1017" s="1" t="s">
        <v>1129</v>
      </c>
      <c r="O1017" s="1" t="s">
        <v>1484</v>
      </c>
      <c r="P1017" s="1">
        <v>40203020</v>
      </c>
      <c r="Q1017" s="73">
        <v>89300000</v>
      </c>
      <c r="R1017" s="74">
        <v>37350</v>
      </c>
      <c r="S1017" s="1" t="s">
        <v>3451</v>
      </c>
      <c r="T1017" s="75">
        <v>1321.75</v>
      </c>
      <c r="U1017" s="76">
        <v>1766407036.1263499</v>
      </c>
      <c r="V1017" s="77">
        <v>1766407036.1263499</v>
      </c>
      <c r="W1017" s="77">
        <v>2523438623.0376401</v>
      </c>
      <c r="X1017" s="76">
        <v>2.7691412104000001E-3</v>
      </c>
      <c r="Y1017" s="71">
        <v>0</v>
      </c>
      <c r="Z1017" s="71">
        <v>1</v>
      </c>
      <c r="AA1017" s="71">
        <v>0</v>
      </c>
      <c r="AB1017" s="71">
        <v>0</v>
      </c>
      <c r="AC1017" s="73">
        <v>1</v>
      </c>
      <c r="AD1017" s="73">
        <v>0</v>
      </c>
      <c r="AE1017" s="1" t="s">
        <v>3452</v>
      </c>
      <c r="AF1017" s="1" t="s">
        <v>1450</v>
      </c>
      <c r="AG1017" s="1" t="s">
        <v>1451</v>
      </c>
      <c r="AI1017" s="2" t="str">
        <f>INDEX('ISO2-ISO3'!$D$1:$D$249, MATCH($N1017, 'ISO2-ISO3'!$C$1:$C$249, 0))</f>
        <v>KOR</v>
      </c>
      <c r="AJ1017" s="2" t="str">
        <f>INDEX('WB Country Groups'!$C$2:$C$219, MATCH($AI1017, 'WB Country Groups'!$B$2:$B$219, 0))</f>
        <v>East Asia &amp; Pacific</v>
      </c>
    </row>
    <row r="1018" spans="1:36">
      <c r="A1018" s="70">
        <v>45169</v>
      </c>
      <c r="B1018" s="70">
        <v>45169</v>
      </c>
      <c r="C1018" s="71">
        <v>892400</v>
      </c>
      <c r="D1018" s="1" t="s">
        <v>5038</v>
      </c>
      <c r="E1018" s="71">
        <v>2267301</v>
      </c>
      <c r="G1018" s="1" t="s">
        <v>5039</v>
      </c>
      <c r="H1018" s="72">
        <v>6772671</v>
      </c>
      <c r="I1018" s="1" t="s">
        <v>5040</v>
      </c>
      <c r="J1018" s="73">
        <v>0.7</v>
      </c>
      <c r="K1018" s="73">
        <v>0.7</v>
      </c>
      <c r="L1018" s="73">
        <v>0.7</v>
      </c>
      <c r="M1018" s="1">
        <v>1</v>
      </c>
      <c r="N1018" s="1" t="s">
        <v>1129</v>
      </c>
      <c r="O1018" s="1" t="s">
        <v>1467</v>
      </c>
      <c r="P1018" s="1">
        <v>20101010</v>
      </c>
      <c r="Q1018" s="73">
        <v>50630000</v>
      </c>
      <c r="R1018" s="74">
        <v>114200</v>
      </c>
      <c r="S1018" s="1" t="s">
        <v>3451</v>
      </c>
      <c r="T1018" s="75">
        <v>1321.75</v>
      </c>
      <c r="U1018" s="76">
        <v>3062123850.9551702</v>
      </c>
      <c r="V1018" s="77">
        <v>3062123850.9551702</v>
      </c>
      <c r="W1018" s="77">
        <v>4374462644.2216797</v>
      </c>
      <c r="X1018" s="76">
        <v>4.8003960433E-3</v>
      </c>
      <c r="Y1018" s="71">
        <v>0</v>
      </c>
      <c r="Z1018" s="71">
        <v>1</v>
      </c>
      <c r="AA1018" s="71">
        <v>0</v>
      </c>
      <c r="AB1018" s="71">
        <v>0</v>
      </c>
      <c r="AC1018" s="73">
        <v>0</v>
      </c>
      <c r="AD1018" s="73">
        <v>1</v>
      </c>
      <c r="AE1018" s="1" t="s">
        <v>3452</v>
      </c>
      <c r="AF1018" s="1" t="s">
        <v>1450</v>
      </c>
      <c r="AG1018" s="1" t="s">
        <v>1451</v>
      </c>
      <c r="AI1018" s="2" t="str">
        <f>INDEX('ISO2-ISO3'!$D$1:$D$249, MATCH($N1018, 'ISO2-ISO3'!$C$1:$C$249, 0))</f>
        <v>KOR</v>
      </c>
      <c r="AJ1018" s="2" t="str">
        <f>INDEX('WB Country Groups'!$C$2:$C$219, MATCH($AI1018, 'WB Country Groups'!$B$2:$B$219, 0))</f>
        <v>East Asia &amp; Pacific</v>
      </c>
    </row>
    <row r="1019" spans="1:36">
      <c r="A1019" s="70">
        <v>45169</v>
      </c>
      <c r="B1019" s="70">
        <v>45169</v>
      </c>
      <c r="C1019" s="71">
        <v>892400</v>
      </c>
      <c r="D1019" s="1" t="s">
        <v>5041</v>
      </c>
      <c r="E1019" s="71">
        <v>2268201</v>
      </c>
      <c r="G1019" s="1" t="s">
        <v>5042</v>
      </c>
      <c r="H1019" s="72">
        <v>2242059</v>
      </c>
      <c r="I1019" s="1" t="s">
        <v>5043</v>
      </c>
      <c r="J1019" s="73">
        <v>0.9</v>
      </c>
      <c r="K1019" s="73">
        <v>0.9</v>
      </c>
      <c r="L1019" s="73">
        <v>0.9</v>
      </c>
      <c r="M1019" s="1">
        <v>1</v>
      </c>
      <c r="N1019" s="1" t="s">
        <v>1176</v>
      </c>
      <c r="O1019" s="1" t="s">
        <v>1499</v>
      </c>
      <c r="P1019" s="1">
        <v>30201030</v>
      </c>
      <c r="Q1019" s="73">
        <v>2161177770</v>
      </c>
      <c r="R1019" s="74">
        <v>190.82</v>
      </c>
      <c r="S1019" s="1" t="s">
        <v>3694</v>
      </c>
      <c r="T1019" s="75">
        <v>16.83175</v>
      </c>
      <c r="U1019" s="76">
        <v>22050966053.099602</v>
      </c>
      <c r="V1019" s="77">
        <v>22050966053.099602</v>
      </c>
      <c r="W1019" s="77">
        <v>36918953514.720703</v>
      </c>
      <c r="X1019" s="76">
        <v>3.4568611638500002E-2</v>
      </c>
      <c r="Y1019" s="71">
        <v>1</v>
      </c>
      <c r="Z1019" s="71">
        <v>0</v>
      </c>
      <c r="AA1019" s="71">
        <v>0</v>
      </c>
      <c r="AB1019" s="71">
        <v>0</v>
      </c>
      <c r="AC1019" s="73">
        <v>0</v>
      </c>
      <c r="AD1019" s="73">
        <v>1</v>
      </c>
      <c r="AE1019" s="1" t="s">
        <v>3695</v>
      </c>
      <c r="AF1019" s="1" t="s">
        <v>3567</v>
      </c>
      <c r="AG1019" s="1" t="s">
        <v>5044</v>
      </c>
      <c r="AI1019" s="2" t="str">
        <f>INDEX('ISO2-ISO3'!$D$1:$D$249, MATCH($N1019, 'ISO2-ISO3'!$C$1:$C$249, 0))</f>
        <v>MEX</v>
      </c>
      <c r="AJ1019" s="2" t="str">
        <f>INDEX('WB Country Groups'!$C$2:$C$219, MATCH($AI1019, 'WB Country Groups'!$B$2:$B$219, 0))</f>
        <v>Latin America &amp; Caribbean</v>
      </c>
    </row>
    <row r="1020" spans="1:36">
      <c r="A1020" s="70">
        <v>45169</v>
      </c>
      <c r="B1020" s="70">
        <v>45169</v>
      </c>
      <c r="C1020" s="71">
        <v>892400</v>
      </c>
      <c r="D1020" s="1" t="s">
        <v>5045</v>
      </c>
      <c r="E1020" s="71">
        <v>2269101</v>
      </c>
      <c r="G1020" s="1" t="s">
        <v>5046</v>
      </c>
      <c r="H1020" s="72">
        <v>454492</v>
      </c>
      <c r="I1020" s="1" t="s">
        <v>5047</v>
      </c>
      <c r="J1020" s="73">
        <v>0.95</v>
      </c>
      <c r="K1020" s="73">
        <v>0.95</v>
      </c>
      <c r="L1020" s="73">
        <v>0.95</v>
      </c>
      <c r="M1020" s="1">
        <v>1</v>
      </c>
      <c r="N1020" s="1" t="s">
        <v>1369</v>
      </c>
      <c r="O1020" s="1" t="s">
        <v>1499</v>
      </c>
      <c r="P1020" s="1">
        <v>30203010</v>
      </c>
      <c r="Q1020" s="73">
        <v>924100685</v>
      </c>
      <c r="R1020" s="74">
        <v>17.895</v>
      </c>
      <c r="S1020" s="1" t="s">
        <v>1669</v>
      </c>
      <c r="T1020" s="75">
        <v>0.78917255257862096</v>
      </c>
      <c r="U1020" s="76">
        <v>19906853854.5075</v>
      </c>
      <c r="V1020" s="77">
        <v>19906853854.5075</v>
      </c>
      <c r="W1020" s="77">
        <v>20954583004.744701</v>
      </c>
      <c r="X1020" s="76">
        <v>3.12073538267E-2</v>
      </c>
      <c r="Y1020" s="71">
        <v>1</v>
      </c>
      <c r="Z1020" s="71">
        <v>0</v>
      </c>
      <c r="AA1020" s="71">
        <v>0</v>
      </c>
      <c r="AB1020" s="71">
        <v>0</v>
      </c>
      <c r="AC1020" s="73">
        <v>1</v>
      </c>
      <c r="AD1020" s="73">
        <v>0</v>
      </c>
      <c r="AE1020" s="1" t="s">
        <v>1670</v>
      </c>
      <c r="AF1020" s="1" t="s">
        <v>1450</v>
      </c>
      <c r="AG1020" s="1" t="s">
        <v>1451</v>
      </c>
      <c r="AI1020" s="2" t="str">
        <f>INDEX('ISO2-ISO3'!$D$1:$D$249, MATCH($N1020, 'ISO2-ISO3'!$C$1:$C$249, 0))</f>
        <v>GBR</v>
      </c>
      <c r="AJ1020" s="2" t="str">
        <f>INDEX('WB Country Groups'!$C$2:$C$219, MATCH($AI1020, 'WB Country Groups'!$B$2:$B$219, 0))</f>
        <v>Europe &amp; Central Asia</v>
      </c>
    </row>
    <row r="1021" spans="1:36">
      <c r="A1021" s="70">
        <v>45169</v>
      </c>
      <c r="B1021" s="70">
        <v>45169</v>
      </c>
      <c r="C1021" s="71">
        <v>892400</v>
      </c>
      <c r="D1021" s="1" t="s">
        <v>5048</v>
      </c>
      <c r="E1021" s="71">
        <v>2270001</v>
      </c>
      <c r="G1021" s="1" t="s">
        <v>5049</v>
      </c>
      <c r="H1021" s="72">
        <v>6606996</v>
      </c>
      <c r="I1021" s="1" t="s">
        <v>5050</v>
      </c>
      <c r="J1021" s="73">
        <v>0.9</v>
      </c>
      <c r="K1021" s="73">
        <v>0.9</v>
      </c>
      <c r="L1021" s="73">
        <v>0.9</v>
      </c>
      <c r="M1021" s="1">
        <v>1</v>
      </c>
      <c r="N1021" s="1" t="s">
        <v>1305</v>
      </c>
      <c r="O1021" s="1" t="s">
        <v>1484</v>
      </c>
      <c r="P1021" s="1">
        <v>40201020</v>
      </c>
      <c r="Q1021" s="73">
        <v>5609488001</v>
      </c>
      <c r="R1021" s="74">
        <v>73.400000000000006</v>
      </c>
      <c r="S1021" s="1" t="s">
        <v>1573</v>
      </c>
      <c r="T1021" s="75">
        <v>18.934999999999999</v>
      </c>
      <c r="U1021" s="76">
        <v>19570254943.0187</v>
      </c>
      <c r="V1021" s="77">
        <v>19570254943.0187</v>
      </c>
      <c r="W1021" s="77">
        <v>21744727714.465302</v>
      </c>
      <c r="X1021" s="76">
        <v>3.0679678212799998E-2</v>
      </c>
      <c r="Y1021" s="71">
        <v>1</v>
      </c>
      <c r="Z1021" s="71">
        <v>0</v>
      </c>
      <c r="AA1021" s="71">
        <v>0</v>
      </c>
      <c r="AB1021" s="71">
        <v>0</v>
      </c>
      <c r="AC1021" s="73">
        <v>1</v>
      </c>
      <c r="AD1021" s="73">
        <v>0</v>
      </c>
      <c r="AE1021" s="1" t="s">
        <v>1574</v>
      </c>
      <c r="AF1021" s="1" t="s">
        <v>1450</v>
      </c>
      <c r="AG1021" s="1" t="s">
        <v>1451</v>
      </c>
      <c r="AI1021" s="2" t="str">
        <f>INDEX('ISO2-ISO3'!$D$1:$D$249, MATCH($N1021, 'ISO2-ISO3'!$C$1:$C$249, 0))</f>
        <v>ZAF</v>
      </c>
      <c r="AJ1021" s="2" t="str">
        <f>INDEX('WB Country Groups'!$C$2:$C$219, MATCH($AI1021, 'WB Country Groups'!$B$2:$B$219, 0))</f>
        <v>Sub-Saharan Africa</v>
      </c>
    </row>
    <row r="1022" spans="1:36">
      <c r="A1022" s="70">
        <v>45169</v>
      </c>
      <c r="B1022" s="70">
        <v>45169</v>
      </c>
      <c r="C1022" s="71">
        <v>892400</v>
      </c>
      <c r="D1022" s="1" t="s">
        <v>5051</v>
      </c>
      <c r="E1022" s="71">
        <v>2270201</v>
      </c>
      <c r="G1022" s="1" t="s">
        <v>5052</v>
      </c>
      <c r="H1022" s="72" t="s">
        <v>5053</v>
      </c>
      <c r="I1022" s="1" t="s">
        <v>5054</v>
      </c>
      <c r="J1022" s="73">
        <v>0.25</v>
      </c>
      <c r="K1022" s="73">
        <v>0.25</v>
      </c>
      <c r="L1022" s="73">
        <v>0.25</v>
      </c>
      <c r="M1022" s="1">
        <v>1</v>
      </c>
      <c r="N1022" s="1" t="s">
        <v>945</v>
      </c>
      <c r="O1022" s="1" t="s">
        <v>1548</v>
      </c>
      <c r="P1022" s="1">
        <v>55105020</v>
      </c>
      <c r="Q1022" s="73">
        <v>815927740</v>
      </c>
      <c r="R1022" s="74">
        <v>42.12</v>
      </c>
      <c r="S1022" s="1" t="s">
        <v>3542</v>
      </c>
      <c r="T1022" s="75">
        <v>4.9509499999999997</v>
      </c>
      <c r="U1022" s="76">
        <v>1735367778.3455701</v>
      </c>
      <c r="V1022" s="77">
        <v>1735367778.3455701</v>
      </c>
      <c r="W1022" s="77">
        <v>6941471113.3822803</v>
      </c>
      <c r="X1022" s="76">
        <v>2.7204819342000002E-3</v>
      </c>
      <c r="Y1022" s="71">
        <v>1</v>
      </c>
      <c r="Z1022" s="71">
        <v>0</v>
      </c>
      <c r="AA1022" s="71">
        <v>0</v>
      </c>
      <c r="AB1022" s="71">
        <v>0</v>
      </c>
      <c r="AC1022" s="73">
        <v>0</v>
      </c>
      <c r="AD1022" s="73">
        <v>1</v>
      </c>
      <c r="AE1022" s="1" t="s">
        <v>3543</v>
      </c>
      <c r="AF1022" s="1" t="s">
        <v>3544</v>
      </c>
      <c r="AG1022" s="1" t="s">
        <v>1451</v>
      </c>
      <c r="AI1022" s="2" t="str">
        <f>INDEX('ISO2-ISO3'!$D$1:$D$249, MATCH($N1022, 'ISO2-ISO3'!$C$1:$C$249, 0))</f>
        <v>BRA</v>
      </c>
      <c r="AJ1022" s="2" t="str">
        <f>INDEX('WB Country Groups'!$C$2:$C$219, MATCH($AI1022, 'WB Country Groups'!$B$2:$B$219, 0))</f>
        <v>Latin America &amp; Caribbean</v>
      </c>
    </row>
    <row r="1023" spans="1:36">
      <c r="A1023" s="70">
        <v>45169</v>
      </c>
      <c r="B1023" s="70">
        <v>45169</v>
      </c>
      <c r="C1023" s="71">
        <v>892400</v>
      </c>
      <c r="D1023" s="1" t="s">
        <v>5055</v>
      </c>
      <c r="E1023" s="71">
        <v>2270501</v>
      </c>
      <c r="G1023" s="1" t="s">
        <v>5056</v>
      </c>
      <c r="H1023" s="72">
        <v>5469554</v>
      </c>
      <c r="I1023" s="1" t="s">
        <v>5057</v>
      </c>
      <c r="J1023" s="73">
        <v>0.6</v>
      </c>
      <c r="K1023" s="73">
        <v>0.6</v>
      </c>
      <c r="L1023" s="73">
        <v>0.6</v>
      </c>
      <c r="M1023" s="1">
        <v>1</v>
      </c>
      <c r="N1023" s="1" t="s">
        <v>1322</v>
      </c>
      <c r="O1023" s="1" t="s">
        <v>1467</v>
      </c>
      <c r="P1023" s="1">
        <v>20101010</v>
      </c>
      <c r="Q1023" s="73">
        <v>133461944</v>
      </c>
      <c r="R1023" s="74">
        <v>578.6</v>
      </c>
      <c r="S1023" s="1" t="s">
        <v>1613</v>
      </c>
      <c r="T1023" s="75">
        <v>10.9499</v>
      </c>
      <c r="U1023" s="76">
        <v>4231330740.8323398</v>
      </c>
      <c r="V1023" s="77">
        <v>4231330740.8323398</v>
      </c>
      <c r="W1023" s="77">
        <v>7178184974.5477104</v>
      </c>
      <c r="X1023" s="76">
        <v>6.6333252131000001E-3</v>
      </c>
      <c r="Y1023" s="71">
        <v>0</v>
      </c>
      <c r="Z1023" s="71">
        <v>1</v>
      </c>
      <c r="AA1023" s="71">
        <v>0</v>
      </c>
      <c r="AB1023" s="71">
        <v>0</v>
      </c>
      <c r="AC1023" s="73">
        <v>0</v>
      </c>
      <c r="AD1023" s="73">
        <v>1</v>
      </c>
      <c r="AE1023" s="1" t="s">
        <v>1614</v>
      </c>
      <c r="AF1023" s="1" t="s">
        <v>1450</v>
      </c>
      <c r="AG1023" s="1" t="s">
        <v>1619</v>
      </c>
      <c r="AI1023" s="2" t="str">
        <f>INDEX('ISO2-ISO3'!$D$1:$D$249, MATCH($N1023, 'ISO2-ISO3'!$C$1:$C$249, 0))</f>
        <v>SWE</v>
      </c>
      <c r="AJ1023" s="2" t="str">
        <f>INDEX('WB Country Groups'!$C$2:$C$219, MATCH($AI1023, 'WB Country Groups'!$B$2:$B$219, 0))</f>
        <v>Europe &amp; Central Asia</v>
      </c>
    </row>
    <row r="1024" spans="1:36">
      <c r="A1024" s="70">
        <v>45169</v>
      </c>
      <c r="B1024" s="70">
        <v>45169</v>
      </c>
      <c r="C1024" s="71">
        <v>892400</v>
      </c>
      <c r="D1024" s="1" t="s">
        <v>5058</v>
      </c>
      <c r="E1024" s="71">
        <v>2270601</v>
      </c>
      <c r="G1024" s="1" t="s">
        <v>5059</v>
      </c>
      <c r="H1024" s="72" t="s">
        <v>5060</v>
      </c>
      <c r="I1024" s="1" t="s">
        <v>5061</v>
      </c>
      <c r="J1024" s="73">
        <v>0.85</v>
      </c>
      <c r="K1024" s="73">
        <v>0.85</v>
      </c>
      <c r="L1024" s="73">
        <v>0.85</v>
      </c>
      <c r="M1024" s="1">
        <v>1</v>
      </c>
      <c r="N1024" s="1" t="s">
        <v>1042</v>
      </c>
      <c r="O1024" s="1" t="s">
        <v>1467</v>
      </c>
      <c r="P1024" s="1">
        <v>20106010</v>
      </c>
      <c r="Q1024" s="73">
        <v>380453454</v>
      </c>
      <c r="R1024" s="74">
        <v>25.51</v>
      </c>
      <c r="S1024" s="1" t="s">
        <v>1456</v>
      </c>
      <c r="T1024" s="75">
        <v>0.92136177270005104</v>
      </c>
      <c r="U1024" s="76">
        <v>8953662626.6072006</v>
      </c>
      <c r="V1024" s="77">
        <v>8953662626.6072006</v>
      </c>
      <c r="W1024" s="77">
        <v>10533720737.1849</v>
      </c>
      <c r="X1024" s="76">
        <v>1.40363776052E-2</v>
      </c>
      <c r="Y1024" s="71">
        <v>0</v>
      </c>
      <c r="Z1024" s="71">
        <v>1</v>
      </c>
      <c r="AA1024" s="71">
        <v>0</v>
      </c>
      <c r="AB1024" s="71">
        <v>0</v>
      </c>
      <c r="AC1024" s="73">
        <v>1</v>
      </c>
      <c r="AD1024" s="73">
        <v>0</v>
      </c>
      <c r="AE1024" s="1" t="s">
        <v>1457</v>
      </c>
      <c r="AF1024" s="1" t="s">
        <v>1450</v>
      </c>
      <c r="AG1024" s="1" t="s">
        <v>1451</v>
      </c>
      <c r="AI1024" s="2" t="str">
        <f>INDEX('ISO2-ISO3'!$D$1:$D$249, MATCH($N1024, 'ISO2-ISO3'!$C$1:$C$249, 0))</f>
        <v>FRA</v>
      </c>
      <c r="AJ1024" s="2" t="str">
        <f>INDEX('WB Country Groups'!$C$2:$C$219, MATCH($AI1024, 'WB Country Groups'!$B$2:$B$219, 0))</f>
        <v>Europe &amp; Central Asia</v>
      </c>
    </row>
    <row r="1025" spans="1:36">
      <c r="A1025" s="70">
        <v>45169</v>
      </c>
      <c r="B1025" s="70">
        <v>45169</v>
      </c>
      <c r="C1025" s="71">
        <v>892400</v>
      </c>
      <c r="D1025" s="1" t="s">
        <v>5062</v>
      </c>
      <c r="E1025" s="71">
        <v>2270802</v>
      </c>
      <c r="G1025" s="1" t="s">
        <v>5063</v>
      </c>
      <c r="H1025" s="72" t="s">
        <v>5064</v>
      </c>
      <c r="I1025" s="1" t="s">
        <v>5065</v>
      </c>
      <c r="J1025" s="73">
        <v>0.95</v>
      </c>
      <c r="K1025" s="73">
        <v>0.95</v>
      </c>
      <c r="L1025" s="73">
        <v>0.95</v>
      </c>
      <c r="M1025" s="1">
        <v>1</v>
      </c>
      <c r="N1025" s="1" t="s">
        <v>1324</v>
      </c>
      <c r="O1025" s="1" t="s">
        <v>1484</v>
      </c>
      <c r="P1025" s="1">
        <v>40203030</v>
      </c>
      <c r="Q1025" s="73">
        <v>3462087722</v>
      </c>
      <c r="R1025" s="74">
        <v>23.5</v>
      </c>
      <c r="S1025" s="1" t="s">
        <v>1468</v>
      </c>
      <c r="T1025" s="75">
        <v>0.88324999999999998</v>
      </c>
      <c r="U1025" s="76">
        <v>87507623428.983902</v>
      </c>
      <c r="V1025" s="77">
        <v>87507623428.983902</v>
      </c>
      <c r="W1025" s="77">
        <v>92113287819.983002</v>
      </c>
      <c r="X1025" s="76">
        <v>0.1371829715957</v>
      </c>
      <c r="Y1025" s="71">
        <v>1</v>
      </c>
      <c r="Z1025" s="71">
        <v>0</v>
      </c>
      <c r="AA1025" s="71">
        <v>0</v>
      </c>
      <c r="AB1025" s="71">
        <v>0</v>
      </c>
      <c r="AC1025" s="73">
        <v>1</v>
      </c>
      <c r="AD1025" s="73">
        <v>0</v>
      </c>
      <c r="AE1025" s="1" t="s">
        <v>1469</v>
      </c>
      <c r="AF1025" s="1" t="s">
        <v>1470</v>
      </c>
      <c r="AG1025" s="1" t="s">
        <v>1451</v>
      </c>
      <c r="AI1025" s="2" t="str">
        <f>INDEX('ISO2-ISO3'!$D$1:$D$249, MATCH($N1025, 'ISO2-ISO3'!$C$1:$C$249, 0))</f>
        <v>CHE</v>
      </c>
      <c r="AJ1025" s="2" t="str">
        <f>INDEX('WB Country Groups'!$C$2:$C$219, MATCH($AI1025, 'WB Country Groups'!$B$2:$B$219, 0))</f>
        <v>Europe &amp; Central Asia</v>
      </c>
    </row>
    <row r="1026" spans="1:36">
      <c r="A1026" s="70">
        <v>45169</v>
      </c>
      <c r="B1026" s="70">
        <v>45169</v>
      </c>
      <c r="C1026" s="71">
        <v>892400</v>
      </c>
      <c r="D1026" s="1" t="s">
        <v>5066</v>
      </c>
      <c r="E1026" s="71">
        <v>2270901</v>
      </c>
      <c r="F1026" s="1">
        <v>816851109</v>
      </c>
      <c r="G1026" s="1" t="s">
        <v>5067</v>
      </c>
      <c r="H1026" s="72">
        <v>2138158</v>
      </c>
      <c r="I1026" s="1" t="s">
        <v>5068</v>
      </c>
      <c r="J1026" s="73">
        <v>1</v>
      </c>
      <c r="K1026" s="73">
        <v>1</v>
      </c>
      <c r="L1026" s="73">
        <v>1</v>
      </c>
      <c r="M1026" s="1">
        <v>1</v>
      </c>
      <c r="N1026" s="1" t="s">
        <v>1375</v>
      </c>
      <c r="O1026" s="1" t="s">
        <v>1548</v>
      </c>
      <c r="P1026" s="1">
        <v>55103010</v>
      </c>
      <c r="Q1026" s="73">
        <v>629300706</v>
      </c>
      <c r="R1026" s="74">
        <v>70.22</v>
      </c>
      <c r="S1026" s="1" t="s">
        <v>1448</v>
      </c>
      <c r="T1026" s="75">
        <v>1</v>
      </c>
      <c r="U1026" s="76">
        <v>44189495575.32</v>
      </c>
      <c r="V1026" s="77">
        <v>44189495575.32</v>
      </c>
      <c r="W1026" s="77">
        <v>44189495575.32</v>
      </c>
      <c r="X1026" s="76">
        <v>6.9274493796099998E-2</v>
      </c>
      <c r="Y1026" s="71">
        <v>1</v>
      </c>
      <c r="Z1026" s="71">
        <v>0</v>
      </c>
      <c r="AA1026" s="71">
        <v>0</v>
      </c>
      <c r="AB1026" s="71">
        <v>0</v>
      </c>
      <c r="AC1026" s="73">
        <v>1</v>
      </c>
      <c r="AD1026" s="73">
        <v>0</v>
      </c>
      <c r="AE1026" s="1" t="s">
        <v>1449</v>
      </c>
      <c r="AF1026" s="1" t="s">
        <v>1450</v>
      </c>
      <c r="AG1026" s="1" t="s">
        <v>1451</v>
      </c>
      <c r="AI1026" s="2" t="str">
        <f>INDEX('ISO2-ISO3'!$D$1:$D$249, MATCH($N1026, 'ISO2-ISO3'!$C$1:$C$249, 0))</f>
        <v>USA</v>
      </c>
      <c r="AJ1026" s="2" t="str">
        <f>INDEX('WB Country Groups'!$C$2:$C$219, MATCH($AI1026, 'WB Country Groups'!$B$2:$B$219, 0))</f>
        <v>North America</v>
      </c>
    </row>
    <row r="1027" spans="1:36">
      <c r="A1027" s="70">
        <v>45169</v>
      </c>
      <c r="B1027" s="70">
        <v>45169</v>
      </c>
      <c r="C1027" s="71">
        <v>892400</v>
      </c>
      <c r="D1027" s="1" t="s">
        <v>5069</v>
      </c>
      <c r="E1027" s="71">
        <v>2271101</v>
      </c>
      <c r="G1027" s="1" t="s">
        <v>5070</v>
      </c>
      <c r="H1027" s="72">
        <v>5473113</v>
      </c>
      <c r="I1027" s="1" t="s">
        <v>5071</v>
      </c>
      <c r="J1027" s="73">
        <v>0.7</v>
      </c>
      <c r="K1027" s="73">
        <v>0.7</v>
      </c>
      <c r="L1027" s="73">
        <v>0.7</v>
      </c>
      <c r="M1027" s="1">
        <v>1</v>
      </c>
      <c r="N1027" s="1" t="s">
        <v>1243</v>
      </c>
      <c r="O1027" s="1" t="s">
        <v>1484</v>
      </c>
      <c r="P1027" s="1">
        <v>40101010</v>
      </c>
      <c r="Q1027" s="73">
        <v>262470034</v>
      </c>
      <c r="R1027" s="74">
        <v>107.9</v>
      </c>
      <c r="S1027" s="1" t="s">
        <v>4044</v>
      </c>
      <c r="T1027" s="75">
        <v>4.1212499999999999</v>
      </c>
      <c r="U1027" s="76">
        <v>4810278839.6772804</v>
      </c>
      <c r="V1027" s="77">
        <v>4810278839.6772804</v>
      </c>
      <c r="W1027" s="77">
        <v>6871826913.8246899</v>
      </c>
      <c r="X1027" s="76">
        <v>7.5409240884000001E-3</v>
      </c>
      <c r="Y1027" s="71">
        <v>0</v>
      </c>
      <c r="Z1027" s="71">
        <v>1</v>
      </c>
      <c r="AA1027" s="71">
        <v>0</v>
      </c>
      <c r="AB1027" s="71">
        <v>0</v>
      </c>
      <c r="AC1027" s="73">
        <v>0</v>
      </c>
      <c r="AD1027" s="73">
        <v>1</v>
      </c>
      <c r="AE1027" s="1" t="s">
        <v>4045</v>
      </c>
      <c r="AF1027" s="1" t="s">
        <v>4256</v>
      </c>
      <c r="AG1027" s="1" t="s">
        <v>1451</v>
      </c>
      <c r="AI1027" s="2" t="str">
        <f>INDEX('ISO2-ISO3'!$D$1:$D$249, MATCH($N1027, 'ISO2-ISO3'!$C$1:$C$249, 0))</f>
        <v>POL</v>
      </c>
      <c r="AJ1027" s="2" t="str">
        <f>INDEX('WB Country Groups'!$C$2:$C$219, MATCH($AI1027, 'WB Country Groups'!$B$2:$B$219, 0))</f>
        <v>Europe &amp; Central Asia</v>
      </c>
    </row>
    <row r="1028" spans="1:36">
      <c r="A1028" s="70">
        <v>45169</v>
      </c>
      <c r="B1028" s="70">
        <v>45169</v>
      </c>
      <c r="C1028" s="71">
        <v>892400</v>
      </c>
      <c r="D1028" s="1" t="s">
        <v>5072</v>
      </c>
      <c r="E1028" s="71">
        <v>2272201</v>
      </c>
      <c r="G1028" s="1" t="s">
        <v>5073</v>
      </c>
      <c r="H1028" s="72">
        <v>6205133</v>
      </c>
      <c r="I1028" s="1" t="s">
        <v>5074</v>
      </c>
      <c r="J1028" s="73">
        <v>0.6</v>
      </c>
      <c r="K1028" s="73">
        <v>0.6</v>
      </c>
      <c r="L1028" s="73">
        <v>0.6</v>
      </c>
      <c r="M1028" s="1">
        <v>1</v>
      </c>
      <c r="N1028" s="1" t="s">
        <v>1293</v>
      </c>
      <c r="O1028" s="1" t="s">
        <v>1467</v>
      </c>
      <c r="P1028" s="1">
        <v>20106010</v>
      </c>
      <c r="Q1028" s="73">
        <v>68237178293</v>
      </c>
      <c r="R1028" s="74">
        <v>0.14499999999999999</v>
      </c>
      <c r="S1028" s="1" t="s">
        <v>1834</v>
      </c>
      <c r="T1028" s="75">
        <v>1.3505</v>
      </c>
      <c r="U1028" s="76">
        <v>4395878942.2369499</v>
      </c>
      <c r="V1028" s="77">
        <v>4395878942.2369499</v>
      </c>
      <c r="W1028" s="77">
        <v>7326464903.7282495</v>
      </c>
      <c r="X1028" s="76">
        <v>6.8912822957000004E-3</v>
      </c>
      <c r="Y1028" s="71">
        <v>0</v>
      </c>
      <c r="Z1028" s="71">
        <v>1</v>
      </c>
      <c r="AA1028" s="71">
        <v>0</v>
      </c>
      <c r="AB1028" s="71">
        <v>0</v>
      </c>
      <c r="AC1028" s="73">
        <v>0</v>
      </c>
      <c r="AD1028" s="73">
        <v>1</v>
      </c>
      <c r="AE1028" s="1" t="s">
        <v>1835</v>
      </c>
      <c r="AF1028" s="1" t="s">
        <v>1450</v>
      </c>
      <c r="AG1028" s="1" t="s">
        <v>1451</v>
      </c>
      <c r="AI1028" s="2" t="str">
        <f>INDEX('ISO2-ISO3'!$D$1:$D$249, MATCH($N1028, 'ISO2-ISO3'!$C$1:$C$249, 0))</f>
        <v>SGP</v>
      </c>
      <c r="AJ1028" s="2" t="str">
        <f>INDEX('WB Country Groups'!$C$2:$C$219, MATCH($AI1028, 'WB Country Groups'!$B$2:$B$219, 0))</f>
        <v>East Asia &amp; Pacific</v>
      </c>
    </row>
    <row r="1029" spans="1:36">
      <c r="A1029" s="70">
        <v>45169</v>
      </c>
      <c r="B1029" s="70">
        <v>45169</v>
      </c>
      <c r="C1029" s="71">
        <v>892400</v>
      </c>
      <c r="D1029" s="1" t="s">
        <v>5075</v>
      </c>
      <c r="E1029" s="71">
        <v>2272701</v>
      </c>
      <c r="G1029" s="1" t="s">
        <v>5076</v>
      </c>
      <c r="H1029" s="72">
        <v>6297356</v>
      </c>
      <c r="I1029" s="1" t="s">
        <v>5077</v>
      </c>
      <c r="J1029" s="73">
        <v>0.35</v>
      </c>
      <c r="K1029" s="73">
        <v>0.35</v>
      </c>
      <c r="L1029" s="73">
        <v>0.35</v>
      </c>
      <c r="M1029" s="1">
        <v>1</v>
      </c>
      <c r="N1029" s="1" t="s">
        <v>1097</v>
      </c>
      <c r="O1029" s="1" t="s">
        <v>1499</v>
      </c>
      <c r="P1029" s="1">
        <v>30302010</v>
      </c>
      <c r="Q1029" s="73">
        <v>1771763464</v>
      </c>
      <c r="R1029" s="74">
        <v>553.1</v>
      </c>
      <c r="S1029" s="1" t="s">
        <v>3305</v>
      </c>
      <c r="T1029" s="75">
        <v>82.786249999999995</v>
      </c>
      <c r="U1029" s="76">
        <v>4143041026.4801202</v>
      </c>
      <c r="V1029" s="77">
        <v>4143041026.4801202</v>
      </c>
      <c r="W1029" s="77">
        <v>11837260075.657499</v>
      </c>
      <c r="X1029" s="76">
        <v>6.494916182E-3</v>
      </c>
      <c r="Y1029" s="71">
        <v>1</v>
      </c>
      <c r="Z1029" s="71">
        <v>0</v>
      </c>
      <c r="AA1029" s="71">
        <v>0</v>
      </c>
      <c r="AB1029" s="71">
        <v>0</v>
      </c>
      <c r="AC1029" s="73">
        <v>0</v>
      </c>
      <c r="AD1029" s="73">
        <v>1</v>
      </c>
      <c r="AE1029" s="1" t="s">
        <v>3306</v>
      </c>
      <c r="AF1029" s="1" t="s">
        <v>1450</v>
      </c>
      <c r="AG1029" s="1" t="s">
        <v>1451</v>
      </c>
      <c r="AI1029" s="2" t="str">
        <f>INDEX('ISO2-ISO3'!$D$1:$D$249, MATCH($N1029, 'ISO2-ISO3'!$C$1:$C$249, 0))</f>
        <v>IND</v>
      </c>
      <c r="AJ1029" s="2" t="str">
        <f>INDEX('WB Country Groups'!$C$2:$C$219, MATCH($AI1029, 'WB Country Groups'!$B$2:$B$219, 0))</f>
        <v>South Asia</v>
      </c>
    </row>
    <row r="1030" spans="1:36">
      <c r="A1030" s="70">
        <v>45169</v>
      </c>
      <c r="B1030" s="70">
        <v>45169</v>
      </c>
      <c r="C1030" s="71">
        <v>892400</v>
      </c>
      <c r="D1030" s="1" t="s">
        <v>5078</v>
      </c>
      <c r="E1030" s="71">
        <v>2272801</v>
      </c>
      <c r="F1030" s="1" t="s">
        <v>5079</v>
      </c>
      <c r="G1030" s="1" t="s">
        <v>5080</v>
      </c>
      <c r="H1030" s="72">
        <v>6206051</v>
      </c>
      <c r="I1030" s="1" t="s">
        <v>5081</v>
      </c>
      <c r="J1030" s="73">
        <v>0.25</v>
      </c>
      <c r="K1030" s="73">
        <v>0.25</v>
      </c>
      <c r="L1030" s="73">
        <v>0.25</v>
      </c>
      <c r="M1030" s="1">
        <v>1</v>
      </c>
      <c r="N1030" s="1" t="s">
        <v>1097</v>
      </c>
      <c r="O1030" s="1" t="s">
        <v>1474</v>
      </c>
      <c r="P1030" s="1">
        <v>45102010</v>
      </c>
      <c r="Q1030" s="73">
        <v>5487979909</v>
      </c>
      <c r="R1030" s="74">
        <v>408.4</v>
      </c>
      <c r="S1030" s="1" t="s">
        <v>3305</v>
      </c>
      <c r="T1030" s="75">
        <v>82.786249999999995</v>
      </c>
      <c r="U1030" s="76">
        <v>6768306919.4328804</v>
      </c>
      <c r="V1030" s="77">
        <v>6768306919.4328804</v>
      </c>
      <c r="W1030" s="77">
        <v>27073227677.731499</v>
      </c>
      <c r="X1030" s="76">
        <v>1.06104636316E-2</v>
      </c>
      <c r="Y1030" s="71">
        <v>1</v>
      </c>
      <c r="Z1030" s="71">
        <v>0</v>
      </c>
      <c r="AA1030" s="71">
        <v>0</v>
      </c>
      <c r="AB1030" s="71">
        <v>0</v>
      </c>
      <c r="AC1030" s="73">
        <v>1</v>
      </c>
      <c r="AD1030" s="73">
        <v>0</v>
      </c>
      <c r="AE1030" s="1" t="s">
        <v>3306</v>
      </c>
      <c r="AF1030" s="1" t="s">
        <v>1450</v>
      </c>
      <c r="AG1030" s="1" t="s">
        <v>1451</v>
      </c>
      <c r="AI1030" s="2" t="str">
        <f>INDEX('ISO2-ISO3'!$D$1:$D$249, MATCH($N1030, 'ISO2-ISO3'!$C$1:$C$249, 0))</f>
        <v>IND</v>
      </c>
      <c r="AJ1030" s="2" t="str">
        <f>INDEX('WB Country Groups'!$C$2:$C$219, MATCH($AI1030, 'WB Country Groups'!$B$2:$B$219, 0))</f>
        <v>South Asia</v>
      </c>
    </row>
    <row r="1031" spans="1:36">
      <c r="A1031" s="70">
        <v>45169</v>
      </c>
      <c r="B1031" s="70">
        <v>45169</v>
      </c>
      <c r="C1031" s="71">
        <v>892400</v>
      </c>
      <c r="D1031" s="1" t="s">
        <v>5082</v>
      </c>
      <c r="E1031" s="71">
        <v>2273101</v>
      </c>
      <c r="G1031" s="1" t="s">
        <v>5083</v>
      </c>
      <c r="H1031" s="72" t="s">
        <v>5084</v>
      </c>
      <c r="I1031" s="1" t="s">
        <v>5085</v>
      </c>
      <c r="J1031" s="73">
        <v>0.35</v>
      </c>
      <c r="K1031" s="73">
        <v>0.2</v>
      </c>
      <c r="L1031" s="73">
        <v>0.2</v>
      </c>
      <c r="M1031" s="1">
        <v>1</v>
      </c>
      <c r="N1031" s="1" t="s">
        <v>1097</v>
      </c>
      <c r="O1031" s="1" t="s">
        <v>1484</v>
      </c>
      <c r="P1031" s="1">
        <v>40101010</v>
      </c>
      <c r="Q1031" s="73">
        <v>5171362179</v>
      </c>
      <c r="R1031" s="74">
        <v>187.15</v>
      </c>
      <c r="S1031" s="1" t="s">
        <v>3305</v>
      </c>
      <c r="T1031" s="75">
        <v>82.786249999999995</v>
      </c>
      <c r="U1031" s="76">
        <v>2338118786.1507201</v>
      </c>
      <c r="V1031" s="77">
        <v>2338118786.1507201</v>
      </c>
      <c r="W1031" s="77">
        <v>11690593930.753599</v>
      </c>
      <c r="X1031" s="76">
        <v>3.6653958873000001E-3</v>
      </c>
      <c r="Y1031" s="71">
        <v>0</v>
      </c>
      <c r="Z1031" s="71">
        <v>1</v>
      </c>
      <c r="AA1031" s="71">
        <v>0</v>
      </c>
      <c r="AB1031" s="71">
        <v>0</v>
      </c>
      <c r="AC1031" s="73">
        <v>1</v>
      </c>
      <c r="AD1031" s="73">
        <v>0</v>
      </c>
      <c r="AE1031" s="1" t="s">
        <v>3306</v>
      </c>
      <c r="AF1031" s="1" t="s">
        <v>1450</v>
      </c>
      <c r="AG1031" s="1" t="s">
        <v>1451</v>
      </c>
      <c r="AI1031" s="2" t="str">
        <f>INDEX('ISO2-ISO3'!$D$1:$D$249, MATCH($N1031, 'ISO2-ISO3'!$C$1:$C$249, 0))</f>
        <v>IND</v>
      </c>
      <c r="AJ1031" s="2" t="str">
        <f>INDEX('WB Country Groups'!$C$2:$C$219, MATCH($AI1031, 'WB Country Groups'!$B$2:$B$219, 0))</f>
        <v>South Asia</v>
      </c>
    </row>
    <row r="1032" spans="1:36">
      <c r="A1032" s="70">
        <v>45169</v>
      </c>
      <c r="B1032" s="70">
        <v>45169</v>
      </c>
      <c r="C1032" s="71">
        <v>892400</v>
      </c>
      <c r="D1032" s="1" t="s">
        <v>5086</v>
      </c>
      <c r="E1032" s="71">
        <v>2273401</v>
      </c>
      <c r="G1032" s="1" t="s">
        <v>5087</v>
      </c>
      <c r="H1032" s="72">
        <v>6205122</v>
      </c>
      <c r="I1032" s="1" t="s">
        <v>5088</v>
      </c>
      <c r="J1032" s="73">
        <v>0.8</v>
      </c>
      <c r="K1032" s="73">
        <v>0.8</v>
      </c>
      <c r="L1032" s="73">
        <v>0.8</v>
      </c>
      <c r="M1032" s="1">
        <v>1</v>
      </c>
      <c r="N1032" s="1" t="s">
        <v>1097</v>
      </c>
      <c r="O1032" s="1" t="s">
        <v>1474</v>
      </c>
      <c r="P1032" s="1">
        <v>45102010</v>
      </c>
      <c r="Q1032" s="73">
        <v>4148560044</v>
      </c>
      <c r="R1032" s="74">
        <v>1435.45</v>
      </c>
      <c r="S1032" s="1" t="s">
        <v>3305</v>
      </c>
      <c r="T1032" s="75">
        <v>82.786249999999995</v>
      </c>
      <c r="U1032" s="76">
        <v>57546276249.109497</v>
      </c>
      <c r="V1032" s="77">
        <v>57546276249.109497</v>
      </c>
      <c r="W1032" s="77">
        <v>71932845311.386902</v>
      </c>
      <c r="X1032" s="76">
        <v>9.0213502215899993E-2</v>
      </c>
      <c r="Y1032" s="71">
        <v>1</v>
      </c>
      <c r="Z1032" s="71">
        <v>0</v>
      </c>
      <c r="AA1032" s="71">
        <v>0</v>
      </c>
      <c r="AB1032" s="71">
        <v>0</v>
      </c>
      <c r="AC1032" s="73">
        <v>0.65</v>
      </c>
      <c r="AD1032" s="73">
        <v>0.35</v>
      </c>
      <c r="AE1032" s="1" t="s">
        <v>3306</v>
      </c>
      <c r="AF1032" s="1" t="s">
        <v>1450</v>
      </c>
      <c r="AG1032" s="1" t="s">
        <v>1451</v>
      </c>
      <c r="AI1032" s="2" t="str">
        <f>INDEX('ISO2-ISO3'!$D$1:$D$249, MATCH($N1032, 'ISO2-ISO3'!$C$1:$C$249, 0))</f>
        <v>IND</v>
      </c>
      <c r="AJ1032" s="2" t="str">
        <f>INDEX('WB Country Groups'!$C$2:$C$219, MATCH($AI1032, 'WB Country Groups'!$B$2:$B$219, 0))</f>
        <v>South Asia</v>
      </c>
    </row>
    <row r="1033" spans="1:36">
      <c r="A1033" s="70">
        <v>45169</v>
      </c>
      <c r="B1033" s="70">
        <v>45169</v>
      </c>
      <c r="C1033" s="71">
        <v>892400</v>
      </c>
      <c r="D1033" s="1" t="s">
        <v>5089</v>
      </c>
      <c r="E1033" s="71">
        <v>2273701</v>
      </c>
      <c r="G1033" s="1" t="s">
        <v>5090</v>
      </c>
      <c r="H1033" s="72">
        <v>6726548</v>
      </c>
      <c r="I1033" s="1" t="s">
        <v>5091</v>
      </c>
      <c r="J1033" s="73">
        <v>0.5</v>
      </c>
      <c r="K1033" s="73">
        <v>0.5</v>
      </c>
      <c r="L1033" s="73">
        <v>0.5</v>
      </c>
      <c r="M1033" s="1">
        <v>1</v>
      </c>
      <c r="N1033" s="1" t="s">
        <v>1097</v>
      </c>
      <c r="O1033" s="1" t="s">
        <v>1455</v>
      </c>
      <c r="P1033" s="1">
        <v>25102020</v>
      </c>
      <c r="Q1033" s="73">
        <v>475088000</v>
      </c>
      <c r="R1033" s="74">
        <v>1419.9</v>
      </c>
      <c r="S1033" s="1" t="s">
        <v>3305</v>
      </c>
      <c r="T1033" s="75">
        <v>82.786249999999995</v>
      </c>
      <c r="U1033" s="76">
        <v>4074211908.37851</v>
      </c>
      <c r="V1033" s="77">
        <v>4074211908.37851</v>
      </c>
      <c r="W1033" s="77">
        <v>8148423816.7570105</v>
      </c>
      <c r="X1033" s="76">
        <v>6.3870149204999999E-3</v>
      </c>
      <c r="Y1033" s="71">
        <v>0</v>
      </c>
      <c r="Z1033" s="71">
        <v>1</v>
      </c>
      <c r="AA1033" s="71">
        <v>0</v>
      </c>
      <c r="AB1033" s="71">
        <v>0</v>
      </c>
      <c r="AC1033" s="73">
        <v>0</v>
      </c>
      <c r="AD1033" s="73">
        <v>1</v>
      </c>
      <c r="AE1033" s="1" t="s">
        <v>3306</v>
      </c>
      <c r="AF1033" s="1" t="s">
        <v>1450</v>
      </c>
      <c r="AG1033" s="1" t="s">
        <v>1451</v>
      </c>
      <c r="AI1033" s="2" t="str">
        <f>INDEX('ISO2-ISO3'!$D$1:$D$249, MATCH($N1033, 'ISO2-ISO3'!$C$1:$C$249, 0))</f>
        <v>IND</v>
      </c>
      <c r="AJ1033" s="2" t="str">
        <f>INDEX('WB Country Groups'!$C$2:$C$219, MATCH($AI1033, 'WB Country Groups'!$B$2:$B$219, 0))</f>
        <v>South Asia</v>
      </c>
    </row>
    <row r="1034" spans="1:36">
      <c r="A1034" s="70">
        <v>45169</v>
      </c>
      <c r="B1034" s="70">
        <v>45169</v>
      </c>
      <c r="C1034" s="71">
        <v>892400</v>
      </c>
      <c r="D1034" s="1" t="s">
        <v>5092</v>
      </c>
      <c r="E1034" s="71">
        <v>2273801</v>
      </c>
      <c r="G1034" s="1" t="s">
        <v>5093</v>
      </c>
      <c r="H1034" s="72">
        <v>6327327</v>
      </c>
      <c r="I1034" s="1" t="s">
        <v>5094</v>
      </c>
      <c r="J1034" s="73">
        <v>0.55000000000000004</v>
      </c>
      <c r="K1034" s="73">
        <v>0.55000000000000004</v>
      </c>
      <c r="L1034" s="73">
        <v>0.55000000000000004</v>
      </c>
      <c r="M1034" s="1">
        <v>1</v>
      </c>
      <c r="N1034" s="1" t="s">
        <v>1097</v>
      </c>
      <c r="O1034" s="1" t="s">
        <v>1455</v>
      </c>
      <c r="P1034" s="1">
        <v>25102020</v>
      </c>
      <c r="Q1034" s="73">
        <v>199839718</v>
      </c>
      <c r="R1034" s="74">
        <v>2915.95</v>
      </c>
      <c r="S1034" s="1" t="s">
        <v>3305</v>
      </c>
      <c r="T1034" s="75">
        <v>82.786249999999995</v>
      </c>
      <c r="U1034" s="76">
        <v>3871384971.9748802</v>
      </c>
      <c r="V1034" s="77">
        <v>3871384971.9748802</v>
      </c>
      <c r="W1034" s="77">
        <v>7038881767.2270498</v>
      </c>
      <c r="X1034" s="76">
        <v>6.0690494592E-3</v>
      </c>
      <c r="Y1034" s="71">
        <v>0</v>
      </c>
      <c r="Z1034" s="71">
        <v>1</v>
      </c>
      <c r="AA1034" s="71">
        <v>0</v>
      </c>
      <c r="AB1034" s="71">
        <v>0</v>
      </c>
      <c r="AC1034" s="73">
        <v>1</v>
      </c>
      <c r="AD1034" s="73">
        <v>0</v>
      </c>
      <c r="AE1034" s="1" t="s">
        <v>3306</v>
      </c>
      <c r="AF1034" s="1" t="s">
        <v>1450</v>
      </c>
      <c r="AG1034" s="1" t="s">
        <v>1451</v>
      </c>
      <c r="AI1034" s="2" t="str">
        <f>INDEX('ISO2-ISO3'!$D$1:$D$249, MATCH($N1034, 'ISO2-ISO3'!$C$1:$C$249, 0))</f>
        <v>IND</v>
      </c>
      <c r="AJ1034" s="2" t="str">
        <f>INDEX('WB Country Groups'!$C$2:$C$219, MATCH($AI1034, 'WB Country Groups'!$B$2:$B$219, 0))</f>
        <v>South Asia</v>
      </c>
    </row>
    <row r="1035" spans="1:36">
      <c r="A1035" s="70">
        <v>45169</v>
      </c>
      <c r="B1035" s="70">
        <v>45169</v>
      </c>
      <c r="C1035" s="71">
        <v>892400</v>
      </c>
      <c r="D1035" s="1" t="s">
        <v>5095</v>
      </c>
      <c r="E1035" s="71">
        <v>2274401</v>
      </c>
      <c r="G1035" s="1" t="s">
        <v>5096</v>
      </c>
      <c r="H1035" s="72" t="s">
        <v>5097</v>
      </c>
      <c r="I1035" s="1" t="s">
        <v>5098</v>
      </c>
      <c r="J1035" s="73">
        <v>0.65</v>
      </c>
      <c r="K1035" s="73">
        <v>0.65</v>
      </c>
      <c r="L1035" s="73">
        <v>0.65</v>
      </c>
      <c r="M1035" s="1">
        <v>1</v>
      </c>
      <c r="N1035" s="1" t="s">
        <v>1097</v>
      </c>
      <c r="O1035" s="1" t="s">
        <v>1447</v>
      </c>
      <c r="P1035" s="1">
        <v>35202010</v>
      </c>
      <c r="Q1035" s="73">
        <v>807150593</v>
      </c>
      <c r="R1035" s="74">
        <v>1257.5999999999999</v>
      </c>
      <c r="S1035" s="1" t="s">
        <v>3305</v>
      </c>
      <c r="T1035" s="75">
        <v>82.786249999999995</v>
      </c>
      <c r="U1035" s="76">
        <v>7969888486.8190098</v>
      </c>
      <c r="V1035" s="77">
        <v>7969888486.8190098</v>
      </c>
      <c r="W1035" s="77">
        <v>12261366902.7985</v>
      </c>
      <c r="X1035" s="76">
        <v>1.2494145573399999E-2</v>
      </c>
      <c r="Y1035" s="71">
        <v>1</v>
      </c>
      <c r="Z1035" s="71">
        <v>0</v>
      </c>
      <c r="AA1035" s="71">
        <v>0</v>
      </c>
      <c r="AB1035" s="71">
        <v>0</v>
      </c>
      <c r="AC1035" s="73">
        <v>1</v>
      </c>
      <c r="AD1035" s="73">
        <v>0</v>
      </c>
      <c r="AE1035" s="1" t="s">
        <v>3306</v>
      </c>
      <c r="AF1035" s="1" t="s">
        <v>1450</v>
      </c>
      <c r="AG1035" s="1" t="s">
        <v>1451</v>
      </c>
      <c r="AI1035" s="2" t="str">
        <f>INDEX('ISO2-ISO3'!$D$1:$D$249, MATCH($N1035, 'ISO2-ISO3'!$C$1:$C$249, 0))</f>
        <v>IND</v>
      </c>
      <c r="AJ1035" s="2" t="str">
        <f>INDEX('WB Country Groups'!$C$2:$C$219, MATCH($AI1035, 'WB Country Groups'!$B$2:$B$219, 0))</f>
        <v>South Asia</v>
      </c>
    </row>
    <row r="1036" spans="1:36">
      <c r="A1036" s="70">
        <v>45169</v>
      </c>
      <c r="B1036" s="70">
        <v>45169</v>
      </c>
      <c r="C1036" s="71">
        <v>892400</v>
      </c>
      <c r="D1036" s="1" t="s">
        <v>5099</v>
      </c>
      <c r="E1036" s="71">
        <v>2276501</v>
      </c>
      <c r="G1036" s="1" t="s">
        <v>5100</v>
      </c>
      <c r="H1036" s="72">
        <v>5983816</v>
      </c>
      <c r="I1036" s="1" t="s">
        <v>5101</v>
      </c>
      <c r="J1036" s="73">
        <v>1</v>
      </c>
      <c r="K1036" s="73">
        <v>1</v>
      </c>
      <c r="L1036" s="73">
        <v>1</v>
      </c>
      <c r="M1036" s="1">
        <v>1</v>
      </c>
      <c r="N1036" s="1" t="s">
        <v>1324</v>
      </c>
      <c r="O1036" s="1" t="s">
        <v>1484</v>
      </c>
      <c r="P1036" s="1">
        <v>40301030</v>
      </c>
      <c r="Q1036" s="73">
        <v>150460167</v>
      </c>
      <c r="R1036" s="74">
        <v>415</v>
      </c>
      <c r="S1036" s="1" t="s">
        <v>1468</v>
      </c>
      <c r="T1036" s="75">
        <v>0.88324999999999998</v>
      </c>
      <c r="U1036" s="76">
        <v>70694559077.271393</v>
      </c>
      <c r="V1036" s="77">
        <v>70694559077.271393</v>
      </c>
      <c r="W1036" s="77">
        <v>70694559077.271393</v>
      </c>
      <c r="X1036" s="76">
        <v>0.110825655067</v>
      </c>
      <c r="Y1036" s="71">
        <v>1</v>
      </c>
      <c r="Z1036" s="71">
        <v>0</v>
      </c>
      <c r="AA1036" s="71">
        <v>0</v>
      </c>
      <c r="AB1036" s="71">
        <v>0</v>
      </c>
      <c r="AC1036" s="73">
        <v>1</v>
      </c>
      <c r="AD1036" s="73">
        <v>0</v>
      </c>
      <c r="AE1036" s="1" t="s">
        <v>1469</v>
      </c>
      <c r="AF1036" s="1" t="s">
        <v>1470</v>
      </c>
      <c r="AG1036" s="1" t="s">
        <v>1451</v>
      </c>
      <c r="AI1036" s="2" t="str">
        <f>INDEX('ISO2-ISO3'!$D$1:$D$249, MATCH($N1036, 'ISO2-ISO3'!$C$1:$C$249, 0))</f>
        <v>CHE</v>
      </c>
      <c r="AJ1036" s="2" t="str">
        <f>INDEX('WB Country Groups'!$C$2:$C$219, MATCH($AI1036, 'WB Country Groups'!$B$2:$B$219, 0))</f>
        <v>Europe &amp; Central Asia</v>
      </c>
    </row>
    <row r="1037" spans="1:36">
      <c r="A1037" s="70">
        <v>45169</v>
      </c>
      <c r="B1037" s="70">
        <v>45169</v>
      </c>
      <c r="C1037" s="71">
        <v>892400</v>
      </c>
      <c r="D1037" s="1" t="s">
        <v>5102</v>
      </c>
      <c r="E1037" s="71">
        <v>2276601</v>
      </c>
      <c r="G1037" s="1" t="s">
        <v>5103</v>
      </c>
      <c r="H1037" s="72">
        <v>287580</v>
      </c>
      <c r="I1037" s="1" t="s">
        <v>5104</v>
      </c>
      <c r="J1037" s="73">
        <v>0.95</v>
      </c>
      <c r="K1037" s="73">
        <v>0.95</v>
      </c>
      <c r="L1037" s="73">
        <v>0.95</v>
      </c>
      <c r="M1037" s="1">
        <v>1</v>
      </c>
      <c r="N1037" s="1" t="s">
        <v>1369</v>
      </c>
      <c r="O1037" s="1" t="s">
        <v>1499</v>
      </c>
      <c r="P1037" s="1">
        <v>30203010</v>
      </c>
      <c r="Q1037" s="73">
        <v>2235927153</v>
      </c>
      <c r="R1037" s="74">
        <v>26.225000000000001</v>
      </c>
      <c r="S1037" s="1" t="s">
        <v>1669</v>
      </c>
      <c r="T1037" s="75">
        <v>0.78917255257862096</v>
      </c>
      <c r="U1037" s="76">
        <v>70587009046.420303</v>
      </c>
      <c r="V1037" s="77">
        <v>70587009046.420303</v>
      </c>
      <c r="W1037" s="77">
        <v>74302114785.705597</v>
      </c>
      <c r="X1037" s="76">
        <v>0.1106570522384</v>
      </c>
      <c r="Y1037" s="71">
        <v>1</v>
      </c>
      <c r="Z1037" s="71">
        <v>0</v>
      </c>
      <c r="AA1037" s="71">
        <v>0</v>
      </c>
      <c r="AB1037" s="71">
        <v>0</v>
      </c>
      <c r="AC1037" s="73">
        <v>1</v>
      </c>
      <c r="AD1037" s="73">
        <v>0</v>
      </c>
      <c r="AE1037" s="1" t="s">
        <v>1670</v>
      </c>
      <c r="AF1037" s="1" t="s">
        <v>1450</v>
      </c>
      <c r="AG1037" s="1" t="s">
        <v>1451</v>
      </c>
      <c r="AI1037" s="2" t="str">
        <f>INDEX('ISO2-ISO3'!$D$1:$D$249, MATCH($N1037, 'ISO2-ISO3'!$C$1:$C$249, 0))</f>
        <v>GBR</v>
      </c>
      <c r="AJ1037" s="2" t="str">
        <f>INDEX('WB Country Groups'!$C$2:$C$219, MATCH($AI1037, 'WB Country Groups'!$B$2:$B$219, 0))</f>
        <v>Europe &amp; Central Asia</v>
      </c>
    </row>
    <row r="1038" spans="1:36">
      <c r="A1038" s="70">
        <v>45169</v>
      </c>
      <c r="B1038" s="70">
        <v>45169</v>
      </c>
      <c r="C1038" s="71">
        <v>892400</v>
      </c>
      <c r="D1038" s="1" t="s">
        <v>5105</v>
      </c>
      <c r="E1038" s="71">
        <v>2277101</v>
      </c>
      <c r="F1038" s="1">
        <v>60505104</v>
      </c>
      <c r="G1038" s="1" t="s">
        <v>5106</v>
      </c>
      <c r="H1038" s="72">
        <v>2295677</v>
      </c>
      <c r="I1038" s="1" t="s">
        <v>5107</v>
      </c>
      <c r="J1038" s="73">
        <v>0.9</v>
      </c>
      <c r="K1038" s="73">
        <v>0.9</v>
      </c>
      <c r="L1038" s="73">
        <v>0.9</v>
      </c>
      <c r="M1038" s="1">
        <v>1</v>
      </c>
      <c r="N1038" s="1" t="s">
        <v>1375</v>
      </c>
      <c r="O1038" s="1" t="s">
        <v>1484</v>
      </c>
      <c r="P1038" s="1">
        <v>40101010</v>
      </c>
      <c r="Q1038" s="73">
        <v>7999284317</v>
      </c>
      <c r="R1038" s="74">
        <v>28.67</v>
      </c>
      <c r="S1038" s="1" t="s">
        <v>1448</v>
      </c>
      <c r="T1038" s="75">
        <v>1</v>
      </c>
      <c r="U1038" s="76">
        <v>206405533231.55099</v>
      </c>
      <c r="V1038" s="77">
        <v>206405533231.55099</v>
      </c>
      <c r="W1038" s="77">
        <v>229339481368.39001</v>
      </c>
      <c r="X1038" s="76">
        <v>0.32357551597180001</v>
      </c>
      <c r="Y1038" s="71">
        <v>1</v>
      </c>
      <c r="Z1038" s="71">
        <v>0</v>
      </c>
      <c r="AA1038" s="71">
        <v>0</v>
      </c>
      <c r="AB1038" s="71">
        <v>0</v>
      </c>
      <c r="AC1038" s="73">
        <v>1</v>
      </c>
      <c r="AD1038" s="73">
        <v>0</v>
      </c>
      <c r="AE1038" s="1" t="s">
        <v>1449</v>
      </c>
      <c r="AF1038" s="1" t="s">
        <v>1450</v>
      </c>
      <c r="AG1038" s="1" t="s">
        <v>1451</v>
      </c>
      <c r="AI1038" s="2" t="str">
        <f>INDEX('ISO2-ISO3'!$D$1:$D$249, MATCH($N1038, 'ISO2-ISO3'!$C$1:$C$249, 0))</f>
        <v>USA</v>
      </c>
      <c r="AJ1038" s="2" t="str">
        <f>INDEX('WB Country Groups'!$C$2:$C$219, MATCH($AI1038, 'WB Country Groups'!$B$2:$B$219, 0))</f>
        <v>North America</v>
      </c>
    </row>
    <row r="1039" spans="1:36">
      <c r="A1039" s="70">
        <v>45169</v>
      </c>
      <c r="B1039" s="70">
        <v>45169</v>
      </c>
      <c r="C1039" s="71">
        <v>892400</v>
      </c>
      <c r="D1039" s="1" t="s">
        <v>5108</v>
      </c>
      <c r="E1039" s="71">
        <v>2277501</v>
      </c>
      <c r="G1039" s="1" t="s">
        <v>5109</v>
      </c>
      <c r="H1039" s="72">
        <v>5533976</v>
      </c>
      <c r="I1039" s="1" t="s">
        <v>5110</v>
      </c>
      <c r="J1039" s="73">
        <v>0.5</v>
      </c>
      <c r="K1039" s="73">
        <v>0.5</v>
      </c>
      <c r="L1039" s="73">
        <v>0.5</v>
      </c>
      <c r="M1039" s="1">
        <v>1</v>
      </c>
      <c r="N1039" s="1" t="s">
        <v>1324</v>
      </c>
      <c r="O1039" s="1" t="s">
        <v>1692</v>
      </c>
      <c r="P1039" s="1">
        <v>50101020</v>
      </c>
      <c r="Q1039" s="73">
        <v>51801943</v>
      </c>
      <c r="R1039" s="74">
        <v>538</v>
      </c>
      <c r="S1039" s="1" t="s">
        <v>1468</v>
      </c>
      <c r="T1039" s="75">
        <v>0.88324999999999998</v>
      </c>
      <c r="U1039" s="76">
        <v>15776646099.065901</v>
      </c>
      <c r="V1039" s="77">
        <v>15776646099.065901</v>
      </c>
      <c r="W1039" s="77">
        <v>31553292198.131901</v>
      </c>
      <c r="X1039" s="76">
        <v>2.4732555963399998E-2</v>
      </c>
      <c r="Y1039" s="71">
        <v>1</v>
      </c>
      <c r="Z1039" s="71">
        <v>0</v>
      </c>
      <c r="AA1039" s="71">
        <v>0</v>
      </c>
      <c r="AB1039" s="71">
        <v>0</v>
      </c>
      <c r="AC1039" s="73">
        <v>1</v>
      </c>
      <c r="AD1039" s="73">
        <v>0</v>
      </c>
      <c r="AE1039" s="1" t="s">
        <v>1469</v>
      </c>
      <c r="AF1039" s="1" t="s">
        <v>1470</v>
      </c>
      <c r="AG1039" s="1" t="s">
        <v>1451</v>
      </c>
      <c r="AI1039" s="2" t="str">
        <f>INDEX('ISO2-ISO3'!$D$1:$D$249, MATCH($N1039, 'ISO2-ISO3'!$C$1:$C$249, 0))</f>
        <v>CHE</v>
      </c>
      <c r="AJ1039" s="2" t="str">
        <f>INDEX('WB Country Groups'!$C$2:$C$219, MATCH($AI1039, 'WB Country Groups'!$B$2:$B$219, 0))</f>
        <v>Europe &amp; Central Asia</v>
      </c>
    </row>
    <row r="1040" spans="1:36">
      <c r="A1040" s="70">
        <v>45169</v>
      </c>
      <c r="B1040" s="70">
        <v>45169</v>
      </c>
      <c r="C1040" s="71">
        <v>892400</v>
      </c>
      <c r="D1040" s="1" t="s">
        <v>5111</v>
      </c>
      <c r="E1040" s="71">
        <v>2277601</v>
      </c>
      <c r="F1040" s="1">
        <v>172967424</v>
      </c>
      <c r="G1040" s="1" t="s">
        <v>5112</v>
      </c>
      <c r="H1040" s="72">
        <v>2297907</v>
      </c>
      <c r="I1040" s="1" t="s">
        <v>5113</v>
      </c>
      <c r="J1040" s="73">
        <v>1</v>
      </c>
      <c r="K1040" s="73">
        <v>1</v>
      </c>
      <c r="L1040" s="73">
        <v>1</v>
      </c>
      <c r="M1040" s="1">
        <v>1</v>
      </c>
      <c r="N1040" s="1" t="s">
        <v>1375</v>
      </c>
      <c r="O1040" s="1" t="s">
        <v>1484</v>
      </c>
      <c r="P1040" s="1">
        <v>40101010</v>
      </c>
      <c r="Q1040" s="73">
        <v>1946464604</v>
      </c>
      <c r="R1040" s="74">
        <v>41.29</v>
      </c>
      <c r="S1040" s="1" t="s">
        <v>1448</v>
      </c>
      <c r="T1040" s="75">
        <v>1</v>
      </c>
      <c r="U1040" s="76">
        <v>80369523499.160004</v>
      </c>
      <c r="V1040" s="77">
        <v>80369523499.160004</v>
      </c>
      <c r="W1040" s="77">
        <v>80369523499.160004</v>
      </c>
      <c r="X1040" s="76">
        <v>0.12599279499679999</v>
      </c>
      <c r="Y1040" s="71">
        <v>1</v>
      </c>
      <c r="Z1040" s="71">
        <v>0</v>
      </c>
      <c r="AA1040" s="71">
        <v>0</v>
      </c>
      <c r="AB1040" s="71">
        <v>0</v>
      </c>
      <c r="AC1040" s="73">
        <v>1</v>
      </c>
      <c r="AD1040" s="73">
        <v>0</v>
      </c>
      <c r="AE1040" s="1" t="s">
        <v>1449</v>
      </c>
      <c r="AF1040" s="1" t="s">
        <v>1450</v>
      </c>
      <c r="AG1040" s="1" t="s">
        <v>1451</v>
      </c>
      <c r="AI1040" s="2" t="str">
        <f>INDEX('ISO2-ISO3'!$D$1:$D$249, MATCH($N1040, 'ISO2-ISO3'!$C$1:$C$249, 0))</f>
        <v>USA</v>
      </c>
      <c r="AJ1040" s="2" t="str">
        <f>INDEX('WB Country Groups'!$C$2:$C$219, MATCH($AI1040, 'WB Country Groups'!$B$2:$B$219, 0))</f>
        <v>North America</v>
      </c>
    </row>
    <row r="1041" spans="1:36">
      <c r="A1041" s="70">
        <v>45169</v>
      </c>
      <c r="B1041" s="70">
        <v>45169</v>
      </c>
      <c r="C1041" s="71">
        <v>892400</v>
      </c>
      <c r="D1041" s="1" t="s">
        <v>5114</v>
      </c>
      <c r="E1041" s="71">
        <v>2279401</v>
      </c>
      <c r="G1041" s="1" t="s">
        <v>5115</v>
      </c>
      <c r="H1041" s="72">
        <v>5529027</v>
      </c>
      <c r="I1041" s="1" t="s">
        <v>5116</v>
      </c>
      <c r="J1041" s="73">
        <v>0.8</v>
      </c>
      <c r="K1041" s="73">
        <v>0.8</v>
      </c>
      <c r="L1041" s="73">
        <v>0.8</v>
      </c>
      <c r="M1041" s="1">
        <v>1</v>
      </c>
      <c r="N1041" s="1" t="s">
        <v>1058</v>
      </c>
      <c r="O1041" s="1" t="s">
        <v>1455</v>
      </c>
      <c r="P1041" s="1">
        <v>25102010</v>
      </c>
      <c r="Q1041" s="73">
        <v>1069837447</v>
      </c>
      <c r="R1041" s="74">
        <v>67.540000000000006</v>
      </c>
      <c r="S1041" s="1" t="s">
        <v>1456</v>
      </c>
      <c r="T1041" s="75">
        <v>0.92136177270005104</v>
      </c>
      <c r="U1041" s="76">
        <v>62739152685.817596</v>
      </c>
      <c r="V1041" s="77">
        <v>62739152685.817596</v>
      </c>
      <c r="W1041" s="77">
        <v>78423940857.272003</v>
      </c>
      <c r="X1041" s="76">
        <v>9.8354212622699999E-2</v>
      </c>
      <c r="Y1041" s="71">
        <v>1</v>
      </c>
      <c r="Z1041" s="71">
        <v>0</v>
      </c>
      <c r="AA1041" s="71">
        <v>0</v>
      </c>
      <c r="AB1041" s="71">
        <v>0</v>
      </c>
      <c r="AC1041" s="73">
        <v>1</v>
      </c>
      <c r="AD1041" s="73">
        <v>0</v>
      </c>
      <c r="AE1041" s="1" t="s">
        <v>1523</v>
      </c>
      <c r="AF1041" s="1" t="s">
        <v>1524</v>
      </c>
      <c r="AG1041" s="1" t="s">
        <v>1451</v>
      </c>
      <c r="AI1041" s="2" t="str">
        <f>INDEX('ISO2-ISO3'!$D$1:$D$249, MATCH($N1041, 'ISO2-ISO3'!$C$1:$C$249, 0))</f>
        <v>DEU</v>
      </c>
      <c r="AJ1041" s="2" t="str">
        <f>INDEX('WB Country Groups'!$C$2:$C$219, MATCH($AI1041, 'WB Country Groups'!$B$2:$B$219, 0))</f>
        <v>Europe &amp; Central Asia</v>
      </c>
    </row>
    <row r="1042" spans="1:36">
      <c r="A1042" s="70">
        <v>45169</v>
      </c>
      <c r="B1042" s="70">
        <v>45169</v>
      </c>
      <c r="C1042" s="71">
        <v>892400</v>
      </c>
      <c r="D1042" s="1" t="s">
        <v>5117</v>
      </c>
      <c r="E1042" s="71">
        <v>2279901</v>
      </c>
      <c r="G1042" s="1" t="s">
        <v>5118</v>
      </c>
      <c r="H1042" s="72" t="s">
        <v>5119</v>
      </c>
      <c r="I1042" s="1" t="s">
        <v>5120</v>
      </c>
      <c r="J1042" s="73">
        <v>0.8</v>
      </c>
      <c r="K1042" s="73">
        <v>0.8</v>
      </c>
      <c r="L1042" s="73">
        <v>0.8</v>
      </c>
      <c r="M1042" s="1">
        <v>1</v>
      </c>
      <c r="N1042" s="1" t="s">
        <v>1305</v>
      </c>
      <c r="O1042" s="1" t="s">
        <v>1484</v>
      </c>
      <c r="P1042" s="1">
        <v>40301020</v>
      </c>
      <c r="Q1042" s="73">
        <v>2226974408</v>
      </c>
      <c r="R1042" s="74">
        <v>68.150000000000006</v>
      </c>
      <c r="S1042" s="1" t="s">
        <v>1573</v>
      </c>
      <c r="T1042" s="75">
        <v>18.934999999999999</v>
      </c>
      <c r="U1042" s="76">
        <v>6412180867.3968801</v>
      </c>
      <c r="V1042" s="77">
        <v>6412180867.3968801</v>
      </c>
      <c r="W1042" s="77">
        <v>8015226084.24611</v>
      </c>
      <c r="X1042" s="76">
        <v>1.0052175928600001E-2</v>
      </c>
      <c r="Y1042" s="71">
        <v>1</v>
      </c>
      <c r="Z1042" s="71">
        <v>0</v>
      </c>
      <c r="AA1042" s="71">
        <v>0</v>
      </c>
      <c r="AB1042" s="71">
        <v>0</v>
      </c>
      <c r="AC1042" s="73">
        <v>1</v>
      </c>
      <c r="AD1042" s="73">
        <v>0</v>
      </c>
      <c r="AE1042" s="1" t="s">
        <v>1574</v>
      </c>
      <c r="AF1042" s="1" t="s">
        <v>1450</v>
      </c>
      <c r="AG1042" s="1" t="s">
        <v>1451</v>
      </c>
      <c r="AI1042" s="2" t="str">
        <f>INDEX('ISO2-ISO3'!$D$1:$D$249, MATCH($N1042, 'ISO2-ISO3'!$C$1:$C$249, 0))</f>
        <v>ZAF</v>
      </c>
      <c r="AJ1042" s="2" t="str">
        <f>INDEX('WB Country Groups'!$C$2:$C$219, MATCH($AI1042, 'WB Country Groups'!$B$2:$B$219, 0))</f>
        <v>Sub-Saharan Africa</v>
      </c>
    </row>
    <row r="1043" spans="1:36">
      <c r="A1043" s="70">
        <v>45169</v>
      </c>
      <c r="B1043" s="70">
        <v>45169</v>
      </c>
      <c r="C1043" s="71">
        <v>892400</v>
      </c>
      <c r="D1043" s="1" t="s">
        <v>5121</v>
      </c>
      <c r="E1043" s="71">
        <v>2280401</v>
      </c>
      <c r="G1043" s="1" t="s">
        <v>5122</v>
      </c>
      <c r="H1043" s="72">
        <v>5579550</v>
      </c>
      <c r="I1043" s="1" t="s">
        <v>5123</v>
      </c>
      <c r="J1043" s="73">
        <v>0.5</v>
      </c>
      <c r="K1043" s="73">
        <v>0.5</v>
      </c>
      <c r="L1043" s="73">
        <v>0.5</v>
      </c>
      <c r="M1043" s="1">
        <v>1</v>
      </c>
      <c r="N1043" s="1" t="s">
        <v>1040</v>
      </c>
      <c r="O1043" s="1" t="s">
        <v>1548</v>
      </c>
      <c r="P1043" s="1">
        <v>55101010</v>
      </c>
      <c r="Q1043" s="73">
        <v>897264465</v>
      </c>
      <c r="R1043" s="74">
        <v>12.4</v>
      </c>
      <c r="S1043" s="1" t="s">
        <v>1456</v>
      </c>
      <c r="T1043" s="75">
        <v>0.92136177270005104</v>
      </c>
      <c r="U1043" s="76">
        <v>6037845119.9440498</v>
      </c>
      <c r="V1043" s="77">
        <v>6037845119.9440498</v>
      </c>
      <c r="W1043" s="77">
        <v>12075690239.8881</v>
      </c>
      <c r="X1043" s="76">
        <v>9.4653414540999993E-3</v>
      </c>
      <c r="Y1043" s="71">
        <v>1</v>
      </c>
      <c r="Z1043" s="71">
        <v>0</v>
      </c>
      <c r="AA1043" s="71">
        <v>0</v>
      </c>
      <c r="AB1043" s="71">
        <v>0</v>
      </c>
      <c r="AC1043" s="73">
        <v>1</v>
      </c>
      <c r="AD1043" s="73">
        <v>0</v>
      </c>
      <c r="AE1043" s="1" t="s">
        <v>2280</v>
      </c>
      <c r="AF1043" s="1" t="s">
        <v>1450</v>
      </c>
      <c r="AG1043" s="1" t="s">
        <v>1451</v>
      </c>
      <c r="AI1043" s="2" t="str">
        <f>INDEX('ISO2-ISO3'!$D$1:$D$249, MATCH($N1043, 'ISO2-ISO3'!$C$1:$C$249, 0))</f>
        <v>FIN</v>
      </c>
      <c r="AJ1043" s="2" t="str">
        <f>INDEX('WB Country Groups'!$C$2:$C$219, MATCH($AI1043, 'WB Country Groups'!$B$2:$B$219, 0))</f>
        <v>Europe &amp; Central Asia</v>
      </c>
    </row>
    <row r="1044" spans="1:36">
      <c r="A1044" s="70">
        <v>45169</v>
      </c>
      <c r="B1044" s="70">
        <v>45169</v>
      </c>
      <c r="C1044" s="71">
        <v>892400</v>
      </c>
      <c r="D1044" s="1" t="s">
        <v>5124</v>
      </c>
      <c r="E1044" s="71">
        <v>2280701</v>
      </c>
      <c r="G1044" s="1" t="s">
        <v>5125</v>
      </c>
      <c r="H1044" s="72">
        <v>6505316</v>
      </c>
      <c r="I1044" s="1" t="s">
        <v>5126</v>
      </c>
      <c r="J1044" s="73">
        <v>0.85</v>
      </c>
      <c r="K1044" s="73">
        <v>0.25</v>
      </c>
      <c r="L1044" s="73">
        <v>0.25</v>
      </c>
      <c r="M1044" s="1">
        <v>1</v>
      </c>
      <c r="N1044" s="1" t="s">
        <v>1129</v>
      </c>
      <c r="O1044" s="1" t="s">
        <v>1692</v>
      </c>
      <c r="P1044" s="1">
        <v>50101020</v>
      </c>
      <c r="Q1044" s="73">
        <v>261111808</v>
      </c>
      <c r="R1044" s="74">
        <v>33000</v>
      </c>
      <c r="S1044" s="1" t="s">
        <v>3451</v>
      </c>
      <c r="T1044" s="75">
        <v>1321.75</v>
      </c>
      <c r="U1044" s="76">
        <v>1629788096.0847399</v>
      </c>
      <c r="V1044" s="77">
        <v>1629788096.0847399</v>
      </c>
      <c r="W1044" s="77">
        <v>6519152384.3389502</v>
      </c>
      <c r="X1044" s="76">
        <v>2.5549679597E-3</v>
      </c>
      <c r="Y1044" s="71">
        <v>0</v>
      </c>
      <c r="Z1044" s="71">
        <v>1</v>
      </c>
      <c r="AA1044" s="71">
        <v>0</v>
      </c>
      <c r="AB1044" s="71">
        <v>0</v>
      </c>
      <c r="AC1044" s="73">
        <v>1</v>
      </c>
      <c r="AD1044" s="73">
        <v>0</v>
      </c>
      <c r="AE1044" s="1" t="s">
        <v>3452</v>
      </c>
      <c r="AF1044" s="1" t="s">
        <v>1450</v>
      </c>
      <c r="AG1044" s="1" t="s">
        <v>1451</v>
      </c>
      <c r="AI1044" s="2" t="str">
        <f>INDEX('ISO2-ISO3'!$D$1:$D$249, MATCH($N1044, 'ISO2-ISO3'!$C$1:$C$249, 0))</f>
        <v>KOR</v>
      </c>
      <c r="AJ1044" s="2" t="str">
        <f>INDEX('WB Country Groups'!$C$2:$C$219, MATCH($AI1044, 'WB Country Groups'!$B$2:$B$219, 0))</f>
        <v>East Asia &amp; Pacific</v>
      </c>
    </row>
    <row r="1045" spans="1:36">
      <c r="A1045" s="70">
        <v>45169</v>
      </c>
      <c r="B1045" s="70">
        <v>45169</v>
      </c>
      <c r="C1045" s="71">
        <v>892400</v>
      </c>
      <c r="D1045" s="1" t="s">
        <v>5127</v>
      </c>
      <c r="E1045" s="71">
        <v>2281001</v>
      </c>
      <c r="F1045" s="1" t="s">
        <v>5128</v>
      </c>
      <c r="G1045" s="1" t="s">
        <v>5129</v>
      </c>
      <c r="H1045" s="72">
        <v>2381093</v>
      </c>
      <c r="I1045" s="1" t="s">
        <v>5130</v>
      </c>
      <c r="J1045" s="73">
        <v>1</v>
      </c>
      <c r="K1045" s="73">
        <v>0.33</v>
      </c>
      <c r="L1045" s="73">
        <v>0.33</v>
      </c>
      <c r="M1045" s="1">
        <v>1</v>
      </c>
      <c r="N1045" s="1" t="s">
        <v>963</v>
      </c>
      <c r="O1045" s="1" t="s">
        <v>1692</v>
      </c>
      <c r="P1045" s="1">
        <v>50101020</v>
      </c>
      <c r="Q1045" s="73">
        <v>1426557931</v>
      </c>
      <c r="R1045" s="74">
        <v>23.73</v>
      </c>
      <c r="S1045" s="1" t="s">
        <v>1493</v>
      </c>
      <c r="T1045" s="75">
        <v>1.3529500000000001</v>
      </c>
      <c r="U1045" s="76">
        <v>8256944086.5278797</v>
      </c>
      <c r="V1045" s="77">
        <v>8256944086.5278797</v>
      </c>
      <c r="W1045" s="77">
        <v>25021042686.448101</v>
      </c>
      <c r="X1045" s="76">
        <v>1.29441536829E-2</v>
      </c>
      <c r="Y1045" s="71">
        <v>1</v>
      </c>
      <c r="Z1045" s="71">
        <v>0</v>
      </c>
      <c r="AA1045" s="71">
        <v>0</v>
      </c>
      <c r="AB1045" s="71">
        <v>0</v>
      </c>
      <c r="AC1045" s="73">
        <v>0</v>
      </c>
      <c r="AD1045" s="73">
        <v>1</v>
      </c>
      <c r="AE1045" s="1" t="s">
        <v>1494</v>
      </c>
      <c r="AF1045" s="1" t="s">
        <v>1450</v>
      </c>
      <c r="AG1045" s="1" t="s">
        <v>1451</v>
      </c>
      <c r="AI1045" s="2" t="str">
        <f>INDEX('ISO2-ISO3'!$D$1:$D$249, MATCH($N1045, 'ISO2-ISO3'!$C$1:$C$249, 0))</f>
        <v>CAN</v>
      </c>
      <c r="AJ1045" s="2" t="str">
        <f>INDEX('WB Country Groups'!$C$2:$C$219, MATCH($AI1045, 'WB Country Groups'!$B$2:$B$219, 0))</f>
        <v>North America</v>
      </c>
    </row>
    <row r="1046" spans="1:36">
      <c r="A1046" s="70">
        <v>45169</v>
      </c>
      <c r="B1046" s="70">
        <v>45169</v>
      </c>
      <c r="C1046" s="71">
        <v>892400</v>
      </c>
      <c r="D1046" s="1" t="s">
        <v>5131</v>
      </c>
      <c r="E1046" s="71">
        <v>2283201</v>
      </c>
      <c r="G1046" s="1" t="s">
        <v>5132</v>
      </c>
      <c r="H1046" s="72" t="s">
        <v>5133</v>
      </c>
      <c r="I1046" s="1" t="s">
        <v>5134</v>
      </c>
      <c r="J1046" s="73">
        <v>0.95</v>
      </c>
      <c r="K1046" s="73">
        <v>0.95</v>
      </c>
      <c r="L1046" s="73">
        <v>0.95</v>
      </c>
      <c r="M1046" s="1">
        <v>1</v>
      </c>
      <c r="N1046" s="1" t="s">
        <v>1305</v>
      </c>
      <c r="O1046" s="1" t="s">
        <v>1455</v>
      </c>
      <c r="P1046" s="1">
        <v>25503030</v>
      </c>
      <c r="Q1046" s="73">
        <v>1004680625</v>
      </c>
      <c r="R1046" s="74">
        <v>74.180000000000007</v>
      </c>
      <c r="S1046" s="1" t="s">
        <v>1573</v>
      </c>
      <c r="T1046" s="75">
        <v>18.934999999999999</v>
      </c>
      <c r="U1046" s="76">
        <v>3739152274.8547702</v>
      </c>
      <c r="V1046" s="77">
        <v>3739152274.8547702</v>
      </c>
      <c r="W1046" s="77">
        <v>3935949763.0050201</v>
      </c>
      <c r="X1046" s="76">
        <v>5.8617523846999997E-3</v>
      </c>
      <c r="Y1046" s="71">
        <v>0</v>
      </c>
      <c r="Z1046" s="71">
        <v>1</v>
      </c>
      <c r="AA1046" s="71">
        <v>0</v>
      </c>
      <c r="AB1046" s="71">
        <v>0</v>
      </c>
      <c r="AC1046" s="73">
        <v>0</v>
      </c>
      <c r="AD1046" s="73">
        <v>1</v>
      </c>
      <c r="AE1046" s="1" t="s">
        <v>1574</v>
      </c>
      <c r="AF1046" s="1" t="s">
        <v>1450</v>
      </c>
      <c r="AG1046" s="1" t="s">
        <v>1451</v>
      </c>
      <c r="AI1046" s="2" t="str">
        <f>INDEX('ISO2-ISO3'!$D$1:$D$249, MATCH($N1046, 'ISO2-ISO3'!$C$1:$C$249, 0))</f>
        <v>ZAF</v>
      </c>
      <c r="AJ1046" s="2" t="str">
        <f>INDEX('WB Country Groups'!$C$2:$C$219, MATCH($AI1046, 'WB Country Groups'!$B$2:$B$219, 0))</f>
        <v>Sub-Saharan Africa</v>
      </c>
    </row>
    <row r="1047" spans="1:36">
      <c r="A1047" s="70">
        <v>45169</v>
      </c>
      <c r="B1047" s="70">
        <v>45169</v>
      </c>
      <c r="C1047" s="71">
        <v>892400</v>
      </c>
      <c r="D1047" s="1" t="s">
        <v>5135</v>
      </c>
      <c r="E1047" s="71">
        <v>2283401</v>
      </c>
      <c r="G1047" s="1" t="s">
        <v>5136</v>
      </c>
      <c r="H1047" s="72">
        <v>6100089</v>
      </c>
      <c r="I1047" s="1" t="s">
        <v>5137</v>
      </c>
      <c r="J1047" s="73">
        <v>0.85</v>
      </c>
      <c r="K1047" s="73">
        <v>0.85</v>
      </c>
      <c r="L1047" s="73">
        <v>0.85</v>
      </c>
      <c r="M1047" s="1">
        <v>1</v>
      </c>
      <c r="N1047" s="1" t="s">
        <v>1305</v>
      </c>
      <c r="O1047" s="1" t="s">
        <v>1467</v>
      </c>
      <c r="P1047" s="1">
        <v>20105010</v>
      </c>
      <c r="Q1047" s="73">
        <v>340274346</v>
      </c>
      <c r="R1047" s="74">
        <v>284.95</v>
      </c>
      <c r="S1047" s="1" t="s">
        <v>1573</v>
      </c>
      <c r="T1047" s="75">
        <v>18.934999999999999</v>
      </c>
      <c r="U1047" s="76">
        <v>4352627338.7269602</v>
      </c>
      <c r="V1047" s="77">
        <v>4352627338.7269602</v>
      </c>
      <c r="W1047" s="77">
        <v>5120738045.5611296</v>
      </c>
      <c r="X1047" s="76">
        <v>6.8234781059999996E-3</v>
      </c>
      <c r="Y1047" s="71">
        <v>0</v>
      </c>
      <c r="Z1047" s="71">
        <v>1</v>
      </c>
      <c r="AA1047" s="71">
        <v>0</v>
      </c>
      <c r="AB1047" s="71">
        <v>0</v>
      </c>
      <c r="AC1047" s="73">
        <v>0.5</v>
      </c>
      <c r="AD1047" s="73">
        <v>0.5</v>
      </c>
      <c r="AE1047" s="1" t="s">
        <v>1574</v>
      </c>
      <c r="AF1047" s="1" t="s">
        <v>1450</v>
      </c>
      <c r="AG1047" s="1" t="s">
        <v>1451</v>
      </c>
      <c r="AI1047" s="2" t="str">
        <f>INDEX('ISO2-ISO3'!$D$1:$D$249, MATCH($N1047, 'ISO2-ISO3'!$C$1:$C$249, 0))</f>
        <v>ZAF</v>
      </c>
      <c r="AJ1047" s="2" t="str">
        <f>INDEX('WB Country Groups'!$C$2:$C$219, MATCH($AI1047, 'WB Country Groups'!$B$2:$B$219, 0))</f>
        <v>Sub-Saharan Africa</v>
      </c>
    </row>
    <row r="1048" spans="1:36">
      <c r="A1048" s="70">
        <v>45169</v>
      </c>
      <c r="B1048" s="70">
        <v>45169</v>
      </c>
      <c r="C1048" s="71">
        <v>892400</v>
      </c>
      <c r="D1048" s="1" t="s">
        <v>5138</v>
      </c>
      <c r="E1048" s="71">
        <v>2283901</v>
      </c>
      <c r="F1048" s="1" t="s">
        <v>5139</v>
      </c>
      <c r="G1048" s="1" t="s">
        <v>5140</v>
      </c>
      <c r="H1048" s="72">
        <v>2407966</v>
      </c>
      <c r="I1048" s="1" t="s">
        <v>5141</v>
      </c>
      <c r="J1048" s="73">
        <v>1</v>
      </c>
      <c r="K1048" s="73">
        <v>1</v>
      </c>
      <c r="L1048" s="73">
        <v>1</v>
      </c>
      <c r="M1048" s="1">
        <v>1</v>
      </c>
      <c r="N1048" s="1" t="s">
        <v>1375</v>
      </c>
      <c r="O1048" s="1" t="s">
        <v>1484</v>
      </c>
      <c r="P1048" s="1">
        <v>40203020</v>
      </c>
      <c r="Q1048" s="73">
        <v>333794818</v>
      </c>
      <c r="R1048" s="74">
        <v>327.71</v>
      </c>
      <c r="S1048" s="1" t="s">
        <v>1448</v>
      </c>
      <c r="T1048" s="75">
        <v>1</v>
      </c>
      <c r="U1048" s="76">
        <v>109387899806.78</v>
      </c>
      <c r="V1048" s="77">
        <v>109387899806.78</v>
      </c>
      <c r="W1048" s="77">
        <v>109387899806.78</v>
      </c>
      <c r="X1048" s="76">
        <v>0.17148399835459999</v>
      </c>
      <c r="Y1048" s="71">
        <v>1</v>
      </c>
      <c r="Z1048" s="71">
        <v>0</v>
      </c>
      <c r="AA1048" s="71">
        <v>0</v>
      </c>
      <c r="AB1048" s="71">
        <v>0</v>
      </c>
      <c r="AC1048" s="73">
        <v>1</v>
      </c>
      <c r="AD1048" s="73">
        <v>0</v>
      </c>
      <c r="AE1048" s="1" t="s">
        <v>1449</v>
      </c>
      <c r="AF1048" s="1" t="s">
        <v>1450</v>
      </c>
      <c r="AG1048" s="1" t="s">
        <v>1451</v>
      </c>
      <c r="AI1048" s="2" t="str">
        <f>INDEX('ISO2-ISO3'!$D$1:$D$249, MATCH($N1048, 'ISO2-ISO3'!$C$1:$C$249, 0))</f>
        <v>USA</v>
      </c>
      <c r="AJ1048" s="2" t="str">
        <f>INDEX('WB Country Groups'!$C$2:$C$219, MATCH($AI1048, 'WB Country Groups'!$B$2:$B$219, 0))</f>
        <v>North America</v>
      </c>
    </row>
    <row r="1049" spans="1:36">
      <c r="A1049" s="70">
        <v>45169</v>
      </c>
      <c r="B1049" s="70">
        <v>45169</v>
      </c>
      <c r="C1049" s="71">
        <v>892400</v>
      </c>
      <c r="D1049" s="1" t="s">
        <v>5142</v>
      </c>
      <c r="E1049" s="71">
        <v>2285401</v>
      </c>
      <c r="G1049" s="1" t="s">
        <v>5143</v>
      </c>
      <c r="H1049" s="72">
        <v>6696157</v>
      </c>
      <c r="I1049" s="1" t="s">
        <v>5144</v>
      </c>
      <c r="J1049" s="73">
        <v>0.75</v>
      </c>
      <c r="K1049" s="73">
        <v>0.75</v>
      </c>
      <c r="L1049" s="73">
        <v>0.75</v>
      </c>
      <c r="M1049" s="1">
        <v>1</v>
      </c>
      <c r="N1049" s="1" t="s">
        <v>1330</v>
      </c>
      <c r="O1049" s="1" t="s">
        <v>1455</v>
      </c>
      <c r="P1049" s="1">
        <v>25203020</v>
      </c>
      <c r="Q1049" s="73">
        <v>2946787213</v>
      </c>
      <c r="R1049" s="74">
        <v>28.6</v>
      </c>
      <c r="S1049" s="1" t="s">
        <v>3111</v>
      </c>
      <c r="T1049" s="75">
        <v>31.846499999999999</v>
      </c>
      <c r="U1049" s="76">
        <v>1984789088.8747599</v>
      </c>
      <c r="V1049" s="77">
        <v>1984789088.8747599</v>
      </c>
      <c r="W1049" s="77">
        <v>2646385451.8330102</v>
      </c>
      <c r="X1049" s="76">
        <v>3.1114919425E-3</v>
      </c>
      <c r="Y1049" s="71">
        <v>0</v>
      </c>
      <c r="Z1049" s="71">
        <v>1</v>
      </c>
      <c r="AA1049" s="71">
        <v>0</v>
      </c>
      <c r="AB1049" s="71">
        <v>0</v>
      </c>
      <c r="AC1049" s="73">
        <v>1</v>
      </c>
      <c r="AD1049" s="73">
        <v>0</v>
      </c>
      <c r="AE1049" s="1" t="s">
        <v>3112</v>
      </c>
      <c r="AF1049" s="1" t="s">
        <v>1450</v>
      </c>
      <c r="AG1049" s="1" t="s">
        <v>1451</v>
      </c>
      <c r="AI1049" s="2" t="str">
        <f>INDEX('ISO2-ISO3'!$D$1:$D$249, MATCH($N1049, 'ISO2-ISO3'!$C$1:$C$249, 0))</f>
        <v>TWN</v>
      </c>
      <c r="AJ1049" s="2" t="str">
        <f>INDEX('WB Country Groups'!$C$2:$C$219, MATCH($AI1049, 'WB Country Groups'!$B$2:$B$219, 0))</f>
        <v>East Asia &amp; Pacific</v>
      </c>
    </row>
    <row r="1050" spans="1:36">
      <c r="A1050" s="70">
        <v>45169</v>
      </c>
      <c r="B1050" s="70">
        <v>45169</v>
      </c>
      <c r="C1050" s="71">
        <v>892400</v>
      </c>
      <c r="D1050" s="1" t="s">
        <v>5145</v>
      </c>
      <c r="E1050" s="71">
        <v>2285701</v>
      </c>
      <c r="G1050" s="1" t="s">
        <v>5146</v>
      </c>
      <c r="H1050" s="72">
        <v>6868439</v>
      </c>
      <c r="I1050" s="1" t="s">
        <v>5147</v>
      </c>
      <c r="J1050" s="73">
        <v>0.75</v>
      </c>
      <c r="K1050" s="73">
        <v>0.75</v>
      </c>
      <c r="L1050" s="73">
        <v>0.75</v>
      </c>
      <c r="M1050" s="1">
        <v>1</v>
      </c>
      <c r="N1050" s="1" t="s">
        <v>1330</v>
      </c>
      <c r="O1050" s="1" t="s">
        <v>1474</v>
      </c>
      <c r="P1050" s="1">
        <v>45203030</v>
      </c>
      <c r="Q1050" s="73">
        <v>1667946968</v>
      </c>
      <c r="R1050" s="74">
        <v>61.1</v>
      </c>
      <c r="S1050" s="1" t="s">
        <v>3111</v>
      </c>
      <c r="T1050" s="75">
        <v>31.846499999999999</v>
      </c>
      <c r="U1050" s="76">
        <v>2400064993.2834101</v>
      </c>
      <c r="V1050" s="77">
        <v>2400064993.2834101</v>
      </c>
      <c r="W1050" s="77">
        <v>3200086657.7112098</v>
      </c>
      <c r="X1050" s="76">
        <v>3.7625070239999999E-3</v>
      </c>
      <c r="Y1050" s="71">
        <v>0</v>
      </c>
      <c r="Z1050" s="71">
        <v>1</v>
      </c>
      <c r="AA1050" s="71">
        <v>0</v>
      </c>
      <c r="AB1050" s="71">
        <v>0</v>
      </c>
      <c r="AC1050" s="73">
        <v>1</v>
      </c>
      <c r="AD1050" s="73">
        <v>0</v>
      </c>
      <c r="AE1050" s="1" t="s">
        <v>3112</v>
      </c>
      <c r="AF1050" s="1" t="s">
        <v>1450</v>
      </c>
      <c r="AG1050" s="1" t="s">
        <v>1451</v>
      </c>
      <c r="AI1050" s="2" t="str">
        <f>INDEX('ISO2-ISO3'!$D$1:$D$249, MATCH($N1050, 'ISO2-ISO3'!$C$1:$C$249, 0))</f>
        <v>TWN</v>
      </c>
      <c r="AJ1050" s="2" t="str">
        <f>INDEX('WB Country Groups'!$C$2:$C$219, MATCH($AI1050, 'WB Country Groups'!$B$2:$B$219, 0))</f>
        <v>East Asia &amp; Pacific</v>
      </c>
    </row>
    <row r="1051" spans="1:36">
      <c r="A1051" s="70">
        <v>45169</v>
      </c>
      <c r="B1051" s="70">
        <v>45169</v>
      </c>
      <c r="C1051" s="71">
        <v>892400</v>
      </c>
      <c r="D1051" s="1" t="s">
        <v>5148</v>
      </c>
      <c r="E1051" s="71">
        <v>2286001</v>
      </c>
      <c r="G1051" s="1" t="s">
        <v>5149</v>
      </c>
      <c r="H1051" s="72">
        <v>6225744</v>
      </c>
      <c r="I1051" s="1" t="s">
        <v>5150</v>
      </c>
      <c r="J1051" s="73">
        <v>0.95</v>
      </c>
      <c r="K1051" s="73">
        <v>0.95</v>
      </c>
      <c r="L1051" s="73">
        <v>0.95</v>
      </c>
      <c r="M1051" s="1">
        <v>1</v>
      </c>
      <c r="N1051" s="1" t="s">
        <v>1330</v>
      </c>
      <c r="O1051" s="1" t="s">
        <v>1474</v>
      </c>
      <c r="P1051" s="1">
        <v>45202030</v>
      </c>
      <c r="Q1051" s="73">
        <v>4407146625</v>
      </c>
      <c r="R1051" s="74">
        <v>31.9</v>
      </c>
      <c r="S1051" s="1" t="s">
        <v>3111</v>
      </c>
      <c r="T1051" s="75">
        <v>31.846499999999999</v>
      </c>
      <c r="U1051" s="76">
        <v>4193822821.0517602</v>
      </c>
      <c r="V1051" s="77">
        <v>4193822821.0517602</v>
      </c>
      <c r="W1051" s="77">
        <v>4414550337.9492197</v>
      </c>
      <c r="X1051" s="76">
        <v>6.5745252173000004E-3</v>
      </c>
      <c r="Y1051" s="71">
        <v>0</v>
      </c>
      <c r="Z1051" s="71">
        <v>1</v>
      </c>
      <c r="AA1051" s="71">
        <v>0</v>
      </c>
      <c r="AB1051" s="71">
        <v>0</v>
      </c>
      <c r="AC1051" s="73">
        <v>1</v>
      </c>
      <c r="AD1051" s="73">
        <v>0</v>
      </c>
      <c r="AE1051" s="1" t="s">
        <v>3112</v>
      </c>
      <c r="AF1051" s="1" t="s">
        <v>1450</v>
      </c>
      <c r="AG1051" s="1" t="s">
        <v>1451</v>
      </c>
      <c r="AI1051" s="2" t="str">
        <f>INDEX('ISO2-ISO3'!$D$1:$D$249, MATCH($N1051, 'ISO2-ISO3'!$C$1:$C$249, 0))</f>
        <v>TWN</v>
      </c>
      <c r="AJ1051" s="2" t="str">
        <f>INDEX('WB Country Groups'!$C$2:$C$219, MATCH($AI1051, 'WB Country Groups'!$B$2:$B$219, 0))</f>
        <v>East Asia &amp; Pacific</v>
      </c>
    </row>
    <row r="1052" spans="1:36">
      <c r="A1052" s="70">
        <v>45169</v>
      </c>
      <c r="B1052" s="70">
        <v>45169</v>
      </c>
      <c r="C1052" s="71">
        <v>892400</v>
      </c>
      <c r="D1052" s="1" t="s">
        <v>5151</v>
      </c>
      <c r="E1052" s="71">
        <v>2286101</v>
      </c>
      <c r="G1052" s="1" t="s">
        <v>5152</v>
      </c>
      <c r="H1052" s="72" t="s">
        <v>5153</v>
      </c>
      <c r="I1052" s="1" t="s">
        <v>5154</v>
      </c>
      <c r="J1052" s="73">
        <v>0.25</v>
      </c>
      <c r="K1052" s="73">
        <v>0.25</v>
      </c>
      <c r="L1052" s="73">
        <v>0.25</v>
      </c>
      <c r="M1052" s="1">
        <v>1</v>
      </c>
      <c r="N1052" s="1" t="s">
        <v>1337</v>
      </c>
      <c r="O1052" s="1" t="s">
        <v>1474</v>
      </c>
      <c r="P1052" s="1">
        <v>45203015</v>
      </c>
      <c r="Q1052" s="73">
        <v>12473816140</v>
      </c>
      <c r="R1052" s="74">
        <v>108.5</v>
      </c>
      <c r="S1052" s="1" t="s">
        <v>3341</v>
      </c>
      <c r="T1052" s="75">
        <v>35.017499999999998</v>
      </c>
      <c r="U1052" s="76">
        <v>9662376320.3398304</v>
      </c>
      <c r="V1052" s="77">
        <v>9662376320.3398304</v>
      </c>
      <c r="W1052" s="77">
        <v>38649505281.359299</v>
      </c>
      <c r="X1052" s="76">
        <v>1.5147405955699999E-2</v>
      </c>
      <c r="Y1052" s="71">
        <v>1</v>
      </c>
      <c r="Z1052" s="71">
        <v>0</v>
      </c>
      <c r="AA1052" s="71">
        <v>0</v>
      </c>
      <c r="AB1052" s="71">
        <v>0</v>
      </c>
      <c r="AC1052" s="73">
        <v>0</v>
      </c>
      <c r="AD1052" s="73">
        <v>1</v>
      </c>
      <c r="AE1052" s="1" t="s">
        <v>3342</v>
      </c>
      <c r="AF1052" s="1" t="s">
        <v>1450</v>
      </c>
      <c r="AG1052" s="1" t="s">
        <v>1451</v>
      </c>
      <c r="AI1052" s="2" t="str">
        <f>INDEX('ISO2-ISO3'!$D$1:$D$249, MATCH($N1052, 'ISO2-ISO3'!$C$1:$C$249, 0))</f>
        <v>THA</v>
      </c>
      <c r="AJ1052" s="2" t="str">
        <f>INDEX('WB Country Groups'!$C$2:$C$219, MATCH($AI1052, 'WB Country Groups'!$B$2:$B$219, 0))</f>
        <v>East Asia &amp; Pacific</v>
      </c>
    </row>
    <row r="1053" spans="1:36">
      <c r="A1053" s="70">
        <v>45169</v>
      </c>
      <c r="B1053" s="70">
        <v>45169</v>
      </c>
      <c r="C1053" s="71">
        <v>892400</v>
      </c>
      <c r="D1053" s="1" t="s">
        <v>5155</v>
      </c>
      <c r="E1053" s="71">
        <v>2286201</v>
      </c>
      <c r="G1053" s="1" t="s">
        <v>5156</v>
      </c>
      <c r="H1053" s="72">
        <v>6141011</v>
      </c>
      <c r="I1053" s="1" t="s">
        <v>5157</v>
      </c>
      <c r="J1053" s="73">
        <v>0.7</v>
      </c>
      <c r="K1053" s="73">
        <v>0.7</v>
      </c>
      <c r="L1053" s="73">
        <v>0.7</v>
      </c>
      <c r="M1053" s="1">
        <v>1</v>
      </c>
      <c r="N1053" s="1" t="s">
        <v>1330</v>
      </c>
      <c r="O1053" s="1" t="s">
        <v>1474</v>
      </c>
      <c r="P1053" s="1">
        <v>45202030</v>
      </c>
      <c r="Q1053" s="73">
        <v>3862627432</v>
      </c>
      <c r="R1053" s="74">
        <v>253.5</v>
      </c>
      <c r="S1053" s="1" t="s">
        <v>3111</v>
      </c>
      <c r="T1053" s="75">
        <v>31.846499999999999</v>
      </c>
      <c r="U1053" s="76">
        <v>21522717969.271301</v>
      </c>
      <c r="V1053" s="77">
        <v>21522717969.271301</v>
      </c>
      <c r="W1053" s="77">
        <v>30746739956.101898</v>
      </c>
      <c r="X1053" s="76">
        <v>3.37404935953E-2</v>
      </c>
      <c r="Y1053" s="71">
        <v>1</v>
      </c>
      <c r="Z1053" s="71">
        <v>0</v>
      </c>
      <c r="AA1053" s="71">
        <v>0</v>
      </c>
      <c r="AB1053" s="71">
        <v>0</v>
      </c>
      <c r="AC1053" s="73">
        <v>1</v>
      </c>
      <c r="AD1053" s="73">
        <v>0</v>
      </c>
      <c r="AE1053" s="1" t="s">
        <v>3112</v>
      </c>
      <c r="AF1053" s="1" t="s">
        <v>1450</v>
      </c>
      <c r="AG1053" s="1" t="s">
        <v>1451</v>
      </c>
      <c r="AI1053" s="2" t="str">
        <f>INDEX('ISO2-ISO3'!$D$1:$D$249, MATCH($N1053, 'ISO2-ISO3'!$C$1:$C$249, 0))</f>
        <v>TWN</v>
      </c>
      <c r="AJ1053" s="2" t="str">
        <f>INDEX('WB Country Groups'!$C$2:$C$219, MATCH($AI1053, 'WB Country Groups'!$B$2:$B$219, 0))</f>
        <v>East Asia &amp; Pacific</v>
      </c>
    </row>
    <row r="1054" spans="1:36">
      <c r="A1054" s="70">
        <v>45169</v>
      </c>
      <c r="B1054" s="70">
        <v>45169</v>
      </c>
      <c r="C1054" s="71">
        <v>892400</v>
      </c>
      <c r="D1054" s="1" t="s">
        <v>5158</v>
      </c>
      <c r="E1054" s="71">
        <v>2286301</v>
      </c>
      <c r="G1054" s="1" t="s">
        <v>5159</v>
      </c>
      <c r="H1054" s="72">
        <v>6704986</v>
      </c>
      <c r="I1054" s="1" t="s">
        <v>5160</v>
      </c>
      <c r="J1054" s="73">
        <v>0.55000000000000004</v>
      </c>
      <c r="K1054" s="73">
        <v>0.55000000000000004</v>
      </c>
      <c r="L1054" s="73">
        <v>0.55000000000000004</v>
      </c>
      <c r="M1054" s="1">
        <v>1</v>
      </c>
      <c r="N1054" s="1" t="s">
        <v>1330</v>
      </c>
      <c r="O1054" s="1" t="s">
        <v>1499</v>
      </c>
      <c r="P1054" s="1">
        <v>30101030</v>
      </c>
      <c r="Q1054" s="73">
        <v>1039623056</v>
      </c>
      <c r="R1054" s="74">
        <v>267.5</v>
      </c>
      <c r="S1054" s="1" t="s">
        <v>3111</v>
      </c>
      <c r="T1054" s="75">
        <v>31.846499999999999</v>
      </c>
      <c r="U1054" s="76">
        <v>4802868199.4567699</v>
      </c>
      <c r="V1054" s="77">
        <v>4802868199.4567699</v>
      </c>
      <c r="W1054" s="77">
        <v>8732487635.3759403</v>
      </c>
      <c r="X1054" s="76">
        <v>7.5293066589E-3</v>
      </c>
      <c r="Y1054" s="71">
        <v>1</v>
      </c>
      <c r="Z1054" s="71">
        <v>0</v>
      </c>
      <c r="AA1054" s="71">
        <v>0</v>
      </c>
      <c r="AB1054" s="71">
        <v>0</v>
      </c>
      <c r="AC1054" s="73">
        <v>0.5</v>
      </c>
      <c r="AD1054" s="73">
        <v>0.5</v>
      </c>
      <c r="AE1054" s="1" t="s">
        <v>3112</v>
      </c>
      <c r="AF1054" s="1" t="s">
        <v>1450</v>
      </c>
      <c r="AG1054" s="1" t="s">
        <v>1451</v>
      </c>
      <c r="AI1054" s="2" t="str">
        <f>INDEX('ISO2-ISO3'!$D$1:$D$249, MATCH($N1054, 'ISO2-ISO3'!$C$1:$C$249, 0))</f>
        <v>TWN</v>
      </c>
      <c r="AJ1054" s="2" t="str">
        <f>INDEX('WB Country Groups'!$C$2:$C$219, MATCH($AI1054, 'WB Country Groups'!$B$2:$B$219, 0))</f>
        <v>East Asia &amp; Pacific</v>
      </c>
    </row>
    <row r="1055" spans="1:36">
      <c r="A1055" s="70">
        <v>45169</v>
      </c>
      <c r="B1055" s="70">
        <v>45169</v>
      </c>
      <c r="C1055" s="71">
        <v>892400</v>
      </c>
      <c r="D1055" s="1" t="s">
        <v>5161</v>
      </c>
      <c r="E1055" s="71">
        <v>2286501</v>
      </c>
      <c r="G1055" s="1" t="s">
        <v>5162</v>
      </c>
      <c r="H1055" s="72">
        <v>6459930</v>
      </c>
      <c r="I1055" s="1" t="s">
        <v>5163</v>
      </c>
      <c r="J1055" s="73">
        <v>0.75</v>
      </c>
      <c r="K1055" s="73">
        <v>0.75</v>
      </c>
      <c r="L1055" s="73">
        <v>0.75</v>
      </c>
      <c r="M1055" s="1">
        <v>1</v>
      </c>
      <c r="N1055" s="1" t="s">
        <v>1330</v>
      </c>
      <c r="O1055" s="1" t="s">
        <v>1474</v>
      </c>
      <c r="P1055" s="1">
        <v>45202030</v>
      </c>
      <c r="Q1055" s="73">
        <v>3587475066</v>
      </c>
      <c r="R1055" s="74">
        <v>56.4</v>
      </c>
      <c r="S1055" s="1" t="s">
        <v>3111</v>
      </c>
      <c r="T1055" s="75">
        <v>31.846499999999999</v>
      </c>
      <c r="U1055" s="76">
        <v>4765050956.6765604</v>
      </c>
      <c r="V1055" s="77">
        <v>4765050956.6765604</v>
      </c>
      <c r="W1055" s="77">
        <v>6353401275.5687399</v>
      </c>
      <c r="X1055" s="76">
        <v>7.4700217470000004E-3</v>
      </c>
      <c r="Y1055" s="71">
        <v>0</v>
      </c>
      <c r="Z1055" s="71">
        <v>1</v>
      </c>
      <c r="AA1055" s="71">
        <v>0</v>
      </c>
      <c r="AB1055" s="71">
        <v>0</v>
      </c>
      <c r="AC1055" s="73">
        <v>1</v>
      </c>
      <c r="AD1055" s="73">
        <v>0</v>
      </c>
      <c r="AE1055" s="1" t="s">
        <v>3112</v>
      </c>
      <c r="AF1055" s="1" t="s">
        <v>1450</v>
      </c>
      <c r="AG1055" s="1" t="s">
        <v>1451</v>
      </c>
      <c r="AI1055" s="2" t="str">
        <f>INDEX('ISO2-ISO3'!$D$1:$D$249, MATCH($N1055, 'ISO2-ISO3'!$C$1:$C$249, 0))</f>
        <v>TWN</v>
      </c>
      <c r="AJ1055" s="2" t="str">
        <f>INDEX('WB Country Groups'!$C$2:$C$219, MATCH($AI1055, 'WB Country Groups'!$B$2:$B$219, 0))</f>
        <v>East Asia &amp; Pacific</v>
      </c>
    </row>
    <row r="1056" spans="1:36">
      <c r="A1056" s="70">
        <v>45169</v>
      </c>
      <c r="B1056" s="70">
        <v>45169</v>
      </c>
      <c r="C1056" s="71">
        <v>892400</v>
      </c>
      <c r="D1056" s="1" t="s">
        <v>5164</v>
      </c>
      <c r="E1056" s="71">
        <v>2287201</v>
      </c>
      <c r="G1056" s="1" t="s">
        <v>5165</v>
      </c>
      <c r="H1056" s="72">
        <v>5898664</v>
      </c>
      <c r="I1056" s="1" t="s">
        <v>5166</v>
      </c>
      <c r="J1056" s="73">
        <v>0.75</v>
      </c>
      <c r="K1056" s="73">
        <v>0.75</v>
      </c>
      <c r="L1056" s="73">
        <v>0.75</v>
      </c>
      <c r="M1056" s="1">
        <v>1</v>
      </c>
      <c r="N1056" s="1" t="s">
        <v>1063</v>
      </c>
      <c r="O1056" s="1" t="s">
        <v>1467</v>
      </c>
      <c r="P1056" s="1">
        <v>20105010</v>
      </c>
      <c r="Q1056" s="73">
        <v>142891161</v>
      </c>
      <c r="R1056" s="74">
        <v>37.44</v>
      </c>
      <c r="S1056" s="1" t="s">
        <v>1456</v>
      </c>
      <c r="T1056" s="75">
        <v>0.92136177270005104</v>
      </c>
      <c r="U1056" s="76">
        <v>4354840758.2851105</v>
      </c>
      <c r="V1056" s="77">
        <v>4354840758.2851105</v>
      </c>
      <c r="W1056" s="77">
        <v>5806454344.3801498</v>
      </c>
      <c r="X1056" s="76">
        <v>6.8269480148E-3</v>
      </c>
      <c r="Y1056" s="71">
        <v>0</v>
      </c>
      <c r="Z1056" s="71">
        <v>1</v>
      </c>
      <c r="AA1056" s="71">
        <v>0</v>
      </c>
      <c r="AB1056" s="71">
        <v>0</v>
      </c>
      <c r="AC1056" s="73">
        <v>0</v>
      </c>
      <c r="AD1056" s="73">
        <v>1</v>
      </c>
      <c r="AE1056" s="1" t="s">
        <v>3607</v>
      </c>
      <c r="AF1056" s="1" t="s">
        <v>1450</v>
      </c>
      <c r="AG1056" s="1" t="s">
        <v>1451</v>
      </c>
      <c r="AI1056" s="2" t="str">
        <f>INDEX('ISO2-ISO3'!$D$1:$D$249, MATCH($N1056, 'ISO2-ISO3'!$C$1:$C$249, 0))</f>
        <v>GRC</v>
      </c>
      <c r="AJ1056" s="2" t="str">
        <f>INDEX('WB Country Groups'!$C$2:$C$219, MATCH($AI1056, 'WB Country Groups'!$B$2:$B$219, 0))</f>
        <v>Europe &amp; Central Asia</v>
      </c>
    </row>
    <row r="1057" spans="1:36">
      <c r="A1057" s="70">
        <v>45169</v>
      </c>
      <c r="B1057" s="70">
        <v>45169</v>
      </c>
      <c r="C1057" s="71">
        <v>892400</v>
      </c>
      <c r="D1057" s="1" t="s">
        <v>5167</v>
      </c>
      <c r="E1057" s="71">
        <v>2288401</v>
      </c>
      <c r="G1057" s="1" t="s">
        <v>5168</v>
      </c>
      <c r="H1057" s="72">
        <v>5671735</v>
      </c>
      <c r="I1057" s="1" t="s">
        <v>5169</v>
      </c>
      <c r="J1057" s="73">
        <v>0.9</v>
      </c>
      <c r="K1057" s="73">
        <v>0.9</v>
      </c>
      <c r="L1057" s="73">
        <v>0.9</v>
      </c>
      <c r="M1057" s="1">
        <v>1</v>
      </c>
      <c r="N1057" s="1" t="s">
        <v>1042</v>
      </c>
      <c r="O1057" s="1" t="s">
        <v>1447</v>
      </c>
      <c r="P1057" s="1">
        <v>35202010</v>
      </c>
      <c r="Q1057" s="73">
        <v>1260835732</v>
      </c>
      <c r="R1057" s="74">
        <v>98.64</v>
      </c>
      <c r="S1057" s="1" t="s">
        <v>1456</v>
      </c>
      <c r="T1057" s="75">
        <v>0.92136177270005104</v>
      </c>
      <c r="U1057" s="76">
        <v>121485345127.80499</v>
      </c>
      <c r="V1057" s="77">
        <v>121485345127.80499</v>
      </c>
      <c r="W1057" s="77">
        <v>134983716808.672</v>
      </c>
      <c r="X1057" s="76">
        <v>0.1904487860248</v>
      </c>
      <c r="Y1057" s="71">
        <v>1</v>
      </c>
      <c r="Z1057" s="71">
        <v>0</v>
      </c>
      <c r="AA1057" s="71">
        <v>0</v>
      </c>
      <c r="AB1057" s="71">
        <v>0</v>
      </c>
      <c r="AC1057" s="73">
        <v>1</v>
      </c>
      <c r="AD1057" s="73">
        <v>0</v>
      </c>
      <c r="AE1057" s="1" t="s">
        <v>1457</v>
      </c>
      <c r="AF1057" s="1" t="s">
        <v>1450</v>
      </c>
      <c r="AG1057" s="1" t="s">
        <v>1451</v>
      </c>
      <c r="AI1057" s="2" t="str">
        <f>INDEX('ISO2-ISO3'!$D$1:$D$249, MATCH($N1057, 'ISO2-ISO3'!$C$1:$C$249, 0))</f>
        <v>FRA</v>
      </c>
      <c r="AJ1057" s="2" t="str">
        <f>INDEX('WB Country Groups'!$C$2:$C$219, MATCH($AI1057, 'WB Country Groups'!$B$2:$B$219, 0))</f>
        <v>Europe &amp; Central Asia</v>
      </c>
    </row>
    <row r="1058" spans="1:36">
      <c r="A1058" s="70">
        <v>45169</v>
      </c>
      <c r="B1058" s="70">
        <v>45169</v>
      </c>
      <c r="C1058" s="71">
        <v>892400</v>
      </c>
      <c r="D1058" s="1" t="s">
        <v>5170</v>
      </c>
      <c r="E1058" s="71">
        <v>2289101</v>
      </c>
      <c r="F1058" s="1" t="s">
        <v>5171</v>
      </c>
      <c r="G1058" s="1" t="s">
        <v>5172</v>
      </c>
      <c r="H1058" s="72">
        <v>2455965</v>
      </c>
      <c r="I1058" s="1" t="s">
        <v>5173</v>
      </c>
      <c r="J1058" s="73">
        <v>1</v>
      </c>
      <c r="K1058" s="73">
        <v>1</v>
      </c>
      <c r="L1058" s="73">
        <v>1</v>
      </c>
      <c r="M1058" s="1">
        <v>1</v>
      </c>
      <c r="N1058" s="1" t="s">
        <v>1375</v>
      </c>
      <c r="O1058" s="1" t="s">
        <v>1447</v>
      </c>
      <c r="P1058" s="1">
        <v>35201010</v>
      </c>
      <c r="Q1058" s="73">
        <v>144485646</v>
      </c>
      <c r="R1058" s="74">
        <v>267.36</v>
      </c>
      <c r="S1058" s="1" t="s">
        <v>1448</v>
      </c>
      <c r="T1058" s="75">
        <v>1</v>
      </c>
      <c r="U1058" s="76">
        <v>38629682314.559998</v>
      </c>
      <c r="V1058" s="77">
        <v>38629682314.559998</v>
      </c>
      <c r="W1058" s="77">
        <v>38629682314.559998</v>
      </c>
      <c r="X1058" s="76">
        <v>6.05585479762E-2</v>
      </c>
      <c r="Y1058" s="71">
        <v>1</v>
      </c>
      <c r="Z1058" s="71">
        <v>0</v>
      </c>
      <c r="AA1058" s="71">
        <v>0</v>
      </c>
      <c r="AB1058" s="71">
        <v>0</v>
      </c>
      <c r="AC1058" s="73">
        <v>1</v>
      </c>
      <c r="AD1058" s="73">
        <v>0</v>
      </c>
      <c r="AE1058" s="1" t="s">
        <v>1475</v>
      </c>
      <c r="AF1058" s="1" t="s">
        <v>1450</v>
      </c>
      <c r="AG1058" s="1" t="s">
        <v>1451</v>
      </c>
      <c r="AI1058" s="2" t="str">
        <f>INDEX('ISO2-ISO3'!$D$1:$D$249, MATCH($N1058, 'ISO2-ISO3'!$C$1:$C$249, 0))</f>
        <v>USA</v>
      </c>
      <c r="AJ1058" s="2" t="str">
        <f>INDEX('WB Country Groups'!$C$2:$C$219, MATCH($AI1058, 'WB Country Groups'!$B$2:$B$219, 0))</f>
        <v>North America</v>
      </c>
    </row>
    <row r="1059" spans="1:36">
      <c r="A1059" s="70">
        <v>45169</v>
      </c>
      <c r="B1059" s="70">
        <v>45169</v>
      </c>
      <c r="C1059" s="71">
        <v>892400</v>
      </c>
      <c r="D1059" s="1" t="s">
        <v>5174</v>
      </c>
      <c r="E1059" s="71">
        <v>2290501</v>
      </c>
      <c r="F1059" s="1" t="s">
        <v>5175</v>
      </c>
      <c r="G1059" s="1" t="s">
        <v>5176</v>
      </c>
      <c r="H1059" s="72">
        <v>2471950</v>
      </c>
      <c r="I1059" s="1" t="s">
        <v>5177</v>
      </c>
      <c r="J1059" s="73">
        <v>0.85</v>
      </c>
      <c r="K1059" s="73">
        <v>0.85</v>
      </c>
      <c r="L1059" s="73">
        <v>0.85</v>
      </c>
      <c r="M1059" s="1">
        <v>1</v>
      </c>
      <c r="N1059" s="1" t="s">
        <v>1375</v>
      </c>
      <c r="O1059" s="1" t="s">
        <v>1447</v>
      </c>
      <c r="P1059" s="1">
        <v>35201010</v>
      </c>
      <c r="Q1059" s="73">
        <v>222965018</v>
      </c>
      <c r="R1059" s="74">
        <v>64.53</v>
      </c>
      <c r="S1059" s="1" t="s">
        <v>1448</v>
      </c>
      <c r="T1059" s="75">
        <v>1</v>
      </c>
      <c r="U1059" s="76">
        <v>12229742719.809</v>
      </c>
      <c r="V1059" s="77">
        <v>12229742719.809</v>
      </c>
      <c r="W1059" s="77">
        <v>14387932611.540001</v>
      </c>
      <c r="X1059" s="76">
        <v>1.9172186175500001E-2</v>
      </c>
      <c r="Y1059" s="71">
        <v>0</v>
      </c>
      <c r="Z1059" s="71">
        <v>1</v>
      </c>
      <c r="AA1059" s="71">
        <v>0</v>
      </c>
      <c r="AB1059" s="71">
        <v>0</v>
      </c>
      <c r="AC1059" s="73">
        <v>0</v>
      </c>
      <c r="AD1059" s="73">
        <v>1</v>
      </c>
      <c r="AE1059" s="1" t="s">
        <v>1475</v>
      </c>
      <c r="AF1059" s="1" t="s">
        <v>1450</v>
      </c>
      <c r="AG1059" s="1" t="s">
        <v>1451</v>
      </c>
      <c r="AI1059" s="2" t="str">
        <f>INDEX('ISO2-ISO3'!$D$1:$D$249, MATCH($N1059, 'ISO2-ISO3'!$C$1:$C$249, 0))</f>
        <v>USA</v>
      </c>
      <c r="AJ1059" s="2" t="str">
        <f>INDEX('WB Country Groups'!$C$2:$C$219, MATCH($AI1059, 'WB Country Groups'!$B$2:$B$219, 0))</f>
        <v>North America</v>
      </c>
    </row>
    <row r="1060" spans="1:36">
      <c r="A1060" s="70">
        <v>45169</v>
      </c>
      <c r="B1060" s="70">
        <v>45169</v>
      </c>
      <c r="C1060" s="71">
        <v>892400</v>
      </c>
      <c r="D1060" s="1" t="s">
        <v>5178</v>
      </c>
      <c r="E1060" s="71">
        <v>2290601</v>
      </c>
      <c r="F1060" s="1" t="s">
        <v>5179</v>
      </c>
      <c r="G1060" s="1" t="s">
        <v>5180</v>
      </c>
      <c r="H1060" s="72">
        <v>2931034</v>
      </c>
      <c r="I1060" s="1" t="s">
        <v>5181</v>
      </c>
      <c r="J1060" s="73">
        <v>1</v>
      </c>
      <c r="K1060" s="73">
        <v>1</v>
      </c>
      <c r="L1060" s="73">
        <v>1</v>
      </c>
      <c r="M1060" s="1">
        <v>1</v>
      </c>
      <c r="N1060" s="1" t="s">
        <v>1375</v>
      </c>
      <c r="O1060" s="1" t="s">
        <v>1447</v>
      </c>
      <c r="P1060" s="1">
        <v>35201010</v>
      </c>
      <c r="Q1060" s="73">
        <v>257589373</v>
      </c>
      <c r="R1060" s="74">
        <v>348.34</v>
      </c>
      <c r="S1060" s="1" t="s">
        <v>1448</v>
      </c>
      <c r="T1060" s="75">
        <v>1</v>
      </c>
      <c r="U1060" s="76">
        <v>89728682190.820007</v>
      </c>
      <c r="V1060" s="77">
        <v>89728682190.820007</v>
      </c>
      <c r="W1060" s="77">
        <v>89728682190.820007</v>
      </c>
      <c r="X1060" s="76">
        <v>0.1406648561344</v>
      </c>
      <c r="Y1060" s="71">
        <v>1</v>
      </c>
      <c r="Z1060" s="71">
        <v>0</v>
      </c>
      <c r="AA1060" s="71">
        <v>0</v>
      </c>
      <c r="AB1060" s="71">
        <v>0</v>
      </c>
      <c r="AC1060" s="73">
        <v>0</v>
      </c>
      <c r="AD1060" s="73">
        <v>1</v>
      </c>
      <c r="AE1060" s="1" t="s">
        <v>1475</v>
      </c>
      <c r="AF1060" s="1" t="s">
        <v>1450</v>
      </c>
      <c r="AG1060" s="1" t="s">
        <v>1451</v>
      </c>
      <c r="AI1060" s="2" t="str">
        <f>INDEX('ISO2-ISO3'!$D$1:$D$249, MATCH($N1060, 'ISO2-ISO3'!$C$1:$C$249, 0))</f>
        <v>USA</v>
      </c>
      <c r="AJ1060" s="2" t="str">
        <f>INDEX('WB Country Groups'!$C$2:$C$219, MATCH($AI1060, 'WB Country Groups'!$B$2:$B$219, 0))</f>
        <v>North America</v>
      </c>
    </row>
    <row r="1061" spans="1:36">
      <c r="A1061" s="70">
        <v>45169</v>
      </c>
      <c r="B1061" s="70">
        <v>45169</v>
      </c>
      <c r="C1061" s="71">
        <v>892400</v>
      </c>
      <c r="D1061" s="1" t="s">
        <v>5182</v>
      </c>
      <c r="E1061" s="71">
        <v>2291301</v>
      </c>
      <c r="F1061" s="1">
        <v>23135106</v>
      </c>
      <c r="G1061" s="1" t="s">
        <v>5183</v>
      </c>
      <c r="H1061" s="72">
        <v>2000019</v>
      </c>
      <c r="I1061" s="1" t="s">
        <v>5184</v>
      </c>
      <c r="J1061" s="73">
        <v>0.9</v>
      </c>
      <c r="K1061" s="73">
        <v>0.9</v>
      </c>
      <c r="L1061" s="73">
        <v>0.9</v>
      </c>
      <c r="M1061" s="1">
        <v>1</v>
      </c>
      <c r="N1061" s="1" t="s">
        <v>1375</v>
      </c>
      <c r="O1061" s="1" t="s">
        <v>1455</v>
      </c>
      <c r="P1061" s="1">
        <v>25503030</v>
      </c>
      <c r="Q1061" s="73">
        <v>10258001388</v>
      </c>
      <c r="R1061" s="74">
        <v>138.01</v>
      </c>
      <c r="S1061" s="1" t="s">
        <v>1448</v>
      </c>
      <c r="T1061" s="75">
        <v>1</v>
      </c>
      <c r="U1061" s="76">
        <v>1274136094402.0901</v>
      </c>
      <c r="V1061" s="77">
        <v>1274136094402.0901</v>
      </c>
      <c r="W1061" s="77">
        <v>1415706771557.8799</v>
      </c>
      <c r="X1061" s="76">
        <v>1.9974234106505999</v>
      </c>
      <c r="Y1061" s="71">
        <v>1</v>
      </c>
      <c r="Z1061" s="71">
        <v>0</v>
      </c>
      <c r="AA1061" s="71">
        <v>0</v>
      </c>
      <c r="AB1061" s="71">
        <v>0</v>
      </c>
      <c r="AC1061" s="73">
        <v>0</v>
      </c>
      <c r="AD1061" s="73">
        <v>1</v>
      </c>
      <c r="AE1061" s="1" t="s">
        <v>1475</v>
      </c>
      <c r="AF1061" s="1" t="s">
        <v>1450</v>
      </c>
      <c r="AG1061" s="1" t="s">
        <v>1451</v>
      </c>
      <c r="AI1061" s="2" t="str">
        <f>INDEX('ISO2-ISO3'!$D$1:$D$249, MATCH($N1061, 'ISO2-ISO3'!$C$1:$C$249, 0))</f>
        <v>USA</v>
      </c>
      <c r="AJ1061" s="2" t="str">
        <f>INDEX('WB Country Groups'!$C$2:$C$219, MATCH($AI1061, 'WB Country Groups'!$B$2:$B$219, 0))</f>
        <v>North America</v>
      </c>
    </row>
    <row r="1062" spans="1:36">
      <c r="A1062" s="70">
        <v>45169</v>
      </c>
      <c r="B1062" s="70">
        <v>45169</v>
      </c>
      <c r="C1062" s="71">
        <v>892400</v>
      </c>
      <c r="D1062" s="1" t="s">
        <v>5185</v>
      </c>
      <c r="E1062" s="71">
        <v>2291601</v>
      </c>
      <c r="F1062" s="1">
        <v>278642103</v>
      </c>
      <c r="G1062" s="1" t="s">
        <v>5186</v>
      </c>
      <c r="H1062" s="72">
        <v>2293819</v>
      </c>
      <c r="I1062" s="1" t="s">
        <v>5187</v>
      </c>
      <c r="J1062" s="73">
        <v>1</v>
      </c>
      <c r="K1062" s="73">
        <v>1</v>
      </c>
      <c r="L1062" s="73">
        <v>1</v>
      </c>
      <c r="M1062" s="1">
        <v>1</v>
      </c>
      <c r="N1062" s="1" t="s">
        <v>1375</v>
      </c>
      <c r="O1062" s="1" t="s">
        <v>1455</v>
      </c>
      <c r="P1062" s="1">
        <v>25503030</v>
      </c>
      <c r="Q1062" s="73">
        <v>536880282</v>
      </c>
      <c r="R1062" s="74">
        <v>44.78</v>
      </c>
      <c r="S1062" s="1" t="s">
        <v>1448</v>
      </c>
      <c r="T1062" s="75">
        <v>1</v>
      </c>
      <c r="U1062" s="76">
        <v>24041499027.959999</v>
      </c>
      <c r="V1062" s="77">
        <v>24041499027.959999</v>
      </c>
      <c r="W1062" s="77">
        <v>24041499027.959999</v>
      </c>
      <c r="X1062" s="76">
        <v>3.7689108091799997E-2</v>
      </c>
      <c r="Y1062" s="71">
        <v>1</v>
      </c>
      <c r="Z1062" s="71">
        <v>0</v>
      </c>
      <c r="AA1062" s="71">
        <v>0</v>
      </c>
      <c r="AB1062" s="71">
        <v>0</v>
      </c>
      <c r="AC1062" s="73">
        <v>1</v>
      </c>
      <c r="AD1062" s="73">
        <v>0</v>
      </c>
      <c r="AE1062" s="1" t="s">
        <v>1475</v>
      </c>
      <c r="AF1062" s="1" t="s">
        <v>1450</v>
      </c>
      <c r="AG1062" s="1" t="s">
        <v>1451</v>
      </c>
      <c r="AI1062" s="2" t="str">
        <f>INDEX('ISO2-ISO3'!$D$1:$D$249, MATCH($N1062, 'ISO2-ISO3'!$C$1:$C$249, 0))</f>
        <v>USA</v>
      </c>
      <c r="AJ1062" s="2" t="str">
        <f>INDEX('WB Country Groups'!$C$2:$C$219, MATCH($AI1062, 'WB Country Groups'!$B$2:$B$219, 0))</f>
        <v>North America</v>
      </c>
    </row>
    <row r="1063" spans="1:36">
      <c r="A1063" s="70">
        <v>45169</v>
      </c>
      <c r="B1063" s="70">
        <v>45169</v>
      </c>
      <c r="C1063" s="71">
        <v>892400</v>
      </c>
      <c r="D1063" s="1" t="s">
        <v>5188</v>
      </c>
      <c r="E1063" s="71">
        <v>2291701</v>
      </c>
      <c r="F1063" s="1">
        <v>902973304</v>
      </c>
      <c r="G1063" s="1" t="s">
        <v>5189</v>
      </c>
      <c r="H1063" s="72">
        <v>2736035</v>
      </c>
      <c r="I1063" s="1" t="s">
        <v>5190</v>
      </c>
      <c r="J1063" s="73">
        <v>1</v>
      </c>
      <c r="K1063" s="73">
        <v>1</v>
      </c>
      <c r="L1063" s="73">
        <v>1</v>
      </c>
      <c r="M1063" s="1">
        <v>1</v>
      </c>
      <c r="N1063" s="1" t="s">
        <v>1375</v>
      </c>
      <c r="O1063" s="1" t="s">
        <v>1484</v>
      </c>
      <c r="P1063" s="1">
        <v>40101010</v>
      </c>
      <c r="Q1063" s="73">
        <v>1531789505</v>
      </c>
      <c r="R1063" s="74">
        <v>36.53</v>
      </c>
      <c r="S1063" s="1" t="s">
        <v>1448</v>
      </c>
      <c r="T1063" s="75">
        <v>1</v>
      </c>
      <c r="U1063" s="76">
        <v>55956270617.650002</v>
      </c>
      <c r="V1063" s="77">
        <v>55956270617.650002</v>
      </c>
      <c r="W1063" s="77">
        <v>55956270617.650002</v>
      </c>
      <c r="X1063" s="76">
        <v>8.7720899985100007E-2</v>
      </c>
      <c r="Y1063" s="71">
        <v>1</v>
      </c>
      <c r="Z1063" s="71">
        <v>0</v>
      </c>
      <c r="AA1063" s="71">
        <v>0</v>
      </c>
      <c r="AB1063" s="71">
        <v>0</v>
      </c>
      <c r="AC1063" s="73">
        <v>1</v>
      </c>
      <c r="AD1063" s="73">
        <v>0</v>
      </c>
      <c r="AE1063" s="1" t="s">
        <v>1449</v>
      </c>
      <c r="AF1063" s="1" t="s">
        <v>1450</v>
      </c>
      <c r="AG1063" s="1" t="s">
        <v>1451</v>
      </c>
      <c r="AI1063" s="2" t="str">
        <f>INDEX('ISO2-ISO3'!$D$1:$D$249, MATCH($N1063, 'ISO2-ISO3'!$C$1:$C$249, 0))</f>
        <v>USA</v>
      </c>
      <c r="AJ1063" s="2" t="str">
        <f>INDEX('WB Country Groups'!$C$2:$C$219, MATCH($AI1063, 'WB Country Groups'!$B$2:$B$219, 0))</f>
        <v>North America</v>
      </c>
    </row>
    <row r="1064" spans="1:36">
      <c r="A1064" s="70">
        <v>45169</v>
      </c>
      <c r="B1064" s="70">
        <v>45169</v>
      </c>
      <c r="C1064" s="71">
        <v>892400</v>
      </c>
      <c r="D1064" s="1" t="s">
        <v>5191</v>
      </c>
      <c r="E1064" s="71">
        <v>2292501</v>
      </c>
      <c r="G1064" s="1" t="s">
        <v>5192</v>
      </c>
      <c r="H1064" s="72">
        <v>6161978</v>
      </c>
      <c r="I1064" s="1" t="s">
        <v>5193</v>
      </c>
      <c r="J1064" s="73">
        <v>1</v>
      </c>
      <c r="K1064" s="73">
        <v>1</v>
      </c>
      <c r="L1064" s="73">
        <v>1</v>
      </c>
      <c r="M1064" s="1">
        <v>1</v>
      </c>
      <c r="N1064" s="1" t="s">
        <v>908</v>
      </c>
      <c r="O1064" s="1" t="s">
        <v>1564</v>
      </c>
      <c r="P1064" s="1">
        <v>60101010</v>
      </c>
      <c r="Q1064" s="73">
        <v>3945860217</v>
      </c>
      <c r="R1064" s="74">
        <v>2.42</v>
      </c>
      <c r="S1064" s="1" t="s">
        <v>1578</v>
      </c>
      <c r="T1064" s="75">
        <v>1.54404385084536</v>
      </c>
      <c r="U1064" s="76">
        <v>6184398014.2869196</v>
      </c>
      <c r="V1064" s="77">
        <v>6184398014.2869196</v>
      </c>
      <c r="W1064" s="77">
        <v>6184398014.2869196</v>
      </c>
      <c r="X1064" s="76">
        <v>9.6950878549999994E-3</v>
      </c>
      <c r="Y1064" s="71">
        <v>0</v>
      </c>
      <c r="Z1064" s="71">
        <v>1</v>
      </c>
      <c r="AA1064" s="71">
        <v>0</v>
      </c>
      <c r="AB1064" s="71">
        <v>0</v>
      </c>
      <c r="AC1064" s="73">
        <v>1</v>
      </c>
      <c r="AD1064" s="73">
        <v>0</v>
      </c>
      <c r="AE1064" s="1" t="s">
        <v>1579</v>
      </c>
      <c r="AF1064" s="1" t="s">
        <v>2066</v>
      </c>
      <c r="AG1064" s="1" t="s">
        <v>1451</v>
      </c>
      <c r="AI1064" s="2" t="str">
        <f>INDEX('ISO2-ISO3'!$D$1:$D$249, MATCH($N1064, 'ISO2-ISO3'!$C$1:$C$249, 0))</f>
        <v>AUS</v>
      </c>
      <c r="AJ1064" s="2" t="str">
        <f>INDEX('WB Country Groups'!$C$2:$C$219, MATCH($AI1064, 'WB Country Groups'!$B$2:$B$219, 0))</f>
        <v>East Asia &amp; Pacific</v>
      </c>
    </row>
    <row r="1065" spans="1:36">
      <c r="A1065" s="70">
        <v>45169</v>
      </c>
      <c r="B1065" s="70">
        <v>45169</v>
      </c>
      <c r="C1065" s="71">
        <v>892400</v>
      </c>
      <c r="D1065" s="1" t="s">
        <v>5194</v>
      </c>
      <c r="E1065" s="71">
        <v>2292801</v>
      </c>
      <c r="G1065" s="1" t="s">
        <v>5195</v>
      </c>
      <c r="H1065" s="72">
        <v>7108899</v>
      </c>
      <c r="I1065" s="1" t="s">
        <v>5196</v>
      </c>
      <c r="J1065" s="73">
        <v>0.8</v>
      </c>
      <c r="K1065" s="73">
        <v>0.8</v>
      </c>
      <c r="L1065" s="73">
        <v>0.8</v>
      </c>
      <c r="M1065" s="1">
        <v>1</v>
      </c>
      <c r="N1065" s="1" t="s">
        <v>1324</v>
      </c>
      <c r="O1065" s="1" t="s">
        <v>1467</v>
      </c>
      <c r="P1065" s="1">
        <v>20104010</v>
      </c>
      <c r="Q1065" s="73">
        <v>1964745075</v>
      </c>
      <c r="R1065" s="74">
        <v>33.69</v>
      </c>
      <c r="S1065" s="1" t="s">
        <v>1468</v>
      </c>
      <c r="T1065" s="75">
        <v>0.88324999999999998</v>
      </c>
      <c r="U1065" s="76">
        <v>59953364575.601501</v>
      </c>
      <c r="V1065" s="77">
        <v>59953364575.601501</v>
      </c>
      <c r="W1065" s="77">
        <v>74941705719.501801</v>
      </c>
      <c r="X1065" s="76">
        <v>9.3987019500300001E-2</v>
      </c>
      <c r="Y1065" s="71">
        <v>1</v>
      </c>
      <c r="Z1065" s="71">
        <v>0</v>
      </c>
      <c r="AA1065" s="71">
        <v>0</v>
      </c>
      <c r="AB1065" s="71">
        <v>0</v>
      </c>
      <c r="AC1065" s="73">
        <v>0</v>
      </c>
      <c r="AD1065" s="73">
        <v>1</v>
      </c>
      <c r="AE1065" s="1" t="s">
        <v>1469</v>
      </c>
      <c r="AF1065" s="1" t="s">
        <v>1470</v>
      </c>
      <c r="AG1065" s="1" t="s">
        <v>1451</v>
      </c>
      <c r="AI1065" s="2" t="str">
        <f>INDEX('ISO2-ISO3'!$D$1:$D$249, MATCH($N1065, 'ISO2-ISO3'!$C$1:$C$249, 0))</f>
        <v>CHE</v>
      </c>
      <c r="AJ1065" s="2" t="str">
        <f>INDEX('WB Country Groups'!$C$2:$C$219, MATCH($AI1065, 'WB Country Groups'!$B$2:$B$219, 0))</f>
        <v>Europe &amp; Central Asia</v>
      </c>
    </row>
    <row r="1066" spans="1:36">
      <c r="A1066" s="70">
        <v>45169</v>
      </c>
      <c r="B1066" s="70">
        <v>45169</v>
      </c>
      <c r="C1066" s="71">
        <v>892400</v>
      </c>
      <c r="D1066" s="1" t="s">
        <v>5197</v>
      </c>
      <c r="E1066" s="71">
        <v>2293001</v>
      </c>
      <c r="G1066" s="1" t="s">
        <v>5198</v>
      </c>
      <c r="H1066" s="72" t="s">
        <v>5199</v>
      </c>
      <c r="I1066" s="1" t="s">
        <v>5200</v>
      </c>
      <c r="J1066" s="73">
        <v>0.85</v>
      </c>
      <c r="K1066" s="73">
        <v>0.85</v>
      </c>
      <c r="L1066" s="73">
        <v>0.85</v>
      </c>
      <c r="M1066" s="1">
        <v>1</v>
      </c>
      <c r="N1066" s="1" t="s">
        <v>1369</v>
      </c>
      <c r="O1066" s="1" t="s">
        <v>1692</v>
      </c>
      <c r="P1066" s="1">
        <v>50102010</v>
      </c>
      <c r="Q1066" s="73">
        <v>26992564629</v>
      </c>
      <c r="R1066" s="74">
        <v>0.73209999999999997</v>
      </c>
      <c r="S1066" s="1" t="s">
        <v>1669</v>
      </c>
      <c r="T1066" s="75">
        <v>0.78917255257862096</v>
      </c>
      <c r="U1066" s="76">
        <v>21284404817.771301</v>
      </c>
      <c r="V1066" s="77">
        <v>21284404817.771301</v>
      </c>
      <c r="W1066" s="77">
        <v>25040476256.2015</v>
      </c>
      <c r="X1066" s="76">
        <v>3.3366897501399997E-2</v>
      </c>
      <c r="Y1066" s="71">
        <v>1</v>
      </c>
      <c r="Z1066" s="71">
        <v>0</v>
      </c>
      <c r="AA1066" s="71">
        <v>0</v>
      </c>
      <c r="AB1066" s="71">
        <v>0</v>
      </c>
      <c r="AC1066" s="73">
        <v>1</v>
      </c>
      <c r="AD1066" s="73">
        <v>0</v>
      </c>
      <c r="AE1066" s="1" t="s">
        <v>1670</v>
      </c>
      <c r="AF1066" s="1" t="s">
        <v>1450</v>
      </c>
      <c r="AG1066" s="1" t="s">
        <v>1451</v>
      </c>
      <c r="AI1066" s="2" t="str">
        <f>INDEX('ISO2-ISO3'!$D$1:$D$249, MATCH($N1066, 'ISO2-ISO3'!$C$1:$C$249, 0))</f>
        <v>GBR</v>
      </c>
      <c r="AJ1066" s="2" t="str">
        <f>INDEX('WB Country Groups'!$C$2:$C$219, MATCH($AI1066, 'WB Country Groups'!$B$2:$B$219, 0))</f>
        <v>Europe &amp; Central Asia</v>
      </c>
    </row>
    <row r="1067" spans="1:36">
      <c r="A1067" s="70">
        <v>45169</v>
      </c>
      <c r="B1067" s="70">
        <v>45169</v>
      </c>
      <c r="C1067" s="71">
        <v>892400</v>
      </c>
      <c r="D1067" s="1" t="s">
        <v>5201</v>
      </c>
      <c r="E1067" s="71">
        <v>2293204</v>
      </c>
      <c r="G1067" s="1" t="s">
        <v>5202</v>
      </c>
      <c r="H1067" s="72" t="s">
        <v>5203</v>
      </c>
      <c r="I1067" s="1" t="s">
        <v>5204</v>
      </c>
      <c r="J1067" s="73">
        <v>0.3</v>
      </c>
      <c r="K1067" s="73">
        <v>0.3</v>
      </c>
      <c r="L1067" s="73">
        <v>0.06</v>
      </c>
      <c r="M1067" s="1">
        <v>0.2</v>
      </c>
      <c r="N1067" s="1" t="s">
        <v>975</v>
      </c>
      <c r="O1067" s="1" t="s">
        <v>1548</v>
      </c>
      <c r="P1067" s="1">
        <v>55105010</v>
      </c>
      <c r="Q1067" s="73">
        <v>8176475953</v>
      </c>
      <c r="R1067" s="74">
        <v>5.0999999999999996</v>
      </c>
      <c r="S1067" s="1" t="s">
        <v>3323</v>
      </c>
      <c r="T1067" s="75">
        <v>7.2785000000000002</v>
      </c>
      <c r="U1067" s="76">
        <v>343752372.27697998</v>
      </c>
      <c r="V1067" s="77">
        <v>343752372.27697998</v>
      </c>
      <c r="W1067" s="77">
        <v>6412007248.76933</v>
      </c>
      <c r="X1067" s="76">
        <v>5.3888987120000002E-4</v>
      </c>
      <c r="Y1067" s="71">
        <v>0</v>
      </c>
      <c r="Z1067" s="71">
        <v>1</v>
      </c>
      <c r="AA1067" s="71">
        <v>0</v>
      </c>
      <c r="AB1067" s="71">
        <v>0</v>
      </c>
      <c r="AC1067" s="73">
        <v>1</v>
      </c>
      <c r="AD1067" s="73">
        <v>0</v>
      </c>
      <c r="AE1067" s="1" t="s">
        <v>3324</v>
      </c>
      <c r="AF1067" s="1" t="s">
        <v>1450</v>
      </c>
      <c r="AG1067" s="1" t="s">
        <v>1585</v>
      </c>
      <c r="AI1067" s="2" t="str">
        <f>INDEX('ISO2-ISO3'!$D$1:$D$249, MATCH($N1067, 'ISO2-ISO3'!$C$1:$C$249, 0))</f>
        <v>CHN</v>
      </c>
      <c r="AJ1067" s="2" t="str">
        <f>INDEX('WB Country Groups'!$C$2:$C$219, MATCH($AI1067, 'WB Country Groups'!$B$2:$B$219, 0))</f>
        <v>East Asia &amp; Pacific</v>
      </c>
    </row>
    <row r="1068" spans="1:36">
      <c r="A1068" s="70">
        <v>45169</v>
      </c>
      <c r="B1068" s="70">
        <v>45169</v>
      </c>
      <c r="C1068" s="71">
        <v>892400</v>
      </c>
      <c r="D1068" s="1" t="s">
        <v>5205</v>
      </c>
      <c r="E1068" s="71">
        <v>2293901</v>
      </c>
      <c r="F1068" s="1">
        <v>770323103</v>
      </c>
      <c r="G1068" s="1" t="s">
        <v>5206</v>
      </c>
      <c r="H1068" s="72">
        <v>2110703</v>
      </c>
      <c r="I1068" s="1" t="s">
        <v>5207</v>
      </c>
      <c r="J1068" s="73">
        <v>1</v>
      </c>
      <c r="K1068" s="73">
        <v>1</v>
      </c>
      <c r="L1068" s="73">
        <v>1</v>
      </c>
      <c r="M1068" s="1">
        <v>1</v>
      </c>
      <c r="N1068" s="1" t="s">
        <v>1375</v>
      </c>
      <c r="O1068" s="1" t="s">
        <v>1467</v>
      </c>
      <c r="P1068" s="1">
        <v>20202010</v>
      </c>
      <c r="Q1068" s="73">
        <v>107837058</v>
      </c>
      <c r="R1068" s="74">
        <v>73.959999999999994</v>
      </c>
      <c r="S1068" s="1" t="s">
        <v>1448</v>
      </c>
      <c r="T1068" s="75">
        <v>1</v>
      </c>
      <c r="U1068" s="76">
        <v>7975628809.6800003</v>
      </c>
      <c r="V1068" s="77">
        <v>7975628809.6800003</v>
      </c>
      <c r="W1068" s="77">
        <v>7975628809.6800003</v>
      </c>
      <c r="X1068" s="76">
        <v>1.2503144498500001E-2</v>
      </c>
      <c r="Y1068" s="71">
        <v>0</v>
      </c>
      <c r="Z1068" s="71">
        <v>1</v>
      </c>
      <c r="AA1068" s="71">
        <v>0</v>
      </c>
      <c r="AB1068" s="71">
        <v>0</v>
      </c>
      <c r="AC1068" s="73">
        <v>0</v>
      </c>
      <c r="AD1068" s="73">
        <v>1</v>
      </c>
      <c r="AE1068" s="1" t="s">
        <v>1449</v>
      </c>
      <c r="AF1068" s="1" t="s">
        <v>1450</v>
      </c>
      <c r="AG1068" s="1" t="s">
        <v>1451</v>
      </c>
      <c r="AI1068" s="2" t="str">
        <f>INDEX('ISO2-ISO3'!$D$1:$D$249, MATCH($N1068, 'ISO2-ISO3'!$C$1:$C$249, 0))</f>
        <v>USA</v>
      </c>
      <c r="AJ1068" s="2" t="str">
        <f>INDEX('WB Country Groups'!$C$2:$C$219, MATCH($AI1068, 'WB Country Groups'!$B$2:$B$219, 0))</f>
        <v>North America</v>
      </c>
    </row>
    <row r="1069" spans="1:36">
      <c r="A1069" s="70">
        <v>45169</v>
      </c>
      <c r="B1069" s="70">
        <v>45169</v>
      </c>
      <c r="C1069" s="71">
        <v>892400</v>
      </c>
      <c r="D1069" s="1" t="s">
        <v>5208</v>
      </c>
      <c r="E1069" s="71">
        <v>2294201</v>
      </c>
      <c r="F1069" s="1" t="s">
        <v>5209</v>
      </c>
      <c r="G1069" s="1" t="s">
        <v>5210</v>
      </c>
      <c r="H1069" s="72">
        <v>2002479</v>
      </c>
      <c r="I1069" s="1" t="s">
        <v>5211</v>
      </c>
      <c r="J1069" s="73">
        <v>1</v>
      </c>
      <c r="K1069" s="73">
        <v>1</v>
      </c>
      <c r="L1069" s="73">
        <v>1</v>
      </c>
      <c r="M1069" s="1">
        <v>1</v>
      </c>
      <c r="N1069" s="1" t="s">
        <v>1375</v>
      </c>
      <c r="O1069" s="1" t="s">
        <v>1548</v>
      </c>
      <c r="P1069" s="1">
        <v>55105010</v>
      </c>
      <c r="Q1069" s="73">
        <v>668824617</v>
      </c>
      <c r="R1069" s="74">
        <v>17.93</v>
      </c>
      <c r="S1069" s="1" t="s">
        <v>1448</v>
      </c>
      <c r="T1069" s="75">
        <v>1</v>
      </c>
      <c r="U1069" s="76">
        <v>11992025382.809999</v>
      </c>
      <c r="V1069" s="77">
        <v>11992025382.809999</v>
      </c>
      <c r="W1069" s="77">
        <v>11992025382.809999</v>
      </c>
      <c r="X1069" s="76">
        <v>1.8799524121499999E-2</v>
      </c>
      <c r="Y1069" s="71">
        <v>0</v>
      </c>
      <c r="Z1069" s="71">
        <v>1</v>
      </c>
      <c r="AA1069" s="71">
        <v>0</v>
      </c>
      <c r="AB1069" s="71">
        <v>0</v>
      </c>
      <c r="AC1069" s="73">
        <v>1</v>
      </c>
      <c r="AD1069" s="73">
        <v>0</v>
      </c>
      <c r="AE1069" s="1" t="s">
        <v>1449</v>
      </c>
      <c r="AF1069" s="1" t="s">
        <v>1450</v>
      </c>
      <c r="AG1069" s="1" t="s">
        <v>1451</v>
      </c>
      <c r="AI1069" s="2" t="str">
        <f>INDEX('ISO2-ISO3'!$D$1:$D$249, MATCH($N1069, 'ISO2-ISO3'!$C$1:$C$249, 0))</f>
        <v>USA</v>
      </c>
      <c r="AJ1069" s="2" t="str">
        <f>INDEX('WB Country Groups'!$C$2:$C$219, MATCH($AI1069, 'WB Country Groups'!$B$2:$B$219, 0))</f>
        <v>North America</v>
      </c>
    </row>
    <row r="1070" spans="1:36">
      <c r="A1070" s="70">
        <v>45169</v>
      </c>
      <c r="B1070" s="70">
        <v>45169</v>
      </c>
      <c r="C1070" s="71">
        <v>892400</v>
      </c>
      <c r="D1070" s="1" t="s">
        <v>5212</v>
      </c>
      <c r="E1070" s="71">
        <v>2294801</v>
      </c>
      <c r="F1070" s="1">
        <v>294429105</v>
      </c>
      <c r="G1070" s="1" t="s">
        <v>5213</v>
      </c>
      <c r="H1070" s="72">
        <v>2319146</v>
      </c>
      <c r="I1070" s="1" t="s">
        <v>5214</v>
      </c>
      <c r="J1070" s="73">
        <v>1</v>
      </c>
      <c r="K1070" s="73">
        <v>1</v>
      </c>
      <c r="L1070" s="73">
        <v>1</v>
      </c>
      <c r="M1070" s="1">
        <v>1</v>
      </c>
      <c r="N1070" s="1" t="s">
        <v>1375</v>
      </c>
      <c r="O1070" s="1" t="s">
        <v>1467</v>
      </c>
      <c r="P1070" s="1">
        <v>20202020</v>
      </c>
      <c r="Q1070" s="73">
        <v>123227316</v>
      </c>
      <c r="R1070" s="74">
        <v>206.7</v>
      </c>
      <c r="S1070" s="1" t="s">
        <v>1448</v>
      </c>
      <c r="T1070" s="75">
        <v>1</v>
      </c>
      <c r="U1070" s="76">
        <v>25471086217.200001</v>
      </c>
      <c r="V1070" s="77">
        <v>25471086217.200001</v>
      </c>
      <c r="W1070" s="77">
        <v>25471086217.200001</v>
      </c>
      <c r="X1070" s="76">
        <v>3.9930227334799999E-2</v>
      </c>
      <c r="Y1070" s="71">
        <v>0</v>
      </c>
      <c r="Z1070" s="71">
        <v>1</v>
      </c>
      <c r="AA1070" s="71">
        <v>0</v>
      </c>
      <c r="AB1070" s="71">
        <v>0</v>
      </c>
      <c r="AC1070" s="73">
        <v>0</v>
      </c>
      <c r="AD1070" s="73">
        <v>1</v>
      </c>
      <c r="AE1070" s="1" t="s">
        <v>1449</v>
      </c>
      <c r="AF1070" s="1" t="s">
        <v>1450</v>
      </c>
      <c r="AG1070" s="1" t="s">
        <v>1451</v>
      </c>
      <c r="AI1070" s="2" t="str">
        <f>INDEX('ISO2-ISO3'!$D$1:$D$249, MATCH($N1070, 'ISO2-ISO3'!$C$1:$C$249, 0))</f>
        <v>USA</v>
      </c>
      <c r="AJ1070" s="2" t="str">
        <f>INDEX('WB Country Groups'!$C$2:$C$219, MATCH($AI1070, 'WB Country Groups'!$B$2:$B$219, 0))</f>
        <v>North America</v>
      </c>
    </row>
    <row r="1071" spans="1:36">
      <c r="A1071" s="70">
        <v>45169</v>
      </c>
      <c r="B1071" s="70">
        <v>45169</v>
      </c>
      <c r="C1071" s="71">
        <v>892400</v>
      </c>
      <c r="D1071" s="1" t="s">
        <v>5215</v>
      </c>
      <c r="E1071" s="71">
        <v>2295401</v>
      </c>
      <c r="F1071" s="1" t="s">
        <v>5216</v>
      </c>
      <c r="G1071" s="1" t="s">
        <v>5217</v>
      </c>
      <c r="H1071" s="72" t="s">
        <v>5218</v>
      </c>
      <c r="I1071" s="1" t="s">
        <v>5219</v>
      </c>
      <c r="J1071" s="73">
        <v>1</v>
      </c>
      <c r="K1071" s="73">
        <v>1</v>
      </c>
      <c r="L1071" s="73">
        <v>1</v>
      </c>
      <c r="M1071" s="1">
        <v>1</v>
      </c>
      <c r="N1071" s="1" t="s">
        <v>1375</v>
      </c>
      <c r="O1071" s="1" t="s">
        <v>1455</v>
      </c>
      <c r="P1071" s="1">
        <v>25301020</v>
      </c>
      <c r="Q1071" s="73">
        <v>37648373</v>
      </c>
      <c r="R1071" s="74">
        <v>3105.03</v>
      </c>
      <c r="S1071" s="1" t="s">
        <v>1448</v>
      </c>
      <c r="T1071" s="75">
        <v>1</v>
      </c>
      <c r="U1071" s="76">
        <v>116899327616.19</v>
      </c>
      <c r="V1071" s="77">
        <v>116899327616.19</v>
      </c>
      <c r="W1071" s="77">
        <v>116899327616.19</v>
      </c>
      <c r="X1071" s="76">
        <v>0.18325942942500001</v>
      </c>
      <c r="Y1071" s="71">
        <v>1</v>
      </c>
      <c r="Z1071" s="71">
        <v>0</v>
      </c>
      <c r="AA1071" s="71">
        <v>0</v>
      </c>
      <c r="AB1071" s="71">
        <v>0</v>
      </c>
      <c r="AC1071" s="73">
        <v>0</v>
      </c>
      <c r="AD1071" s="73">
        <v>1</v>
      </c>
      <c r="AE1071" s="1" t="s">
        <v>1475</v>
      </c>
      <c r="AF1071" s="1" t="s">
        <v>1450</v>
      </c>
      <c r="AG1071" s="1" t="s">
        <v>1451</v>
      </c>
      <c r="AI1071" s="2" t="str">
        <f>INDEX('ISO2-ISO3'!$D$1:$D$249, MATCH($N1071, 'ISO2-ISO3'!$C$1:$C$249, 0))</f>
        <v>USA</v>
      </c>
      <c r="AJ1071" s="2" t="str">
        <f>INDEX('WB Country Groups'!$C$2:$C$219, MATCH($AI1071, 'WB Country Groups'!$B$2:$B$219, 0))</f>
        <v>North America</v>
      </c>
    </row>
    <row r="1072" spans="1:36">
      <c r="A1072" s="70">
        <v>45169</v>
      </c>
      <c r="B1072" s="70">
        <v>45169</v>
      </c>
      <c r="C1072" s="71">
        <v>892400</v>
      </c>
      <c r="D1072" s="1" t="s">
        <v>5220</v>
      </c>
      <c r="E1072" s="71">
        <v>2298001</v>
      </c>
      <c r="F1072" s="1">
        <v>426281101</v>
      </c>
      <c r="G1072" s="1" t="s">
        <v>5221</v>
      </c>
      <c r="H1072" s="72">
        <v>2469193</v>
      </c>
      <c r="I1072" s="1" t="s">
        <v>5222</v>
      </c>
      <c r="J1072" s="73">
        <v>1</v>
      </c>
      <c r="K1072" s="73">
        <v>1</v>
      </c>
      <c r="L1072" s="73">
        <v>1</v>
      </c>
      <c r="M1072" s="1">
        <v>1</v>
      </c>
      <c r="N1072" s="1" t="s">
        <v>1375</v>
      </c>
      <c r="O1072" s="1" t="s">
        <v>1484</v>
      </c>
      <c r="P1072" s="1">
        <v>40201060</v>
      </c>
      <c r="Q1072" s="73">
        <v>72990727</v>
      </c>
      <c r="R1072" s="74">
        <v>156.78</v>
      </c>
      <c r="S1072" s="1" t="s">
        <v>1448</v>
      </c>
      <c r="T1072" s="75">
        <v>1</v>
      </c>
      <c r="U1072" s="76">
        <v>11443486179.059999</v>
      </c>
      <c r="V1072" s="77">
        <v>11443486179.059999</v>
      </c>
      <c r="W1072" s="77">
        <v>11443486179.059999</v>
      </c>
      <c r="X1072" s="76">
        <v>1.7939596322500001E-2</v>
      </c>
      <c r="Y1072" s="71">
        <v>0</v>
      </c>
      <c r="Z1072" s="71">
        <v>1</v>
      </c>
      <c r="AA1072" s="71">
        <v>0</v>
      </c>
      <c r="AB1072" s="71">
        <v>0</v>
      </c>
      <c r="AC1072" s="73">
        <v>0.35</v>
      </c>
      <c r="AD1072" s="73">
        <v>0.65</v>
      </c>
      <c r="AE1072" s="1" t="s">
        <v>1475</v>
      </c>
      <c r="AF1072" s="1" t="s">
        <v>1450</v>
      </c>
      <c r="AG1072" s="1" t="s">
        <v>1451</v>
      </c>
      <c r="AI1072" s="2" t="str">
        <f>INDEX('ISO2-ISO3'!$D$1:$D$249, MATCH($N1072, 'ISO2-ISO3'!$C$1:$C$249, 0))</f>
        <v>USA</v>
      </c>
      <c r="AJ1072" s="2" t="str">
        <f>INDEX('WB Country Groups'!$C$2:$C$219, MATCH($AI1072, 'WB Country Groups'!$B$2:$B$219, 0))</f>
        <v>North America</v>
      </c>
    </row>
    <row r="1073" spans="1:36">
      <c r="A1073" s="70">
        <v>45169</v>
      </c>
      <c r="B1073" s="70">
        <v>45169</v>
      </c>
      <c r="C1073" s="71">
        <v>892400</v>
      </c>
      <c r="D1073" s="1" t="s">
        <v>5223</v>
      </c>
      <c r="E1073" s="71">
        <v>2307801</v>
      </c>
      <c r="F1073" s="1" t="s">
        <v>5224</v>
      </c>
      <c r="G1073" s="1" t="s">
        <v>5225</v>
      </c>
      <c r="H1073" s="72" t="s">
        <v>5226</v>
      </c>
      <c r="I1073" s="1" t="s">
        <v>5227</v>
      </c>
      <c r="J1073" s="73">
        <v>0.2</v>
      </c>
      <c r="K1073" s="73">
        <v>0.2</v>
      </c>
      <c r="L1073" s="73">
        <v>0.2</v>
      </c>
      <c r="M1073" s="1">
        <v>1</v>
      </c>
      <c r="N1073" s="1" t="s">
        <v>1375</v>
      </c>
      <c r="O1073" s="1" t="s">
        <v>1692</v>
      </c>
      <c r="P1073" s="1">
        <v>50201030</v>
      </c>
      <c r="Q1073" s="73">
        <v>3890500442</v>
      </c>
      <c r="R1073" s="74">
        <v>4.4000000000000004</v>
      </c>
      <c r="S1073" s="1" t="s">
        <v>1448</v>
      </c>
      <c r="T1073" s="75">
        <v>1</v>
      </c>
      <c r="U1073" s="76">
        <v>3423640388.96</v>
      </c>
      <c r="V1073" s="77">
        <v>3423640388.96</v>
      </c>
      <c r="W1073" s="77">
        <v>17118201944.799999</v>
      </c>
      <c r="X1073" s="76">
        <v>5.3671342430000003E-3</v>
      </c>
      <c r="Y1073" s="71">
        <v>0</v>
      </c>
      <c r="Z1073" s="71">
        <v>1</v>
      </c>
      <c r="AA1073" s="71">
        <v>0</v>
      </c>
      <c r="AB1073" s="71">
        <v>0</v>
      </c>
      <c r="AC1073" s="73">
        <v>1</v>
      </c>
      <c r="AD1073" s="73">
        <v>0</v>
      </c>
      <c r="AE1073" s="1" t="s">
        <v>1475</v>
      </c>
      <c r="AF1073" s="1" t="s">
        <v>1450</v>
      </c>
      <c r="AG1073" s="1" t="s">
        <v>1451</v>
      </c>
      <c r="AI1073" s="2" t="str">
        <f>INDEX('ISO2-ISO3'!$D$1:$D$249, MATCH($N1073, 'ISO2-ISO3'!$C$1:$C$249, 0))</f>
        <v>USA</v>
      </c>
      <c r="AJ1073" s="2" t="str">
        <f>INDEX('WB Country Groups'!$C$2:$C$219, MATCH($AI1073, 'WB Country Groups'!$B$2:$B$219, 0))</f>
        <v>North America</v>
      </c>
    </row>
    <row r="1074" spans="1:36">
      <c r="A1074" s="70">
        <v>45169</v>
      </c>
      <c r="B1074" s="70">
        <v>45169</v>
      </c>
      <c r="C1074" s="71">
        <v>892400</v>
      </c>
      <c r="D1074" s="1" t="s">
        <v>5228</v>
      </c>
      <c r="E1074" s="71">
        <v>2309601</v>
      </c>
      <c r="F1074" s="1">
        <v>761152107</v>
      </c>
      <c r="G1074" s="1" t="s">
        <v>5229</v>
      </c>
      <c r="H1074" s="72">
        <v>2732903</v>
      </c>
      <c r="I1074" s="1" t="s">
        <v>5230</v>
      </c>
      <c r="J1074" s="73">
        <v>1</v>
      </c>
      <c r="K1074" s="73">
        <v>1</v>
      </c>
      <c r="L1074" s="73">
        <v>1</v>
      </c>
      <c r="M1074" s="1">
        <v>1</v>
      </c>
      <c r="N1074" s="1" t="s">
        <v>1375</v>
      </c>
      <c r="O1074" s="1" t="s">
        <v>1447</v>
      </c>
      <c r="P1074" s="1">
        <v>35101010</v>
      </c>
      <c r="Q1074" s="73">
        <v>146909413</v>
      </c>
      <c r="R1074" s="74">
        <v>159.59</v>
      </c>
      <c r="S1074" s="1" t="s">
        <v>1448</v>
      </c>
      <c r="T1074" s="75">
        <v>1</v>
      </c>
      <c r="U1074" s="76">
        <v>23445273220.669998</v>
      </c>
      <c r="V1074" s="77">
        <v>23445273220.669998</v>
      </c>
      <c r="W1074" s="77">
        <v>23445273220.669998</v>
      </c>
      <c r="X1074" s="76">
        <v>3.6754423491999998E-2</v>
      </c>
      <c r="Y1074" s="71">
        <v>1</v>
      </c>
      <c r="Z1074" s="71">
        <v>0</v>
      </c>
      <c r="AA1074" s="71">
        <v>0</v>
      </c>
      <c r="AB1074" s="71">
        <v>0</v>
      </c>
      <c r="AC1074" s="73">
        <v>0</v>
      </c>
      <c r="AD1074" s="73">
        <v>1</v>
      </c>
      <c r="AE1074" s="1" t="s">
        <v>1449</v>
      </c>
      <c r="AF1074" s="1" t="s">
        <v>1450</v>
      </c>
      <c r="AG1074" s="1" t="s">
        <v>1451</v>
      </c>
      <c r="AI1074" s="2" t="str">
        <f>INDEX('ISO2-ISO3'!$D$1:$D$249, MATCH($N1074, 'ISO2-ISO3'!$C$1:$C$249, 0))</f>
        <v>USA</v>
      </c>
      <c r="AJ1074" s="2" t="str">
        <f>INDEX('WB Country Groups'!$C$2:$C$219, MATCH($AI1074, 'WB Country Groups'!$B$2:$B$219, 0))</f>
        <v>North America</v>
      </c>
    </row>
    <row r="1075" spans="1:36">
      <c r="A1075" s="70">
        <v>45169</v>
      </c>
      <c r="B1075" s="70">
        <v>45169</v>
      </c>
      <c r="C1075" s="71">
        <v>892400</v>
      </c>
      <c r="D1075" s="1" t="s">
        <v>5231</v>
      </c>
      <c r="E1075" s="71">
        <v>2313401</v>
      </c>
      <c r="F1075" s="1">
        <v>84423102</v>
      </c>
      <c r="G1075" s="1" t="s">
        <v>5232</v>
      </c>
      <c r="H1075" s="72">
        <v>2093644</v>
      </c>
      <c r="I1075" s="1" t="s">
        <v>5233</v>
      </c>
      <c r="J1075" s="73">
        <v>0.8</v>
      </c>
      <c r="K1075" s="73">
        <v>0.8</v>
      </c>
      <c r="L1075" s="73">
        <v>0.8</v>
      </c>
      <c r="M1075" s="1">
        <v>1</v>
      </c>
      <c r="N1075" s="1" t="s">
        <v>1375</v>
      </c>
      <c r="O1075" s="1" t="s">
        <v>1484</v>
      </c>
      <c r="P1075" s="1">
        <v>40301040</v>
      </c>
      <c r="Q1075" s="73">
        <v>263446321</v>
      </c>
      <c r="R1075" s="74">
        <v>61.86</v>
      </c>
      <c r="S1075" s="1" t="s">
        <v>1448</v>
      </c>
      <c r="T1075" s="75">
        <v>1</v>
      </c>
      <c r="U1075" s="76">
        <v>13037431533.648001</v>
      </c>
      <c r="V1075" s="77">
        <v>13037431533.648001</v>
      </c>
      <c r="W1075" s="77">
        <v>16296789417.059999</v>
      </c>
      <c r="X1075" s="76">
        <v>2.0438374734400001E-2</v>
      </c>
      <c r="Y1075" s="71">
        <v>0</v>
      </c>
      <c r="Z1075" s="71">
        <v>1</v>
      </c>
      <c r="AA1075" s="71">
        <v>0</v>
      </c>
      <c r="AB1075" s="71">
        <v>0</v>
      </c>
      <c r="AC1075" s="73">
        <v>1</v>
      </c>
      <c r="AD1075" s="73">
        <v>0</v>
      </c>
      <c r="AE1075" s="1" t="s">
        <v>1449</v>
      </c>
      <c r="AF1075" s="1" t="s">
        <v>1450</v>
      </c>
      <c r="AG1075" s="1" t="s">
        <v>1451</v>
      </c>
      <c r="AI1075" s="2" t="str">
        <f>INDEX('ISO2-ISO3'!$D$1:$D$249, MATCH($N1075, 'ISO2-ISO3'!$C$1:$C$249, 0))</f>
        <v>USA</v>
      </c>
      <c r="AJ1075" s="2" t="str">
        <f>INDEX('WB Country Groups'!$C$2:$C$219, MATCH($AI1075, 'WB Country Groups'!$B$2:$B$219, 0))</f>
        <v>North America</v>
      </c>
    </row>
    <row r="1076" spans="1:36">
      <c r="A1076" s="70">
        <v>45169</v>
      </c>
      <c r="B1076" s="70">
        <v>45169</v>
      </c>
      <c r="C1076" s="71">
        <v>892400</v>
      </c>
      <c r="D1076" s="1" t="s">
        <v>5234</v>
      </c>
      <c r="E1076" s="71">
        <v>2315901</v>
      </c>
      <c r="F1076" s="1" t="s">
        <v>5235</v>
      </c>
      <c r="G1076" s="1" t="s">
        <v>5236</v>
      </c>
      <c r="H1076" s="72">
        <v>2262864</v>
      </c>
      <c r="I1076" s="1" t="s">
        <v>5237</v>
      </c>
      <c r="J1076" s="73">
        <v>1</v>
      </c>
      <c r="K1076" s="73">
        <v>1</v>
      </c>
      <c r="L1076" s="73">
        <v>1</v>
      </c>
      <c r="M1076" s="1">
        <v>1</v>
      </c>
      <c r="N1076" s="1" t="s">
        <v>1375</v>
      </c>
      <c r="O1076" s="1" t="s">
        <v>1564</v>
      </c>
      <c r="P1076" s="1">
        <v>60201040</v>
      </c>
      <c r="Q1076" s="73">
        <v>406772431</v>
      </c>
      <c r="R1076" s="74">
        <v>81.99</v>
      </c>
      <c r="S1076" s="1" t="s">
        <v>1448</v>
      </c>
      <c r="T1076" s="75">
        <v>1</v>
      </c>
      <c r="U1076" s="76">
        <v>33351271617.689999</v>
      </c>
      <c r="V1076" s="77">
        <v>33351271617.689999</v>
      </c>
      <c r="W1076" s="77">
        <v>33351271617.689999</v>
      </c>
      <c r="X1076" s="76">
        <v>5.2283748177899998E-2</v>
      </c>
      <c r="Y1076" s="71">
        <v>0</v>
      </c>
      <c r="Z1076" s="71">
        <v>1</v>
      </c>
      <c r="AA1076" s="71">
        <v>0</v>
      </c>
      <c r="AB1076" s="71">
        <v>0</v>
      </c>
      <c r="AC1076" s="73">
        <v>0</v>
      </c>
      <c r="AD1076" s="73">
        <v>1</v>
      </c>
      <c r="AE1076" s="1" t="s">
        <v>1475</v>
      </c>
      <c r="AF1076" s="1" t="s">
        <v>1450</v>
      </c>
      <c r="AG1076" s="1" t="s">
        <v>1451</v>
      </c>
      <c r="AI1076" s="2" t="str">
        <f>INDEX('ISO2-ISO3'!$D$1:$D$249, MATCH($N1076, 'ISO2-ISO3'!$C$1:$C$249, 0))</f>
        <v>USA</v>
      </c>
      <c r="AJ1076" s="2" t="str">
        <f>INDEX('WB Country Groups'!$C$2:$C$219, MATCH($AI1076, 'WB Country Groups'!$B$2:$B$219, 0))</f>
        <v>North America</v>
      </c>
    </row>
    <row r="1077" spans="1:36">
      <c r="A1077" s="70">
        <v>45169</v>
      </c>
      <c r="B1077" s="70">
        <v>45169</v>
      </c>
      <c r="C1077" s="71">
        <v>892400</v>
      </c>
      <c r="D1077" s="1" t="s">
        <v>5238</v>
      </c>
      <c r="E1077" s="71">
        <v>2320501</v>
      </c>
      <c r="G1077" s="1" t="s">
        <v>5239</v>
      </c>
      <c r="H1077" s="72">
        <v>6640682</v>
      </c>
      <c r="I1077" s="1" t="s">
        <v>5240</v>
      </c>
      <c r="J1077" s="73">
        <v>0.7</v>
      </c>
      <c r="K1077" s="73">
        <v>0.7</v>
      </c>
      <c r="L1077" s="73">
        <v>0.7</v>
      </c>
      <c r="M1077" s="1">
        <v>1</v>
      </c>
      <c r="N1077" s="1" t="s">
        <v>1115</v>
      </c>
      <c r="O1077" s="1" t="s">
        <v>1467</v>
      </c>
      <c r="P1077" s="1">
        <v>20104010</v>
      </c>
      <c r="Q1077" s="73">
        <v>596284468</v>
      </c>
      <c r="R1077" s="74">
        <v>7632</v>
      </c>
      <c r="S1077" s="1" t="s">
        <v>1479</v>
      </c>
      <c r="T1077" s="75">
        <v>145.58500000000001</v>
      </c>
      <c r="U1077" s="76">
        <v>21881307427.572899</v>
      </c>
      <c r="V1077" s="77">
        <v>21881307427.572899</v>
      </c>
      <c r="W1077" s="77">
        <v>31259010610.818401</v>
      </c>
      <c r="X1077" s="76">
        <v>3.4302643103399998E-2</v>
      </c>
      <c r="Y1077" s="71">
        <v>1</v>
      </c>
      <c r="Z1077" s="71">
        <v>0</v>
      </c>
      <c r="AA1077" s="71">
        <v>0</v>
      </c>
      <c r="AB1077" s="71">
        <v>0</v>
      </c>
      <c r="AC1077" s="73">
        <v>0</v>
      </c>
      <c r="AD1077" s="73">
        <v>1</v>
      </c>
      <c r="AE1077" s="1" t="s">
        <v>1480</v>
      </c>
      <c r="AF1077" s="1" t="s">
        <v>1450</v>
      </c>
      <c r="AG1077" s="1" t="s">
        <v>1451</v>
      </c>
      <c r="AI1077" s="2" t="str">
        <f>INDEX('ISO2-ISO3'!$D$1:$D$249, MATCH($N1077, 'ISO2-ISO3'!$C$1:$C$249, 0))</f>
        <v>JPN</v>
      </c>
      <c r="AJ1077" s="2" t="str">
        <f>INDEX('WB Country Groups'!$C$2:$C$219, MATCH($AI1077, 'WB Country Groups'!$B$2:$B$219, 0))</f>
        <v>East Asia &amp; Pacific</v>
      </c>
    </row>
    <row r="1078" spans="1:36">
      <c r="A1078" s="70">
        <v>45169</v>
      </c>
      <c r="B1078" s="70">
        <v>45169</v>
      </c>
      <c r="C1078" s="71">
        <v>892400</v>
      </c>
      <c r="D1078" s="1" t="s">
        <v>5241</v>
      </c>
      <c r="E1078" s="71">
        <v>2322901</v>
      </c>
      <c r="G1078" s="1" t="s">
        <v>5242</v>
      </c>
      <c r="H1078" s="72">
        <v>6648891</v>
      </c>
      <c r="I1078" s="1" t="s">
        <v>5243</v>
      </c>
      <c r="J1078" s="73">
        <v>0.6</v>
      </c>
      <c r="K1078" s="73">
        <v>0.6</v>
      </c>
      <c r="L1078" s="73">
        <v>0.6</v>
      </c>
      <c r="M1078" s="1">
        <v>1</v>
      </c>
      <c r="N1078" s="1" t="s">
        <v>1115</v>
      </c>
      <c r="O1078" s="1" t="s">
        <v>1455</v>
      </c>
      <c r="P1078" s="1">
        <v>25301030</v>
      </c>
      <c r="Q1078" s="73">
        <v>1818450800</v>
      </c>
      <c r="R1078" s="74">
        <v>5249</v>
      </c>
      <c r="S1078" s="1" t="s">
        <v>1479</v>
      </c>
      <c r="T1078" s="75">
        <v>145.58500000000001</v>
      </c>
      <c r="U1078" s="76">
        <v>39338042720.884697</v>
      </c>
      <c r="V1078" s="77">
        <v>39338042720.884697</v>
      </c>
      <c r="W1078" s="77">
        <v>65563404534.807899</v>
      </c>
      <c r="X1078" s="76">
        <v>6.1669022489100001E-2</v>
      </c>
      <c r="Y1078" s="71">
        <v>1</v>
      </c>
      <c r="Z1078" s="71">
        <v>0</v>
      </c>
      <c r="AA1078" s="71">
        <v>0</v>
      </c>
      <c r="AB1078" s="71">
        <v>0</v>
      </c>
      <c r="AC1078" s="73">
        <v>0.5</v>
      </c>
      <c r="AD1078" s="73">
        <v>0.5</v>
      </c>
      <c r="AE1078" s="1" t="s">
        <v>1480</v>
      </c>
      <c r="AF1078" s="1" t="s">
        <v>1450</v>
      </c>
      <c r="AG1078" s="1" t="s">
        <v>1451</v>
      </c>
      <c r="AI1078" s="2" t="str">
        <f>INDEX('ISO2-ISO3'!$D$1:$D$249, MATCH($N1078, 'ISO2-ISO3'!$C$1:$C$249, 0))</f>
        <v>JPN</v>
      </c>
      <c r="AJ1078" s="2" t="str">
        <f>INDEX('WB Country Groups'!$C$2:$C$219, MATCH($AI1078, 'WB Country Groups'!$B$2:$B$219, 0))</f>
        <v>East Asia &amp; Pacific</v>
      </c>
    </row>
    <row r="1079" spans="1:36">
      <c r="A1079" s="70">
        <v>45169</v>
      </c>
      <c r="B1079" s="70">
        <v>45169</v>
      </c>
      <c r="C1079" s="71">
        <v>892400</v>
      </c>
      <c r="D1079" s="1" t="s">
        <v>5244</v>
      </c>
      <c r="E1079" s="71">
        <v>2325401</v>
      </c>
      <c r="G1079" s="1" t="s">
        <v>5245</v>
      </c>
      <c r="H1079" s="72">
        <v>6456102</v>
      </c>
      <c r="I1079" s="1" t="s">
        <v>5246</v>
      </c>
      <c r="J1079" s="73">
        <v>0.8</v>
      </c>
      <c r="K1079" s="73">
        <v>0.8</v>
      </c>
      <c r="L1079" s="73">
        <v>0.8</v>
      </c>
      <c r="M1079" s="1">
        <v>1</v>
      </c>
      <c r="N1079" s="1" t="s">
        <v>1115</v>
      </c>
      <c r="O1079" s="1" t="s">
        <v>1474</v>
      </c>
      <c r="P1079" s="1">
        <v>45203015</v>
      </c>
      <c r="Q1079" s="73">
        <v>140860557</v>
      </c>
      <c r="R1079" s="74">
        <v>8792</v>
      </c>
      <c r="S1079" s="1" t="s">
        <v>1479</v>
      </c>
      <c r="T1079" s="75">
        <v>145.58500000000001</v>
      </c>
      <c r="U1079" s="76">
        <v>6805349546.4175596</v>
      </c>
      <c r="V1079" s="77">
        <v>6805349546.4175596</v>
      </c>
      <c r="W1079" s="77">
        <v>8506686933.0219498</v>
      </c>
      <c r="X1079" s="76">
        <v>1.06685342024E-2</v>
      </c>
      <c r="Y1079" s="71">
        <v>0</v>
      </c>
      <c r="Z1079" s="71">
        <v>1</v>
      </c>
      <c r="AA1079" s="71">
        <v>0</v>
      </c>
      <c r="AB1079" s="71">
        <v>0</v>
      </c>
      <c r="AC1079" s="73">
        <v>0</v>
      </c>
      <c r="AD1079" s="73">
        <v>1</v>
      </c>
      <c r="AE1079" s="1" t="s">
        <v>1480</v>
      </c>
      <c r="AF1079" s="1" t="s">
        <v>1450</v>
      </c>
      <c r="AG1079" s="1" t="s">
        <v>1451</v>
      </c>
      <c r="AI1079" s="2" t="str">
        <f>INDEX('ISO2-ISO3'!$D$1:$D$249, MATCH($N1079, 'ISO2-ISO3'!$C$1:$C$249, 0))</f>
        <v>JPN</v>
      </c>
      <c r="AJ1079" s="2" t="str">
        <f>INDEX('WB Country Groups'!$C$2:$C$219, MATCH($AI1079, 'WB Country Groups'!$B$2:$B$219, 0))</f>
        <v>East Asia &amp; Pacific</v>
      </c>
    </row>
    <row r="1080" spans="1:36">
      <c r="A1080" s="70">
        <v>45169</v>
      </c>
      <c r="B1080" s="70">
        <v>45169</v>
      </c>
      <c r="C1080" s="71">
        <v>892400</v>
      </c>
      <c r="D1080" s="1" t="s">
        <v>5247</v>
      </c>
      <c r="E1080" s="71">
        <v>2327101</v>
      </c>
      <c r="G1080" s="1" t="s">
        <v>5248</v>
      </c>
      <c r="H1080" s="72">
        <v>6269861</v>
      </c>
      <c r="I1080" s="1" t="s">
        <v>5249</v>
      </c>
      <c r="J1080" s="73">
        <v>0.6</v>
      </c>
      <c r="K1080" s="73">
        <v>0.6</v>
      </c>
      <c r="L1080" s="73">
        <v>0.6</v>
      </c>
      <c r="M1080" s="1">
        <v>1</v>
      </c>
      <c r="N1080" s="1" t="s">
        <v>1115</v>
      </c>
      <c r="O1080" s="1" t="s">
        <v>1455</v>
      </c>
      <c r="P1080" s="1">
        <v>25503030</v>
      </c>
      <c r="Q1080" s="73">
        <v>634567440</v>
      </c>
      <c r="R1080" s="74">
        <v>2904.5</v>
      </c>
      <c r="S1080" s="1" t="s">
        <v>1479</v>
      </c>
      <c r="T1080" s="75">
        <v>145.58500000000001</v>
      </c>
      <c r="U1080" s="76">
        <v>7595979514.9775105</v>
      </c>
      <c r="V1080" s="77">
        <v>7595979514.9775105</v>
      </c>
      <c r="W1080" s="77">
        <v>12659965858.295799</v>
      </c>
      <c r="X1080" s="76">
        <v>1.1907980141800001E-2</v>
      </c>
      <c r="Y1080" s="71">
        <v>0</v>
      </c>
      <c r="Z1080" s="71">
        <v>1</v>
      </c>
      <c r="AA1080" s="71">
        <v>0</v>
      </c>
      <c r="AB1080" s="71">
        <v>0</v>
      </c>
      <c r="AC1080" s="73">
        <v>0</v>
      </c>
      <c r="AD1080" s="73">
        <v>1</v>
      </c>
      <c r="AE1080" s="1" t="s">
        <v>1480</v>
      </c>
      <c r="AF1080" s="1" t="s">
        <v>1450</v>
      </c>
      <c r="AG1080" s="1" t="s">
        <v>1451</v>
      </c>
      <c r="AI1080" s="2" t="str">
        <f>INDEX('ISO2-ISO3'!$D$1:$D$249, MATCH($N1080, 'ISO2-ISO3'!$C$1:$C$249, 0))</f>
        <v>JPN</v>
      </c>
      <c r="AJ1080" s="2" t="str">
        <f>INDEX('WB Country Groups'!$C$2:$C$219, MATCH($AI1080, 'WB Country Groups'!$B$2:$B$219, 0))</f>
        <v>East Asia &amp; Pacific</v>
      </c>
    </row>
    <row r="1081" spans="1:36">
      <c r="A1081" s="70">
        <v>45169</v>
      </c>
      <c r="B1081" s="70">
        <v>45169</v>
      </c>
      <c r="C1081" s="71">
        <v>892400</v>
      </c>
      <c r="D1081" s="1" t="s">
        <v>5250</v>
      </c>
      <c r="E1081" s="71">
        <v>2327401</v>
      </c>
      <c r="F1081" s="1">
        <v>311900104</v>
      </c>
      <c r="G1081" s="1" t="s">
        <v>5251</v>
      </c>
      <c r="H1081" s="72">
        <v>2332262</v>
      </c>
      <c r="I1081" s="1" t="s">
        <v>5252</v>
      </c>
      <c r="J1081" s="73">
        <v>1</v>
      </c>
      <c r="K1081" s="73">
        <v>1</v>
      </c>
      <c r="L1081" s="73">
        <v>1</v>
      </c>
      <c r="M1081" s="1">
        <v>1</v>
      </c>
      <c r="N1081" s="1" t="s">
        <v>1375</v>
      </c>
      <c r="O1081" s="1" t="s">
        <v>1467</v>
      </c>
      <c r="P1081" s="1">
        <v>20107010</v>
      </c>
      <c r="Q1081" s="73">
        <v>571024422</v>
      </c>
      <c r="R1081" s="74">
        <v>57.58</v>
      </c>
      <c r="S1081" s="1" t="s">
        <v>1448</v>
      </c>
      <c r="T1081" s="75">
        <v>1</v>
      </c>
      <c r="U1081" s="76">
        <v>32879586218.759998</v>
      </c>
      <c r="V1081" s="77">
        <v>32879586218.759998</v>
      </c>
      <c r="W1081" s="77">
        <v>32879586218.759998</v>
      </c>
      <c r="X1081" s="76">
        <v>5.1544301691499997E-2</v>
      </c>
      <c r="Y1081" s="71">
        <v>0</v>
      </c>
      <c r="Z1081" s="71">
        <v>1</v>
      </c>
      <c r="AA1081" s="71">
        <v>0</v>
      </c>
      <c r="AB1081" s="71">
        <v>0</v>
      </c>
      <c r="AC1081" s="73">
        <v>1</v>
      </c>
      <c r="AD1081" s="73">
        <v>0</v>
      </c>
      <c r="AE1081" s="1" t="s">
        <v>1475</v>
      </c>
      <c r="AF1081" s="1" t="s">
        <v>1450</v>
      </c>
      <c r="AG1081" s="1" t="s">
        <v>1451</v>
      </c>
      <c r="AI1081" s="2" t="str">
        <f>INDEX('ISO2-ISO3'!$D$1:$D$249, MATCH($N1081, 'ISO2-ISO3'!$C$1:$C$249, 0))</f>
        <v>USA</v>
      </c>
      <c r="AJ1081" s="2" t="str">
        <f>INDEX('WB Country Groups'!$C$2:$C$219, MATCH($AI1081, 'WB Country Groups'!$B$2:$B$219, 0))</f>
        <v>North America</v>
      </c>
    </row>
    <row r="1082" spans="1:36">
      <c r="A1082" s="70">
        <v>45169</v>
      </c>
      <c r="B1082" s="70">
        <v>45169</v>
      </c>
      <c r="C1082" s="71">
        <v>892400</v>
      </c>
      <c r="D1082" s="1" t="s">
        <v>5253</v>
      </c>
      <c r="E1082" s="71">
        <v>2327701</v>
      </c>
      <c r="F1082" s="1">
        <v>3.0730000000000001E+108</v>
      </c>
      <c r="G1082" s="1" t="s">
        <v>5254</v>
      </c>
      <c r="H1082" s="72">
        <v>2795393</v>
      </c>
      <c r="I1082" s="1" t="s">
        <v>5255</v>
      </c>
      <c r="J1082" s="73">
        <v>0.85</v>
      </c>
      <c r="K1082" s="73">
        <v>0.85</v>
      </c>
      <c r="L1082" s="73">
        <v>0.85</v>
      </c>
      <c r="M1082" s="1">
        <v>1</v>
      </c>
      <c r="N1082" s="1" t="s">
        <v>1375</v>
      </c>
      <c r="O1082" s="1" t="s">
        <v>1447</v>
      </c>
      <c r="P1082" s="1">
        <v>35102010</v>
      </c>
      <c r="Q1082" s="73">
        <v>202258188</v>
      </c>
      <c r="R1082" s="74">
        <v>175.98</v>
      </c>
      <c r="S1082" s="1" t="s">
        <v>1448</v>
      </c>
      <c r="T1082" s="75">
        <v>1</v>
      </c>
      <c r="U1082" s="76">
        <v>30254386535.604</v>
      </c>
      <c r="V1082" s="77">
        <v>30254386535.604</v>
      </c>
      <c r="W1082" s="77">
        <v>35593395924.239998</v>
      </c>
      <c r="X1082" s="76">
        <v>4.7428858036900001E-2</v>
      </c>
      <c r="Y1082" s="71">
        <v>1</v>
      </c>
      <c r="Z1082" s="71">
        <v>0</v>
      </c>
      <c r="AA1082" s="71">
        <v>0</v>
      </c>
      <c r="AB1082" s="71">
        <v>0</v>
      </c>
      <c r="AC1082" s="73">
        <v>1</v>
      </c>
      <c r="AD1082" s="73">
        <v>0</v>
      </c>
      <c r="AE1082" s="1" t="s">
        <v>1449</v>
      </c>
      <c r="AF1082" s="1" t="s">
        <v>1450</v>
      </c>
      <c r="AG1082" s="1" t="s">
        <v>1451</v>
      </c>
      <c r="AI1082" s="2" t="str">
        <f>INDEX('ISO2-ISO3'!$D$1:$D$249, MATCH($N1082, 'ISO2-ISO3'!$C$1:$C$249, 0))</f>
        <v>USA</v>
      </c>
      <c r="AJ1082" s="2" t="str">
        <f>INDEX('WB Country Groups'!$C$2:$C$219, MATCH($AI1082, 'WB Country Groups'!$B$2:$B$219, 0))</f>
        <v>North America</v>
      </c>
    </row>
    <row r="1083" spans="1:36">
      <c r="A1083" s="70">
        <v>45169</v>
      </c>
      <c r="B1083" s="70">
        <v>45169</v>
      </c>
      <c r="C1083" s="71">
        <v>892400</v>
      </c>
      <c r="D1083" s="1" t="s">
        <v>5256</v>
      </c>
      <c r="E1083" s="71">
        <v>2328101</v>
      </c>
      <c r="F1083" s="1">
        <v>58498106</v>
      </c>
      <c r="G1083" s="1" t="s">
        <v>5257</v>
      </c>
      <c r="H1083" s="72">
        <v>2073022</v>
      </c>
      <c r="I1083" s="1" t="s">
        <v>5258</v>
      </c>
      <c r="J1083" s="73">
        <v>1</v>
      </c>
      <c r="K1083" s="73">
        <v>1</v>
      </c>
      <c r="L1083" s="73">
        <v>1</v>
      </c>
      <c r="M1083" s="1">
        <v>1</v>
      </c>
      <c r="N1083" s="1" t="s">
        <v>1375</v>
      </c>
      <c r="O1083" s="1" t="s">
        <v>1462</v>
      </c>
      <c r="P1083" s="1">
        <v>15103010</v>
      </c>
      <c r="Q1083" s="73">
        <v>314395135</v>
      </c>
      <c r="R1083" s="74">
        <v>54.45</v>
      </c>
      <c r="S1083" s="1" t="s">
        <v>1448</v>
      </c>
      <c r="T1083" s="75">
        <v>1</v>
      </c>
      <c r="U1083" s="76">
        <v>17118815100.75</v>
      </c>
      <c r="V1083" s="77">
        <v>17118815100.75</v>
      </c>
      <c r="W1083" s="77">
        <v>17118815100.75</v>
      </c>
      <c r="X1083" s="76">
        <v>2.68366324407E-2</v>
      </c>
      <c r="Y1083" s="71">
        <v>0</v>
      </c>
      <c r="Z1083" s="71">
        <v>1</v>
      </c>
      <c r="AA1083" s="71">
        <v>0</v>
      </c>
      <c r="AB1083" s="71">
        <v>0</v>
      </c>
      <c r="AC1083" s="73">
        <v>1</v>
      </c>
      <c r="AD1083" s="73">
        <v>0</v>
      </c>
      <c r="AE1083" s="1" t="s">
        <v>1449</v>
      </c>
      <c r="AF1083" s="1" t="s">
        <v>1450</v>
      </c>
      <c r="AG1083" s="1" t="s">
        <v>1451</v>
      </c>
      <c r="AI1083" s="2" t="str">
        <f>INDEX('ISO2-ISO3'!$D$1:$D$249, MATCH($N1083, 'ISO2-ISO3'!$C$1:$C$249, 0))</f>
        <v>USA</v>
      </c>
      <c r="AJ1083" s="2" t="str">
        <f>INDEX('WB Country Groups'!$C$2:$C$219, MATCH($AI1083, 'WB Country Groups'!$B$2:$B$219, 0))</f>
        <v>North America</v>
      </c>
    </row>
    <row r="1084" spans="1:36">
      <c r="A1084" s="70">
        <v>45169</v>
      </c>
      <c r="B1084" s="70">
        <v>45169</v>
      </c>
      <c r="C1084" s="71">
        <v>892400</v>
      </c>
      <c r="D1084" s="1" t="s">
        <v>5259</v>
      </c>
      <c r="E1084" s="71">
        <v>2328301</v>
      </c>
      <c r="F1084" s="1" t="s">
        <v>5260</v>
      </c>
      <c r="G1084" s="1" t="s">
        <v>5261</v>
      </c>
      <c r="H1084" s="72">
        <v>2250687</v>
      </c>
      <c r="I1084" s="1" t="s">
        <v>5262</v>
      </c>
      <c r="J1084" s="73">
        <v>0.9</v>
      </c>
      <c r="K1084" s="73">
        <v>0.9</v>
      </c>
      <c r="L1084" s="73">
        <v>0.9</v>
      </c>
      <c r="M1084" s="1">
        <v>1</v>
      </c>
      <c r="N1084" s="1" t="s">
        <v>1375</v>
      </c>
      <c r="O1084" s="1" t="s">
        <v>1455</v>
      </c>
      <c r="P1084" s="1">
        <v>25201030</v>
      </c>
      <c r="Q1084" s="73">
        <v>343393349</v>
      </c>
      <c r="R1084" s="74">
        <v>119.02</v>
      </c>
      <c r="S1084" s="1" t="s">
        <v>1448</v>
      </c>
      <c r="T1084" s="75">
        <v>1</v>
      </c>
      <c r="U1084" s="76">
        <v>36783608758.181999</v>
      </c>
      <c r="V1084" s="77">
        <v>36783608758.181999</v>
      </c>
      <c r="W1084" s="77">
        <v>40870676397.980003</v>
      </c>
      <c r="X1084" s="76">
        <v>5.7664516047100003E-2</v>
      </c>
      <c r="Y1084" s="71">
        <v>0</v>
      </c>
      <c r="Z1084" s="71">
        <v>1</v>
      </c>
      <c r="AA1084" s="71">
        <v>0</v>
      </c>
      <c r="AB1084" s="71">
        <v>0</v>
      </c>
      <c r="AC1084" s="73">
        <v>1</v>
      </c>
      <c r="AD1084" s="73">
        <v>0</v>
      </c>
      <c r="AE1084" s="1" t="s">
        <v>1449</v>
      </c>
      <c r="AF1084" s="1" t="s">
        <v>1450</v>
      </c>
      <c r="AG1084" s="1" t="s">
        <v>1451</v>
      </c>
      <c r="AI1084" s="2" t="str">
        <f>INDEX('ISO2-ISO3'!$D$1:$D$249, MATCH($N1084, 'ISO2-ISO3'!$C$1:$C$249, 0))</f>
        <v>USA</v>
      </c>
      <c r="AJ1084" s="2" t="str">
        <f>INDEX('WB Country Groups'!$C$2:$C$219, MATCH($AI1084, 'WB Country Groups'!$B$2:$B$219, 0))</f>
        <v>North America</v>
      </c>
    </row>
    <row r="1085" spans="1:36">
      <c r="A1085" s="70">
        <v>45169</v>
      </c>
      <c r="B1085" s="70">
        <v>45169</v>
      </c>
      <c r="C1085" s="71">
        <v>892400</v>
      </c>
      <c r="D1085" s="1" t="s">
        <v>5263</v>
      </c>
      <c r="E1085" s="71">
        <v>2330001</v>
      </c>
      <c r="F1085" s="1" t="s">
        <v>5264</v>
      </c>
      <c r="G1085" s="1" t="s">
        <v>5265</v>
      </c>
      <c r="H1085" s="72">
        <v>2430412</v>
      </c>
      <c r="I1085" s="1" t="s">
        <v>5266</v>
      </c>
      <c r="J1085" s="73">
        <v>1</v>
      </c>
      <c r="K1085" s="73">
        <v>1</v>
      </c>
      <c r="L1085" s="73">
        <v>1</v>
      </c>
      <c r="M1085" s="1">
        <v>1</v>
      </c>
      <c r="N1085" s="1" t="s">
        <v>1375</v>
      </c>
      <c r="O1085" s="1" t="s">
        <v>1447</v>
      </c>
      <c r="P1085" s="1">
        <v>35201010</v>
      </c>
      <c r="Q1085" s="73">
        <v>46301656</v>
      </c>
      <c r="R1085" s="74">
        <v>224.36</v>
      </c>
      <c r="S1085" s="1" t="s">
        <v>1448</v>
      </c>
      <c r="T1085" s="75">
        <v>1</v>
      </c>
      <c r="U1085" s="76">
        <v>10388239540.16</v>
      </c>
      <c r="V1085" s="77">
        <v>10388239540.16</v>
      </c>
      <c r="W1085" s="77">
        <v>10388239540.16</v>
      </c>
      <c r="X1085" s="76">
        <v>1.6285319083400002E-2</v>
      </c>
      <c r="Y1085" s="71">
        <v>0</v>
      </c>
      <c r="Z1085" s="71">
        <v>1</v>
      </c>
      <c r="AA1085" s="71">
        <v>0</v>
      </c>
      <c r="AB1085" s="71">
        <v>0</v>
      </c>
      <c r="AC1085" s="73">
        <v>1</v>
      </c>
      <c r="AD1085" s="73">
        <v>0</v>
      </c>
      <c r="AE1085" s="1" t="s">
        <v>1475</v>
      </c>
      <c r="AF1085" s="1" t="s">
        <v>1450</v>
      </c>
      <c r="AG1085" s="1" t="s">
        <v>1451</v>
      </c>
      <c r="AI1085" s="2" t="str">
        <f>INDEX('ISO2-ISO3'!$D$1:$D$249, MATCH($N1085, 'ISO2-ISO3'!$C$1:$C$249, 0))</f>
        <v>USA</v>
      </c>
      <c r="AJ1085" s="2" t="str">
        <f>INDEX('WB Country Groups'!$C$2:$C$219, MATCH($AI1085, 'WB Country Groups'!$B$2:$B$219, 0))</f>
        <v>North America</v>
      </c>
    </row>
    <row r="1086" spans="1:36">
      <c r="A1086" s="70">
        <v>45169</v>
      </c>
      <c r="B1086" s="70">
        <v>45169</v>
      </c>
      <c r="C1086" s="71">
        <v>892400</v>
      </c>
      <c r="D1086" s="1" t="s">
        <v>5267</v>
      </c>
      <c r="E1086" s="71">
        <v>2331001</v>
      </c>
      <c r="G1086" s="1" t="s">
        <v>5268</v>
      </c>
      <c r="H1086" s="72">
        <v>7333378</v>
      </c>
      <c r="I1086" s="1" t="s">
        <v>5269</v>
      </c>
      <c r="J1086" s="73">
        <v>1</v>
      </c>
      <c r="K1086" s="73">
        <v>1</v>
      </c>
      <c r="L1086" s="73">
        <v>1</v>
      </c>
      <c r="M1086" s="1">
        <v>1</v>
      </c>
      <c r="N1086" s="1" t="s">
        <v>1324</v>
      </c>
      <c r="O1086" s="1" t="s">
        <v>1447</v>
      </c>
      <c r="P1086" s="1">
        <v>35203010</v>
      </c>
      <c r="Q1086" s="73">
        <v>74468751</v>
      </c>
      <c r="R1086" s="74">
        <v>488.9</v>
      </c>
      <c r="S1086" s="1" t="s">
        <v>1468</v>
      </c>
      <c r="T1086" s="75">
        <v>0.88324999999999998</v>
      </c>
      <c r="U1086" s="76">
        <v>41220234773.733398</v>
      </c>
      <c r="V1086" s="77">
        <v>41220234773.733398</v>
      </c>
      <c r="W1086" s="77">
        <v>41220234773.733398</v>
      </c>
      <c r="X1086" s="76">
        <v>6.46196762585E-2</v>
      </c>
      <c r="Y1086" s="71">
        <v>1</v>
      </c>
      <c r="Z1086" s="71">
        <v>0</v>
      </c>
      <c r="AA1086" s="71">
        <v>0</v>
      </c>
      <c r="AB1086" s="71">
        <v>0</v>
      </c>
      <c r="AC1086" s="73">
        <v>0</v>
      </c>
      <c r="AD1086" s="73">
        <v>1</v>
      </c>
      <c r="AE1086" s="1" t="s">
        <v>1469</v>
      </c>
      <c r="AF1086" s="1" t="s">
        <v>1470</v>
      </c>
      <c r="AG1086" s="1" t="s">
        <v>1451</v>
      </c>
      <c r="AI1086" s="2" t="str">
        <f>INDEX('ISO2-ISO3'!$D$1:$D$249, MATCH($N1086, 'ISO2-ISO3'!$C$1:$C$249, 0))</f>
        <v>CHE</v>
      </c>
      <c r="AJ1086" s="2" t="str">
        <f>INDEX('WB Country Groups'!$C$2:$C$219, MATCH($AI1086, 'WB Country Groups'!$B$2:$B$219, 0))</f>
        <v>Europe &amp; Central Asia</v>
      </c>
    </row>
    <row r="1087" spans="1:36">
      <c r="A1087" s="70">
        <v>45169</v>
      </c>
      <c r="B1087" s="70">
        <v>45169</v>
      </c>
      <c r="C1087" s="71">
        <v>892400</v>
      </c>
      <c r="D1087" s="1" t="s">
        <v>5270</v>
      </c>
      <c r="E1087" s="71">
        <v>2331101</v>
      </c>
      <c r="G1087" s="1" t="s">
        <v>5271</v>
      </c>
      <c r="H1087" s="72">
        <v>7144569</v>
      </c>
      <c r="I1087" s="1" t="s">
        <v>5272</v>
      </c>
      <c r="J1087" s="73">
        <v>0.8</v>
      </c>
      <c r="K1087" s="73">
        <v>0.8</v>
      </c>
      <c r="L1087" s="73">
        <v>0.8</v>
      </c>
      <c r="M1087" s="1">
        <v>1</v>
      </c>
      <c r="N1087" s="1" t="s">
        <v>1111</v>
      </c>
      <c r="O1087" s="1" t="s">
        <v>1548</v>
      </c>
      <c r="P1087" s="1">
        <v>55101010</v>
      </c>
      <c r="Q1087" s="73">
        <v>10166679946</v>
      </c>
      <c r="R1087" s="74">
        <v>6.21</v>
      </c>
      <c r="S1087" s="1" t="s">
        <v>1456</v>
      </c>
      <c r="T1087" s="75">
        <v>0.92136177270005104</v>
      </c>
      <c r="U1087" s="76">
        <v>54818929402.415001</v>
      </c>
      <c r="V1087" s="77">
        <v>54818929402.415001</v>
      </c>
      <c r="W1087" s="77">
        <v>68523661753.0187</v>
      </c>
      <c r="X1087" s="76">
        <v>8.5937925639400004E-2</v>
      </c>
      <c r="Y1087" s="71">
        <v>1</v>
      </c>
      <c r="Z1087" s="71">
        <v>0</v>
      </c>
      <c r="AA1087" s="71">
        <v>0</v>
      </c>
      <c r="AB1087" s="71">
        <v>0</v>
      </c>
      <c r="AC1087" s="73">
        <v>1</v>
      </c>
      <c r="AD1087" s="73">
        <v>0</v>
      </c>
      <c r="AE1087" s="1" t="s">
        <v>1607</v>
      </c>
      <c r="AF1087" s="1" t="s">
        <v>1608</v>
      </c>
      <c r="AG1087" s="1" t="s">
        <v>1451</v>
      </c>
      <c r="AI1087" s="2" t="str">
        <f>INDEX('ISO2-ISO3'!$D$1:$D$249, MATCH($N1087, 'ISO2-ISO3'!$C$1:$C$249, 0))</f>
        <v>ITA</v>
      </c>
      <c r="AJ1087" s="2" t="str">
        <f>INDEX('WB Country Groups'!$C$2:$C$219, MATCH($AI1087, 'WB Country Groups'!$B$2:$B$219, 0))</f>
        <v>Europe &amp; Central Asia</v>
      </c>
    </row>
    <row r="1088" spans="1:36">
      <c r="A1088" s="70">
        <v>45169</v>
      </c>
      <c r="B1088" s="70">
        <v>45169</v>
      </c>
      <c r="C1088" s="71">
        <v>892400</v>
      </c>
      <c r="D1088" s="1" t="s">
        <v>5273</v>
      </c>
      <c r="E1088" s="71">
        <v>2331401</v>
      </c>
      <c r="G1088" s="1" t="s">
        <v>5274</v>
      </c>
      <c r="H1088" s="72">
        <v>4380429</v>
      </c>
      <c r="I1088" s="1" t="s">
        <v>5275</v>
      </c>
      <c r="J1088" s="73">
        <v>0.9</v>
      </c>
      <c r="K1088" s="73">
        <v>0.9</v>
      </c>
      <c r="L1088" s="73">
        <v>0.9</v>
      </c>
      <c r="M1088" s="1">
        <v>1</v>
      </c>
      <c r="N1088" s="1" t="s">
        <v>1042</v>
      </c>
      <c r="O1088" s="1" t="s">
        <v>1692</v>
      </c>
      <c r="P1088" s="1">
        <v>50201010</v>
      </c>
      <c r="Q1088" s="73">
        <v>254311860</v>
      </c>
      <c r="R1088" s="74">
        <v>72.06</v>
      </c>
      <c r="S1088" s="1" t="s">
        <v>1456</v>
      </c>
      <c r="T1088" s="75">
        <v>0.92136177270005104</v>
      </c>
      <c r="U1088" s="76">
        <v>17900830984.236401</v>
      </c>
      <c r="V1088" s="77">
        <v>17900830984.236401</v>
      </c>
      <c r="W1088" s="77">
        <v>19889812204.7071</v>
      </c>
      <c r="X1088" s="76">
        <v>2.8062574347500001E-2</v>
      </c>
      <c r="Y1088" s="71">
        <v>0</v>
      </c>
      <c r="Z1088" s="71">
        <v>1</v>
      </c>
      <c r="AA1088" s="71">
        <v>0</v>
      </c>
      <c r="AB1088" s="71">
        <v>0</v>
      </c>
      <c r="AC1088" s="73">
        <v>1</v>
      </c>
      <c r="AD1088" s="73">
        <v>0</v>
      </c>
      <c r="AE1088" s="1" t="s">
        <v>1457</v>
      </c>
      <c r="AF1088" s="1" t="s">
        <v>1450</v>
      </c>
      <c r="AG1088" s="1" t="s">
        <v>1451</v>
      </c>
      <c r="AI1088" s="2" t="str">
        <f>INDEX('ISO2-ISO3'!$D$1:$D$249, MATCH($N1088, 'ISO2-ISO3'!$C$1:$C$249, 0))</f>
        <v>FRA</v>
      </c>
      <c r="AJ1088" s="2" t="str">
        <f>INDEX('WB Country Groups'!$C$2:$C$219, MATCH($AI1088, 'WB Country Groups'!$B$2:$B$219, 0))</f>
        <v>Europe &amp; Central Asia</v>
      </c>
    </row>
    <row r="1089" spans="1:36">
      <c r="A1089" s="70">
        <v>45169</v>
      </c>
      <c r="B1089" s="70">
        <v>45169</v>
      </c>
      <c r="C1089" s="71">
        <v>892400</v>
      </c>
      <c r="D1089" s="1" t="s">
        <v>5276</v>
      </c>
      <c r="E1089" s="71">
        <v>2333001</v>
      </c>
      <c r="G1089" s="1" t="s">
        <v>5277</v>
      </c>
      <c r="H1089" s="72" t="s">
        <v>5278</v>
      </c>
      <c r="I1089" s="1" t="s">
        <v>5279</v>
      </c>
      <c r="J1089" s="73">
        <v>1</v>
      </c>
      <c r="K1089" s="73">
        <v>1</v>
      </c>
      <c r="L1089" s="73">
        <v>1</v>
      </c>
      <c r="M1089" s="1">
        <v>1</v>
      </c>
      <c r="N1089" s="1" t="s">
        <v>1009</v>
      </c>
      <c r="O1089" s="1" t="s">
        <v>1467</v>
      </c>
      <c r="P1089" s="1">
        <v>20104020</v>
      </c>
      <c r="Q1089" s="73">
        <v>1009867260</v>
      </c>
      <c r="R1089" s="74">
        <v>158.97999999999999</v>
      </c>
      <c r="S1089" s="1" t="s">
        <v>1787</v>
      </c>
      <c r="T1089" s="75">
        <v>6.8669500000000001</v>
      </c>
      <c r="U1089" s="76">
        <v>23379913497.9576</v>
      </c>
      <c r="V1089" s="77">
        <v>23379913497.9576</v>
      </c>
      <c r="W1089" s="77">
        <v>23379913497.9576</v>
      </c>
      <c r="X1089" s="76">
        <v>3.6651961093500003E-2</v>
      </c>
      <c r="Y1089" s="71">
        <v>1</v>
      </c>
      <c r="Z1089" s="71">
        <v>0</v>
      </c>
      <c r="AA1089" s="71">
        <v>0</v>
      </c>
      <c r="AB1089" s="71">
        <v>0</v>
      </c>
      <c r="AC1089" s="73">
        <v>0</v>
      </c>
      <c r="AD1089" s="73">
        <v>1</v>
      </c>
      <c r="AE1089" s="1" t="s">
        <v>1788</v>
      </c>
      <c r="AF1089" s="1" t="s">
        <v>1450</v>
      </c>
      <c r="AG1089" s="1" t="s">
        <v>1451</v>
      </c>
      <c r="AI1089" s="2" t="str">
        <f>INDEX('ISO2-ISO3'!$D$1:$D$249, MATCH($N1089, 'ISO2-ISO3'!$C$1:$C$249, 0))</f>
        <v>DNK</v>
      </c>
      <c r="AJ1089" s="2" t="str">
        <f>INDEX('WB Country Groups'!$C$2:$C$219, MATCH($AI1089, 'WB Country Groups'!$B$2:$B$219, 0))</f>
        <v>Europe &amp; Central Asia</v>
      </c>
    </row>
    <row r="1090" spans="1:36">
      <c r="A1090" s="70">
        <v>45169</v>
      </c>
      <c r="B1090" s="70">
        <v>45169</v>
      </c>
      <c r="C1090" s="71">
        <v>892400</v>
      </c>
      <c r="D1090" s="1" t="s">
        <v>5280</v>
      </c>
      <c r="E1090" s="71">
        <v>2333101</v>
      </c>
      <c r="G1090" s="1" t="s">
        <v>5281</v>
      </c>
      <c r="H1090" s="72" t="s">
        <v>5282</v>
      </c>
      <c r="I1090" s="1" t="s">
        <v>5283</v>
      </c>
      <c r="J1090" s="73">
        <v>0.4</v>
      </c>
      <c r="K1090" s="73">
        <v>0.4</v>
      </c>
      <c r="L1090" s="73">
        <v>0.4</v>
      </c>
      <c r="M1090" s="1">
        <v>1</v>
      </c>
      <c r="N1090" s="1" t="s">
        <v>1009</v>
      </c>
      <c r="O1090" s="1" t="s">
        <v>1447</v>
      </c>
      <c r="P1090" s="1">
        <v>35101010</v>
      </c>
      <c r="Q1090" s="73">
        <v>230378735</v>
      </c>
      <c r="R1090" s="74">
        <v>281.7</v>
      </c>
      <c r="S1090" s="1" t="s">
        <v>1787</v>
      </c>
      <c r="T1090" s="75">
        <v>6.8669500000000001</v>
      </c>
      <c r="U1090" s="76">
        <v>3780291957.8269801</v>
      </c>
      <c r="V1090" s="77">
        <v>3780291957.8269801</v>
      </c>
      <c r="W1090" s="77">
        <v>9450729894.5674591</v>
      </c>
      <c r="X1090" s="76">
        <v>5.9262457823999999E-3</v>
      </c>
      <c r="Y1090" s="71">
        <v>0</v>
      </c>
      <c r="Z1090" s="71">
        <v>1</v>
      </c>
      <c r="AA1090" s="71">
        <v>0</v>
      </c>
      <c r="AB1090" s="71">
        <v>0</v>
      </c>
      <c r="AC1090" s="73">
        <v>0</v>
      </c>
      <c r="AD1090" s="73">
        <v>1</v>
      </c>
      <c r="AE1090" s="1" t="s">
        <v>1788</v>
      </c>
      <c r="AF1090" s="1" t="s">
        <v>1450</v>
      </c>
      <c r="AG1090" s="1" t="s">
        <v>1451</v>
      </c>
      <c r="AI1090" s="2" t="str">
        <f>INDEX('ISO2-ISO3'!$D$1:$D$249, MATCH($N1090, 'ISO2-ISO3'!$C$1:$C$249, 0))</f>
        <v>DNK</v>
      </c>
      <c r="AJ1090" s="2" t="str">
        <f>INDEX('WB Country Groups'!$C$2:$C$219, MATCH($AI1090, 'WB Country Groups'!$B$2:$B$219, 0))</f>
        <v>Europe &amp; Central Asia</v>
      </c>
    </row>
    <row r="1091" spans="1:36">
      <c r="A1091" s="70">
        <v>45169</v>
      </c>
      <c r="B1091" s="70">
        <v>45169</v>
      </c>
      <c r="C1091" s="71">
        <v>892400</v>
      </c>
      <c r="D1091" s="1" t="s">
        <v>5284</v>
      </c>
      <c r="E1091" s="71">
        <v>2345701</v>
      </c>
      <c r="F1091" s="1">
        <v>911312106</v>
      </c>
      <c r="G1091" s="1" t="s">
        <v>5285</v>
      </c>
      <c r="H1091" s="72">
        <v>2517382</v>
      </c>
      <c r="I1091" s="1" t="s">
        <v>5286</v>
      </c>
      <c r="J1091" s="73">
        <v>1</v>
      </c>
      <c r="K1091" s="73">
        <v>1</v>
      </c>
      <c r="L1091" s="73">
        <v>1</v>
      </c>
      <c r="M1091" s="1">
        <v>1</v>
      </c>
      <c r="N1091" s="1" t="s">
        <v>1375</v>
      </c>
      <c r="O1091" s="1" t="s">
        <v>1467</v>
      </c>
      <c r="P1091" s="1">
        <v>20301010</v>
      </c>
      <c r="Q1091" s="73">
        <v>723298982</v>
      </c>
      <c r="R1091" s="74">
        <v>169.4</v>
      </c>
      <c r="S1091" s="1" t="s">
        <v>1448</v>
      </c>
      <c r="T1091" s="75">
        <v>1</v>
      </c>
      <c r="U1091" s="76">
        <v>122526847550.8</v>
      </c>
      <c r="V1091" s="77">
        <v>122526847550.8</v>
      </c>
      <c r="W1091" s="77">
        <v>145412319668</v>
      </c>
      <c r="X1091" s="76">
        <v>0.19208151688540001</v>
      </c>
      <c r="Y1091" s="71">
        <v>1</v>
      </c>
      <c r="Z1091" s="71">
        <v>0</v>
      </c>
      <c r="AA1091" s="71">
        <v>0</v>
      </c>
      <c r="AB1091" s="71">
        <v>0</v>
      </c>
      <c r="AC1091" s="73">
        <v>1</v>
      </c>
      <c r="AD1091" s="73">
        <v>0</v>
      </c>
      <c r="AE1091" s="1" t="s">
        <v>1449</v>
      </c>
      <c r="AF1091" s="1" t="s">
        <v>1450</v>
      </c>
      <c r="AG1091" s="1" t="s">
        <v>1619</v>
      </c>
      <c r="AI1091" s="2" t="str">
        <f>INDEX('ISO2-ISO3'!$D$1:$D$249, MATCH($N1091, 'ISO2-ISO3'!$C$1:$C$249, 0))</f>
        <v>USA</v>
      </c>
      <c r="AJ1091" s="2" t="str">
        <f>INDEX('WB Country Groups'!$C$2:$C$219, MATCH($AI1091, 'WB Country Groups'!$B$2:$B$219, 0))</f>
        <v>North America</v>
      </c>
    </row>
    <row r="1092" spans="1:36">
      <c r="A1092" s="70">
        <v>45169</v>
      </c>
      <c r="B1092" s="70">
        <v>45169</v>
      </c>
      <c r="C1092" s="71">
        <v>892400</v>
      </c>
      <c r="D1092" s="1" t="s">
        <v>5287</v>
      </c>
      <c r="E1092" s="71">
        <v>2346501</v>
      </c>
      <c r="G1092" s="1" t="s">
        <v>5288</v>
      </c>
      <c r="H1092" s="72">
        <v>5810066</v>
      </c>
      <c r="I1092" s="1" t="s">
        <v>5289</v>
      </c>
      <c r="J1092" s="73">
        <v>0.5</v>
      </c>
      <c r="K1092" s="73">
        <v>0.5</v>
      </c>
      <c r="L1092" s="73">
        <v>0.5</v>
      </c>
      <c r="M1092" s="1">
        <v>1</v>
      </c>
      <c r="N1092" s="1" t="s">
        <v>1243</v>
      </c>
      <c r="O1092" s="1" t="s">
        <v>1541</v>
      </c>
      <c r="P1092" s="1">
        <v>10102030</v>
      </c>
      <c r="Q1092" s="73">
        <v>1160942049</v>
      </c>
      <c r="R1092" s="74">
        <v>63.05</v>
      </c>
      <c r="S1092" s="1" t="s">
        <v>4044</v>
      </c>
      <c r="T1092" s="75">
        <v>4.1212499999999999</v>
      </c>
      <c r="U1092" s="76">
        <v>8880484827.3521404</v>
      </c>
      <c r="V1092" s="77">
        <v>8880484827.3521404</v>
      </c>
      <c r="W1092" s="77">
        <v>17760969654.7043</v>
      </c>
      <c r="X1092" s="76">
        <v>1.3921659051999999E-2</v>
      </c>
      <c r="Y1092" s="71">
        <v>1</v>
      </c>
      <c r="Z1092" s="71">
        <v>0</v>
      </c>
      <c r="AA1092" s="71">
        <v>0</v>
      </c>
      <c r="AB1092" s="71">
        <v>0</v>
      </c>
      <c r="AC1092" s="73">
        <v>1</v>
      </c>
      <c r="AD1092" s="73">
        <v>0</v>
      </c>
      <c r="AE1092" s="1" t="s">
        <v>4045</v>
      </c>
      <c r="AF1092" s="1" t="s">
        <v>4256</v>
      </c>
      <c r="AG1092" s="1" t="s">
        <v>1451</v>
      </c>
      <c r="AI1092" s="2" t="str">
        <f>INDEX('ISO2-ISO3'!$D$1:$D$249, MATCH($N1092, 'ISO2-ISO3'!$C$1:$C$249, 0))</f>
        <v>POL</v>
      </c>
      <c r="AJ1092" s="2" t="str">
        <f>INDEX('WB Country Groups'!$C$2:$C$219, MATCH($AI1092, 'WB Country Groups'!$B$2:$B$219, 0))</f>
        <v>Europe &amp; Central Asia</v>
      </c>
    </row>
    <row r="1093" spans="1:36">
      <c r="A1093" s="70">
        <v>45169</v>
      </c>
      <c r="B1093" s="70">
        <v>45169</v>
      </c>
      <c r="C1093" s="71">
        <v>892400</v>
      </c>
      <c r="D1093" s="1" t="s">
        <v>5290</v>
      </c>
      <c r="E1093" s="71">
        <v>2347401</v>
      </c>
      <c r="F1093" s="1" t="s">
        <v>5291</v>
      </c>
      <c r="G1093" s="1" t="s">
        <v>5292</v>
      </c>
      <c r="H1093" s="72">
        <v>2492519</v>
      </c>
      <c r="I1093" s="1" t="s">
        <v>5293</v>
      </c>
      <c r="J1093" s="73">
        <v>1</v>
      </c>
      <c r="K1093" s="73">
        <v>1</v>
      </c>
      <c r="L1093" s="73">
        <v>1</v>
      </c>
      <c r="M1093" s="1">
        <v>1</v>
      </c>
      <c r="N1093" s="1" t="s">
        <v>963</v>
      </c>
      <c r="O1093" s="1" t="s">
        <v>1484</v>
      </c>
      <c r="P1093" s="1">
        <v>40301020</v>
      </c>
      <c r="Q1093" s="73">
        <v>1850153488</v>
      </c>
      <c r="R1093" s="74">
        <v>24.98</v>
      </c>
      <c r="S1093" s="1" t="s">
        <v>1493</v>
      </c>
      <c r="T1093" s="75">
        <v>1.3529500000000001</v>
      </c>
      <c r="U1093" s="76">
        <v>34160045922.0518</v>
      </c>
      <c r="V1093" s="77">
        <v>34160045922.0518</v>
      </c>
      <c r="W1093" s="77">
        <v>34160045922.0518</v>
      </c>
      <c r="X1093" s="76">
        <v>5.3551638426500001E-2</v>
      </c>
      <c r="Y1093" s="71">
        <v>1</v>
      </c>
      <c r="Z1093" s="71">
        <v>0</v>
      </c>
      <c r="AA1093" s="71">
        <v>0</v>
      </c>
      <c r="AB1093" s="71">
        <v>0</v>
      </c>
      <c r="AC1093" s="73">
        <v>1</v>
      </c>
      <c r="AD1093" s="73">
        <v>0</v>
      </c>
      <c r="AE1093" s="1" t="s">
        <v>1494</v>
      </c>
      <c r="AF1093" s="1" t="s">
        <v>1450</v>
      </c>
      <c r="AG1093" s="1" t="s">
        <v>1451</v>
      </c>
      <c r="AI1093" s="2" t="str">
        <f>INDEX('ISO2-ISO3'!$D$1:$D$249, MATCH($N1093, 'ISO2-ISO3'!$C$1:$C$249, 0))</f>
        <v>CAN</v>
      </c>
      <c r="AJ1093" s="2" t="str">
        <f>INDEX('WB Country Groups'!$C$2:$C$219, MATCH($AI1093, 'WB Country Groups'!$B$2:$B$219, 0))</f>
        <v>North America</v>
      </c>
    </row>
    <row r="1094" spans="1:36">
      <c r="A1094" s="70">
        <v>45169</v>
      </c>
      <c r="B1094" s="70">
        <v>45169</v>
      </c>
      <c r="C1094" s="71">
        <v>892400</v>
      </c>
      <c r="D1094" s="1" t="s">
        <v>5294</v>
      </c>
      <c r="E1094" s="71">
        <v>2348401</v>
      </c>
      <c r="G1094" s="1" t="s">
        <v>5295</v>
      </c>
      <c r="H1094" s="72">
        <v>6214861</v>
      </c>
      <c r="I1094" s="1" t="s">
        <v>5296</v>
      </c>
      <c r="J1094" s="73">
        <v>1</v>
      </c>
      <c r="K1094" s="73">
        <v>1</v>
      </c>
      <c r="L1094" s="73">
        <v>1</v>
      </c>
      <c r="M1094" s="1">
        <v>1</v>
      </c>
      <c r="N1094" s="1" t="s">
        <v>908</v>
      </c>
      <c r="O1094" s="1" t="s">
        <v>1548</v>
      </c>
      <c r="P1094" s="1">
        <v>55101010</v>
      </c>
      <c r="Q1094" s="73">
        <v>1722747671</v>
      </c>
      <c r="R1094" s="74">
        <v>8.7100000000000009</v>
      </c>
      <c r="S1094" s="1" t="s">
        <v>1578</v>
      </c>
      <c r="T1094" s="75">
        <v>1.54404385084536</v>
      </c>
      <c r="U1094" s="76">
        <v>9718073878.6626396</v>
      </c>
      <c r="V1094" s="77">
        <v>9718073878.6626396</v>
      </c>
      <c r="W1094" s="77">
        <v>9718073878.6626396</v>
      </c>
      <c r="X1094" s="76">
        <v>1.52347212805E-2</v>
      </c>
      <c r="Y1094" s="71">
        <v>0</v>
      </c>
      <c r="Z1094" s="71">
        <v>1</v>
      </c>
      <c r="AA1094" s="71">
        <v>0</v>
      </c>
      <c r="AB1094" s="71">
        <v>0</v>
      </c>
      <c r="AC1094" s="73">
        <v>1</v>
      </c>
      <c r="AD1094" s="73">
        <v>0</v>
      </c>
      <c r="AE1094" s="1" t="s">
        <v>1579</v>
      </c>
      <c r="AF1094" s="1" t="s">
        <v>1450</v>
      </c>
      <c r="AG1094" s="1" t="s">
        <v>1451</v>
      </c>
      <c r="AI1094" s="2" t="str">
        <f>INDEX('ISO2-ISO3'!$D$1:$D$249, MATCH($N1094, 'ISO2-ISO3'!$C$1:$C$249, 0))</f>
        <v>AUS</v>
      </c>
      <c r="AJ1094" s="2" t="str">
        <f>INDEX('WB Country Groups'!$C$2:$C$219, MATCH($AI1094, 'WB Country Groups'!$B$2:$B$219, 0))</f>
        <v>East Asia &amp; Pacific</v>
      </c>
    </row>
    <row r="1095" spans="1:36">
      <c r="A1095" s="70">
        <v>45169</v>
      </c>
      <c r="B1095" s="70">
        <v>45169</v>
      </c>
      <c r="C1095" s="71">
        <v>892400</v>
      </c>
      <c r="D1095" s="1" t="s">
        <v>5297</v>
      </c>
      <c r="E1095" s="71">
        <v>2348901</v>
      </c>
      <c r="G1095" s="1" t="s">
        <v>5298</v>
      </c>
      <c r="H1095" s="72">
        <v>6081690</v>
      </c>
      <c r="I1095" s="1" t="s">
        <v>5299</v>
      </c>
      <c r="J1095" s="73">
        <v>0.4</v>
      </c>
      <c r="K1095" s="73">
        <v>0.4</v>
      </c>
      <c r="L1095" s="73">
        <v>0.4</v>
      </c>
      <c r="M1095" s="1">
        <v>1</v>
      </c>
      <c r="N1095" s="1" t="s">
        <v>975</v>
      </c>
      <c r="O1095" s="1" t="s">
        <v>1548</v>
      </c>
      <c r="P1095" s="1">
        <v>55102010</v>
      </c>
      <c r="Q1095" s="73">
        <v>1260203268</v>
      </c>
      <c r="R1095" s="74">
        <v>29.4</v>
      </c>
      <c r="S1095" s="1" t="s">
        <v>1565</v>
      </c>
      <c r="T1095" s="75">
        <v>7.8417500000000002</v>
      </c>
      <c r="U1095" s="76">
        <v>1889883053.1042199</v>
      </c>
      <c r="V1095" s="77">
        <v>1889883053.1042199</v>
      </c>
      <c r="W1095" s="77">
        <v>4724707632.76054</v>
      </c>
      <c r="X1095" s="76">
        <v>2.9627107106000002E-3</v>
      </c>
      <c r="Y1095" s="71">
        <v>0</v>
      </c>
      <c r="Z1095" s="71">
        <v>1</v>
      </c>
      <c r="AA1095" s="71">
        <v>0</v>
      </c>
      <c r="AB1095" s="71">
        <v>0</v>
      </c>
      <c r="AC1095" s="73">
        <v>1</v>
      </c>
      <c r="AD1095" s="73">
        <v>0</v>
      </c>
      <c r="AE1095" s="1" t="s">
        <v>1566</v>
      </c>
      <c r="AF1095" s="1" t="s">
        <v>1450</v>
      </c>
      <c r="AG1095" s="1" t="s">
        <v>3271</v>
      </c>
      <c r="AI1095" s="2" t="str">
        <f>INDEX('ISO2-ISO3'!$D$1:$D$249, MATCH($N1095, 'ISO2-ISO3'!$C$1:$C$249, 0))</f>
        <v>CHN</v>
      </c>
      <c r="AJ1095" s="2" t="str">
        <f>INDEX('WB Country Groups'!$C$2:$C$219, MATCH($AI1095, 'WB Country Groups'!$B$2:$B$219, 0))</f>
        <v>East Asia &amp; Pacific</v>
      </c>
    </row>
    <row r="1096" spans="1:36">
      <c r="A1096" s="70">
        <v>45169</v>
      </c>
      <c r="B1096" s="70">
        <v>45169</v>
      </c>
      <c r="C1096" s="71">
        <v>892400</v>
      </c>
      <c r="D1096" s="1" t="s">
        <v>5300</v>
      </c>
      <c r="E1096" s="71">
        <v>2349101</v>
      </c>
      <c r="G1096" s="1" t="s">
        <v>5301</v>
      </c>
      <c r="H1096" s="72">
        <v>6630940</v>
      </c>
      <c r="I1096" s="1" t="s">
        <v>5302</v>
      </c>
      <c r="J1096" s="73">
        <v>0.6</v>
      </c>
      <c r="K1096" s="73">
        <v>0.6</v>
      </c>
      <c r="L1096" s="73">
        <v>0.6</v>
      </c>
      <c r="M1096" s="1">
        <v>1</v>
      </c>
      <c r="N1096" s="1" t="s">
        <v>975</v>
      </c>
      <c r="O1096" s="1" t="s">
        <v>1467</v>
      </c>
      <c r="P1096" s="1">
        <v>20201050</v>
      </c>
      <c r="Q1096" s="73">
        <v>6142975293</v>
      </c>
      <c r="R1096" s="74">
        <v>2.86</v>
      </c>
      <c r="S1096" s="1" t="s">
        <v>1565</v>
      </c>
      <c r="T1096" s="75">
        <v>7.8417500000000002</v>
      </c>
      <c r="U1096" s="76">
        <v>1344259330.2244999</v>
      </c>
      <c r="V1096" s="77">
        <v>1344259330.2244999</v>
      </c>
      <c r="W1096" s="77">
        <v>2240432217.0408401</v>
      </c>
      <c r="X1096" s="76">
        <v>2.1073534201000001E-3</v>
      </c>
      <c r="Y1096" s="71">
        <v>0</v>
      </c>
      <c r="Z1096" s="71">
        <v>1</v>
      </c>
      <c r="AA1096" s="71">
        <v>0</v>
      </c>
      <c r="AB1096" s="71">
        <v>0</v>
      </c>
      <c r="AC1096" s="73">
        <v>1</v>
      </c>
      <c r="AD1096" s="73">
        <v>0</v>
      </c>
      <c r="AE1096" s="1" t="s">
        <v>1566</v>
      </c>
      <c r="AF1096" s="1" t="s">
        <v>1450</v>
      </c>
      <c r="AG1096" s="1" t="s">
        <v>3271</v>
      </c>
      <c r="AI1096" s="2" t="str">
        <f>INDEX('ISO2-ISO3'!$D$1:$D$249, MATCH($N1096, 'ISO2-ISO3'!$C$1:$C$249, 0))</f>
        <v>CHN</v>
      </c>
      <c r="AJ1096" s="2" t="str">
        <f>INDEX('WB Country Groups'!$C$2:$C$219, MATCH($AI1096, 'WB Country Groups'!$B$2:$B$219, 0))</f>
        <v>East Asia &amp; Pacific</v>
      </c>
    </row>
    <row r="1097" spans="1:36">
      <c r="A1097" s="70">
        <v>45169</v>
      </c>
      <c r="B1097" s="70">
        <v>45169</v>
      </c>
      <c r="C1097" s="71">
        <v>892400</v>
      </c>
      <c r="D1097" s="1" t="s">
        <v>5303</v>
      </c>
      <c r="E1097" s="71">
        <v>2349201</v>
      </c>
      <c r="G1097" s="1" t="s">
        <v>5304</v>
      </c>
      <c r="H1097" s="72">
        <v>6416139</v>
      </c>
      <c r="I1097" s="1" t="s">
        <v>5305</v>
      </c>
      <c r="J1097" s="73">
        <v>0.35</v>
      </c>
      <c r="K1097" s="73">
        <v>0.35</v>
      </c>
      <c r="L1097" s="73">
        <v>0.35</v>
      </c>
      <c r="M1097" s="1">
        <v>1</v>
      </c>
      <c r="N1097" s="1" t="s">
        <v>975</v>
      </c>
      <c r="O1097" s="1" t="s">
        <v>1467</v>
      </c>
      <c r="P1097" s="1">
        <v>20305030</v>
      </c>
      <c r="Q1097" s="73">
        <v>4003383046</v>
      </c>
      <c r="R1097" s="74">
        <v>9.3800000000000008</v>
      </c>
      <c r="S1097" s="1" t="s">
        <v>1565</v>
      </c>
      <c r="T1097" s="75">
        <v>7.8417500000000002</v>
      </c>
      <c r="U1097" s="76">
        <v>1676042533.8754699</v>
      </c>
      <c r="V1097" s="77">
        <v>1676042533.8754699</v>
      </c>
      <c r="W1097" s="77">
        <v>4788692953.9299297</v>
      </c>
      <c r="X1097" s="76">
        <v>2.627479599E-3</v>
      </c>
      <c r="Y1097" s="71">
        <v>0</v>
      </c>
      <c r="Z1097" s="71">
        <v>1</v>
      </c>
      <c r="AA1097" s="71">
        <v>0</v>
      </c>
      <c r="AB1097" s="71">
        <v>0</v>
      </c>
      <c r="AC1097" s="73">
        <v>1</v>
      </c>
      <c r="AD1097" s="73">
        <v>0</v>
      </c>
      <c r="AE1097" s="1" t="s">
        <v>1566</v>
      </c>
      <c r="AF1097" s="1" t="s">
        <v>1450</v>
      </c>
      <c r="AG1097" s="1" t="s">
        <v>3271</v>
      </c>
      <c r="AI1097" s="2" t="str">
        <f>INDEX('ISO2-ISO3'!$D$1:$D$249, MATCH($N1097, 'ISO2-ISO3'!$C$1:$C$249, 0))</f>
        <v>CHN</v>
      </c>
      <c r="AJ1097" s="2" t="str">
        <f>INDEX('WB Country Groups'!$C$2:$C$219, MATCH($AI1097, 'WB Country Groups'!$B$2:$B$219, 0))</f>
        <v>East Asia &amp; Pacific</v>
      </c>
    </row>
    <row r="1098" spans="1:36">
      <c r="A1098" s="70">
        <v>45169</v>
      </c>
      <c r="B1098" s="70">
        <v>45169</v>
      </c>
      <c r="C1098" s="71">
        <v>892400</v>
      </c>
      <c r="D1098" s="1" t="s">
        <v>5306</v>
      </c>
      <c r="E1098" s="71">
        <v>2349301</v>
      </c>
      <c r="G1098" s="1" t="s">
        <v>5307</v>
      </c>
      <c r="H1098" s="72">
        <v>6191997</v>
      </c>
      <c r="I1098" s="1" t="s">
        <v>5308</v>
      </c>
      <c r="J1098" s="73">
        <v>0.75</v>
      </c>
      <c r="K1098" s="73">
        <v>0.75</v>
      </c>
      <c r="L1098" s="73">
        <v>0.75</v>
      </c>
      <c r="M1098" s="1">
        <v>1</v>
      </c>
      <c r="N1098" s="1" t="s">
        <v>975</v>
      </c>
      <c r="O1098" s="1" t="s">
        <v>1447</v>
      </c>
      <c r="P1098" s="1">
        <v>35202010</v>
      </c>
      <c r="Q1098" s="73">
        <v>11933219732</v>
      </c>
      <c r="R1098" s="74">
        <v>5.9</v>
      </c>
      <c r="S1098" s="1" t="s">
        <v>1565</v>
      </c>
      <c r="T1098" s="75">
        <v>7.8417500000000002</v>
      </c>
      <c r="U1098" s="76">
        <v>6733764442.1334496</v>
      </c>
      <c r="V1098" s="77">
        <v>6733764442.1334496</v>
      </c>
      <c r="W1098" s="77">
        <v>8978352589.5112705</v>
      </c>
      <c r="X1098" s="76">
        <v>1.0556312467400001E-2</v>
      </c>
      <c r="Y1098" s="71">
        <v>1</v>
      </c>
      <c r="Z1098" s="71">
        <v>0</v>
      </c>
      <c r="AA1098" s="71">
        <v>0</v>
      </c>
      <c r="AB1098" s="71">
        <v>0</v>
      </c>
      <c r="AC1098" s="73">
        <v>1</v>
      </c>
      <c r="AD1098" s="73">
        <v>0</v>
      </c>
      <c r="AE1098" s="1" t="s">
        <v>1566</v>
      </c>
      <c r="AF1098" s="1" t="s">
        <v>1450</v>
      </c>
      <c r="AG1098" s="1" t="s">
        <v>3300</v>
      </c>
      <c r="AI1098" s="2" t="str">
        <f>INDEX('ISO2-ISO3'!$D$1:$D$249, MATCH($N1098, 'ISO2-ISO3'!$C$1:$C$249, 0))</f>
        <v>CHN</v>
      </c>
      <c r="AJ1098" s="2" t="str">
        <f>INDEX('WB Country Groups'!$C$2:$C$219, MATCH($AI1098, 'WB Country Groups'!$B$2:$B$219, 0))</f>
        <v>East Asia &amp; Pacific</v>
      </c>
    </row>
    <row r="1099" spans="1:36">
      <c r="A1099" s="70">
        <v>45169</v>
      </c>
      <c r="B1099" s="70">
        <v>45169</v>
      </c>
      <c r="C1099" s="71">
        <v>892400</v>
      </c>
      <c r="D1099" s="1" t="s">
        <v>5309</v>
      </c>
      <c r="E1099" s="71">
        <v>2349501</v>
      </c>
      <c r="F1099" s="1" t="s">
        <v>5310</v>
      </c>
      <c r="G1099" s="1" t="s">
        <v>5311</v>
      </c>
      <c r="H1099" s="72">
        <v>6354251</v>
      </c>
      <c r="I1099" s="1" t="s">
        <v>5312</v>
      </c>
      <c r="J1099" s="73">
        <v>0.45</v>
      </c>
      <c r="K1099" s="73">
        <v>0.45</v>
      </c>
      <c r="L1099" s="73">
        <v>0.45</v>
      </c>
      <c r="M1099" s="1">
        <v>1</v>
      </c>
      <c r="N1099" s="1" t="s">
        <v>975</v>
      </c>
      <c r="O1099" s="1" t="s">
        <v>1467</v>
      </c>
      <c r="P1099" s="1">
        <v>20305030</v>
      </c>
      <c r="Q1099" s="73">
        <v>3440657627</v>
      </c>
      <c r="R1099" s="74">
        <v>4.83</v>
      </c>
      <c r="S1099" s="1" t="s">
        <v>1565</v>
      </c>
      <c r="T1099" s="75">
        <v>7.8417500000000002</v>
      </c>
      <c r="U1099" s="76">
        <v>953648018.90961802</v>
      </c>
      <c r="V1099" s="77">
        <v>953648018.90961802</v>
      </c>
      <c r="W1099" s="77">
        <v>2119217819.79915</v>
      </c>
      <c r="X1099" s="76">
        <v>1.4950042518E-3</v>
      </c>
      <c r="Y1099" s="71">
        <v>0</v>
      </c>
      <c r="Z1099" s="71">
        <v>1</v>
      </c>
      <c r="AA1099" s="71">
        <v>0</v>
      </c>
      <c r="AB1099" s="71">
        <v>0</v>
      </c>
      <c r="AC1099" s="73">
        <v>1</v>
      </c>
      <c r="AD1099" s="73">
        <v>0</v>
      </c>
      <c r="AE1099" s="1" t="s">
        <v>1566</v>
      </c>
      <c r="AF1099" s="1" t="s">
        <v>1450</v>
      </c>
      <c r="AG1099" s="1" t="s">
        <v>3271</v>
      </c>
      <c r="AI1099" s="2" t="str">
        <f>INDEX('ISO2-ISO3'!$D$1:$D$249, MATCH($N1099, 'ISO2-ISO3'!$C$1:$C$249, 0))</f>
        <v>CHN</v>
      </c>
      <c r="AJ1099" s="2" t="str">
        <f>INDEX('WB Country Groups'!$C$2:$C$219, MATCH($AI1099, 'WB Country Groups'!$B$2:$B$219, 0))</f>
        <v>East Asia &amp; Pacific</v>
      </c>
    </row>
    <row r="1100" spans="1:36">
      <c r="A1100" s="70">
        <v>45169</v>
      </c>
      <c r="B1100" s="70">
        <v>45169</v>
      </c>
      <c r="C1100" s="71">
        <v>892400</v>
      </c>
      <c r="D1100" s="1" t="s">
        <v>5313</v>
      </c>
      <c r="E1100" s="71">
        <v>2349601</v>
      </c>
      <c r="F1100" s="1" t="s">
        <v>5314</v>
      </c>
      <c r="G1100" s="1" t="s">
        <v>5315</v>
      </c>
      <c r="H1100" s="72">
        <v>6218089</v>
      </c>
      <c r="I1100" s="1" t="s">
        <v>5316</v>
      </c>
      <c r="J1100" s="73">
        <v>0.6</v>
      </c>
      <c r="K1100" s="73">
        <v>0.6</v>
      </c>
      <c r="L1100" s="73">
        <v>0.6</v>
      </c>
      <c r="M1100" s="1">
        <v>1</v>
      </c>
      <c r="N1100" s="1" t="s">
        <v>975</v>
      </c>
      <c r="O1100" s="1" t="s">
        <v>1474</v>
      </c>
      <c r="P1100" s="1">
        <v>45202030</v>
      </c>
      <c r="Q1100" s="73">
        <v>12128130291</v>
      </c>
      <c r="R1100" s="74">
        <v>8.8699999999999992</v>
      </c>
      <c r="S1100" s="1" t="s">
        <v>1565</v>
      </c>
      <c r="T1100" s="75">
        <v>7.8417500000000002</v>
      </c>
      <c r="U1100" s="76">
        <v>8231059318.2264099</v>
      </c>
      <c r="V1100" s="77">
        <v>8231059318.2264099</v>
      </c>
      <c r="W1100" s="77">
        <v>13718432197.044001</v>
      </c>
      <c r="X1100" s="76">
        <v>1.29035749391E-2</v>
      </c>
      <c r="Y1100" s="71">
        <v>1</v>
      </c>
      <c r="Z1100" s="71">
        <v>0</v>
      </c>
      <c r="AA1100" s="71">
        <v>0</v>
      </c>
      <c r="AB1100" s="71">
        <v>0</v>
      </c>
      <c r="AC1100" s="73">
        <v>0</v>
      </c>
      <c r="AD1100" s="73">
        <v>1</v>
      </c>
      <c r="AE1100" s="1" t="s">
        <v>1566</v>
      </c>
      <c r="AF1100" s="1" t="s">
        <v>1450</v>
      </c>
      <c r="AG1100" s="1" t="s">
        <v>3271</v>
      </c>
      <c r="AI1100" s="2" t="str">
        <f>INDEX('ISO2-ISO3'!$D$1:$D$249, MATCH($N1100, 'ISO2-ISO3'!$C$1:$C$249, 0))</f>
        <v>CHN</v>
      </c>
      <c r="AJ1100" s="2" t="str">
        <f>INDEX('WB Country Groups'!$C$2:$C$219, MATCH($AI1100, 'WB Country Groups'!$B$2:$B$219, 0))</f>
        <v>East Asia &amp; Pacific</v>
      </c>
    </row>
    <row r="1101" spans="1:36">
      <c r="A1101" s="70">
        <v>45169</v>
      </c>
      <c r="B1101" s="70">
        <v>45169</v>
      </c>
      <c r="C1101" s="71">
        <v>892400</v>
      </c>
      <c r="D1101" s="1" t="s">
        <v>5317</v>
      </c>
      <c r="E1101" s="71">
        <v>2350201</v>
      </c>
      <c r="G1101" s="1" t="s">
        <v>5318</v>
      </c>
      <c r="H1101" s="72">
        <v>6192150</v>
      </c>
      <c r="I1101" s="1" t="s">
        <v>5319</v>
      </c>
      <c r="J1101" s="73">
        <v>0.35</v>
      </c>
      <c r="K1101" s="73">
        <v>0.35</v>
      </c>
      <c r="L1101" s="73">
        <v>0.35</v>
      </c>
      <c r="M1101" s="1">
        <v>1</v>
      </c>
      <c r="N1101" s="1" t="s">
        <v>975</v>
      </c>
      <c r="O1101" s="1" t="s">
        <v>1564</v>
      </c>
      <c r="P1101" s="1">
        <v>60201030</v>
      </c>
      <c r="Q1101" s="73">
        <v>10944883535</v>
      </c>
      <c r="R1101" s="74">
        <v>16.54</v>
      </c>
      <c r="S1101" s="1" t="s">
        <v>1565</v>
      </c>
      <c r="T1101" s="75">
        <v>7.8417500000000002</v>
      </c>
      <c r="U1101" s="76">
        <v>8079820293.1890202</v>
      </c>
      <c r="V1101" s="77">
        <v>8079820293.1890202</v>
      </c>
      <c r="W1101" s="77">
        <v>23085200837.682899</v>
      </c>
      <c r="X1101" s="76">
        <v>1.2666482237200001E-2</v>
      </c>
      <c r="Y1101" s="71">
        <v>1</v>
      </c>
      <c r="Z1101" s="71">
        <v>0</v>
      </c>
      <c r="AA1101" s="71">
        <v>0</v>
      </c>
      <c r="AB1101" s="71">
        <v>0</v>
      </c>
      <c r="AC1101" s="73">
        <v>1</v>
      </c>
      <c r="AD1101" s="73">
        <v>0</v>
      </c>
      <c r="AE1101" s="1" t="s">
        <v>1566</v>
      </c>
      <c r="AF1101" s="1" t="s">
        <v>1450</v>
      </c>
      <c r="AG1101" s="1" t="s">
        <v>3271</v>
      </c>
      <c r="AI1101" s="2" t="str">
        <f>INDEX('ISO2-ISO3'!$D$1:$D$249, MATCH($N1101, 'ISO2-ISO3'!$C$1:$C$249, 0))</f>
        <v>CHN</v>
      </c>
      <c r="AJ1101" s="2" t="str">
        <f>INDEX('WB Country Groups'!$C$2:$C$219, MATCH($AI1101, 'WB Country Groups'!$B$2:$B$219, 0))</f>
        <v>East Asia &amp; Pacific</v>
      </c>
    </row>
    <row r="1102" spans="1:36">
      <c r="A1102" s="70">
        <v>45169</v>
      </c>
      <c r="B1102" s="70">
        <v>45169</v>
      </c>
      <c r="C1102" s="71">
        <v>892400</v>
      </c>
      <c r="D1102" s="1" t="s">
        <v>5320</v>
      </c>
      <c r="E1102" s="71">
        <v>2350301</v>
      </c>
      <c r="G1102" s="1" t="s">
        <v>5321</v>
      </c>
      <c r="H1102" s="72">
        <v>6972459</v>
      </c>
      <c r="I1102" s="1" t="s">
        <v>5322</v>
      </c>
      <c r="J1102" s="73">
        <v>0.5</v>
      </c>
      <c r="K1102" s="73">
        <v>0.5</v>
      </c>
      <c r="L1102" s="73">
        <v>0.5</v>
      </c>
      <c r="M1102" s="1">
        <v>1</v>
      </c>
      <c r="N1102" s="1" t="s">
        <v>975</v>
      </c>
      <c r="O1102" s="1" t="s">
        <v>1499</v>
      </c>
      <c r="P1102" s="1">
        <v>30201010</v>
      </c>
      <c r="Q1102" s="73">
        <v>3244176905</v>
      </c>
      <c r="R1102" s="74">
        <v>46.1</v>
      </c>
      <c r="S1102" s="1" t="s">
        <v>1565</v>
      </c>
      <c r="T1102" s="75">
        <v>7.8417500000000002</v>
      </c>
      <c r="U1102" s="76">
        <v>9535917067.0130997</v>
      </c>
      <c r="V1102" s="77">
        <v>9535917067.0130997</v>
      </c>
      <c r="W1102" s="77">
        <v>19071834134.026199</v>
      </c>
      <c r="X1102" s="76">
        <v>1.4949159728999999E-2</v>
      </c>
      <c r="Y1102" s="71">
        <v>1</v>
      </c>
      <c r="Z1102" s="71">
        <v>0</v>
      </c>
      <c r="AA1102" s="71">
        <v>0</v>
      </c>
      <c r="AB1102" s="71">
        <v>0</v>
      </c>
      <c r="AC1102" s="73">
        <v>0</v>
      </c>
      <c r="AD1102" s="73">
        <v>1</v>
      </c>
      <c r="AE1102" s="1" t="s">
        <v>1566</v>
      </c>
      <c r="AF1102" s="1" t="s">
        <v>1450</v>
      </c>
      <c r="AG1102" s="1" t="s">
        <v>3271</v>
      </c>
      <c r="AI1102" s="2" t="str">
        <f>INDEX('ISO2-ISO3'!$D$1:$D$249, MATCH($N1102, 'ISO2-ISO3'!$C$1:$C$249, 0))</f>
        <v>CHN</v>
      </c>
      <c r="AJ1102" s="2" t="str">
        <f>INDEX('WB Country Groups'!$C$2:$C$219, MATCH($AI1102, 'WB Country Groups'!$B$2:$B$219, 0))</f>
        <v>East Asia &amp; Pacific</v>
      </c>
    </row>
    <row r="1103" spans="1:36">
      <c r="A1103" s="70">
        <v>45169</v>
      </c>
      <c r="B1103" s="70">
        <v>45169</v>
      </c>
      <c r="C1103" s="71">
        <v>892400</v>
      </c>
      <c r="D1103" s="1" t="s">
        <v>5323</v>
      </c>
      <c r="E1103" s="71">
        <v>2350601</v>
      </c>
      <c r="F1103" s="1" t="s">
        <v>5324</v>
      </c>
      <c r="G1103" s="1" t="s">
        <v>5325</v>
      </c>
      <c r="H1103" s="72">
        <v>6340078</v>
      </c>
      <c r="I1103" s="1" t="s">
        <v>5326</v>
      </c>
      <c r="J1103" s="73">
        <v>0.45</v>
      </c>
      <c r="K1103" s="73">
        <v>0.45</v>
      </c>
      <c r="L1103" s="73">
        <v>0.45</v>
      </c>
      <c r="M1103" s="1">
        <v>1</v>
      </c>
      <c r="N1103" s="1" t="s">
        <v>975</v>
      </c>
      <c r="O1103" s="1" t="s">
        <v>1548</v>
      </c>
      <c r="P1103" s="1">
        <v>55102010</v>
      </c>
      <c r="Q1103" s="73">
        <v>8658801708</v>
      </c>
      <c r="R1103" s="74">
        <v>5.74</v>
      </c>
      <c r="S1103" s="1" t="s">
        <v>1565</v>
      </c>
      <c r="T1103" s="75">
        <v>7.8417500000000002</v>
      </c>
      <c r="U1103" s="76">
        <v>2852129283.8669901</v>
      </c>
      <c r="V1103" s="77">
        <v>2852129283.8669901</v>
      </c>
      <c r="W1103" s="77">
        <v>6338065075.2599897</v>
      </c>
      <c r="X1103" s="76">
        <v>4.4711941108999996E-3</v>
      </c>
      <c r="Y1103" s="71">
        <v>1</v>
      </c>
      <c r="Z1103" s="71">
        <v>0</v>
      </c>
      <c r="AA1103" s="71">
        <v>0</v>
      </c>
      <c r="AB1103" s="71">
        <v>0</v>
      </c>
      <c r="AC1103" s="73">
        <v>1</v>
      </c>
      <c r="AD1103" s="73">
        <v>0</v>
      </c>
      <c r="AE1103" s="1" t="s">
        <v>1566</v>
      </c>
      <c r="AF1103" s="1" t="s">
        <v>1450</v>
      </c>
      <c r="AG1103" s="1" t="s">
        <v>3271</v>
      </c>
      <c r="AI1103" s="2" t="str">
        <f>INDEX('ISO2-ISO3'!$D$1:$D$249, MATCH($N1103, 'ISO2-ISO3'!$C$1:$C$249, 0))</f>
        <v>CHN</v>
      </c>
      <c r="AJ1103" s="2" t="str">
        <f>INDEX('WB Country Groups'!$C$2:$C$219, MATCH($AI1103, 'WB Country Groups'!$B$2:$B$219, 0))</f>
        <v>East Asia &amp; Pacific</v>
      </c>
    </row>
    <row r="1104" spans="1:36">
      <c r="A1104" s="70">
        <v>45169</v>
      </c>
      <c r="B1104" s="70">
        <v>45169</v>
      </c>
      <c r="C1104" s="71">
        <v>892400</v>
      </c>
      <c r="D1104" s="1" t="s">
        <v>5327</v>
      </c>
      <c r="E1104" s="71">
        <v>2350701</v>
      </c>
      <c r="G1104" s="1" t="s">
        <v>5328</v>
      </c>
      <c r="H1104" s="72" t="s">
        <v>5329</v>
      </c>
      <c r="I1104" s="1" t="s">
        <v>5330</v>
      </c>
      <c r="J1104" s="73">
        <v>0.45</v>
      </c>
      <c r="K1104" s="73">
        <v>0.45</v>
      </c>
      <c r="L1104" s="73">
        <v>0.45</v>
      </c>
      <c r="M1104" s="1">
        <v>1</v>
      </c>
      <c r="N1104" s="1" t="s">
        <v>975</v>
      </c>
      <c r="O1104" s="1" t="s">
        <v>1564</v>
      </c>
      <c r="P1104" s="1">
        <v>60201030</v>
      </c>
      <c r="Q1104" s="73">
        <v>4025392914</v>
      </c>
      <c r="R1104" s="74">
        <v>9.7200000000000006</v>
      </c>
      <c r="S1104" s="1" t="s">
        <v>1565</v>
      </c>
      <c r="T1104" s="75">
        <v>7.8417500000000002</v>
      </c>
      <c r="U1104" s="76">
        <v>2245298384.3958302</v>
      </c>
      <c r="V1104" s="77">
        <v>2245298384.3958302</v>
      </c>
      <c r="W1104" s="77">
        <v>4989551965.32407</v>
      </c>
      <c r="X1104" s="76">
        <v>3.5198842389000001E-3</v>
      </c>
      <c r="Y1104" s="71">
        <v>0</v>
      </c>
      <c r="Z1104" s="71">
        <v>1</v>
      </c>
      <c r="AA1104" s="71">
        <v>0</v>
      </c>
      <c r="AB1104" s="71">
        <v>0</v>
      </c>
      <c r="AC1104" s="73">
        <v>1</v>
      </c>
      <c r="AD1104" s="73">
        <v>0</v>
      </c>
      <c r="AE1104" s="1" t="s">
        <v>1566</v>
      </c>
      <c r="AF1104" s="1" t="s">
        <v>1450</v>
      </c>
      <c r="AG1104" s="1" t="s">
        <v>3271</v>
      </c>
      <c r="AI1104" s="2" t="str">
        <f>INDEX('ISO2-ISO3'!$D$1:$D$249, MATCH($N1104, 'ISO2-ISO3'!$C$1:$C$249, 0))</f>
        <v>CHN</v>
      </c>
      <c r="AJ1104" s="2" t="str">
        <f>INDEX('WB Country Groups'!$C$2:$C$219, MATCH($AI1104, 'WB Country Groups'!$B$2:$B$219, 0))</f>
        <v>East Asia &amp; Pacific</v>
      </c>
    </row>
    <row r="1105" spans="1:36">
      <c r="A1105" s="70">
        <v>45169</v>
      </c>
      <c r="B1105" s="70">
        <v>45169</v>
      </c>
      <c r="C1105" s="71">
        <v>892400</v>
      </c>
      <c r="D1105" s="1" t="s">
        <v>5331</v>
      </c>
      <c r="E1105" s="71">
        <v>2352301</v>
      </c>
      <c r="G1105" s="1" t="s">
        <v>5332</v>
      </c>
      <c r="H1105" s="72">
        <v>6431897</v>
      </c>
      <c r="I1105" s="1" t="s">
        <v>5333</v>
      </c>
      <c r="J1105" s="73">
        <v>0.9</v>
      </c>
      <c r="K1105" s="73">
        <v>0.9</v>
      </c>
      <c r="L1105" s="73">
        <v>0.9</v>
      </c>
      <c r="M1105" s="1">
        <v>1</v>
      </c>
      <c r="N1105" s="1" t="s">
        <v>1115</v>
      </c>
      <c r="O1105" s="1" t="s">
        <v>1484</v>
      </c>
      <c r="P1105" s="1">
        <v>40101010</v>
      </c>
      <c r="Q1105" s="73">
        <v>368172440</v>
      </c>
      <c r="R1105" s="74">
        <v>5451</v>
      </c>
      <c r="S1105" s="1" t="s">
        <v>1479</v>
      </c>
      <c r="T1105" s="75">
        <v>145.58500000000001</v>
      </c>
      <c r="U1105" s="76">
        <v>12406615883.476999</v>
      </c>
      <c r="V1105" s="77">
        <v>12406615883.476999</v>
      </c>
      <c r="W1105" s="77">
        <v>13785128759.4189</v>
      </c>
      <c r="X1105" s="76">
        <v>1.9449464716900001E-2</v>
      </c>
      <c r="Y1105" s="71">
        <v>0</v>
      </c>
      <c r="Z1105" s="71">
        <v>1</v>
      </c>
      <c r="AA1105" s="71">
        <v>0</v>
      </c>
      <c r="AB1105" s="71">
        <v>0</v>
      </c>
      <c r="AC1105" s="73">
        <v>1</v>
      </c>
      <c r="AD1105" s="73">
        <v>0</v>
      </c>
      <c r="AE1105" s="1" t="s">
        <v>1480</v>
      </c>
      <c r="AF1105" s="1" t="s">
        <v>1450</v>
      </c>
      <c r="AG1105" s="1" t="s">
        <v>1451</v>
      </c>
      <c r="AI1105" s="2" t="str">
        <f>INDEX('ISO2-ISO3'!$D$1:$D$249, MATCH($N1105, 'ISO2-ISO3'!$C$1:$C$249, 0))</f>
        <v>JPN</v>
      </c>
      <c r="AJ1105" s="2" t="str">
        <f>INDEX('WB Country Groups'!$C$2:$C$219, MATCH($AI1105, 'WB Country Groups'!$B$2:$B$219, 0))</f>
        <v>East Asia &amp; Pacific</v>
      </c>
    </row>
    <row r="1106" spans="1:36">
      <c r="A1106" s="70">
        <v>45169</v>
      </c>
      <c r="B1106" s="70">
        <v>45169</v>
      </c>
      <c r="C1106" s="71">
        <v>892400</v>
      </c>
      <c r="D1106" s="1" t="s">
        <v>5334</v>
      </c>
      <c r="E1106" s="71">
        <v>2352401</v>
      </c>
      <c r="G1106" s="1" t="s">
        <v>5335</v>
      </c>
      <c r="H1106" s="72">
        <v>6226576</v>
      </c>
      <c r="I1106" s="1" t="s">
        <v>5336</v>
      </c>
      <c r="J1106" s="73">
        <v>1</v>
      </c>
      <c r="K1106" s="73">
        <v>1</v>
      </c>
      <c r="L1106" s="73">
        <v>1</v>
      </c>
      <c r="M1106" s="1">
        <v>1</v>
      </c>
      <c r="N1106" s="1" t="s">
        <v>975</v>
      </c>
      <c r="O1106" s="1" t="s">
        <v>1541</v>
      </c>
      <c r="P1106" s="1">
        <v>10102010</v>
      </c>
      <c r="Q1106" s="73">
        <v>21098902000</v>
      </c>
      <c r="R1106" s="74">
        <v>5.66</v>
      </c>
      <c r="S1106" s="1" t="s">
        <v>1565</v>
      </c>
      <c r="T1106" s="75">
        <v>7.8417500000000002</v>
      </c>
      <c r="U1106" s="76">
        <v>15228716207.4792</v>
      </c>
      <c r="V1106" s="77">
        <v>15228716207.4792</v>
      </c>
      <c r="W1106" s="77">
        <v>187363376840.93201</v>
      </c>
      <c r="X1106" s="76">
        <v>2.38735833641E-2</v>
      </c>
      <c r="Y1106" s="71">
        <v>1</v>
      </c>
      <c r="Z1106" s="71">
        <v>0</v>
      </c>
      <c r="AA1106" s="71">
        <v>0</v>
      </c>
      <c r="AB1106" s="71">
        <v>0</v>
      </c>
      <c r="AC1106" s="73">
        <v>1</v>
      </c>
      <c r="AD1106" s="73">
        <v>0</v>
      </c>
      <c r="AE1106" s="1" t="s">
        <v>1566</v>
      </c>
      <c r="AF1106" s="1" t="s">
        <v>1450</v>
      </c>
      <c r="AG1106" s="1" t="s">
        <v>3494</v>
      </c>
      <c r="AI1106" s="2" t="str">
        <f>INDEX('ISO2-ISO3'!$D$1:$D$249, MATCH($N1106, 'ISO2-ISO3'!$C$1:$C$249, 0))</f>
        <v>CHN</v>
      </c>
      <c r="AJ1106" s="2" t="str">
        <f>INDEX('WB Country Groups'!$C$2:$C$219, MATCH($AI1106, 'WB Country Groups'!$B$2:$B$219, 0))</f>
        <v>East Asia &amp; Pacific</v>
      </c>
    </row>
    <row r="1107" spans="1:36">
      <c r="A1107" s="70">
        <v>45169</v>
      </c>
      <c r="B1107" s="70">
        <v>45169</v>
      </c>
      <c r="C1107" s="71">
        <v>892400</v>
      </c>
      <c r="D1107" s="1" t="s">
        <v>5337</v>
      </c>
      <c r="E1107" s="71">
        <v>2352405</v>
      </c>
      <c r="G1107" s="1" t="s">
        <v>5338</v>
      </c>
      <c r="H1107" s="72" t="s">
        <v>5339</v>
      </c>
      <c r="I1107" s="1" t="s">
        <v>5340</v>
      </c>
      <c r="J1107" s="73">
        <v>0.04</v>
      </c>
      <c r="K1107" s="73">
        <v>0.04</v>
      </c>
      <c r="L1107" s="73">
        <v>8.0000000000000002E-3</v>
      </c>
      <c r="M1107" s="1">
        <v>0.2</v>
      </c>
      <c r="N1107" s="1" t="s">
        <v>975</v>
      </c>
      <c r="O1107" s="1" t="s">
        <v>1541</v>
      </c>
      <c r="P1107" s="1">
        <v>10102010</v>
      </c>
      <c r="Q1107" s="73">
        <v>161922077800</v>
      </c>
      <c r="R1107" s="74">
        <v>7.75</v>
      </c>
      <c r="S1107" s="1" t="s">
        <v>3323</v>
      </c>
      <c r="T1107" s="75">
        <v>7.2785000000000002</v>
      </c>
      <c r="U1107" s="76">
        <v>1379290901.0922599</v>
      </c>
      <c r="V1107" s="77">
        <v>1379290901.0922599</v>
      </c>
      <c r="W1107" s="77">
        <v>187363376840.93201</v>
      </c>
      <c r="X1107" s="76">
        <v>2.1622713209999999E-3</v>
      </c>
      <c r="Y1107" s="71">
        <v>1</v>
      </c>
      <c r="Z1107" s="71">
        <v>0</v>
      </c>
      <c r="AA1107" s="71">
        <v>0</v>
      </c>
      <c r="AB1107" s="71">
        <v>0</v>
      </c>
      <c r="AC1107" s="73">
        <v>1</v>
      </c>
      <c r="AD1107" s="73">
        <v>0</v>
      </c>
      <c r="AE1107" s="1" t="s">
        <v>3324</v>
      </c>
      <c r="AF1107" s="1" t="s">
        <v>1450</v>
      </c>
      <c r="AG1107" s="1" t="s">
        <v>1585</v>
      </c>
      <c r="AI1107" s="2" t="str">
        <f>INDEX('ISO2-ISO3'!$D$1:$D$249, MATCH($N1107, 'ISO2-ISO3'!$C$1:$C$249, 0))</f>
        <v>CHN</v>
      </c>
      <c r="AJ1107" s="2" t="str">
        <f>INDEX('WB Country Groups'!$C$2:$C$219, MATCH($AI1107, 'WB Country Groups'!$B$2:$B$219, 0))</f>
        <v>East Asia &amp; Pacific</v>
      </c>
    </row>
    <row r="1108" spans="1:36">
      <c r="A1108" s="70">
        <v>45169</v>
      </c>
      <c r="B1108" s="70">
        <v>45169</v>
      </c>
      <c r="C1108" s="71">
        <v>892400</v>
      </c>
      <c r="D1108" s="1" t="s">
        <v>5341</v>
      </c>
      <c r="E1108" s="71">
        <v>2352601</v>
      </c>
      <c r="F1108" s="1" t="s">
        <v>5342</v>
      </c>
      <c r="G1108" s="1" t="s">
        <v>5343</v>
      </c>
      <c r="H1108" s="72">
        <v>2573209</v>
      </c>
      <c r="I1108" s="1" t="s">
        <v>5344</v>
      </c>
      <c r="J1108" s="73">
        <v>0.85</v>
      </c>
      <c r="K1108" s="73">
        <v>0.85</v>
      </c>
      <c r="L1108" s="73">
        <v>0.85</v>
      </c>
      <c r="M1108" s="1">
        <v>1</v>
      </c>
      <c r="N1108" s="1" t="s">
        <v>1375</v>
      </c>
      <c r="O1108" s="1" t="s">
        <v>1484</v>
      </c>
      <c r="P1108" s="1">
        <v>40301020</v>
      </c>
      <c r="Q1108" s="73">
        <v>774362092</v>
      </c>
      <c r="R1108" s="74">
        <v>63.34</v>
      </c>
      <c r="S1108" s="1" t="s">
        <v>1448</v>
      </c>
      <c r="T1108" s="75">
        <v>1</v>
      </c>
      <c r="U1108" s="76">
        <v>41690880671.188004</v>
      </c>
      <c r="V1108" s="77">
        <v>41690880671.188004</v>
      </c>
      <c r="W1108" s="77">
        <v>49048094907.279999</v>
      </c>
      <c r="X1108" s="76">
        <v>6.5357493151000007E-2</v>
      </c>
      <c r="Y1108" s="71">
        <v>1</v>
      </c>
      <c r="Z1108" s="71">
        <v>0</v>
      </c>
      <c r="AA1108" s="71">
        <v>0</v>
      </c>
      <c r="AB1108" s="71">
        <v>0</v>
      </c>
      <c r="AC1108" s="73">
        <v>1</v>
      </c>
      <c r="AD1108" s="73">
        <v>0</v>
      </c>
      <c r="AE1108" s="1" t="s">
        <v>1449</v>
      </c>
      <c r="AF1108" s="1" t="s">
        <v>1450</v>
      </c>
      <c r="AG1108" s="1" t="s">
        <v>1451</v>
      </c>
      <c r="AI1108" s="2" t="str">
        <f>INDEX('ISO2-ISO3'!$D$1:$D$249, MATCH($N1108, 'ISO2-ISO3'!$C$1:$C$249, 0))</f>
        <v>USA</v>
      </c>
      <c r="AJ1108" s="2" t="str">
        <f>INDEX('WB Country Groups'!$C$2:$C$219, MATCH($AI1108, 'WB Country Groups'!$B$2:$B$219, 0))</f>
        <v>North America</v>
      </c>
    </row>
    <row r="1109" spans="1:36">
      <c r="A1109" s="70">
        <v>45169</v>
      </c>
      <c r="B1109" s="70">
        <v>45169</v>
      </c>
      <c r="C1109" s="71">
        <v>892400</v>
      </c>
      <c r="D1109" s="1" t="s">
        <v>5345</v>
      </c>
      <c r="E1109" s="71">
        <v>2352701</v>
      </c>
      <c r="G1109" s="1" t="s">
        <v>5346</v>
      </c>
      <c r="H1109" s="72">
        <v>6053859</v>
      </c>
      <c r="I1109" s="1" t="s">
        <v>5347</v>
      </c>
      <c r="J1109" s="73">
        <v>0.35</v>
      </c>
      <c r="K1109" s="73">
        <v>0.35</v>
      </c>
      <c r="L1109" s="73">
        <v>0.35</v>
      </c>
      <c r="M1109" s="1">
        <v>1</v>
      </c>
      <c r="N1109" s="1" t="s">
        <v>1099</v>
      </c>
      <c r="O1109" s="1" t="s">
        <v>1462</v>
      </c>
      <c r="P1109" s="1">
        <v>15104030</v>
      </c>
      <c r="Q1109" s="73">
        <v>24030764725</v>
      </c>
      <c r="R1109" s="74">
        <v>1990</v>
      </c>
      <c r="S1109" s="1" t="s">
        <v>3616</v>
      </c>
      <c r="T1109" s="75">
        <v>15230</v>
      </c>
      <c r="U1109" s="76">
        <v>1098977520.0894599</v>
      </c>
      <c r="V1109" s="77">
        <v>1098977520.0894599</v>
      </c>
      <c r="W1109" s="77">
        <v>3139935771.6841798</v>
      </c>
      <c r="X1109" s="76">
        <v>1.7228327775E-3</v>
      </c>
      <c r="Y1109" s="71">
        <v>0</v>
      </c>
      <c r="Z1109" s="71">
        <v>1</v>
      </c>
      <c r="AA1109" s="71">
        <v>0</v>
      </c>
      <c r="AB1109" s="71">
        <v>0</v>
      </c>
      <c r="AC1109" s="73">
        <v>0</v>
      </c>
      <c r="AD1109" s="73">
        <v>1</v>
      </c>
      <c r="AE1109" s="1" t="s">
        <v>3617</v>
      </c>
      <c r="AF1109" s="1" t="s">
        <v>1450</v>
      </c>
      <c r="AG1109" s="1" t="s">
        <v>1451</v>
      </c>
      <c r="AI1109" s="2" t="str">
        <f>INDEX('ISO2-ISO3'!$D$1:$D$249, MATCH($N1109, 'ISO2-ISO3'!$C$1:$C$249, 0))</f>
        <v>IDN</v>
      </c>
      <c r="AJ1109" s="2" t="str">
        <f>INDEX('WB Country Groups'!$C$2:$C$219, MATCH($AI1109, 'WB Country Groups'!$B$2:$B$219, 0))</f>
        <v>East Asia &amp; Pacific</v>
      </c>
    </row>
    <row r="1110" spans="1:36">
      <c r="A1110" s="70">
        <v>45169</v>
      </c>
      <c r="B1110" s="70">
        <v>45169</v>
      </c>
      <c r="C1110" s="71">
        <v>892400</v>
      </c>
      <c r="D1110" s="1" t="s">
        <v>5348</v>
      </c>
      <c r="E1110" s="71">
        <v>2355001</v>
      </c>
      <c r="F1110" s="1" t="s">
        <v>5349</v>
      </c>
      <c r="G1110" s="1" t="s">
        <v>5350</v>
      </c>
      <c r="H1110" s="72" t="s">
        <v>5351</v>
      </c>
      <c r="I1110" s="1" t="s">
        <v>5352</v>
      </c>
      <c r="J1110" s="73">
        <v>1</v>
      </c>
      <c r="K1110" s="73">
        <v>1</v>
      </c>
      <c r="L1110" s="73">
        <v>1</v>
      </c>
      <c r="M1110" s="1">
        <v>1</v>
      </c>
      <c r="N1110" s="1" t="s">
        <v>963</v>
      </c>
      <c r="O1110" s="1" t="s">
        <v>1474</v>
      </c>
      <c r="P1110" s="1">
        <v>45102010</v>
      </c>
      <c r="Q1110" s="73">
        <v>211712301</v>
      </c>
      <c r="R1110" s="74">
        <v>140.9</v>
      </c>
      <c r="S1110" s="1" t="s">
        <v>1493</v>
      </c>
      <c r="T1110" s="75">
        <v>1.3529500000000001</v>
      </c>
      <c r="U1110" s="76">
        <v>22048311623.415501</v>
      </c>
      <c r="V1110" s="77">
        <v>22048311623.415501</v>
      </c>
      <c r="W1110" s="77">
        <v>24802441469.6035</v>
      </c>
      <c r="X1110" s="76">
        <v>3.4564450371799997E-2</v>
      </c>
      <c r="Y1110" s="71">
        <v>1</v>
      </c>
      <c r="Z1110" s="71">
        <v>0</v>
      </c>
      <c r="AA1110" s="71">
        <v>0</v>
      </c>
      <c r="AB1110" s="71">
        <v>0</v>
      </c>
      <c r="AC1110" s="73">
        <v>0</v>
      </c>
      <c r="AD1110" s="73">
        <v>1</v>
      </c>
      <c r="AE1110" s="1" t="s">
        <v>1494</v>
      </c>
      <c r="AF1110" s="1" t="s">
        <v>1450</v>
      </c>
      <c r="AG1110" s="1" t="s">
        <v>1585</v>
      </c>
      <c r="AI1110" s="2" t="str">
        <f>INDEX('ISO2-ISO3'!$D$1:$D$249, MATCH($N1110, 'ISO2-ISO3'!$C$1:$C$249, 0))</f>
        <v>CAN</v>
      </c>
      <c r="AJ1110" s="2" t="str">
        <f>INDEX('WB Country Groups'!$C$2:$C$219, MATCH($AI1110, 'WB Country Groups'!$B$2:$B$219, 0))</f>
        <v>North America</v>
      </c>
    </row>
    <row r="1111" spans="1:36">
      <c r="A1111" s="70">
        <v>45169</v>
      </c>
      <c r="B1111" s="70">
        <v>45169</v>
      </c>
      <c r="C1111" s="71">
        <v>892400</v>
      </c>
      <c r="D1111" s="1" t="s">
        <v>5353</v>
      </c>
      <c r="E1111" s="71">
        <v>2355301</v>
      </c>
      <c r="F1111" s="1">
        <v>866796105</v>
      </c>
      <c r="G1111" s="1" t="s">
        <v>5354</v>
      </c>
      <c r="H1111" s="72">
        <v>2566124</v>
      </c>
      <c r="I1111" s="1" t="s">
        <v>5355</v>
      </c>
      <c r="J1111" s="73">
        <v>1</v>
      </c>
      <c r="K1111" s="73">
        <v>1</v>
      </c>
      <c r="L1111" s="73">
        <v>1</v>
      </c>
      <c r="M1111" s="1">
        <v>1</v>
      </c>
      <c r="N1111" s="1" t="s">
        <v>963</v>
      </c>
      <c r="O1111" s="1" t="s">
        <v>1484</v>
      </c>
      <c r="P1111" s="1">
        <v>40301020</v>
      </c>
      <c r="Q1111" s="73">
        <v>586748683</v>
      </c>
      <c r="R1111" s="74">
        <v>65.91</v>
      </c>
      <c r="S1111" s="1" t="s">
        <v>1493</v>
      </c>
      <c r="T1111" s="75">
        <v>1.3529500000000001</v>
      </c>
      <c r="U1111" s="76">
        <v>28583913445.825802</v>
      </c>
      <c r="V1111" s="77">
        <v>28583913445.825802</v>
      </c>
      <c r="W1111" s="77">
        <v>28583913445.825802</v>
      </c>
      <c r="X1111" s="76">
        <v>4.48101094817E-2</v>
      </c>
      <c r="Y1111" s="71">
        <v>1</v>
      </c>
      <c r="Z1111" s="71">
        <v>0</v>
      </c>
      <c r="AA1111" s="71">
        <v>0</v>
      </c>
      <c r="AB1111" s="71">
        <v>0</v>
      </c>
      <c r="AC1111" s="73">
        <v>1</v>
      </c>
      <c r="AD1111" s="73">
        <v>0</v>
      </c>
      <c r="AE1111" s="1" t="s">
        <v>1494</v>
      </c>
      <c r="AF1111" s="1" t="s">
        <v>1450</v>
      </c>
      <c r="AG1111" s="1" t="s">
        <v>1451</v>
      </c>
      <c r="AI1111" s="2" t="str">
        <f>INDEX('ISO2-ISO3'!$D$1:$D$249, MATCH($N1111, 'ISO2-ISO3'!$C$1:$C$249, 0))</f>
        <v>CAN</v>
      </c>
      <c r="AJ1111" s="2" t="str">
        <f>INDEX('WB Country Groups'!$C$2:$C$219, MATCH($AI1111, 'WB Country Groups'!$B$2:$B$219, 0))</f>
        <v>North America</v>
      </c>
    </row>
    <row r="1112" spans="1:36">
      <c r="A1112" s="70">
        <v>45169</v>
      </c>
      <c r="B1112" s="70">
        <v>45169</v>
      </c>
      <c r="C1112" s="71">
        <v>892400</v>
      </c>
      <c r="D1112" s="1" t="s">
        <v>5356</v>
      </c>
      <c r="E1112" s="71">
        <v>2355401</v>
      </c>
      <c r="F1112" s="1" t="s">
        <v>5357</v>
      </c>
      <c r="G1112" s="1" t="s">
        <v>5358</v>
      </c>
      <c r="H1112" s="72">
        <v>2384951</v>
      </c>
      <c r="I1112" s="1" t="s">
        <v>5359</v>
      </c>
      <c r="J1112" s="73">
        <v>0.3</v>
      </c>
      <c r="K1112" s="73">
        <v>0.3</v>
      </c>
      <c r="L1112" s="73">
        <v>0.3</v>
      </c>
      <c r="M1112" s="1">
        <v>1</v>
      </c>
      <c r="N1112" s="1" t="s">
        <v>963</v>
      </c>
      <c r="O1112" s="1" t="s">
        <v>1484</v>
      </c>
      <c r="P1112" s="1">
        <v>40301020</v>
      </c>
      <c r="Q1112" s="73">
        <v>932262660</v>
      </c>
      <c r="R1112" s="74">
        <v>38.83</v>
      </c>
      <c r="S1112" s="1" t="s">
        <v>1493</v>
      </c>
      <c r="T1112" s="75">
        <v>1.3529500000000001</v>
      </c>
      <c r="U1112" s="76">
        <v>8026850753.0507402</v>
      </c>
      <c r="V1112" s="77">
        <v>8026850753.0507402</v>
      </c>
      <c r="W1112" s="77">
        <v>26756169176.8358</v>
      </c>
      <c r="X1112" s="76">
        <v>1.2583443541399999E-2</v>
      </c>
      <c r="Y1112" s="71">
        <v>1</v>
      </c>
      <c r="Z1112" s="71">
        <v>0</v>
      </c>
      <c r="AA1112" s="71">
        <v>0</v>
      </c>
      <c r="AB1112" s="71">
        <v>0</v>
      </c>
      <c r="AC1112" s="73">
        <v>1</v>
      </c>
      <c r="AD1112" s="73">
        <v>0</v>
      </c>
      <c r="AE1112" s="1" t="s">
        <v>1494</v>
      </c>
      <c r="AF1112" s="1" t="s">
        <v>1450</v>
      </c>
      <c r="AG1112" s="1" t="s">
        <v>1451</v>
      </c>
      <c r="AI1112" s="2" t="str">
        <f>INDEX('ISO2-ISO3'!$D$1:$D$249, MATCH($N1112, 'ISO2-ISO3'!$C$1:$C$249, 0))</f>
        <v>CAN</v>
      </c>
      <c r="AJ1112" s="2" t="str">
        <f>INDEX('WB Country Groups'!$C$2:$C$219, MATCH($AI1112, 'WB Country Groups'!$B$2:$B$219, 0))</f>
        <v>North America</v>
      </c>
    </row>
    <row r="1113" spans="1:36">
      <c r="A1113" s="70">
        <v>45169</v>
      </c>
      <c r="B1113" s="70">
        <v>45169</v>
      </c>
      <c r="C1113" s="71">
        <v>892400</v>
      </c>
      <c r="D1113" s="1" t="s">
        <v>5360</v>
      </c>
      <c r="E1113" s="71">
        <v>2356201</v>
      </c>
      <c r="F1113" s="1">
        <v>249906108</v>
      </c>
      <c r="G1113" s="1" t="s">
        <v>5361</v>
      </c>
      <c r="H1113" s="72">
        <v>2141941</v>
      </c>
      <c r="I1113" s="1" t="s">
        <v>5362</v>
      </c>
      <c r="J1113" s="73">
        <v>1</v>
      </c>
      <c r="K1113" s="73">
        <v>1</v>
      </c>
      <c r="L1113" s="73">
        <v>1</v>
      </c>
      <c r="M1113" s="1">
        <v>1</v>
      </c>
      <c r="N1113" s="1" t="s">
        <v>963</v>
      </c>
      <c r="O1113" s="1" t="s">
        <v>1474</v>
      </c>
      <c r="P1113" s="1">
        <v>45103010</v>
      </c>
      <c r="Q1113" s="73">
        <v>84822774</v>
      </c>
      <c r="R1113" s="74">
        <v>101.31</v>
      </c>
      <c r="S1113" s="1" t="s">
        <v>1493</v>
      </c>
      <c r="T1113" s="75">
        <v>1.3529500000000001</v>
      </c>
      <c r="U1113" s="76">
        <v>6351598532.0521803</v>
      </c>
      <c r="V1113" s="77">
        <v>6351598532.0521803</v>
      </c>
      <c r="W1113" s="77">
        <v>6351598532.0521803</v>
      </c>
      <c r="X1113" s="76">
        <v>9.9572028911999993E-3</v>
      </c>
      <c r="Y1113" s="71">
        <v>0</v>
      </c>
      <c r="Z1113" s="71">
        <v>1</v>
      </c>
      <c r="AA1113" s="71">
        <v>0</v>
      </c>
      <c r="AB1113" s="71">
        <v>0</v>
      </c>
      <c r="AC1113" s="73">
        <v>0</v>
      </c>
      <c r="AD1113" s="73">
        <v>1</v>
      </c>
      <c r="AE1113" s="1" t="s">
        <v>1494</v>
      </c>
      <c r="AF1113" s="1" t="s">
        <v>1450</v>
      </c>
      <c r="AG1113" s="1" t="s">
        <v>1451</v>
      </c>
      <c r="AI1113" s="2" t="str">
        <f>INDEX('ISO2-ISO3'!$D$1:$D$249, MATCH($N1113, 'ISO2-ISO3'!$C$1:$C$249, 0))</f>
        <v>CAN</v>
      </c>
      <c r="AJ1113" s="2" t="str">
        <f>INDEX('WB Country Groups'!$C$2:$C$219, MATCH($AI1113, 'WB Country Groups'!$B$2:$B$219, 0))</f>
        <v>North America</v>
      </c>
    </row>
    <row r="1114" spans="1:36">
      <c r="A1114" s="70">
        <v>45169</v>
      </c>
      <c r="B1114" s="70">
        <v>45169</v>
      </c>
      <c r="C1114" s="71">
        <v>892400</v>
      </c>
      <c r="D1114" s="1" t="s">
        <v>5363</v>
      </c>
      <c r="E1114" s="71">
        <v>2356801</v>
      </c>
      <c r="F1114" s="1">
        <v>802912105</v>
      </c>
      <c r="G1114" s="1" t="s">
        <v>5364</v>
      </c>
      <c r="H1114" s="72">
        <v>2112226</v>
      </c>
      <c r="I1114" s="1" t="s">
        <v>5365</v>
      </c>
      <c r="J1114" s="73">
        <v>0.6</v>
      </c>
      <c r="K1114" s="73">
        <v>0.6</v>
      </c>
      <c r="L1114" s="73">
        <v>0.6</v>
      </c>
      <c r="M1114" s="1">
        <v>1</v>
      </c>
      <c r="N1114" s="1" t="s">
        <v>963</v>
      </c>
      <c r="O1114" s="1" t="s">
        <v>1499</v>
      </c>
      <c r="P1114" s="1">
        <v>30202030</v>
      </c>
      <c r="Q1114" s="73">
        <v>420418340</v>
      </c>
      <c r="R1114" s="74">
        <v>29.21</v>
      </c>
      <c r="S1114" s="1" t="s">
        <v>1493</v>
      </c>
      <c r="T1114" s="75">
        <v>1.3529500000000001</v>
      </c>
      <c r="U1114" s="76">
        <v>5446063658.5535297</v>
      </c>
      <c r="V1114" s="77">
        <v>5446063658.5535297</v>
      </c>
      <c r="W1114" s="77">
        <v>9076772764.2558899</v>
      </c>
      <c r="X1114" s="76">
        <v>8.5376241166999992E-3</v>
      </c>
      <c r="Y1114" s="71">
        <v>0</v>
      </c>
      <c r="Z1114" s="71">
        <v>1</v>
      </c>
      <c r="AA1114" s="71">
        <v>0</v>
      </c>
      <c r="AB1114" s="71">
        <v>0</v>
      </c>
      <c r="AC1114" s="73">
        <v>0.65</v>
      </c>
      <c r="AD1114" s="73">
        <v>0.35</v>
      </c>
      <c r="AE1114" s="1" t="s">
        <v>1494</v>
      </c>
      <c r="AF1114" s="1" t="s">
        <v>1450</v>
      </c>
      <c r="AG1114" s="1" t="s">
        <v>1451</v>
      </c>
      <c r="AI1114" s="2" t="str">
        <f>INDEX('ISO2-ISO3'!$D$1:$D$249, MATCH($N1114, 'ISO2-ISO3'!$C$1:$C$249, 0))</f>
        <v>CAN</v>
      </c>
      <c r="AJ1114" s="2" t="str">
        <f>INDEX('WB Country Groups'!$C$2:$C$219, MATCH($AI1114, 'WB Country Groups'!$B$2:$B$219, 0))</f>
        <v>North America</v>
      </c>
    </row>
    <row r="1115" spans="1:36">
      <c r="A1115" s="70">
        <v>45169</v>
      </c>
      <c r="B1115" s="70">
        <v>45169</v>
      </c>
      <c r="C1115" s="71">
        <v>892400</v>
      </c>
      <c r="D1115" s="1" t="s">
        <v>5366</v>
      </c>
      <c r="E1115" s="71">
        <v>2361901</v>
      </c>
      <c r="G1115" s="1" t="s">
        <v>5367</v>
      </c>
      <c r="H1115" s="72">
        <v>6133405</v>
      </c>
      <c r="I1115" s="1" t="s">
        <v>5368</v>
      </c>
      <c r="J1115" s="73">
        <v>0.35</v>
      </c>
      <c r="K1115" s="73">
        <v>0.35</v>
      </c>
      <c r="L1115" s="73">
        <v>0.35</v>
      </c>
      <c r="M1115" s="1">
        <v>1</v>
      </c>
      <c r="N1115" s="1" t="s">
        <v>1097</v>
      </c>
      <c r="O1115" s="1" t="s">
        <v>1548</v>
      </c>
      <c r="P1115" s="1">
        <v>55102010</v>
      </c>
      <c r="Q1115" s="73">
        <v>6575099643</v>
      </c>
      <c r="R1115" s="74">
        <v>115</v>
      </c>
      <c r="S1115" s="1" t="s">
        <v>3305</v>
      </c>
      <c r="T1115" s="75">
        <v>82.786249999999995</v>
      </c>
      <c r="U1115" s="76">
        <v>3196759856.0237999</v>
      </c>
      <c r="V1115" s="77">
        <v>3196759856.0237999</v>
      </c>
      <c r="W1115" s="77">
        <v>9133599588.6394196</v>
      </c>
      <c r="X1115" s="76">
        <v>5.0114607087000003E-3</v>
      </c>
      <c r="Y1115" s="71">
        <v>1</v>
      </c>
      <c r="Z1115" s="71">
        <v>0</v>
      </c>
      <c r="AA1115" s="71">
        <v>0</v>
      </c>
      <c r="AB1115" s="71">
        <v>0</v>
      </c>
      <c r="AC1115" s="73">
        <v>1</v>
      </c>
      <c r="AD1115" s="73">
        <v>0</v>
      </c>
      <c r="AE1115" s="1" t="s">
        <v>3306</v>
      </c>
      <c r="AF1115" s="1" t="s">
        <v>1450</v>
      </c>
      <c r="AG1115" s="1" t="s">
        <v>1451</v>
      </c>
      <c r="AI1115" s="2" t="str">
        <f>INDEX('ISO2-ISO3'!$D$1:$D$249, MATCH($N1115, 'ISO2-ISO3'!$C$1:$C$249, 0))</f>
        <v>IND</v>
      </c>
      <c r="AJ1115" s="2" t="str">
        <f>INDEX('WB Country Groups'!$C$2:$C$219, MATCH($AI1115, 'WB Country Groups'!$B$2:$B$219, 0))</f>
        <v>South Asia</v>
      </c>
    </row>
    <row r="1116" spans="1:36">
      <c r="A1116" s="70">
        <v>45169</v>
      </c>
      <c r="B1116" s="70">
        <v>45169</v>
      </c>
      <c r="C1116" s="71">
        <v>892400</v>
      </c>
      <c r="D1116" s="1" t="s">
        <v>5369</v>
      </c>
      <c r="E1116" s="71">
        <v>2362001</v>
      </c>
      <c r="G1116" s="1" t="s">
        <v>5370</v>
      </c>
      <c r="H1116" s="72">
        <v>6253767</v>
      </c>
      <c r="I1116" s="1" t="s">
        <v>5371</v>
      </c>
      <c r="J1116" s="73">
        <v>0.2</v>
      </c>
      <c r="K1116" s="73">
        <v>0.2</v>
      </c>
      <c r="L1116" s="73">
        <v>0.2</v>
      </c>
      <c r="M1116" s="1">
        <v>1</v>
      </c>
      <c r="N1116" s="1" t="s">
        <v>1097</v>
      </c>
      <c r="O1116" s="1" t="s">
        <v>1541</v>
      </c>
      <c r="P1116" s="1">
        <v>10102030</v>
      </c>
      <c r="Q1116" s="73">
        <v>14121238383</v>
      </c>
      <c r="R1116" s="74">
        <v>89.1</v>
      </c>
      <c r="S1116" s="1" t="s">
        <v>3305</v>
      </c>
      <c r="T1116" s="75">
        <v>82.786249999999995</v>
      </c>
      <c r="U1116" s="76">
        <v>3039640858.0538402</v>
      </c>
      <c r="V1116" s="77">
        <v>3039640858.0538402</v>
      </c>
      <c r="W1116" s="77">
        <v>15198204290.269199</v>
      </c>
      <c r="X1116" s="76">
        <v>4.7651501567000003E-3</v>
      </c>
      <c r="Y1116" s="71">
        <v>1</v>
      </c>
      <c r="Z1116" s="71">
        <v>0</v>
      </c>
      <c r="AA1116" s="71">
        <v>0</v>
      </c>
      <c r="AB1116" s="71">
        <v>0</v>
      </c>
      <c r="AC1116" s="73">
        <v>1</v>
      </c>
      <c r="AD1116" s="73">
        <v>0</v>
      </c>
      <c r="AE1116" s="1" t="s">
        <v>3306</v>
      </c>
      <c r="AF1116" s="1" t="s">
        <v>1450</v>
      </c>
      <c r="AG1116" s="1" t="s">
        <v>1451</v>
      </c>
      <c r="AI1116" s="2" t="str">
        <f>INDEX('ISO2-ISO3'!$D$1:$D$249, MATCH($N1116, 'ISO2-ISO3'!$C$1:$C$249, 0))</f>
        <v>IND</v>
      </c>
      <c r="AJ1116" s="2" t="str">
        <f>INDEX('WB Country Groups'!$C$2:$C$219, MATCH($AI1116, 'WB Country Groups'!$B$2:$B$219, 0))</f>
        <v>South Asia</v>
      </c>
    </row>
    <row r="1117" spans="1:36">
      <c r="A1117" s="70">
        <v>45169</v>
      </c>
      <c r="B1117" s="70">
        <v>45169</v>
      </c>
      <c r="C1117" s="71">
        <v>892400</v>
      </c>
      <c r="D1117" s="1" t="s">
        <v>5372</v>
      </c>
      <c r="E1117" s="71">
        <v>2362101</v>
      </c>
      <c r="G1117" s="1" t="s">
        <v>5373</v>
      </c>
      <c r="H1117" s="72" t="s">
        <v>5374</v>
      </c>
      <c r="I1117" s="1" t="s">
        <v>5375</v>
      </c>
      <c r="J1117" s="73">
        <v>0.5</v>
      </c>
      <c r="K1117" s="73">
        <v>0.5</v>
      </c>
      <c r="L1117" s="73">
        <v>0.5</v>
      </c>
      <c r="M1117" s="1">
        <v>1</v>
      </c>
      <c r="N1117" s="1" t="s">
        <v>1097</v>
      </c>
      <c r="O1117" s="1" t="s">
        <v>1467</v>
      </c>
      <c r="P1117" s="1">
        <v>20101010</v>
      </c>
      <c r="Q1117" s="73">
        <v>7309778829</v>
      </c>
      <c r="R1117" s="74">
        <v>133.19999999999999</v>
      </c>
      <c r="S1117" s="1" t="s">
        <v>3305</v>
      </c>
      <c r="T1117" s="75">
        <v>82.786249999999995</v>
      </c>
      <c r="U1117" s="76">
        <v>5880581256.0829802</v>
      </c>
      <c r="V1117" s="77">
        <v>5880581256.0829802</v>
      </c>
      <c r="W1117" s="77">
        <v>11761162512.166</v>
      </c>
      <c r="X1117" s="76">
        <v>9.2188038002999993E-3</v>
      </c>
      <c r="Y1117" s="71">
        <v>0</v>
      </c>
      <c r="Z1117" s="71">
        <v>1</v>
      </c>
      <c r="AA1117" s="71">
        <v>0</v>
      </c>
      <c r="AB1117" s="71">
        <v>0</v>
      </c>
      <c r="AC1117" s="73">
        <v>0.65</v>
      </c>
      <c r="AD1117" s="73">
        <v>0.35</v>
      </c>
      <c r="AE1117" s="1" t="s">
        <v>3306</v>
      </c>
      <c r="AF1117" s="1" t="s">
        <v>1450</v>
      </c>
      <c r="AG1117" s="1" t="s">
        <v>1451</v>
      </c>
      <c r="AI1117" s="2" t="str">
        <f>INDEX('ISO2-ISO3'!$D$1:$D$249, MATCH($N1117, 'ISO2-ISO3'!$C$1:$C$249, 0))</f>
        <v>IND</v>
      </c>
      <c r="AJ1117" s="2" t="str">
        <f>INDEX('WB Country Groups'!$C$2:$C$219, MATCH($AI1117, 'WB Country Groups'!$B$2:$B$219, 0))</f>
        <v>South Asia</v>
      </c>
    </row>
    <row r="1118" spans="1:36">
      <c r="A1118" s="70">
        <v>45169</v>
      </c>
      <c r="B1118" s="70">
        <v>45169</v>
      </c>
      <c r="C1118" s="71">
        <v>892400</v>
      </c>
      <c r="D1118" s="1" t="s">
        <v>5376</v>
      </c>
      <c r="E1118" s="71">
        <v>2362501</v>
      </c>
      <c r="G1118" s="1" t="s">
        <v>5377</v>
      </c>
      <c r="H1118" s="72">
        <v>6582483</v>
      </c>
      <c r="I1118" s="1" t="s">
        <v>5378</v>
      </c>
      <c r="J1118" s="73">
        <v>0.4</v>
      </c>
      <c r="K1118" s="73">
        <v>0.4</v>
      </c>
      <c r="L1118" s="73">
        <v>0.4</v>
      </c>
      <c r="M1118" s="1">
        <v>1</v>
      </c>
      <c r="N1118" s="1" t="s">
        <v>1097</v>
      </c>
      <c r="O1118" s="1" t="s">
        <v>1447</v>
      </c>
      <c r="P1118" s="1">
        <v>35202010</v>
      </c>
      <c r="Q1118" s="73">
        <v>2399278710</v>
      </c>
      <c r="R1118" s="74">
        <v>1111.5999999999999</v>
      </c>
      <c r="S1118" s="1" t="s">
        <v>3305</v>
      </c>
      <c r="T1118" s="75">
        <v>82.786249999999995</v>
      </c>
      <c r="U1118" s="76">
        <v>12886382528.6735</v>
      </c>
      <c r="V1118" s="77">
        <v>12886382528.6735</v>
      </c>
      <c r="W1118" s="77">
        <v>32215956321.683899</v>
      </c>
      <c r="X1118" s="76">
        <v>2.0201579921099999E-2</v>
      </c>
      <c r="Y1118" s="71">
        <v>1</v>
      </c>
      <c r="Z1118" s="71">
        <v>0</v>
      </c>
      <c r="AA1118" s="71">
        <v>0</v>
      </c>
      <c r="AB1118" s="71">
        <v>0</v>
      </c>
      <c r="AC1118" s="73">
        <v>1</v>
      </c>
      <c r="AD1118" s="73">
        <v>0</v>
      </c>
      <c r="AE1118" s="1" t="s">
        <v>3306</v>
      </c>
      <c r="AF1118" s="1" t="s">
        <v>1450</v>
      </c>
      <c r="AG1118" s="1" t="s">
        <v>1451</v>
      </c>
      <c r="AI1118" s="2" t="str">
        <f>INDEX('ISO2-ISO3'!$D$1:$D$249, MATCH($N1118, 'ISO2-ISO3'!$C$1:$C$249, 0))</f>
        <v>IND</v>
      </c>
      <c r="AJ1118" s="2" t="str">
        <f>INDEX('WB Country Groups'!$C$2:$C$219, MATCH($AI1118, 'WB Country Groups'!$B$2:$B$219, 0))</f>
        <v>South Asia</v>
      </c>
    </row>
    <row r="1119" spans="1:36">
      <c r="A1119" s="70">
        <v>45169</v>
      </c>
      <c r="B1119" s="70">
        <v>45169</v>
      </c>
      <c r="C1119" s="71">
        <v>892400</v>
      </c>
      <c r="D1119" s="1" t="s">
        <v>5379</v>
      </c>
      <c r="E1119" s="71">
        <v>2362601</v>
      </c>
      <c r="G1119" s="1" t="s">
        <v>5380</v>
      </c>
      <c r="H1119" s="72">
        <v>6294896</v>
      </c>
      <c r="I1119" s="1" t="s">
        <v>5381</v>
      </c>
      <c r="J1119" s="73">
        <v>0.35</v>
      </c>
      <c r="K1119" s="73">
        <v>0.35</v>
      </c>
      <c r="L1119" s="73">
        <v>0.35</v>
      </c>
      <c r="M1119" s="1">
        <v>1</v>
      </c>
      <c r="N1119" s="1" t="s">
        <v>1097</v>
      </c>
      <c r="O1119" s="1" t="s">
        <v>1474</v>
      </c>
      <c r="P1119" s="1">
        <v>45102010</v>
      </c>
      <c r="Q1119" s="73">
        <v>2707345096</v>
      </c>
      <c r="R1119" s="74">
        <v>1172.1500000000001</v>
      </c>
      <c r="S1119" s="1" t="s">
        <v>3305</v>
      </c>
      <c r="T1119" s="75">
        <v>82.786249999999995</v>
      </c>
      <c r="U1119" s="76">
        <v>13416419924.767</v>
      </c>
      <c r="V1119" s="77">
        <v>13416419924.767</v>
      </c>
      <c r="W1119" s="77">
        <v>38332628356.477097</v>
      </c>
      <c r="X1119" s="76">
        <v>2.1032503013300001E-2</v>
      </c>
      <c r="Y1119" s="71">
        <v>1</v>
      </c>
      <c r="Z1119" s="71">
        <v>0</v>
      </c>
      <c r="AA1119" s="71">
        <v>0</v>
      </c>
      <c r="AB1119" s="71">
        <v>0</v>
      </c>
      <c r="AC1119" s="73">
        <v>1</v>
      </c>
      <c r="AD1119" s="73">
        <v>0</v>
      </c>
      <c r="AE1119" s="1" t="s">
        <v>3306</v>
      </c>
      <c r="AF1119" s="1" t="s">
        <v>1450</v>
      </c>
      <c r="AG1119" s="1" t="s">
        <v>1451</v>
      </c>
      <c r="AI1119" s="2" t="str">
        <f>INDEX('ISO2-ISO3'!$D$1:$D$249, MATCH($N1119, 'ISO2-ISO3'!$C$1:$C$249, 0))</f>
        <v>IND</v>
      </c>
      <c r="AJ1119" s="2" t="str">
        <f>INDEX('WB Country Groups'!$C$2:$C$219, MATCH($AI1119, 'WB Country Groups'!$B$2:$B$219, 0))</f>
        <v>South Asia</v>
      </c>
    </row>
    <row r="1120" spans="1:36">
      <c r="A1120" s="70">
        <v>45169</v>
      </c>
      <c r="B1120" s="70">
        <v>45169</v>
      </c>
      <c r="C1120" s="71">
        <v>892400</v>
      </c>
      <c r="D1120" s="1" t="s">
        <v>5382</v>
      </c>
      <c r="E1120" s="71">
        <v>2363701</v>
      </c>
      <c r="G1120" s="1" t="s">
        <v>5383</v>
      </c>
      <c r="H1120" s="72">
        <v>6211798</v>
      </c>
      <c r="I1120" s="1" t="s">
        <v>5384</v>
      </c>
      <c r="J1120" s="73">
        <v>1</v>
      </c>
      <c r="K1120" s="73">
        <v>1</v>
      </c>
      <c r="L1120" s="73">
        <v>1</v>
      </c>
      <c r="M1120" s="1">
        <v>1</v>
      </c>
      <c r="N1120" s="1" t="s">
        <v>908</v>
      </c>
      <c r="O1120" s="1" t="s">
        <v>1447</v>
      </c>
      <c r="P1120" s="1">
        <v>35101010</v>
      </c>
      <c r="Q1120" s="73">
        <v>65781304</v>
      </c>
      <c r="R1120" s="74">
        <v>271.49</v>
      </c>
      <c r="S1120" s="1" t="s">
        <v>1578</v>
      </c>
      <c r="T1120" s="75">
        <v>1.54404385084536</v>
      </c>
      <c r="U1120" s="76">
        <v>11566359474.299999</v>
      </c>
      <c r="V1120" s="77">
        <v>11566359474.299999</v>
      </c>
      <c r="W1120" s="77">
        <v>11566359474.299999</v>
      </c>
      <c r="X1120" s="76">
        <v>1.8132220954600001E-2</v>
      </c>
      <c r="Y1120" s="71">
        <v>0</v>
      </c>
      <c r="Z1120" s="71">
        <v>1</v>
      </c>
      <c r="AA1120" s="71">
        <v>0</v>
      </c>
      <c r="AB1120" s="71">
        <v>0</v>
      </c>
      <c r="AC1120" s="73">
        <v>0</v>
      </c>
      <c r="AD1120" s="73">
        <v>1</v>
      </c>
      <c r="AE1120" s="1" t="s">
        <v>1579</v>
      </c>
      <c r="AF1120" s="1" t="s">
        <v>1450</v>
      </c>
      <c r="AG1120" s="1" t="s">
        <v>1451</v>
      </c>
      <c r="AI1120" s="2" t="str">
        <f>INDEX('ISO2-ISO3'!$D$1:$D$249, MATCH($N1120, 'ISO2-ISO3'!$C$1:$C$249, 0))</f>
        <v>AUS</v>
      </c>
      <c r="AJ1120" s="2" t="str">
        <f>INDEX('WB Country Groups'!$C$2:$C$219, MATCH($AI1120, 'WB Country Groups'!$B$2:$B$219, 0))</f>
        <v>East Asia &amp; Pacific</v>
      </c>
    </row>
    <row r="1121" spans="1:36">
      <c r="A1121" s="70">
        <v>45169</v>
      </c>
      <c r="B1121" s="70">
        <v>45169</v>
      </c>
      <c r="C1121" s="71">
        <v>892400</v>
      </c>
      <c r="D1121" s="1" t="s">
        <v>5385</v>
      </c>
      <c r="E1121" s="71">
        <v>2363901</v>
      </c>
      <c r="G1121" s="1" t="s">
        <v>5386</v>
      </c>
      <c r="H1121" s="72">
        <v>6180412</v>
      </c>
      <c r="I1121" s="1" t="s">
        <v>5387</v>
      </c>
      <c r="J1121" s="73">
        <v>0.95</v>
      </c>
      <c r="K1121" s="73">
        <v>0.95</v>
      </c>
      <c r="L1121" s="73">
        <v>0.95</v>
      </c>
      <c r="M1121" s="1">
        <v>1</v>
      </c>
      <c r="N1121" s="1" t="s">
        <v>908</v>
      </c>
      <c r="O1121" s="1" t="s">
        <v>1467</v>
      </c>
      <c r="P1121" s="1">
        <v>20202030</v>
      </c>
      <c r="Q1121" s="73">
        <v>603729336</v>
      </c>
      <c r="R1121" s="74">
        <v>25.18</v>
      </c>
      <c r="S1121" s="1" t="s">
        <v>1578</v>
      </c>
      <c r="T1121" s="75">
        <v>1.54404385084536</v>
      </c>
      <c r="U1121" s="76">
        <v>9353237887.9972305</v>
      </c>
      <c r="V1121" s="77">
        <v>9353237887.9972305</v>
      </c>
      <c r="W1121" s="77">
        <v>9845513566.31287</v>
      </c>
      <c r="X1121" s="76">
        <v>1.46627792784E-2</v>
      </c>
      <c r="Y1121" s="71">
        <v>0</v>
      </c>
      <c r="Z1121" s="71">
        <v>1</v>
      </c>
      <c r="AA1121" s="71">
        <v>0</v>
      </c>
      <c r="AB1121" s="71">
        <v>0</v>
      </c>
      <c r="AC1121" s="73">
        <v>0</v>
      </c>
      <c r="AD1121" s="73">
        <v>1</v>
      </c>
      <c r="AE1121" s="1" t="s">
        <v>1579</v>
      </c>
      <c r="AF1121" s="1" t="s">
        <v>1450</v>
      </c>
      <c r="AG1121" s="1" t="s">
        <v>1451</v>
      </c>
      <c r="AI1121" s="2" t="str">
        <f>INDEX('ISO2-ISO3'!$D$1:$D$249, MATCH($N1121, 'ISO2-ISO3'!$C$1:$C$249, 0))</f>
        <v>AUS</v>
      </c>
      <c r="AJ1121" s="2" t="str">
        <f>INDEX('WB Country Groups'!$C$2:$C$219, MATCH($AI1121, 'WB Country Groups'!$B$2:$B$219, 0))</f>
        <v>East Asia &amp; Pacific</v>
      </c>
    </row>
    <row r="1122" spans="1:36">
      <c r="A1122" s="70">
        <v>45169</v>
      </c>
      <c r="B1122" s="70">
        <v>45169</v>
      </c>
      <c r="C1122" s="71">
        <v>892400</v>
      </c>
      <c r="D1122" s="1" t="s">
        <v>5388</v>
      </c>
      <c r="E1122" s="71">
        <v>2364901</v>
      </c>
      <c r="G1122" s="1" t="s">
        <v>5389</v>
      </c>
      <c r="H1122" s="72">
        <v>6821120</v>
      </c>
      <c r="I1122" s="1" t="s">
        <v>5390</v>
      </c>
      <c r="J1122" s="73">
        <v>0.95</v>
      </c>
      <c r="K1122" s="73">
        <v>0.95</v>
      </c>
      <c r="L1122" s="73">
        <v>0.95</v>
      </c>
      <c r="M1122" s="1">
        <v>1</v>
      </c>
      <c r="N1122" s="1" t="s">
        <v>908</v>
      </c>
      <c r="O1122" s="1" t="s">
        <v>1447</v>
      </c>
      <c r="P1122" s="1">
        <v>35102015</v>
      </c>
      <c r="Q1122" s="73">
        <v>469626824</v>
      </c>
      <c r="R1122" s="74">
        <v>32.159999999999997</v>
      </c>
      <c r="S1122" s="1" t="s">
        <v>1578</v>
      </c>
      <c r="T1122" s="75">
        <v>1.54404385084536</v>
      </c>
      <c r="U1122" s="76">
        <v>9292507281.4431095</v>
      </c>
      <c r="V1122" s="77">
        <v>9292507281.4431095</v>
      </c>
      <c r="W1122" s="77">
        <v>9781586612.0453796</v>
      </c>
      <c r="X1122" s="76">
        <v>1.4567573800899999E-2</v>
      </c>
      <c r="Y1122" s="71">
        <v>0</v>
      </c>
      <c r="Z1122" s="71">
        <v>1</v>
      </c>
      <c r="AA1122" s="71">
        <v>0</v>
      </c>
      <c r="AB1122" s="71">
        <v>0</v>
      </c>
      <c r="AC1122" s="73">
        <v>0.35</v>
      </c>
      <c r="AD1122" s="73">
        <v>0.65</v>
      </c>
      <c r="AE1122" s="1" t="s">
        <v>1579</v>
      </c>
      <c r="AF1122" s="1" t="s">
        <v>1450</v>
      </c>
      <c r="AG1122" s="1" t="s">
        <v>1451</v>
      </c>
      <c r="AI1122" s="2" t="str">
        <f>INDEX('ISO2-ISO3'!$D$1:$D$249, MATCH($N1122, 'ISO2-ISO3'!$C$1:$C$249, 0))</f>
        <v>AUS</v>
      </c>
      <c r="AJ1122" s="2" t="str">
        <f>INDEX('WB Country Groups'!$C$2:$C$219, MATCH($AI1122, 'WB Country Groups'!$B$2:$B$219, 0))</f>
        <v>East Asia &amp; Pacific</v>
      </c>
    </row>
    <row r="1123" spans="1:36">
      <c r="A1123" s="70">
        <v>45169</v>
      </c>
      <c r="B1123" s="70">
        <v>45169</v>
      </c>
      <c r="C1123" s="71">
        <v>892400</v>
      </c>
      <c r="D1123" s="1" t="s">
        <v>5391</v>
      </c>
      <c r="E1123" s="71">
        <v>2365101</v>
      </c>
      <c r="G1123" s="1" t="s">
        <v>5392</v>
      </c>
      <c r="H1123" s="72" t="s">
        <v>5393</v>
      </c>
      <c r="I1123" s="1" t="s">
        <v>5394</v>
      </c>
      <c r="J1123" s="73">
        <v>0.85</v>
      </c>
      <c r="K1123" s="73">
        <v>0.85</v>
      </c>
      <c r="L1123" s="73">
        <v>0.85</v>
      </c>
      <c r="M1123" s="1">
        <v>1</v>
      </c>
      <c r="N1123" s="1" t="s">
        <v>1203</v>
      </c>
      <c r="O1123" s="1" t="s">
        <v>1467</v>
      </c>
      <c r="P1123" s="1">
        <v>20305010</v>
      </c>
      <c r="Q1123" s="73">
        <v>1472820947</v>
      </c>
      <c r="R1123" s="74">
        <v>7.81</v>
      </c>
      <c r="S1123" s="1" t="s">
        <v>3227</v>
      </c>
      <c r="T1123" s="75">
        <v>1.67940213284071</v>
      </c>
      <c r="U1123" s="76">
        <v>5821906299.5479002</v>
      </c>
      <c r="V1123" s="77">
        <v>5821906299.5479002</v>
      </c>
      <c r="W1123" s="77">
        <v>6849301528.87988</v>
      </c>
      <c r="X1123" s="76">
        <v>9.1268209012000008E-3</v>
      </c>
      <c r="Y1123" s="71">
        <v>0</v>
      </c>
      <c r="Z1123" s="71">
        <v>1</v>
      </c>
      <c r="AA1123" s="71">
        <v>0</v>
      </c>
      <c r="AB1123" s="71">
        <v>0</v>
      </c>
      <c r="AC1123" s="73">
        <v>0.65</v>
      </c>
      <c r="AD1123" s="73">
        <v>0.35</v>
      </c>
      <c r="AE1123" s="1" t="s">
        <v>3228</v>
      </c>
      <c r="AF1123" s="1" t="s">
        <v>1450</v>
      </c>
      <c r="AG1123" s="1" t="s">
        <v>1451</v>
      </c>
      <c r="AI1123" s="2" t="str">
        <f>INDEX('ISO2-ISO3'!$D$1:$D$249, MATCH($N1123, 'ISO2-ISO3'!$C$1:$C$249, 0))</f>
        <v>NZL</v>
      </c>
      <c r="AJ1123" s="2" t="str">
        <f>INDEX('WB Country Groups'!$C$2:$C$219, MATCH($AI1123, 'WB Country Groups'!$B$2:$B$219, 0))</f>
        <v>East Asia &amp; Pacific</v>
      </c>
    </row>
    <row r="1124" spans="1:36">
      <c r="A1124" s="70">
        <v>45169</v>
      </c>
      <c r="B1124" s="70">
        <v>45169</v>
      </c>
      <c r="C1124" s="71">
        <v>892400</v>
      </c>
      <c r="D1124" s="1" t="s">
        <v>5395</v>
      </c>
      <c r="E1124" s="71">
        <v>2367201</v>
      </c>
      <c r="G1124" s="1" t="s">
        <v>5396</v>
      </c>
      <c r="H1124" s="72">
        <v>6194037</v>
      </c>
      <c r="I1124" s="1" t="s">
        <v>5397</v>
      </c>
      <c r="J1124" s="73">
        <v>0.7</v>
      </c>
      <c r="K1124" s="73">
        <v>0.7</v>
      </c>
      <c r="L1124" s="73">
        <v>0.7</v>
      </c>
      <c r="M1124" s="1">
        <v>1</v>
      </c>
      <c r="N1124" s="1" t="s">
        <v>1129</v>
      </c>
      <c r="O1124" s="1" t="s">
        <v>1692</v>
      </c>
      <c r="P1124" s="1">
        <v>50203010</v>
      </c>
      <c r="Q1124" s="73">
        <v>445656747</v>
      </c>
      <c r="R1124" s="74">
        <v>48100</v>
      </c>
      <c r="S1124" s="1" t="s">
        <v>3451</v>
      </c>
      <c r="T1124" s="75">
        <v>1321.75</v>
      </c>
      <c r="U1124" s="76">
        <v>11352572477.011499</v>
      </c>
      <c r="V1124" s="77">
        <v>11352572477.011499</v>
      </c>
      <c r="W1124" s="77">
        <v>16217960681.445101</v>
      </c>
      <c r="X1124" s="76">
        <v>1.7797073747699999E-2</v>
      </c>
      <c r="Y1124" s="71">
        <v>1</v>
      </c>
      <c r="Z1124" s="71">
        <v>0</v>
      </c>
      <c r="AA1124" s="71">
        <v>0</v>
      </c>
      <c r="AB1124" s="71">
        <v>0</v>
      </c>
      <c r="AC1124" s="73">
        <v>0</v>
      </c>
      <c r="AD1124" s="73">
        <v>1</v>
      </c>
      <c r="AE1124" s="1" t="s">
        <v>3452</v>
      </c>
      <c r="AF1124" s="1" t="s">
        <v>1450</v>
      </c>
      <c r="AG1124" s="1" t="s">
        <v>1451</v>
      </c>
      <c r="AI1124" s="2" t="str">
        <f>INDEX('ISO2-ISO3'!$D$1:$D$249, MATCH($N1124, 'ISO2-ISO3'!$C$1:$C$249, 0))</f>
        <v>KOR</v>
      </c>
      <c r="AJ1124" s="2" t="str">
        <f>INDEX('WB Country Groups'!$C$2:$C$219, MATCH($AI1124, 'WB Country Groups'!$B$2:$B$219, 0))</f>
        <v>East Asia &amp; Pacific</v>
      </c>
    </row>
    <row r="1125" spans="1:36">
      <c r="A1125" s="70">
        <v>45169</v>
      </c>
      <c r="B1125" s="70">
        <v>45169</v>
      </c>
      <c r="C1125" s="71">
        <v>892400</v>
      </c>
      <c r="D1125" s="1" t="s">
        <v>5398</v>
      </c>
      <c r="E1125" s="71">
        <v>2368901</v>
      </c>
      <c r="G1125" s="1" t="s">
        <v>5399</v>
      </c>
      <c r="H1125" s="72">
        <v>6446620</v>
      </c>
      <c r="I1125" s="1" t="s">
        <v>5400</v>
      </c>
      <c r="J1125" s="73">
        <v>0.6</v>
      </c>
      <c r="K1125" s="73">
        <v>0.6</v>
      </c>
      <c r="L1125" s="73">
        <v>0.6</v>
      </c>
      <c r="M1125" s="1">
        <v>1</v>
      </c>
      <c r="N1125" s="1" t="s">
        <v>1129</v>
      </c>
      <c r="O1125" s="1" t="s">
        <v>1467</v>
      </c>
      <c r="P1125" s="1">
        <v>20106010</v>
      </c>
      <c r="Q1125" s="73">
        <v>70773116</v>
      </c>
      <c r="R1125" s="74">
        <v>123700</v>
      </c>
      <c r="S1125" s="1" t="s">
        <v>3451</v>
      </c>
      <c r="T1125" s="75">
        <v>1321.75</v>
      </c>
      <c r="U1125" s="76">
        <v>3974110587.8721399</v>
      </c>
      <c r="V1125" s="77">
        <v>3974110587.8721399</v>
      </c>
      <c r="W1125" s="77">
        <v>6623517646.4535704</v>
      </c>
      <c r="X1125" s="76">
        <v>6.2300892029E-3</v>
      </c>
      <c r="Y1125" s="71">
        <v>0</v>
      </c>
      <c r="Z1125" s="71">
        <v>1</v>
      </c>
      <c r="AA1125" s="71">
        <v>0</v>
      </c>
      <c r="AB1125" s="71">
        <v>0</v>
      </c>
      <c r="AC1125" s="73">
        <v>0</v>
      </c>
      <c r="AD1125" s="73">
        <v>1</v>
      </c>
      <c r="AE1125" s="1" t="s">
        <v>3452</v>
      </c>
      <c r="AF1125" s="1" t="s">
        <v>1450</v>
      </c>
      <c r="AG1125" s="1" t="s">
        <v>1451</v>
      </c>
      <c r="AI1125" s="2" t="str">
        <f>INDEX('ISO2-ISO3'!$D$1:$D$249, MATCH($N1125, 'ISO2-ISO3'!$C$1:$C$249, 0))</f>
        <v>KOR</v>
      </c>
      <c r="AJ1125" s="2" t="str">
        <f>INDEX('WB Country Groups'!$C$2:$C$219, MATCH($AI1125, 'WB Country Groups'!$B$2:$B$219, 0))</f>
        <v>East Asia &amp; Pacific</v>
      </c>
    </row>
    <row r="1126" spans="1:36">
      <c r="A1126" s="70">
        <v>45169</v>
      </c>
      <c r="B1126" s="70">
        <v>45169</v>
      </c>
      <c r="C1126" s="71">
        <v>892400</v>
      </c>
      <c r="D1126" s="1" t="s">
        <v>5401</v>
      </c>
      <c r="E1126" s="71">
        <v>2370001</v>
      </c>
      <c r="G1126" s="1" t="s">
        <v>5402</v>
      </c>
      <c r="H1126" s="72">
        <v>6175076</v>
      </c>
      <c r="I1126" s="1" t="s">
        <v>5403</v>
      </c>
      <c r="J1126" s="73">
        <v>0.75</v>
      </c>
      <c r="K1126" s="73">
        <v>0.75</v>
      </c>
      <c r="L1126" s="73">
        <v>0.75</v>
      </c>
      <c r="M1126" s="1">
        <v>1</v>
      </c>
      <c r="N1126" s="1" t="s">
        <v>1129</v>
      </c>
      <c r="O1126" s="1" t="s">
        <v>1499</v>
      </c>
      <c r="P1126" s="1">
        <v>30203010</v>
      </c>
      <c r="Q1126" s="73">
        <v>137292497</v>
      </c>
      <c r="R1126" s="74">
        <v>86900</v>
      </c>
      <c r="S1126" s="1" t="s">
        <v>3451</v>
      </c>
      <c r="T1126" s="75">
        <v>1321.75</v>
      </c>
      <c r="U1126" s="76">
        <v>6769841870.2288599</v>
      </c>
      <c r="V1126" s="77">
        <v>6769841870.2288599</v>
      </c>
      <c r="W1126" s="77">
        <v>9026455826.9718208</v>
      </c>
      <c r="X1126" s="76">
        <v>1.0612869926099999E-2</v>
      </c>
      <c r="Y1126" s="71">
        <v>1</v>
      </c>
      <c r="Z1126" s="71">
        <v>0</v>
      </c>
      <c r="AA1126" s="71">
        <v>0</v>
      </c>
      <c r="AB1126" s="71">
        <v>0</v>
      </c>
      <c r="AC1126" s="73">
        <v>1</v>
      </c>
      <c r="AD1126" s="73">
        <v>0</v>
      </c>
      <c r="AE1126" s="1" t="s">
        <v>3452</v>
      </c>
      <c r="AF1126" s="1" t="s">
        <v>1450</v>
      </c>
      <c r="AG1126" s="1" t="s">
        <v>1451</v>
      </c>
      <c r="AI1126" s="2" t="str">
        <f>INDEX('ISO2-ISO3'!$D$1:$D$249, MATCH($N1126, 'ISO2-ISO3'!$C$1:$C$249, 0))</f>
        <v>KOR</v>
      </c>
      <c r="AJ1126" s="2" t="str">
        <f>INDEX('WB Country Groups'!$C$2:$C$219, MATCH($AI1126, 'WB Country Groups'!$B$2:$B$219, 0))</f>
        <v>East Asia &amp; Pacific</v>
      </c>
    </row>
    <row r="1127" spans="1:36">
      <c r="A1127" s="70">
        <v>45169</v>
      </c>
      <c r="B1127" s="70">
        <v>45169</v>
      </c>
      <c r="C1127" s="71">
        <v>892400</v>
      </c>
      <c r="D1127" s="1" t="s">
        <v>5404</v>
      </c>
      <c r="E1127" s="71">
        <v>2370301</v>
      </c>
      <c r="G1127" s="1" t="s">
        <v>5405</v>
      </c>
      <c r="H1127" s="72">
        <v>6490928</v>
      </c>
      <c r="I1127" s="1" t="s">
        <v>5406</v>
      </c>
      <c r="J1127" s="73">
        <v>0.65</v>
      </c>
      <c r="K1127" s="73">
        <v>0.65</v>
      </c>
      <c r="L1127" s="73">
        <v>0.65</v>
      </c>
      <c r="M1127" s="1">
        <v>1</v>
      </c>
      <c r="N1127" s="1" t="s">
        <v>1129</v>
      </c>
      <c r="O1127" s="1" t="s">
        <v>1455</v>
      </c>
      <c r="P1127" s="1">
        <v>25102010</v>
      </c>
      <c r="Q1127" s="73">
        <v>405363347</v>
      </c>
      <c r="R1127" s="74">
        <v>80200</v>
      </c>
      <c r="S1127" s="1" t="s">
        <v>3451</v>
      </c>
      <c r="T1127" s="75">
        <v>1321.75</v>
      </c>
      <c r="U1127" s="76">
        <v>15987585609.3134</v>
      </c>
      <c r="V1127" s="77">
        <v>15987585609.3134</v>
      </c>
      <c r="W1127" s="77">
        <v>24596285552.789902</v>
      </c>
      <c r="X1127" s="76">
        <v>2.50632392537E-2</v>
      </c>
      <c r="Y1127" s="71">
        <v>1</v>
      </c>
      <c r="Z1127" s="71">
        <v>0</v>
      </c>
      <c r="AA1127" s="71">
        <v>0</v>
      </c>
      <c r="AB1127" s="71">
        <v>0</v>
      </c>
      <c r="AC1127" s="73">
        <v>1</v>
      </c>
      <c r="AD1127" s="73">
        <v>0</v>
      </c>
      <c r="AE1127" s="1" t="s">
        <v>3452</v>
      </c>
      <c r="AF1127" s="1" t="s">
        <v>1450</v>
      </c>
      <c r="AG1127" s="1" t="s">
        <v>1451</v>
      </c>
      <c r="AI1127" s="2" t="str">
        <f>INDEX('ISO2-ISO3'!$D$1:$D$249, MATCH($N1127, 'ISO2-ISO3'!$C$1:$C$249, 0))</f>
        <v>KOR</v>
      </c>
      <c r="AJ1127" s="2" t="str">
        <f>INDEX('WB Country Groups'!$C$2:$C$219, MATCH($AI1127, 'WB Country Groups'!$B$2:$B$219, 0))</f>
        <v>East Asia &amp; Pacific</v>
      </c>
    </row>
    <row r="1128" spans="1:36">
      <c r="A1128" s="70">
        <v>45169</v>
      </c>
      <c r="B1128" s="70">
        <v>45169</v>
      </c>
      <c r="C1128" s="71">
        <v>892400</v>
      </c>
      <c r="D1128" s="1" t="s">
        <v>5407</v>
      </c>
      <c r="E1128" s="71">
        <v>2370801</v>
      </c>
      <c r="G1128" s="1" t="s">
        <v>5408</v>
      </c>
      <c r="H1128" s="72" t="s">
        <v>5409</v>
      </c>
      <c r="I1128" s="1" t="s">
        <v>5410</v>
      </c>
      <c r="J1128" s="73">
        <v>0.35</v>
      </c>
      <c r="K1128" s="73">
        <v>0.35</v>
      </c>
      <c r="L1128" s="73">
        <v>0.35</v>
      </c>
      <c r="M1128" s="1">
        <v>1</v>
      </c>
      <c r="N1128" s="1" t="s">
        <v>1129</v>
      </c>
      <c r="O1128" s="1" t="s">
        <v>1484</v>
      </c>
      <c r="P1128" s="1">
        <v>40101010</v>
      </c>
      <c r="Q1128" s="73">
        <v>476767137</v>
      </c>
      <c r="R1128" s="74">
        <v>26350</v>
      </c>
      <c r="S1128" s="1" t="s">
        <v>3451</v>
      </c>
      <c r="T1128" s="75">
        <v>1321.75</v>
      </c>
      <c r="U1128" s="76">
        <v>3326638865.8842402</v>
      </c>
      <c r="V1128" s="77">
        <v>3326638865.8842402</v>
      </c>
      <c r="W1128" s="77">
        <v>9504682473.9549809</v>
      </c>
      <c r="X1128" s="76">
        <v>5.2150679811000002E-3</v>
      </c>
      <c r="Y1128" s="71">
        <v>1</v>
      </c>
      <c r="Z1128" s="71">
        <v>0</v>
      </c>
      <c r="AA1128" s="71">
        <v>0</v>
      </c>
      <c r="AB1128" s="71">
        <v>0</v>
      </c>
      <c r="AC1128" s="73">
        <v>0</v>
      </c>
      <c r="AD1128" s="73">
        <v>1</v>
      </c>
      <c r="AE1128" s="1" t="s">
        <v>3452</v>
      </c>
      <c r="AF1128" s="1" t="s">
        <v>1450</v>
      </c>
      <c r="AG1128" s="1" t="s">
        <v>1451</v>
      </c>
      <c r="AI1128" s="2" t="str">
        <f>INDEX('ISO2-ISO3'!$D$1:$D$249, MATCH($N1128, 'ISO2-ISO3'!$C$1:$C$249, 0))</f>
        <v>KOR</v>
      </c>
      <c r="AJ1128" s="2" t="str">
        <f>INDEX('WB Country Groups'!$C$2:$C$219, MATCH($AI1128, 'WB Country Groups'!$B$2:$B$219, 0))</f>
        <v>East Asia &amp; Pacific</v>
      </c>
    </row>
    <row r="1129" spans="1:36">
      <c r="A1129" s="70">
        <v>45169</v>
      </c>
      <c r="B1129" s="70">
        <v>45169</v>
      </c>
      <c r="C1129" s="71">
        <v>892400</v>
      </c>
      <c r="D1129" s="1" t="s">
        <v>5411</v>
      </c>
      <c r="E1129" s="71">
        <v>2372201</v>
      </c>
      <c r="F1129" s="1" t="s">
        <v>5412</v>
      </c>
      <c r="G1129" s="1" t="s">
        <v>5413</v>
      </c>
      <c r="H1129" s="72" t="s">
        <v>5414</v>
      </c>
      <c r="I1129" s="1" t="s">
        <v>5415</v>
      </c>
      <c r="J1129" s="73">
        <v>0.6</v>
      </c>
      <c r="K1129" s="73">
        <v>0.6</v>
      </c>
      <c r="L1129" s="73">
        <v>0.6</v>
      </c>
      <c r="M1129" s="1">
        <v>1</v>
      </c>
      <c r="N1129" s="1" t="s">
        <v>975</v>
      </c>
      <c r="O1129" s="1" t="s">
        <v>1467</v>
      </c>
      <c r="P1129" s="1">
        <v>20305020</v>
      </c>
      <c r="Q1129" s="73">
        <v>2387809199</v>
      </c>
      <c r="R1129" s="74">
        <v>5.58</v>
      </c>
      <c r="S1129" s="1" t="s">
        <v>1565</v>
      </c>
      <c r="T1129" s="75">
        <v>7.8417500000000002</v>
      </c>
      <c r="U1129" s="76">
        <v>1019464430.54828</v>
      </c>
      <c r="V1129" s="77">
        <v>1019464430.54828</v>
      </c>
      <c r="W1129" s="77">
        <v>1699107384.2471399</v>
      </c>
      <c r="X1129" s="76">
        <v>1.5981825872999999E-3</v>
      </c>
      <c r="Y1129" s="71">
        <v>0</v>
      </c>
      <c r="Z1129" s="71">
        <v>1</v>
      </c>
      <c r="AA1129" s="71">
        <v>0</v>
      </c>
      <c r="AB1129" s="71">
        <v>0</v>
      </c>
      <c r="AC1129" s="73">
        <v>1</v>
      </c>
      <c r="AD1129" s="73">
        <v>0</v>
      </c>
      <c r="AE1129" s="1" t="s">
        <v>1566</v>
      </c>
      <c r="AF1129" s="1" t="s">
        <v>1450</v>
      </c>
      <c r="AG1129" s="1" t="s">
        <v>3271</v>
      </c>
      <c r="AI1129" s="2" t="str">
        <f>INDEX('ISO2-ISO3'!$D$1:$D$249, MATCH($N1129, 'ISO2-ISO3'!$C$1:$C$249, 0))</f>
        <v>CHN</v>
      </c>
      <c r="AJ1129" s="2" t="str">
        <f>INDEX('WB Country Groups'!$C$2:$C$219, MATCH($AI1129, 'WB Country Groups'!$B$2:$B$219, 0))</f>
        <v>East Asia &amp; Pacific</v>
      </c>
    </row>
    <row r="1130" spans="1:36">
      <c r="A1130" s="70">
        <v>45169</v>
      </c>
      <c r="B1130" s="70">
        <v>45169</v>
      </c>
      <c r="C1130" s="71">
        <v>892400</v>
      </c>
      <c r="D1130" s="1" t="s">
        <v>5416</v>
      </c>
      <c r="E1130" s="71">
        <v>2372401</v>
      </c>
      <c r="F1130" s="1" t="s">
        <v>5417</v>
      </c>
      <c r="G1130" s="1" t="s">
        <v>5418</v>
      </c>
      <c r="H1130" s="72">
        <v>2520153</v>
      </c>
      <c r="I1130" s="1" t="s">
        <v>5419</v>
      </c>
      <c r="J1130" s="73">
        <v>1</v>
      </c>
      <c r="K1130" s="73">
        <v>1</v>
      </c>
      <c r="L1130" s="73">
        <v>1</v>
      </c>
      <c r="M1130" s="1">
        <v>1</v>
      </c>
      <c r="N1130" s="1" t="s">
        <v>1375</v>
      </c>
      <c r="O1130" s="1" t="s">
        <v>1447</v>
      </c>
      <c r="P1130" s="1">
        <v>35203010</v>
      </c>
      <c r="Q1130" s="73">
        <v>295701853</v>
      </c>
      <c r="R1130" s="74">
        <v>121.07</v>
      </c>
      <c r="S1130" s="1" t="s">
        <v>1448</v>
      </c>
      <c r="T1130" s="75">
        <v>1</v>
      </c>
      <c r="U1130" s="76">
        <v>35800623342.709999</v>
      </c>
      <c r="V1130" s="77">
        <v>35800623342.709999</v>
      </c>
      <c r="W1130" s="77">
        <v>35800623342.709999</v>
      </c>
      <c r="X1130" s="76">
        <v>5.6123520473800002E-2</v>
      </c>
      <c r="Y1130" s="71">
        <v>1</v>
      </c>
      <c r="Z1130" s="71">
        <v>0</v>
      </c>
      <c r="AA1130" s="71">
        <v>0</v>
      </c>
      <c r="AB1130" s="71">
        <v>0</v>
      </c>
      <c r="AC1130" s="73">
        <v>0</v>
      </c>
      <c r="AD1130" s="73">
        <v>1</v>
      </c>
      <c r="AE1130" s="1" t="s">
        <v>1449</v>
      </c>
      <c r="AF1130" s="1" t="s">
        <v>1450</v>
      </c>
      <c r="AG1130" s="1" t="s">
        <v>1451</v>
      </c>
      <c r="AI1130" s="2" t="str">
        <f>INDEX('ISO2-ISO3'!$D$1:$D$249, MATCH($N1130, 'ISO2-ISO3'!$C$1:$C$249, 0))</f>
        <v>USA</v>
      </c>
      <c r="AJ1130" s="2" t="str">
        <f>INDEX('WB Country Groups'!$C$2:$C$219, MATCH($AI1130, 'WB Country Groups'!$B$2:$B$219, 0))</f>
        <v>North America</v>
      </c>
    </row>
    <row r="1131" spans="1:36">
      <c r="A1131" s="70">
        <v>45169</v>
      </c>
      <c r="B1131" s="70">
        <v>45169</v>
      </c>
      <c r="C1131" s="71">
        <v>892400</v>
      </c>
      <c r="D1131" s="1" t="s">
        <v>5420</v>
      </c>
      <c r="E1131" s="71">
        <v>2372701</v>
      </c>
      <c r="G1131" s="1" t="s">
        <v>5421</v>
      </c>
      <c r="H1131" s="72">
        <v>5889505</v>
      </c>
      <c r="I1131" s="1" t="s">
        <v>5422</v>
      </c>
      <c r="J1131" s="73">
        <v>1</v>
      </c>
      <c r="K1131" s="73">
        <v>1</v>
      </c>
      <c r="L1131" s="73">
        <v>1</v>
      </c>
      <c r="M1131" s="1">
        <v>1</v>
      </c>
      <c r="N1131" s="1" t="s">
        <v>1058</v>
      </c>
      <c r="O1131" s="1" t="s">
        <v>1474</v>
      </c>
      <c r="P1131" s="1">
        <v>45301020</v>
      </c>
      <c r="Q1131" s="73">
        <v>1305921137</v>
      </c>
      <c r="R1131" s="74">
        <v>33.015000000000001</v>
      </c>
      <c r="S1131" s="1" t="s">
        <v>1456</v>
      </c>
      <c r="T1131" s="75">
        <v>0.92136177270005104</v>
      </c>
      <c r="U1131" s="76">
        <v>46794850422.008003</v>
      </c>
      <c r="V1131" s="77">
        <v>46794850422.008003</v>
      </c>
      <c r="W1131" s="77">
        <v>46794850422.008003</v>
      </c>
      <c r="X1131" s="76">
        <v>7.3358827319499997E-2</v>
      </c>
      <c r="Y1131" s="71">
        <v>1</v>
      </c>
      <c r="Z1131" s="71">
        <v>0</v>
      </c>
      <c r="AA1131" s="71">
        <v>0</v>
      </c>
      <c r="AB1131" s="71">
        <v>0</v>
      </c>
      <c r="AC1131" s="73">
        <v>0</v>
      </c>
      <c r="AD1131" s="73">
        <v>1</v>
      </c>
      <c r="AE1131" s="1" t="s">
        <v>1523</v>
      </c>
      <c r="AF1131" s="1" t="s">
        <v>1524</v>
      </c>
      <c r="AG1131" s="1" t="s">
        <v>1451</v>
      </c>
      <c r="AI1131" s="2" t="str">
        <f>INDEX('ISO2-ISO3'!$D$1:$D$249, MATCH($N1131, 'ISO2-ISO3'!$C$1:$C$249, 0))</f>
        <v>DEU</v>
      </c>
      <c r="AJ1131" s="2" t="str">
        <f>INDEX('WB Country Groups'!$C$2:$C$219, MATCH($AI1131, 'WB Country Groups'!$B$2:$B$219, 0))</f>
        <v>Europe &amp; Central Asia</v>
      </c>
    </row>
    <row r="1132" spans="1:36">
      <c r="A1132" s="70">
        <v>45169</v>
      </c>
      <c r="B1132" s="70">
        <v>45169</v>
      </c>
      <c r="C1132" s="71">
        <v>892400</v>
      </c>
      <c r="D1132" s="1" t="s">
        <v>5423</v>
      </c>
      <c r="E1132" s="71">
        <v>2372801</v>
      </c>
      <c r="G1132" s="1" t="s">
        <v>5424</v>
      </c>
      <c r="H1132" s="72">
        <v>5980613</v>
      </c>
      <c r="I1132" s="1" t="s">
        <v>5425</v>
      </c>
      <c r="J1132" s="73">
        <v>1</v>
      </c>
      <c r="K1132" s="73">
        <v>1</v>
      </c>
      <c r="L1132" s="73">
        <v>1</v>
      </c>
      <c r="M1132" s="1">
        <v>1</v>
      </c>
      <c r="N1132" s="1" t="s">
        <v>1324</v>
      </c>
      <c r="O1132" s="1" t="s">
        <v>1462</v>
      </c>
      <c r="P1132" s="1">
        <v>15101050</v>
      </c>
      <c r="Q1132" s="73">
        <v>9233586</v>
      </c>
      <c r="R1132" s="74">
        <v>2948</v>
      </c>
      <c r="S1132" s="1" t="s">
        <v>1468</v>
      </c>
      <c r="T1132" s="75">
        <v>0.88324999999999998</v>
      </c>
      <c r="U1132" s="76">
        <v>30818694059.439602</v>
      </c>
      <c r="V1132" s="77">
        <v>30818694059.439602</v>
      </c>
      <c r="W1132" s="77">
        <v>30818694059.439602</v>
      </c>
      <c r="X1132" s="76">
        <v>4.8313505339400001E-2</v>
      </c>
      <c r="Y1132" s="71">
        <v>1</v>
      </c>
      <c r="Z1132" s="71">
        <v>0</v>
      </c>
      <c r="AA1132" s="71">
        <v>0</v>
      </c>
      <c r="AB1132" s="71">
        <v>0</v>
      </c>
      <c r="AC1132" s="73">
        <v>0</v>
      </c>
      <c r="AD1132" s="73">
        <v>1</v>
      </c>
      <c r="AE1132" s="1" t="s">
        <v>1469</v>
      </c>
      <c r="AF1132" s="1" t="s">
        <v>1470</v>
      </c>
      <c r="AG1132" s="1" t="s">
        <v>1451</v>
      </c>
      <c r="AI1132" s="2" t="str">
        <f>INDEX('ISO2-ISO3'!$D$1:$D$249, MATCH($N1132, 'ISO2-ISO3'!$C$1:$C$249, 0))</f>
        <v>CHE</v>
      </c>
      <c r="AJ1132" s="2" t="str">
        <f>INDEX('WB Country Groups'!$C$2:$C$219, MATCH($AI1132, 'WB Country Groups'!$B$2:$B$219, 0))</f>
        <v>Europe &amp; Central Asia</v>
      </c>
    </row>
    <row r="1133" spans="1:36">
      <c r="A1133" s="70">
        <v>45169</v>
      </c>
      <c r="B1133" s="70">
        <v>45169</v>
      </c>
      <c r="C1133" s="71">
        <v>892400</v>
      </c>
      <c r="D1133" s="1" t="s">
        <v>5426</v>
      </c>
      <c r="E1133" s="71">
        <v>2372901</v>
      </c>
      <c r="G1133" s="1" t="s">
        <v>5427</v>
      </c>
      <c r="H1133" s="72">
        <v>5978384</v>
      </c>
      <c r="I1133" s="1" t="s">
        <v>5428</v>
      </c>
      <c r="J1133" s="73">
        <v>0.6</v>
      </c>
      <c r="K1133" s="73">
        <v>0.6</v>
      </c>
      <c r="L1133" s="73">
        <v>0.6</v>
      </c>
      <c r="M1133" s="1">
        <v>1</v>
      </c>
      <c r="N1133" s="1" t="s">
        <v>1322</v>
      </c>
      <c r="O1133" s="1" t="s">
        <v>1692</v>
      </c>
      <c r="P1133" s="1">
        <v>50101020</v>
      </c>
      <c r="Q1133" s="73">
        <v>4089631702</v>
      </c>
      <c r="R1133" s="74">
        <v>22.11</v>
      </c>
      <c r="S1133" s="1" t="s">
        <v>1613</v>
      </c>
      <c r="T1133" s="75">
        <v>10.9499</v>
      </c>
      <c r="U1133" s="76">
        <v>4954662066.2044401</v>
      </c>
      <c r="V1133" s="77">
        <v>4954662066.2044401</v>
      </c>
      <c r="W1133" s="77">
        <v>8257770110.3407297</v>
      </c>
      <c r="X1133" s="76">
        <v>7.7672691688000003E-3</v>
      </c>
      <c r="Y1133" s="71">
        <v>0</v>
      </c>
      <c r="Z1133" s="71">
        <v>1</v>
      </c>
      <c r="AA1133" s="71">
        <v>0</v>
      </c>
      <c r="AB1133" s="71">
        <v>0</v>
      </c>
      <c r="AC1133" s="73">
        <v>1</v>
      </c>
      <c r="AD1133" s="73">
        <v>0</v>
      </c>
      <c r="AE1133" s="1" t="s">
        <v>1614</v>
      </c>
      <c r="AF1133" s="1" t="s">
        <v>1450</v>
      </c>
      <c r="AG1133" s="1" t="s">
        <v>1451</v>
      </c>
      <c r="AI1133" s="2" t="str">
        <f>INDEX('ISO2-ISO3'!$D$1:$D$249, MATCH($N1133, 'ISO2-ISO3'!$C$1:$C$249, 0))</f>
        <v>SWE</v>
      </c>
      <c r="AJ1133" s="2" t="str">
        <f>INDEX('WB Country Groups'!$C$2:$C$219, MATCH($AI1133, 'WB Country Groups'!$B$2:$B$219, 0))</f>
        <v>Europe &amp; Central Asia</v>
      </c>
    </row>
    <row r="1134" spans="1:36">
      <c r="A1134" s="70">
        <v>45169</v>
      </c>
      <c r="B1134" s="70">
        <v>45169</v>
      </c>
      <c r="C1134" s="71">
        <v>892400</v>
      </c>
      <c r="D1134" s="1" t="s">
        <v>5429</v>
      </c>
      <c r="E1134" s="71">
        <v>2373001</v>
      </c>
      <c r="G1134" s="1" t="s">
        <v>5430</v>
      </c>
      <c r="H1134" s="72">
        <v>6188193</v>
      </c>
      <c r="I1134" s="1" t="s">
        <v>5431</v>
      </c>
      <c r="J1134" s="73">
        <v>0.45</v>
      </c>
      <c r="K1134" s="73">
        <v>0.45</v>
      </c>
      <c r="L1134" s="73">
        <v>0.45</v>
      </c>
      <c r="M1134" s="1">
        <v>1</v>
      </c>
      <c r="N1134" s="1" t="s">
        <v>1158</v>
      </c>
      <c r="O1134" s="1" t="s">
        <v>1467</v>
      </c>
      <c r="P1134" s="1">
        <v>20305010</v>
      </c>
      <c r="Q1134" s="73">
        <v>1659191828</v>
      </c>
      <c r="R1134" s="74">
        <v>7.37</v>
      </c>
      <c r="S1134" s="1" t="s">
        <v>2074</v>
      </c>
      <c r="T1134" s="75">
        <v>4.6399999999999997</v>
      </c>
      <c r="U1134" s="76">
        <v>1185928814.12974</v>
      </c>
      <c r="V1134" s="77">
        <v>1185928814.12974</v>
      </c>
      <c r="W1134" s="77">
        <v>2635397364.73276</v>
      </c>
      <c r="X1134" s="76">
        <v>1.8591436087999999E-3</v>
      </c>
      <c r="Y1134" s="71">
        <v>0</v>
      </c>
      <c r="Z1134" s="71">
        <v>1</v>
      </c>
      <c r="AA1134" s="71">
        <v>0</v>
      </c>
      <c r="AB1134" s="71">
        <v>0</v>
      </c>
      <c r="AC1134" s="73">
        <v>0.5</v>
      </c>
      <c r="AD1134" s="73">
        <v>0.5</v>
      </c>
      <c r="AE1134" s="1" t="s">
        <v>2075</v>
      </c>
      <c r="AF1134" s="1" t="s">
        <v>1450</v>
      </c>
      <c r="AG1134" s="1" t="s">
        <v>1451</v>
      </c>
      <c r="AI1134" s="2" t="str">
        <f>INDEX('ISO2-ISO3'!$D$1:$D$249, MATCH($N1134, 'ISO2-ISO3'!$C$1:$C$249, 0))</f>
        <v>MYS</v>
      </c>
      <c r="AJ1134" s="2" t="str">
        <f>INDEX('WB Country Groups'!$C$2:$C$219, MATCH($AI1134, 'WB Country Groups'!$B$2:$B$219, 0))</f>
        <v>East Asia &amp; Pacific</v>
      </c>
    </row>
    <row r="1135" spans="1:36">
      <c r="A1135" s="70">
        <v>45169</v>
      </c>
      <c r="B1135" s="70">
        <v>45169</v>
      </c>
      <c r="C1135" s="71">
        <v>892400</v>
      </c>
      <c r="D1135" s="1" t="s">
        <v>5432</v>
      </c>
      <c r="E1135" s="71">
        <v>2373101</v>
      </c>
      <c r="G1135" s="1" t="s">
        <v>5433</v>
      </c>
      <c r="H1135" s="72" t="s">
        <v>5434</v>
      </c>
      <c r="I1135" s="1" t="s">
        <v>5435</v>
      </c>
      <c r="J1135" s="73">
        <v>0.6</v>
      </c>
      <c r="K1135" s="73">
        <v>0.6</v>
      </c>
      <c r="L1135" s="73">
        <v>0.6</v>
      </c>
      <c r="M1135" s="1">
        <v>1</v>
      </c>
      <c r="N1135" s="1" t="s">
        <v>1129</v>
      </c>
      <c r="O1135" s="1" t="s">
        <v>1692</v>
      </c>
      <c r="P1135" s="1">
        <v>50202020</v>
      </c>
      <c r="Q1135" s="73">
        <v>49237290</v>
      </c>
      <c r="R1135" s="74">
        <v>155000</v>
      </c>
      <c r="S1135" s="1" t="s">
        <v>3451</v>
      </c>
      <c r="T1135" s="75">
        <v>1321.75</v>
      </c>
      <c r="U1135" s="76">
        <v>3464397934.5564599</v>
      </c>
      <c r="V1135" s="77">
        <v>3464397934.5564599</v>
      </c>
      <c r="W1135" s="77">
        <v>5773996557.5941</v>
      </c>
      <c r="X1135" s="76">
        <v>5.4310285758999996E-3</v>
      </c>
      <c r="Y1135" s="71">
        <v>1</v>
      </c>
      <c r="Z1135" s="71">
        <v>0</v>
      </c>
      <c r="AA1135" s="71">
        <v>0</v>
      </c>
      <c r="AB1135" s="71">
        <v>0</v>
      </c>
      <c r="AC1135" s="73">
        <v>0</v>
      </c>
      <c r="AD1135" s="73">
        <v>1</v>
      </c>
      <c r="AE1135" s="1" t="s">
        <v>3452</v>
      </c>
      <c r="AF1135" s="1" t="s">
        <v>1450</v>
      </c>
      <c r="AG1135" s="1" t="s">
        <v>1451</v>
      </c>
      <c r="AI1135" s="2" t="str">
        <f>INDEX('ISO2-ISO3'!$D$1:$D$249, MATCH($N1135, 'ISO2-ISO3'!$C$1:$C$249, 0))</f>
        <v>KOR</v>
      </c>
      <c r="AJ1135" s="2" t="str">
        <f>INDEX('WB Country Groups'!$C$2:$C$219, MATCH($AI1135, 'WB Country Groups'!$B$2:$B$219, 0))</f>
        <v>East Asia &amp; Pacific</v>
      </c>
    </row>
    <row r="1136" spans="1:36">
      <c r="A1136" s="70">
        <v>45169</v>
      </c>
      <c r="B1136" s="70">
        <v>45169</v>
      </c>
      <c r="C1136" s="71">
        <v>892400</v>
      </c>
      <c r="D1136" s="1" t="s">
        <v>5436</v>
      </c>
      <c r="E1136" s="71">
        <v>2373501</v>
      </c>
      <c r="G1136" s="1" t="s">
        <v>5437</v>
      </c>
      <c r="H1136" s="72" t="s">
        <v>5438</v>
      </c>
      <c r="I1136" s="1" t="s">
        <v>5439</v>
      </c>
      <c r="J1136" s="73">
        <v>0.35</v>
      </c>
      <c r="K1136" s="73">
        <v>0.35</v>
      </c>
      <c r="L1136" s="73">
        <v>0.35</v>
      </c>
      <c r="M1136" s="1">
        <v>1</v>
      </c>
      <c r="N1136" s="1" t="s">
        <v>945</v>
      </c>
      <c r="O1136" s="1" t="s">
        <v>1692</v>
      </c>
      <c r="P1136" s="1">
        <v>50102010</v>
      </c>
      <c r="Q1136" s="73">
        <v>2420804398</v>
      </c>
      <c r="R1136" s="74">
        <v>14.41</v>
      </c>
      <c r="S1136" s="1" t="s">
        <v>3542</v>
      </c>
      <c r="T1136" s="75">
        <v>4.9509499999999997</v>
      </c>
      <c r="U1136" s="76">
        <v>2466057419.5483699</v>
      </c>
      <c r="V1136" s="77">
        <v>2466057419.5483699</v>
      </c>
      <c r="W1136" s="77">
        <v>7045878341.5667696</v>
      </c>
      <c r="X1136" s="76">
        <v>3.8659612920999998E-3</v>
      </c>
      <c r="Y1136" s="71">
        <v>0</v>
      </c>
      <c r="Z1136" s="71">
        <v>1</v>
      </c>
      <c r="AA1136" s="71">
        <v>0</v>
      </c>
      <c r="AB1136" s="71">
        <v>0</v>
      </c>
      <c r="AC1136" s="73">
        <v>0.65</v>
      </c>
      <c r="AD1136" s="73">
        <v>0.35</v>
      </c>
      <c r="AE1136" s="1" t="s">
        <v>3543</v>
      </c>
      <c r="AF1136" s="1" t="s">
        <v>3544</v>
      </c>
      <c r="AG1136" s="1" t="s">
        <v>1451</v>
      </c>
      <c r="AI1136" s="2" t="str">
        <f>INDEX('ISO2-ISO3'!$D$1:$D$249, MATCH($N1136, 'ISO2-ISO3'!$C$1:$C$249, 0))</f>
        <v>BRA</v>
      </c>
      <c r="AJ1136" s="2" t="str">
        <f>INDEX('WB Country Groups'!$C$2:$C$219, MATCH($AI1136, 'WB Country Groups'!$B$2:$B$219, 0))</f>
        <v>Latin America &amp; Caribbean</v>
      </c>
    </row>
    <row r="1137" spans="1:36">
      <c r="A1137" s="70">
        <v>45169</v>
      </c>
      <c r="B1137" s="70">
        <v>45169</v>
      </c>
      <c r="C1137" s="71">
        <v>892400</v>
      </c>
      <c r="D1137" s="1" t="s">
        <v>5440</v>
      </c>
      <c r="E1137" s="71">
        <v>2373801</v>
      </c>
      <c r="G1137" s="1" t="s">
        <v>5441</v>
      </c>
      <c r="H1137" s="72">
        <v>5701513</v>
      </c>
      <c r="I1137" s="1" t="s">
        <v>5442</v>
      </c>
      <c r="J1137" s="73">
        <v>0.85</v>
      </c>
      <c r="K1137" s="73">
        <v>0.85</v>
      </c>
      <c r="L1137" s="73">
        <v>0.85</v>
      </c>
      <c r="M1137" s="1">
        <v>1</v>
      </c>
      <c r="N1137" s="1" t="s">
        <v>1040</v>
      </c>
      <c r="O1137" s="1" t="s">
        <v>1692</v>
      </c>
      <c r="P1137" s="1">
        <v>50101020</v>
      </c>
      <c r="Q1137" s="73">
        <v>167335073</v>
      </c>
      <c r="R1137" s="74">
        <v>45.27</v>
      </c>
      <c r="S1137" s="1" t="s">
        <v>1456</v>
      </c>
      <c r="T1137" s="75">
        <v>0.92136177270005104</v>
      </c>
      <c r="U1137" s="76">
        <v>6988536026.0108204</v>
      </c>
      <c r="V1137" s="77">
        <v>6988536026.0108204</v>
      </c>
      <c r="W1137" s="77">
        <v>8221807089.4245005</v>
      </c>
      <c r="X1137" s="76">
        <v>1.09557099323E-2</v>
      </c>
      <c r="Y1137" s="71">
        <v>0</v>
      </c>
      <c r="Z1137" s="71">
        <v>1</v>
      </c>
      <c r="AA1137" s="71">
        <v>0</v>
      </c>
      <c r="AB1137" s="71">
        <v>0</v>
      </c>
      <c r="AC1137" s="73">
        <v>0.65</v>
      </c>
      <c r="AD1137" s="73">
        <v>0.35</v>
      </c>
      <c r="AE1137" s="1" t="s">
        <v>2280</v>
      </c>
      <c r="AF1137" s="1" t="s">
        <v>1450</v>
      </c>
      <c r="AG1137" s="1" t="s">
        <v>1585</v>
      </c>
      <c r="AI1137" s="2" t="str">
        <f>INDEX('ISO2-ISO3'!$D$1:$D$249, MATCH($N1137, 'ISO2-ISO3'!$C$1:$C$249, 0))</f>
        <v>FIN</v>
      </c>
      <c r="AJ1137" s="2" t="str">
        <f>INDEX('WB Country Groups'!$C$2:$C$219, MATCH($AI1137, 'WB Country Groups'!$B$2:$B$219, 0))</f>
        <v>Europe &amp; Central Asia</v>
      </c>
    </row>
    <row r="1138" spans="1:36">
      <c r="A1138" s="70">
        <v>45169</v>
      </c>
      <c r="B1138" s="70">
        <v>45169</v>
      </c>
      <c r="C1138" s="71">
        <v>892400</v>
      </c>
      <c r="D1138" s="1" t="s">
        <v>5443</v>
      </c>
      <c r="E1138" s="71">
        <v>2374202</v>
      </c>
      <c r="G1138" s="1" t="s">
        <v>5444</v>
      </c>
      <c r="H1138" s="72" t="s">
        <v>5445</v>
      </c>
      <c r="I1138" s="1" t="s">
        <v>5446</v>
      </c>
      <c r="J1138" s="73">
        <v>0.3</v>
      </c>
      <c r="K1138" s="73">
        <v>0.3</v>
      </c>
      <c r="L1138" s="73">
        <v>0.06</v>
      </c>
      <c r="M1138" s="1">
        <v>0.2</v>
      </c>
      <c r="N1138" s="1" t="s">
        <v>975</v>
      </c>
      <c r="O1138" s="1" t="s">
        <v>1462</v>
      </c>
      <c r="P1138" s="1">
        <v>15101010</v>
      </c>
      <c r="Q1138" s="73">
        <v>1929206272</v>
      </c>
      <c r="R1138" s="74">
        <v>9.41</v>
      </c>
      <c r="S1138" s="1" t="s">
        <v>3323</v>
      </c>
      <c r="T1138" s="75">
        <v>7.2785000000000002</v>
      </c>
      <c r="U1138" s="76">
        <v>149650320.96877101</v>
      </c>
      <c r="V1138" s="77">
        <v>149650320.96877101</v>
      </c>
      <c r="W1138" s="77">
        <v>2490169133.8399501</v>
      </c>
      <c r="X1138" s="76">
        <v>2.346021401E-4</v>
      </c>
      <c r="Y1138" s="71">
        <v>0</v>
      </c>
      <c r="Z1138" s="71">
        <v>1</v>
      </c>
      <c r="AA1138" s="71">
        <v>0</v>
      </c>
      <c r="AB1138" s="71">
        <v>0</v>
      </c>
      <c r="AC1138" s="73">
        <v>0</v>
      </c>
      <c r="AD1138" s="73">
        <v>1</v>
      </c>
      <c r="AE1138" s="1" t="s">
        <v>3324</v>
      </c>
      <c r="AF1138" s="1" t="s">
        <v>1450</v>
      </c>
      <c r="AG1138" s="1" t="s">
        <v>1585</v>
      </c>
      <c r="AI1138" s="2" t="str">
        <f>INDEX('ISO2-ISO3'!$D$1:$D$249, MATCH($N1138, 'ISO2-ISO3'!$C$1:$C$249, 0))</f>
        <v>CHN</v>
      </c>
      <c r="AJ1138" s="2" t="str">
        <f>INDEX('WB Country Groups'!$C$2:$C$219, MATCH($AI1138, 'WB Country Groups'!$B$2:$B$219, 0))</f>
        <v>East Asia &amp; Pacific</v>
      </c>
    </row>
    <row r="1139" spans="1:36">
      <c r="A1139" s="70">
        <v>45169</v>
      </c>
      <c r="B1139" s="70">
        <v>45169</v>
      </c>
      <c r="C1139" s="71">
        <v>892400</v>
      </c>
      <c r="D1139" s="1" t="s">
        <v>5447</v>
      </c>
      <c r="E1139" s="71">
        <v>2374401</v>
      </c>
      <c r="G1139" s="1" t="s">
        <v>5448</v>
      </c>
      <c r="H1139" s="72">
        <v>4012250</v>
      </c>
      <c r="I1139" s="1" t="s">
        <v>5449</v>
      </c>
      <c r="J1139" s="73">
        <v>0.75</v>
      </c>
      <c r="K1139" s="73">
        <v>0.75</v>
      </c>
      <c r="L1139" s="73">
        <v>0.75</v>
      </c>
      <c r="M1139" s="1">
        <v>1</v>
      </c>
      <c r="N1139" s="1" t="s">
        <v>1042</v>
      </c>
      <c r="O1139" s="1" t="s">
        <v>1467</v>
      </c>
      <c r="P1139" s="1">
        <v>20101010</v>
      </c>
      <c r="Q1139" s="73">
        <v>790395611</v>
      </c>
      <c r="R1139" s="74">
        <v>135.38</v>
      </c>
      <c r="S1139" s="1" t="s">
        <v>1456</v>
      </c>
      <c r="T1139" s="75">
        <v>0.92136177270005104</v>
      </c>
      <c r="U1139" s="76">
        <v>87102396410.157196</v>
      </c>
      <c r="V1139" s="77">
        <v>87102396410.157196</v>
      </c>
      <c r="W1139" s="77">
        <v>116136528546.87601</v>
      </c>
      <c r="X1139" s="76">
        <v>0.13654770983869999</v>
      </c>
      <c r="Y1139" s="71">
        <v>1</v>
      </c>
      <c r="Z1139" s="71">
        <v>0</v>
      </c>
      <c r="AA1139" s="71">
        <v>0</v>
      </c>
      <c r="AB1139" s="71">
        <v>0</v>
      </c>
      <c r="AC1139" s="73">
        <v>0</v>
      </c>
      <c r="AD1139" s="73">
        <v>1</v>
      </c>
      <c r="AE1139" s="1" t="s">
        <v>1457</v>
      </c>
      <c r="AF1139" s="1" t="s">
        <v>1450</v>
      </c>
      <c r="AG1139" s="1" t="s">
        <v>1451</v>
      </c>
      <c r="AI1139" s="2" t="str">
        <f>INDEX('ISO2-ISO3'!$D$1:$D$249, MATCH($N1139, 'ISO2-ISO3'!$C$1:$C$249, 0))</f>
        <v>FRA</v>
      </c>
      <c r="AJ1139" s="2" t="str">
        <f>INDEX('WB Country Groups'!$C$2:$C$219, MATCH($AI1139, 'WB Country Groups'!$B$2:$B$219, 0))</f>
        <v>Europe &amp; Central Asia</v>
      </c>
    </row>
    <row r="1140" spans="1:36">
      <c r="A1140" s="70">
        <v>45169</v>
      </c>
      <c r="B1140" s="70">
        <v>45169</v>
      </c>
      <c r="C1140" s="71">
        <v>892400</v>
      </c>
      <c r="D1140" s="1" t="s">
        <v>5450</v>
      </c>
      <c r="E1140" s="71">
        <v>2375501</v>
      </c>
      <c r="G1140" s="1" t="s">
        <v>5451</v>
      </c>
      <c r="H1140" s="72">
        <v>6084848</v>
      </c>
      <c r="I1140" s="1" t="s">
        <v>5452</v>
      </c>
      <c r="J1140" s="73">
        <v>0.35</v>
      </c>
      <c r="K1140" s="73">
        <v>0.35</v>
      </c>
      <c r="L1140" s="73">
        <v>0.35</v>
      </c>
      <c r="M1140" s="1">
        <v>1</v>
      </c>
      <c r="N1140" s="1" t="s">
        <v>1115</v>
      </c>
      <c r="O1140" s="1" t="s">
        <v>1692</v>
      </c>
      <c r="P1140" s="1">
        <v>50203010</v>
      </c>
      <c r="Q1140" s="73">
        <v>7633469961</v>
      </c>
      <c r="R1140" s="74">
        <v>437.8</v>
      </c>
      <c r="S1140" s="1" t="s">
        <v>1479</v>
      </c>
      <c r="T1140" s="75">
        <v>145.58500000000001</v>
      </c>
      <c r="U1140" s="76">
        <v>8034320858.0831099</v>
      </c>
      <c r="V1140" s="77">
        <v>8034320858.0831099</v>
      </c>
      <c r="W1140" s="77">
        <v>22955202451.666</v>
      </c>
      <c r="X1140" s="76">
        <v>1.2595154192E-2</v>
      </c>
      <c r="Y1140" s="71">
        <v>1</v>
      </c>
      <c r="Z1140" s="71">
        <v>0</v>
      </c>
      <c r="AA1140" s="71">
        <v>0</v>
      </c>
      <c r="AB1140" s="71">
        <v>0</v>
      </c>
      <c r="AC1140" s="73">
        <v>1</v>
      </c>
      <c r="AD1140" s="73">
        <v>0</v>
      </c>
      <c r="AE1140" s="1" t="s">
        <v>1480</v>
      </c>
      <c r="AF1140" s="1" t="s">
        <v>1450</v>
      </c>
      <c r="AG1140" s="1" t="s">
        <v>1451</v>
      </c>
      <c r="AI1140" s="2" t="str">
        <f>INDEX('ISO2-ISO3'!$D$1:$D$249, MATCH($N1140, 'ISO2-ISO3'!$C$1:$C$249, 0))</f>
        <v>JPN</v>
      </c>
      <c r="AJ1140" s="2" t="str">
        <f>INDEX('WB Country Groups'!$C$2:$C$219, MATCH($AI1140, 'WB Country Groups'!$B$2:$B$219, 0))</f>
        <v>East Asia &amp; Pacific</v>
      </c>
    </row>
    <row r="1141" spans="1:36">
      <c r="A1141" s="70">
        <v>45169</v>
      </c>
      <c r="B1141" s="70">
        <v>45169</v>
      </c>
      <c r="C1141" s="71">
        <v>892400</v>
      </c>
      <c r="D1141" s="1" t="s">
        <v>5453</v>
      </c>
      <c r="E1141" s="71">
        <v>2375601</v>
      </c>
      <c r="G1141" s="1" t="s">
        <v>5454</v>
      </c>
      <c r="H1141" s="72">
        <v>6141680</v>
      </c>
      <c r="I1141" s="1" t="s">
        <v>5455</v>
      </c>
      <c r="J1141" s="73">
        <v>0.3</v>
      </c>
      <c r="K1141" s="73">
        <v>0.3</v>
      </c>
      <c r="L1141" s="73">
        <v>0.3</v>
      </c>
      <c r="M1141" s="1">
        <v>1</v>
      </c>
      <c r="N1141" s="1" t="s">
        <v>1115</v>
      </c>
      <c r="O1141" s="1" t="s">
        <v>1474</v>
      </c>
      <c r="P1141" s="1">
        <v>45103020</v>
      </c>
      <c r="Q1141" s="73">
        <v>128270671</v>
      </c>
      <c r="R1141" s="74">
        <v>10170</v>
      </c>
      <c r="S1141" s="1" t="s">
        <v>1479</v>
      </c>
      <c r="T1141" s="75">
        <v>145.58500000000001</v>
      </c>
      <c r="U1141" s="76">
        <v>2688146561.94663</v>
      </c>
      <c r="V1141" s="77">
        <v>2688146561.94663</v>
      </c>
      <c r="W1141" s="77">
        <v>8960488539.8220997</v>
      </c>
      <c r="X1141" s="76">
        <v>4.2141235129000004E-3</v>
      </c>
      <c r="Y1141" s="71">
        <v>0</v>
      </c>
      <c r="Z1141" s="71">
        <v>1</v>
      </c>
      <c r="AA1141" s="71">
        <v>0</v>
      </c>
      <c r="AB1141" s="71">
        <v>0</v>
      </c>
      <c r="AC1141" s="73">
        <v>0</v>
      </c>
      <c r="AD1141" s="73">
        <v>1</v>
      </c>
      <c r="AE1141" s="1" t="s">
        <v>1480</v>
      </c>
      <c r="AF1141" s="1" t="s">
        <v>1450</v>
      </c>
      <c r="AG1141" s="1" t="s">
        <v>1451</v>
      </c>
      <c r="AI1141" s="2" t="str">
        <f>INDEX('ISO2-ISO3'!$D$1:$D$249, MATCH($N1141, 'ISO2-ISO3'!$C$1:$C$249, 0))</f>
        <v>JPN</v>
      </c>
      <c r="AJ1141" s="2" t="str">
        <f>INDEX('WB Country Groups'!$C$2:$C$219, MATCH($AI1141, 'WB Country Groups'!$B$2:$B$219, 0))</f>
        <v>East Asia &amp; Pacific</v>
      </c>
    </row>
    <row r="1142" spans="1:36">
      <c r="A1142" s="70">
        <v>45169</v>
      </c>
      <c r="B1142" s="70">
        <v>45169</v>
      </c>
      <c r="C1142" s="71">
        <v>892400</v>
      </c>
      <c r="D1142" s="1" t="s">
        <v>5456</v>
      </c>
      <c r="E1142" s="71">
        <v>2376301</v>
      </c>
      <c r="F1142" s="1" t="s">
        <v>5457</v>
      </c>
      <c r="G1142" s="1" t="s">
        <v>5458</v>
      </c>
      <c r="H1142" s="72">
        <v>2431846</v>
      </c>
      <c r="I1142" s="1" t="s">
        <v>5459</v>
      </c>
      <c r="J1142" s="73">
        <v>1</v>
      </c>
      <c r="K1142" s="73">
        <v>1</v>
      </c>
      <c r="L1142" s="73">
        <v>1</v>
      </c>
      <c r="M1142" s="1">
        <v>1</v>
      </c>
      <c r="N1142" s="1" t="s">
        <v>1375</v>
      </c>
      <c r="O1142" s="1" t="s">
        <v>1474</v>
      </c>
      <c r="P1142" s="1">
        <v>45201020</v>
      </c>
      <c r="Q1142" s="73">
        <v>321343750</v>
      </c>
      <c r="R1142" s="74">
        <v>29.12</v>
      </c>
      <c r="S1142" s="1" t="s">
        <v>1448</v>
      </c>
      <c r="T1142" s="75">
        <v>1</v>
      </c>
      <c r="U1142" s="76">
        <v>9357530000</v>
      </c>
      <c r="V1142" s="77">
        <v>9357530000</v>
      </c>
      <c r="W1142" s="77">
        <v>9357530000</v>
      </c>
      <c r="X1142" s="76">
        <v>1.4669507888499999E-2</v>
      </c>
      <c r="Y1142" s="71">
        <v>0</v>
      </c>
      <c r="Z1142" s="71">
        <v>1</v>
      </c>
      <c r="AA1142" s="71">
        <v>0</v>
      </c>
      <c r="AB1142" s="71">
        <v>0</v>
      </c>
      <c r="AC1142" s="73">
        <v>1</v>
      </c>
      <c r="AD1142" s="73">
        <v>0</v>
      </c>
      <c r="AE1142" s="1" t="s">
        <v>1449</v>
      </c>
      <c r="AF1142" s="1" t="s">
        <v>1450</v>
      </c>
      <c r="AG1142" s="1" t="s">
        <v>1451</v>
      </c>
      <c r="AI1142" s="2" t="str">
        <f>INDEX('ISO2-ISO3'!$D$1:$D$249, MATCH($N1142, 'ISO2-ISO3'!$C$1:$C$249, 0))</f>
        <v>USA</v>
      </c>
      <c r="AJ1142" s="2" t="str">
        <f>INDEX('WB Country Groups'!$C$2:$C$219, MATCH($AI1142, 'WB Country Groups'!$B$2:$B$219, 0))</f>
        <v>North America</v>
      </c>
    </row>
    <row r="1143" spans="1:36">
      <c r="A1143" s="70">
        <v>45169</v>
      </c>
      <c r="B1143" s="70">
        <v>45169</v>
      </c>
      <c r="C1143" s="71">
        <v>892400</v>
      </c>
      <c r="D1143" s="1" t="s">
        <v>5460</v>
      </c>
      <c r="E1143" s="71">
        <v>2376901</v>
      </c>
      <c r="G1143" s="1" t="s">
        <v>5461</v>
      </c>
      <c r="H1143" s="72" t="s">
        <v>5462</v>
      </c>
      <c r="I1143" s="1" t="s">
        <v>5463</v>
      </c>
      <c r="J1143" s="73">
        <v>0.55000000000000004</v>
      </c>
      <c r="K1143" s="73">
        <v>0.55000000000000004</v>
      </c>
      <c r="L1143" s="73">
        <v>0.55000000000000004</v>
      </c>
      <c r="M1143" s="1">
        <v>1</v>
      </c>
      <c r="N1143" s="1" t="s">
        <v>1359</v>
      </c>
      <c r="O1143" s="1" t="s">
        <v>1692</v>
      </c>
      <c r="P1143" s="1">
        <v>50102010</v>
      </c>
      <c r="Q1143" s="73">
        <v>2200000000</v>
      </c>
      <c r="R1143" s="74">
        <v>55.8</v>
      </c>
      <c r="S1143" s="1" t="s">
        <v>3311</v>
      </c>
      <c r="T1143" s="75">
        <v>26.657550000000001</v>
      </c>
      <c r="U1143" s="76">
        <v>2532790897.8882198</v>
      </c>
      <c r="V1143" s="77">
        <v>2532790897.8882198</v>
      </c>
      <c r="W1143" s="77">
        <v>4605074359.7967501</v>
      </c>
      <c r="X1143" s="76">
        <v>3.9705772844000004E-3</v>
      </c>
      <c r="Y1143" s="71">
        <v>0</v>
      </c>
      <c r="Z1143" s="71">
        <v>1</v>
      </c>
      <c r="AA1143" s="71">
        <v>0</v>
      </c>
      <c r="AB1143" s="71">
        <v>0</v>
      </c>
      <c r="AC1143" s="73">
        <v>0.5</v>
      </c>
      <c r="AD1143" s="73">
        <v>0.5</v>
      </c>
      <c r="AE1143" s="1" t="s">
        <v>3312</v>
      </c>
      <c r="AF1143" s="1" t="s">
        <v>1450</v>
      </c>
      <c r="AG1143" s="1" t="s">
        <v>1451</v>
      </c>
      <c r="AI1143" s="2" t="str">
        <f>INDEX('ISO2-ISO3'!$D$1:$D$249, MATCH($N1143, 'ISO2-ISO3'!$C$1:$C$249, 0))</f>
        <v>TUR</v>
      </c>
      <c r="AJ1143" s="2" t="str">
        <f>INDEX('WB Country Groups'!$C$2:$C$219, MATCH($AI1143, 'WB Country Groups'!$B$2:$B$219, 0))</f>
        <v>Europe &amp; Central Asia</v>
      </c>
    </row>
    <row r="1144" spans="1:36">
      <c r="A1144" s="70">
        <v>45169</v>
      </c>
      <c r="B1144" s="70">
        <v>45169</v>
      </c>
      <c r="C1144" s="71">
        <v>892400</v>
      </c>
      <c r="D1144" s="1" t="s">
        <v>5464</v>
      </c>
      <c r="E1144" s="71">
        <v>2377001</v>
      </c>
      <c r="F1144" s="1">
        <v>9.2343000000000008E+106</v>
      </c>
      <c r="G1144" s="1" t="s">
        <v>5465</v>
      </c>
      <c r="H1144" s="72">
        <v>2142922</v>
      </c>
      <c r="I1144" s="1" t="s">
        <v>5466</v>
      </c>
      <c r="J1144" s="73">
        <v>0.9</v>
      </c>
      <c r="K1144" s="73">
        <v>0.9</v>
      </c>
      <c r="L1144" s="73">
        <v>0.9</v>
      </c>
      <c r="M1144" s="1">
        <v>1</v>
      </c>
      <c r="N1144" s="1" t="s">
        <v>1375</v>
      </c>
      <c r="O1144" s="1" t="s">
        <v>1474</v>
      </c>
      <c r="P1144" s="1">
        <v>45102030</v>
      </c>
      <c r="Q1144" s="73">
        <v>104327955</v>
      </c>
      <c r="R1144" s="74">
        <v>207.79</v>
      </c>
      <c r="S1144" s="1" t="s">
        <v>1448</v>
      </c>
      <c r="T1144" s="75">
        <v>1</v>
      </c>
      <c r="U1144" s="76">
        <v>19510475192.505001</v>
      </c>
      <c r="V1144" s="77">
        <v>19510475192.505001</v>
      </c>
      <c r="W1144" s="77">
        <v>21678305769.450001</v>
      </c>
      <c r="X1144" s="76">
        <v>3.0585963362699999E-2</v>
      </c>
      <c r="Y1144" s="71">
        <v>1</v>
      </c>
      <c r="Z1144" s="71">
        <v>0</v>
      </c>
      <c r="AA1144" s="71">
        <v>0</v>
      </c>
      <c r="AB1144" s="71">
        <v>0</v>
      </c>
      <c r="AC1144" s="73">
        <v>0</v>
      </c>
      <c r="AD1144" s="73">
        <v>1</v>
      </c>
      <c r="AE1144" s="1" t="s">
        <v>1475</v>
      </c>
      <c r="AF1144" s="1" t="s">
        <v>1450</v>
      </c>
      <c r="AG1144" s="1" t="s">
        <v>1451</v>
      </c>
      <c r="AI1144" s="2" t="str">
        <f>INDEX('ISO2-ISO3'!$D$1:$D$249, MATCH($N1144, 'ISO2-ISO3'!$C$1:$C$249, 0))</f>
        <v>USA</v>
      </c>
      <c r="AJ1144" s="2" t="str">
        <f>INDEX('WB Country Groups'!$C$2:$C$219, MATCH($AI1144, 'WB Country Groups'!$B$2:$B$219, 0))</f>
        <v>North America</v>
      </c>
    </row>
    <row r="1145" spans="1:36">
      <c r="A1145" s="70">
        <v>45169</v>
      </c>
      <c r="B1145" s="70">
        <v>45169</v>
      </c>
      <c r="C1145" s="71">
        <v>892400</v>
      </c>
      <c r="D1145" s="1" t="s">
        <v>5467</v>
      </c>
      <c r="E1145" s="71">
        <v>2377201</v>
      </c>
      <c r="F1145" s="1" t="s">
        <v>5468</v>
      </c>
      <c r="G1145" s="1" t="s">
        <v>5469</v>
      </c>
      <c r="H1145" s="72">
        <v>2630643</v>
      </c>
      <c r="I1145" s="1" t="s">
        <v>5470</v>
      </c>
      <c r="J1145" s="73">
        <v>1</v>
      </c>
      <c r="K1145" s="73">
        <v>1</v>
      </c>
      <c r="L1145" s="73">
        <v>1</v>
      </c>
      <c r="M1145" s="1">
        <v>1</v>
      </c>
      <c r="N1145" s="1" t="s">
        <v>1375</v>
      </c>
      <c r="O1145" s="1" t="s">
        <v>1474</v>
      </c>
      <c r="P1145" s="1">
        <v>45202030</v>
      </c>
      <c r="Q1145" s="73">
        <v>213904711</v>
      </c>
      <c r="R1145" s="74">
        <v>76.7</v>
      </c>
      <c r="S1145" s="1" t="s">
        <v>1448</v>
      </c>
      <c r="T1145" s="75">
        <v>1</v>
      </c>
      <c r="U1145" s="76">
        <v>16406491333.700001</v>
      </c>
      <c r="V1145" s="77">
        <v>16406491333.700001</v>
      </c>
      <c r="W1145" s="77">
        <v>16406491333.700001</v>
      </c>
      <c r="X1145" s="76">
        <v>2.5719944690799999E-2</v>
      </c>
      <c r="Y1145" s="71">
        <v>0</v>
      </c>
      <c r="Z1145" s="71">
        <v>1</v>
      </c>
      <c r="AA1145" s="71">
        <v>0</v>
      </c>
      <c r="AB1145" s="71">
        <v>0</v>
      </c>
      <c r="AC1145" s="73">
        <v>1</v>
      </c>
      <c r="AD1145" s="73">
        <v>0</v>
      </c>
      <c r="AE1145" s="1" t="s">
        <v>1475</v>
      </c>
      <c r="AF1145" s="1" t="s">
        <v>1450</v>
      </c>
      <c r="AG1145" s="1" t="s">
        <v>1451</v>
      </c>
      <c r="AI1145" s="2" t="str">
        <f>INDEX('ISO2-ISO3'!$D$1:$D$249, MATCH($N1145, 'ISO2-ISO3'!$C$1:$C$249, 0))</f>
        <v>USA</v>
      </c>
      <c r="AJ1145" s="2" t="str">
        <f>INDEX('WB Country Groups'!$C$2:$C$219, MATCH($AI1145, 'WB Country Groups'!$B$2:$B$219, 0))</f>
        <v>North America</v>
      </c>
    </row>
    <row r="1146" spans="1:36">
      <c r="A1146" s="70">
        <v>45169</v>
      </c>
      <c r="B1146" s="70">
        <v>45169</v>
      </c>
      <c r="C1146" s="71">
        <v>892400</v>
      </c>
      <c r="D1146" s="1" t="s">
        <v>5471</v>
      </c>
      <c r="E1146" s="71">
        <v>2377501</v>
      </c>
      <c r="G1146" s="1" t="s">
        <v>5472</v>
      </c>
      <c r="H1146" s="72" t="s">
        <v>5473</v>
      </c>
      <c r="I1146" s="1" t="s">
        <v>5474</v>
      </c>
      <c r="J1146" s="73">
        <v>1</v>
      </c>
      <c r="K1146" s="73">
        <v>1</v>
      </c>
      <c r="L1146" s="73">
        <v>1</v>
      </c>
      <c r="M1146" s="1">
        <v>1</v>
      </c>
      <c r="N1146" s="1" t="s">
        <v>1369</v>
      </c>
      <c r="O1146" s="1" t="s">
        <v>1455</v>
      </c>
      <c r="P1146" s="1">
        <v>25301040</v>
      </c>
      <c r="Q1146" s="73">
        <v>1744925924</v>
      </c>
      <c r="R1146" s="74">
        <v>19.93</v>
      </c>
      <c r="S1146" s="1" t="s">
        <v>1669</v>
      </c>
      <c r="T1146" s="75">
        <v>0.78917255257862096</v>
      </c>
      <c r="U1146" s="76">
        <v>44066881890.010201</v>
      </c>
      <c r="V1146" s="77">
        <v>44066881890.010201</v>
      </c>
      <c r="W1146" s="77">
        <v>44066881890.010201</v>
      </c>
      <c r="X1146" s="76">
        <v>6.9082276146299998E-2</v>
      </c>
      <c r="Y1146" s="71">
        <v>1</v>
      </c>
      <c r="Z1146" s="71">
        <v>0</v>
      </c>
      <c r="AA1146" s="71">
        <v>0</v>
      </c>
      <c r="AB1146" s="71">
        <v>0</v>
      </c>
      <c r="AC1146" s="73">
        <v>0</v>
      </c>
      <c r="AD1146" s="73">
        <v>1</v>
      </c>
      <c r="AE1146" s="1" t="s">
        <v>1670</v>
      </c>
      <c r="AF1146" s="1" t="s">
        <v>1450</v>
      </c>
      <c r="AG1146" s="1" t="s">
        <v>1451</v>
      </c>
      <c r="AI1146" s="2" t="str">
        <f>INDEX('ISO2-ISO3'!$D$1:$D$249, MATCH($N1146, 'ISO2-ISO3'!$C$1:$C$249, 0))</f>
        <v>GBR</v>
      </c>
      <c r="AJ1146" s="2" t="str">
        <f>INDEX('WB Country Groups'!$C$2:$C$219, MATCH($AI1146, 'WB Country Groups'!$B$2:$B$219, 0))</f>
        <v>Europe &amp; Central Asia</v>
      </c>
    </row>
    <row r="1147" spans="1:36">
      <c r="A1147" s="70">
        <v>45169</v>
      </c>
      <c r="B1147" s="70">
        <v>45169</v>
      </c>
      <c r="C1147" s="71">
        <v>892400</v>
      </c>
      <c r="D1147" s="1" t="s">
        <v>5475</v>
      </c>
      <c r="E1147" s="71">
        <v>2377602</v>
      </c>
      <c r="G1147" s="1" t="s">
        <v>5476</v>
      </c>
      <c r="H1147" s="72" t="s">
        <v>5477</v>
      </c>
      <c r="I1147" s="1" t="s">
        <v>5478</v>
      </c>
      <c r="J1147" s="73">
        <v>0.2</v>
      </c>
      <c r="K1147" s="73">
        <v>0.2</v>
      </c>
      <c r="L1147" s="73">
        <v>0.04</v>
      </c>
      <c r="M1147" s="1">
        <v>0.2</v>
      </c>
      <c r="N1147" s="1" t="s">
        <v>975</v>
      </c>
      <c r="O1147" s="1" t="s">
        <v>1474</v>
      </c>
      <c r="P1147" s="1">
        <v>45301020</v>
      </c>
      <c r="Q1147" s="73">
        <v>2498887173</v>
      </c>
      <c r="R1147" s="74">
        <v>15.17</v>
      </c>
      <c r="S1147" s="1" t="s">
        <v>3323</v>
      </c>
      <c r="T1147" s="75">
        <v>7.2785000000000002</v>
      </c>
      <c r="U1147" s="76">
        <v>208329289.905393</v>
      </c>
      <c r="V1147" s="77">
        <v>208329289.905393</v>
      </c>
      <c r="W1147" s="77">
        <v>5199873585.6917496</v>
      </c>
      <c r="X1147" s="76">
        <v>3.2659132930000002E-4</v>
      </c>
      <c r="Y1147" s="71">
        <v>0</v>
      </c>
      <c r="Z1147" s="71">
        <v>1</v>
      </c>
      <c r="AA1147" s="71">
        <v>0</v>
      </c>
      <c r="AB1147" s="71">
        <v>0</v>
      </c>
      <c r="AC1147" s="73">
        <v>0</v>
      </c>
      <c r="AD1147" s="73">
        <v>1</v>
      </c>
      <c r="AE1147" s="1" t="s">
        <v>3324</v>
      </c>
      <c r="AF1147" s="1" t="s">
        <v>1450</v>
      </c>
      <c r="AG1147" s="1" t="s">
        <v>1585</v>
      </c>
      <c r="AI1147" s="2" t="str">
        <f>INDEX('ISO2-ISO3'!$D$1:$D$249, MATCH($N1147, 'ISO2-ISO3'!$C$1:$C$249, 0))</f>
        <v>CHN</v>
      </c>
      <c r="AJ1147" s="2" t="str">
        <f>INDEX('WB Country Groups'!$C$2:$C$219, MATCH($AI1147, 'WB Country Groups'!$B$2:$B$219, 0))</f>
        <v>East Asia &amp; Pacific</v>
      </c>
    </row>
    <row r="1148" spans="1:36">
      <c r="A1148" s="70">
        <v>45169</v>
      </c>
      <c r="B1148" s="70">
        <v>45169</v>
      </c>
      <c r="C1148" s="71">
        <v>892400</v>
      </c>
      <c r="D1148" s="1" t="s">
        <v>5479</v>
      </c>
      <c r="E1148" s="71">
        <v>2378101</v>
      </c>
      <c r="F1148" s="1" t="s">
        <v>5480</v>
      </c>
      <c r="G1148" s="1" t="s">
        <v>5481</v>
      </c>
      <c r="H1148" s="72">
        <v>2507457</v>
      </c>
      <c r="I1148" s="1" t="s">
        <v>5482</v>
      </c>
      <c r="J1148" s="73">
        <v>1</v>
      </c>
      <c r="K1148" s="73">
        <v>1</v>
      </c>
      <c r="L1148" s="73">
        <v>1</v>
      </c>
      <c r="M1148" s="1">
        <v>1</v>
      </c>
      <c r="N1148" s="1" t="s">
        <v>1375</v>
      </c>
      <c r="O1148" s="1" t="s">
        <v>1474</v>
      </c>
      <c r="P1148" s="1">
        <v>45102030</v>
      </c>
      <c r="Q1148" s="73">
        <v>156304214</v>
      </c>
      <c r="R1148" s="74">
        <v>105.09</v>
      </c>
      <c r="S1148" s="1" t="s">
        <v>1448</v>
      </c>
      <c r="T1148" s="75">
        <v>1</v>
      </c>
      <c r="U1148" s="76">
        <v>16426009849.26</v>
      </c>
      <c r="V1148" s="77">
        <v>16426009849.26</v>
      </c>
      <c r="W1148" s="77">
        <v>16426009849.26</v>
      </c>
      <c r="X1148" s="76">
        <v>2.57505432588E-2</v>
      </c>
      <c r="Y1148" s="71">
        <v>0</v>
      </c>
      <c r="Z1148" s="71">
        <v>1</v>
      </c>
      <c r="AA1148" s="71">
        <v>0</v>
      </c>
      <c r="AB1148" s="71">
        <v>0</v>
      </c>
      <c r="AC1148" s="73">
        <v>1</v>
      </c>
      <c r="AD1148" s="73">
        <v>0</v>
      </c>
      <c r="AE1148" s="1" t="s">
        <v>1475</v>
      </c>
      <c r="AF1148" s="1" t="s">
        <v>1450</v>
      </c>
      <c r="AG1148" s="1" t="s">
        <v>1451</v>
      </c>
      <c r="AI1148" s="2" t="str">
        <f>INDEX('ISO2-ISO3'!$D$1:$D$249, MATCH($N1148, 'ISO2-ISO3'!$C$1:$C$249, 0))</f>
        <v>USA</v>
      </c>
      <c r="AJ1148" s="2" t="str">
        <f>INDEX('WB Country Groups'!$C$2:$C$219, MATCH($AI1148, 'WB Country Groups'!$B$2:$B$219, 0))</f>
        <v>North America</v>
      </c>
    </row>
    <row r="1149" spans="1:36">
      <c r="A1149" s="70">
        <v>45169</v>
      </c>
      <c r="B1149" s="70">
        <v>45169</v>
      </c>
      <c r="C1149" s="71">
        <v>892400</v>
      </c>
      <c r="D1149" s="1" t="s">
        <v>5483</v>
      </c>
      <c r="E1149" s="71">
        <v>2380901</v>
      </c>
      <c r="G1149" s="1" t="s">
        <v>5484</v>
      </c>
      <c r="H1149" s="72" t="s">
        <v>5485</v>
      </c>
      <c r="I1149" s="1" t="s">
        <v>5486</v>
      </c>
      <c r="J1149" s="73">
        <v>0.7</v>
      </c>
      <c r="K1149" s="73">
        <v>0.7</v>
      </c>
      <c r="L1149" s="73">
        <v>0.7</v>
      </c>
      <c r="M1149" s="1">
        <v>1</v>
      </c>
      <c r="N1149" s="1" t="s">
        <v>1063</v>
      </c>
      <c r="O1149" s="1" t="s">
        <v>1484</v>
      </c>
      <c r="P1149" s="1">
        <v>40101010</v>
      </c>
      <c r="Q1149" s="73">
        <v>3710677508</v>
      </c>
      <c r="R1149" s="74">
        <v>1.603</v>
      </c>
      <c r="S1149" s="1" t="s">
        <v>1456</v>
      </c>
      <c r="T1149" s="75">
        <v>0.92136177270005104</v>
      </c>
      <c r="U1149" s="76">
        <v>4519127399.3546801</v>
      </c>
      <c r="V1149" s="77">
        <v>4519127399.3546801</v>
      </c>
      <c r="W1149" s="77">
        <v>6455896284.7924004</v>
      </c>
      <c r="X1149" s="76">
        <v>7.0844950574000002E-3</v>
      </c>
      <c r="Y1149" s="71">
        <v>0</v>
      </c>
      <c r="Z1149" s="71">
        <v>1</v>
      </c>
      <c r="AA1149" s="71">
        <v>0</v>
      </c>
      <c r="AB1149" s="71">
        <v>0</v>
      </c>
      <c r="AC1149" s="73">
        <v>0</v>
      </c>
      <c r="AD1149" s="73">
        <v>1</v>
      </c>
      <c r="AE1149" s="1" t="s">
        <v>3607</v>
      </c>
      <c r="AF1149" s="1" t="s">
        <v>1450</v>
      </c>
      <c r="AG1149" s="1" t="s">
        <v>1451</v>
      </c>
      <c r="AI1149" s="2" t="str">
        <f>INDEX('ISO2-ISO3'!$D$1:$D$249, MATCH($N1149, 'ISO2-ISO3'!$C$1:$C$249, 0))</f>
        <v>GRC</v>
      </c>
      <c r="AJ1149" s="2" t="str">
        <f>INDEX('WB Country Groups'!$C$2:$C$219, MATCH($AI1149, 'WB Country Groups'!$B$2:$B$219, 0))</f>
        <v>Europe &amp; Central Asia</v>
      </c>
    </row>
    <row r="1150" spans="1:36">
      <c r="A1150" s="70">
        <v>45169</v>
      </c>
      <c r="B1150" s="70">
        <v>45169</v>
      </c>
      <c r="C1150" s="71">
        <v>892400</v>
      </c>
      <c r="D1150" s="1" t="s">
        <v>5487</v>
      </c>
      <c r="E1150" s="71">
        <v>2381202</v>
      </c>
      <c r="G1150" s="1" t="s">
        <v>5488</v>
      </c>
      <c r="H1150" s="72" t="s">
        <v>5489</v>
      </c>
      <c r="I1150" s="1" t="s">
        <v>5490</v>
      </c>
      <c r="J1150" s="73">
        <v>0.35</v>
      </c>
      <c r="K1150" s="73">
        <v>0.3</v>
      </c>
      <c r="L1150" s="73">
        <v>0.06</v>
      </c>
      <c r="M1150" s="1">
        <v>0.2</v>
      </c>
      <c r="N1150" s="1" t="s">
        <v>975</v>
      </c>
      <c r="O1150" s="1" t="s">
        <v>1484</v>
      </c>
      <c r="P1150" s="1">
        <v>40101010</v>
      </c>
      <c r="Q1150" s="73">
        <v>9644444445</v>
      </c>
      <c r="R1150" s="74">
        <v>5.82</v>
      </c>
      <c r="S1150" s="1" t="s">
        <v>3323</v>
      </c>
      <c r="T1150" s="75">
        <v>7.2785000000000002</v>
      </c>
      <c r="U1150" s="76">
        <v>462710723.38998401</v>
      </c>
      <c r="V1150" s="77">
        <v>462710723.38998401</v>
      </c>
      <c r="W1150" s="77">
        <v>7699468693.5749397</v>
      </c>
      <c r="X1150" s="76">
        <v>7.2537716759999999E-4</v>
      </c>
      <c r="Y1150" s="71">
        <v>1</v>
      </c>
      <c r="Z1150" s="71">
        <v>0</v>
      </c>
      <c r="AA1150" s="71">
        <v>0</v>
      </c>
      <c r="AB1150" s="71">
        <v>0</v>
      </c>
      <c r="AC1150" s="73">
        <v>1</v>
      </c>
      <c r="AD1150" s="73">
        <v>0</v>
      </c>
      <c r="AE1150" s="1" t="s">
        <v>3324</v>
      </c>
      <c r="AF1150" s="1" t="s">
        <v>1450</v>
      </c>
      <c r="AG1150" s="1" t="s">
        <v>1585</v>
      </c>
      <c r="AI1150" s="2" t="str">
        <f>INDEX('ISO2-ISO3'!$D$1:$D$249, MATCH($N1150, 'ISO2-ISO3'!$C$1:$C$249, 0))</f>
        <v>CHN</v>
      </c>
      <c r="AJ1150" s="2" t="str">
        <f>INDEX('WB Country Groups'!$C$2:$C$219, MATCH($AI1150, 'WB Country Groups'!$B$2:$B$219, 0))</f>
        <v>East Asia &amp; Pacific</v>
      </c>
    </row>
    <row r="1151" spans="1:36">
      <c r="A1151" s="70">
        <v>45169</v>
      </c>
      <c r="B1151" s="70">
        <v>45169</v>
      </c>
      <c r="C1151" s="71">
        <v>892400</v>
      </c>
      <c r="D1151" s="1" t="s">
        <v>5491</v>
      </c>
      <c r="E1151" s="71">
        <v>2383101</v>
      </c>
      <c r="G1151" s="1" t="s">
        <v>5492</v>
      </c>
      <c r="H1151" s="72">
        <v>6129222</v>
      </c>
      <c r="I1151" s="1" t="s">
        <v>5493</v>
      </c>
      <c r="J1151" s="73">
        <v>1</v>
      </c>
      <c r="K1151" s="73">
        <v>1</v>
      </c>
      <c r="L1151" s="73">
        <v>1</v>
      </c>
      <c r="M1151" s="1">
        <v>1</v>
      </c>
      <c r="N1151" s="1" t="s">
        <v>908</v>
      </c>
      <c r="O1151" s="1" t="s">
        <v>1484</v>
      </c>
      <c r="P1151" s="1">
        <v>40203040</v>
      </c>
      <c r="Q1151" s="73">
        <v>193595162</v>
      </c>
      <c r="R1151" s="74">
        <v>57.59</v>
      </c>
      <c r="S1151" s="1" t="s">
        <v>1578</v>
      </c>
      <c r="T1151" s="75">
        <v>1.54404385084536</v>
      </c>
      <c r="U1151" s="76">
        <v>7220744005.0849895</v>
      </c>
      <c r="V1151" s="77">
        <v>7220744005.0849895</v>
      </c>
      <c r="W1151" s="77">
        <v>7220744005.0849895</v>
      </c>
      <c r="X1151" s="76">
        <v>1.13197351377E-2</v>
      </c>
      <c r="Y1151" s="71">
        <v>0</v>
      </c>
      <c r="Z1151" s="71">
        <v>1</v>
      </c>
      <c r="AA1151" s="71">
        <v>0</v>
      </c>
      <c r="AB1151" s="71">
        <v>0</v>
      </c>
      <c r="AC1151" s="73">
        <v>0.35</v>
      </c>
      <c r="AD1151" s="73">
        <v>0.65</v>
      </c>
      <c r="AE1151" s="1" t="s">
        <v>1579</v>
      </c>
      <c r="AF1151" s="1" t="s">
        <v>1450</v>
      </c>
      <c r="AG1151" s="1" t="s">
        <v>1451</v>
      </c>
      <c r="AI1151" s="2" t="str">
        <f>INDEX('ISO2-ISO3'!$D$1:$D$249, MATCH($N1151, 'ISO2-ISO3'!$C$1:$C$249, 0))</f>
        <v>AUS</v>
      </c>
      <c r="AJ1151" s="2" t="str">
        <f>INDEX('WB Country Groups'!$C$2:$C$219, MATCH($AI1151, 'WB Country Groups'!$B$2:$B$219, 0))</f>
        <v>East Asia &amp; Pacific</v>
      </c>
    </row>
    <row r="1152" spans="1:36">
      <c r="A1152" s="70">
        <v>45169</v>
      </c>
      <c r="B1152" s="70">
        <v>45169</v>
      </c>
      <c r="C1152" s="71">
        <v>892400</v>
      </c>
      <c r="D1152" s="1" t="s">
        <v>5494</v>
      </c>
      <c r="E1152" s="71">
        <v>2383801</v>
      </c>
      <c r="G1152" s="1" t="s">
        <v>5495</v>
      </c>
      <c r="H1152" s="72">
        <v>6271026</v>
      </c>
      <c r="I1152" s="1" t="s">
        <v>5496</v>
      </c>
      <c r="J1152" s="73">
        <v>1</v>
      </c>
      <c r="K1152" s="73">
        <v>1</v>
      </c>
      <c r="L1152" s="73">
        <v>1</v>
      </c>
      <c r="M1152" s="1">
        <v>1</v>
      </c>
      <c r="N1152" s="1" t="s">
        <v>908</v>
      </c>
      <c r="O1152" s="1" t="s">
        <v>1484</v>
      </c>
      <c r="P1152" s="1">
        <v>40301040</v>
      </c>
      <c r="Q1152" s="73">
        <v>2449909051</v>
      </c>
      <c r="R1152" s="74">
        <v>5.82</v>
      </c>
      <c r="S1152" s="1" t="s">
        <v>1578</v>
      </c>
      <c r="T1152" s="75">
        <v>1.54404385084536</v>
      </c>
      <c r="U1152" s="76">
        <v>9234498533.8424797</v>
      </c>
      <c r="V1152" s="77">
        <v>9234498533.8424797</v>
      </c>
      <c r="W1152" s="77">
        <v>9234498533.8424797</v>
      </c>
      <c r="X1152" s="76">
        <v>1.4476635296799999E-2</v>
      </c>
      <c r="Y1152" s="71">
        <v>0</v>
      </c>
      <c r="Z1152" s="71">
        <v>1</v>
      </c>
      <c r="AA1152" s="71">
        <v>0</v>
      </c>
      <c r="AB1152" s="71">
        <v>0</v>
      </c>
      <c r="AC1152" s="73">
        <v>0.5</v>
      </c>
      <c r="AD1152" s="73">
        <v>0.5</v>
      </c>
      <c r="AE1152" s="1" t="s">
        <v>1579</v>
      </c>
      <c r="AF1152" s="1" t="s">
        <v>1450</v>
      </c>
      <c r="AG1152" s="1" t="s">
        <v>1451</v>
      </c>
      <c r="AI1152" s="2" t="str">
        <f>INDEX('ISO2-ISO3'!$D$1:$D$249, MATCH($N1152, 'ISO2-ISO3'!$C$1:$C$249, 0))</f>
        <v>AUS</v>
      </c>
      <c r="AJ1152" s="2" t="str">
        <f>INDEX('WB Country Groups'!$C$2:$C$219, MATCH($AI1152, 'WB Country Groups'!$B$2:$B$219, 0))</f>
        <v>East Asia &amp; Pacific</v>
      </c>
    </row>
    <row r="1153" spans="1:36">
      <c r="A1153" s="70">
        <v>45169</v>
      </c>
      <c r="B1153" s="70">
        <v>45169</v>
      </c>
      <c r="C1153" s="71">
        <v>892400</v>
      </c>
      <c r="D1153" s="1" t="s">
        <v>5497</v>
      </c>
      <c r="E1153" s="71">
        <v>2384201</v>
      </c>
      <c r="G1153" s="1" t="s">
        <v>5498</v>
      </c>
      <c r="H1153" s="72">
        <v>4031879</v>
      </c>
      <c r="I1153" s="1" t="s">
        <v>5499</v>
      </c>
      <c r="J1153" s="73">
        <v>0.95</v>
      </c>
      <c r="K1153" s="73">
        <v>0.95</v>
      </c>
      <c r="L1153" s="73">
        <v>0.95</v>
      </c>
      <c r="M1153" s="1">
        <v>1</v>
      </c>
      <c r="N1153" s="1" t="s">
        <v>1042</v>
      </c>
      <c r="O1153" s="1" t="s">
        <v>1548</v>
      </c>
      <c r="P1153" s="1">
        <v>55103010</v>
      </c>
      <c r="Q1153" s="73">
        <v>714574367</v>
      </c>
      <c r="R1153" s="74">
        <v>28.86</v>
      </c>
      <c r="S1153" s="1" t="s">
        <v>1456</v>
      </c>
      <c r="T1153" s="75">
        <v>0.92136177270005104</v>
      </c>
      <c r="U1153" s="76">
        <v>21263618700.639301</v>
      </c>
      <c r="V1153" s="77">
        <v>21263618700.639301</v>
      </c>
      <c r="W1153" s="77">
        <v>22382756526.9888</v>
      </c>
      <c r="X1153" s="76">
        <v>3.3334311754E-2</v>
      </c>
      <c r="Y1153" s="71">
        <v>0</v>
      </c>
      <c r="Z1153" s="71">
        <v>1</v>
      </c>
      <c r="AA1153" s="71">
        <v>0</v>
      </c>
      <c r="AB1153" s="71">
        <v>0</v>
      </c>
      <c r="AC1153" s="73">
        <v>1</v>
      </c>
      <c r="AD1153" s="73">
        <v>0</v>
      </c>
      <c r="AE1153" s="1" t="s">
        <v>1457</v>
      </c>
      <c r="AF1153" s="1" t="s">
        <v>1450</v>
      </c>
      <c r="AG1153" s="1" t="s">
        <v>1451</v>
      </c>
      <c r="AI1153" s="2" t="str">
        <f>INDEX('ISO2-ISO3'!$D$1:$D$249, MATCH($N1153, 'ISO2-ISO3'!$C$1:$C$249, 0))</f>
        <v>FRA</v>
      </c>
      <c r="AJ1153" s="2" t="str">
        <f>INDEX('WB Country Groups'!$C$2:$C$219, MATCH($AI1153, 'WB Country Groups'!$B$2:$B$219, 0))</f>
        <v>Europe &amp; Central Asia</v>
      </c>
    </row>
    <row r="1154" spans="1:36">
      <c r="A1154" s="70">
        <v>45169</v>
      </c>
      <c r="B1154" s="70">
        <v>45169</v>
      </c>
      <c r="C1154" s="71">
        <v>892400</v>
      </c>
      <c r="D1154" s="1" t="s">
        <v>5500</v>
      </c>
      <c r="E1154" s="71">
        <v>2384901</v>
      </c>
      <c r="G1154" s="1" t="s">
        <v>5501</v>
      </c>
      <c r="H1154" s="72">
        <v>6591014</v>
      </c>
      <c r="I1154" s="1" t="s">
        <v>5502</v>
      </c>
      <c r="J1154" s="73">
        <v>0.95</v>
      </c>
      <c r="K1154" s="73">
        <v>0.95</v>
      </c>
      <c r="L1154" s="73">
        <v>0.95</v>
      </c>
      <c r="M1154" s="1">
        <v>1</v>
      </c>
      <c r="N1154" s="1" t="s">
        <v>1115</v>
      </c>
      <c r="O1154" s="1" t="s">
        <v>1484</v>
      </c>
      <c r="P1154" s="1">
        <v>40101010</v>
      </c>
      <c r="Q1154" s="73">
        <v>2539249895</v>
      </c>
      <c r="R1154" s="74">
        <v>2410</v>
      </c>
      <c r="S1154" s="1" t="s">
        <v>1479</v>
      </c>
      <c r="T1154" s="75">
        <v>145.58500000000001</v>
      </c>
      <c r="U1154" s="76">
        <v>39932772157.863098</v>
      </c>
      <c r="V1154" s="77">
        <v>39932772157.863098</v>
      </c>
      <c r="W1154" s="77">
        <v>42034497008.277</v>
      </c>
      <c r="X1154" s="76">
        <v>6.2601361275900005E-2</v>
      </c>
      <c r="Y1154" s="71">
        <v>1</v>
      </c>
      <c r="Z1154" s="71">
        <v>0</v>
      </c>
      <c r="AA1154" s="71">
        <v>0</v>
      </c>
      <c r="AB1154" s="71">
        <v>0</v>
      </c>
      <c r="AC1154" s="73">
        <v>1</v>
      </c>
      <c r="AD1154" s="73">
        <v>0</v>
      </c>
      <c r="AE1154" s="1" t="s">
        <v>1480</v>
      </c>
      <c r="AF1154" s="1" t="s">
        <v>1450</v>
      </c>
      <c r="AG1154" s="1" t="s">
        <v>1451</v>
      </c>
      <c r="AI1154" s="2" t="str">
        <f>INDEX('ISO2-ISO3'!$D$1:$D$249, MATCH($N1154, 'ISO2-ISO3'!$C$1:$C$249, 0))</f>
        <v>JPN</v>
      </c>
      <c r="AJ1154" s="2" t="str">
        <f>INDEX('WB Country Groups'!$C$2:$C$219, MATCH($AI1154, 'WB Country Groups'!$B$2:$B$219, 0))</f>
        <v>East Asia &amp; Pacific</v>
      </c>
    </row>
    <row r="1155" spans="1:36">
      <c r="A1155" s="70">
        <v>45169</v>
      </c>
      <c r="B1155" s="70">
        <v>45169</v>
      </c>
      <c r="C1155" s="71">
        <v>892400</v>
      </c>
      <c r="D1155" s="1" t="s">
        <v>5503</v>
      </c>
      <c r="E1155" s="71">
        <v>2386101</v>
      </c>
      <c r="F1155" s="1" t="s">
        <v>5504</v>
      </c>
      <c r="G1155" s="1" t="s">
        <v>5505</v>
      </c>
      <c r="H1155" s="72">
        <v>2670519</v>
      </c>
      <c r="I1155" s="1" t="s">
        <v>5506</v>
      </c>
      <c r="J1155" s="73">
        <v>1</v>
      </c>
      <c r="K1155" s="73">
        <v>1</v>
      </c>
      <c r="L1155" s="73">
        <v>1</v>
      </c>
      <c r="M1155" s="1">
        <v>1</v>
      </c>
      <c r="N1155" s="1" t="s">
        <v>1375</v>
      </c>
      <c r="O1155" s="1" t="s">
        <v>1548</v>
      </c>
      <c r="P1155" s="1">
        <v>55101010</v>
      </c>
      <c r="Q1155" s="73">
        <v>994298998</v>
      </c>
      <c r="R1155" s="74">
        <v>40.119999999999997</v>
      </c>
      <c r="S1155" s="1" t="s">
        <v>1448</v>
      </c>
      <c r="T1155" s="75">
        <v>1</v>
      </c>
      <c r="U1155" s="76">
        <v>39891275799.760002</v>
      </c>
      <c r="V1155" s="77">
        <v>39891275799.760002</v>
      </c>
      <c r="W1155" s="77">
        <v>39891275799.760002</v>
      </c>
      <c r="X1155" s="76">
        <v>6.2536308729699994E-2</v>
      </c>
      <c r="Y1155" s="71">
        <v>1</v>
      </c>
      <c r="Z1155" s="71">
        <v>0</v>
      </c>
      <c r="AA1155" s="71">
        <v>0</v>
      </c>
      <c r="AB1155" s="71">
        <v>0</v>
      </c>
      <c r="AC1155" s="73">
        <v>1</v>
      </c>
      <c r="AD1155" s="73">
        <v>0</v>
      </c>
      <c r="AE1155" s="1" t="s">
        <v>1475</v>
      </c>
      <c r="AF1155" s="1" t="s">
        <v>1450</v>
      </c>
      <c r="AG1155" s="1" t="s">
        <v>1451</v>
      </c>
      <c r="AI1155" s="2" t="str">
        <f>INDEX('ISO2-ISO3'!$D$1:$D$249, MATCH($N1155, 'ISO2-ISO3'!$C$1:$C$249, 0))</f>
        <v>USA</v>
      </c>
      <c r="AJ1155" s="2" t="str">
        <f>INDEX('WB Country Groups'!$C$2:$C$219, MATCH($AI1155, 'WB Country Groups'!$B$2:$B$219, 0))</f>
        <v>North America</v>
      </c>
    </row>
    <row r="1156" spans="1:36">
      <c r="A1156" s="70">
        <v>45169</v>
      </c>
      <c r="B1156" s="70">
        <v>45169</v>
      </c>
      <c r="C1156" s="71">
        <v>892400</v>
      </c>
      <c r="D1156" s="1" t="s">
        <v>5507</v>
      </c>
      <c r="E1156" s="71">
        <v>2386601</v>
      </c>
      <c r="G1156" s="1" t="s">
        <v>5508</v>
      </c>
      <c r="H1156" s="72">
        <v>6290054</v>
      </c>
      <c r="I1156" s="1" t="s">
        <v>5509</v>
      </c>
      <c r="J1156" s="73">
        <v>0.25</v>
      </c>
      <c r="K1156" s="73">
        <v>0.25</v>
      </c>
      <c r="L1156" s="73">
        <v>0.25</v>
      </c>
      <c r="M1156" s="1">
        <v>1</v>
      </c>
      <c r="N1156" s="1" t="s">
        <v>1091</v>
      </c>
      <c r="O1156" s="1" t="s">
        <v>1467</v>
      </c>
      <c r="P1156" s="1">
        <v>20304010</v>
      </c>
      <c r="Q1156" s="73">
        <v>6202060784</v>
      </c>
      <c r="R1156" s="74">
        <v>32.75</v>
      </c>
      <c r="S1156" s="1" t="s">
        <v>1565</v>
      </c>
      <c r="T1156" s="75">
        <v>7.8417500000000002</v>
      </c>
      <c r="U1156" s="76">
        <v>6475515372.0789404</v>
      </c>
      <c r="V1156" s="77">
        <v>6475515372.0789404</v>
      </c>
      <c r="W1156" s="77">
        <v>25902061488.3158</v>
      </c>
      <c r="X1156" s="76">
        <v>1.01514634559E-2</v>
      </c>
      <c r="Y1156" s="71">
        <v>1</v>
      </c>
      <c r="Z1156" s="71">
        <v>0</v>
      </c>
      <c r="AA1156" s="71">
        <v>0</v>
      </c>
      <c r="AB1156" s="71">
        <v>0</v>
      </c>
      <c r="AC1156" s="73">
        <v>1</v>
      </c>
      <c r="AD1156" s="73">
        <v>0</v>
      </c>
      <c r="AE1156" s="1" t="s">
        <v>1566</v>
      </c>
      <c r="AF1156" s="1" t="s">
        <v>1450</v>
      </c>
      <c r="AG1156" s="1" t="s">
        <v>1451</v>
      </c>
      <c r="AI1156" s="2" t="str">
        <f>INDEX('ISO2-ISO3'!$D$1:$D$249, MATCH($N1156, 'ISO2-ISO3'!$C$1:$C$249, 0))</f>
        <v>HKG</v>
      </c>
      <c r="AJ1156" s="2" t="str">
        <f>INDEX('WB Country Groups'!$C$2:$C$219, MATCH($AI1156, 'WB Country Groups'!$B$2:$B$219, 0))</f>
        <v>East Asia &amp; Pacific</v>
      </c>
    </row>
    <row r="1157" spans="1:36">
      <c r="A1157" s="70">
        <v>45169</v>
      </c>
      <c r="B1157" s="70">
        <v>45169</v>
      </c>
      <c r="C1157" s="71">
        <v>892400</v>
      </c>
      <c r="D1157" s="1" t="s">
        <v>5510</v>
      </c>
      <c r="E1157" s="71">
        <v>2386701</v>
      </c>
      <c r="G1157" s="1" t="s">
        <v>5511</v>
      </c>
      <c r="H1157" s="72">
        <v>6291819</v>
      </c>
      <c r="I1157" s="1" t="s">
        <v>5512</v>
      </c>
      <c r="J1157" s="73">
        <v>1</v>
      </c>
      <c r="K1157" s="73">
        <v>1</v>
      </c>
      <c r="L1157" s="73">
        <v>1</v>
      </c>
      <c r="M1157" s="1">
        <v>1</v>
      </c>
      <c r="N1157" s="1" t="s">
        <v>975</v>
      </c>
      <c r="O1157" s="1" t="s">
        <v>1541</v>
      </c>
      <c r="P1157" s="1">
        <v>10102010</v>
      </c>
      <c r="Q1157" s="73">
        <v>24780936600</v>
      </c>
      <c r="R1157" s="74">
        <v>4.59</v>
      </c>
      <c r="S1157" s="1" t="s">
        <v>1565</v>
      </c>
      <c r="T1157" s="75">
        <v>7.8417500000000002</v>
      </c>
      <c r="U1157" s="76">
        <v>14504989191.698299</v>
      </c>
      <c r="V1157" s="77">
        <v>14504989191.698299</v>
      </c>
      <c r="W1157" s="77">
        <v>93700472065.860901</v>
      </c>
      <c r="X1157" s="76">
        <v>2.2739019097000001E-2</v>
      </c>
      <c r="Y1157" s="71">
        <v>1</v>
      </c>
      <c r="Z1157" s="71">
        <v>0</v>
      </c>
      <c r="AA1157" s="71">
        <v>0</v>
      </c>
      <c r="AB1157" s="71">
        <v>0</v>
      </c>
      <c r="AC1157" s="73">
        <v>1</v>
      </c>
      <c r="AD1157" s="73">
        <v>0</v>
      </c>
      <c r="AE1157" s="1" t="s">
        <v>1566</v>
      </c>
      <c r="AF1157" s="1" t="s">
        <v>1450</v>
      </c>
      <c r="AG1157" s="1" t="s">
        <v>3494</v>
      </c>
      <c r="AI1157" s="2" t="str">
        <f>INDEX('ISO2-ISO3'!$D$1:$D$249, MATCH($N1157, 'ISO2-ISO3'!$C$1:$C$249, 0))</f>
        <v>CHN</v>
      </c>
      <c r="AJ1157" s="2" t="str">
        <f>INDEX('WB Country Groups'!$C$2:$C$219, MATCH($AI1157, 'WB Country Groups'!$B$2:$B$219, 0))</f>
        <v>East Asia &amp; Pacific</v>
      </c>
    </row>
    <row r="1158" spans="1:36">
      <c r="A1158" s="70">
        <v>45169</v>
      </c>
      <c r="B1158" s="70">
        <v>45169</v>
      </c>
      <c r="C1158" s="71">
        <v>892400</v>
      </c>
      <c r="D1158" s="1" t="s">
        <v>5513</v>
      </c>
      <c r="E1158" s="71">
        <v>2386706</v>
      </c>
      <c r="G1158" s="1" t="s">
        <v>5514</v>
      </c>
      <c r="H1158" s="72" t="s">
        <v>5515</v>
      </c>
      <c r="I1158" s="1" t="s">
        <v>5516</v>
      </c>
      <c r="J1158" s="73">
        <v>0.1</v>
      </c>
      <c r="K1158" s="73">
        <v>0.1</v>
      </c>
      <c r="L1158" s="73">
        <v>0.02</v>
      </c>
      <c r="M1158" s="1">
        <v>0.2</v>
      </c>
      <c r="N1158" s="1" t="s">
        <v>975</v>
      </c>
      <c r="O1158" s="1" t="s">
        <v>1541</v>
      </c>
      <c r="P1158" s="1">
        <v>10102010</v>
      </c>
      <c r="Q1158" s="73">
        <v>95115471046</v>
      </c>
      <c r="R1158" s="74">
        <v>6.07</v>
      </c>
      <c r="S1158" s="1" t="s">
        <v>3323</v>
      </c>
      <c r="T1158" s="75">
        <v>7.2785000000000002</v>
      </c>
      <c r="U1158" s="76">
        <v>1586455751.1828499</v>
      </c>
      <c r="V1158" s="77">
        <v>1586455751.1828499</v>
      </c>
      <c r="W1158" s="77">
        <v>93700472065.860901</v>
      </c>
      <c r="X1158" s="76">
        <v>2.4870371942999998E-3</v>
      </c>
      <c r="Y1158" s="71">
        <v>1</v>
      </c>
      <c r="Z1158" s="71">
        <v>0</v>
      </c>
      <c r="AA1158" s="71">
        <v>0</v>
      </c>
      <c r="AB1158" s="71">
        <v>0</v>
      </c>
      <c r="AC1158" s="73">
        <v>1</v>
      </c>
      <c r="AD1158" s="73">
        <v>0</v>
      </c>
      <c r="AE1158" s="1" t="s">
        <v>3324</v>
      </c>
      <c r="AF1158" s="1" t="s">
        <v>1450</v>
      </c>
      <c r="AG1158" s="1" t="s">
        <v>1585</v>
      </c>
      <c r="AI1158" s="2" t="str">
        <f>INDEX('ISO2-ISO3'!$D$1:$D$249, MATCH($N1158, 'ISO2-ISO3'!$C$1:$C$249, 0))</f>
        <v>CHN</v>
      </c>
      <c r="AJ1158" s="2" t="str">
        <f>INDEX('WB Country Groups'!$C$2:$C$219, MATCH($AI1158, 'WB Country Groups'!$B$2:$B$219, 0))</f>
        <v>East Asia &amp; Pacific</v>
      </c>
    </row>
    <row r="1159" spans="1:36">
      <c r="A1159" s="70">
        <v>45169</v>
      </c>
      <c r="B1159" s="70">
        <v>45169</v>
      </c>
      <c r="C1159" s="71">
        <v>892400</v>
      </c>
      <c r="D1159" s="1" t="s">
        <v>5517</v>
      </c>
      <c r="E1159" s="71">
        <v>2388001</v>
      </c>
      <c r="G1159" s="1" t="s">
        <v>5518</v>
      </c>
      <c r="H1159" s="72" t="s">
        <v>5519</v>
      </c>
      <c r="I1159" s="1" t="s">
        <v>5520</v>
      </c>
      <c r="J1159" s="73">
        <v>0.45</v>
      </c>
      <c r="K1159" s="73">
        <v>0.45</v>
      </c>
      <c r="L1159" s="73">
        <v>0.45</v>
      </c>
      <c r="M1159" s="1">
        <v>1</v>
      </c>
      <c r="N1159" s="1" t="s">
        <v>1199</v>
      </c>
      <c r="O1159" s="1" t="s">
        <v>1692</v>
      </c>
      <c r="P1159" s="1">
        <v>50202010</v>
      </c>
      <c r="Q1159" s="73">
        <v>1820723488</v>
      </c>
      <c r="R1159" s="74">
        <v>22.89</v>
      </c>
      <c r="S1159" s="1" t="s">
        <v>1456</v>
      </c>
      <c r="T1159" s="75">
        <v>0.92136177270005104</v>
      </c>
      <c r="U1159" s="76">
        <v>20355047109.437099</v>
      </c>
      <c r="V1159" s="77">
        <v>20355047109.437099</v>
      </c>
      <c r="W1159" s="77">
        <v>45233438020.971298</v>
      </c>
      <c r="X1159" s="76">
        <v>3.1909972411799999E-2</v>
      </c>
      <c r="Y1159" s="71">
        <v>1</v>
      </c>
      <c r="Z1159" s="71">
        <v>0</v>
      </c>
      <c r="AA1159" s="71">
        <v>0</v>
      </c>
      <c r="AB1159" s="71">
        <v>0</v>
      </c>
      <c r="AC1159" s="73">
        <v>0</v>
      </c>
      <c r="AD1159" s="73">
        <v>1</v>
      </c>
      <c r="AE1159" s="1" t="s">
        <v>1485</v>
      </c>
      <c r="AF1159" s="1" t="s">
        <v>1450</v>
      </c>
      <c r="AG1159" s="1" t="s">
        <v>1451</v>
      </c>
      <c r="AI1159" s="2" t="str">
        <f>INDEX('ISO2-ISO3'!$D$1:$D$249, MATCH($N1159, 'ISO2-ISO3'!$C$1:$C$249, 0))</f>
        <v>NLD</v>
      </c>
      <c r="AJ1159" s="2" t="str">
        <f>INDEX('WB Country Groups'!$C$2:$C$219, MATCH($AI1159, 'WB Country Groups'!$B$2:$B$219, 0))</f>
        <v>Europe &amp; Central Asia</v>
      </c>
    </row>
    <row r="1160" spans="1:36">
      <c r="A1160" s="70">
        <v>45169</v>
      </c>
      <c r="B1160" s="70">
        <v>45169</v>
      </c>
      <c r="C1160" s="71">
        <v>892400</v>
      </c>
      <c r="D1160" s="1" t="s">
        <v>5521</v>
      </c>
      <c r="E1160" s="71">
        <v>2388401</v>
      </c>
      <c r="G1160" s="1" t="s">
        <v>5522</v>
      </c>
      <c r="H1160" s="72">
        <v>4538002</v>
      </c>
      <c r="I1160" s="1" t="s">
        <v>5523</v>
      </c>
      <c r="J1160" s="73">
        <v>0.5</v>
      </c>
      <c r="K1160" s="73">
        <v>0.5</v>
      </c>
      <c r="L1160" s="73">
        <v>0.5</v>
      </c>
      <c r="M1160" s="1">
        <v>1</v>
      </c>
      <c r="N1160" s="1" t="s">
        <v>1322</v>
      </c>
      <c r="O1160" s="1" t="s">
        <v>1484</v>
      </c>
      <c r="P1160" s="1">
        <v>40201030</v>
      </c>
      <c r="Q1160" s="73">
        <v>152000000</v>
      </c>
      <c r="R1160" s="74">
        <v>445.8</v>
      </c>
      <c r="S1160" s="1" t="s">
        <v>1613</v>
      </c>
      <c r="T1160" s="75">
        <v>10.9499</v>
      </c>
      <c r="U1160" s="76">
        <v>3094165243.5182099</v>
      </c>
      <c r="V1160" s="77">
        <v>3094165243.5182099</v>
      </c>
      <c r="W1160" s="77">
        <v>10096749742.0068</v>
      </c>
      <c r="X1160" s="76">
        <v>4.8506263350000002E-3</v>
      </c>
      <c r="Y1160" s="71">
        <v>0</v>
      </c>
      <c r="Z1160" s="71">
        <v>1</v>
      </c>
      <c r="AA1160" s="71">
        <v>0</v>
      </c>
      <c r="AB1160" s="71">
        <v>0</v>
      </c>
      <c r="AC1160" s="73">
        <v>1</v>
      </c>
      <c r="AD1160" s="73">
        <v>0</v>
      </c>
      <c r="AE1160" s="1" t="s">
        <v>1614</v>
      </c>
      <c r="AF1160" s="1" t="s">
        <v>1450</v>
      </c>
      <c r="AG1160" s="1" t="s">
        <v>1619</v>
      </c>
      <c r="AI1160" s="2" t="str">
        <f>INDEX('ISO2-ISO3'!$D$1:$D$249, MATCH($N1160, 'ISO2-ISO3'!$C$1:$C$249, 0))</f>
        <v>SWE</v>
      </c>
      <c r="AJ1160" s="2" t="str">
        <f>INDEX('WB Country Groups'!$C$2:$C$219, MATCH($AI1160, 'WB Country Groups'!$B$2:$B$219, 0))</f>
        <v>Europe &amp; Central Asia</v>
      </c>
    </row>
    <row r="1161" spans="1:36">
      <c r="A1161" s="70">
        <v>45169</v>
      </c>
      <c r="B1161" s="70">
        <v>45169</v>
      </c>
      <c r="C1161" s="71">
        <v>892400</v>
      </c>
      <c r="D1161" s="1" t="s">
        <v>5524</v>
      </c>
      <c r="E1161" s="71">
        <v>2389201</v>
      </c>
      <c r="G1161" s="1" t="s">
        <v>5525</v>
      </c>
      <c r="H1161" s="72">
        <v>6051422</v>
      </c>
      <c r="I1161" s="1" t="s">
        <v>5526</v>
      </c>
      <c r="J1161" s="73">
        <v>0.9</v>
      </c>
      <c r="K1161" s="73">
        <v>0.9</v>
      </c>
      <c r="L1161" s="73">
        <v>0.9</v>
      </c>
      <c r="M1161" s="1">
        <v>1</v>
      </c>
      <c r="N1161" s="1" t="s">
        <v>1330</v>
      </c>
      <c r="O1161" s="1" t="s">
        <v>1474</v>
      </c>
      <c r="P1161" s="1">
        <v>45301020</v>
      </c>
      <c r="Q1161" s="73">
        <v>512863641</v>
      </c>
      <c r="R1161" s="74">
        <v>418</v>
      </c>
      <c r="S1161" s="1" t="s">
        <v>3111</v>
      </c>
      <c r="T1161" s="75">
        <v>31.846499999999999</v>
      </c>
      <c r="U1161" s="76">
        <v>6058414637.2191601</v>
      </c>
      <c r="V1161" s="77">
        <v>6058414637.2191601</v>
      </c>
      <c r="W1161" s="77">
        <v>6731571819.1323996</v>
      </c>
      <c r="X1161" s="76">
        <v>9.4975876447E-3</v>
      </c>
      <c r="Y1161" s="71">
        <v>0</v>
      </c>
      <c r="Z1161" s="71">
        <v>1</v>
      </c>
      <c r="AA1161" s="71">
        <v>0</v>
      </c>
      <c r="AB1161" s="71">
        <v>0</v>
      </c>
      <c r="AC1161" s="73">
        <v>1</v>
      </c>
      <c r="AD1161" s="73">
        <v>0</v>
      </c>
      <c r="AE1161" s="1" t="s">
        <v>3112</v>
      </c>
      <c r="AF1161" s="1" t="s">
        <v>1450</v>
      </c>
      <c r="AG1161" s="1" t="s">
        <v>1451</v>
      </c>
      <c r="AI1161" s="2" t="str">
        <f>INDEX('ISO2-ISO3'!$D$1:$D$249, MATCH($N1161, 'ISO2-ISO3'!$C$1:$C$249, 0))</f>
        <v>TWN</v>
      </c>
      <c r="AJ1161" s="2" t="str">
        <f>INDEX('WB Country Groups'!$C$2:$C$219, MATCH($AI1161, 'WB Country Groups'!$B$2:$B$219, 0))</f>
        <v>East Asia &amp; Pacific</v>
      </c>
    </row>
    <row r="1162" spans="1:36">
      <c r="A1162" s="70">
        <v>45169</v>
      </c>
      <c r="B1162" s="70">
        <v>45169</v>
      </c>
      <c r="C1162" s="71">
        <v>892400</v>
      </c>
      <c r="D1162" s="1" t="s">
        <v>5527</v>
      </c>
      <c r="E1162" s="71">
        <v>2389301</v>
      </c>
      <c r="G1162" s="1" t="s">
        <v>5528</v>
      </c>
      <c r="H1162" s="72">
        <v>6451680</v>
      </c>
      <c r="I1162" s="1" t="s">
        <v>5529</v>
      </c>
      <c r="J1162" s="73">
        <v>0.9</v>
      </c>
      <c r="K1162" s="73">
        <v>0.9</v>
      </c>
      <c r="L1162" s="73">
        <v>0.9</v>
      </c>
      <c r="M1162" s="1">
        <v>1</v>
      </c>
      <c r="N1162" s="1" t="s">
        <v>1330</v>
      </c>
      <c r="O1162" s="1" t="s">
        <v>1484</v>
      </c>
      <c r="P1162" s="1">
        <v>40101010</v>
      </c>
      <c r="Q1162" s="73">
        <v>12477061838</v>
      </c>
      <c r="R1162" s="74">
        <v>17.8</v>
      </c>
      <c r="S1162" s="1" t="s">
        <v>3111</v>
      </c>
      <c r="T1162" s="75">
        <v>31.846499999999999</v>
      </c>
      <c r="U1162" s="76">
        <v>6276436363.3290901</v>
      </c>
      <c r="V1162" s="77">
        <v>6276436363.3290901</v>
      </c>
      <c r="W1162" s="77">
        <v>6973818181.4767704</v>
      </c>
      <c r="X1162" s="76">
        <v>9.8393735039000001E-3</v>
      </c>
      <c r="Y1162" s="71">
        <v>0</v>
      </c>
      <c r="Z1162" s="71">
        <v>1</v>
      </c>
      <c r="AA1162" s="71">
        <v>0</v>
      </c>
      <c r="AB1162" s="71">
        <v>0</v>
      </c>
      <c r="AC1162" s="73">
        <v>1</v>
      </c>
      <c r="AD1162" s="73">
        <v>0</v>
      </c>
      <c r="AE1162" s="1" t="s">
        <v>3112</v>
      </c>
      <c r="AF1162" s="1" t="s">
        <v>1450</v>
      </c>
      <c r="AG1162" s="1" t="s">
        <v>1451</v>
      </c>
      <c r="AI1162" s="2" t="str">
        <f>INDEX('ISO2-ISO3'!$D$1:$D$249, MATCH($N1162, 'ISO2-ISO3'!$C$1:$C$249, 0))</f>
        <v>TWN</v>
      </c>
      <c r="AJ1162" s="2" t="str">
        <f>INDEX('WB Country Groups'!$C$2:$C$219, MATCH($AI1162, 'WB Country Groups'!$B$2:$B$219, 0))</f>
        <v>East Asia &amp; Pacific</v>
      </c>
    </row>
    <row r="1163" spans="1:36">
      <c r="A1163" s="70">
        <v>45169</v>
      </c>
      <c r="B1163" s="70">
        <v>45169</v>
      </c>
      <c r="C1163" s="71">
        <v>892400</v>
      </c>
      <c r="D1163" s="1" t="s">
        <v>5530</v>
      </c>
      <c r="E1163" s="71">
        <v>2389701</v>
      </c>
      <c r="G1163" s="1" t="s">
        <v>5531</v>
      </c>
      <c r="H1163" s="72">
        <v>6098816</v>
      </c>
      <c r="I1163" s="1" t="s">
        <v>5532</v>
      </c>
      <c r="J1163" s="73">
        <v>0.75</v>
      </c>
      <c r="K1163" s="73">
        <v>0.75</v>
      </c>
      <c r="L1163" s="73">
        <v>0.75</v>
      </c>
      <c r="M1163" s="1">
        <v>1</v>
      </c>
      <c r="N1163" s="1" t="s">
        <v>1330</v>
      </c>
      <c r="O1163" s="1" t="s">
        <v>1484</v>
      </c>
      <c r="P1163" s="1">
        <v>40101010</v>
      </c>
      <c r="Q1163" s="73">
        <v>8222406161</v>
      </c>
      <c r="R1163" s="74">
        <v>13.35</v>
      </c>
      <c r="S1163" s="1" t="s">
        <v>3111</v>
      </c>
      <c r="T1163" s="75">
        <v>31.846499999999999</v>
      </c>
      <c r="U1163" s="76">
        <v>2585114272.7462201</v>
      </c>
      <c r="V1163" s="77">
        <v>2585114272.8744998</v>
      </c>
      <c r="W1163" s="77">
        <v>3446819030.32829</v>
      </c>
      <c r="X1163" s="76">
        <v>4.0526030071000004E-3</v>
      </c>
      <c r="Y1163" s="71">
        <v>0</v>
      </c>
      <c r="Z1163" s="71">
        <v>1</v>
      </c>
      <c r="AA1163" s="71">
        <v>0</v>
      </c>
      <c r="AB1163" s="71">
        <v>0</v>
      </c>
      <c r="AC1163" s="73">
        <v>1</v>
      </c>
      <c r="AD1163" s="73">
        <v>0</v>
      </c>
      <c r="AE1163" s="1" t="s">
        <v>3112</v>
      </c>
      <c r="AF1163" s="1" t="s">
        <v>1450</v>
      </c>
      <c r="AG1163" s="1" t="s">
        <v>1451</v>
      </c>
      <c r="AI1163" s="2" t="str">
        <f>INDEX('ISO2-ISO3'!$D$1:$D$249, MATCH($N1163, 'ISO2-ISO3'!$C$1:$C$249, 0))</f>
        <v>TWN</v>
      </c>
      <c r="AJ1163" s="2" t="str">
        <f>INDEX('WB Country Groups'!$C$2:$C$219, MATCH($AI1163, 'WB Country Groups'!$B$2:$B$219, 0))</f>
        <v>East Asia &amp; Pacific</v>
      </c>
    </row>
    <row r="1164" spans="1:36">
      <c r="A1164" s="70">
        <v>45169</v>
      </c>
      <c r="B1164" s="70">
        <v>45169</v>
      </c>
      <c r="C1164" s="71">
        <v>892400</v>
      </c>
      <c r="D1164" s="1" t="s">
        <v>5533</v>
      </c>
      <c r="E1164" s="71">
        <v>2389801</v>
      </c>
      <c r="G1164" s="1" t="s">
        <v>5534</v>
      </c>
      <c r="H1164" s="72">
        <v>6283601</v>
      </c>
      <c r="I1164" s="1" t="s">
        <v>5535</v>
      </c>
      <c r="J1164" s="73">
        <v>0.4</v>
      </c>
      <c r="K1164" s="73">
        <v>0.4</v>
      </c>
      <c r="L1164" s="73">
        <v>0.4</v>
      </c>
      <c r="M1164" s="1">
        <v>1</v>
      </c>
      <c r="N1164" s="1" t="s">
        <v>1330</v>
      </c>
      <c r="O1164" s="1" t="s">
        <v>1474</v>
      </c>
      <c r="P1164" s="1">
        <v>45301020</v>
      </c>
      <c r="Q1164" s="73">
        <v>3098042894</v>
      </c>
      <c r="R1164" s="74">
        <v>66.599999999999994</v>
      </c>
      <c r="S1164" s="1" t="s">
        <v>3111</v>
      </c>
      <c r="T1164" s="75">
        <v>31.846499999999999</v>
      </c>
      <c r="U1164" s="76">
        <v>2591552060.5454302</v>
      </c>
      <c r="V1164" s="77">
        <v>2591552060.5454302</v>
      </c>
      <c r="W1164" s="77">
        <v>6478880151.3635702</v>
      </c>
      <c r="X1164" s="76">
        <v>4.0626953262E-3</v>
      </c>
      <c r="Y1164" s="71">
        <v>0</v>
      </c>
      <c r="Z1164" s="71">
        <v>1</v>
      </c>
      <c r="AA1164" s="71">
        <v>0</v>
      </c>
      <c r="AB1164" s="71">
        <v>0</v>
      </c>
      <c r="AC1164" s="73">
        <v>1</v>
      </c>
      <c r="AD1164" s="73">
        <v>0</v>
      </c>
      <c r="AE1164" s="1" t="s">
        <v>3112</v>
      </c>
      <c r="AF1164" s="1" t="s">
        <v>1450</v>
      </c>
      <c r="AG1164" s="1" t="s">
        <v>1451</v>
      </c>
      <c r="AI1164" s="2" t="str">
        <f>INDEX('ISO2-ISO3'!$D$1:$D$249, MATCH($N1164, 'ISO2-ISO3'!$C$1:$C$249, 0))</f>
        <v>TWN</v>
      </c>
      <c r="AJ1164" s="2" t="str">
        <f>INDEX('WB Country Groups'!$C$2:$C$219, MATCH($AI1164, 'WB Country Groups'!$B$2:$B$219, 0))</f>
        <v>East Asia &amp; Pacific</v>
      </c>
    </row>
    <row r="1165" spans="1:36">
      <c r="A1165" s="70">
        <v>45169</v>
      </c>
      <c r="B1165" s="70">
        <v>45169</v>
      </c>
      <c r="C1165" s="71">
        <v>892400</v>
      </c>
      <c r="D1165" s="1" t="s">
        <v>5536</v>
      </c>
      <c r="E1165" s="71">
        <v>2390001</v>
      </c>
      <c r="G1165" s="1" t="s">
        <v>5537</v>
      </c>
      <c r="H1165" s="72">
        <v>6287841</v>
      </c>
      <c r="I1165" s="1" t="s">
        <v>5538</v>
      </c>
      <c r="J1165" s="73">
        <v>0.6</v>
      </c>
      <c r="K1165" s="73">
        <v>0.49</v>
      </c>
      <c r="L1165" s="73">
        <v>0.49</v>
      </c>
      <c r="M1165" s="1">
        <v>1</v>
      </c>
      <c r="N1165" s="1" t="s">
        <v>1330</v>
      </c>
      <c r="O1165" s="1" t="s">
        <v>1692</v>
      </c>
      <c r="P1165" s="1">
        <v>50101020</v>
      </c>
      <c r="Q1165" s="73">
        <v>7757446545</v>
      </c>
      <c r="R1165" s="74">
        <v>116</v>
      </c>
      <c r="S1165" s="1" t="s">
        <v>3111</v>
      </c>
      <c r="T1165" s="75">
        <v>31.846499999999999</v>
      </c>
      <c r="U1165" s="76">
        <v>13845579941.8398</v>
      </c>
      <c r="V1165" s="77">
        <v>13845579941.8398</v>
      </c>
      <c r="W1165" s="77">
        <v>28256285595.5914</v>
      </c>
      <c r="X1165" s="76">
        <v>2.1705283785100001E-2</v>
      </c>
      <c r="Y1165" s="71">
        <v>1</v>
      </c>
      <c r="Z1165" s="71">
        <v>0</v>
      </c>
      <c r="AA1165" s="71">
        <v>0</v>
      </c>
      <c r="AB1165" s="71">
        <v>0</v>
      </c>
      <c r="AC1165" s="73">
        <v>0.65</v>
      </c>
      <c r="AD1165" s="73">
        <v>0.35</v>
      </c>
      <c r="AE1165" s="1" t="s">
        <v>3112</v>
      </c>
      <c r="AF1165" s="1" t="s">
        <v>1450</v>
      </c>
      <c r="AG1165" s="1" t="s">
        <v>1451</v>
      </c>
      <c r="AI1165" s="2" t="str">
        <f>INDEX('ISO2-ISO3'!$D$1:$D$249, MATCH($N1165, 'ISO2-ISO3'!$C$1:$C$249, 0))</f>
        <v>TWN</v>
      </c>
      <c r="AJ1165" s="2" t="str">
        <f>INDEX('WB Country Groups'!$C$2:$C$219, MATCH($AI1165, 'WB Country Groups'!$B$2:$B$219, 0))</f>
        <v>East Asia &amp; Pacific</v>
      </c>
    </row>
    <row r="1166" spans="1:36">
      <c r="A1166" s="70">
        <v>45169</v>
      </c>
      <c r="B1166" s="70">
        <v>45169</v>
      </c>
      <c r="C1166" s="71">
        <v>892400</v>
      </c>
      <c r="D1166" s="1" t="s">
        <v>5539</v>
      </c>
      <c r="E1166" s="71">
        <v>2390101</v>
      </c>
      <c r="G1166" s="1" t="s">
        <v>5540</v>
      </c>
      <c r="H1166" s="72">
        <v>6424110</v>
      </c>
      <c r="I1166" s="1" t="s">
        <v>5541</v>
      </c>
      <c r="J1166" s="73">
        <v>0.8</v>
      </c>
      <c r="K1166" s="73">
        <v>0.8</v>
      </c>
      <c r="L1166" s="73">
        <v>0.8</v>
      </c>
      <c r="M1166" s="1">
        <v>1</v>
      </c>
      <c r="N1166" s="1" t="s">
        <v>1330</v>
      </c>
      <c r="O1166" s="1" t="s">
        <v>1484</v>
      </c>
      <c r="P1166" s="1">
        <v>40201020</v>
      </c>
      <c r="Q1166" s="73">
        <v>12689082376</v>
      </c>
      <c r="R1166" s="74">
        <v>24.4</v>
      </c>
      <c r="S1166" s="1" t="s">
        <v>3111</v>
      </c>
      <c r="T1166" s="75">
        <v>31.846499999999999</v>
      </c>
      <c r="U1166" s="76">
        <v>7777648657.7652197</v>
      </c>
      <c r="V1166" s="77">
        <v>7777648657.7652197</v>
      </c>
      <c r="W1166" s="77">
        <v>9722060822.2065201</v>
      </c>
      <c r="X1166" s="76">
        <v>1.219277719E-2</v>
      </c>
      <c r="Y1166" s="71">
        <v>1</v>
      </c>
      <c r="Z1166" s="71">
        <v>0</v>
      </c>
      <c r="AA1166" s="71">
        <v>0</v>
      </c>
      <c r="AB1166" s="71">
        <v>0</v>
      </c>
      <c r="AC1166" s="73">
        <v>1</v>
      </c>
      <c r="AD1166" s="73">
        <v>0</v>
      </c>
      <c r="AE1166" s="1" t="s">
        <v>3112</v>
      </c>
      <c r="AF1166" s="1" t="s">
        <v>1450</v>
      </c>
      <c r="AG1166" s="1" t="s">
        <v>1451</v>
      </c>
      <c r="AI1166" s="2" t="str">
        <f>INDEX('ISO2-ISO3'!$D$1:$D$249, MATCH($N1166, 'ISO2-ISO3'!$C$1:$C$249, 0))</f>
        <v>TWN</v>
      </c>
      <c r="AJ1166" s="2" t="str">
        <f>INDEX('WB Country Groups'!$C$2:$C$219, MATCH($AI1166, 'WB Country Groups'!$B$2:$B$219, 0))</f>
        <v>East Asia &amp; Pacific</v>
      </c>
    </row>
    <row r="1167" spans="1:36">
      <c r="A1167" s="70">
        <v>45169</v>
      </c>
      <c r="B1167" s="70">
        <v>45169</v>
      </c>
      <c r="C1167" s="71">
        <v>892400</v>
      </c>
      <c r="D1167" s="1" t="s">
        <v>5542</v>
      </c>
      <c r="E1167" s="71">
        <v>2390401</v>
      </c>
      <c r="G1167" s="1" t="s">
        <v>5543</v>
      </c>
      <c r="H1167" s="72">
        <v>6984380</v>
      </c>
      <c r="I1167" s="1" t="s">
        <v>5544</v>
      </c>
      <c r="J1167" s="73">
        <v>0.75</v>
      </c>
      <c r="K1167" s="73">
        <v>0.75</v>
      </c>
      <c r="L1167" s="73">
        <v>0.75</v>
      </c>
      <c r="M1167" s="1">
        <v>1</v>
      </c>
      <c r="N1167" s="1" t="s">
        <v>1330</v>
      </c>
      <c r="O1167" s="1" t="s">
        <v>1474</v>
      </c>
      <c r="P1167" s="1">
        <v>45203015</v>
      </c>
      <c r="Q1167" s="73">
        <v>421454233</v>
      </c>
      <c r="R1167" s="74">
        <v>485</v>
      </c>
      <c r="S1167" s="1" t="s">
        <v>3111</v>
      </c>
      <c r="T1167" s="75">
        <v>31.846499999999999</v>
      </c>
      <c r="U1167" s="76">
        <v>4813840681.1973104</v>
      </c>
      <c r="V1167" s="77">
        <v>4813840681.1973104</v>
      </c>
      <c r="W1167" s="77">
        <v>6418454241.5964098</v>
      </c>
      <c r="X1167" s="76">
        <v>7.5465078761999997E-3</v>
      </c>
      <c r="Y1167" s="71">
        <v>0</v>
      </c>
      <c r="Z1167" s="71">
        <v>1</v>
      </c>
      <c r="AA1167" s="71">
        <v>0</v>
      </c>
      <c r="AB1167" s="71">
        <v>0</v>
      </c>
      <c r="AC1167" s="73">
        <v>1</v>
      </c>
      <c r="AD1167" s="73">
        <v>0</v>
      </c>
      <c r="AE1167" s="1" t="s">
        <v>3112</v>
      </c>
      <c r="AF1167" s="1" t="s">
        <v>1450</v>
      </c>
      <c r="AG1167" s="1" t="s">
        <v>1451</v>
      </c>
      <c r="AI1167" s="2" t="str">
        <f>INDEX('ISO2-ISO3'!$D$1:$D$249, MATCH($N1167, 'ISO2-ISO3'!$C$1:$C$249, 0))</f>
        <v>TWN</v>
      </c>
      <c r="AJ1167" s="2" t="str">
        <f>INDEX('WB Country Groups'!$C$2:$C$219, MATCH($AI1167, 'WB Country Groups'!$B$2:$B$219, 0))</f>
        <v>East Asia &amp; Pacific</v>
      </c>
    </row>
    <row r="1168" spans="1:36">
      <c r="A1168" s="70">
        <v>45169</v>
      </c>
      <c r="B1168" s="70">
        <v>45169</v>
      </c>
      <c r="C1168" s="71">
        <v>892400</v>
      </c>
      <c r="D1168" s="1" t="s">
        <v>5545</v>
      </c>
      <c r="E1168" s="71">
        <v>2390701</v>
      </c>
      <c r="G1168" s="1" t="s">
        <v>5546</v>
      </c>
      <c r="H1168" s="72">
        <v>6288190</v>
      </c>
      <c r="I1168" s="1" t="s">
        <v>5547</v>
      </c>
      <c r="J1168" s="73">
        <v>0.85</v>
      </c>
      <c r="K1168" s="73">
        <v>0.85</v>
      </c>
      <c r="L1168" s="73">
        <v>0.85</v>
      </c>
      <c r="M1168" s="1">
        <v>1</v>
      </c>
      <c r="N1168" s="1" t="s">
        <v>1330</v>
      </c>
      <c r="O1168" s="1" t="s">
        <v>1474</v>
      </c>
      <c r="P1168" s="1">
        <v>45203015</v>
      </c>
      <c r="Q1168" s="73">
        <v>7699396092</v>
      </c>
      <c r="R1168" s="74">
        <v>17.8</v>
      </c>
      <c r="S1168" s="1" t="s">
        <v>3111</v>
      </c>
      <c r="T1168" s="75">
        <v>31.846499999999999</v>
      </c>
      <c r="U1168" s="76">
        <v>3657917286.7335501</v>
      </c>
      <c r="V1168" s="77">
        <v>3657917286.7335501</v>
      </c>
      <c r="W1168" s="77">
        <v>4303432102.0394697</v>
      </c>
      <c r="X1168" s="76">
        <v>5.7344028278E-3</v>
      </c>
      <c r="Y1168" s="71">
        <v>0</v>
      </c>
      <c r="Z1168" s="71">
        <v>1</v>
      </c>
      <c r="AA1168" s="71">
        <v>0</v>
      </c>
      <c r="AB1168" s="71">
        <v>0</v>
      </c>
      <c r="AC1168" s="73">
        <v>1</v>
      </c>
      <c r="AD1168" s="73">
        <v>0</v>
      </c>
      <c r="AE1168" s="1" t="s">
        <v>3112</v>
      </c>
      <c r="AF1168" s="1" t="s">
        <v>1450</v>
      </c>
      <c r="AG1168" s="1" t="s">
        <v>1451</v>
      </c>
      <c r="AI1168" s="2" t="str">
        <f>INDEX('ISO2-ISO3'!$D$1:$D$249, MATCH($N1168, 'ISO2-ISO3'!$C$1:$C$249, 0))</f>
        <v>TWN</v>
      </c>
      <c r="AJ1168" s="2" t="str">
        <f>INDEX('WB Country Groups'!$C$2:$C$219, MATCH($AI1168, 'WB Country Groups'!$B$2:$B$219, 0))</f>
        <v>East Asia &amp; Pacific</v>
      </c>
    </row>
    <row r="1169" spans="1:36">
      <c r="A1169" s="70">
        <v>45169</v>
      </c>
      <c r="B1169" s="70">
        <v>45169</v>
      </c>
      <c r="C1169" s="71">
        <v>892400</v>
      </c>
      <c r="D1169" s="1" t="s">
        <v>5548</v>
      </c>
      <c r="E1169" s="71">
        <v>2391201</v>
      </c>
      <c r="G1169" s="1" t="s">
        <v>5549</v>
      </c>
      <c r="H1169" s="72">
        <v>6444066</v>
      </c>
      <c r="I1169" s="1" t="s">
        <v>5550</v>
      </c>
      <c r="J1169" s="73">
        <v>0.8</v>
      </c>
      <c r="K1169" s="73">
        <v>0.8</v>
      </c>
      <c r="L1169" s="73">
        <v>0.8</v>
      </c>
      <c r="M1169" s="1">
        <v>1</v>
      </c>
      <c r="N1169" s="1" t="s">
        <v>1330</v>
      </c>
      <c r="O1169" s="1" t="s">
        <v>1484</v>
      </c>
      <c r="P1169" s="1">
        <v>40101010</v>
      </c>
      <c r="Q1169" s="73">
        <v>14051338157</v>
      </c>
      <c r="R1169" s="74">
        <v>35.9</v>
      </c>
      <c r="S1169" s="1" t="s">
        <v>3111</v>
      </c>
      <c r="T1169" s="75">
        <v>31.846499999999999</v>
      </c>
      <c r="U1169" s="76">
        <v>12671861330.7283</v>
      </c>
      <c r="V1169" s="77">
        <v>12671861330.7283</v>
      </c>
      <c r="W1169" s="77">
        <v>15839826663.4104</v>
      </c>
      <c r="X1169" s="76">
        <v>1.9865281730699999E-2</v>
      </c>
      <c r="Y1169" s="71">
        <v>1</v>
      </c>
      <c r="Z1169" s="71">
        <v>0</v>
      </c>
      <c r="AA1169" s="71">
        <v>0</v>
      </c>
      <c r="AB1169" s="71">
        <v>0</v>
      </c>
      <c r="AC1169" s="73">
        <v>1</v>
      </c>
      <c r="AD1169" s="73">
        <v>0</v>
      </c>
      <c r="AE1169" s="1" t="s">
        <v>3112</v>
      </c>
      <c r="AF1169" s="1" t="s">
        <v>1450</v>
      </c>
      <c r="AG1169" s="1" t="s">
        <v>1451</v>
      </c>
      <c r="AI1169" s="2" t="str">
        <f>INDEX('ISO2-ISO3'!$D$1:$D$249, MATCH($N1169, 'ISO2-ISO3'!$C$1:$C$249, 0))</f>
        <v>TWN</v>
      </c>
      <c r="AJ1169" s="2" t="str">
        <f>INDEX('WB Country Groups'!$C$2:$C$219, MATCH($AI1169, 'WB Country Groups'!$B$2:$B$219, 0))</f>
        <v>East Asia &amp; Pacific</v>
      </c>
    </row>
    <row r="1170" spans="1:36">
      <c r="A1170" s="70">
        <v>45169</v>
      </c>
      <c r="B1170" s="70">
        <v>45169</v>
      </c>
      <c r="C1170" s="71">
        <v>892400</v>
      </c>
      <c r="D1170" s="1" t="s">
        <v>5551</v>
      </c>
      <c r="E1170" s="71">
        <v>2395001</v>
      </c>
      <c r="G1170" s="1" t="s">
        <v>5552</v>
      </c>
      <c r="H1170" s="72">
        <v>53673</v>
      </c>
      <c r="I1170" s="1" t="s">
        <v>5553</v>
      </c>
      <c r="J1170" s="73">
        <v>1</v>
      </c>
      <c r="K1170" s="73">
        <v>1</v>
      </c>
      <c r="L1170" s="73">
        <v>1</v>
      </c>
      <c r="M1170" s="1">
        <v>1</v>
      </c>
      <c r="N1170" s="1" t="s">
        <v>1369</v>
      </c>
      <c r="O1170" s="1" t="s">
        <v>1467</v>
      </c>
      <c r="P1170" s="1">
        <v>20107010</v>
      </c>
      <c r="Q1170" s="73">
        <v>438547334</v>
      </c>
      <c r="R1170" s="74">
        <v>55.24</v>
      </c>
      <c r="S1170" s="1" t="s">
        <v>1669</v>
      </c>
      <c r="T1170" s="75">
        <v>0.78917255257862096</v>
      </c>
      <c r="U1170" s="76">
        <v>30697158246.322201</v>
      </c>
      <c r="V1170" s="77">
        <v>30697158246.322201</v>
      </c>
      <c r="W1170" s="77">
        <v>30697158246.322201</v>
      </c>
      <c r="X1170" s="76">
        <v>4.81229774363E-2</v>
      </c>
      <c r="Y1170" s="71">
        <v>1</v>
      </c>
      <c r="Z1170" s="71">
        <v>0</v>
      </c>
      <c r="AA1170" s="71">
        <v>0</v>
      </c>
      <c r="AB1170" s="71">
        <v>0</v>
      </c>
      <c r="AC1170" s="73">
        <v>0</v>
      </c>
      <c r="AD1170" s="73">
        <v>1</v>
      </c>
      <c r="AE1170" s="1" t="s">
        <v>1670</v>
      </c>
      <c r="AF1170" s="1" t="s">
        <v>1450</v>
      </c>
      <c r="AG1170" s="1" t="s">
        <v>1451</v>
      </c>
      <c r="AI1170" s="2" t="str">
        <f>INDEX('ISO2-ISO3'!$D$1:$D$249, MATCH($N1170, 'ISO2-ISO3'!$C$1:$C$249, 0))</f>
        <v>GBR</v>
      </c>
      <c r="AJ1170" s="2" t="str">
        <f>INDEX('WB Country Groups'!$C$2:$C$219, MATCH($AI1170, 'WB Country Groups'!$B$2:$B$219, 0))</f>
        <v>Europe &amp; Central Asia</v>
      </c>
    </row>
    <row r="1171" spans="1:36">
      <c r="A1171" s="70">
        <v>45169</v>
      </c>
      <c r="B1171" s="70">
        <v>45169</v>
      </c>
      <c r="C1171" s="71">
        <v>892400</v>
      </c>
      <c r="D1171" s="1" t="s">
        <v>5554</v>
      </c>
      <c r="E1171" s="71">
        <v>2396301</v>
      </c>
      <c r="G1171" s="1" t="s">
        <v>5555</v>
      </c>
      <c r="H1171" s="72">
        <v>6801575</v>
      </c>
      <c r="I1171" s="1" t="s">
        <v>5556</v>
      </c>
      <c r="J1171" s="73">
        <v>0.85</v>
      </c>
      <c r="K1171" s="73">
        <v>0.85</v>
      </c>
      <c r="L1171" s="73">
        <v>0.85</v>
      </c>
      <c r="M1171" s="1">
        <v>1</v>
      </c>
      <c r="N1171" s="1" t="s">
        <v>1305</v>
      </c>
      <c r="O1171" s="1" t="s">
        <v>1499</v>
      </c>
      <c r="P1171" s="1">
        <v>30101030</v>
      </c>
      <c r="Q1171" s="73">
        <v>591338502</v>
      </c>
      <c r="R1171" s="74">
        <v>263.83</v>
      </c>
      <c r="S1171" s="1" t="s">
        <v>1573</v>
      </c>
      <c r="T1171" s="75">
        <v>18.934999999999999</v>
      </c>
      <c r="U1171" s="76">
        <v>7003480931.3578501</v>
      </c>
      <c r="V1171" s="77">
        <v>7003480931.3578501</v>
      </c>
      <c r="W1171" s="77">
        <v>8239389331.0092402</v>
      </c>
      <c r="X1171" s="76">
        <v>1.0979138594199999E-2</v>
      </c>
      <c r="Y1171" s="71">
        <v>1</v>
      </c>
      <c r="Z1171" s="71">
        <v>0</v>
      </c>
      <c r="AA1171" s="71">
        <v>0</v>
      </c>
      <c r="AB1171" s="71">
        <v>0</v>
      </c>
      <c r="AC1171" s="73">
        <v>0.35</v>
      </c>
      <c r="AD1171" s="73">
        <v>0.65</v>
      </c>
      <c r="AE1171" s="1" t="s">
        <v>1574</v>
      </c>
      <c r="AF1171" s="1" t="s">
        <v>1450</v>
      </c>
      <c r="AG1171" s="1" t="s">
        <v>1451</v>
      </c>
      <c r="AI1171" s="2" t="str">
        <f>INDEX('ISO2-ISO3'!$D$1:$D$249, MATCH($N1171, 'ISO2-ISO3'!$C$1:$C$249, 0))</f>
        <v>ZAF</v>
      </c>
      <c r="AJ1171" s="2" t="str">
        <f>INDEX('WB Country Groups'!$C$2:$C$219, MATCH($AI1171, 'WB Country Groups'!$B$2:$B$219, 0))</f>
        <v>Sub-Saharan Africa</v>
      </c>
    </row>
    <row r="1172" spans="1:36">
      <c r="A1172" s="70">
        <v>45169</v>
      </c>
      <c r="B1172" s="70">
        <v>45169</v>
      </c>
      <c r="C1172" s="71">
        <v>892400</v>
      </c>
      <c r="D1172" s="1" t="s">
        <v>5557</v>
      </c>
      <c r="E1172" s="71">
        <v>2399401</v>
      </c>
      <c r="G1172" s="1" t="s">
        <v>5558</v>
      </c>
      <c r="H1172" s="72" t="s">
        <v>5559</v>
      </c>
      <c r="I1172" s="1" t="s">
        <v>5560</v>
      </c>
      <c r="J1172" s="73">
        <v>0.95</v>
      </c>
      <c r="K1172" s="73">
        <v>0.95</v>
      </c>
      <c r="L1172" s="73">
        <v>0.95</v>
      </c>
      <c r="M1172" s="1">
        <v>1</v>
      </c>
      <c r="N1172" s="1" t="s">
        <v>1324</v>
      </c>
      <c r="O1172" s="1" t="s">
        <v>1467</v>
      </c>
      <c r="P1172" s="1">
        <v>20102010</v>
      </c>
      <c r="Q1172" s="73">
        <v>35874333</v>
      </c>
      <c r="R1172" s="74">
        <v>458.6</v>
      </c>
      <c r="S1172" s="1" t="s">
        <v>1468</v>
      </c>
      <c r="T1172" s="75">
        <v>0.88324999999999998</v>
      </c>
      <c r="U1172" s="76">
        <v>17695296527.7215</v>
      </c>
      <c r="V1172" s="77">
        <v>17695296527.7215</v>
      </c>
      <c r="W1172" s="77">
        <v>18626627923.9174</v>
      </c>
      <c r="X1172" s="76">
        <v>2.7740364391299999E-2</v>
      </c>
      <c r="Y1172" s="71">
        <v>0</v>
      </c>
      <c r="Z1172" s="71">
        <v>1</v>
      </c>
      <c r="AA1172" s="71">
        <v>0</v>
      </c>
      <c r="AB1172" s="71">
        <v>0</v>
      </c>
      <c r="AC1172" s="73">
        <v>0.35</v>
      </c>
      <c r="AD1172" s="73">
        <v>0.65</v>
      </c>
      <c r="AE1172" s="1" t="s">
        <v>1469</v>
      </c>
      <c r="AF1172" s="1" t="s">
        <v>1470</v>
      </c>
      <c r="AG1172" s="1" t="s">
        <v>1451</v>
      </c>
      <c r="AI1172" s="2" t="str">
        <f>INDEX('ISO2-ISO3'!$D$1:$D$249, MATCH($N1172, 'ISO2-ISO3'!$C$1:$C$249, 0))</f>
        <v>CHE</v>
      </c>
      <c r="AJ1172" s="2" t="str">
        <f>INDEX('WB Country Groups'!$C$2:$C$219, MATCH($AI1172, 'WB Country Groups'!$B$2:$B$219, 0))</f>
        <v>Europe &amp; Central Asia</v>
      </c>
    </row>
    <row r="1173" spans="1:36">
      <c r="A1173" s="70">
        <v>45169</v>
      </c>
      <c r="B1173" s="70">
        <v>45169</v>
      </c>
      <c r="C1173" s="71">
        <v>892400</v>
      </c>
      <c r="D1173" s="1" t="s">
        <v>5561</v>
      </c>
      <c r="E1173" s="71">
        <v>2403701</v>
      </c>
      <c r="G1173" s="1" t="s">
        <v>5562</v>
      </c>
      <c r="H1173" s="72">
        <v>5932409</v>
      </c>
      <c r="I1173" s="1" t="s">
        <v>5563</v>
      </c>
      <c r="J1173" s="73">
        <v>0.65</v>
      </c>
      <c r="K1173" s="73">
        <v>0.65</v>
      </c>
      <c r="L1173" s="73">
        <v>0.65</v>
      </c>
      <c r="M1173" s="1">
        <v>1</v>
      </c>
      <c r="N1173" s="1" t="s">
        <v>1058</v>
      </c>
      <c r="O1173" s="1" t="s">
        <v>1474</v>
      </c>
      <c r="P1173" s="1">
        <v>45102010</v>
      </c>
      <c r="Q1173" s="73">
        <v>126000000</v>
      </c>
      <c r="R1173" s="74">
        <v>44.94</v>
      </c>
      <c r="S1173" s="1" t="s">
        <v>1456</v>
      </c>
      <c r="T1173" s="75">
        <v>0.92136177270005104</v>
      </c>
      <c r="U1173" s="76">
        <v>3994724015.0999999</v>
      </c>
      <c r="V1173" s="77">
        <v>3994724015.0999999</v>
      </c>
      <c r="W1173" s="77">
        <v>6145729254</v>
      </c>
      <c r="X1173" s="76">
        <v>6.2624042297000004E-3</v>
      </c>
      <c r="Y1173" s="71">
        <v>0</v>
      </c>
      <c r="Z1173" s="71">
        <v>1</v>
      </c>
      <c r="AA1173" s="71">
        <v>0</v>
      </c>
      <c r="AB1173" s="71">
        <v>0</v>
      </c>
      <c r="AC1173" s="73">
        <v>0</v>
      </c>
      <c r="AD1173" s="73">
        <v>1</v>
      </c>
      <c r="AE1173" s="1" t="s">
        <v>1523</v>
      </c>
      <c r="AF1173" s="1" t="s">
        <v>1524</v>
      </c>
      <c r="AG1173" s="1" t="s">
        <v>1451</v>
      </c>
      <c r="AI1173" s="2" t="str">
        <f>INDEX('ISO2-ISO3'!$D$1:$D$249, MATCH($N1173, 'ISO2-ISO3'!$C$1:$C$249, 0))</f>
        <v>DEU</v>
      </c>
      <c r="AJ1173" s="2" t="str">
        <f>INDEX('WB Country Groups'!$C$2:$C$219, MATCH($AI1173, 'WB Country Groups'!$B$2:$B$219, 0))</f>
        <v>Europe &amp; Central Asia</v>
      </c>
    </row>
    <row r="1174" spans="1:36">
      <c r="A1174" s="70">
        <v>45169</v>
      </c>
      <c r="B1174" s="70">
        <v>45169</v>
      </c>
      <c r="C1174" s="71">
        <v>892400</v>
      </c>
      <c r="D1174" s="1" t="s">
        <v>5564</v>
      </c>
      <c r="E1174" s="71">
        <v>2410201</v>
      </c>
      <c r="G1174" s="1" t="s">
        <v>5565</v>
      </c>
      <c r="H1174" s="72">
        <v>7156036</v>
      </c>
      <c r="I1174" s="1" t="s">
        <v>5566</v>
      </c>
      <c r="J1174" s="73">
        <v>0.85</v>
      </c>
      <c r="K1174" s="73">
        <v>0.85</v>
      </c>
      <c r="L1174" s="73">
        <v>0.85</v>
      </c>
      <c r="M1174" s="1">
        <v>1</v>
      </c>
      <c r="N1174" s="1" t="s">
        <v>1324</v>
      </c>
      <c r="O1174" s="1" t="s">
        <v>1447</v>
      </c>
      <c r="P1174" s="1">
        <v>35101010</v>
      </c>
      <c r="Q1174" s="73">
        <v>61159719</v>
      </c>
      <c r="R1174" s="74">
        <v>233.7</v>
      </c>
      <c r="S1174" s="1" t="s">
        <v>1468</v>
      </c>
      <c r="T1174" s="75">
        <v>0.88324999999999998</v>
      </c>
      <c r="U1174" s="76">
        <v>13754964484.2966</v>
      </c>
      <c r="V1174" s="77">
        <v>13754964484.2966</v>
      </c>
      <c r="W1174" s="77">
        <v>16182311157.996</v>
      </c>
      <c r="X1174" s="76">
        <v>2.1563228758899999E-2</v>
      </c>
      <c r="Y1174" s="71">
        <v>1</v>
      </c>
      <c r="Z1174" s="71">
        <v>0</v>
      </c>
      <c r="AA1174" s="71">
        <v>0</v>
      </c>
      <c r="AB1174" s="71">
        <v>0</v>
      </c>
      <c r="AC1174" s="73">
        <v>0</v>
      </c>
      <c r="AD1174" s="73">
        <v>1</v>
      </c>
      <c r="AE1174" s="1" t="s">
        <v>1469</v>
      </c>
      <c r="AF1174" s="1" t="s">
        <v>1470</v>
      </c>
      <c r="AG1174" s="1" t="s">
        <v>1451</v>
      </c>
      <c r="AI1174" s="2" t="str">
        <f>INDEX('ISO2-ISO3'!$D$1:$D$249, MATCH($N1174, 'ISO2-ISO3'!$C$1:$C$249, 0))</f>
        <v>CHE</v>
      </c>
      <c r="AJ1174" s="2" t="str">
        <f>INDEX('WB Country Groups'!$C$2:$C$219, MATCH($AI1174, 'WB Country Groups'!$B$2:$B$219, 0))</f>
        <v>Europe &amp; Central Asia</v>
      </c>
    </row>
    <row r="1175" spans="1:36">
      <c r="A1175" s="70">
        <v>45169</v>
      </c>
      <c r="B1175" s="70">
        <v>45169</v>
      </c>
      <c r="C1175" s="71">
        <v>892400</v>
      </c>
      <c r="D1175" s="1" t="s">
        <v>5567</v>
      </c>
      <c r="E1175" s="71">
        <v>2410501</v>
      </c>
      <c r="G1175" s="1" t="s">
        <v>5568</v>
      </c>
      <c r="H1175" s="72" t="s">
        <v>5569</v>
      </c>
      <c r="I1175" s="1" t="s">
        <v>5570</v>
      </c>
      <c r="J1175" s="73">
        <v>1</v>
      </c>
      <c r="K1175" s="73">
        <v>1</v>
      </c>
      <c r="L1175" s="73">
        <v>1</v>
      </c>
      <c r="M1175" s="1">
        <v>1</v>
      </c>
      <c r="N1175" s="1" t="s">
        <v>1058</v>
      </c>
      <c r="O1175" s="1" t="s">
        <v>1447</v>
      </c>
      <c r="P1175" s="1">
        <v>35203010</v>
      </c>
      <c r="Q1175" s="73">
        <v>227716433</v>
      </c>
      <c r="R1175" s="74">
        <v>42.19</v>
      </c>
      <c r="S1175" s="1" t="s">
        <v>1456</v>
      </c>
      <c r="T1175" s="75">
        <v>0.92136177270005104</v>
      </c>
      <c r="U1175" s="76">
        <v>10427344169.180799</v>
      </c>
      <c r="V1175" s="77">
        <v>10427344169.180799</v>
      </c>
      <c r="W1175" s="77">
        <v>10427344169.180799</v>
      </c>
      <c r="X1175" s="76">
        <v>1.6346622190499999E-2</v>
      </c>
      <c r="Y1175" s="71">
        <v>0</v>
      </c>
      <c r="Z1175" s="71">
        <v>1</v>
      </c>
      <c r="AA1175" s="71">
        <v>0</v>
      </c>
      <c r="AB1175" s="71">
        <v>0</v>
      </c>
      <c r="AC1175" s="73">
        <v>0</v>
      </c>
      <c r="AD1175" s="73">
        <v>1</v>
      </c>
      <c r="AE1175" s="1" t="s">
        <v>1523</v>
      </c>
      <c r="AF1175" s="1" t="s">
        <v>1524</v>
      </c>
      <c r="AG1175" s="1" t="s">
        <v>1451</v>
      </c>
      <c r="AI1175" s="2" t="str">
        <f>INDEX('ISO2-ISO3'!$D$1:$D$249, MATCH($N1175, 'ISO2-ISO3'!$C$1:$C$249, 0))</f>
        <v>DEU</v>
      </c>
      <c r="AJ1175" s="2" t="str">
        <f>INDEX('WB Country Groups'!$C$2:$C$219, MATCH($AI1175, 'WB Country Groups'!$B$2:$B$219, 0))</f>
        <v>Europe &amp; Central Asia</v>
      </c>
    </row>
    <row r="1176" spans="1:36">
      <c r="A1176" s="70">
        <v>45169</v>
      </c>
      <c r="B1176" s="70">
        <v>45169</v>
      </c>
      <c r="C1176" s="71">
        <v>892400</v>
      </c>
      <c r="D1176" s="1" t="s">
        <v>5571</v>
      </c>
      <c r="E1176" s="71">
        <v>2411401</v>
      </c>
      <c r="G1176" s="1" t="s">
        <v>5572</v>
      </c>
      <c r="H1176" s="72" t="s">
        <v>5573</v>
      </c>
      <c r="I1176" s="1" t="s">
        <v>5574</v>
      </c>
      <c r="J1176" s="73">
        <v>0.9</v>
      </c>
      <c r="K1176" s="73">
        <v>0.9</v>
      </c>
      <c r="L1176" s="73">
        <v>0.9</v>
      </c>
      <c r="M1176" s="1">
        <v>1</v>
      </c>
      <c r="N1176" s="1" t="s">
        <v>1009</v>
      </c>
      <c r="O1176" s="1" t="s">
        <v>1462</v>
      </c>
      <c r="P1176" s="1">
        <v>15101050</v>
      </c>
      <c r="Q1176" s="73">
        <v>227256400</v>
      </c>
      <c r="R1176" s="74">
        <v>298.5</v>
      </c>
      <c r="S1176" s="1" t="s">
        <v>1787</v>
      </c>
      <c r="T1176" s="75">
        <v>6.8669500000000001</v>
      </c>
      <c r="U1176" s="76">
        <v>8890764001.4853706</v>
      </c>
      <c r="V1176" s="77">
        <v>8890764001.4853706</v>
      </c>
      <c r="W1176" s="77">
        <v>12214811524.7672</v>
      </c>
      <c r="X1176" s="76">
        <v>1.39377733926E-2</v>
      </c>
      <c r="Y1176" s="71">
        <v>0</v>
      </c>
      <c r="Z1176" s="71">
        <v>1</v>
      </c>
      <c r="AA1176" s="71">
        <v>0</v>
      </c>
      <c r="AB1176" s="71">
        <v>0</v>
      </c>
      <c r="AC1176" s="73">
        <v>0</v>
      </c>
      <c r="AD1176" s="73">
        <v>1</v>
      </c>
      <c r="AE1176" s="1" t="s">
        <v>1788</v>
      </c>
      <c r="AF1176" s="1" t="s">
        <v>1450</v>
      </c>
      <c r="AG1176" s="1" t="s">
        <v>1619</v>
      </c>
      <c r="AI1176" s="2" t="str">
        <f>INDEX('ISO2-ISO3'!$D$1:$D$249, MATCH($N1176, 'ISO2-ISO3'!$C$1:$C$249, 0))</f>
        <v>DNK</v>
      </c>
      <c r="AJ1176" s="2" t="str">
        <f>INDEX('WB Country Groups'!$C$2:$C$219, MATCH($AI1176, 'WB Country Groups'!$B$2:$B$219, 0))</f>
        <v>Europe &amp; Central Asia</v>
      </c>
    </row>
    <row r="1177" spans="1:36">
      <c r="A1177" s="70">
        <v>45169</v>
      </c>
      <c r="B1177" s="70">
        <v>45169</v>
      </c>
      <c r="C1177" s="71">
        <v>892400</v>
      </c>
      <c r="D1177" s="1" t="s">
        <v>5575</v>
      </c>
      <c r="E1177" s="71">
        <v>2411501</v>
      </c>
      <c r="G1177" s="1" t="s">
        <v>5576</v>
      </c>
      <c r="H1177" s="72" t="s">
        <v>5577</v>
      </c>
      <c r="I1177" s="1" t="s">
        <v>5578</v>
      </c>
      <c r="J1177" s="73">
        <v>0.5</v>
      </c>
      <c r="K1177" s="73">
        <v>0.5</v>
      </c>
      <c r="L1177" s="73">
        <v>0.5</v>
      </c>
      <c r="M1177" s="1">
        <v>1</v>
      </c>
      <c r="N1177" s="1" t="s">
        <v>1293</v>
      </c>
      <c r="O1177" s="1" t="s">
        <v>1564</v>
      </c>
      <c r="P1177" s="1">
        <v>60201020</v>
      </c>
      <c r="Q1177" s="73">
        <v>5203195792</v>
      </c>
      <c r="R1177" s="74">
        <v>3.24</v>
      </c>
      <c r="S1177" s="1" t="s">
        <v>1834</v>
      </c>
      <c r="T1177" s="75">
        <v>1.3505</v>
      </c>
      <c r="U1177" s="76">
        <v>6241523275.1129198</v>
      </c>
      <c r="V1177" s="77">
        <v>6241523275.1129198</v>
      </c>
      <c r="W1177" s="77">
        <v>12483046550.2258</v>
      </c>
      <c r="X1177" s="76">
        <v>9.7846413444999999E-3</v>
      </c>
      <c r="Y1177" s="71">
        <v>0</v>
      </c>
      <c r="Z1177" s="71">
        <v>1</v>
      </c>
      <c r="AA1177" s="71">
        <v>0</v>
      </c>
      <c r="AB1177" s="71">
        <v>0</v>
      </c>
      <c r="AC1177" s="73">
        <v>0</v>
      </c>
      <c r="AD1177" s="73">
        <v>1</v>
      </c>
      <c r="AE1177" s="1" t="s">
        <v>1835</v>
      </c>
      <c r="AF1177" s="1" t="s">
        <v>1450</v>
      </c>
      <c r="AG1177" s="1" t="s">
        <v>1451</v>
      </c>
      <c r="AI1177" s="2" t="str">
        <f>INDEX('ISO2-ISO3'!$D$1:$D$249, MATCH($N1177, 'ISO2-ISO3'!$C$1:$C$249, 0))</f>
        <v>SGP</v>
      </c>
      <c r="AJ1177" s="2" t="str">
        <f>INDEX('WB Country Groups'!$C$2:$C$219, MATCH($AI1177, 'WB Country Groups'!$B$2:$B$219, 0))</f>
        <v>East Asia &amp; Pacific</v>
      </c>
    </row>
    <row r="1178" spans="1:36">
      <c r="A1178" s="70">
        <v>45169</v>
      </c>
      <c r="B1178" s="70">
        <v>45169</v>
      </c>
      <c r="C1178" s="71">
        <v>892400</v>
      </c>
      <c r="D1178" s="1" t="s">
        <v>5579</v>
      </c>
      <c r="E1178" s="71">
        <v>2411701</v>
      </c>
      <c r="G1178" s="1" t="s">
        <v>5580</v>
      </c>
      <c r="H1178" s="72">
        <v>4617859</v>
      </c>
      <c r="I1178" s="1" t="s">
        <v>5581</v>
      </c>
      <c r="J1178" s="73">
        <v>0.8</v>
      </c>
      <c r="K1178" s="73">
        <v>0.8</v>
      </c>
      <c r="L1178" s="73">
        <v>0.8</v>
      </c>
      <c r="M1178" s="1">
        <v>1</v>
      </c>
      <c r="N1178" s="1" t="s">
        <v>1058</v>
      </c>
      <c r="O1178" s="1" t="s">
        <v>1467</v>
      </c>
      <c r="P1178" s="1">
        <v>20301010</v>
      </c>
      <c r="Q1178" s="73">
        <v>1258059409</v>
      </c>
      <c r="R1178" s="74">
        <v>43.085000000000001</v>
      </c>
      <c r="S1178" s="1" t="s">
        <v>1456</v>
      </c>
      <c r="T1178" s="75">
        <v>0.92136177270005104</v>
      </c>
      <c r="U1178" s="76">
        <v>47063805981.810303</v>
      </c>
      <c r="V1178" s="77">
        <v>47063805981.810303</v>
      </c>
      <c r="W1178" s="77">
        <v>58829757477.262901</v>
      </c>
      <c r="X1178" s="76">
        <v>7.3780460561000002E-2</v>
      </c>
      <c r="Y1178" s="71">
        <v>1</v>
      </c>
      <c r="Z1178" s="71">
        <v>0</v>
      </c>
      <c r="AA1178" s="71">
        <v>0</v>
      </c>
      <c r="AB1178" s="71">
        <v>0</v>
      </c>
      <c r="AC1178" s="73">
        <v>1</v>
      </c>
      <c r="AD1178" s="73">
        <v>0</v>
      </c>
      <c r="AE1178" s="1" t="s">
        <v>1523</v>
      </c>
      <c r="AF1178" s="1" t="s">
        <v>1524</v>
      </c>
      <c r="AG1178" s="1" t="s">
        <v>1451</v>
      </c>
      <c r="AI1178" s="2" t="str">
        <f>INDEX('ISO2-ISO3'!$D$1:$D$249, MATCH($N1178, 'ISO2-ISO3'!$C$1:$C$249, 0))</f>
        <v>DEU</v>
      </c>
      <c r="AJ1178" s="2" t="str">
        <f>INDEX('WB Country Groups'!$C$2:$C$219, MATCH($AI1178, 'WB Country Groups'!$B$2:$B$219, 0))</f>
        <v>Europe &amp; Central Asia</v>
      </c>
    </row>
    <row r="1179" spans="1:36">
      <c r="A1179" s="70">
        <v>45169</v>
      </c>
      <c r="B1179" s="70">
        <v>45169</v>
      </c>
      <c r="C1179" s="71">
        <v>892400</v>
      </c>
      <c r="D1179" s="1" t="s">
        <v>5582</v>
      </c>
      <c r="E1179" s="71">
        <v>2411901</v>
      </c>
      <c r="G1179" s="1" t="s">
        <v>5583</v>
      </c>
      <c r="H1179" s="72" t="s">
        <v>5584</v>
      </c>
      <c r="I1179" s="1" t="s">
        <v>5585</v>
      </c>
      <c r="J1179" s="73">
        <v>0.5</v>
      </c>
      <c r="K1179" s="73">
        <v>0.5</v>
      </c>
      <c r="L1179" s="73">
        <v>0.5</v>
      </c>
      <c r="M1179" s="1">
        <v>1</v>
      </c>
      <c r="N1179" s="1" t="s">
        <v>925</v>
      </c>
      <c r="O1179" s="1" t="s">
        <v>1499</v>
      </c>
      <c r="P1179" s="1">
        <v>30201010</v>
      </c>
      <c r="Q1179" s="73">
        <v>1737195715</v>
      </c>
      <c r="R1179" s="74">
        <v>52.5</v>
      </c>
      <c r="S1179" s="1" t="s">
        <v>1456</v>
      </c>
      <c r="T1179" s="75">
        <v>0.92136177270005104</v>
      </c>
      <c r="U1179" s="76">
        <v>49493465943.475304</v>
      </c>
      <c r="V1179" s="77">
        <v>49493465943.475304</v>
      </c>
      <c r="W1179" s="77">
        <v>117562697136.951</v>
      </c>
      <c r="X1179" s="76">
        <v>7.7589362693699995E-2</v>
      </c>
      <c r="Y1179" s="71">
        <v>1</v>
      </c>
      <c r="Z1179" s="71">
        <v>0</v>
      </c>
      <c r="AA1179" s="71">
        <v>0</v>
      </c>
      <c r="AB1179" s="71">
        <v>0</v>
      </c>
      <c r="AC1179" s="73">
        <v>0</v>
      </c>
      <c r="AD1179" s="73">
        <v>1</v>
      </c>
      <c r="AE1179" s="1" t="s">
        <v>1463</v>
      </c>
      <c r="AF1179" s="1" t="s">
        <v>1450</v>
      </c>
      <c r="AG1179" s="1" t="s">
        <v>1451</v>
      </c>
      <c r="AI1179" s="2" t="str">
        <f>INDEX('ISO2-ISO3'!$D$1:$D$249, MATCH($N1179, 'ISO2-ISO3'!$C$1:$C$249, 0))</f>
        <v>BEL</v>
      </c>
      <c r="AJ1179" s="2" t="str">
        <f>INDEX('WB Country Groups'!$C$2:$C$219, MATCH($AI1179, 'WB Country Groups'!$B$2:$B$219, 0))</f>
        <v>Europe &amp; Central Asia</v>
      </c>
    </row>
    <row r="1180" spans="1:36">
      <c r="A1180" s="70">
        <v>45169</v>
      </c>
      <c r="B1180" s="70">
        <v>45169</v>
      </c>
      <c r="C1180" s="71">
        <v>892400</v>
      </c>
      <c r="D1180" s="1" t="s">
        <v>5586</v>
      </c>
      <c r="E1180" s="71">
        <v>2412001</v>
      </c>
      <c r="G1180" s="1" t="s">
        <v>5587</v>
      </c>
      <c r="H1180" s="72">
        <v>4732495</v>
      </c>
      <c r="I1180" s="1" t="s">
        <v>5588</v>
      </c>
      <c r="J1180" s="73">
        <v>0.5</v>
      </c>
      <c r="K1180" s="73">
        <v>0.5</v>
      </c>
      <c r="L1180" s="73">
        <v>0.5</v>
      </c>
      <c r="M1180" s="1">
        <v>1</v>
      </c>
      <c r="N1180" s="1" t="s">
        <v>1220</v>
      </c>
      <c r="O1180" s="1" t="s">
        <v>1692</v>
      </c>
      <c r="P1180" s="1">
        <v>50101020</v>
      </c>
      <c r="Q1180" s="73">
        <v>1399458033</v>
      </c>
      <c r="R1180" s="74">
        <v>113.9</v>
      </c>
      <c r="S1180" s="1" t="s">
        <v>2554</v>
      </c>
      <c r="T1180" s="75">
        <v>10.63715</v>
      </c>
      <c r="U1180" s="76">
        <v>7492527131.7364101</v>
      </c>
      <c r="V1180" s="77">
        <v>7492527131.7364101</v>
      </c>
      <c r="W1180" s="77">
        <v>14985054263.472799</v>
      </c>
      <c r="X1180" s="76">
        <v>1.17458010676E-2</v>
      </c>
      <c r="Y1180" s="71">
        <v>1</v>
      </c>
      <c r="Z1180" s="71">
        <v>0</v>
      </c>
      <c r="AA1180" s="71">
        <v>0</v>
      </c>
      <c r="AB1180" s="71">
        <v>0</v>
      </c>
      <c r="AC1180" s="73">
        <v>1</v>
      </c>
      <c r="AD1180" s="73">
        <v>0</v>
      </c>
      <c r="AE1180" s="1" t="s">
        <v>2555</v>
      </c>
      <c r="AF1180" s="1" t="s">
        <v>1450</v>
      </c>
      <c r="AG1180" s="1" t="s">
        <v>1451</v>
      </c>
      <c r="AI1180" s="2" t="str">
        <f>INDEX('ISO2-ISO3'!$D$1:$D$249, MATCH($N1180, 'ISO2-ISO3'!$C$1:$C$249, 0))</f>
        <v>NOR</v>
      </c>
      <c r="AJ1180" s="2" t="str">
        <f>INDEX('WB Country Groups'!$C$2:$C$219, MATCH($AI1180, 'WB Country Groups'!$B$2:$B$219, 0))</f>
        <v>Europe &amp; Central Asia</v>
      </c>
    </row>
    <row r="1181" spans="1:36">
      <c r="A1181" s="70">
        <v>45169</v>
      </c>
      <c r="B1181" s="70">
        <v>45169</v>
      </c>
      <c r="C1181" s="71">
        <v>892400</v>
      </c>
      <c r="D1181" s="1" t="s">
        <v>5589</v>
      </c>
      <c r="E1181" s="71">
        <v>2412401</v>
      </c>
      <c r="G1181" s="1" t="s">
        <v>5590</v>
      </c>
      <c r="H1181" s="72">
        <v>6294670</v>
      </c>
      <c r="I1181" s="1" t="s">
        <v>5591</v>
      </c>
      <c r="J1181" s="73">
        <v>0.7</v>
      </c>
      <c r="K1181" s="73">
        <v>0.7</v>
      </c>
      <c r="L1181" s="73">
        <v>0.7</v>
      </c>
      <c r="M1181" s="1">
        <v>1</v>
      </c>
      <c r="N1181" s="1" t="s">
        <v>1129</v>
      </c>
      <c r="O1181" s="1" t="s">
        <v>1467</v>
      </c>
      <c r="P1181" s="1">
        <v>20104020</v>
      </c>
      <c r="Q1181" s="73">
        <v>638308033</v>
      </c>
      <c r="R1181" s="74">
        <v>18220</v>
      </c>
      <c r="S1181" s="1" t="s">
        <v>3451</v>
      </c>
      <c r="T1181" s="75">
        <v>1321.75</v>
      </c>
      <c r="U1181" s="76">
        <v>6159243921.2271605</v>
      </c>
      <c r="V1181" s="77">
        <v>6159243921.2271605</v>
      </c>
      <c r="W1181" s="77">
        <v>8798919887.4673691</v>
      </c>
      <c r="X1181" s="76">
        <v>9.6556545680000008E-3</v>
      </c>
      <c r="Y1181" s="71">
        <v>1</v>
      </c>
      <c r="Z1181" s="71">
        <v>0</v>
      </c>
      <c r="AA1181" s="71">
        <v>0</v>
      </c>
      <c r="AB1181" s="71">
        <v>0</v>
      </c>
      <c r="AC1181" s="73">
        <v>0.65</v>
      </c>
      <c r="AD1181" s="73">
        <v>0.35</v>
      </c>
      <c r="AE1181" s="1" t="s">
        <v>3452</v>
      </c>
      <c r="AF1181" s="1" t="s">
        <v>1450</v>
      </c>
      <c r="AG1181" s="1" t="s">
        <v>1451</v>
      </c>
      <c r="AI1181" s="2" t="str">
        <f>INDEX('ISO2-ISO3'!$D$1:$D$249, MATCH($N1181, 'ISO2-ISO3'!$C$1:$C$249, 0))</f>
        <v>KOR</v>
      </c>
      <c r="AJ1181" s="2" t="str">
        <f>INDEX('WB Country Groups'!$C$2:$C$219, MATCH($AI1181, 'WB Country Groups'!$B$2:$B$219, 0))</f>
        <v>East Asia &amp; Pacific</v>
      </c>
    </row>
    <row r="1182" spans="1:36">
      <c r="A1182" s="70">
        <v>45169</v>
      </c>
      <c r="B1182" s="70">
        <v>45169</v>
      </c>
      <c r="C1182" s="71">
        <v>892400</v>
      </c>
      <c r="D1182" s="1" t="s">
        <v>5592</v>
      </c>
      <c r="E1182" s="71">
        <v>2412601</v>
      </c>
      <c r="G1182" s="1" t="s">
        <v>5593</v>
      </c>
      <c r="H1182" s="72" t="s">
        <v>5594</v>
      </c>
      <c r="I1182" s="1" t="s">
        <v>5595</v>
      </c>
      <c r="J1182" s="73">
        <v>1</v>
      </c>
      <c r="K1182" s="73">
        <v>1</v>
      </c>
      <c r="L1182" s="73">
        <v>1</v>
      </c>
      <c r="M1182" s="1">
        <v>1</v>
      </c>
      <c r="N1182" s="1" t="s">
        <v>1369</v>
      </c>
      <c r="O1182" s="1" t="s">
        <v>1447</v>
      </c>
      <c r="P1182" s="1">
        <v>35202010</v>
      </c>
      <c r="Q1182" s="73">
        <v>4094947467</v>
      </c>
      <c r="R1182" s="74">
        <v>13.888</v>
      </c>
      <c r="S1182" s="1" t="s">
        <v>1669</v>
      </c>
      <c r="T1182" s="75">
        <v>0.78917255257862096</v>
      </c>
      <c r="U1182" s="76">
        <v>72063619338.852097</v>
      </c>
      <c r="V1182" s="77">
        <v>72063619338.852097</v>
      </c>
      <c r="W1182" s="77">
        <v>72063619338.852097</v>
      </c>
      <c r="X1182" s="76">
        <v>0.1129718881335</v>
      </c>
      <c r="Y1182" s="71">
        <v>1</v>
      </c>
      <c r="Z1182" s="71">
        <v>0</v>
      </c>
      <c r="AA1182" s="71">
        <v>0</v>
      </c>
      <c r="AB1182" s="71">
        <v>0</v>
      </c>
      <c r="AC1182" s="73">
        <v>1</v>
      </c>
      <c r="AD1182" s="73">
        <v>0</v>
      </c>
      <c r="AE1182" s="1" t="s">
        <v>1670</v>
      </c>
      <c r="AF1182" s="1" t="s">
        <v>1450</v>
      </c>
      <c r="AG1182" s="1" t="s">
        <v>1451</v>
      </c>
      <c r="AI1182" s="2" t="str">
        <f>INDEX('ISO2-ISO3'!$D$1:$D$249, MATCH($N1182, 'ISO2-ISO3'!$C$1:$C$249, 0))</f>
        <v>GBR</v>
      </c>
      <c r="AJ1182" s="2" t="str">
        <f>INDEX('WB Country Groups'!$C$2:$C$219, MATCH($AI1182, 'WB Country Groups'!$B$2:$B$219, 0))</f>
        <v>Europe &amp; Central Asia</v>
      </c>
    </row>
    <row r="1183" spans="1:36">
      <c r="A1183" s="70">
        <v>45169</v>
      </c>
      <c r="B1183" s="70">
        <v>45169</v>
      </c>
      <c r="C1183" s="71">
        <v>892400</v>
      </c>
      <c r="D1183" s="1" t="s">
        <v>5596</v>
      </c>
      <c r="E1183" s="71">
        <v>2413601</v>
      </c>
      <c r="F1183" s="1" t="s">
        <v>5597</v>
      </c>
      <c r="G1183" s="1" t="s">
        <v>5598</v>
      </c>
      <c r="H1183" s="72">
        <v>6193766</v>
      </c>
      <c r="I1183" s="1" t="s">
        <v>5599</v>
      </c>
      <c r="J1183" s="73">
        <v>0.45</v>
      </c>
      <c r="K1183" s="73">
        <v>0.45</v>
      </c>
      <c r="L1183" s="73">
        <v>0.45</v>
      </c>
      <c r="M1183" s="1">
        <v>1</v>
      </c>
      <c r="N1183" s="1" t="s">
        <v>975</v>
      </c>
      <c r="O1183" s="1" t="s">
        <v>1564</v>
      </c>
      <c r="P1183" s="1">
        <v>60201030</v>
      </c>
      <c r="Q1183" s="73">
        <v>7130939579</v>
      </c>
      <c r="R1183" s="74">
        <v>33.15</v>
      </c>
      <c r="S1183" s="1" t="s">
        <v>1565</v>
      </c>
      <c r="T1183" s="75">
        <v>7.8417500000000002</v>
      </c>
      <c r="U1183" s="76">
        <v>13565312738.8316</v>
      </c>
      <c r="V1183" s="77">
        <v>13565312738.8316</v>
      </c>
      <c r="W1183" s="77">
        <v>30145139419.625702</v>
      </c>
      <c r="X1183" s="76">
        <v>2.1265917633400001E-2</v>
      </c>
      <c r="Y1183" s="71">
        <v>1</v>
      </c>
      <c r="Z1183" s="71">
        <v>0</v>
      </c>
      <c r="AA1183" s="71">
        <v>0</v>
      </c>
      <c r="AB1183" s="71">
        <v>0</v>
      </c>
      <c r="AC1183" s="73">
        <v>1</v>
      </c>
      <c r="AD1183" s="73">
        <v>0</v>
      </c>
      <c r="AE1183" s="1" t="s">
        <v>1566</v>
      </c>
      <c r="AF1183" s="1" t="s">
        <v>1450</v>
      </c>
      <c r="AG1183" s="1" t="s">
        <v>3271</v>
      </c>
      <c r="AI1183" s="2" t="str">
        <f>INDEX('ISO2-ISO3'!$D$1:$D$249, MATCH($N1183, 'ISO2-ISO3'!$C$1:$C$249, 0))</f>
        <v>CHN</v>
      </c>
      <c r="AJ1183" s="2" t="str">
        <f>INDEX('WB Country Groups'!$C$2:$C$219, MATCH($AI1183, 'WB Country Groups'!$B$2:$B$219, 0))</f>
        <v>East Asia &amp; Pacific</v>
      </c>
    </row>
    <row r="1184" spans="1:36">
      <c r="A1184" s="70">
        <v>45169</v>
      </c>
      <c r="B1184" s="70">
        <v>45169</v>
      </c>
      <c r="C1184" s="71">
        <v>892400</v>
      </c>
      <c r="D1184" s="1" t="s">
        <v>5600</v>
      </c>
      <c r="E1184" s="71">
        <v>2413701</v>
      </c>
      <c r="G1184" s="1" t="s">
        <v>5601</v>
      </c>
      <c r="H1184" s="72">
        <v>6109893</v>
      </c>
      <c r="I1184" s="1" t="s">
        <v>5602</v>
      </c>
      <c r="J1184" s="73">
        <v>0.8</v>
      </c>
      <c r="K1184" s="73">
        <v>0.8</v>
      </c>
      <c r="L1184" s="73">
        <v>0.8</v>
      </c>
      <c r="M1184" s="1">
        <v>1</v>
      </c>
      <c r="N1184" s="1" t="s">
        <v>975</v>
      </c>
      <c r="O1184" s="1" t="s">
        <v>1541</v>
      </c>
      <c r="P1184" s="1">
        <v>10102050</v>
      </c>
      <c r="Q1184" s="73">
        <v>2850000000</v>
      </c>
      <c r="R1184" s="74">
        <v>12.32</v>
      </c>
      <c r="S1184" s="1" t="s">
        <v>1565</v>
      </c>
      <c r="T1184" s="75">
        <v>7.8417500000000002</v>
      </c>
      <c r="U1184" s="76">
        <v>3582057576.4338298</v>
      </c>
      <c r="V1184" s="77">
        <v>3582057576.4338298</v>
      </c>
      <c r="W1184" s="77">
        <v>15285745350.669001</v>
      </c>
      <c r="X1184" s="76">
        <v>5.6154799262999999E-3</v>
      </c>
      <c r="Y1184" s="71">
        <v>1</v>
      </c>
      <c r="Z1184" s="71">
        <v>0</v>
      </c>
      <c r="AA1184" s="71">
        <v>0</v>
      </c>
      <c r="AB1184" s="71">
        <v>0</v>
      </c>
      <c r="AC1184" s="73">
        <v>1</v>
      </c>
      <c r="AD1184" s="73">
        <v>0</v>
      </c>
      <c r="AE1184" s="1" t="s">
        <v>1566</v>
      </c>
      <c r="AF1184" s="1" t="s">
        <v>1450</v>
      </c>
      <c r="AG1184" s="1" t="s">
        <v>3494</v>
      </c>
      <c r="AI1184" s="2" t="str">
        <f>INDEX('ISO2-ISO3'!$D$1:$D$249, MATCH($N1184, 'ISO2-ISO3'!$C$1:$C$249, 0))</f>
        <v>CHN</v>
      </c>
      <c r="AJ1184" s="2" t="str">
        <f>INDEX('WB Country Groups'!$C$2:$C$219, MATCH($AI1184, 'WB Country Groups'!$B$2:$B$219, 0))</f>
        <v>East Asia &amp; Pacific</v>
      </c>
    </row>
    <row r="1185" spans="1:36">
      <c r="A1185" s="70">
        <v>45169</v>
      </c>
      <c r="B1185" s="70">
        <v>45169</v>
      </c>
      <c r="C1185" s="71">
        <v>892400</v>
      </c>
      <c r="D1185" s="1" t="s">
        <v>5603</v>
      </c>
      <c r="E1185" s="71">
        <v>2413705</v>
      </c>
      <c r="G1185" s="1" t="s">
        <v>5604</v>
      </c>
      <c r="H1185" s="72" t="s">
        <v>5605</v>
      </c>
      <c r="I1185" s="1" t="s">
        <v>5606</v>
      </c>
      <c r="J1185" s="73">
        <v>0.25</v>
      </c>
      <c r="K1185" s="73">
        <v>0.25</v>
      </c>
      <c r="L1185" s="73">
        <v>0.05</v>
      </c>
      <c r="M1185" s="1">
        <v>0.2</v>
      </c>
      <c r="N1185" s="1" t="s">
        <v>975</v>
      </c>
      <c r="O1185" s="1" t="s">
        <v>1541</v>
      </c>
      <c r="P1185" s="1">
        <v>10102050</v>
      </c>
      <c r="Q1185" s="73">
        <v>4573055460</v>
      </c>
      <c r="R1185" s="74">
        <v>17.23</v>
      </c>
      <c r="S1185" s="1" t="s">
        <v>3323</v>
      </c>
      <c r="T1185" s="75">
        <v>7.2785000000000002</v>
      </c>
      <c r="U1185" s="76">
        <v>541277361.92759502</v>
      </c>
      <c r="V1185" s="77">
        <v>541277361.92759502</v>
      </c>
      <c r="W1185" s="77">
        <v>15285745350.669001</v>
      </c>
      <c r="X1185" s="76">
        <v>8.4854363610000004E-4</v>
      </c>
      <c r="Y1185" s="71">
        <v>1</v>
      </c>
      <c r="Z1185" s="71">
        <v>0</v>
      </c>
      <c r="AA1185" s="71">
        <v>0</v>
      </c>
      <c r="AB1185" s="71">
        <v>0</v>
      </c>
      <c r="AC1185" s="73">
        <v>0.65</v>
      </c>
      <c r="AD1185" s="73">
        <v>0.35</v>
      </c>
      <c r="AE1185" s="1" t="s">
        <v>3324</v>
      </c>
      <c r="AF1185" s="1" t="s">
        <v>1450</v>
      </c>
      <c r="AG1185" s="1" t="s">
        <v>1585</v>
      </c>
      <c r="AI1185" s="2" t="str">
        <f>INDEX('ISO2-ISO3'!$D$1:$D$249, MATCH($N1185, 'ISO2-ISO3'!$C$1:$C$249, 0))</f>
        <v>CHN</v>
      </c>
      <c r="AJ1185" s="2" t="str">
        <f>INDEX('WB Country Groups'!$C$2:$C$219, MATCH($AI1185, 'WB Country Groups'!$B$2:$B$219, 0))</f>
        <v>East Asia &amp; Pacific</v>
      </c>
    </row>
    <row r="1186" spans="1:36">
      <c r="A1186" s="70">
        <v>45169</v>
      </c>
      <c r="B1186" s="70">
        <v>45169</v>
      </c>
      <c r="C1186" s="71">
        <v>892400</v>
      </c>
      <c r="D1186" s="1" t="s">
        <v>5607</v>
      </c>
      <c r="E1186" s="71">
        <v>2413901</v>
      </c>
      <c r="G1186" s="1" t="s">
        <v>5608</v>
      </c>
      <c r="H1186" s="72">
        <v>6267359</v>
      </c>
      <c r="I1186" s="1" t="s">
        <v>5609</v>
      </c>
      <c r="J1186" s="73">
        <v>0.95</v>
      </c>
      <c r="K1186" s="73">
        <v>0.95</v>
      </c>
      <c r="L1186" s="73">
        <v>0.95</v>
      </c>
      <c r="M1186" s="1">
        <v>1</v>
      </c>
      <c r="N1186" s="1" t="s">
        <v>1091</v>
      </c>
      <c r="O1186" s="1" t="s">
        <v>1484</v>
      </c>
      <c r="P1186" s="1">
        <v>40203040</v>
      </c>
      <c r="Q1186" s="73">
        <v>1267836895</v>
      </c>
      <c r="R1186" s="74">
        <v>304</v>
      </c>
      <c r="S1186" s="1" t="s">
        <v>1565</v>
      </c>
      <c r="T1186" s="75">
        <v>7.8417500000000002</v>
      </c>
      <c r="U1186" s="76">
        <v>46692548892.275299</v>
      </c>
      <c r="V1186" s="77">
        <v>46692548892.275299</v>
      </c>
      <c r="W1186" s="77">
        <v>49150051465.553001</v>
      </c>
      <c r="X1186" s="76">
        <v>7.3198452402500003E-2</v>
      </c>
      <c r="Y1186" s="71">
        <v>1</v>
      </c>
      <c r="Z1186" s="71">
        <v>0</v>
      </c>
      <c r="AA1186" s="71">
        <v>0</v>
      </c>
      <c r="AB1186" s="71">
        <v>0</v>
      </c>
      <c r="AC1186" s="73">
        <v>0</v>
      </c>
      <c r="AD1186" s="73">
        <v>1</v>
      </c>
      <c r="AE1186" s="1" t="s">
        <v>1566</v>
      </c>
      <c r="AF1186" s="1" t="s">
        <v>1450</v>
      </c>
      <c r="AG1186" s="1" t="s">
        <v>1451</v>
      </c>
      <c r="AI1186" s="2" t="str">
        <f>INDEX('ISO2-ISO3'!$D$1:$D$249, MATCH($N1186, 'ISO2-ISO3'!$C$1:$C$249, 0))</f>
        <v>HKG</v>
      </c>
      <c r="AJ1186" s="2" t="str">
        <f>INDEX('WB Country Groups'!$C$2:$C$219, MATCH($AI1186, 'WB Country Groups'!$B$2:$B$219, 0))</f>
        <v>East Asia &amp; Pacific</v>
      </c>
    </row>
    <row r="1187" spans="1:36">
      <c r="A1187" s="70">
        <v>45169</v>
      </c>
      <c r="B1187" s="70">
        <v>45169</v>
      </c>
      <c r="C1187" s="71">
        <v>892400</v>
      </c>
      <c r="D1187" s="1" t="s">
        <v>5610</v>
      </c>
      <c r="E1187" s="71">
        <v>2414101</v>
      </c>
      <c r="G1187" s="1" t="s">
        <v>5611</v>
      </c>
      <c r="H1187" s="72" t="s">
        <v>5612</v>
      </c>
      <c r="I1187" s="1" t="s">
        <v>5613</v>
      </c>
      <c r="J1187" s="73">
        <v>0.5</v>
      </c>
      <c r="K1187" s="73">
        <v>0.5</v>
      </c>
      <c r="L1187" s="73">
        <v>0.5</v>
      </c>
      <c r="M1187" s="1">
        <v>1</v>
      </c>
      <c r="N1187" s="1" t="s">
        <v>1176</v>
      </c>
      <c r="O1187" s="1" t="s">
        <v>1692</v>
      </c>
      <c r="P1187" s="1">
        <v>50102010</v>
      </c>
      <c r="Q1187" s="73">
        <v>63219276997</v>
      </c>
      <c r="R1187" s="74">
        <v>16.05</v>
      </c>
      <c r="S1187" s="1" t="s">
        <v>3694</v>
      </c>
      <c r="T1187" s="75">
        <v>16.83175</v>
      </c>
      <c r="U1187" s="76">
        <v>30141530019.215199</v>
      </c>
      <c r="V1187" s="77">
        <v>30141530019.215199</v>
      </c>
      <c r="W1187" s="77">
        <v>60283060038.430397</v>
      </c>
      <c r="X1187" s="76">
        <v>4.7251936396500001E-2</v>
      </c>
      <c r="Y1187" s="71">
        <v>1</v>
      </c>
      <c r="Z1187" s="71">
        <v>0</v>
      </c>
      <c r="AA1187" s="71">
        <v>0</v>
      </c>
      <c r="AB1187" s="71">
        <v>0</v>
      </c>
      <c r="AC1187" s="73">
        <v>0.65</v>
      </c>
      <c r="AD1187" s="73">
        <v>0.35</v>
      </c>
      <c r="AE1187" s="1" t="s">
        <v>3695</v>
      </c>
      <c r="AF1187" s="1" t="s">
        <v>1450</v>
      </c>
      <c r="AG1187" s="1" t="s">
        <v>1619</v>
      </c>
      <c r="AI1187" s="2" t="str">
        <f>INDEX('ISO2-ISO3'!$D$1:$D$249, MATCH($N1187, 'ISO2-ISO3'!$C$1:$C$249, 0))</f>
        <v>MEX</v>
      </c>
      <c r="AJ1187" s="2" t="str">
        <f>INDEX('WB Country Groups'!$C$2:$C$219, MATCH($AI1187, 'WB Country Groups'!$B$2:$B$219, 0))</f>
        <v>Latin America &amp; Caribbean</v>
      </c>
    </row>
    <row r="1188" spans="1:36">
      <c r="A1188" s="70">
        <v>45169</v>
      </c>
      <c r="B1188" s="70">
        <v>45169</v>
      </c>
      <c r="C1188" s="71">
        <v>892400</v>
      </c>
      <c r="D1188" s="1" t="s">
        <v>5614</v>
      </c>
      <c r="E1188" s="71">
        <v>2414601</v>
      </c>
      <c r="F1188" s="1">
        <v>552953101</v>
      </c>
      <c r="G1188" s="1" t="s">
        <v>5615</v>
      </c>
      <c r="H1188" s="72">
        <v>2547419</v>
      </c>
      <c r="I1188" s="1" t="s">
        <v>5616</v>
      </c>
      <c r="J1188" s="73">
        <v>0.8</v>
      </c>
      <c r="K1188" s="73">
        <v>0.8</v>
      </c>
      <c r="L1188" s="73">
        <v>0.8</v>
      </c>
      <c r="M1188" s="1">
        <v>1</v>
      </c>
      <c r="N1188" s="1" t="s">
        <v>1375</v>
      </c>
      <c r="O1188" s="1" t="s">
        <v>1455</v>
      </c>
      <c r="P1188" s="1">
        <v>25301010</v>
      </c>
      <c r="Q1188" s="73">
        <v>372891936</v>
      </c>
      <c r="R1188" s="74">
        <v>43.98</v>
      </c>
      <c r="S1188" s="1" t="s">
        <v>1448</v>
      </c>
      <c r="T1188" s="75">
        <v>1</v>
      </c>
      <c r="U1188" s="76">
        <v>13119829876.224001</v>
      </c>
      <c r="V1188" s="77">
        <v>13119829876.224001</v>
      </c>
      <c r="W1188" s="77">
        <v>16399787345.280001</v>
      </c>
      <c r="X1188" s="76">
        <v>2.0567548045800001E-2</v>
      </c>
      <c r="Y1188" s="71">
        <v>0</v>
      </c>
      <c r="Z1188" s="71">
        <v>1</v>
      </c>
      <c r="AA1188" s="71">
        <v>0</v>
      </c>
      <c r="AB1188" s="71">
        <v>0</v>
      </c>
      <c r="AC1188" s="73">
        <v>0.35</v>
      </c>
      <c r="AD1188" s="73">
        <v>0.65</v>
      </c>
      <c r="AE1188" s="1" t="s">
        <v>1449</v>
      </c>
      <c r="AF1188" s="1" t="s">
        <v>1450</v>
      </c>
      <c r="AG1188" s="1" t="s">
        <v>1451</v>
      </c>
      <c r="AI1188" s="2" t="str">
        <f>INDEX('ISO2-ISO3'!$D$1:$D$249, MATCH($N1188, 'ISO2-ISO3'!$C$1:$C$249, 0))</f>
        <v>USA</v>
      </c>
      <c r="AJ1188" s="2" t="str">
        <f>INDEX('WB Country Groups'!$C$2:$C$219, MATCH($AI1188, 'WB Country Groups'!$B$2:$B$219, 0))</f>
        <v>North America</v>
      </c>
    </row>
    <row r="1189" spans="1:36">
      <c r="A1189" s="70">
        <v>45169</v>
      </c>
      <c r="B1189" s="70">
        <v>45169</v>
      </c>
      <c r="C1189" s="71">
        <v>892400</v>
      </c>
      <c r="D1189" s="1" t="s">
        <v>5617</v>
      </c>
      <c r="E1189" s="71">
        <v>2414701</v>
      </c>
      <c r="F1189" s="1" t="s">
        <v>5618</v>
      </c>
      <c r="G1189" s="1" t="s">
        <v>5619</v>
      </c>
      <c r="H1189" s="72">
        <v>2754907</v>
      </c>
      <c r="I1189" s="1" t="s">
        <v>5620</v>
      </c>
      <c r="J1189" s="73">
        <v>0.9</v>
      </c>
      <c r="K1189" s="73">
        <v>0.9</v>
      </c>
      <c r="L1189" s="73">
        <v>0.9</v>
      </c>
      <c r="M1189" s="1">
        <v>1</v>
      </c>
      <c r="N1189" s="1" t="s">
        <v>1375</v>
      </c>
      <c r="O1189" s="1" t="s">
        <v>1455</v>
      </c>
      <c r="P1189" s="1">
        <v>25301020</v>
      </c>
      <c r="Q1189" s="73">
        <v>255350697</v>
      </c>
      <c r="R1189" s="74">
        <v>98.94</v>
      </c>
      <c r="S1189" s="1" t="s">
        <v>1448</v>
      </c>
      <c r="T1189" s="75">
        <v>1</v>
      </c>
      <c r="U1189" s="76">
        <v>22737958165.062</v>
      </c>
      <c r="V1189" s="77">
        <v>22737958165.062</v>
      </c>
      <c r="W1189" s="77">
        <v>25264397961.18</v>
      </c>
      <c r="X1189" s="76">
        <v>3.5645587742800001E-2</v>
      </c>
      <c r="Y1189" s="71">
        <v>0</v>
      </c>
      <c r="Z1189" s="71">
        <v>1</v>
      </c>
      <c r="AA1189" s="71">
        <v>0</v>
      </c>
      <c r="AB1189" s="71">
        <v>0</v>
      </c>
      <c r="AC1189" s="73">
        <v>1</v>
      </c>
      <c r="AD1189" s="73">
        <v>0</v>
      </c>
      <c r="AE1189" s="1" t="s">
        <v>1449</v>
      </c>
      <c r="AF1189" s="1" t="s">
        <v>1450</v>
      </c>
      <c r="AG1189" s="1" t="s">
        <v>1451</v>
      </c>
      <c r="AI1189" s="2" t="str">
        <f>INDEX('ISO2-ISO3'!$D$1:$D$249, MATCH($N1189, 'ISO2-ISO3'!$C$1:$C$249, 0))</f>
        <v>USA</v>
      </c>
      <c r="AJ1189" s="2" t="str">
        <f>INDEX('WB Country Groups'!$C$2:$C$219, MATCH($AI1189, 'WB Country Groups'!$B$2:$B$219, 0))</f>
        <v>North America</v>
      </c>
    </row>
    <row r="1190" spans="1:36">
      <c r="A1190" s="70">
        <v>45169</v>
      </c>
      <c r="B1190" s="70">
        <v>45169</v>
      </c>
      <c r="C1190" s="71">
        <v>892400</v>
      </c>
      <c r="D1190" s="1" t="s">
        <v>5621</v>
      </c>
      <c r="E1190" s="71">
        <v>2414801</v>
      </c>
      <c r="G1190" s="1" t="s">
        <v>5622</v>
      </c>
      <c r="H1190" s="72">
        <v>7021963</v>
      </c>
      <c r="I1190" s="1" t="s">
        <v>5623</v>
      </c>
      <c r="J1190" s="73">
        <v>1</v>
      </c>
      <c r="K1190" s="73">
        <v>1</v>
      </c>
      <c r="L1190" s="73">
        <v>1</v>
      </c>
      <c r="M1190" s="1">
        <v>1</v>
      </c>
      <c r="N1190" s="1" t="s">
        <v>1058</v>
      </c>
      <c r="O1190" s="1" t="s">
        <v>1484</v>
      </c>
      <c r="P1190" s="1">
        <v>40203040</v>
      </c>
      <c r="Q1190" s="73">
        <v>190000000</v>
      </c>
      <c r="R1190" s="74">
        <v>163.85</v>
      </c>
      <c r="S1190" s="1" t="s">
        <v>1456</v>
      </c>
      <c r="T1190" s="75">
        <v>0.92136177270005104</v>
      </c>
      <c r="U1190" s="76">
        <v>33788573525</v>
      </c>
      <c r="V1190" s="77">
        <v>33788573525</v>
      </c>
      <c r="W1190" s="77">
        <v>33788573525</v>
      </c>
      <c r="X1190" s="76">
        <v>5.29692927371E-2</v>
      </c>
      <c r="Y1190" s="71">
        <v>1</v>
      </c>
      <c r="Z1190" s="71">
        <v>0</v>
      </c>
      <c r="AA1190" s="71">
        <v>0</v>
      </c>
      <c r="AB1190" s="71">
        <v>0</v>
      </c>
      <c r="AC1190" s="73">
        <v>0</v>
      </c>
      <c r="AD1190" s="73">
        <v>1</v>
      </c>
      <c r="AE1190" s="1" t="s">
        <v>1523</v>
      </c>
      <c r="AF1190" s="1" t="s">
        <v>1524</v>
      </c>
      <c r="AG1190" s="1" t="s">
        <v>1451</v>
      </c>
      <c r="AI1190" s="2" t="str">
        <f>INDEX('ISO2-ISO3'!$D$1:$D$249, MATCH($N1190, 'ISO2-ISO3'!$C$1:$C$249, 0))</f>
        <v>DEU</v>
      </c>
      <c r="AJ1190" s="2" t="str">
        <f>INDEX('WB Country Groups'!$C$2:$C$219, MATCH($AI1190, 'WB Country Groups'!$B$2:$B$219, 0))</f>
        <v>Europe &amp; Central Asia</v>
      </c>
    </row>
    <row r="1191" spans="1:36">
      <c r="A1191" s="70">
        <v>45169</v>
      </c>
      <c r="B1191" s="70">
        <v>45169</v>
      </c>
      <c r="C1191" s="71">
        <v>892400</v>
      </c>
      <c r="D1191" s="1" t="s">
        <v>5624</v>
      </c>
      <c r="E1191" s="71">
        <v>2416001</v>
      </c>
      <c r="G1191" s="1" t="s">
        <v>5625</v>
      </c>
      <c r="H1191" s="72">
        <v>6335171</v>
      </c>
      <c r="I1191" s="1" t="s">
        <v>5626</v>
      </c>
      <c r="J1191" s="73">
        <v>0.9</v>
      </c>
      <c r="K1191" s="73">
        <v>0.9</v>
      </c>
      <c r="L1191" s="73">
        <v>0.9</v>
      </c>
      <c r="M1191" s="1">
        <v>1</v>
      </c>
      <c r="N1191" s="1" t="s">
        <v>1115</v>
      </c>
      <c r="O1191" s="1" t="s">
        <v>1484</v>
      </c>
      <c r="P1191" s="1">
        <v>40101010</v>
      </c>
      <c r="Q1191" s="73">
        <v>12687710920</v>
      </c>
      <c r="R1191" s="74">
        <v>1163.5</v>
      </c>
      <c r="S1191" s="1" t="s">
        <v>1479</v>
      </c>
      <c r="T1191" s="75">
        <v>145.58500000000001</v>
      </c>
      <c r="U1191" s="76">
        <v>91258965483.2435</v>
      </c>
      <c r="V1191" s="77">
        <v>91258965483.2435</v>
      </c>
      <c r="W1191" s="77">
        <v>101398850536.937</v>
      </c>
      <c r="X1191" s="76">
        <v>0.14306383351730001</v>
      </c>
      <c r="Y1191" s="71">
        <v>1</v>
      </c>
      <c r="Z1191" s="71">
        <v>0</v>
      </c>
      <c r="AA1191" s="71">
        <v>0</v>
      </c>
      <c r="AB1191" s="71">
        <v>0</v>
      </c>
      <c r="AC1191" s="73">
        <v>1</v>
      </c>
      <c r="AD1191" s="73">
        <v>0</v>
      </c>
      <c r="AE1191" s="1" t="s">
        <v>1480</v>
      </c>
      <c r="AF1191" s="1" t="s">
        <v>1450</v>
      </c>
      <c r="AG1191" s="1" t="s">
        <v>1451</v>
      </c>
      <c r="AI1191" s="2" t="str">
        <f>INDEX('ISO2-ISO3'!$D$1:$D$249, MATCH($N1191, 'ISO2-ISO3'!$C$1:$C$249, 0))</f>
        <v>JPN</v>
      </c>
      <c r="AJ1191" s="2" t="str">
        <f>INDEX('WB Country Groups'!$C$2:$C$219, MATCH($AI1191, 'WB Country Groups'!$B$2:$B$219, 0))</f>
        <v>East Asia &amp; Pacific</v>
      </c>
    </row>
    <row r="1192" spans="1:36">
      <c r="A1192" s="70">
        <v>45169</v>
      </c>
      <c r="B1192" s="70">
        <v>45169</v>
      </c>
      <c r="C1192" s="71">
        <v>892400</v>
      </c>
      <c r="D1192" s="1" t="s">
        <v>5627</v>
      </c>
      <c r="E1192" s="71">
        <v>2416401</v>
      </c>
      <c r="G1192" s="1" t="s">
        <v>5628</v>
      </c>
      <c r="H1192" s="72" t="s">
        <v>5629</v>
      </c>
      <c r="I1192" s="1" t="s">
        <v>5630</v>
      </c>
      <c r="J1192" s="73">
        <v>0.5</v>
      </c>
      <c r="K1192" s="73">
        <v>0.5</v>
      </c>
      <c r="L1192" s="73">
        <v>0.5</v>
      </c>
      <c r="M1192" s="1">
        <v>1</v>
      </c>
      <c r="N1192" s="1" t="s">
        <v>1337</v>
      </c>
      <c r="O1192" s="1" t="s">
        <v>1548</v>
      </c>
      <c r="P1192" s="1">
        <v>55105010</v>
      </c>
      <c r="Q1192" s="73">
        <v>2175000000</v>
      </c>
      <c r="R1192" s="74">
        <v>35.5</v>
      </c>
      <c r="S1192" s="1" t="s">
        <v>3341</v>
      </c>
      <c r="T1192" s="75">
        <v>35.017499999999998</v>
      </c>
      <c r="U1192" s="76">
        <v>1102484472.04969</v>
      </c>
      <c r="V1192" s="77">
        <v>1102484472.04969</v>
      </c>
      <c r="W1192" s="77">
        <v>2204968944.09938</v>
      </c>
      <c r="X1192" s="76">
        <v>1.7283305167E-3</v>
      </c>
      <c r="Y1192" s="71">
        <v>0</v>
      </c>
      <c r="Z1192" s="71">
        <v>1</v>
      </c>
      <c r="AA1192" s="71">
        <v>0</v>
      </c>
      <c r="AB1192" s="71">
        <v>0</v>
      </c>
      <c r="AC1192" s="73">
        <v>1</v>
      </c>
      <c r="AD1192" s="73">
        <v>0</v>
      </c>
      <c r="AE1192" s="1" t="s">
        <v>3342</v>
      </c>
      <c r="AF1192" s="1" t="s">
        <v>1450</v>
      </c>
      <c r="AG1192" s="1" t="s">
        <v>1451</v>
      </c>
      <c r="AI1192" s="2" t="str">
        <f>INDEX('ISO2-ISO3'!$D$1:$D$249, MATCH($N1192, 'ISO2-ISO3'!$C$1:$C$249, 0))</f>
        <v>THA</v>
      </c>
      <c r="AJ1192" s="2" t="str">
        <f>INDEX('WB Country Groups'!$C$2:$C$219, MATCH($AI1192, 'WB Country Groups'!$B$2:$B$219, 0))</f>
        <v>East Asia &amp; Pacific</v>
      </c>
    </row>
    <row r="1193" spans="1:36">
      <c r="A1193" s="70">
        <v>45169</v>
      </c>
      <c r="B1193" s="70">
        <v>45169</v>
      </c>
      <c r="C1193" s="71">
        <v>892400</v>
      </c>
      <c r="D1193" s="1" t="s">
        <v>5631</v>
      </c>
      <c r="E1193" s="71">
        <v>2416502</v>
      </c>
      <c r="G1193" s="1" t="s">
        <v>5632</v>
      </c>
      <c r="H1193" s="72" t="s">
        <v>5633</v>
      </c>
      <c r="I1193" s="1" t="s">
        <v>5634</v>
      </c>
      <c r="J1193" s="73">
        <v>0.85</v>
      </c>
      <c r="K1193" s="73">
        <v>0.85</v>
      </c>
      <c r="L1193" s="73">
        <v>0.85</v>
      </c>
      <c r="M1193" s="1">
        <v>1</v>
      </c>
      <c r="N1193" s="1" t="s">
        <v>1009</v>
      </c>
      <c r="O1193" s="1" t="s">
        <v>1467</v>
      </c>
      <c r="P1193" s="1">
        <v>20301010</v>
      </c>
      <c r="Q1193" s="73">
        <v>219000000</v>
      </c>
      <c r="R1193" s="74">
        <v>1307.5</v>
      </c>
      <c r="S1193" s="1" t="s">
        <v>1787</v>
      </c>
      <c r="T1193" s="75">
        <v>6.8669500000000001</v>
      </c>
      <c r="U1193" s="76">
        <v>35443846977.187798</v>
      </c>
      <c r="V1193" s="77">
        <v>35443846977.187798</v>
      </c>
      <c r="W1193" s="77">
        <v>41698643502.573898</v>
      </c>
      <c r="X1193" s="76">
        <v>5.5564213294599998E-2</v>
      </c>
      <c r="Y1193" s="71">
        <v>1</v>
      </c>
      <c r="Z1193" s="71">
        <v>0</v>
      </c>
      <c r="AA1193" s="71">
        <v>0</v>
      </c>
      <c r="AB1193" s="71">
        <v>0</v>
      </c>
      <c r="AC1193" s="73">
        <v>0</v>
      </c>
      <c r="AD1193" s="73">
        <v>1</v>
      </c>
      <c r="AE1193" s="1" t="s">
        <v>1788</v>
      </c>
      <c r="AF1193" s="1" t="s">
        <v>1450</v>
      </c>
      <c r="AG1193" s="1" t="s">
        <v>1451</v>
      </c>
      <c r="AI1193" s="2" t="str">
        <f>INDEX('ISO2-ISO3'!$D$1:$D$249, MATCH($N1193, 'ISO2-ISO3'!$C$1:$C$249, 0))</f>
        <v>DNK</v>
      </c>
      <c r="AJ1193" s="2" t="str">
        <f>INDEX('WB Country Groups'!$C$2:$C$219, MATCH($AI1193, 'WB Country Groups'!$B$2:$B$219, 0))</f>
        <v>Europe &amp; Central Asia</v>
      </c>
    </row>
    <row r="1194" spans="1:36">
      <c r="A1194" s="70">
        <v>45169</v>
      </c>
      <c r="B1194" s="70">
        <v>45169</v>
      </c>
      <c r="C1194" s="71">
        <v>892400</v>
      </c>
      <c r="D1194" s="1" t="s">
        <v>5635</v>
      </c>
      <c r="E1194" s="71">
        <v>2417001</v>
      </c>
      <c r="F1194" s="1" t="s">
        <v>5636</v>
      </c>
      <c r="G1194" s="1" t="s">
        <v>5637</v>
      </c>
      <c r="H1194" s="72" t="s">
        <v>5638</v>
      </c>
      <c r="I1194" s="1" t="s">
        <v>5639</v>
      </c>
      <c r="J1194" s="73">
        <v>1</v>
      </c>
      <c r="K1194" s="73">
        <v>1</v>
      </c>
      <c r="L1194" s="73">
        <v>1</v>
      </c>
      <c r="M1194" s="1">
        <v>1</v>
      </c>
      <c r="N1194" s="1" t="s">
        <v>1375</v>
      </c>
      <c r="O1194" s="1" t="s">
        <v>1541</v>
      </c>
      <c r="P1194" s="1">
        <v>10102020</v>
      </c>
      <c r="Q1194" s="73">
        <v>311046795</v>
      </c>
      <c r="R1194" s="74">
        <v>43.84</v>
      </c>
      <c r="S1194" s="1" t="s">
        <v>1448</v>
      </c>
      <c r="T1194" s="75">
        <v>1</v>
      </c>
      <c r="U1194" s="76">
        <v>13636291492.799999</v>
      </c>
      <c r="V1194" s="77">
        <v>13636291492.799999</v>
      </c>
      <c r="W1194" s="77">
        <v>13636291492.799999</v>
      </c>
      <c r="X1194" s="76">
        <v>2.1377188812E-2</v>
      </c>
      <c r="Y1194" s="71">
        <v>0</v>
      </c>
      <c r="Z1194" s="71">
        <v>1</v>
      </c>
      <c r="AA1194" s="71">
        <v>0</v>
      </c>
      <c r="AB1194" s="71">
        <v>0</v>
      </c>
      <c r="AC1194" s="73">
        <v>0.65</v>
      </c>
      <c r="AD1194" s="73">
        <v>0.35</v>
      </c>
      <c r="AE1194" s="1" t="s">
        <v>1475</v>
      </c>
      <c r="AF1194" s="1" t="s">
        <v>1450</v>
      </c>
      <c r="AG1194" s="1" t="s">
        <v>1451</v>
      </c>
      <c r="AI1194" s="2" t="str">
        <f>INDEX('ISO2-ISO3'!$D$1:$D$249, MATCH($N1194, 'ISO2-ISO3'!$C$1:$C$249, 0))</f>
        <v>USA</v>
      </c>
      <c r="AJ1194" s="2" t="str">
        <f>INDEX('WB Country Groups'!$C$2:$C$219, MATCH($AI1194, 'WB Country Groups'!$B$2:$B$219, 0))</f>
        <v>North America</v>
      </c>
    </row>
    <row r="1195" spans="1:36">
      <c r="A1195" s="70">
        <v>45169</v>
      </c>
      <c r="B1195" s="70">
        <v>45169</v>
      </c>
      <c r="C1195" s="71">
        <v>892400</v>
      </c>
      <c r="D1195" s="1" t="s">
        <v>5640</v>
      </c>
      <c r="E1195" s="71">
        <v>2417201</v>
      </c>
      <c r="F1195" s="1">
        <v>53484101</v>
      </c>
      <c r="G1195" s="1" t="s">
        <v>5641</v>
      </c>
      <c r="H1195" s="72">
        <v>2131179</v>
      </c>
      <c r="I1195" s="1" t="s">
        <v>5642</v>
      </c>
      <c r="J1195" s="73">
        <v>1</v>
      </c>
      <c r="K1195" s="73">
        <v>1</v>
      </c>
      <c r="L1195" s="73">
        <v>1</v>
      </c>
      <c r="M1195" s="1">
        <v>1</v>
      </c>
      <c r="N1195" s="1" t="s">
        <v>1375</v>
      </c>
      <c r="O1195" s="1" t="s">
        <v>1564</v>
      </c>
      <c r="P1195" s="1">
        <v>60106010</v>
      </c>
      <c r="Q1195" s="73">
        <v>140009856</v>
      </c>
      <c r="R1195" s="74">
        <v>183.82</v>
      </c>
      <c r="S1195" s="1" t="s">
        <v>1448</v>
      </c>
      <c r="T1195" s="75">
        <v>1</v>
      </c>
      <c r="U1195" s="76">
        <v>25736611729.919998</v>
      </c>
      <c r="V1195" s="77">
        <v>25736611729.919998</v>
      </c>
      <c r="W1195" s="77">
        <v>25736611729.919998</v>
      </c>
      <c r="X1195" s="76">
        <v>4.0346483398499999E-2</v>
      </c>
      <c r="Y1195" s="71">
        <v>1</v>
      </c>
      <c r="Z1195" s="71">
        <v>0</v>
      </c>
      <c r="AA1195" s="71">
        <v>0</v>
      </c>
      <c r="AB1195" s="71">
        <v>0</v>
      </c>
      <c r="AC1195" s="73">
        <v>1</v>
      </c>
      <c r="AD1195" s="73">
        <v>0</v>
      </c>
      <c r="AE1195" s="1" t="s">
        <v>1449</v>
      </c>
      <c r="AF1195" s="1" t="s">
        <v>1450</v>
      </c>
      <c r="AG1195" s="1" t="s">
        <v>1451</v>
      </c>
      <c r="AI1195" s="2" t="str">
        <f>INDEX('ISO2-ISO3'!$D$1:$D$249, MATCH($N1195, 'ISO2-ISO3'!$C$1:$C$249, 0))</f>
        <v>USA</v>
      </c>
      <c r="AJ1195" s="2" t="str">
        <f>INDEX('WB Country Groups'!$C$2:$C$219, MATCH($AI1195, 'WB Country Groups'!$B$2:$B$219, 0))</f>
        <v>North America</v>
      </c>
    </row>
    <row r="1196" spans="1:36">
      <c r="A1196" s="70">
        <v>45169</v>
      </c>
      <c r="B1196" s="70">
        <v>45169</v>
      </c>
      <c r="C1196" s="71">
        <v>892400</v>
      </c>
      <c r="D1196" s="1" t="s">
        <v>5643</v>
      </c>
      <c r="E1196" s="71">
        <v>2417701</v>
      </c>
      <c r="F1196" s="1">
        <v>172062101</v>
      </c>
      <c r="G1196" s="1" t="s">
        <v>5644</v>
      </c>
      <c r="H1196" s="72">
        <v>2196888</v>
      </c>
      <c r="I1196" s="1" t="s">
        <v>5645</v>
      </c>
      <c r="J1196" s="73">
        <v>1</v>
      </c>
      <c r="K1196" s="73">
        <v>1</v>
      </c>
      <c r="L1196" s="73">
        <v>1</v>
      </c>
      <c r="M1196" s="1">
        <v>1</v>
      </c>
      <c r="N1196" s="1" t="s">
        <v>1375</v>
      </c>
      <c r="O1196" s="1" t="s">
        <v>1484</v>
      </c>
      <c r="P1196" s="1">
        <v>40301040</v>
      </c>
      <c r="Q1196" s="73">
        <v>157176468</v>
      </c>
      <c r="R1196" s="74">
        <v>105.79</v>
      </c>
      <c r="S1196" s="1" t="s">
        <v>1448</v>
      </c>
      <c r="T1196" s="75">
        <v>1</v>
      </c>
      <c r="U1196" s="76">
        <v>16627698549.719999</v>
      </c>
      <c r="V1196" s="77">
        <v>16627698549.719999</v>
      </c>
      <c r="W1196" s="77">
        <v>16627698549.719999</v>
      </c>
      <c r="X1196" s="76">
        <v>2.6066724343199999E-2</v>
      </c>
      <c r="Y1196" s="71">
        <v>0</v>
      </c>
      <c r="Z1196" s="71">
        <v>1</v>
      </c>
      <c r="AA1196" s="71">
        <v>0</v>
      </c>
      <c r="AB1196" s="71">
        <v>0</v>
      </c>
      <c r="AC1196" s="73">
        <v>1</v>
      </c>
      <c r="AD1196" s="73">
        <v>0</v>
      </c>
      <c r="AE1196" s="1" t="s">
        <v>1475</v>
      </c>
      <c r="AF1196" s="1" t="s">
        <v>1450</v>
      </c>
      <c r="AG1196" s="1" t="s">
        <v>1451</v>
      </c>
      <c r="AI1196" s="2" t="str">
        <f>INDEX('ISO2-ISO3'!$D$1:$D$249, MATCH($N1196, 'ISO2-ISO3'!$C$1:$C$249, 0))</f>
        <v>USA</v>
      </c>
      <c r="AJ1196" s="2" t="str">
        <f>INDEX('WB Country Groups'!$C$2:$C$219, MATCH($AI1196, 'WB Country Groups'!$B$2:$B$219, 0))</f>
        <v>North America</v>
      </c>
    </row>
    <row r="1197" spans="1:36">
      <c r="A1197" s="70">
        <v>45169</v>
      </c>
      <c r="B1197" s="70">
        <v>45169</v>
      </c>
      <c r="C1197" s="71">
        <v>892400</v>
      </c>
      <c r="D1197" s="1" t="s">
        <v>5646</v>
      </c>
      <c r="E1197" s="71">
        <v>2417801</v>
      </c>
      <c r="F1197" s="1">
        <v>172908105</v>
      </c>
      <c r="G1197" s="1" t="s">
        <v>5647</v>
      </c>
      <c r="H1197" s="72">
        <v>2197137</v>
      </c>
      <c r="I1197" s="1" t="s">
        <v>5648</v>
      </c>
      <c r="J1197" s="73">
        <v>0.9</v>
      </c>
      <c r="K1197" s="73">
        <v>0.9</v>
      </c>
      <c r="L1197" s="73">
        <v>0.9</v>
      </c>
      <c r="M1197" s="1">
        <v>1</v>
      </c>
      <c r="N1197" s="1" t="s">
        <v>1375</v>
      </c>
      <c r="O1197" s="1" t="s">
        <v>1467</v>
      </c>
      <c r="P1197" s="1">
        <v>20201070</v>
      </c>
      <c r="Q1197" s="73">
        <v>101701804</v>
      </c>
      <c r="R1197" s="74">
        <v>504.17</v>
      </c>
      <c r="S1197" s="1" t="s">
        <v>1448</v>
      </c>
      <c r="T1197" s="75">
        <v>1</v>
      </c>
      <c r="U1197" s="76">
        <v>46147498670.412003</v>
      </c>
      <c r="V1197" s="77">
        <v>46147498670.412003</v>
      </c>
      <c r="W1197" s="77">
        <v>51274998522.68</v>
      </c>
      <c r="X1197" s="76">
        <v>7.2343994171600007E-2</v>
      </c>
      <c r="Y1197" s="71">
        <v>1</v>
      </c>
      <c r="Z1197" s="71">
        <v>0</v>
      </c>
      <c r="AA1197" s="71">
        <v>0</v>
      </c>
      <c r="AB1197" s="71">
        <v>0</v>
      </c>
      <c r="AC1197" s="73">
        <v>0</v>
      </c>
      <c r="AD1197" s="73">
        <v>1</v>
      </c>
      <c r="AE1197" s="1" t="s">
        <v>1475</v>
      </c>
      <c r="AF1197" s="1" t="s">
        <v>1450</v>
      </c>
      <c r="AG1197" s="1" t="s">
        <v>1451</v>
      </c>
      <c r="AI1197" s="2" t="str">
        <f>INDEX('ISO2-ISO3'!$D$1:$D$249, MATCH($N1197, 'ISO2-ISO3'!$C$1:$C$249, 0))</f>
        <v>USA</v>
      </c>
      <c r="AJ1197" s="2" t="str">
        <f>INDEX('WB Country Groups'!$C$2:$C$219, MATCH($AI1197, 'WB Country Groups'!$B$2:$B$219, 0))</f>
        <v>North America</v>
      </c>
    </row>
    <row r="1198" spans="1:36">
      <c r="A1198" s="70">
        <v>45169</v>
      </c>
      <c r="B1198" s="70">
        <v>45169</v>
      </c>
      <c r="C1198" s="71">
        <v>892400</v>
      </c>
      <c r="D1198" s="1" t="s">
        <v>5649</v>
      </c>
      <c r="E1198" s="71">
        <v>2418201</v>
      </c>
      <c r="F1198" s="1">
        <v>235851102</v>
      </c>
      <c r="G1198" s="1" t="s">
        <v>5650</v>
      </c>
      <c r="H1198" s="72">
        <v>2250870</v>
      </c>
      <c r="I1198" s="1" t="s">
        <v>5651</v>
      </c>
      <c r="J1198" s="73">
        <v>0.95</v>
      </c>
      <c r="K1198" s="73">
        <v>0.95</v>
      </c>
      <c r="L1198" s="73">
        <v>0.95</v>
      </c>
      <c r="M1198" s="1">
        <v>1</v>
      </c>
      <c r="N1198" s="1" t="s">
        <v>1375</v>
      </c>
      <c r="O1198" s="1" t="s">
        <v>1447</v>
      </c>
      <c r="P1198" s="1">
        <v>35203010</v>
      </c>
      <c r="Q1198" s="73">
        <v>729106753</v>
      </c>
      <c r="R1198" s="74">
        <v>265</v>
      </c>
      <c r="S1198" s="1" t="s">
        <v>1448</v>
      </c>
      <c r="T1198" s="75">
        <v>1</v>
      </c>
      <c r="U1198" s="76">
        <v>183552625067.75</v>
      </c>
      <c r="V1198" s="77">
        <v>183552625067.75</v>
      </c>
      <c r="W1198" s="77">
        <v>193213289545</v>
      </c>
      <c r="X1198" s="76">
        <v>0.28774972470170002</v>
      </c>
      <c r="Y1198" s="71">
        <v>1</v>
      </c>
      <c r="Z1198" s="71">
        <v>0</v>
      </c>
      <c r="AA1198" s="71">
        <v>0</v>
      </c>
      <c r="AB1198" s="71">
        <v>0</v>
      </c>
      <c r="AC1198" s="73">
        <v>0.35</v>
      </c>
      <c r="AD1198" s="73">
        <v>0.65</v>
      </c>
      <c r="AE1198" s="1" t="s">
        <v>1449</v>
      </c>
      <c r="AF1198" s="1" t="s">
        <v>1450</v>
      </c>
      <c r="AG1198" s="1" t="s">
        <v>1451</v>
      </c>
      <c r="AI1198" s="2" t="str">
        <f>INDEX('ISO2-ISO3'!$D$1:$D$249, MATCH($N1198, 'ISO2-ISO3'!$C$1:$C$249, 0))</f>
        <v>USA</v>
      </c>
      <c r="AJ1198" s="2" t="str">
        <f>INDEX('WB Country Groups'!$C$2:$C$219, MATCH($AI1198, 'WB Country Groups'!$B$2:$B$219, 0))</f>
        <v>North America</v>
      </c>
    </row>
    <row r="1199" spans="1:36">
      <c r="A1199" s="70">
        <v>45169</v>
      </c>
      <c r="B1199" s="70">
        <v>45169</v>
      </c>
      <c r="C1199" s="71">
        <v>892400</v>
      </c>
      <c r="D1199" s="1" t="s">
        <v>5652</v>
      </c>
      <c r="E1199" s="71">
        <v>2418301</v>
      </c>
      <c r="F1199" s="1" t="s">
        <v>5653</v>
      </c>
      <c r="G1199" s="1" t="s">
        <v>5654</v>
      </c>
      <c r="H1199" s="72">
        <v>2480677</v>
      </c>
      <c r="I1199" s="1" t="s">
        <v>5655</v>
      </c>
      <c r="J1199" s="73">
        <v>1</v>
      </c>
      <c r="K1199" s="73">
        <v>1</v>
      </c>
      <c r="L1199" s="73">
        <v>1</v>
      </c>
      <c r="M1199" s="1">
        <v>1</v>
      </c>
      <c r="N1199" s="1" t="s">
        <v>1375</v>
      </c>
      <c r="O1199" s="1" t="s">
        <v>1541</v>
      </c>
      <c r="P1199" s="1">
        <v>10102020</v>
      </c>
      <c r="Q1199" s="73">
        <v>654000000</v>
      </c>
      <c r="R1199" s="74">
        <v>51.09</v>
      </c>
      <c r="S1199" s="1" t="s">
        <v>1448</v>
      </c>
      <c r="T1199" s="75">
        <v>1</v>
      </c>
      <c r="U1199" s="76">
        <v>33412860000</v>
      </c>
      <c r="V1199" s="77">
        <v>33412860000</v>
      </c>
      <c r="W1199" s="77">
        <v>33412860000</v>
      </c>
      <c r="X1199" s="76">
        <v>5.2380298363699999E-2</v>
      </c>
      <c r="Y1199" s="71">
        <v>1</v>
      </c>
      <c r="Z1199" s="71">
        <v>0</v>
      </c>
      <c r="AA1199" s="71">
        <v>0</v>
      </c>
      <c r="AB1199" s="71">
        <v>0</v>
      </c>
      <c r="AC1199" s="73">
        <v>1</v>
      </c>
      <c r="AD1199" s="73">
        <v>0</v>
      </c>
      <c r="AE1199" s="1" t="s">
        <v>1449</v>
      </c>
      <c r="AF1199" s="1" t="s">
        <v>1450</v>
      </c>
      <c r="AG1199" s="1" t="s">
        <v>1451</v>
      </c>
      <c r="AI1199" s="2" t="str">
        <f>INDEX('ISO2-ISO3'!$D$1:$D$249, MATCH($N1199, 'ISO2-ISO3'!$C$1:$C$249, 0))</f>
        <v>USA</v>
      </c>
      <c r="AJ1199" s="2" t="str">
        <f>INDEX('WB Country Groups'!$C$2:$C$219, MATCH($AI1199, 'WB Country Groups'!$B$2:$B$219, 0))</f>
        <v>North America</v>
      </c>
    </row>
    <row r="1200" spans="1:36">
      <c r="A1200" s="70">
        <v>45169</v>
      </c>
      <c r="B1200" s="70">
        <v>45169</v>
      </c>
      <c r="C1200" s="71">
        <v>892400</v>
      </c>
      <c r="D1200" s="1" t="s">
        <v>5656</v>
      </c>
      <c r="E1200" s="71">
        <v>2418501</v>
      </c>
      <c r="F1200" s="1">
        <v>446150104</v>
      </c>
      <c r="G1200" s="1" t="s">
        <v>5657</v>
      </c>
      <c r="H1200" s="72">
        <v>2445966</v>
      </c>
      <c r="I1200" s="1" t="s">
        <v>5658</v>
      </c>
      <c r="J1200" s="73">
        <v>1</v>
      </c>
      <c r="K1200" s="73">
        <v>1</v>
      </c>
      <c r="L1200" s="73">
        <v>1</v>
      </c>
      <c r="M1200" s="1">
        <v>1</v>
      </c>
      <c r="N1200" s="1" t="s">
        <v>1375</v>
      </c>
      <c r="O1200" s="1" t="s">
        <v>1484</v>
      </c>
      <c r="P1200" s="1">
        <v>40101015</v>
      </c>
      <c r="Q1200" s="73">
        <v>1443016884</v>
      </c>
      <c r="R1200" s="74">
        <v>11.09</v>
      </c>
      <c r="S1200" s="1" t="s">
        <v>1448</v>
      </c>
      <c r="T1200" s="75">
        <v>1</v>
      </c>
      <c r="U1200" s="76">
        <v>16003057243.559999</v>
      </c>
      <c r="V1200" s="77">
        <v>16003057243.559999</v>
      </c>
      <c r="W1200" s="77">
        <v>16003057243.559999</v>
      </c>
      <c r="X1200" s="76">
        <v>2.5087493652100001E-2</v>
      </c>
      <c r="Y1200" s="71">
        <v>0</v>
      </c>
      <c r="Z1200" s="71">
        <v>1</v>
      </c>
      <c r="AA1200" s="71">
        <v>0</v>
      </c>
      <c r="AB1200" s="71">
        <v>0</v>
      </c>
      <c r="AC1200" s="73">
        <v>1</v>
      </c>
      <c r="AD1200" s="73">
        <v>0</v>
      </c>
      <c r="AE1200" s="1" t="s">
        <v>1475</v>
      </c>
      <c r="AF1200" s="1" t="s">
        <v>1450</v>
      </c>
      <c r="AG1200" s="1" t="s">
        <v>1451</v>
      </c>
      <c r="AI1200" s="2" t="str">
        <f>INDEX('ISO2-ISO3'!$D$1:$D$249, MATCH($N1200, 'ISO2-ISO3'!$C$1:$C$249, 0))</f>
        <v>USA</v>
      </c>
      <c r="AJ1200" s="2" t="str">
        <f>INDEX('WB Country Groups'!$C$2:$C$219, MATCH($AI1200, 'WB Country Groups'!$B$2:$B$219, 0))</f>
        <v>North America</v>
      </c>
    </row>
    <row r="1201" spans="1:36">
      <c r="A1201" s="70">
        <v>45169</v>
      </c>
      <c r="B1201" s="70">
        <v>45169</v>
      </c>
      <c r="C1201" s="71">
        <v>892400</v>
      </c>
      <c r="D1201" s="1" t="s">
        <v>5659</v>
      </c>
      <c r="E1201" s="71">
        <v>2419301</v>
      </c>
      <c r="F1201" s="1">
        <v>743315103</v>
      </c>
      <c r="G1201" s="1" t="s">
        <v>5660</v>
      </c>
      <c r="H1201" s="72">
        <v>2705024</v>
      </c>
      <c r="I1201" s="1" t="s">
        <v>5661</v>
      </c>
      <c r="J1201" s="73">
        <v>1</v>
      </c>
      <c r="K1201" s="73">
        <v>1</v>
      </c>
      <c r="L1201" s="73">
        <v>1</v>
      </c>
      <c r="M1201" s="1">
        <v>1</v>
      </c>
      <c r="N1201" s="1" t="s">
        <v>1375</v>
      </c>
      <c r="O1201" s="1" t="s">
        <v>1484</v>
      </c>
      <c r="P1201" s="1">
        <v>40301040</v>
      </c>
      <c r="Q1201" s="73">
        <v>585400000</v>
      </c>
      <c r="R1201" s="74">
        <v>133.47</v>
      </c>
      <c r="S1201" s="1" t="s">
        <v>1448</v>
      </c>
      <c r="T1201" s="75">
        <v>1</v>
      </c>
      <c r="U1201" s="76">
        <v>78133338000</v>
      </c>
      <c r="V1201" s="77">
        <v>78133338000</v>
      </c>
      <c r="W1201" s="77">
        <v>78133338000</v>
      </c>
      <c r="X1201" s="76">
        <v>0.1224871967439</v>
      </c>
      <c r="Y1201" s="71">
        <v>1</v>
      </c>
      <c r="Z1201" s="71">
        <v>0</v>
      </c>
      <c r="AA1201" s="71">
        <v>0</v>
      </c>
      <c r="AB1201" s="71">
        <v>0</v>
      </c>
      <c r="AC1201" s="73">
        <v>0</v>
      </c>
      <c r="AD1201" s="73">
        <v>1</v>
      </c>
      <c r="AE1201" s="1" t="s">
        <v>1449</v>
      </c>
      <c r="AF1201" s="1" t="s">
        <v>1450</v>
      </c>
      <c r="AG1201" s="1" t="s">
        <v>1451</v>
      </c>
      <c r="AI1201" s="2" t="str">
        <f>INDEX('ISO2-ISO3'!$D$1:$D$249, MATCH($N1201, 'ISO2-ISO3'!$C$1:$C$249, 0))</f>
        <v>USA</v>
      </c>
      <c r="AJ1201" s="2" t="str">
        <f>INDEX('WB Country Groups'!$C$2:$C$219, MATCH($AI1201, 'WB Country Groups'!$B$2:$B$219, 0))</f>
        <v>North America</v>
      </c>
    </row>
    <row r="1202" spans="1:36">
      <c r="A1202" s="70">
        <v>45169</v>
      </c>
      <c r="B1202" s="70">
        <v>45169</v>
      </c>
      <c r="C1202" s="71">
        <v>892400</v>
      </c>
      <c r="D1202" s="1" t="s">
        <v>5662</v>
      </c>
      <c r="E1202" s="71">
        <v>2419501</v>
      </c>
      <c r="F1202" s="1" t="s">
        <v>5663</v>
      </c>
      <c r="G1202" s="1" t="s">
        <v>5664</v>
      </c>
      <c r="H1202" s="72">
        <v>2702791</v>
      </c>
      <c r="I1202" s="1" t="s">
        <v>5665</v>
      </c>
      <c r="J1202" s="73">
        <v>1</v>
      </c>
      <c r="K1202" s="73">
        <v>1</v>
      </c>
      <c r="L1202" s="73">
        <v>1</v>
      </c>
      <c r="M1202" s="1">
        <v>1</v>
      </c>
      <c r="N1202" s="1" t="s">
        <v>1375</v>
      </c>
      <c r="O1202" s="1" t="s">
        <v>1447</v>
      </c>
      <c r="P1202" s="1">
        <v>35102015</v>
      </c>
      <c r="Q1202" s="73">
        <v>111877860</v>
      </c>
      <c r="R1202" s="74">
        <v>131.5</v>
      </c>
      <c r="S1202" s="1" t="s">
        <v>1448</v>
      </c>
      <c r="T1202" s="75">
        <v>1</v>
      </c>
      <c r="U1202" s="76">
        <v>14711938590</v>
      </c>
      <c r="V1202" s="77">
        <v>14711938590</v>
      </c>
      <c r="W1202" s="77">
        <v>14711938590</v>
      </c>
      <c r="X1202" s="76">
        <v>2.30634472132E-2</v>
      </c>
      <c r="Y1202" s="71">
        <v>0</v>
      </c>
      <c r="Z1202" s="71">
        <v>1</v>
      </c>
      <c r="AA1202" s="71">
        <v>0</v>
      </c>
      <c r="AB1202" s="71">
        <v>0</v>
      </c>
      <c r="AC1202" s="73">
        <v>1</v>
      </c>
      <c r="AD1202" s="73">
        <v>0</v>
      </c>
      <c r="AE1202" s="1" t="s">
        <v>1449</v>
      </c>
      <c r="AF1202" s="1" t="s">
        <v>1450</v>
      </c>
      <c r="AG1202" s="1" t="s">
        <v>1451</v>
      </c>
      <c r="AI1202" s="2" t="str">
        <f>INDEX('ISO2-ISO3'!$D$1:$D$249, MATCH($N1202, 'ISO2-ISO3'!$C$1:$C$249, 0))</f>
        <v>USA</v>
      </c>
      <c r="AJ1202" s="2" t="str">
        <f>INDEX('WB Country Groups'!$C$2:$C$219, MATCH($AI1202, 'WB Country Groups'!$B$2:$B$219, 0))</f>
        <v>North America</v>
      </c>
    </row>
    <row r="1203" spans="1:36">
      <c r="A1203" s="70">
        <v>45169</v>
      </c>
      <c r="B1203" s="70">
        <v>45169</v>
      </c>
      <c r="C1203" s="71">
        <v>892400</v>
      </c>
      <c r="D1203" s="1" t="s">
        <v>5666</v>
      </c>
      <c r="E1203" s="71">
        <v>2420001</v>
      </c>
      <c r="F1203" s="1">
        <v>863667101</v>
      </c>
      <c r="G1203" s="1" t="s">
        <v>5667</v>
      </c>
      <c r="H1203" s="72">
        <v>2853688</v>
      </c>
      <c r="I1203" s="1" t="s">
        <v>5668</v>
      </c>
      <c r="J1203" s="73">
        <v>0.9</v>
      </c>
      <c r="K1203" s="73">
        <v>0.9</v>
      </c>
      <c r="L1203" s="73">
        <v>0.9</v>
      </c>
      <c r="M1203" s="1">
        <v>1</v>
      </c>
      <c r="N1203" s="1" t="s">
        <v>1375</v>
      </c>
      <c r="O1203" s="1" t="s">
        <v>1447</v>
      </c>
      <c r="P1203" s="1">
        <v>35101010</v>
      </c>
      <c r="Q1203" s="73">
        <v>379121984</v>
      </c>
      <c r="R1203" s="74">
        <v>283.55</v>
      </c>
      <c r="S1203" s="1" t="s">
        <v>1448</v>
      </c>
      <c r="T1203" s="75">
        <v>1</v>
      </c>
      <c r="U1203" s="76">
        <v>96750034706.880005</v>
      </c>
      <c r="V1203" s="77">
        <v>96750034706.880005</v>
      </c>
      <c r="W1203" s="77">
        <v>107500038563.2</v>
      </c>
      <c r="X1203" s="76">
        <v>0.15167201145449999</v>
      </c>
      <c r="Y1203" s="71">
        <v>1</v>
      </c>
      <c r="Z1203" s="71">
        <v>0</v>
      </c>
      <c r="AA1203" s="71">
        <v>0</v>
      </c>
      <c r="AB1203" s="71">
        <v>0</v>
      </c>
      <c r="AC1203" s="73">
        <v>0.35</v>
      </c>
      <c r="AD1203" s="73">
        <v>0.65</v>
      </c>
      <c r="AE1203" s="1" t="s">
        <v>1449</v>
      </c>
      <c r="AF1203" s="1" t="s">
        <v>1450</v>
      </c>
      <c r="AG1203" s="1" t="s">
        <v>1451</v>
      </c>
      <c r="AI1203" s="2" t="str">
        <f>INDEX('ISO2-ISO3'!$D$1:$D$249, MATCH($N1203, 'ISO2-ISO3'!$C$1:$C$249, 0))</f>
        <v>USA</v>
      </c>
      <c r="AJ1203" s="2" t="str">
        <f>INDEX('WB Country Groups'!$C$2:$C$219, MATCH($AI1203, 'WB Country Groups'!$B$2:$B$219, 0))</f>
        <v>North America</v>
      </c>
    </row>
    <row r="1204" spans="1:36">
      <c r="A1204" s="70">
        <v>45169</v>
      </c>
      <c r="B1204" s="70">
        <v>45169</v>
      </c>
      <c r="C1204" s="71">
        <v>892400</v>
      </c>
      <c r="D1204" s="1" t="s">
        <v>5669</v>
      </c>
      <c r="E1204" s="71">
        <v>2420201</v>
      </c>
      <c r="F1204" s="1">
        <v>941848103</v>
      </c>
      <c r="G1204" s="1" t="s">
        <v>5670</v>
      </c>
      <c r="H1204" s="72">
        <v>2937689</v>
      </c>
      <c r="I1204" s="1" t="s">
        <v>5671</v>
      </c>
      <c r="J1204" s="73">
        <v>1</v>
      </c>
      <c r="K1204" s="73">
        <v>1</v>
      </c>
      <c r="L1204" s="73">
        <v>1</v>
      </c>
      <c r="M1204" s="1">
        <v>1</v>
      </c>
      <c r="N1204" s="1" t="s">
        <v>1375</v>
      </c>
      <c r="O1204" s="1" t="s">
        <v>1447</v>
      </c>
      <c r="P1204" s="1">
        <v>35203010</v>
      </c>
      <c r="Q1204" s="73">
        <v>59020233</v>
      </c>
      <c r="R1204" s="74">
        <v>280.8</v>
      </c>
      <c r="S1204" s="1" t="s">
        <v>1448</v>
      </c>
      <c r="T1204" s="75">
        <v>1</v>
      </c>
      <c r="U1204" s="76">
        <v>16572881426.4</v>
      </c>
      <c r="V1204" s="77">
        <v>16572881426.4</v>
      </c>
      <c r="W1204" s="77">
        <v>16572881426.4</v>
      </c>
      <c r="X1204" s="76">
        <v>2.5980789248899998E-2</v>
      </c>
      <c r="Y1204" s="71">
        <v>0</v>
      </c>
      <c r="Z1204" s="71">
        <v>1</v>
      </c>
      <c r="AA1204" s="71">
        <v>0</v>
      </c>
      <c r="AB1204" s="71">
        <v>0</v>
      </c>
      <c r="AC1204" s="73">
        <v>0</v>
      </c>
      <c r="AD1204" s="73">
        <v>1</v>
      </c>
      <c r="AE1204" s="1" t="s">
        <v>1449</v>
      </c>
      <c r="AF1204" s="1" t="s">
        <v>1450</v>
      </c>
      <c r="AG1204" s="1" t="s">
        <v>1451</v>
      </c>
      <c r="AI1204" s="2" t="str">
        <f>INDEX('ISO2-ISO3'!$D$1:$D$249, MATCH($N1204, 'ISO2-ISO3'!$C$1:$C$249, 0))</f>
        <v>USA</v>
      </c>
      <c r="AJ1204" s="2" t="str">
        <f>INDEX('WB Country Groups'!$C$2:$C$219, MATCH($AI1204, 'WB Country Groups'!$B$2:$B$219, 0))</f>
        <v>North America</v>
      </c>
    </row>
    <row r="1205" spans="1:36">
      <c r="A1205" s="70">
        <v>45169</v>
      </c>
      <c r="B1205" s="70">
        <v>45169</v>
      </c>
      <c r="C1205" s="71">
        <v>892400</v>
      </c>
      <c r="D1205" s="1" t="s">
        <v>5672</v>
      </c>
      <c r="E1205" s="71">
        <v>2421001</v>
      </c>
      <c r="F1205" s="1">
        <v>665859104</v>
      </c>
      <c r="G1205" s="1" t="s">
        <v>5673</v>
      </c>
      <c r="H1205" s="72">
        <v>2648668</v>
      </c>
      <c r="I1205" s="1" t="s">
        <v>5674</v>
      </c>
      <c r="J1205" s="73">
        <v>1</v>
      </c>
      <c r="K1205" s="73">
        <v>1</v>
      </c>
      <c r="L1205" s="73">
        <v>1</v>
      </c>
      <c r="M1205" s="1">
        <v>1</v>
      </c>
      <c r="N1205" s="1" t="s">
        <v>1375</v>
      </c>
      <c r="O1205" s="1" t="s">
        <v>1484</v>
      </c>
      <c r="P1205" s="1">
        <v>40203010</v>
      </c>
      <c r="Q1205" s="73">
        <v>208196935</v>
      </c>
      <c r="R1205" s="74">
        <v>76.069999999999993</v>
      </c>
      <c r="S1205" s="1" t="s">
        <v>1448</v>
      </c>
      <c r="T1205" s="75">
        <v>1</v>
      </c>
      <c r="U1205" s="76">
        <v>15837540845.450001</v>
      </c>
      <c r="V1205" s="77">
        <v>15837540845.450001</v>
      </c>
      <c r="W1205" s="77">
        <v>15837540845.450001</v>
      </c>
      <c r="X1205" s="76">
        <v>2.48280187578E-2</v>
      </c>
      <c r="Y1205" s="71">
        <v>0</v>
      </c>
      <c r="Z1205" s="71">
        <v>1</v>
      </c>
      <c r="AA1205" s="71">
        <v>0</v>
      </c>
      <c r="AB1205" s="71">
        <v>0</v>
      </c>
      <c r="AC1205" s="73">
        <v>1</v>
      </c>
      <c r="AD1205" s="73">
        <v>0</v>
      </c>
      <c r="AE1205" s="1" t="s">
        <v>1475</v>
      </c>
      <c r="AF1205" s="1" t="s">
        <v>1450</v>
      </c>
      <c r="AG1205" s="1" t="s">
        <v>1451</v>
      </c>
      <c r="AI1205" s="2" t="str">
        <f>INDEX('ISO2-ISO3'!$D$1:$D$249, MATCH($N1205, 'ISO2-ISO3'!$C$1:$C$249, 0))</f>
        <v>USA</v>
      </c>
      <c r="AJ1205" s="2" t="str">
        <f>INDEX('WB Country Groups'!$C$2:$C$219, MATCH($AI1205, 'WB Country Groups'!$B$2:$B$219, 0))</f>
        <v>North America</v>
      </c>
    </row>
    <row r="1206" spans="1:36">
      <c r="A1206" s="70">
        <v>45169</v>
      </c>
      <c r="B1206" s="70">
        <v>45169</v>
      </c>
      <c r="C1206" s="71">
        <v>892400</v>
      </c>
      <c r="D1206" s="1" t="s">
        <v>5675</v>
      </c>
      <c r="E1206" s="71">
        <v>2421701</v>
      </c>
      <c r="G1206" s="1" t="s">
        <v>5676</v>
      </c>
      <c r="H1206" s="72">
        <v>6303866</v>
      </c>
      <c r="I1206" s="1" t="s">
        <v>5677</v>
      </c>
      <c r="J1206" s="73">
        <v>0.8</v>
      </c>
      <c r="K1206" s="73">
        <v>0.8</v>
      </c>
      <c r="L1206" s="73">
        <v>0.8</v>
      </c>
      <c r="M1206" s="1">
        <v>1</v>
      </c>
      <c r="N1206" s="1" t="s">
        <v>1293</v>
      </c>
      <c r="O1206" s="1" t="s">
        <v>1484</v>
      </c>
      <c r="P1206" s="1">
        <v>40203040</v>
      </c>
      <c r="Q1206" s="73">
        <v>1071642400</v>
      </c>
      <c r="R1206" s="74">
        <v>9.6300000000000008</v>
      </c>
      <c r="S1206" s="1" t="s">
        <v>1834</v>
      </c>
      <c r="T1206" s="75">
        <v>1.3505</v>
      </c>
      <c r="U1206" s="76">
        <v>6113241799.0373898</v>
      </c>
      <c r="V1206" s="77">
        <v>6113241799.0373898</v>
      </c>
      <c r="W1206" s="77">
        <v>7641552248.7967396</v>
      </c>
      <c r="X1206" s="76">
        <v>9.5835384760000007E-3</v>
      </c>
      <c r="Y1206" s="71">
        <v>0</v>
      </c>
      <c r="Z1206" s="71">
        <v>1</v>
      </c>
      <c r="AA1206" s="71">
        <v>0</v>
      </c>
      <c r="AB1206" s="71">
        <v>0</v>
      </c>
      <c r="AC1206" s="73">
        <v>0</v>
      </c>
      <c r="AD1206" s="73">
        <v>1</v>
      </c>
      <c r="AE1206" s="1" t="s">
        <v>1835</v>
      </c>
      <c r="AF1206" s="1" t="s">
        <v>1450</v>
      </c>
      <c r="AG1206" s="1" t="s">
        <v>1451</v>
      </c>
      <c r="AI1206" s="2" t="str">
        <f>INDEX('ISO2-ISO3'!$D$1:$D$249, MATCH($N1206, 'ISO2-ISO3'!$C$1:$C$249, 0))</f>
        <v>SGP</v>
      </c>
      <c r="AJ1206" s="2" t="str">
        <f>INDEX('WB Country Groups'!$C$2:$C$219, MATCH($AI1206, 'WB Country Groups'!$B$2:$B$219, 0))</f>
        <v>East Asia &amp; Pacific</v>
      </c>
    </row>
    <row r="1207" spans="1:36">
      <c r="A1207" s="70">
        <v>45169</v>
      </c>
      <c r="B1207" s="70">
        <v>45169</v>
      </c>
      <c r="C1207" s="71">
        <v>892400</v>
      </c>
      <c r="D1207" s="1" t="s">
        <v>5678</v>
      </c>
      <c r="E1207" s="71">
        <v>2422001</v>
      </c>
      <c r="G1207" s="1" t="s">
        <v>5679</v>
      </c>
      <c r="H1207" s="72" t="s">
        <v>5680</v>
      </c>
      <c r="I1207" s="1" t="s">
        <v>5681</v>
      </c>
      <c r="J1207" s="73">
        <v>0.85</v>
      </c>
      <c r="K1207" s="73">
        <v>0.85</v>
      </c>
      <c r="L1207" s="73">
        <v>0.85</v>
      </c>
      <c r="M1207" s="1">
        <v>1</v>
      </c>
      <c r="N1207" s="1" t="s">
        <v>1220</v>
      </c>
      <c r="O1207" s="1" t="s">
        <v>1499</v>
      </c>
      <c r="P1207" s="1">
        <v>30202030</v>
      </c>
      <c r="Q1207" s="73">
        <v>517111091</v>
      </c>
      <c r="R1207" s="74">
        <v>193</v>
      </c>
      <c r="S1207" s="1" t="s">
        <v>2554</v>
      </c>
      <c r="T1207" s="75">
        <v>10.63715</v>
      </c>
      <c r="U1207" s="76">
        <v>7975075511.6314001</v>
      </c>
      <c r="V1207" s="77">
        <v>7975075511.6314001</v>
      </c>
      <c r="W1207" s="77">
        <v>9382441778.3898907</v>
      </c>
      <c r="X1207" s="76">
        <v>1.2502277110400001E-2</v>
      </c>
      <c r="Y1207" s="71">
        <v>0</v>
      </c>
      <c r="Z1207" s="71">
        <v>1</v>
      </c>
      <c r="AA1207" s="71">
        <v>0</v>
      </c>
      <c r="AB1207" s="71">
        <v>0</v>
      </c>
      <c r="AC1207" s="73">
        <v>1</v>
      </c>
      <c r="AD1207" s="73">
        <v>0</v>
      </c>
      <c r="AE1207" s="1" t="s">
        <v>2555</v>
      </c>
      <c r="AF1207" s="1" t="s">
        <v>1450</v>
      </c>
      <c r="AG1207" s="1" t="s">
        <v>1451</v>
      </c>
      <c r="AI1207" s="2" t="str">
        <f>INDEX('ISO2-ISO3'!$D$1:$D$249, MATCH($N1207, 'ISO2-ISO3'!$C$1:$C$249, 0))</f>
        <v>NOR</v>
      </c>
      <c r="AJ1207" s="2" t="str">
        <f>INDEX('WB Country Groups'!$C$2:$C$219, MATCH($AI1207, 'WB Country Groups'!$B$2:$B$219, 0))</f>
        <v>Europe &amp; Central Asia</v>
      </c>
    </row>
    <row r="1208" spans="1:36">
      <c r="A1208" s="70">
        <v>45169</v>
      </c>
      <c r="B1208" s="70">
        <v>45169</v>
      </c>
      <c r="C1208" s="71">
        <v>892400</v>
      </c>
      <c r="D1208" s="1" t="s">
        <v>5682</v>
      </c>
      <c r="E1208" s="71">
        <v>2422801</v>
      </c>
      <c r="G1208" s="1" t="s">
        <v>5683</v>
      </c>
      <c r="H1208" s="72">
        <v>6173694</v>
      </c>
      <c r="I1208" s="1" t="s">
        <v>5684</v>
      </c>
      <c r="J1208" s="73">
        <v>0.65</v>
      </c>
      <c r="K1208" s="73">
        <v>0.65</v>
      </c>
      <c r="L1208" s="73">
        <v>0.65</v>
      </c>
      <c r="M1208" s="1">
        <v>1</v>
      </c>
      <c r="N1208" s="1" t="s">
        <v>1115</v>
      </c>
      <c r="O1208" s="1" t="s">
        <v>1692</v>
      </c>
      <c r="P1208" s="1">
        <v>50202020</v>
      </c>
      <c r="Q1208" s="73">
        <v>266505623</v>
      </c>
      <c r="R1208" s="74">
        <v>6143</v>
      </c>
      <c r="S1208" s="1" t="s">
        <v>1479</v>
      </c>
      <c r="T1208" s="75">
        <v>145.58500000000001</v>
      </c>
      <c r="U1208" s="76">
        <v>7309431791.4472704</v>
      </c>
      <c r="V1208" s="77">
        <v>7309431791.4472704</v>
      </c>
      <c r="W1208" s="77">
        <v>11245279679.149599</v>
      </c>
      <c r="X1208" s="76">
        <v>1.1458768213999999E-2</v>
      </c>
      <c r="Y1208" s="71">
        <v>0</v>
      </c>
      <c r="Z1208" s="71">
        <v>1</v>
      </c>
      <c r="AA1208" s="71">
        <v>0</v>
      </c>
      <c r="AB1208" s="71">
        <v>0</v>
      </c>
      <c r="AC1208" s="73">
        <v>0</v>
      </c>
      <c r="AD1208" s="73">
        <v>1</v>
      </c>
      <c r="AE1208" s="1" t="s">
        <v>1480</v>
      </c>
      <c r="AF1208" s="1" t="s">
        <v>1450</v>
      </c>
      <c r="AG1208" s="1" t="s">
        <v>1451</v>
      </c>
      <c r="AI1208" s="2" t="str">
        <f>INDEX('ISO2-ISO3'!$D$1:$D$249, MATCH($N1208, 'ISO2-ISO3'!$C$1:$C$249, 0))</f>
        <v>JPN</v>
      </c>
      <c r="AJ1208" s="2" t="str">
        <f>INDEX('WB Country Groups'!$C$2:$C$219, MATCH($AI1208, 'WB Country Groups'!$B$2:$B$219, 0))</f>
        <v>East Asia &amp; Pacific</v>
      </c>
    </row>
    <row r="1209" spans="1:36">
      <c r="A1209" s="70">
        <v>45169</v>
      </c>
      <c r="B1209" s="70">
        <v>45169</v>
      </c>
      <c r="C1209" s="71">
        <v>892400</v>
      </c>
      <c r="D1209" s="1" t="s">
        <v>5685</v>
      </c>
      <c r="E1209" s="71">
        <v>2423001</v>
      </c>
      <c r="G1209" s="1" t="s">
        <v>5686</v>
      </c>
      <c r="H1209" s="72">
        <v>6332439</v>
      </c>
      <c r="I1209" s="1" t="s">
        <v>5687</v>
      </c>
      <c r="J1209" s="73">
        <v>0.55000000000000004</v>
      </c>
      <c r="K1209" s="73">
        <v>0.55000000000000004</v>
      </c>
      <c r="L1209" s="73">
        <v>0.55000000000000004</v>
      </c>
      <c r="M1209" s="1">
        <v>1</v>
      </c>
      <c r="N1209" s="1" t="s">
        <v>1115</v>
      </c>
      <c r="O1209" s="1" t="s">
        <v>1455</v>
      </c>
      <c r="P1209" s="1">
        <v>25504010</v>
      </c>
      <c r="Q1209" s="73">
        <v>318220968</v>
      </c>
      <c r="R1209" s="74">
        <v>33480</v>
      </c>
      <c r="S1209" s="1" t="s">
        <v>1479</v>
      </c>
      <c r="T1209" s="75">
        <v>145.58500000000001</v>
      </c>
      <c r="U1209" s="76">
        <v>40249482465.583702</v>
      </c>
      <c r="V1209" s="77">
        <v>40249482465.583702</v>
      </c>
      <c r="W1209" s="77">
        <v>73180877210.1521</v>
      </c>
      <c r="X1209" s="76">
        <v>6.3097858145999997E-2</v>
      </c>
      <c r="Y1209" s="71">
        <v>1</v>
      </c>
      <c r="Z1209" s="71">
        <v>0</v>
      </c>
      <c r="AA1209" s="71">
        <v>0</v>
      </c>
      <c r="AB1209" s="71">
        <v>0</v>
      </c>
      <c r="AC1209" s="73">
        <v>0</v>
      </c>
      <c r="AD1209" s="73">
        <v>1</v>
      </c>
      <c r="AE1209" s="1" t="s">
        <v>1480</v>
      </c>
      <c r="AF1209" s="1" t="s">
        <v>1450</v>
      </c>
      <c r="AG1209" s="1" t="s">
        <v>1451</v>
      </c>
      <c r="AI1209" s="2" t="str">
        <f>INDEX('ISO2-ISO3'!$D$1:$D$249, MATCH($N1209, 'ISO2-ISO3'!$C$1:$C$249, 0))</f>
        <v>JPN</v>
      </c>
      <c r="AJ1209" s="2" t="str">
        <f>INDEX('WB Country Groups'!$C$2:$C$219, MATCH($AI1209, 'WB Country Groups'!$B$2:$B$219, 0))</f>
        <v>East Asia &amp; Pacific</v>
      </c>
    </row>
    <row r="1210" spans="1:36">
      <c r="A1210" s="70">
        <v>45169</v>
      </c>
      <c r="B1210" s="70">
        <v>45169</v>
      </c>
      <c r="C1210" s="71">
        <v>892400</v>
      </c>
      <c r="D1210" s="1" t="s">
        <v>5688</v>
      </c>
      <c r="E1210" s="71">
        <v>2423501</v>
      </c>
      <c r="G1210" s="1" t="s">
        <v>5689</v>
      </c>
      <c r="H1210" s="72">
        <v>6640541</v>
      </c>
      <c r="I1210" s="1" t="s">
        <v>5690</v>
      </c>
      <c r="J1210" s="73">
        <v>0.4</v>
      </c>
      <c r="K1210" s="73">
        <v>0.4</v>
      </c>
      <c r="L1210" s="73">
        <v>0.4</v>
      </c>
      <c r="M1210" s="1">
        <v>1</v>
      </c>
      <c r="N1210" s="1" t="s">
        <v>1115</v>
      </c>
      <c r="O1210" s="1" t="s">
        <v>1462</v>
      </c>
      <c r="P1210" s="1">
        <v>15101040</v>
      </c>
      <c r="Q1210" s="73">
        <v>433092837</v>
      </c>
      <c r="R1210" s="74">
        <v>3517</v>
      </c>
      <c r="S1210" s="1" t="s">
        <v>1479</v>
      </c>
      <c r="T1210" s="75">
        <v>145.58500000000001</v>
      </c>
      <c r="U1210" s="76">
        <v>4185012213.4258299</v>
      </c>
      <c r="V1210" s="77">
        <v>4185012213.4258299</v>
      </c>
      <c r="W1210" s="77">
        <v>10462530533.5646</v>
      </c>
      <c r="X1210" s="76">
        <v>6.5607131024999999E-3</v>
      </c>
      <c r="Y1210" s="71">
        <v>0</v>
      </c>
      <c r="Z1210" s="71">
        <v>1</v>
      </c>
      <c r="AA1210" s="71">
        <v>0</v>
      </c>
      <c r="AB1210" s="71">
        <v>0</v>
      </c>
      <c r="AC1210" s="73">
        <v>0</v>
      </c>
      <c r="AD1210" s="73">
        <v>1</v>
      </c>
      <c r="AE1210" s="1" t="s">
        <v>1480</v>
      </c>
      <c r="AF1210" s="1" t="s">
        <v>1450</v>
      </c>
      <c r="AG1210" s="1" t="s">
        <v>1451</v>
      </c>
      <c r="AI1210" s="2" t="str">
        <f>INDEX('ISO2-ISO3'!$D$1:$D$249, MATCH($N1210, 'ISO2-ISO3'!$C$1:$C$249, 0))</f>
        <v>JPN</v>
      </c>
      <c r="AJ1210" s="2" t="str">
        <f>INDEX('WB Country Groups'!$C$2:$C$219, MATCH($AI1210, 'WB Country Groups'!$B$2:$B$219, 0))</f>
        <v>East Asia &amp; Pacific</v>
      </c>
    </row>
    <row r="1211" spans="1:36">
      <c r="A1211" s="70">
        <v>45169</v>
      </c>
      <c r="B1211" s="70">
        <v>45169</v>
      </c>
      <c r="C1211" s="71">
        <v>892400</v>
      </c>
      <c r="D1211" s="1" t="s">
        <v>5691</v>
      </c>
      <c r="E1211" s="71">
        <v>2423701</v>
      </c>
      <c r="G1211" s="1" t="s">
        <v>5692</v>
      </c>
      <c r="H1211" s="72">
        <v>6136749</v>
      </c>
      <c r="I1211" s="1" t="s">
        <v>5693</v>
      </c>
      <c r="J1211" s="73">
        <v>0.7</v>
      </c>
      <c r="K1211" s="73">
        <v>0.7</v>
      </c>
      <c r="L1211" s="73">
        <v>0.7</v>
      </c>
      <c r="M1211" s="1">
        <v>1</v>
      </c>
      <c r="N1211" s="1" t="s">
        <v>1115</v>
      </c>
      <c r="O1211" s="1" t="s">
        <v>1474</v>
      </c>
      <c r="P1211" s="1">
        <v>45102010</v>
      </c>
      <c r="Q1211" s="73">
        <v>99600000</v>
      </c>
      <c r="R1211" s="74">
        <v>25330</v>
      </c>
      <c r="S1211" s="1" t="s">
        <v>1479</v>
      </c>
      <c r="T1211" s="75">
        <v>145.58500000000001</v>
      </c>
      <c r="U1211" s="76">
        <v>12130422777.0718</v>
      </c>
      <c r="V1211" s="77">
        <v>12130422777.0718</v>
      </c>
      <c r="W1211" s="77">
        <v>17329175395.816898</v>
      </c>
      <c r="X1211" s="76">
        <v>1.9016485399399999E-2</v>
      </c>
      <c r="Y1211" s="71">
        <v>1</v>
      </c>
      <c r="Z1211" s="71">
        <v>0</v>
      </c>
      <c r="AA1211" s="71">
        <v>0</v>
      </c>
      <c r="AB1211" s="71">
        <v>0</v>
      </c>
      <c r="AC1211" s="73">
        <v>0</v>
      </c>
      <c r="AD1211" s="73">
        <v>1</v>
      </c>
      <c r="AE1211" s="1" t="s">
        <v>1480</v>
      </c>
      <c r="AF1211" s="1" t="s">
        <v>1450</v>
      </c>
      <c r="AG1211" s="1" t="s">
        <v>1451</v>
      </c>
      <c r="AI1211" s="2" t="str">
        <f>INDEX('ISO2-ISO3'!$D$1:$D$249, MATCH($N1211, 'ISO2-ISO3'!$C$1:$C$249, 0))</f>
        <v>JPN</v>
      </c>
      <c r="AJ1211" s="2" t="str">
        <f>INDEX('WB Country Groups'!$C$2:$C$219, MATCH($AI1211, 'WB Country Groups'!$B$2:$B$219, 0))</f>
        <v>East Asia &amp; Pacific</v>
      </c>
    </row>
    <row r="1212" spans="1:36">
      <c r="A1212" s="70">
        <v>45169</v>
      </c>
      <c r="B1212" s="70">
        <v>45169</v>
      </c>
      <c r="C1212" s="71">
        <v>892400</v>
      </c>
      <c r="D1212" s="1" t="s">
        <v>5694</v>
      </c>
      <c r="E1212" s="71">
        <v>2424301</v>
      </c>
      <c r="G1212" s="1" t="s">
        <v>5695</v>
      </c>
      <c r="H1212" s="72">
        <v>6125286</v>
      </c>
      <c r="I1212" s="1" t="s">
        <v>5696</v>
      </c>
      <c r="J1212" s="73">
        <v>0.95</v>
      </c>
      <c r="K1212" s="73">
        <v>0.95</v>
      </c>
      <c r="L1212" s="73">
        <v>0.95</v>
      </c>
      <c r="M1212" s="1">
        <v>1</v>
      </c>
      <c r="N1212" s="1" t="s">
        <v>1115</v>
      </c>
      <c r="O1212" s="1" t="s">
        <v>1474</v>
      </c>
      <c r="P1212" s="1">
        <v>45103020</v>
      </c>
      <c r="Q1212" s="73">
        <v>140811604</v>
      </c>
      <c r="R1212" s="74">
        <v>6189</v>
      </c>
      <c r="S1212" s="1" t="s">
        <v>1479</v>
      </c>
      <c r="T1212" s="75">
        <v>145.58500000000001</v>
      </c>
      <c r="U1212" s="76">
        <v>5686773131.1481304</v>
      </c>
      <c r="V1212" s="77">
        <v>5686773131.1481304</v>
      </c>
      <c r="W1212" s="77">
        <v>5986076980.15592</v>
      </c>
      <c r="X1212" s="76">
        <v>8.9149768482999995E-3</v>
      </c>
      <c r="Y1212" s="71">
        <v>0</v>
      </c>
      <c r="Z1212" s="71">
        <v>1</v>
      </c>
      <c r="AA1212" s="71">
        <v>0</v>
      </c>
      <c r="AB1212" s="71">
        <v>0</v>
      </c>
      <c r="AC1212" s="73">
        <v>0.5</v>
      </c>
      <c r="AD1212" s="73">
        <v>0.5</v>
      </c>
      <c r="AE1212" s="1" t="s">
        <v>1480</v>
      </c>
      <c r="AF1212" s="1" t="s">
        <v>1450</v>
      </c>
      <c r="AG1212" s="1" t="s">
        <v>1451</v>
      </c>
      <c r="AI1212" s="2" t="str">
        <f>INDEX('ISO2-ISO3'!$D$1:$D$249, MATCH($N1212, 'ISO2-ISO3'!$C$1:$C$249, 0))</f>
        <v>JPN</v>
      </c>
      <c r="AJ1212" s="2" t="str">
        <f>INDEX('WB Country Groups'!$C$2:$C$219, MATCH($AI1212, 'WB Country Groups'!$B$2:$B$219, 0))</f>
        <v>East Asia &amp; Pacific</v>
      </c>
    </row>
    <row r="1213" spans="1:36">
      <c r="A1213" s="70">
        <v>45169</v>
      </c>
      <c r="B1213" s="70">
        <v>45169</v>
      </c>
      <c r="C1213" s="71">
        <v>892400</v>
      </c>
      <c r="D1213" s="1" t="s">
        <v>5697</v>
      </c>
      <c r="E1213" s="71">
        <v>2424901</v>
      </c>
      <c r="G1213" s="1" t="s">
        <v>5698</v>
      </c>
      <c r="H1213" s="72" t="s">
        <v>5699</v>
      </c>
      <c r="I1213" s="1" t="s">
        <v>5700</v>
      </c>
      <c r="J1213" s="73">
        <v>0.95</v>
      </c>
      <c r="K1213" s="73">
        <v>0.74</v>
      </c>
      <c r="L1213" s="73">
        <v>0.74</v>
      </c>
      <c r="M1213" s="1">
        <v>1</v>
      </c>
      <c r="N1213" s="1" t="s">
        <v>1097</v>
      </c>
      <c r="O1213" s="1" t="s">
        <v>1484</v>
      </c>
      <c r="P1213" s="1">
        <v>40101010</v>
      </c>
      <c r="Q1213" s="73">
        <v>6983160426</v>
      </c>
      <c r="R1213" s="74">
        <v>958.75</v>
      </c>
      <c r="S1213" s="1" t="s">
        <v>3305</v>
      </c>
      <c r="T1213" s="75">
        <v>82.786249999999995</v>
      </c>
      <c r="U1213" s="76">
        <v>59845418088.587799</v>
      </c>
      <c r="V1213" s="77">
        <v>59845418088.587799</v>
      </c>
      <c r="W1213" s="77">
        <v>80872186606.199707</v>
      </c>
      <c r="X1213" s="76">
        <v>9.3817795159800002E-2</v>
      </c>
      <c r="Y1213" s="71">
        <v>1</v>
      </c>
      <c r="Z1213" s="71">
        <v>0</v>
      </c>
      <c r="AA1213" s="71">
        <v>0</v>
      </c>
      <c r="AB1213" s="71">
        <v>0</v>
      </c>
      <c r="AC1213" s="73">
        <v>0</v>
      </c>
      <c r="AD1213" s="73">
        <v>1</v>
      </c>
      <c r="AE1213" s="1" t="s">
        <v>3306</v>
      </c>
      <c r="AF1213" s="1" t="s">
        <v>1450</v>
      </c>
      <c r="AG1213" s="1" t="s">
        <v>1451</v>
      </c>
      <c r="AI1213" s="2" t="str">
        <f>INDEX('ISO2-ISO3'!$D$1:$D$249, MATCH($N1213, 'ISO2-ISO3'!$C$1:$C$249, 0))</f>
        <v>IND</v>
      </c>
      <c r="AJ1213" s="2" t="str">
        <f>INDEX('WB Country Groups'!$C$2:$C$219, MATCH($AI1213, 'WB Country Groups'!$B$2:$B$219, 0))</f>
        <v>South Asia</v>
      </c>
    </row>
    <row r="1214" spans="1:36">
      <c r="A1214" s="70">
        <v>45169</v>
      </c>
      <c r="B1214" s="70">
        <v>45169</v>
      </c>
      <c r="C1214" s="71">
        <v>892400</v>
      </c>
      <c r="D1214" s="1" t="s">
        <v>5701</v>
      </c>
      <c r="E1214" s="71">
        <v>2426501</v>
      </c>
      <c r="G1214" s="1" t="s">
        <v>5702</v>
      </c>
      <c r="H1214" s="72">
        <v>6200194</v>
      </c>
      <c r="I1214" s="1" t="s">
        <v>5703</v>
      </c>
      <c r="J1214" s="73">
        <v>0.4</v>
      </c>
      <c r="K1214" s="73">
        <v>0.4</v>
      </c>
      <c r="L1214" s="73">
        <v>0.4</v>
      </c>
      <c r="M1214" s="1">
        <v>1</v>
      </c>
      <c r="N1214" s="1" t="s">
        <v>1115</v>
      </c>
      <c r="O1214" s="1" t="s">
        <v>1474</v>
      </c>
      <c r="P1214" s="1">
        <v>45102010</v>
      </c>
      <c r="Q1214" s="73">
        <v>240000000</v>
      </c>
      <c r="R1214" s="74">
        <v>4325</v>
      </c>
      <c r="S1214" s="1" t="s">
        <v>1479</v>
      </c>
      <c r="T1214" s="75">
        <v>145.58500000000001</v>
      </c>
      <c r="U1214" s="76">
        <v>2851942164.3713298</v>
      </c>
      <c r="V1214" s="77">
        <v>2851942164.3713298</v>
      </c>
      <c r="W1214" s="77">
        <v>7129855410.9283199</v>
      </c>
      <c r="X1214" s="76">
        <v>4.4709007695000001E-3</v>
      </c>
      <c r="Y1214" s="71">
        <v>0</v>
      </c>
      <c r="Z1214" s="71">
        <v>1</v>
      </c>
      <c r="AA1214" s="71">
        <v>0</v>
      </c>
      <c r="AB1214" s="71">
        <v>0</v>
      </c>
      <c r="AC1214" s="73">
        <v>0.35</v>
      </c>
      <c r="AD1214" s="73">
        <v>0.65</v>
      </c>
      <c r="AE1214" s="1" t="s">
        <v>1480</v>
      </c>
      <c r="AF1214" s="1" t="s">
        <v>1450</v>
      </c>
      <c r="AG1214" s="1" t="s">
        <v>1451</v>
      </c>
      <c r="AI1214" s="2" t="str">
        <f>INDEX('ISO2-ISO3'!$D$1:$D$249, MATCH($N1214, 'ISO2-ISO3'!$C$1:$C$249, 0))</f>
        <v>JPN</v>
      </c>
      <c r="AJ1214" s="2" t="str">
        <f>INDEX('WB Country Groups'!$C$2:$C$219, MATCH($AI1214, 'WB Country Groups'!$B$2:$B$219, 0))</f>
        <v>East Asia &amp; Pacific</v>
      </c>
    </row>
    <row r="1215" spans="1:36">
      <c r="A1215" s="70">
        <v>45169</v>
      </c>
      <c r="B1215" s="70">
        <v>45169</v>
      </c>
      <c r="C1215" s="71">
        <v>892400</v>
      </c>
      <c r="D1215" s="1" t="s">
        <v>5704</v>
      </c>
      <c r="E1215" s="71">
        <v>2427001</v>
      </c>
      <c r="F1215" s="1" t="s">
        <v>5705</v>
      </c>
      <c r="G1215" s="1" t="s">
        <v>5706</v>
      </c>
      <c r="H1215" s="72">
        <v>2639349</v>
      </c>
      <c r="I1215" s="1" t="s">
        <v>5707</v>
      </c>
      <c r="J1215" s="73">
        <v>0.7</v>
      </c>
      <c r="K1215" s="73">
        <v>0.7</v>
      </c>
      <c r="L1215" s="73">
        <v>0.7</v>
      </c>
      <c r="M1215" s="1">
        <v>1</v>
      </c>
      <c r="N1215" s="1" t="s">
        <v>1176</v>
      </c>
      <c r="O1215" s="1" t="s">
        <v>1467</v>
      </c>
      <c r="P1215" s="1">
        <v>20305010</v>
      </c>
      <c r="Q1215" s="73">
        <v>277050000</v>
      </c>
      <c r="R1215" s="74">
        <v>464.58</v>
      </c>
      <c r="S1215" s="1" t="s">
        <v>3694</v>
      </c>
      <c r="T1215" s="75">
        <v>16.83175</v>
      </c>
      <c r="U1215" s="76">
        <v>5352879070.80369</v>
      </c>
      <c r="V1215" s="77">
        <v>5352879070.80369</v>
      </c>
      <c r="W1215" s="77">
        <v>8280422415.96982</v>
      </c>
      <c r="X1215" s="76">
        <v>8.3915415452000004E-3</v>
      </c>
      <c r="Y1215" s="71">
        <v>0</v>
      </c>
      <c r="Z1215" s="71">
        <v>1</v>
      </c>
      <c r="AA1215" s="71">
        <v>0</v>
      </c>
      <c r="AB1215" s="71">
        <v>0</v>
      </c>
      <c r="AC1215" s="73">
        <v>0</v>
      </c>
      <c r="AD1215" s="73">
        <v>1</v>
      </c>
      <c r="AE1215" s="1" t="s">
        <v>3695</v>
      </c>
      <c r="AF1215" s="1" t="s">
        <v>1450</v>
      </c>
      <c r="AG1215" s="1" t="s">
        <v>1619</v>
      </c>
      <c r="AI1215" s="2" t="str">
        <f>INDEX('ISO2-ISO3'!$D$1:$D$249, MATCH($N1215, 'ISO2-ISO3'!$C$1:$C$249, 0))</f>
        <v>MEX</v>
      </c>
      <c r="AJ1215" s="2" t="str">
        <f>INDEX('WB Country Groups'!$C$2:$C$219, MATCH($AI1215, 'WB Country Groups'!$B$2:$B$219, 0))</f>
        <v>Latin America &amp; Caribbean</v>
      </c>
    </row>
    <row r="1216" spans="1:36">
      <c r="A1216" s="70">
        <v>45169</v>
      </c>
      <c r="B1216" s="70">
        <v>45169</v>
      </c>
      <c r="C1216" s="71">
        <v>892400</v>
      </c>
      <c r="D1216" s="1" t="s">
        <v>5708</v>
      </c>
      <c r="E1216" s="71">
        <v>2427301</v>
      </c>
      <c r="G1216" s="1" t="s">
        <v>5709</v>
      </c>
      <c r="H1216" s="72">
        <v>6086242</v>
      </c>
      <c r="I1216" s="1" t="s">
        <v>5710</v>
      </c>
      <c r="J1216" s="73">
        <v>0.3</v>
      </c>
      <c r="K1216" s="73">
        <v>0.3</v>
      </c>
      <c r="L1216" s="73">
        <v>0.3</v>
      </c>
      <c r="M1216" s="1">
        <v>1</v>
      </c>
      <c r="N1216" s="1" t="s">
        <v>1158</v>
      </c>
      <c r="O1216" s="1" t="s">
        <v>1692</v>
      </c>
      <c r="P1216" s="1">
        <v>50102010</v>
      </c>
      <c r="Q1216" s="73">
        <v>11731507988</v>
      </c>
      <c r="R1216" s="74">
        <v>4.38</v>
      </c>
      <c r="S1216" s="1" t="s">
        <v>2074</v>
      </c>
      <c r="T1216" s="75">
        <v>4.6399999999999997</v>
      </c>
      <c r="U1216" s="76">
        <v>3322241701.7741399</v>
      </c>
      <c r="V1216" s="77">
        <v>3322241701.7741399</v>
      </c>
      <c r="W1216" s="77">
        <v>11074139005.913799</v>
      </c>
      <c r="X1216" s="76">
        <v>5.2081746841E-3</v>
      </c>
      <c r="Y1216" s="71">
        <v>1</v>
      </c>
      <c r="Z1216" s="71">
        <v>0</v>
      </c>
      <c r="AA1216" s="71">
        <v>0</v>
      </c>
      <c r="AB1216" s="71">
        <v>0</v>
      </c>
      <c r="AC1216" s="73">
        <v>0.5</v>
      </c>
      <c r="AD1216" s="73">
        <v>0.5</v>
      </c>
      <c r="AE1216" s="1" t="s">
        <v>2075</v>
      </c>
      <c r="AF1216" s="1" t="s">
        <v>1450</v>
      </c>
      <c r="AG1216" s="1" t="s">
        <v>1451</v>
      </c>
      <c r="AI1216" s="2" t="str">
        <f>INDEX('ISO2-ISO3'!$D$1:$D$249, MATCH($N1216, 'ISO2-ISO3'!$C$1:$C$249, 0))</f>
        <v>MYS</v>
      </c>
      <c r="AJ1216" s="2" t="str">
        <f>INDEX('WB Country Groups'!$C$2:$C$219, MATCH($AI1216, 'WB Country Groups'!$B$2:$B$219, 0))</f>
        <v>East Asia &amp; Pacific</v>
      </c>
    </row>
    <row r="1217" spans="1:36">
      <c r="A1217" s="70">
        <v>45169</v>
      </c>
      <c r="B1217" s="70">
        <v>45169</v>
      </c>
      <c r="C1217" s="71">
        <v>892400</v>
      </c>
      <c r="D1217" s="1" t="s">
        <v>5711</v>
      </c>
      <c r="E1217" s="71">
        <v>2427601</v>
      </c>
      <c r="G1217" s="1" t="s">
        <v>5712</v>
      </c>
      <c r="H1217" s="72">
        <v>6436892</v>
      </c>
      <c r="I1217" s="1" t="s">
        <v>5713</v>
      </c>
      <c r="J1217" s="73">
        <v>0.35</v>
      </c>
      <c r="K1217" s="73">
        <v>0.3</v>
      </c>
      <c r="L1217" s="73">
        <v>0.3</v>
      </c>
      <c r="M1217" s="1">
        <v>1</v>
      </c>
      <c r="N1217" s="1" t="s">
        <v>1158</v>
      </c>
      <c r="O1217" s="1" t="s">
        <v>1484</v>
      </c>
      <c r="P1217" s="1">
        <v>40101010</v>
      </c>
      <c r="Q1217" s="73">
        <v>2167718284</v>
      </c>
      <c r="R1217" s="74">
        <v>19.96</v>
      </c>
      <c r="S1217" s="1" t="s">
        <v>2074</v>
      </c>
      <c r="T1217" s="75">
        <v>4.6399999999999997</v>
      </c>
      <c r="U1217" s="76">
        <v>2797477819.9551702</v>
      </c>
      <c r="V1217" s="77">
        <v>2797477819.9551702</v>
      </c>
      <c r="W1217" s="77">
        <v>9324926066.5172405</v>
      </c>
      <c r="X1217" s="76">
        <v>4.3855187156999998E-3</v>
      </c>
      <c r="Y1217" s="71">
        <v>1</v>
      </c>
      <c r="Z1217" s="71">
        <v>0</v>
      </c>
      <c r="AA1217" s="71">
        <v>0</v>
      </c>
      <c r="AB1217" s="71">
        <v>0</v>
      </c>
      <c r="AC1217" s="73">
        <v>0</v>
      </c>
      <c r="AD1217" s="73">
        <v>1</v>
      </c>
      <c r="AE1217" s="1" t="s">
        <v>2075</v>
      </c>
      <c r="AF1217" s="1" t="s">
        <v>1450</v>
      </c>
      <c r="AG1217" s="1" t="s">
        <v>1451</v>
      </c>
      <c r="AI1217" s="2" t="str">
        <f>INDEX('ISO2-ISO3'!$D$1:$D$249, MATCH($N1217, 'ISO2-ISO3'!$C$1:$C$249, 0))</f>
        <v>MYS</v>
      </c>
      <c r="AJ1217" s="2" t="str">
        <f>INDEX('WB Country Groups'!$C$2:$C$219, MATCH($AI1217, 'WB Country Groups'!$B$2:$B$219, 0))</f>
        <v>East Asia &amp; Pacific</v>
      </c>
    </row>
    <row r="1218" spans="1:36">
      <c r="A1218" s="70">
        <v>45169</v>
      </c>
      <c r="B1218" s="70">
        <v>45169</v>
      </c>
      <c r="C1218" s="71">
        <v>892400</v>
      </c>
      <c r="D1218" s="1" t="s">
        <v>5714</v>
      </c>
      <c r="E1218" s="71">
        <v>2428101</v>
      </c>
      <c r="G1218" s="1" t="s">
        <v>5715</v>
      </c>
      <c r="H1218" s="72">
        <v>6005214</v>
      </c>
      <c r="I1218" s="1" t="s">
        <v>5716</v>
      </c>
      <c r="J1218" s="73">
        <v>0.9</v>
      </c>
      <c r="K1218" s="73">
        <v>0.9</v>
      </c>
      <c r="L1218" s="73">
        <v>0.9</v>
      </c>
      <c r="M1218" s="1">
        <v>1</v>
      </c>
      <c r="N1218" s="1" t="s">
        <v>1330</v>
      </c>
      <c r="O1218" s="1" t="s">
        <v>1474</v>
      </c>
      <c r="P1218" s="1">
        <v>45201020</v>
      </c>
      <c r="Q1218" s="73">
        <v>560139897</v>
      </c>
      <c r="R1218" s="74">
        <v>478</v>
      </c>
      <c r="S1218" s="1" t="s">
        <v>3111</v>
      </c>
      <c r="T1218" s="75">
        <v>31.846499999999999</v>
      </c>
      <c r="U1218" s="76">
        <v>7566677144.7223396</v>
      </c>
      <c r="V1218" s="77">
        <v>7566677144.7223396</v>
      </c>
      <c r="W1218" s="77">
        <v>8407419049.6914902</v>
      </c>
      <c r="X1218" s="76">
        <v>1.1862043729900001E-2</v>
      </c>
      <c r="Y1218" s="71">
        <v>0</v>
      </c>
      <c r="Z1218" s="71">
        <v>1</v>
      </c>
      <c r="AA1218" s="71">
        <v>0</v>
      </c>
      <c r="AB1218" s="71">
        <v>0</v>
      </c>
      <c r="AC1218" s="73">
        <v>0</v>
      </c>
      <c r="AD1218" s="73">
        <v>1</v>
      </c>
      <c r="AE1218" s="1" t="s">
        <v>3112</v>
      </c>
      <c r="AF1218" s="1" t="s">
        <v>1450</v>
      </c>
      <c r="AG1218" s="1" t="s">
        <v>1451</v>
      </c>
      <c r="AI1218" s="2" t="str">
        <f>INDEX('ISO2-ISO3'!$D$1:$D$249, MATCH($N1218, 'ISO2-ISO3'!$C$1:$C$249, 0))</f>
        <v>TWN</v>
      </c>
      <c r="AJ1218" s="2" t="str">
        <f>INDEX('WB Country Groups'!$C$2:$C$219, MATCH($AI1218, 'WB Country Groups'!$B$2:$B$219, 0))</f>
        <v>East Asia &amp; Pacific</v>
      </c>
    </row>
    <row r="1219" spans="1:36">
      <c r="A1219" s="70">
        <v>45169</v>
      </c>
      <c r="B1219" s="70">
        <v>45169</v>
      </c>
      <c r="C1219" s="71">
        <v>892400</v>
      </c>
      <c r="D1219" s="1" t="s">
        <v>5717</v>
      </c>
      <c r="E1219" s="71">
        <v>2428401</v>
      </c>
      <c r="G1219" s="1" t="s">
        <v>5718</v>
      </c>
      <c r="H1219" s="72">
        <v>6372167</v>
      </c>
      <c r="I1219" s="1" t="s">
        <v>5719</v>
      </c>
      <c r="J1219" s="73">
        <v>0.8</v>
      </c>
      <c r="K1219" s="73">
        <v>0.8</v>
      </c>
      <c r="L1219" s="73">
        <v>0.8</v>
      </c>
      <c r="M1219" s="1">
        <v>1</v>
      </c>
      <c r="N1219" s="1" t="s">
        <v>1330</v>
      </c>
      <c r="O1219" s="1" t="s">
        <v>1455</v>
      </c>
      <c r="P1219" s="1">
        <v>25202010</v>
      </c>
      <c r="Q1219" s="73">
        <v>392064626</v>
      </c>
      <c r="R1219" s="74">
        <v>196</v>
      </c>
      <c r="S1219" s="1" t="s">
        <v>3111</v>
      </c>
      <c r="T1219" s="75">
        <v>31.846499999999999</v>
      </c>
      <c r="U1219" s="76">
        <v>1930376441.8947101</v>
      </c>
      <c r="V1219" s="77">
        <v>1930376441.8947101</v>
      </c>
      <c r="W1219" s="77">
        <v>2412970552.3683901</v>
      </c>
      <c r="X1219" s="76">
        <v>3.0261909330999998E-3</v>
      </c>
      <c r="Y1219" s="71">
        <v>0</v>
      </c>
      <c r="Z1219" s="71">
        <v>1</v>
      </c>
      <c r="AA1219" s="71">
        <v>0</v>
      </c>
      <c r="AB1219" s="71">
        <v>0</v>
      </c>
      <c r="AC1219" s="73">
        <v>1</v>
      </c>
      <c r="AD1219" s="73">
        <v>0</v>
      </c>
      <c r="AE1219" s="1" t="s">
        <v>3112</v>
      </c>
      <c r="AF1219" s="1" t="s">
        <v>1450</v>
      </c>
      <c r="AG1219" s="1" t="s">
        <v>1451</v>
      </c>
      <c r="AI1219" s="2" t="str">
        <f>INDEX('ISO2-ISO3'!$D$1:$D$249, MATCH($N1219, 'ISO2-ISO3'!$C$1:$C$249, 0))</f>
        <v>TWN</v>
      </c>
      <c r="AJ1219" s="2" t="str">
        <f>INDEX('WB Country Groups'!$C$2:$C$219, MATCH($AI1219, 'WB Country Groups'!$B$2:$B$219, 0))</f>
        <v>East Asia &amp; Pacific</v>
      </c>
    </row>
    <row r="1220" spans="1:36">
      <c r="A1220" s="70">
        <v>45169</v>
      </c>
      <c r="B1220" s="70">
        <v>45169</v>
      </c>
      <c r="C1220" s="71">
        <v>892400</v>
      </c>
      <c r="D1220" s="1" t="s">
        <v>5720</v>
      </c>
      <c r="E1220" s="71">
        <v>2428601</v>
      </c>
      <c r="G1220" s="1" t="s">
        <v>5721</v>
      </c>
      <c r="H1220" s="72">
        <v>6519481</v>
      </c>
      <c r="I1220" s="1" t="s">
        <v>5722</v>
      </c>
      <c r="J1220" s="73">
        <v>0.85</v>
      </c>
      <c r="K1220" s="73">
        <v>0.85</v>
      </c>
      <c r="L1220" s="73">
        <v>0.85</v>
      </c>
      <c r="M1220" s="1">
        <v>1</v>
      </c>
      <c r="N1220" s="1" t="s">
        <v>1330</v>
      </c>
      <c r="O1220" s="1" t="s">
        <v>1474</v>
      </c>
      <c r="P1220" s="1">
        <v>45202030</v>
      </c>
      <c r="Q1220" s="73">
        <v>2362093032</v>
      </c>
      <c r="R1220" s="74">
        <v>137</v>
      </c>
      <c r="S1220" s="1" t="s">
        <v>3111</v>
      </c>
      <c r="T1220" s="75">
        <v>31.846499999999999</v>
      </c>
      <c r="U1220" s="76">
        <v>8637235915.2936707</v>
      </c>
      <c r="V1220" s="77">
        <v>8637235915.2936707</v>
      </c>
      <c r="W1220" s="77">
        <v>10161454017.992599</v>
      </c>
      <c r="X1220" s="76">
        <v>1.3540325320300001E-2</v>
      </c>
      <c r="Y1220" s="71">
        <v>0</v>
      </c>
      <c r="Z1220" s="71">
        <v>1</v>
      </c>
      <c r="AA1220" s="71">
        <v>0</v>
      </c>
      <c r="AB1220" s="71">
        <v>0</v>
      </c>
      <c r="AC1220" s="73">
        <v>1</v>
      </c>
      <c r="AD1220" s="73">
        <v>0</v>
      </c>
      <c r="AE1220" s="1" t="s">
        <v>3112</v>
      </c>
      <c r="AF1220" s="1" t="s">
        <v>1450</v>
      </c>
      <c r="AG1220" s="1" t="s">
        <v>1451</v>
      </c>
      <c r="AI1220" s="2" t="str">
        <f>INDEX('ISO2-ISO3'!$D$1:$D$249, MATCH($N1220, 'ISO2-ISO3'!$C$1:$C$249, 0))</f>
        <v>TWN</v>
      </c>
      <c r="AJ1220" s="2" t="str">
        <f>INDEX('WB Country Groups'!$C$2:$C$219, MATCH($AI1220, 'WB Country Groups'!$B$2:$B$219, 0))</f>
        <v>East Asia &amp; Pacific</v>
      </c>
    </row>
    <row r="1221" spans="1:36">
      <c r="A1221" s="70">
        <v>45169</v>
      </c>
      <c r="B1221" s="70">
        <v>45169</v>
      </c>
      <c r="C1221" s="71">
        <v>892400</v>
      </c>
      <c r="D1221" s="1" t="s">
        <v>5723</v>
      </c>
      <c r="E1221" s="71">
        <v>2428701</v>
      </c>
      <c r="G1221" s="1" t="s">
        <v>5724</v>
      </c>
      <c r="H1221" s="72">
        <v>6133450</v>
      </c>
      <c r="I1221" s="1" t="s">
        <v>5725</v>
      </c>
      <c r="J1221" s="73">
        <v>0.8</v>
      </c>
      <c r="K1221" s="73">
        <v>0.8</v>
      </c>
      <c r="L1221" s="73">
        <v>0.8</v>
      </c>
      <c r="M1221" s="1">
        <v>1</v>
      </c>
      <c r="N1221" s="1" t="s">
        <v>1330</v>
      </c>
      <c r="O1221" s="1" t="s">
        <v>1474</v>
      </c>
      <c r="P1221" s="1">
        <v>45202030</v>
      </c>
      <c r="Q1221" s="73">
        <v>844856199</v>
      </c>
      <c r="R1221" s="74">
        <v>159.5</v>
      </c>
      <c r="S1221" s="1" t="s">
        <v>3111</v>
      </c>
      <c r="T1221" s="75">
        <v>31.846499999999999</v>
      </c>
      <c r="U1221" s="76">
        <v>3385102004.6912498</v>
      </c>
      <c r="V1221" s="77">
        <v>3385102004.6912498</v>
      </c>
      <c r="W1221" s="77">
        <v>4231377505.8640699</v>
      </c>
      <c r="X1221" s="76">
        <v>5.3067188202000001E-3</v>
      </c>
      <c r="Y1221" s="71">
        <v>0</v>
      </c>
      <c r="Z1221" s="71">
        <v>1</v>
      </c>
      <c r="AA1221" s="71">
        <v>0</v>
      </c>
      <c r="AB1221" s="71">
        <v>0</v>
      </c>
      <c r="AC1221" s="73">
        <v>1</v>
      </c>
      <c r="AD1221" s="73">
        <v>0</v>
      </c>
      <c r="AE1221" s="1" t="s">
        <v>3112</v>
      </c>
      <c r="AF1221" s="1" t="s">
        <v>1450</v>
      </c>
      <c r="AG1221" s="1" t="s">
        <v>1451</v>
      </c>
      <c r="AI1221" s="2" t="str">
        <f>INDEX('ISO2-ISO3'!$D$1:$D$249, MATCH($N1221, 'ISO2-ISO3'!$C$1:$C$249, 0))</f>
        <v>TWN</v>
      </c>
      <c r="AJ1221" s="2" t="str">
        <f>INDEX('WB Country Groups'!$C$2:$C$219, MATCH($AI1221, 'WB Country Groups'!$B$2:$B$219, 0))</f>
        <v>East Asia &amp; Pacific</v>
      </c>
    </row>
    <row r="1222" spans="1:36">
      <c r="A1222" s="70">
        <v>45169</v>
      </c>
      <c r="B1222" s="70">
        <v>45169</v>
      </c>
      <c r="C1222" s="71">
        <v>892400</v>
      </c>
      <c r="D1222" s="1" t="s">
        <v>5726</v>
      </c>
      <c r="E1222" s="71">
        <v>2429901</v>
      </c>
      <c r="G1222" s="1" t="s">
        <v>5727</v>
      </c>
      <c r="H1222" s="72">
        <v>6264189</v>
      </c>
      <c r="I1222" s="1" t="s">
        <v>5728</v>
      </c>
      <c r="J1222" s="73">
        <v>0.65</v>
      </c>
      <c r="K1222" s="73">
        <v>0.65</v>
      </c>
      <c r="L1222" s="73">
        <v>0.65</v>
      </c>
      <c r="M1222" s="1">
        <v>1</v>
      </c>
      <c r="N1222" s="1" t="s">
        <v>1129</v>
      </c>
      <c r="O1222" s="1" t="s">
        <v>1692</v>
      </c>
      <c r="P1222" s="1">
        <v>50202020</v>
      </c>
      <c r="Q1222" s="73">
        <v>21954022</v>
      </c>
      <c r="R1222" s="74">
        <v>251500</v>
      </c>
      <c r="S1222" s="1" t="s">
        <v>3451</v>
      </c>
      <c r="T1222" s="75">
        <v>1321.75</v>
      </c>
      <c r="U1222" s="76">
        <v>2715289386.38169</v>
      </c>
      <c r="V1222" s="77">
        <v>2715289386.38169</v>
      </c>
      <c r="W1222" s="77">
        <v>4177368286.7410598</v>
      </c>
      <c r="X1222" s="76">
        <v>4.2566744720999999E-3</v>
      </c>
      <c r="Y1222" s="71">
        <v>0</v>
      </c>
      <c r="Z1222" s="71">
        <v>1</v>
      </c>
      <c r="AA1222" s="71">
        <v>0</v>
      </c>
      <c r="AB1222" s="71">
        <v>0</v>
      </c>
      <c r="AC1222" s="73">
        <v>0</v>
      </c>
      <c r="AD1222" s="73">
        <v>1</v>
      </c>
      <c r="AE1222" s="1" t="s">
        <v>3452</v>
      </c>
      <c r="AF1222" s="1" t="s">
        <v>1450</v>
      </c>
      <c r="AG1222" s="1" t="s">
        <v>1451</v>
      </c>
      <c r="AI1222" s="2" t="str">
        <f>INDEX('ISO2-ISO3'!$D$1:$D$249, MATCH($N1222, 'ISO2-ISO3'!$C$1:$C$249, 0))</f>
        <v>KOR</v>
      </c>
      <c r="AJ1222" s="2" t="str">
        <f>INDEX('WB Country Groups'!$C$2:$C$219, MATCH($AI1222, 'WB Country Groups'!$B$2:$B$219, 0))</f>
        <v>East Asia &amp; Pacific</v>
      </c>
    </row>
    <row r="1223" spans="1:36">
      <c r="A1223" s="70">
        <v>45169</v>
      </c>
      <c r="B1223" s="70">
        <v>45169</v>
      </c>
      <c r="C1223" s="71">
        <v>892400</v>
      </c>
      <c r="D1223" s="1" t="s">
        <v>5729</v>
      </c>
      <c r="E1223" s="71">
        <v>2430101</v>
      </c>
      <c r="G1223" s="1" t="s">
        <v>5730</v>
      </c>
      <c r="H1223" s="72" t="s">
        <v>5731</v>
      </c>
      <c r="I1223" s="1" t="s">
        <v>5732</v>
      </c>
      <c r="J1223" s="73">
        <v>0.5</v>
      </c>
      <c r="K1223" s="73">
        <v>0.5</v>
      </c>
      <c r="L1223" s="73">
        <v>0.5</v>
      </c>
      <c r="M1223" s="1">
        <v>1</v>
      </c>
      <c r="N1223" s="1" t="s">
        <v>1129</v>
      </c>
      <c r="O1223" s="1" t="s">
        <v>1499</v>
      </c>
      <c r="P1223" s="1">
        <v>30302010</v>
      </c>
      <c r="Q1223" s="73">
        <v>58492759</v>
      </c>
      <c r="R1223" s="74">
        <v>133900</v>
      </c>
      <c r="S1223" s="1" t="s">
        <v>3451</v>
      </c>
      <c r="T1223" s="75">
        <v>1321.75</v>
      </c>
      <c r="U1223" s="76">
        <v>2962807047.5127702</v>
      </c>
      <c r="V1223" s="77">
        <v>2962807047.5127702</v>
      </c>
      <c r="W1223" s="77">
        <v>6239932695.7442799</v>
      </c>
      <c r="X1223" s="76">
        <v>4.6447001886000001E-3</v>
      </c>
      <c r="Y1223" s="71">
        <v>1</v>
      </c>
      <c r="Z1223" s="71">
        <v>0</v>
      </c>
      <c r="AA1223" s="71">
        <v>0</v>
      </c>
      <c r="AB1223" s="71">
        <v>0</v>
      </c>
      <c r="AC1223" s="73">
        <v>0.65</v>
      </c>
      <c r="AD1223" s="73">
        <v>0.35</v>
      </c>
      <c r="AE1223" s="1" t="s">
        <v>3452</v>
      </c>
      <c r="AF1223" s="1" t="s">
        <v>1450</v>
      </c>
      <c r="AG1223" s="1" t="s">
        <v>1451</v>
      </c>
      <c r="AI1223" s="2" t="str">
        <f>INDEX('ISO2-ISO3'!$D$1:$D$249, MATCH($N1223, 'ISO2-ISO3'!$C$1:$C$249, 0))</f>
        <v>KOR</v>
      </c>
      <c r="AJ1223" s="2" t="str">
        <f>INDEX('WB Country Groups'!$C$2:$C$219, MATCH($AI1223, 'WB Country Groups'!$B$2:$B$219, 0))</f>
        <v>East Asia &amp; Pacific</v>
      </c>
    </row>
    <row r="1224" spans="1:36">
      <c r="A1224" s="70">
        <v>45169</v>
      </c>
      <c r="B1224" s="70">
        <v>45169</v>
      </c>
      <c r="C1224" s="71">
        <v>892400</v>
      </c>
      <c r="D1224" s="1" t="s">
        <v>5733</v>
      </c>
      <c r="E1224" s="71">
        <v>2430401</v>
      </c>
      <c r="G1224" s="1" t="s">
        <v>5734</v>
      </c>
      <c r="H1224" s="72">
        <v>6988337</v>
      </c>
      <c r="I1224" s="1" t="s">
        <v>5735</v>
      </c>
      <c r="J1224" s="73">
        <v>0.7</v>
      </c>
      <c r="K1224" s="73">
        <v>0.7</v>
      </c>
      <c r="L1224" s="73">
        <v>0.7</v>
      </c>
      <c r="M1224" s="1">
        <v>1</v>
      </c>
      <c r="N1224" s="1" t="s">
        <v>1129</v>
      </c>
      <c r="O1224" s="1" t="s">
        <v>1447</v>
      </c>
      <c r="P1224" s="1">
        <v>35202010</v>
      </c>
      <c r="Q1224" s="73">
        <v>76638657</v>
      </c>
      <c r="R1224" s="74">
        <v>72800</v>
      </c>
      <c r="S1224" s="1" t="s">
        <v>3451</v>
      </c>
      <c r="T1224" s="75">
        <v>1321.75</v>
      </c>
      <c r="U1224" s="76">
        <v>2954799289.3663702</v>
      </c>
      <c r="V1224" s="77">
        <v>2954799289.3663702</v>
      </c>
      <c r="W1224" s="77">
        <v>4276447448.9124298</v>
      </c>
      <c r="X1224" s="76">
        <v>4.6321466759000002E-3</v>
      </c>
      <c r="Y1224" s="71">
        <v>0</v>
      </c>
      <c r="Z1224" s="71">
        <v>1</v>
      </c>
      <c r="AA1224" s="71">
        <v>0</v>
      </c>
      <c r="AB1224" s="71">
        <v>0</v>
      </c>
      <c r="AC1224" s="73">
        <v>0</v>
      </c>
      <c r="AD1224" s="73">
        <v>1</v>
      </c>
      <c r="AE1224" s="1" t="s">
        <v>3452</v>
      </c>
      <c r="AF1224" s="1" t="s">
        <v>1450</v>
      </c>
      <c r="AG1224" s="1" t="s">
        <v>1451</v>
      </c>
      <c r="AI1224" s="2" t="str">
        <f>INDEX('ISO2-ISO3'!$D$1:$D$249, MATCH($N1224, 'ISO2-ISO3'!$C$1:$C$249, 0))</f>
        <v>KOR</v>
      </c>
      <c r="AJ1224" s="2" t="str">
        <f>INDEX('WB Country Groups'!$C$2:$C$219, MATCH($AI1224, 'WB Country Groups'!$B$2:$B$219, 0))</f>
        <v>East Asia &amp; Pacific</v>
      </c>
    </row>
    <row r="1225" spans="1:36">
      <c r="A1225" s="70">
        <v>45169</v>
      </c>
      <c r="B1225" s="70">
        <v>45169</v>
      </c>
      <c r="C1225" s="71">
        <v>892400</v>
      </c>
      <c r="D1225" s="1" t="s">
        <v>5736</v>
      </c>
      <c r="E1225" s="71">
        <v>2430701</v>
      </c>
      <c r="G1225" s="1" t="s">
        <v>5737</v>
      </c>
      <c r="H1225" s="72">
        <v>6916703</v>
      </c>
      <c r="I1225" s="1" t="s">
        <v>5738</v>
      </c>
      <c r="J1225" s="73">
        <v>0.6</v>
      </c>
      <c r="K1225" s="73">
        <v>0.6</v>
      </c>
      <c r="L1225" s="73">
        <v>0.6</v>
      </c>
      <c r="M1225" s="1">
        <v>1</v>
      </c>
      <c r="N1225" s="1" t="s">
        <v>1109</v>
      </c>
      <c r="O1225" s="1" t="s">
        <v>1484</v>
      </c>
      <c r="P1225" s="1">
        <v>40101010</v>
      </c>
      <c r="Q1225" s="73">
        <v>257190844</v>
      </c>
      <c r="R1225" s="74">
        <v>125.2</v>
      </c>
      <c r="S1225" s="1" t="s">
        <v>4137</v>
      </c>
      <c r="T1225" s="75">
        <v>3.7982999999999998</v>
      </c>
      <c r="U1225" s="76">
        <v>5086532449.0640497</v>
      </c>
      <c r="V1225" s="77">
        <v>5086532449.0640497</v>
      </c>
      <c r="W1225" s="77">
        <v>8477554081.7734203</v>
      </c>
      <c r="X1225" s="76">
        <v>7.9739982545000004E-3</v>
      </c>
      <c r="Y1225" s="71">
        <v>0</v>
      </c>
      <c r="Z1225" s="71">
        <v>1</v>
      </c>
      <c r="AA1225" s="71">
        <v>0</v>
      </c>
      <c r="AB1225" s="71">
        <v>0</v>
      </c>
      <c r="AC1225" s="73">
        <v>1</v>
      </c>
      <c r="AD1225" s="73">
        <v>0</v>
      </c>
      <c r="AE1225" s="1" t="s">
        <v>4138</v>
      </c>
      <c r="AF1225" s="1" t="s">
        <v>1450</v>
      </c>
      <c r="AG1225" s="1" t="s">
        <v>1451</v>
      </c>
      <c r="AI1225" s="2" t="str">
        <f>INDEX('ISO2-ISO3'!$D$1:$D$249, MATCH($N1225, 'ISO2-ISO3'!$C$1:$C$249, 0))</f>
        <v>ISR</v>
      </c>
      <c r="AJ1225" s="2" t="str">
        <f>INDEX('WB Country Groups'!$C$2:$C$219, MATCH($AI1225, 'WB Country Groups'!$B$2:$B$219, 0))</f>
        <v>Middle East &amp; North Africa</v>
      </c>
    </row>
    <row r="1226" spans="1:36">
      <c r="A1226" s="70">
        <v>45169</v>
      </c>
      <c r="B1226" s="70">
        <v>45169</v>
      </c>
      <c r="C1226" s="71">
        <v>892400</v>
      </c>
      <c r="D1226" s="1" t="s">
        <v>5739</v>
      </c>
      <c r="E1226" s="71">
        <v>2431501</v>
      </c>
      <c r="G1226" s="1" t="s">
        <v>5740</v>
      </c>
      <c r="H1226" s="72">
        <v>6537030</v>
      </c>
      <c r="I1226" s="1" t="s">
        <v>5741</v>
      </c>
      <c r="J1226" s="73">
        <v>0.6</v>
      </c>
      <c r="K1226" s="73">
        <v>0.6</v>
      </c>
      <c r="L1226" s="73">
        <v>0.6</v>
      </c>
      <c r="M1226" s="1">
        <v>1</v>
      </c>
      <c r="N1226" s="1" t="s">
        <v>1129</v>
      </c>
      <c r="O1226" s="1" t="s">
        <v>1467</v>
      </c>
      <c r="P1226" s="1">
        <v>20105010</v>
      </c>
      <c r="Q1226" s="73">
        <v>157300974</v>
      </c>
      <c r="R1226" s="74">
        <v>82100</v>
      </c>
      <c r="S1226" s="1" t="s">
        <v>3451</v>
      </c>
      <c r="T1226" s="75">
        <v>1321.75</v>
      </c>
      <c r="U1226" s="76">
        <v>5862414207.8607903</v>
      </c>
      <c r="V1226" s="77">
        <v>5862414207.8607903</v>
      </c>
      <c r="W1226" s="77">
        <v>9912198359.3720398</v>
      </c>
      <c r="X1226" s="76">
        <v>9.1903238855E-3</v>
      </c>
      <c r="Y1226" s="71">
        <v>1</v>
      </c>
      <c r="Z1226" s="71">
        <v>0</v>
      </c>
      <c r="AA1226" s="71">
        <v>0</v>
      </c>
      <c r="AB1226" s="71">
        <v>0</v>
      </c>
      <c r="AC1226" s="73">
        <v>1</v>
      </c>
      <c r="AD1226" s="73">
        <v>0</v>
      </c>
      <c r="AE1226" s="1" t="s">
        <v>3452</v>
      </c>
      <c r="AF1226" s="1" t="s">
        <v>1450</v>
      </c>
      <c r="AG1226" s="1" t="s">
        <v>1451</v>
      </c>
      <c r="AI1226" s="2" t="str">
        <f>INDEX('ISO2-ISO3'!$D$1:$D$249, MATCH($N1226, 'ISO2-ISO3'!$C$1:$C$249, 0))</f>
        <v>KOR</v>
      </c>
      <c r="AJ1226" s="2" t="str">
        <f>INDEX('WB Country Groups'!$C$2:$C$219, MATCH($AI1226, 'WB Country Groups'!$B$2:$B$219, 0))</f>
        <v>East Asia &amp; Pacific</v>
      </c>
    </row>
    <row r="1227" spans="1:36">
      <c r="A1227" s="70">
        <v>45169</v>
      </c>
      <c r="B1227" s="70">
        <v>45169</v>
      </c>
      <c r="C1227" s="71">
        <v>892400</v>
      </c>
      <c r="D1227" s="1" t="s">
        <v>5742</v>
      </c>
      <c r="E1227" s="71">
        <v>2431601</v>
      </c>
      <c r="G1227" s="1" t="s">
        <v>5743</v>
      </c>
      <c r="H1227" s="72">
        <v>6344456</v>
      </c>
      <c r="I1227" s="1" t="s">
        <v>5744</v>
      </c>
      <c r="J1227" s="73">
        <v>0.6</v>
      </c>
      <c r="K1227" s="73">
        <v>0.6</v>
      </c>
      <c r="L1227" s="73">
        <v>0.6</v>
      </c>
      <c r="M1227" s="1">
        <v>1</v>
      </c>
      <c r="N1227" s="1" t="s">
        <v>1129</v>
      </c>
      <c r="O1227" s="1" t="s">
        <v>1499</v>
      </c>
      <c r="P1227" s="1">
        <v>30302010</v>
      </c>
      <c r="Q1227" s="73">
        <v>15618000</v>
      </c>
      <c r="R1227" s="74">
        <v>464500</v>
      </c>
      <c r="S1227" s="1" t="s">
        <v>3451</v>
      </c>
      <c r="T1227" s="75">
        <v>1321.75</v>
      </c>
      <c r="U1227" s="76">
        <v>3293161793.0773602</v>
      </c>
      <c r="V1227" s="77">
        <v>3293161793.0773602</v>
      </c>
      <c r="W1227" s="77">
        <v>5792338238.24475</v>
      </c>
      <c r="X1227" s="76">
        <v>5.1625870183000001E-3</v>
      </c>
      <c r="Y1227" s="71">
        <v>1</v>
      </c>
      <c r="Z1227" s="71">
        <v>0</v>
      </c>
      <c r="AA1227" s="71">
        <v>0</v>
      </c>
      <c r="AB1227" s="71">
        <v>0</v>
      </c>
      <c r="AC1227" s="73">
        <v>0.35</v>
      </c>
      <c r="AD1227" s="73">
        <v>0.65</v>
      </c>
      <c r="AE1227" s="1" t="s">
        <v>3452</v>
      </c>
      <c r="AF1227" s="1" t="s">
        <v>1450</v>
      </c>
      <c r="AG1227" s="1" t="s">
        <v>1451</v>
      </c>
      <c r="AI1227" s="2" t="str">
        <f>INDEX('ISO2-ISO3'!$D$1:$D$249, MATCH($N1227, 'ISO2-ISO3'!$C$1:$C$249, 0))</f>
        <v>KOR</v>
      </c>
      <c r="AJ1227" s="2" t="str">
        <f>INDEX('WB Country Groups'!$C$2:$C$219, MATCH($AI1227, 'WB Country Groups'!$B$2:$B$219, 0))</f>
        <v>East Asia &amp; Pacific</v>
      </c>
    </row>
    <row r="1228" spans="1:36">
      <c r="A1228" s="70">
        <v>45169</v>
      </c>
      <c r="B1228" s="70">
        <v>45169</v>
      </c>
      <c r="C1228" s="71">
        <v>892400</v>
      </c>
      <c r="D1228" s="1" t="s">
        <v>5745</v>
      </c>
      <c r="E1228" s="71">
        <v>2431701</v>
      </c>
      <c r="G1228" s="1" t="s">
        <v>5746</v>
      </c>
      <c r="H1228" s="72" t="s">
        <v>5747</v>
      </c>
      <c r="I1228" s="1" t="s">
        <v>5748</v>
      </c>
      <c r="J1228" s="73">
        <v>0.35</v>
      </c>
      <c r="K1228" s="73">
        <v>0.35</v>
      </c>
      <c r="L1228" s="73">
        <v>0.35</v>
      </c>
      <c r="M1228" s="1">
        <v>1</v>
      </c>
      <c r="N1228" s="1" t="s">
        <v>1311</v>
      </c>
      <c r="O1228" s="1" t="s">
        <v>1455</v>
      </c>
      <c r="P1228" s="1">
        <v>25504010</v>
      </c>
      <c r="Q1228" s="73">
        <v>3116650000</v>
      </c>
      <c r="R1228" s="74">
        <v>35.36</v>
      </c>
      <c r="S1228" s="1" t="s">
        <v>1456</v>
      </c>
      <c r="T1228" s="75">
        <v>0.92136177270005104</v>
      </c>
      <c r="U1228" s="76">
        <v>41863751615.139999</v>
      </c>
      <c r="V1228" s="77">
        <v>41863751615.139999</v>
      </c>
      <c r="W1228" s="77">
        <v>119610718900.39999</v>
      </c>
      <c r="X1228" s="76">
        <v>6.5628497537399993E-2</v>
      </c>
      <c r="Y1228" s="71">
        <v>1</v>
      </c>
      <c r="Z1228" s="71">
        <v>0</v>
      </c>
      <c r="AA1228" s="71">
        <v>0</v>
      </c>
      <c r="AB1228" s="71">
        <v>0</v>
      </c>
      <c r="AC1228" s="73">
        <v>0</v>
      </c>
      <c r="AD1228" s="73">
        <v>1</v>
      </c>
      <c r="AE1228" s="1" t="s">
        <v>1647</v>
      </c>
      <c r="AF1228" s="1" t="s">
        <v>1450</v>
      </c>
      <c r="AG1228" s="1" t="s">
        <v>1451</v>
      </c>
      <c r="AI1228" s="2" t="str">
        <f>INDEX('ISO2-ISO3'!$D$1:$D$249, MATCH($N1228, 'ISO2-ISO3'!$C$1:$C$249, 0))</f>
        <v>ESP</v>
      </c>
      <c r="AJ1228" s="2" t="str">
        <f>INDEX('WB Country Groups'!$C$2:$C$219, MATCH($AI1228, 'WB Country Groups'!$B$2:$B$219, 0))</f>
        <v>Europe &amp; Central Asia</v>
      </c>
    </row>
    <row r="1229" spans="1:36">
      <c r="A1229" s="70">
        <v>45169</v>
      </c>
      <c r="B1229" s="70">
        <v>45169</v>
      </c>
      <c r="C1229" s="71">
        <v>892400</v>
      </c>
      <c r="D1229" s="1" t="s">
        <v>5749</v>
      </c>
      <c r="E1229" s="71">
        <v>2432101</v>
      </c>
      <c r="G1229" s="1" t="s">
        <v>5750</v>
      </c>
      <c r="H1229" s="72">
        <v>7133608</v>
      </c>
      <c r="I1229" s="1" t="s">
        <v>5751</v>
      </c>
      <c r="J1229" s="73">
        <v>0.3</v>
      </c>
      <c r="K1229" s="73">
        <v>0.3</v>
      </c>
      <c r="L1229" s="73">
        <v>0.3</v>
      </c>
      <c r="M1229" s="1">
        <v>1</v>
      </c>
      <c r="N1229" s="1" t="s">
        <v>1220</v>
      </c>
      <c r="O1229" s="1" t="s">
        <v>1541</v>
      </c>
      <c r="P1229" s="1">
        <v>10102010</v>
      </c>
      <c r="Q1229" s="73">
        <v>3175470159</v>
      </c>
      <c r="R1229" s="74">
        <v>328.2</v>
      </c>
      <c r="S1229" s="1" t="s">
        <v>2554</v>
      </c>
      <c r="T1229" s="75">
        <v>10.63715</v>
      </c>
      <c r="U1229" s="76">
        <v>29392909929.364498</v>
      </c>
      <c r="V1229" s="77">
        <v>29392909929.364498</v>
      </c>
      <c r="W1229" s="77">
        <v>97976366431.215103</v>
      </c>
      <c r="X1229" s="76">
        <v>4.6078348033600003E-2</v>
      </c>
      <c r="Y1229" s="71">
        <v>1</v>
      </c>
      <c r="Z1229" s="71">
        <v>0</v>
      </c>
      <c r="AA1229" s="71">
        <v>0</v>
      </c>
      <c r="AB1229" s="71">
        <v>0</v>
      </c>
      <c r="AC1229" s="73">
        <v>1</v>
      </c>
      <c r="AD1229" s="73">
        <v>0</v>
      </c>
      <c r="AE1229" s="1" t="s">
        <v>2555</v>
      </c>
      <c r="AF1229" s="1" t="s">
        <v>1450</v>
      </c>
      <c r="AG1229" s="1" t="s">
        <v>1451</v>
      </c>
      <c r="AI1229" s="2" t="str">
        <f>INDEX('ISO2-ISO3'!$D$1:$D$249, MATCH($N1229, 'ISO2-ISO3'!$C$1:$C$249, 0))</f>
        <v>NOR</v>
      </c>
      <c r="AJ1229" s="2" t="str">
        <f>INDEX('WB Country Groups'!$C$2:$C$219, MATCH($AI1229, 'WB Country Groups'!$B$2:$B$219, 0))</f>
        <v>Europe &amp; Central Asia</v>
      </c>
    </row>
    <row r="1230" spans="1:36">
      <c r="A1230" s="70">
        <v>45169</v>
      </c>
      <c r="B1230" s="70">
        <v>45169</v>
      </c>
      <c r="C1230" s="71">
        <v>892400</v>
      </c>
      <c r="D1230" s="1" t="s">
        <v>5752</v>
      </c>
      <c r="E1230" s="71">
        <v>2432401</v>
      </c>
      <c r="G1230" s="1" t="s">
        <v>5753</v>
      </c>
      <c r="H1230" s="72">
        <v>7147892</v>
      </c>
      <c r="I1230" s="1" t="s">
        <v>5754</v>
      </c>
      <c r="J1230" s="73">
        <v>0.85</v>
      </c>
      <c r="K1230" s="73">
        <v>0.85</v>
      </c>
      <c r="L1230" s="73">
        <v>0.85</v>
      </c>
      <c r="M1230" s="1">
        <v>1</v>
      </c>
      <c r="N1230" s="1" t="s">
        <v>1324</v>
      </c>
      <c r="O1230" s="1" t="s">
        <v>1474</v>
      </c>
      <c r="P1230" s="1">
        <v>45103010</v>
      </c>
      <c r="Q1230" s="73">
        <v>75034479</v>
      </c>
      <c r="R1230" s="74">
        <v>70.260000000000005</v>
      </c>
      <c r="S1230" s="1" t="s">
        <v>1468</v>
      </c>
      <c r="T1230" s="75">
        <v>0.88324999999999998</v>
      </c>
      <c r="U1230" s="76">
        <v>5073460651.4112701</v>
      </c>
      <c r="V1230" s="77">
        <v>5073460651.4112701</v>
      </c>
      <c r="W1230" s="77">
        <v>5968777236.9544296</v>
      </c>
      <c r="X1230" s="76">
        <v>7.9535060050999994E-3</v>
      </c>
      <c r="Y1230" s="71">
        <v>0</v>
      </c>
      <c r="Z1230" s="71">
        <v>1</v>
      </c>
      <c r="AA1230" s="71">
        <v>0</v>
      </c>
      <c r="AB1230" s="71">
        <v>0</v>
      </c>
      <c r="AC1230" s="73">
        <v>0.35</v>
      </c>
      <c r="AD1230" s="73">
        <v>0.65</v>
      </c>
      <c r="AE1230" s="1" t="s">
        <v>1469</v>
      </c>
      <c r="AF1230" s="1" t="s">
        <v>1470</v>
      </c>
      <c r="AG1230" s="1" t="s">
        <v>1451</v>
      </c>
      <c r="AI1230" s="2" t="str">
        <f>INDEX('ISO2-ISO3'!$D$1:$D$249, MATCH($N1230, 'ISO2-ISO3'!$C$1:$C$249, 0))</f>
        <v>CHE</v>
      </c>
      <c r="AJ1230" s="2" t="str">
        <f>INDEX('WB Country Groups'!$C$2:$C$219, MATCH($AI1230, 'WB Country Groups'!$B$2:$B$219, 0))</f>
        <v>Europe &amp; Central Asia</v>
      </c>
    </row>
    <row r="1231" spans="1:36">
      <c r="A1231" s="70">
        <v>45169</v>
      </c>
      <c r="B1231" s="70">
        <v>45169</v>
      </c>
      <c r="C1231" s="71">
        <v>892400</v>
      </c>
      <c r="D1231" s="1" t="s">
        <v>5755</v>
      </c>
      <c r="E1231" s="71">
        <v>2432801</v>
      </c>
      <c r="F1231" s="1" t="s">
        <v>5756</v>
      </c>
      <c r="G1231" s="1" t="s">
        <v>5757</v>
      </c>
      <c r="H1231" s="72">
        <v>2769796</v>
      </c>
      <c r="I1231" s="1" t="s">
        <v>5758</v>
      </c>
      <c r="J1231" s="73">
        <v>1</v>
      </c>
      <c r="K1231" s="73">
        <v>1</v>
      </c>
      <c r="L1231" s="73">
        <v>1</v>
      </c>
      <c r="M1231" s="1">
        <v>1</v>
      </c>
      <c r="N1231" s="1" t="s">
        <v>1375</v>
      </c>
      <c r="O1231" s="1" t="s">
        <v>1484</v>
      </c>
      <c r="P1231" s="1">
        <v>40201060</v>
      </c>
      <c r="Q1231" s="73">
        <v>592432068</v>
      </c>
      <c r="R1231" s="74">
        <v>55.86</v>
      </c>
      <c r="S1231" s="1" t="s">
        <v>1448</v>
      </c>
      <c r="T1231" s="75">
        <v>1</v>
      </c>
      <c r="U1231" s="76">
        <v>33093255318.48</v>
      </c>
      <c r="V1231" s="77">
        <v>33093255318.48</v>
      </c>
      <c r="W1231" s="77">
        <v>33093255318.48</v>
      </c>
      <c r="X1231" s="76">
        <v>5.1879264074099998E-2</v>
      </c>
      <c r="Y1231" s="71">
        <v>1</v>
      </c>
      <c r="Z1231" s="71">
        <v>0</v>
      </c>
      <c r="AA1231" s="71">
        <v>0</v>
      </c>
      <c r="AB1231" s="71">
        <v>0</v>
      </c>
      <c r="AC1231" s="73">
        <v>1</v>
      </c>
      <c r="AD1231" s="73">
        <v>0</v>
      </c>
      <c r="AE1231" s="1" t="s">
        <v>1449</v>
      </c>
      <c r="AF1231" s="1" t="s">
        <v>1450</v>
      </c>
      <c r="AG1231" s="1" t="s">
        <v>1451</v>
      </c>
      <c r="AI1231" s="2" t="str">
        <f>INDEX('ISO2-ISO3'!$D$1:$D$249, MATCH($N1231, 'ISO2-ISO3'!$C$1:$C$249, 0))</f>
        <v>USA</v>
      </c>
      <c r="AJ1231" s="2" t="str">
        <f>INDEX('WB Country Groups'!$C$2:$C$219, MATCH($AI1231, 'WB Country Groups'!$B$2:$B$219, 0))</f>
        <v>North America</v>
      </c>
    </row>
    <row r="1232" spans="1:36">
      <c r="A1232" s="70">
        <v>45169</v>
      </c>
      <c r="B1232" s="70">
        <v>45169</v>
      </c>
      <c r="C1232" s="71">
        <v>892400</v>
      </c>
      <c r="D1232" s="1" t="s">
        <v>5759</v>
      </c>
      <c r="E1232" s="71">
        <v>2433001</v>
      </c>
      <c r="G1232" s="1" t="s">
        <v>5760</v>
      </c>
      <c r="H1232" s="72" t="s">
        <v>5761</v>
      </c>
      <c r="I1232" s="1" t="s">
        <v>5762</v>
      </c>
      <c r="J1232" s="73">
        <v>0.8</v>
      </c>
      <c r="K1232" s="73">
        <v>0.8</v>
      </c>
      <c r="L1232" s="73">
        <v>0.8</v>
      </c>
      <c r="M1232" s="1">
        <v>1</v>
      </c>
      <c r="N1232" s="1" t="s">
        <v>1369</v>
      </c>
      <c r="O1232" s="1" t="s">
        <v>1484</v>
      </c>
      <c r="P1232" s="1">
        <v>40203040</v>
      </c>
      <c r="Q1232" s="73">
        <v>501960571</v>
      </c>
      <c r="R1232" s="74">
        <v>81.78</v>
      </c>
      <c r="S1232" s="1" t="s">
        <v>1669</v>
      </c>
      <c r="T1232" s="75">
        <v>0.78917255257862096</v>
      </c>
      <c r="U1232" s="76">
        <v>41613546099.390297</v>
      </c>
      <c r="V1232" s="77">
        <v>41613546099.390297</v>
      </c>
      <c r="W1232" s="77">
        <v>52016932624.2379</v>
      </c>
      <c r="X1232" s="76">
        <v>6.5236258155099994E-2</v>
      </c>
      <c r="Y1232" s="71">
        <v>1</v>
      </c>
      <c r="Z1232" s="71">
        <v>0</v>
      </c>
      <c r="AA1232" s="71">
        <v>0</v>
      </c>
      <c r="AB1232" s="71">
        <v>0</v>
      </c>
      <c r="AC1232" s="73">
        <v>0</v>
      </c>
      <c r="AD1232" s="73">
        <v>1</v>
      </c>
      <c r="AE1232" s="1" t="s">
        <v>1670</v>
      </c>
      <c r="AF1232" s="1" t="s">
        <v>1450</v>
      </c>
      <c r="AG1232" s="1" t="s">
        <v>1451</v>
      </c>
      <c r="AI1232" s="2" t="str">
        <f>INDEX('ISO2-ISO3'!$D$1:$D$249, MATCH($N1232, 'ISO2-ISO3'!$C$1:$C$249, 0))</f>
        <v>GBR</v>
      </c>
      <c r="AJ1232" s="2" t="str">
        <f>INDEX('WB Country Groups'!$C$2:$C$219, MATCH($AI1232, 'WB Country Groups'!$B$2:$B$219, 0))</f>
        <v>Europe &amp; Central Asia</v>
      </c>
    </row>
    <row r="1233" spans="1:36">
      <c r="A1233" s="70">
        <v>45169</v>
      </c>
      <c r="B1233" s="70">
        <v>45169</v>
      </c>
      <c r="C1233" s="71">
        <v>892400</v>
      </c>
      <c r="D1233" s="1" t="s">
        <v>5763</v>
      </c>
      <c r="E1233" s="71">
        <v>2433801</v>
      </c>
      <c r="G1233" s="1" t="s">
        <v>5764</v>
      </c>
      <c r="H1233" s="72" t="s">
        <v>5765</v>
      </c>
      <c r="I1233" s="1" t="s">
        <v>5766</v>
      </c>
      <c r="J1233" s="73">
        <v>0.45</v>
      </c>
      <c r="K1233" s="73">
        <v>0.45</v>
      </c>
      <c r="L1233" s="73">
        <v>0.45</v>
      </c>
      <c r="M1233" s="1">
        <v>1</v>
      </c>
      <c r="N1233" s="1" t="s">
        <v>1324</v>
      </c>
      <c r="O1233" s="1" t="s">
        <v>1447</v>
      </c>
      <c r="P1233" s="1">
        <v>35203010</v>
      </c>
      <c r="Q1233" s="73">
        <v>75000000</v>
      </c>
      <c r="R1233" s="74">
        <v>82.65</v>
      </c>
      <c r="S1233" s="1" t="s">
        <v>1468</v>
      </c>
      <c r="T1233" s="75">
        <v>0.88324999999999998</v>
      </c>
      <c r="U1233" s="76">
        <v>3158151712.4257002</v>
      </c>
      <c r="V1233" s="77">
        <v>3158151712.4257002</v>
      </c>
      <c r="W1233" s="77">
        <v>7018114916.5015602</v>
      </c>
      <c r="X1233" s="76">
        <v>4.9509359263000003E-3</v>
      </c>
      <c r="Y1233" s="71">
        <v>0</v>
      </c>
      <c r="Z1233" s="71">
        <v>1</v>
      </c>
      <c r="AA1233" s="71">
        <v>0</v>
      </c>
      <c r="AB1233" s="71">
        <v>0</v>
      </c>
      <c r="AC1233" s="73">
        <v>0</v>
      </c>
      <c r="AD1233" s="73">
        <v>1</v>
      </c>
      <c r="AE1233" s="1" t="s">
        <v>1469</v>
      </c>
      <c r="AF1233" s="1" t="s">
        <v>1470</v>
      </c>
      <c r="AG1233" s="1" t="s">
        <v>1619</v>
      </c>
      <c r="AI1233" s="2" t="str">
        <f>INDEX('ISO2-ISO3'!$D$1:$D$249, MATCH($N1233, 'ISO2-ISO3'!$C$1:$C$249, 0))</f>
        <v>CHE</v>
      </c>
      <c r="AJ1233" s="2" t="str">
        <f>INDEX('WB Country Groups'!$C$2:$C$219, MATCH($AI1233, 'WB Country Groups'!$B$2:$B$219, 0))</f>
        <v>Europe &amp; Central Asia</v>
      </c>
    </row>
    <row r="1234" spans="1:36">
      <c r="A1234" s="70">
        <v>45169</v>
      </c>
      <c r="B1234" s="70">
        <v>45169</v>
      </c>
      <c r="C1234" s="71">
        <v>892400</v>
      </c>
      <c r="D1234" s="1" t="s">
        <v>5767</v>
      </c>
      <c r="E1234" s="71">
        <v>2435501</v>
      </c>
      <c r="G1234" s="1" t="s">
        <v>5768</v>
      </c>
      <c r="H1234" s="72">
        <v>5064722</v>
      </c>
      <c r="I1234" s="1" t="s">
        <v>5769</v>
      </c>
      <c r="J1234" s="73">
        <v>0.7</v>
      </c>
      <c r="K1234" s="73">
        <v>0.7</v>
      </c>
      <c r="L1234" s="73">
        <v>0.7</v>
      </c>
      <c r="M1234" s="1">
        <v>1</v>
      </c>
      <c r="N1234" s="1" t="s">
        <v>1058</v>
      </c>
      <c r="O1234" s="1" t="s">
        <v>1455</v>
      </c>
      <c r="P1234" s="1">
        <v>25203020</v>
      </c>
      <c r="Q1234" s="73">
        <v>150824640</v>
      </c>
      <c r="R1234" s="74">
        <v>62</v>
      </c>
      <c r="S1234" s="1" t="s">
        <v>1456</v>
      </c>
      <c r="T1234" s="75">
        <v>0.92136177270005104</v>
      </c>
      <c r="U1234" s="76">
        <v>7104472499.2416</v>
      </c>
      <c r="V1234" s="77">
        <v>7104472499.2416</v>
      </c>
      <c r="W1234" s="77">
        <v>10149246427.488001</v>
      </c>
      <c r="X1234" s="76">
        <v>1.1137459924899999E-2</v>
      </c>
      <c r="Y1234" s="71">
        <v>0</v>
      </c>
      <c r="Z1234" s="71">
        <v>1</v>
      </c>
      <c r="AA1234" s="71">
        <v>0</v>
      </c>
      <c r="AB1234" s="71">
        <v>0</v>
      </c>
      <c r="AC1234" s="73">
        <v>0</v>
      </c>
      <c r="AD1234" s="73">
        <v>1</v>
      </c>
      <c r="AE1234" s="1" t="s">
        <v>1523</v>
      </c>
      <c r="AF1234" s="1" t="s">
        <v>1524</v>
      </c>
      <c r="AG1234" s="1" t="s">
        <v>1451</v>
      </c>
      <c r="AI1234" s="2" t="str">
        <f>INDEX('ISO2-ISO3'!$D$1:$D$249, MATCH($N1234, 'ISO2-ISO3'!$C$1:$C$249, 0))</f>
        <v>DEU</v>
      </c>
      <c r="AJ1234" s="2" t="str">
        <f>INDEX('WB Country Groups'!$C$2:$C$219, MATCH($AI1234, 'WB Country Groups'!$B$2:$B$219, 0))</f>
        <v>Europe &amp; Central Asia</v>
      </c>
    </row>
    <row r="1235" spans="1:36">
      <c r="A1235" s="70">
        <v>45169</v>
      </c>
      <c r="B1235" s="70">
        <v>45169</v>
      </c>
      <c r="C1235" s="71">
        <v>892400</v>
      </c>
      <c r="D1235" s="1" t="s">
        <v>5770</v>
      </c>
      <c r="E1235" s="71">
        <v>2436201</v>
      </c>
      <c r="G1235" s="1" t="s">
        <v>5771</v>
      </c>
      <c r="H1235" s="72" t="s">
        <v>5772</v>
      </c>
      <c r="I1235" s="1" t="s">
        <v>5773</v>
      </c>
      <c r="J1235" s="73">
        <v>0.75</v>
      </c>
      <c r="K1235" s="73">
        <v>0.75</v>
      </c>
      <c r="L1235" s="73">
        <v>0.75</v>
      </c>
      <c r="M1235" s="1">
        <v>1</v>
      </c>
      <c r="N1235" s="1" t="s">
        <v>1311</v>
      </c>
      <c r="O1235" s="1" t="s">
        <v>1548</v>
      </c>
      <c r="P1235" s="1">
        <v>55101010</v>
      </c>
      <c r="Q1235" s="73">
        <v>541080000</v>
      </c>
      <c r="R1235" s="74">
        <v>15.005000000000001</v>
      </c>
      <c r="S1235" s="1" t="s">
        <v>1456</v>
      </c>
      <c r="T1235" s="75">
        <v>0.92136177270005104</v>
      </c>
      <c r="U1235" s="76">
        <v>6608890481.9174995</v>
      </c>
      <c r="V1235" s="77">
        <v>6608890481.9174995</v>
      </c>
      <c r="W1235" s="77">
        <v>8811853975.8899994</v>
      </c>
      <c r="X1235" s="76">
        <v>1.03605514552E-2</v>
      </c>
      <c r="Y1235" s="71">
        <v>0</v>
      </c>
      <c r="Z1235" s="71">
        <v>1</v>
      </c>
      <c r="AA1235" s="71">
        <v>0</v>
      </c>
      <c r="AB1235" s="71">
        <v>0</v>
      </c>
      <c r="AC1235" s="73">
        <v>1</v>
      </c>
      <c r="AD1235" s="73">
        <v>0</v>
      </c>
      <c r="AE1235" s="1" t="s">
        <v>1647</v>
      </c>
      <c r="AF1235" s="1" t="s">
        <v>1450</v>
      </c>
      <c r="AG1235" s="1" t="s">
        <v>1451</v>
      </c>
      <c r="AI1235" s="2" t="str">
        <f>INDEX('ISO2-ISO3'!$D$1:$D$249, MATCH($N1235, 'ISO2-ISO3'!$C$1:$C$249, 0))</f>
        <v>ESP</v>
      </c>
      <c r="AJ1235" s="2" t="str">
        <f>INDEX('WB Country Groups'!$C$2:$C$219, MATCH($AI1235, 'WB Country Groups'!$B$2:$B$219, 0))</f>
        <v>Europe &amp; Central Asia</v>
      </c>
    </row>
    <row r="1236" spans="1:36">
      <c r="A1236" s="70">
        <v>45169</v>
      </c>
      <c r="B1236" s="70">
        <v>45169</v>
      </c>
      <c r="C1236" s="71">
        <v>892400</v>
      </c>
      <c r="D1236" s="1" t="s">
        <v>5774</v>
      </c>
      <c r="E1236" s="71">
        <v>2436801</v>
      </c>
      <c r="G1236" s="1" t="s">
        <v>5775</v>
      </c>
      <c r="H1236" s="72" t="s">
        <v>5776</v>
      </c>
      <c r="I1236" s="1" t="s">
        <v>5777</v>
      </c>
      <c r="J1236" s="73">
        <v>0.7</v>
      </c>
      <c r="K1236" s="73">
        <v>0.7</v>
      </c>
      <c r="L1236" s="73">
        <v>0.7</v>
      </c>
      <c r="M1236" s="1">
        <v>1</v>
      </c>
      <c r="N1236" s="1" t="s">
        <v>1042</v>
      </c>
      <c r="O1236" s="1" t="s">
        <v>1447</v>
      </c>
      <c r="P1236" s="1">
        <v>35203010</v>
      </c>
      <c r="Q1236" s="73">
        <v>192739583</v>
      </c>
      <c r="R1236" s="74">
        <v>56.84</v>
      </c>
      <c r="S1236" s="1" t="s">
        <v>1456</v>
      </c>
      <c r="T1236" s="75">
        <v>0.92136177270005104</v>
      </c>
      <c r="U1236" s="76">
        <v>8323247996.2032804</v>
      </c>
      <c r="V1236" s="77">
        <v>8323247996.2032804</v>
      </c>
      <c r="W1236" s="77">
        <v>11890354280.2904</v>
      </c>
      <c r="X1236" s="76">
        <v>1.30480962539E-2</v>
      </c>
      <c r="Y1236" s="71">
        <v>0</v>
      </c>
      <c r="Z1236" s="71">
        <v>1</v>
      </c>
      <c r="AA1236" s="71">
        <v>0</v>
      </c>
      <c r="AB1236" s="71">
        <v>0</v>
      </c>
      <c r="AC1236" s="73">
        <v>0.35</v>
      </c>
      <c r="AD1236" s="73">
        <v>0.65</v>
      </c>
      <c r="AE1236" s="1" t="s">
        <v>1457</v>
      </c>
      <c r="AF1236" s="1" t="s">
        <v>1450</v>
      </c>
      <c r="AG1236" s="1" t="s">
        <v>1451</v>
      </c>
      <c r="AI1236" s="2" t="str">
        <f>INDEX('ISO2-ISO3'!$D$1:$D$249, MATCH($N1236, 'ISO2-ISO3'!$C$1:$C$249, 0))</f>
        <v>FRA</v>
      </c>
      <c r="AJ1236" s="2" t="str">
        <f>INDEX('WB Country Groups'!$C$2:$C$219, MATCH($AI1236, 'WB Country Groups'!$B$2:$B$219, 0))</f>
        <v>Europe &amp; Central Asia</v>
      </c>
    </row>
    <row r="1237" spans="1:36">
      <c r="A1237" s="70">
        <v>45169</v>
      </c>
      <c r="B1237" s="70">
        <v>45169</v>
      </c>
      <c r="C1237" s="71">
        <v>892400</v>
      </c>
      <c r="D1237" s="1" t="s">
        <v>5778</v>
      </c>
      <c r="E1237" s="71">
        <v>2438501</v>
      </c>
      <c r="G1237" s="1" t="s">
        <v>5779</v>
      </c>
      <c r="H1237" s="72">
        <v>5999330</v>
      </c>
      <c r="I1237" s="1" t="s">
        <v>5780</v>
      </c>
      <c r="J1237" s="73">
        <v>1</v>
      </c>
      <c r="K1237" s="73">
        <v>1</v>
      </c>
      <c r="L1237" s="73">
        <v>1</v>
      </c>
      <c r="M1237" s="1">
        <v>1</v>
      </c>
      <c r="N1237" s="1" t="s">
        <v>1042</v>
      </c>
      <c r="O1237" s="1" t="s">
        <v>1467</v>
      </c>
      <c r="P1237" s="1">
        <v>20202030</v>
      </c>
      <c r="Q1237" s="73">
        <v>59120842</v>
      </c>
      <c r="R1237" s="74">
        <v>127.85</v>
      </c>
      <c r="S1237" s="1" t="s">
        <v>1456</v>
      </c>
      <c r="T1237" s="75">
        <v>0.92136177270005104</v>
      </c>
      <c r="U1237" s="76">
        <v>8203726129.8018999</v>
      </c>
      <c r="V1237" s="77">
        <v>8203726129.8018999</v>
      </c>
      <c r="W1237" s="77">
        <v>8203726129.8018999</v>
      </c>
      <c r="X1237" s="76">
        <v>1.2860725552199999E-2</v>
      </c>
      <c r="Y1237" s="71">
        <v>0</v>
      </c>
      <c r="Z1237" s="71">
        <v>1</v>
      </c>
      <c r="AA1237" s="71">
        <v>0</v>
      </c>
      <c r="AB1237" s="71">
        <v>0</v>
      </c>
      <c r="AC1237" s="73">
        <v>0</v>
      </c>
      <c r="AD1237" s="73">
        <v>1</v>
      </c>
      <c r="AE1237" s="1" t="s">
        <v>1457</v>
      </c>
      <c r="AF1237" s="1" t="s">
        <v>1450</v>
      </c>
      <c r="AG1237" s="1" t="s">
        <v>1451</v>
      </c>
      <c r="AI1237" s="2" t="str">
        <f>INDEX('ISO2-ISO3'!$D$1:$D$249, MATCH($N1237, 'ISO2-ISO3'!$C$1:$C$249, 0))</f>
        <v>FRA</v>
      </c>
      <c r="AJ1237" s="2" t="str">
        <f>INDEX('WB Country Groups'!$C$2:$C$219, MATCH($AI1237, 'WB Country Groups'!$B$2:$B$219, 0))</f>
        <v>Europe &amp; Central Asia</v>
      </c>
    </row>
    <row r="1238" spans="1:36">
      <c r="A1238" s="70">
        <v>45169</v>
      </c>
      <c r="B1238" s="70">
        <v>45169</v>
      </c>
      <c r="C1238" s="71">
        <v>892400</v>
      </c>
      <c r="D1238" s="1" t="s">
        <v>5781</v>
      </c>
      <c r="E1238" s="71">
        <v>2438701</v>
      </c>
      <c r="G1238" s="1" t="s">
        <v>5782</v>
      </c>
      <c r="H1238" s="72">
        <v>7582556</v>
      </c>
      <c r="I1238" s="1" t="s">
        <v>5783</v>
      </c>
      <c r="J1238" s="73">
        <v>0.75</v>
      </c>
      <c r="K1238" s="73">
        <v>0.75</v>
      </c>
      <c r="L1238" s="73">
        <v>0.75</v>
      </c>
      <c r="M1238" s="1">
        <v>1</v>
      </c>
      <c r="N1238" s="1" t="s">
        <v>1042</v>
      </c>
      <c r="O1238" s="1" t="s">
        <v>1564</v>
      </c>
      <c r="P1238" s="1">
        <v>60107010</v>
      </c>
      <c r="Q1238" s="73">
        <v>286861172</v>
      </c>
      <c r="R1238" s="74">
        <v>24.4</v>
      </c>
      <c r="S1238" s="1" t="s">
        <v>1456</v>
      </c>
      <c r="T1238" s="75">
        <v>0.92136177270005104</v>
      </c>
      <c r="U1238" s="76">
        <v>5697609346.4526596</v>
      </c>
      <c r="V1238" s="77">
        <v>5697609346.4526596</v>
      </c>
      <c r="W1238" s="77">
        <v>7596812461.9368801</v>
      </c>
      <c r="X1238" s="76">
        <v>8.9319644449999992E-3</v>
      </c>
      <c r="Y1238" s="71">
        <v>0</v>
      </c>
      <c r="Z1238" s="71">
        <v>1</v>
      </c>
      <c r="AA1238" s="71">
        <v>0</v>
      </c>
      <c r="AB1238" s="71">
        <v>0</v>
      </c>
      <c r="AC1238" s="73">
        <v>1</v>
      </c>
      <c r="AD1238" s="73">
        <v>0</v>
      </c>
      <c r="AE1238" s="1" t="s">
        <v>1457</v>
      </c>
      <c r="AF1238" s="1" t="s">
        <v>1450</v>
      </c>
      <c r="AG1238" s="1" t="s">
        <v>1451</v>
      </c>
      <c r="AI1238" s="2" t="str">
        <f>INDEX('ISO2-ISO3'!$D$1:$D$249, MATCH($N1238, 'ISO2-ISO3'!$C$1:$C$249, 0))</f>
        <v>FRA</v>
      </c>
      <c r="AJ1238" s="2" t="str">
        <f>INDEX('WB Country Groups'!$C$2:$C$219, MATCH($AI1238, 'WB Country Groups'!$B$2:$B$219, 0))</f>
        <v>Europe &amp; Central Asia</v>
      </c>
    </row>
    <row r="1239" spans="1:36">
      <c r="A1239" s="70">
        <v>45169</v>
      </c>
      <c r="B1239" s="70">
        <v>45169</v>
      </c>
      <c r="C1239" s="71">
        <v>892400</v>
      </c>
      <c r="D1239" s="1" t="s">
        <v>5784</v>
      </c>
      <c r="E1239" s="71">
        <v>2439001</v>
      </c>
      <c r="G1239" s="1" t="s">
        <v>5785</v>
      </c>
      <c r="H1239" s="72" t="s">
        <v>5786</v>
      </c>
      <c r="I1239" s="1" t="s">
        <v>5787</v>
      </c>
      <c r="J1239" s="73">
        <v>1</v>
      </c>
      <c r="K1239" s="73">
        <v>1</v>
      </c>
      <c r="L1239" s="73">
        <v>1</v>
      </c>
      <c r="M1239" s="1">
        <v>1</v>
      </c>
      <c r="N1239" s="1" t="s">
        <v>1369</v>
      </c>
      <c r="O1239" s="1" t="s">
        <v>1692</v>
      </c>
      <c r="P1239" s="1">
        <v>50201010</v>
      </c>
      <c r="Q1239" s="73">
        <v>1391754713</v>
      </c>
      <c r="R1239" s="74">
        <v>7.3079999999999998</v>
      </c>
      <c r="S1239" s="1" t="s">
        <v>1669</v>
      </c>
      <c r="T1239" s="75">
        <v>0.78917255257862096</v>
      </c>
      <c r="U1239" s="76">
        <v>12888110983.2957</v>
      </c>
      <c r="V1239" s="77">
        <v>12888110983.2957</v>
      </c>
      <c r="W1239" s="77">
        <v>12888110983.2957</v>
      </c>
      <c r="X1239" s="76">
        <v>2.0204289565500001E-2</v>
      </c>
      <c r="Y1239" s="71">
        <v>0</v>
      </c>
      <c r="Z1239" s="71">
        <v>1</v>
      </c>
      <c r="AA1239" s="71">
        <v>0</v>
      </c>
      <c r="AB1239" s="71">
        <v>0</v>
      </c>
      <c r="AC1239" s="73">
        <v>0</v>
      </c>
      <c r="AD1239" s="73">
        <v>1</v>
      </c>
      <c r="AE1239" s="1" t="s">
        <v>1670</v>
      </c>
      <c r="AF1239" s="1" t="s">
        <v>1450</v>
      </c>
      <c r="AG1239" s="1" t="s">
        <v>1451</v>
      </c>
      <c r="AI1239" s="2" t="str">
        <f>INDEX('ISO2-ISO3'!$D$1:$D$249, MATCH($N1239, 'ISO2-ISO3'!$C$1:$C$249, 0))</f>
        <v>GBR</v>
      </c>
      <c r="AJ1239" s="2" t="str">
        <f>INDEX('WB Country Groups'!$C$2:$C$219, MATCH($AI1239, 'WB Country Groups'!$B$2:$B$219, 0))</f>
        <v>Europe &amp; Central Asia</v>
      </c>
    </row>
    <row r="1240" spans="1:36">
      <c r="A1240" s="70">
        <v>45169</v>
      </c>
      <c r="B1240" s="70">
        <v>45169</v>
      </c>
      <c r="C1240" s="71">
        <v>892400</v>
      </c>
      <c r="D1240" s="1" t="s">
        <v>5788</v>
      </c>
      <c r="E1240" s="71">
        <v>2440101</v>
      </c>
      <c r="G1240" s="1" t="s">
        <v>5789</v>
      </c>
      <c r="H1240" s="72" t="s">
        <v>5790</v>
      </c>
      <c r="I1240" s="1" t="s">
        <v>5791</v>
      </c>
      <c r="J1240" s="73">
        <v>1</v>
      </c>
      <c r="K1240" s="73">
        <v>1</v>
      </c>
      <c r="L1240" s="73">
        <v>1</v>
      </c>
      <c r="M1240" s="1">
        <v>1</v>
      </c>
      <c r="N1240" s="1" t="s">
        <v>1369</v>
      </c>
      <c r="O1240" s="1" t="s">
        <v>1462</v>
      </c>
      <c r="P1240" s="1">
        <v>15101050</v>
      </c>
      <c r="Q1240" s="73">
        <v>139635442</v>
      </c>
      <c r="R1240" s="74">
        <v>55.22</v>
      </c>
      <c r="S1240" s="1" t="s">
        <v>1669</v>
      </c>
      <c r="T1240" s="75">
        <v>0.78917255257862096</v>
      </c>
      <c r="U1240" s="76">
        <v>9770574359.2391701</v>
      </c>
      <c r="V1240" s="77">
        <v>9770574359.2391701</v>
      </c>
      <c r="W1240" s="77">
        <v>9770574359.2391701</v>
      </c>
      <c r="X1240" s="76">
        <v>1.53170246463E-2</v>
      </c>
      <c r="Y1240" s="71">
        <v>0</v>
      </c>
      <c r="Z1240" s="71">
        <v>1</v>
      </c>
      <c r="AA1240" s="71">
        <v>0</v>
      </c>
      <c r="AB1240" s="71">
        <v>0</v>
      </c>
      <c r="AC1240" s="73">
        <v>0</v>
      </c>
      <c r="AD1240" s="73">
        <v>1</v>
      </c>
      <c r="AE1240" s="1" t="s">
        <v>1670</v>
      </c>
      <c r="AF1240" s="1" t="s">
        <v>1450</v>
      </c>
      <c r="AG1240" s="1" t="s">
        <v>1451</v>
      </c>
      <c r="AI1240" s="2" t="str">
        <f>INDEX('ISO2-ISO3'!$D$1:$D$249, MATCH($N1240, 'ISO2-ISO3'!$C$1:$C$249, 0))</f>
        <v>GBR</v>
      </c>
      <c r="AJ1240" s="2" t="str">
        <f>INDEX('WB Country Groups'!$C$2:$C$219, MATCH($AI1240, 'WB Country Groups'!$B$2:$B$219, 0))</f>
        <v>Europe &amp; Central Asia</v>
      </c>
    </row>
    <row r="1241" spans="1:36">
      <c r="A1241" s="70">
        <v>45169</v>
      </c>
      <c r="B1241" s="70">
        <v>45169</v>
      </c>
      <c r="C1241" s="71">
        <v>892400</v>
      </c>
      <c r="D1241" s="1" t="s">
        <v>5792</v>
      </c>
      <c r="E1241" s="71">
        <v>2442701</v>
      </c>
      <c r="G1241" s="1" t="s">
        <v>5793</v>
      </c>
      <c r="H1241" s="72">
        <v>5165294</v>
      </c>
      <c r="I1241" s="1" t="s">
        <v>5794</v>
      </c>
      <c r="J1241" s="73">
        <v>0.95</v>
      </c>
      <c r="K1241" s="73">
        <v>0.95</v>
      </c>
      <c r="L1241" s="73">
        <v>0.95</v>
      </c>
      <c r="M1241" s="1">
        <v>1</v>
      </c>
      <c r="N1241" s="1" t="s">
        <v>1199</v>
      </c>
      <c r="O1241" s="1" t="s">
        <v>1474</v>
      </c>
      <c r="P1241" s="1">
        <v>45301010</v>
      </c>
      <c r="Q1241" s="73">
        <v>49348548</v>
      </c>
      <c r="R1241" s="74">
        <v>445.2</v>
      </c>
      <c r="S1241" s="1" t="s">
        <v>1456</v>
      </c>
      <c r="T1241" s="75">
        <v>0.92136177270005104</v>
      </c>
      <c r="U1241" s="76">
        <v>22652855273.077099</v>
      </c>
      <c r="V1241" s="77">
        <v>22652855273.077099</v>
      </c>
      <c r="W1241" s="77">
        <v>23845110813.7654</v>
      </c>
      <c r="X1241" s="76">
        <v>3.5512174593699999E-2</v>
      </c>
      <c r="Y1241" s="71">
        <v>0</v>
      </c>
      <c r="Z1241" s="71">
        <v>1</v>
      </c>
      <c r="AA1241" s="71">
        <v>0</v>
      </c>
      <c r="AB1241" s="71">
        <v>0</v>
      </c>
      <c r="AC1241" s="73">
        <v>0</v>
      </c>
      <c r="AD1241" s="73">
        <v>1</v>
      </c>
      <c r="AE1241" s="1" t="s">
        <v>1485</v>
      </c>
      <c r="AF1241" s="1" t="s">
        <v>1450</v>
      </c>
      <c r="AG1241" s="1" t="s">
        <v>1451</v>
      </c>
      <c r="AI1241" s="2" t="str">
        <f>INDEX('ISO2-ISO3'!$D$1:$D$249, MATCH($N1241, 'ISO2-ISO3'!$C$1:$C$249, 0))</f>
        <v>NLD</v>
      </c>
      <c r="AJ1241" s="2" t="str">
        <f>INDEX('WB Country Groups'!$C$2:$C$219, MATCH($AI1241, 'WB Country Groups'!$B$2:$B$219, 0))</f>
        <v>Europe &amp; Central Asia</v>
      </c>
    </row>
    <row r="1242" spans="1:36">
      <c r="A1242" s="70">
        <v>45169</v>
      </c>
      <c r="B1242" s="70">
        <v>45169</v>
      </c>
      <c r="C1242" s="71">
        <v>892400</v>
      </c>
      <c r="D1242" s="1" t="s">
        <v>5795</v>
      </c>
      <c r="E1242" s="71">
        <v>2444301</v>
      </c>
      <c r="F1242" s="1" t="s">
        <v>5796</v>
      </c>
      <c r="G1242" s="1" t="s">
        <v>5797</v>
      </c>
      <c r="H1242" s="72">
        <v>6136233</v>
      </c>
      <c r="I1242" s="1" t="s">
        <v>5798</v>
      </c>
      <c r="J1242" s="73">
        <v>0.55000000000000004</v>
      </c>
      <c r="K1242" s="73">
        <v>0.55000000000000004</v>
      </c>
      <c r="L1242" s="73">
        <v>0.55000000000000004</v>
      </c>
      <c r="M1242" s="1">
        <v>1</v>
      </c>
      <c r="N1242" s="1" t="s">
        <v>975</v>
      </c>
      <c r="O1242" s="1" t="s">
        <v>1499</v>
      </c>
      <c r="P1242" s="1">
        <v>30302010</v>
      </c>
      <c r="Q1242" s="73">
        <v>1162120917</v>
      </c>
      <c r="R1242" s="74">
        <v>29.1</v>
      </c>
      <c r="S1242" s="1" t="s">
        <v>1565</v>
      </c>
      <c r="T1242" s="75">
        <v>7.8417500000000002</v>
      </c>
      <c r="U1242" s="76">
        <v>2371887050.2866101</v>
      </c>
      <c r="V1242" s="77">
        <v>2371887050.2866101</v>
      </c>
      <c r="W1242" s="77">
        <v>4312521909.61201</v>
      </c>
      <c r="X1242" s="76">
        <v>3.7183333417000002E-3</v>
      </c>
      <c r="Y1242" s="71">
        <v>0</v>
      </c>
      <c r="Z1242" s="71">
        <v>1</v>
      </c>
      <c r="AA1242" s="71">
        <v>0</v>
      </c>
      <c r="AB1242" s="71">
        <v>0</v>
      </c>
      <c r="AC1242" s="73">
        <v>1</v>
      </c>
      <c r="AD1242" s="73">
        <v>0</v>
      </c>
      <c r="AE1242" s="1" t="s">
        <v>1566</v>
      </c>
      <c r="AF1242" s="1" t="s">
        <v>1450</v>
      </c>
      <c r="AG1242" s="1" t="s">
        <v>3300</v>
      </c>
      <c r="AI1242" s="2" t="str">
        <f>INDEX('ISO2-ISO3'!$D$1:$D$249, MATCH($N1242, 'ISO2-ISO3'!$C$1:$C$249, 0))</f>
        <v>CHN</v>
      </c>
      <c r="AJ1242" s="2" t="str">
        <f>INDEX('WB Country Groups'!$C$2:$C$219, MATCH($AI1242, 'WB Country Groups'!$B$2:$B$219, 0))</f>
        <v>East Asia &amp; Pacific</v>
      </c>
    </row>
    <row r="1243" spans="1:36">
      <c r="A1243" s="70">
        <v>45169</v>
      </c>
      <c r="B1243" s="70">
        <v>45169</v>
      </c>
      <c r="C1243" s="71">
        <v>892400</v>
      </c>
      <c r="D1243" s="1" t="s">
        <v>5799</v>
      </c>
      <c r="E1243" s="71">
        <v>2446801</v>
      </c>
      <c r="G1243" s="1" t="s">
        <v>5800</v>
      </c>
      <c r="H1243" s="72">
        <v>6496324</v>
      </c>
      <c r="I1243" s="1" t="s">
        <v>5801</v>
      </c>
      <c r="J1243" s="73">
        <v>0.65</v>
      </c>
      <c r="K1243" s="73">
        <v>0.65</v>
      </c>
      <c r="L1243" s="73">
        <v>0.65</v>
      </c>
      <c r="M1243" s="1">
        <v>1</v>
      </c>
      <c r="N1243" s="1" t="s">
        <v>1115</v>
      </c>
      <c r="O1243" s="1" t="s">
        <v>1455</v>
      </c>
      <c r="P1243" s="1">
        <v>25101010</v>
      </c>
      <c r="Q1243" s="73">
        <v>321578000</v>
      </c>
      <c r="R1243" s="74">
        <v>2475.5</v>
      </c>
      <c r="S1243" s="1" t="s">
        <v>1479</v>
      </c>
      <c r="T1243" s="75">
        <v>145.58500000000001</v>
      </c>
      <c r="U1243" s="76">
        <v>3554233749.01261</v>
      </c>
      <c r="V1243" s="77">
        <v>3554233749.01261</v>
      </c>
      <c r="W1243" s="77">
        <v>5468051921.5578499</v>
      </c>
      <c r="X1243" s="76">
        <v>5.5718613800000002E-3</v>
      </c>
      <c r="Y1243" s="71">
        <v>0</v>
      </c>
      <c r="Z1243" s="71">
        <v>1</v>
      </c>
      <c r="AA1243" s="71">
        <v>0</v>
      </c>
      <c r="AB1243" s="71">
        <v>0</v>
      </c>
      <c r="AC1243" s="73">
        <v>0.65</v>
      </c>
      <c r="AD1243" s="73">
        <v>0.35</v>
      </c>
      <c r="AE1243" s="1" t="s">
        <v>1480</v>
      </c>
      <c r="AF1243" s="1" t="s">
        <v>1450</v>
      </c>
      <c r="AG1243" s="1" t="s">
        <v>1451</v>
      </c>
      <c r="AI1243" s="2" t="str">
        <f>INDEX('ISO2-ISO3'!$D$1:$D$249, MATCH($N1243, 'ISO2-ISO3'!$C$1:$C$249, 0))</f>
        <v>JPN</v>
      </c>
      <c r="AJ1243" s="2" t="str">
        <f>INDEX('WB Country Groups'!$C$2:$C$219, MATCH($AI1243, 'WB Country Groups'!$B$2:$B$219, 0))</f>
        <v>East Asia &amp; Pacific</v>
      </c>
    </row>
    <row r="1244" spans="1:36">
      <c r="A1244" s="70">
        <v>45169</v>
      </c>
      <c r="B1244" s="70">
        <v>45169</v>
      </c>
      <c r="C1244" s="71">
        <v>892400</v>
      </c>
      <c r="D1244" s="1" t="s">
        <v>5802</v>
      </c>
      <c r="E1244" s="71">
        <v>2447701</v>
      </c>
      <c r="G1244" s="1" t="s">
        <v>5803</v>
      </c>
      <c r="H1244" s="72">
        <v>6229597</v>
      </c>
      <c r="I1244" s="1" t="s">
        <v>5804</v>
      </c>
      <c r="J1244" s="73">
        <v>0.7</v>
      </c>
      <c r="K1244" s="73">
        <v>0.7</v>
      </c>
      <c r="L1244" s="73">
        <v>0.7</v>
      </c>
      <c r="M1244" s="1">
        <v>1</v>
      </c>
      <c r="N1244" s="1" t="s">
        <v>1115</v>
      </c>
      <c r="O1244" s="1" t="s">
        <v>1455</v>
      </c>
      <c r="P1244" s="1">
        <v>25503030</v>
      </c>
      <c r="Q1244" s="73">
        <v>2133728800</v>
      </c>
      <c r="R1244" s="74">
        <v>568.29999999999995</v>
      </c>
      <c r="S1244" s="1" t="s">
        <v>1479</v>
      </c>
      <c r="T1244" s="75">
        <v>145.58500000000001</v>
      </c>
      <c r="U1244" s="76">
        <v>5830399106.5563097</v>
      </c>
      <c r="V1244" s="77">
        <v>5830399106.5563097</v>
      </c>
      <c r="W1244" s="77">
        <v>8329141580.7947197</v>
      </c>
      <c r="X1244" s="76">
        <v>9.1401348098000008E-3</v>
      </c>
      <c r="Y1244" s="71">
        <v>0</v>
      </c>
      <c r="Z1244" s="71">
        <v>1</v>
      </c>
      <c r="AA1244" s="71">
        <v>0</v>
      </c>
      <c r="AB1244" s="71">
        <v>0</v>
      </c>
      <c r="AC1244" s="73">
        <v>0.35</v>
      </c>
      <c r="AD1244" s="73">
        <v>0.65</v>
      </c>
      <c r="AE1244" s="1" t="s">
        <v>1480</v>
      </c>
      <c r="AF1244" s="1" t="s">
        <v>1450</v>
      </c>
      <c r="AG1244" s="1" t="s">
        <v>1451</v>
      </c>
      <c r="AI1244" s="2" t="str">
        <f>INDEX('ISO2-ISO3'!$D$1:$D$249, MATCH($N1244, 'ISO2-ISO3'!$C$1:$C$249, 0))</f>
        <v>JPN</v>
      </c>
      <c r="AJ1244" s="2" t="str">
        <f>INDEX('WB Country Groups'!$C$2:$C$219, MATCH($AI1244, 'WB Country Groups'!$B$2:$B$219, 0))</f>
        <v>East Asia &amp; Pacific</v>
      </c>
    </row>
    <row r="1245" spans="1:36">
      <c r="A1245" s="70">
        <v>45169</v>
      </c>
      <c r="B1245" s="70">
        <v>45169</v>
      </c>
      <c r="C1245" s="71">
        <v>892400</v>
      </c>
      <c r="D1245" s="1" t="s">
        <v>5805</v>
      </c>
      <c r="E1245" s="71">
        <v>2448001</v>
      </c>
      <c r="G1245" s="1" t="s">
        <v>5806</v>
      </c>
      <c r="H1245" s="72">
        <v>6171494</v>
      </c>
      <c r="I1245" s="1" t="s">
        <v>5807</v>
      </c>
      <c r="J1245" s="73">
        <v>0.8</v>
      </c>
      <c r="K1245" s="73">
        <v>0.8</v>
      </c>
      <c r="L1245" s="73">
        <v>0.8</v>
      </c>
      <c r="M1245" s="1">
        <v>1</v>
      </c>
      <c r="N1245" s="1" t="s">
        <v>1115</v>
      </c>
      <c r="O1245" s="1" t="s">
        <v>1455</v>
      </c>
      <c r="P1245" s="1">
        <v>25504050</v>
      </c>
      <c r="Q1245" s="73">
        <v>257000000</v>
      </c>
      <c r="R1245" s="74">
        <v>2544.5</v>
      </c>
      <c r="S1245" s="1" t="s">
        <v>1479</v>
      </c>
      <c r="T1245" s="75">
        <v>145.58500000000001</v>
      </c>
      <c r="U1245" s="76">
        <v>3593427894.3572502</v>
      </c>
      <c r="V1245" s="77">
        <v>3593427894.3572502</v>
      </c>
      <c r="W1245" s="77">
        <v>4491784867.9465599</v>
      </c>
      <c r="X1245" s="76">
        <v>5.6333048190000002E-3</v>
      </c>
      <c r="Y1245" s="71">
        <v>0</v>
      </c>
      <c r="Z1245" s="71">
        <v>1</v>
      </c>
      <c r="AA1245" s="71">
        <v>0</v>
      </c>
      <c r="AB1245" s="71">
        <v>0</v>
      </c>
      <c r="AC1245" s="73">
        <v>0.35</v>
      </c>
      <c r="AD1245" s="73">
        <v>0.65</v>
      </c>
      <c r="AE1245" s="1" t="s">
        <v>1480</v>
      </c>
      <c r="AF1245" s="1" t="s">
        <v>1450</v>
      </c>
      <c r="AG1245" s="1" t="s">
        <v>1451</v>
      </c>
      <c r="AI1245" s="2" t="str">
        <f>INDEX('ISO2-ISO3'!$D$1:$D$249, MATCH($N1245, 'ISO2-ISO3'!$C$1:$C$249, 0))</f>
        <v>JPN</v>
      </c>
      <c r="AJ1245" s="2" t="str">
        <f>INDEX('WB Country Groups'!$C$2:$C$219, MATCH($AI1245, 'WB Country Groups'!$B$2:$B$219, 0))</f>
        <v>East Asia &amp; Pacific</v>
      </c>
    </row>
    <row r="1246" spans="1:36">
      <c r="A1246" s="70">
        <v>45169</v>
      </c>
      <c r="B1246" s="70">
        <v>45169</v>
      </c>
      <c r="C1246" s="71">
        <v>892400</v>
      </c>
      <c r="D1246" s="1" t="s">
        <v>5808</v>
      </c>
      <c r="E1246" s="71">
        <v>2453301</v>
      </c>
      <c r="G1246" s="1" t="s">
        <v>5809</v>
      </c>
      <c r="H1246" s="72">
        <v>6416322</v>
      </c>
      <c r="I1246" s="1" t="s">
        <v>5810</v>
      </c>
      <c r="J1246" s="73">
        <v>0.45</v>
      </c>
      <c r="K1246" s="73">
        <v>0.45</v>
      </c>
      <c r="L1246" s="73">
        <v>0.45</v>
      </c>
      <c r="M1246" s="1">
        <v>1</v>
      </c>
      <c r="N1246" s="1" t="s">
        <v>1115</v>
      </c>
      <c r="O1246" s="1" t="s">
        <v>1467</v>
      </c>
      <c r="P1246" s="1">
        <v>20105010</v>
      </c>
      <c r="Q1246" s="73">
        <v>45049642</v>
      </c>
      <c r="R1246" s="74">
        <v>24260</v>
      </c>
      <c r="S1246" s="1" t="s">
        <v>1479</v>
      </c>
      <c r="T1246" s="75">
        <v>145.58500000000001</v>
      </c>
      <c r="U1246" s="76">
        <v>3378142952.32339</v>
      </c>
      <c r="V1246" s="77">
        <v>3378142952.32339</v>
      </c>
      <c r="W1246" s="77">
        <v>7506984338.4964104</v>
      </c>
      <c r="X1246" s="76">
        <v>5.2958093307999997E-3</v>
      </c>
      <c r="Y1246" s="71">
        <v>0</v>
      </c>
      <c r="Z1246" s="71">
        <v>1</v>
      </c>
      <c r="AA1246" s="71">
        <v>0</v>
      </c>
      <c r="AB1246" s="71">
        <v>0</v>
      </c>
      <c r="AC1246" s="73">
        <v>0</v>
      </c>
      <c r="AD1246" s="73">
        <v>1</v>
      </c>
      <c r="AE1246" s="1" t="s">
        <v>1480</v>
      </c>
      <c r="AF1246" s="1" t="s">
        <v>1450</v>
      </c>
      <c r="AG1246" s="1" t="s">
        <v>1451</v>
      </c>
      <c r="AI1246" s="2" t="str">
        <f>INDEX('ISO2-ISO3'!$D$1:$D$249, MATCH($N1246, 'ISO2-ISO3'!$C$1:$C$249, 0))</f>
        <v>JPN</v>
      </c>
      <c r="AJ1246" s="2" t="str">
        <f>INDEX('WB Country Groups'!$C$2:$C$219, MATCH($AI1246, 'WB Country Groups'!$B$2:$B$219, 0))</f>
        <v>East Asia &amp; Pacific</v>
      </c>
    </row>
    <row r="1247" spans="1:36">
      <c r="A1247" s="70">
        <v>45169</v>
      </c>
      <c r="B1247" s="70">
        <v>45169</v>
      </c>
      <c r="C1247" s="71">
        <v>892400</v>
      </c>
      <c r="D1247" s="1" t="s">
        <v>5811</v>
      </c>
      <c r="E1247" s="71">
        <v>2455801</v>
      </c>
      <c r="F1247" s="1">
        <v>7.4762000000000002E+106</v>
      </c>
      <c r="G1247" s="1" t="s">
        <v>5812</v>
      </c>
      <c r="H1247" s="72">
        <v>2150204</v>
      </c>
      <c r="I1247" s="1" t="s">
        <v>5813</v>
      </c>
      <c r="J1247" s="73">
        <v>1</v>
      </c>
      <c r="K1247" s="73">
        <v>1</v>
      </c>
      <c r="L1247" s="73">
        <v>1</v>
      </c>
      <c r="M1247" s="1">
        <v>1</v>
      </c>
      <c r="N1247" s="1" t="s">
        <v>1375</v>
      </c>
      <c r="O1247" s="1" t="s">
        <v>1467</v>
      </c>
      <c r="P1247" s="1">
        <v>20103010</v>
      </c>
      <c r="Q1247" s="73">
        <v>145160159</v>
      </c>
      <c r="R1247" s="74">
        <v>209.87</v>
      </c>
      <c r="S1247" s="1" t="s">
        <v>1448</v>
      </c>
      <c r="T1247" s="75">
        <v>1</v>
      </c>
      <c r="U1247" s="76">
        <v>30464762569.330002</v>
      </c>
      <c r="V1247" s="77">
        <v>30464762569.330002</v>
      </c>
      <c r="W1247" s="77">
        <v>30464762569.330002</v>
      </c>
      <c r="X1247" s="76">
        <v>4.7758657982599997E-2</v>
      </c>
      <c r="Y1247" s="71">
        <v>0</v>
      </c>
      <c r="Z1247" s="71">
        <v>1</v>
      </c>
      <c r="AA1247" s="71">
        <v>0</v>
      </c>
      <c r="AB1247" s="71">
        <v>0</v>
      </c>
      <c r="AC1247" s="73">
        <v>0</v>
      </c>
      <c r="AD1247" s="73">
        <v>1</v>
      </c>
      <c r="AE1247" s="1" t="s">
        <v>1449</v>
      </c>
      <c r="AF1247" s="1" t="s">
        <v>1450</v>
      </c>
      <c r="AG1247" s="1" t="s">
        <v>1451</v>
      </c>
      <c r="AI1247" s="2" t="str">
        <f>INDEX('ISO2-ISO3'!$D$1:$D$249, MATCH($N1247, 'ISO2-ISO3'!$C$1:$C$249, 0))</f>
        <v>USA</v>
      </c>
      <c r="AJ1247" s="2" t="str">
        <f>INDEX('WB Country Groups'!$C$2:$C$219, MATCH($AI1247, 'WB Country Groups'!$B$2:$B$219, 0))</f>
        <v>North America</v>
      </c>
    </row>
    <row r="1248" spans="1:36">
      <c r="A1248" s="70">
        <v>45169</v>
      </c>
      <c r="B1248" s="70">
        <v>45169</v>
      </c>
      <c r="C1248" s="71">
        <v>892400</v>
      </c>
      <c r="D1248" s="1" t="s">
        <v>5814</v>
      </c>
      <c r="E1248" s="71">
        <v>2457501</v>
      </c>
      <c r="F1248" s="1" t="s">
        <v>5815</v>
      </c>
      <c r="G1248" s="1" t="s">
        <v>5816</v>
      </c>
      <c r="H1248" s="72" t="s">
        <v>5817</v>
      </c>
      <c r="I1248" s="1" t="s">
        <v>5818</v>
      </c>
      <c r="J1248" s="73">
        <v>1</v>
      </c>
      <c r="K1248" s="73">
        <v>1</v>
      </c>
      <c r="L1248" s="73">
        <v>1</v>
      </c>
      <c r="M1248" s="1">
        <v>1</v>
      </c>
      <c r="N1248" s="1" t="s">
        <v>1375</v>
      </c>
      <c r="O1248" s="1" t="s">
        <v>1467</v>
      </c>
      <c r="P1248" s="1">
        <v>20201050</v>
      </c>
      <c r="Q1248" s="73">
        <v>257546919</v>
      </c>
      <c r="R1248" s="74">
        <v>136.99</v>
      </c>
      <c r="S1248" s="1" t="s">
        <v>1448</v>
      </c>
      <c r="T1248" s="75">
        <v>1</v>
      </c>
      <c r="U1248" s="76">
        <v>35281352433.809998</v>
      </c>
      <c r="V1248" s="77">
        <v>35281352433.809998</v>
      </c>
      <c r="W1248" s="77">
        <v>35281352433.809998</v>
      </c>
      <c r="X1248" s="76">
        <v>5.5309475667700003E-2</v>
      </c>
      <c r="Y1248" s="71">
        <v>1</v>
      </c>
      <c r="Z1248" s="71">
        <v>0</v>
      </c>
      <c r="AA1248" s="71">
        <v>0</v>
      </c>
      <c r="AB1248" s="71">
        <v>0</v>
      </c>
      <c r="AC1248" s="73">
        <v>0</v>
      </c>
      <c r="AD1248" s="73">
        <v>1</v>
      </c>
      <c r="AE1248" s="1" t="s">
        <v>1449</v>
      </c>
      <c r="AF1248" s="1" t="s">
        <v>1450</v>
      </c>
      <c r="AG1248" s="1" t="s">
        <v>1451</v>
      </c>
      <c r="AI1248" s="2" t="str">
        <f>INDEX('ISO2-ISO3'!$D$1:$D$249, MATCH($N1248, 'ISO2-ISO3'!$C$1:$C$249, 0))</f>
        <v>USA</v>
      </c>
      <c r="AJ1248" s="2" t="str">
        <f>INDEX('WB Country Groups'!$C$2:$C$219, MATCH($AI1248, 'WB Country Groups'!$B$2:$B$219, 0))</f>
        <v>North America</v>
      </c>
    </row>
    <row r="1249" spans="1:36">
      <c r="A1249" s="70">
        <v>45169</v>
      </c>
      <c r="B1249" s="70">
        <v>45169</v>
      </c>
      <c r="C1249" s="71">
        <v>892400</v>
      </c>
      <c r="D1249" s="1" t="s">
        <v>5819</v>
      </c>
      <c r="E1249" s="71">
        <v>2458801</v>
      </c>
      <c r="F1249" s="1">
        <v>99724106</v>
      </c>
      <c r="G1249" s="1" t="s">
        <v>5820</v>
      </c>
      <c r="H1249" s="72">
        <v>2111955</v>
      </c>
      <c r="I1249" s="1" t="s">
        <v>5821</v>
      </c>
      <c r="J1249" s="73">
        <v>1</v>
      </c>
      <c r="K1249" s="73">
        <v>1</v>
      </c>
      <c r="L1249" s="73">
        <v>1</v>
      </c>
      <c r="M1249" s="1">
        <v>1</v>
      </c>
      <c r="N1249" s="1" t="s">
        <v>1375</v>
      </c>
      <c r="O1249" s="1" t="s">
        <v>1455</v>
      </c>
      <c r="P1249" s="1">
        <v>25101010</v>
      </c>
      <c r="Q1249" s="73">
        <v>233785305</v>
      </c>
      <c r="R1249" s="74">
        <v>40.75</v>
      </c>
      <c r="S1249" s="1" t="s">
        <v>1448</v>
      </c>
      <c r="T1249" s="75">
        <v>1</v>
      </c>
      <c r="U1249" s="76">
        <v>9526751178.75</v>
      </c>
      <c r="V1249" s="77">
        <v>9526751178.75</v>
      </c>
      <c r="W1249" s="77">
        <v>9526751178.75</v>
      </c>
      <c r="X1249" s="76">
        <v>1.4934790651900001E-2</v>
      </c>
      <c r="Y1249" s="71">
        <v>0</v>
      </c>
      <c r="Z1249" s="71">
        <v>1</v>
      </c>
      <c r="AA1249" s="71">
        <v>0</v>
      </c>
      <c r="AB1249" s="71">
        <v>0</v>
      </c>
      <c r="AC1249" s="73">
        <v>1</v>
      </c>
      <c r="AD1249" s="73">
        <v>0</v>
      </c>
      <c r="AE1249" s="1" t="s">
        <v>1449</v>
      </c>
      <c r="AF1249" s="1" t="s">
        <v>1450</v>
      </c>
      <c r="AG1249" s="1" t="s">
        <v>1451</v>
      </c>
      <c r="AI1249" s="2" t="str">
        <f>INDEX('ISO2-ISO3'!$D$1:$D$249, MATCH($N1249, 'ISO2-ISO3'!$C$1:$C$249, 0))</f>
        <v>USA</v>
      </c>
      <c r="AJ1249" s="2" t="str">
        <f>INDEX('WB Country Groups'!$C$2:$C$219, MATCH($AI1249, 'WB Country Groups'!$B$2:$B$219, 0))</f>
        <v>North America</v>
      </c>
    </row>
    <row r="1250" spans="1:36">
      <c r="A1250" s="70">
        <v>45169</v>
      </c>
      <c r="B1250" s="70">
        <v>45169</v>
      </c>
      <c r="C1250" s="71">
        <v>892400</v>
      </c>
      <c r="D1250" s="1" t="s">
        <v>5822</v>
      </c>
      <c r="E1250" s="71">
        <v>2460101</v>
      </c>
      <c r="F1250" s="1" t="s">
        <v>5823</v>
      </c>
      <c r="G1250" s="1" t="s">
        <v>5824</v>
      </c>
      <c r="H1250" s="72">
        <v>2637785</v>
      </c>
      <c r="I1250" s="1" t="s">
        <v>5825</v>
      </c>
      <c r="J1250" s="73">
        <v>1</v>
      </c>
      <c r="K1250" s="73">
        <v>1</v>
      </c>
      <c r="L1250" s="73">
        <v>1</v>
      </c>
      <c r="M1250" s="1">
        <v>1</v>
      </c>
      <c r="N1250" s="1" t="s">
        <v>1375</v>
      </c>
      <c r="O1250" s="1" t="s">
        <v>1455</v>
      </c>
      <c r="P1250" s="1">
        <v>25201030</v>
      </c>
      <c r="Q1250" s="73">
        <v>3247521</v>
      </c>
      <c r="R1250" s="74">
        <v>6377.33</v>
      </c>
      <c r="S1250" s="1" t="s">
        <v>1448</v>
      </c>
      <c r="T1250" s="75">
        <v>1</v>
      </c>
      <c r="U1250" s="76">
        <v>20710513098.93</v>
      </c>
      <c r="V1250" s="77">
        <v>20710513098.93</v>
      </c>
      <c r="W1250" s="77">
        <v>20710513098.93</v>
      </c>
      <c r="X1250" s="76">
        <v>3.2467225355400003E-2</v>
      </c>
      <c r="Y1250" s="71">
        <v>0</v>
      </c>
      <c r="Z1250" s="71">
        <v>1</v>
      </c>
      <c r="AA1250" s="71">
        <v>0</v>
      </c>
      <c r="AB1250" s="71">
        <v>0</v>
      </c>
      <c r="AC1250" s="73">
        <v>0</v>
      </c>
      <c r="AD1250" s="73">
        <v>1</v>
      </c>
      <c r="AE1250" s="1" t="s">
        <v>1449</v>
      </c>
      <c r="AF1250" s="1" t="s">
        <v>1450</v>
      </c>
      <c r="AG1250" s="1" t="s">
        <v>1451</v>
      </c>
      <c r="AI1250" s="2" t="str">
        <f>INDEX('ISO2-ISO3'!$D$1:$D$249, MATCH($N1250, 'ISO2-ISO3'!$C$1:$C$249, 0))</f>
        <v>USA</v>
      </c>
      <c r="AJ1250" s="2" t="str">
        <f>INDEX('WB Country Groups'!$C$2:$C$219, MATCH($AI1250, 'WB Country Groups'!$B$2:$B$219, 0))</f>
        <v>North America</v>
      </c>
    </row>
    <row r="1251" spans="1:36">
      <c r="A1251" s="70">
        <v>45169</v>
      </c>
      <c r="B1251" s="70">
        <v>45169</v>
      </c>
      <c r="C1251" s="71">
        <v>892400</v>
      </c>
      <c r="D1251" s="1" t="s">
        <v>5826</v>
      </c>
      <c r="E1251" s="71">
        <v>2463701</v>
      </c>
      <c r="F1251" s="1" t="s">
        <v>5827</v>
      </c>
      <c r="G1251" s="1" t="s">
        <v>5828</v>
      </c>
      <c r="H1251" s="72">
        <v>2170473</v>
      </c>
      <c r="I1251" s="1" t="s">
        <v>5829</v>
      </c>
      <c r="J1251" s="73">
        <v>0.9</v>
      </c>
      <c r="K1251" s="73">
        <v>0.9</v>
      </c>
      <c r="L1251" s="73">
        <v>0.9</v>
      </c>
      <c r="M1251" s="1">
        <v>1</v>
      </c>
      <c r="N1251" s="1" t="s">
        <v>1375</v>
      </c>
      <c r="O1251" s="1" t="s">
        <v>1499</v>
      </c>
      <c r="P1251" s="1">
        <v>30201020</v>
      </c>
      <c r="Q1251" s="73">
        <v>184498219</v>
      </c>
      <c r="R1251" s="74">
        <v>260.56</v>
      </c>
      <c r="S1251" s="1" t="s">
        <v>1448</v>
      </c>
      <c r="T1251" s="75">
        <v>1</v>
      </c>
      <c r="U1251" s="76">
        <v>43265570348.375999</v>
      </c>
      <c r="V1251" s="77">
        <v>43265570348.375999</v>
      </c>
      <c r="W1251" s="77">
        <v>48086583546.239998</v>
      </c>
      <c r="X1251" s="76">
        <v>6.7826085038100004E-2</v>
      </c>
      <c r="Y1251" s="71">
        <v>1</v>
      </c>
      <c r="Z1251" s="71">
        <v>0</v>
      </c>
      <c r="AA1251" s="71">
        <v>0</v>
      </c>
      <c r="AB1251" s="71">
        <v>0</v>
      </c>
      <c r="AC1251" s="73">
        <v>1</v>
      </c>
      <c r="AD1251" s="73">
        <v>0</v>
      </c>
      <c r="AE1251" s="1" t="s">
        <v>1449</v>
      </c>
      <c r="AF1251" s="1" t="s">
        <v>1450</v>
      </c>
      <c r="AG1251" s="1" t="s">
        <v>1585</v>
      </c>
      <c r="AI1251" s="2" t="str">
        <f>INDEX('ISO2-ISO3'!$D$1:$D$249, MATCH($N1251, 'ISO2-ISO3'!$C$1:$C$249, 0))</f>
        <v>USA</v>
      </c>
      <c r="AJ1251" s="2" t="str">
        <f>INDEX('WB Country Groups'!$C$2:$C$219, MATCH($AI1251, 'WB Country Groups'!$B$2:$B$219, 0))</f>
        <v>North America</v>
      </c>
    </row>
    <row r="1252" spans="1:36">
      <c r="A1252" s="70">
        <v>45169</v>
      </c>
      <c r="B1252" s="70">
        <v>45169</v>
      </c>
      <c r="C1252" s="71">
        <v>892400</v>
      </c>
      <c r="D1252" s="1" t="s">
        <v>5830</v>
      </c>
      <c r="E1252" s="71">
        <v>2465601</v>
      </c>
      <c r="F1252" s="1">
        <v>16255101</v>
      </c>
      <c r="G1252" s="1" t="s">
        <v>5831</v>
      </c>
      <c r="H1252" s="72">
        <v>2679204</v>
      </c>
      <c r="I1252" s="1" t="s">
        <v>5832</v>
      </c>
      <c r="J1252" s="73">
        <v>0.95</v>
      </c>
      <c r="K1252" s="73">
        <v>0.95</v>
      </c>
      <c r="L1252" s="73">
        <v>0.95</v>
      </c>
      <c r="M1252" s="1">
        <v>1</v>
      </c>
      <c r="N1252" s="1" t="s">
        <v>1375</v>
      </c>
      <c r="O1252" s="1" t="s">
        <v>1447</v>
      </c>
      <c r="P1252" s="1">
        <v>35101020</v>
      </c>
      <c r="Q1252" s="73">
        <v>76739012</v>
      </c>
      <c r="R1252" s="74">
        <v>370.14</v>
      </c>
      <c r="S1252" s="1" t="s">
        <v>1448</v>
      </c>
      <c r="T1252" s="75">
        <v>1</v>
      </c>
      <c r="U1252" s="76">
        <v>26983969006.596001</v>
      </c>
      <c r="V1252" s="77">
        <v>26983969006.596001</v>
      </c>
      <c r="W1252" s="77">
        <v>28404177901.68</v>
      </c>
      <c r="X1252" s="76">
        <v>4.2301926491899997E-2</v>
      </c>
      <c r="Y1252" s="71">
        <v>0</v>
      </c>
      <c r="Z1252" s="71">
        <v>1</v>
      </c>
      <c r="AA1252" s="71">
        <v>0</v>
      </c>
      <c r="AB1252" s="71">
        <v>0</v>
      </c>
      <c r="AC1252" s="73">
        <v>0</v>
      </c>
      <c r="AD1252" s="73">
        <v>1</v>
      </c>
      <c r="AE1252" s="1" t="s">
        <v>1475</v>
      </c>
      <c r="AF1252" s="1" t="s">
        <v>1450</v>
      </c>
      <c r="AG1252" s="1" t="s">
        <v>1451</v>
      </c>
      <c r="AI1252" s="2" t="str">
        <f>INDEX('ISO2-ISO3'!$D$1:$D$249, MATCH($N1252, 'ISO2-ISO3'!$C$1:$C$249, 0))</f>
        <v>USA</v>
      </c>
      <c r="AJ1252" s="2" t="str">
        <f>INDEX('WB Country Groups'!$C$2:$C$219, MATCH($AI1252, 'WB Country Groups'!$B$2:$B$219, 0))</f>
        <v>North America</v>
      </c>
    </row>
    <row r="1253" spans="1:36">
      <c r="A1253" s="70">
        <v>45169</v>
      </c>
      <c r="B1253" s="70">
        <v>45169</v>
      </c>
      <c r="C1253" s="71">
        <v>892400</v>
      </c>
      <c r="D1253" s="1" t="s">
        <v>5833</v>
      </c>
      <c r="E1253" s="71">
        <v>2467101</v>
      </c>
      <c r="F1253" s="1" t="s">
        <v>5834</v>
      </c>
      <c r="G1253" s="1" t="s">
        <v>5835</v>
      </c>
      <c r="H1253" s="72" t="s">
        <v>5836</v>
      </c>
      <c r="I1253" s="1" t="s">
        <v>5837</v>
      </c>
      <c r="J1253" s="73">
        <v>1</v>
      </c>
      <c r="K1253" s="73">
        <v>1</v>
      </c>
      <c r="L1253" s="73">
        <v>1</v>
      </c>
      <c r="M1253" s="1">
        <v>1</v>
      </c>
      <c r="N1253" s="1" t="s">
        <v>1375</v>
      </c>
      <c r="O1253" s="1" t="s">
        <v>1447</v>
      </c>
      <c r="P1253" s="1">
        <v>35203010</v>
      </c>
      <c r="Q1253" s="73">
        <v>157275200</v>
      </c>
      <c r="R1253" s="74">
        <v>78.400000000000006</v>
      </c>
      <c r="S1253" s="1" t="s">
        <v>1448</v>
      </c>
      <c r="T1253" s="75">
        <v>1</v>
      </c>
      <c r="U1253" s="76">
        <v>12330375680</v>
      </c>
      <c r="V1253" s="77">
        <v>12330375680</v>
      </c>
      <c r="W1253" s="77">
        <v>12330375680</v>
      </c>
      <c r="X1253" s="76">
        <v>1.93299453281E-2</v>
      </c>
      <c r="Y1253" s="71">
        <v>0</v>
      </c>
      <c r="Z1253" s="71">
        <v>1</v>
      </c>
      <c r="AA1253" s="71">
        <v>0</v>
      </c>
      <c r="AB1253" s="71">
        <v>0</v>
      </c>
      <c r="AC1253" s="73">
        <v>0</v>
      </c>
      <c r="AD1253" s="73">
        <v>1</v>
      </c>
      <c r="AE1253" s="1" t="s">
        <v>1475</v>
      </c>
      <c r="AF1253" s="1" t="s">
        <v>1450</v>
      </c>
      <c r="AG1253" s="1" t="s">
        <v>1451</v>
      </c>
      <c r="AI1253" s="2" t="str">
        <f>INDEX('ISO2-ISO3'!$D$1:$D$249, MATCH($N1253, 'ISO2-ISO3'!$C$1:$C$249, 0))</f>
        <v>USA</v>
      </c>
      <c r="AJ1253" s="2" t="str">
        <f>INDEX('WB Country Groups'!$C$2:$C$219, MATCH($AI1253, 'WB Country Groups'!$B$2:$B$219, 0))</f>
        <v>North America</v>
      </c>
    </row>
    <row r="1254" spans="1:36">
      <c r="A1254" s="70">
        <v>45169</v>
      </c>
      <c r="B1254" s="70">
        <v>45169</v>
      </c>
      <c r="C1254" s="71">
        <v>892400</v>
      </c>
      <c r="D1254" s="1" t="s">
        <v>5838</v>
      </c>
      <c r="E1254" s="71">
        <v>2470701</v>
      </c>
      <c r="F1254" s="1" t="s">
        <v>5839</v>
      </c>
      <c r="G1254" s="1" t="s">
        <v>5840</v>
      </c>
      <c r="H1254" s="72">
        <v>2494504</v>
      </c>
      <c r="I1254" s="1" t="s">
        <v>5841</v>
      </c>
      <c r="J1254" s="73">
        <v>1</v>
      </c>
      <c r="K1254" s="73">
        <v>1</v>
      </c>
      <c r="L1254" s="73">
        <v>1</v>
      </c>
      <c r="M1254" s="1">
        <v>1</v>
      </c>
      <c r="N1254" s="1" t="s">
        <v>1375</v>
      </c>
      <c r="O1254" s="1" t="s">
        <v>1484</v>
      </c>
      <c r="P1254" s="1">
        <v>40203010</v>
      </c>
      <c r="Q1254" s="73">
        <v>149900000</v>
      </c>
      <c r="R1254" s="74">
        <v>700.54</v>
      </c>
      <c r="S1254" s="1" t="s">
        <v>1448</v>
      </c>
      <c r="T1254" s="75">
        <v>1</v>
      </c>
      <c r="U1254" s="76">
        <v>105010946000</v>
      </c>
      <c r="V1254" s="77">
        <v>105010946000</v>
      </c>
      <c r="W1254" s="77">
        <v>105010946000</v>
      </c>
      <c r="X1254" s="76">
        <v>0.16462238440339999</v>
      </c>
      <c r="Y1254" s="71">
        <v>1</v>
      </c>
      <c r="Z1254" s="71">
        <v>0</v>
      </c>
      <c r="AA1254" s="71">
        <v>0</v>
      </c>
      <c r="AB1254" s="71">
        <v>0</v>
      </c>
      <c r="AC1254" s="73">
        <v>1</v>
      </c>
      <c r="AD1254" s="73">
        <v>0</v>
      </c>
      <c r="AE1254" s="1" t="s">
        <v>1449</v>
      </c>
      <c r="AF1254" s="1" t="s">
        <v>1450</v>
      </c>
      <c r="AG1254" s="1" t="s">
        <v>1585</v>
      </c>
      <c r="AI1254" s="2" t="str">
        <f>INDEX('ISO2-ISO3'!$D$1:$D$249, MATCH($N1254, 'ISO2-ISO3'!$C$1:$C$249, 0))</f>
        <v>USA</v>
      </c>
      <c r="AJ1254" s="2" t="str">
        <f>INDEX('WB Country Groups'!$C$2:$C$219, MATCH($AI1254, 'WB Country Groups'!$B$2:$B$219, 0))</f>
        <v>North America</v>
      </c>
    </row>
    <row r="1255" spans="1:36">
      <c r="A1255" s="70">
        <v>45169</v>
      </c>
      <c r="B1255" s="70">
        <v>45169</v>
      </c>
      <c r="C1255" s="71">
        <v>892400</v>
      </c>
      <c r="D1255" s="1" t="s">
        <v>5842</v>
      </c>
      <c r="E1255" s="71">
        <v>2471801</v>
      </c>
      <c r="F1255" s="1">
        <v>35710839</v>
      </c>
      <c r="G1255" s="1" t="s">
        <v>5843</v>
      </c>
      <c r="H1255" s="72" t="s">
        <v>5844</v>
      </c>
      <c r="I1255" s="1" t="s">
        <v>5845</v>
      </c>
      <c r="J1255" s="73">
        <v>1</v>
      </c>
      <c r="K1255" s="73">
        <v>1</v>
      </c>
      <c r="L1255" s="73">
        <v>1</v>
      </c>
      <c r="M1255" s="1">
        <v>1</v>
      </c>
      <c r="N1255" s="1" t="s">
        <v>1375</v>
      </c>
      <c r="O1255" s="1" t="s">
        <v>1484</v>
      </c>
      <c r="P1255" s="1">
        <v>40204010</v>
      </c>
      <c r="Q1255" s="73">
        <v>493880722</v>
      </c>
      <c r="R1255" s="74">
        <v>20.27</v>
      </c>
      <c r="S1255" s="1" t="s">
        <v>1448</v>
      </c>
      <c r="T1255" s="75">
        <v>1</v>
      </c>
      <c r="U1255" s="76">
        <v>10010962234.940001</v>
      </c>
      <c r="V1255" s="77">
        <v>10010962234.940001</v>
      </c>
      <c r="W1255" s="77">
        <v>10010962234.940001</v>
      </c>
      <c r="X1255" s="76">
        <v>1.5693873220500001E-2</v>
      </c>
      <c r="Y1255" s="71">
        <v>0</v>
      </c>
      <c r="Z1255" s="71">
        <v>1</v>
      </c>
      <c r="AA1255" s="71">
        <v>0</v>
      </c>
      <c r="AB1255" s="71">
        <v>0</v>
      </c>
      <c r="AC1255" s="73">
        <v>1</v>
      </c>
      <c r="AD1255" s="73">
        <v>0</v>
      </c>
      <c r="AE1255" s="1" t="s">
        <v>1449</v>
      </c>
      <c r="AF1255" s="1" t="s">
        <v>1450</v>
      </c>
      <c r="AG1255" s="1" t="s">
        <v>1451</v>
      </c>
      <c r="AI1255" s="2" t="str">
        <f>INDEX('ISO2-ISO3'!$D$1:$D$249, MATCH($N1255, 'ISO2-ISO3'!$C$1:$C$249, 0))</f>
        <v>USA</v>
      </c>
      <c r="AJ1255" s="2" t="str">
        <f>INDEX('WB Country Groups'!$C$2:$C$219, MATCH($AI1255, 'WB Country Groups'!$B$2:$B$219, 0))</f>
        <v>North America</v>
      </c>
    </row>
    <row r="1256" spans="1:36">
      <c r="A1256" s="70">
        <v>45169</v>
      </c>
      <c r="B1256" s="70">
        <v>45169</v>
      </c>
      <c r="C1256" s="71">
        <v>892400</v>
      </c>
      <c r="D1256" s="1" t="s">
        <v>5846</v>
      </c>
      <c r="E1256" s="71">
        <v>2472101</v>
      </c>
      <c r="F1256" s="1">
        <v>297178105</v>
      </c>
      <c r="G1256" s="1" t="s">
        <v>5847</v>
      </c>
      <c r="H1256" s="72">
        <v>2316619</v>
      </c>
      <c r="I1256" s="1" t="s">
        <v>5848</v>
      </c>
      <c r="J1256" s="73">
        <v>1</v>
      </c>
      <c r="K1256" s="73">
        <v>1</v>
      </c>
      <c r="L1256" s="73">
        <v>1</v>
      </c>
      <c r="M1256" s="1">
        <v>1</v>
      </c>
      <c r="N1256" s="1" t="s">
        <v>1375</v>
      </c>
      <c r="O1256" s="1" t="s">
        <v>1564</v>
      </c>
      <c r="P1256" s="1">
        <v>60106010</v>
      </c>
      <c r="Q1256" s="73">
        <v>64463822</v>
      </c>
      <c r="R1256" s="74">
        <v>238.39</v>
      </c>
      <c r="S1256" s="1" t="s">
        <v>1448</v>
      </c>
      <c r="T1256" s="75">
        <v>1</v>
      </c>
      <c r="U1256" s="76">
        <v>15367530526.58</v>
      </c>
      <c r="V1256" s="77">
        <v>15367530526.58</v>
      </c>
      <c r="W1256" s="77">
        <v>15367530526.58</v>
      </c>
      <c r="X1256" s="76">
        <v>2.4091198242100001E-2</v>
      </c>
      <c r="Y1256" s="71">
        <v>0</v>
      </c>
      <c r="Z1256" s="71">
        <v>1</v>
      </c>
      <c r="AA1256" s="71">
        <v>0</v>
      </c>
      <c r="AB1256" s="71">
        <v>0</v>
      </c>
      <c r="AC1256" s="73">
        <v>1</v>
      </c>
      <c r="AD1256" s="73">
        <v>0</v>
      </c>
      <c r="AE1256" s="1" t="s">
        <v>1449</v>
      </c>
      <c r="AF1256" s="1" t="s">
        <v>1450</v>
      </c>
      <c r="AG1256" s="1" t="s">
        <v>1451</v>
      </c>
      <c r="AI1256" s="2" t="str">
        <f>INDEX('ISO2-ISO3'!$D$1:$D$249, MATCH($N1256, 'ISO2-ISO3'!$C$1:$C$249, 0))</f>
        <v>USA</v>
      </c>
      <c r="AJ1256" s="2" t="str">
        <f>INDEX('WB Country Groups'!$C$2:$C$219, MATCH($AI1256, 'WB Country Groups'!$B$2:$B$219, 0))</f>
        <v>North America</v>
      </c>
    </row>
    <row r="1257" spans="1:36">
      <c r="A1257" s="70">
        <v>45169</v>
      </c>
      <c r="B1257" s="70">
        <v>45169</v>
      </c>
      <c r="C1257" s="71">
        <v>892400</v>
      </c>
      <c r="D1257" s="1" t="s">
        <v>5849</v>
      </c>
      <c r="E1257" s="71">
        <v>2474301</v>
      </c>
      <c r="F1257" s="1">
        <v>874054109</v>
      </c>
      <c r="G1257" s="1" t="s">
        <v>5850</v>
      </c>
      <c r="H1257" s="72">
        <v>2122117</v>
      </c>
      <c r="I1257" s="1" t="s">
        <v>5851</v>
      </c>
      <c r="J1257" s="73">
        <v>1</v>
      </c>
      <c r="K1257" s="73">
        <v>1</v>
      </c>
      <c r="L1257" s="73">
        <v>1</v>
      </c>
      <c r="M1257" s="1">
        <v>1</v>
      </c>
      <c r="N1257" s="1" t="s">
        <v>1375</v>
      </c>
      <c r="O1257" s="1" t="s">
        <v>1692</v>
      </c>
      <c r="P1257" s="1">
        <v>50202020</v>
      </c>
      <c r="Q1257" s="73">
        <v>168674529</v>
      </c>
      <c r="R1257" s="74">
        <v>142.19999999999999</v>
      </c>
      <c r="S1257" s="1" t="s">
        <v>1448</v>
      </c>
      <c r="T1257" s="75">
        <v>1</v>
      </c>
      <c r="U1257" s="76">
        <v>23985518023.799999</v>
      </c>
      <c r="V1257" s="77">
        <v>23985518023.799999</v>
      </c>
      <c r="W1257" s="77">
        <v>23985518023.799999</v>
      </c>
      <c r="X1257" s="76">
        <v>3.7601348417800003E-2</v>
      </c>
      <c r="Y1257" s="71">
        <v>0</v>
      </c>
      <c r="Z1257" s="71">
        <v>1</v>
      </c>
      <c r="AA1257" s="71">
        <v>0</v>
      </c>
      <c r="AB1257" s="71">
        <v>0</v>
      </c>
      <c r="AC1257" s="73">
        <v>0</v>
      </c>
      <c r="AD1257" s="73">
        <v>1</v>
      </c>
      <c r="AE1257" s="1" t="s">
        <v>1475</v>
      </c>
      <c r="AF1257" s="1" t="s">
        <v>1450</v>
      </c>
      <c r="AG1257" s="1" t="s">
        <v>1451</v>
      </c>
      <c r="AI1257" s="2" t="str">
        <f>INDEX('ISO2-ISO3'!$D$1:$D$249, MATCH($N1257, 'ISO2-ISO3'!$C$1:$C$249, 0))</f>
        <v>USA</v>
      </c>
      <c r="AJ1257" s="2" t="str">
        <f>INDEX('WB Country Groups'!$C$2:$C$219, MATCH($AI1257, 'WB Country Groups'!$B$2:$B$219, 0))</f>
        <v>North America</v>
      </c>
    </row>
    <row r="1258" spans="1:36">
      <c r="A1258" s="70">
        <v>45169</v>
      </c>
      <c r="B1258" s="70">
        <v>45169</v>
      </c>
      <c r="C1258" s="71">
        <v>892400</v>
      </c>
      <c r="D1258" s="1" t="s">
        <v>5852</v>
      </c>
      <c r="E1258" s="71">
        <v>2474901</v>
      </c>
      <c r="F1258" s="1" t="s">
        <v>5853</v>
      </c>
      <c r="G1258" s="1" t="s">
        <v>5854</v>
      </c>
      <c r="H1258" s="72">
        <v>2575818</v>
      </c>
      <c r="I1258" s="1" t="s">
        <v>5855</v>
      </c>
      <c r="J1258" s="73">
        <v>0.95</v>
      </c>
      <c r="K1258" s="73">
        <v>0.95</v>
      </c>
      <c r="L1258" s="73">
        <v>0.95</v>
      </c>
      <c r="M1258" s="1">
        <v>1</v>
      </c>
      <c r="N1258" s="1" t="s">
        <v>1375</v>
      </c>
      <c r="O1258" s="1" t="s">
        <v>1692</v>
      </c>
      <c r="P1258" s="1">
        <v>50202020</v>
      </c>
      <c r="Q1258" s="73">
        <v>784274126</v>
      </c>
      <c r="R1258" s="74">
        <v>91.99</v>
      </c>
      <c r="S1258" s="1" t="s">
        <v>1448</v>
      </c>
      <c r="T1258" s="75">
        <v>1</v>
      </c>
      <c r="U1258" s="76">
        <v>68538108008.203003</v>
      </c>
      <c r="V1258" s="77">
        <v>68538108008.203003</v>
      </c>
      <c r="W1258" s="77">
        <v>72145376850.740005</v>
      </c>
      <c r="X1258" s="76">
        <v>0.1074450539929</v>
      </c>
      <c r="Y1258" s="71">
        <v>1</v>
      </c>
      <c r="Z1258" s="71">
        <v>0</v>
      </c>
      <c r="AA1258" s="71">
        <v>0</v>
      </c>
      <c r="AB1258" s="71">
        <v>0</v>
      </c>
      <c r="AC1258" s="73">
        <v>0.65</v>
      </c>
      <c r="AD1258" s="73">
        <v>0.35</v>
      </c>
      <c r="AE1258" s="1" t="s">
        <v>1475</v>
      </c>
      <c r="AF1258" s="1" t="s">
        <v>1450</v>
      </c>
      <c r="AG1258" s="1" t="s">
        <v>1451</v>
      </c>
      <c r="AI1258" s="2" t="str">
        <f>INDEX('ISO2-ISO3'!$D$1:$D$249, MATCH($N1258, 'ISO2-ISO3'!$C$1:$C$249, 0))</f>
        <v>USA</v>
      </c>
      <c r="AJ1258" s="2" t="str">
        <f>INDEX('WB Country Groups'!$C$2:$C$219, MATCH($AI1258, 'WB Country Groups'!$B$2:$B$219, 0))</f>
        <v>North America</v>
      </c>
    </row>
    <row r="1259" spans="1:36">
      <c r="A1259" s="70">
        <v>45169</v>
      </c>
      <c r="B1259" s="70">
        <v>45169</v>
      </c>
      <c r="C1259" s="71">
        <v>892400</v>
      </c>
      <c r="D1259" s="1" t="s">
        <v>5856</v>
      </c>
      <c r="E1259" s="71">
        <v>2477201</v>
      </c>
      <c r="F1259" s="1" t="s">
        <v>5857</v>
      </c>
      <c r="G1259" s="1" t="s">
        <v>5858</v>
      </c>
      <c r="H1259" s="72">
        <v>2961053</v>
      </c>
      <c r="I1259" s="1" t="s">
        <v>5859</v>
      </c>
      <c r="J1259" s="73">
        <v>1</v>
      </c>
      <c r="K1259" s="73">
        <v>1</v>
      </c>
      <c r="L1259" s="73">
        <v>1</v>
      </c>
      <c r="M1259" s="1">
        <v>1</v>
      </c>
      <c r="N1259" s="1" t="s">
        <v>1375</v>
      </c>
      <c r="O1259" s="1" t="s">
        <v>1474</v>
      </c>
      <c r="P1259" s="1">
        <v>45301020</v>
      </c>
      <c r="Q1259" s="73">
        <v>159153152</v>
      </c>
      <c r="R1259" s="74">
        <v>108.74</v>
      </c>
      <c r="S1259" s="1" t="s">
        <v>1448</v>
      </c>
      <c r="T1259" s="75">
        <v>1</v>
      </c>
      <c r="U1259" s="76">
        <v>17306313748.48</v>
      </c>
      <c r="V1259" s="77">
        <v>17306313748.48</v>
      </c>
      <c r="W1259" s="77">
        <v>17306313748.48</v>
      </c>
      <c r="X1259" s="76">
        <v>2.7130568221999999E-2</v>
      </c>
      <c r="Y1259" s="71">
        <v>0</v>
      </c>
      <c r="Z1259" s="71">
        <v>1</v>
      </c>
      <c r="AA1259" s="71">
        <v>0</v>
      </c>
      <c r="AB1259" s="71">
        <v>0</v>
      </c>
      <c r="AC1259" s="73">
        <v>1</v>
      </c>
      <c r="AD1259" s="73">
        <v>0</v>
      </c>
      <c r="AE1259" s="1" t="s">
        <v>1475</v>
      </c>
      <c r="AF1259" s="1" t="s">
        <v>1450</v>
      </c>
      <c r="AG1259" s="1" t="s">
        <v>1451</v>
      </c>
      <c r="AI1259" s="2" t="str">
        <f>INDEX('ISO2-ISO3'!$D$1:$D$249, MATCH($N1259, 'ISO2-ISO3'!$C$1:$C$249, 0))</f>
        <v>USA</v>
      </c>
      <c r="AJ1259" s="2" t="str">
        <f>INDEX('WB Country Groups'!$C$2:$C$219, MATCH($AI1259, 'WB Country Groups'!$B$2:$B$219, 0))</f>
        <v>North America</v>
      </c>
    </row>
    <row r="1260" spans="1:36">
      <c r="A1260" s="70">
        <v>45169</v>
      </c>
      <c r="B1260" s="70">
        <v>45169</v>
      </c>
      <c r="C1260" s="71">
        <v>892400</v>
      </c>
      <c r="D1260" s="1" t="s">
        <v>5860</v>
      </c>
      <c r="E1260" s="71">
        <v>2479801</v>
      </c>
      <c r="F1260" s="1">
        <v>682680103</v>
      </c>
      <c r="G1260" s="1" t="s">
        <v>5861</v>
      </c>
      <c r="H1260" s="72">
        <v>2130109</v>
      </c>
      <c r="I1260" s="1" t="s">
        <v>5862</v>
      </c>
      <c r="J1260" s="73">
        <v>1</v>
      </c>
      <c r="K1260" s="73">
        <v>1</v>
      </c>
      <c r="L1260" s="73">
        <v>1</v>
      </c>
      <c r="M1260" s="1">
        <v>1</v>
      </c>
      <c r="N1260" s="1" t="s">
        <v>1375</v>
      </c>
      <c r="O1260" s="1" t="s">
        <v>1541</v>
      </c>
      <c r="P1260" s="1">
        <v>10102040</v>
      </c>
      <c r="Q1260" s="73">
        <v>447439752</v>
      </c>
      <c r="R1260" s="74">
        <v>65.2</v>
      </c>
      <c r="S1260" s="1" t="s">
        <v>1448</v>
      </c>
      <c r="T1260" s="75">
        <v>1</v>
      </c>
      <c r="U1260" s="76">
        <v>29173071830.400002</v>
      </c>
      <c r="V1260" s="77">
        <v>29173071830.400002</v>
      </c>
      <c r="W1260" s="77">
        <v>29173071830.400002</v>
      </c>
      <c r="X1260" s="76">
        <v>4.57337147034E-2</v>
      </c>
      <c r="Y1260" s="71">
        <v>0</v>
      </c>
      <c r="Z1260" s="71">
        <v>1</v>
      </c>
      <c r="AA1260" s="71">
        <v>0</v>
      </c>
      <c r="AB1260" s="71">
        <v>0</v>
      </c>
      <c r="AC1260" s="73">
        <v>1</v>
      </c>
      <c r="AD1260" s="73">
        <v>0</v>
      </c>
      <c r="AE1260" s="1" t="s">
        <v>1449</v>
      </c>
      <c r="AF1260" s="1" t="s">
        <v>1450</v>
      </c>
      <c r="AG1260" s="1" t="s">
        <v>1451</v>
      </c>
      <c r="AI1260" s="2" t="str">
        <f>INDEX('ISO2-ISO3'!$D$1:$D$249, MATCH($N1260, 'ISO2-ISO3'!$C$1:$C$249, 0))</f>
        <v>USA</v>
      </c>
      <c r="AJ1260" s="2" t="str">
        <f>INDEX('WB Country Groups'!$C$2:$C$219, MATCH($AI1260, 'WB Country Groups'!$B$2:$B$219, 0))</f>
        <v>North America</v>
      </c>
    </row>
    <row r="1261" spans="1:36">
      <c r="A1261" s="70">
        <v>45169</v>
      </c>
      <c r="B1261" s="70">
        <v>45169</v>
      </c>
      <c r="C1261" s="71">
        <v>892400</v>
      </c>
      <c r="D1261" s="1" t="s">
        <v>5863</v>
      </c>
      <c r="E1261" s="71">
        <v>2480201</v>
      </c>
      <c r="F1261" s="1">
        <v>228368106</v>
      </c>
      <c r="G1261" s="1" t="s">
        <v>5864</v>
      </c>
      <c r="H1261" s="72">
        <v>2427986</v>
      </c>
      <c r="I1261" s="1" t="s">
        <v>5865</v>
      </c>
      <c r="J1261" s="73">
        <v>1</v>
      </c>
      <c r="K1261" s="73">
        <v>1</v>
      </c>
      <c r="L1261" s="73">
        <v>1</v>
      </c>
      <c r="M1261" s="1">
        <v>1</v>
      </c>
      <c r="N1261" s="1" t="s">
        <v>1375</v>
      </c>
      <c r="O1261" s="1" t="s">
        <v>1462</v>
      </c>
      <c r="P1261" s="1">
        <v>15103010</v>
      </c>
      <c r="Q1261" s="73">
        <v>120107190</v>
      </c>
      <c r="R1261" s="74">
        <v>92.66</v>
      </c>
      <c r="S1261" s="1" t="s">
        <v>1448</v>
      </c>
      <c r="T1261" s="75">
        <v>1</v>
      </c>
      <c r="U1261" s="76">
        <v>11129132225.4</v>
      </c>
      <c r="V1261" s="77">
        <v>11129132225.4</v>
      </c>
      <c r="W1261" s="77">
        <v>11129132225.4</v>
      </c>
      <c r="X1261" s="76">
        <v>1.74467934351E-2</v>
      </c>
      <c r="Y1261" s="71">
        <v>0</v>
      </c>
      <c r="Z1261" s="71">
        <v>1</v>
      </c>
      <c r="AA1261" s="71">
        <v>0</v>
      </c>
      <c r="AB1261" s="71">
        <v>0</v>
      </c>
      <c r="AC1261" s="73">
        <v>1</v>
      </c>
      <c r="AD1261" s="73">
        <v>0</v>
      </c>
      <c r="AE1261" s="1" t="s">
        <v>1449</v>
      </c>
      <c r="AF1261" s="1" t="s">
        <v>1450</v>
      </c>
      <c r="AG1261" s="1" t="s">
        <v>1451</v>
      </c>
      <c r="AI1261" s="2" t="str">
        <f>INDEX('ISO2-ISO3'!$D$1:$D$249, MATCH($N1261, 'ISO2-ISO3'!$C$1:$C$249, 0))</f>
        <v>USA</v>
      </c>
      <c r="AJ1261" s="2" t="str">
        <f>INDEX('WB Country Groups'!$C$2:$C$219, MATCH($AI1261, 'WB Country Groups'!$B$2:$B$219, 0))</f>
        <v>North America</v>
      </c>
    </row>
    <row r="1262" spans="1:36">
      <c r="A1262" s="70">
        <v>45169</v>
      </c>
      <c r="B1262" s="70">
        <v>45169</v>
      </c>
      <c r="C1262" s="71">
        <v>892400</v>
      </c>
      <c r="D1262" s="1" t="s">
        <v>5866</v>
      </c>
      <c r="E1262" s="71">
        <v>2485201</v>
      </c>
      <c r="F1262" s="1">
        <v>4.5074999999999998E+108</v>
      </c>
      <c r="G1262" s="1" t="s">
        <v>5867</v>
      </c>
      <c r="H1262" s="72" t="s">
        <v>5868</v>
      </c>
      <c r="I1262" s="1" t="s">
        <v>5869</v>
      </c>
      <c r="J1262" s="73">
        <v>1</v>
      </c>
      <c r="K1262" s="73">
        <v>1</v>
      </c>
      <c r="L1262" s="73">
        <v>1</v>
      </c>
      <c r="M1262" s="1">
        <v>1</v>
      </c>
      <c r="N1262" s="1" t="s">
        <v>963</v>
      </c>
      <c r="O1262" s="1" t="s">
        <v>1484</v>
      </c>
      <c r="P1262" s="1">
        <v>40301020</v>
      </c>
      <c r="Q1262" s="73">
        <v>103568109</v>
      </c>
      <c r="R1262" s="74">
        <v>84.77</v>
      </c>
      <c r="S1262" s="1" t="s">
        <v>1493</v>
      </c>
      <c r="T1262" s="75">
        <v>1.3529500000000001</v>
      </c>
      <c r="U1262" s="76">
        <v>6489130123.0126801</v>
      </c>
      <c r="V1262" s="77">
        <v>6489130123.0126801</v>
      </c>
      <c r="W1262" s="77">
        <v>6489130123.0126801</v>
      </c>
      <c r="X1262" s="76">
        <v>1.0172806876300001E-2</v>
      </c>
      <c r="Y1262" s="71">
        <v>0</v>
      </c>
      <c r="Z1262" s="71">
        <v>1</v>
      </c>
      <c r="AA1262" s="71">
        <v>0</v>
      </c>
      <c r="AB1262" s="71">
        <v>0</v>
      </c>
      <c r="AC1262" s="73">
        <v>1</v>
      </c>
      <c r="AD1262" s="73">
        <v>0</v>
      </c>
      <c r="AE1262" s="1" t="s">
        <v>1494</v>
      </c>
      <c r="AF1262" s="1" t="s">
        <v>1450</v>
      </c>
      <c r="AG1262" s="1" t="s">
        <v>1451</v>
      </c>
      <c r="AI1262" s="2" t="str">
        <f>INDEX('ISO2-ISO3'!$D$1:$D$249, MATCH($N1262, 'ISO2-ISO3'!$C$1:$C$249, 0))</f>
        <v>CAN</v>
      </c>
      <c r="AJ1262" s="2" t="str">
        <f>INDEX('WB Country Groups'!$C$2:$C$219, MATCH($AI1262, 'WB Country Groups'!$B$2:$B$219, 0))</f>
        <v>North America</v>
      </c>
    </row>
    <row r="1263" spans="1:36">
      <c r="A1263" s="70">
        <v>45169</v>
      </c>
      <c r="B1263" s="70">
        <v>45169</v>
      </c>
      <c r="C1263" s="71">
        <v>892400</v>
      </c>
      <c r="D1263" s="1" t="s">
        <v>5870</v>
      </c>
      <c r="E1263" s="71">
        <v>2485301</v>
      </c>
      <c r="F1263" s="1">
        <v>683715106</v>
      </c>
      <c r="G1263" s="1" t="s">
        <v>5871</v>
      </c>
      <c r="H1263" s="72">
        <v>2260824</v>
      </c>
      <c r="I1263" s="1" t="s">
        <v>5872</v>
      </c>
      <c r="J1263" s="73">
        <v>1</v>
      </c>
      <c r="K1263" s="73">
        <v>1</v>
      </c>
      <c r="L1263" s="73">
        <v>1</v>
      </c>
      <c r="M1263" s="1">
        <v>1</v>
      </c>
      <c r="N1263" s="1" t="s">
        <v>963</v>
      </c>
      <c r="O1263" s="1" t="s">
        <v>1474</v>
      </c>
      <c r="P1263" s="1">
        <v>45103010</v>
      </c>
      <c r="Q1263" s="73">
        <v>270463119</v>
      </c>
      <c r="R1263" s="74">
        <v>54.45</v>
      </c>
      <c r="S1263" s="1" t="s">
        <v>1493</v>
      </c>
      <c r="T1263" s="75">
        <v>1.3529500000000001</v>
      </c>
      <c r="U1263" s="76">
        <v>10884893624.709</v>
      </c>
      <c r="V1263" s="77">
        <v>10884893624.709</v>
      </c>
      <c r="W1263" s="77">
        <v>10884893624.709</v>
      </c>
      <c r="X1263" s="76">
        <v>1.7063908199399999E-2</v>
      </c>
      <c r="Y1263" s="71">
        <v>0</v>
      </c>
      <c r="Z1263" s="71">
        <v>1</v>
      </c>
      <c r="AA1263" s="71">
        <v>0</v>
      </c>
      <c r="AB1263" s="71">
        <v>0</v>
      </c>
      <c r="AC1263" s="73">
        <v>0</v>
      </c>
      <c r="AD1263" s="73">
        <v>1</v>
      </c>
      <c r="AE1263" s="1" t="s">
        <v>1494</v>
      </c>
      <c r="AF1263" s="1" t="s">
        <v>1450</v>
      </c>
      <c r="AG1263" s="1" t="s">
        <v>1451</v>
      </c>
      <c r="AI1263" s="2" t="str">
        <f>INDEX('ISO2-ISO3'!$D$1:$D$249, MATCH($N1263, 'ISO2-ISO3'!$C$1:$C$249, 0))</f>
        <v>CAN</v>
      </c>
      <c r="AJ1263" s="2" t="str">
        <f>INDEX('WB Country Groups'!$C$2:$C$219, MATCH($AI1263, 'WB Country Groups'!$B$2:$B$219, 0))</f>
        <v>North America</v>
      </c>
    </row>
    <row r="1264" spans="1:36">
      <c r="A1264" s="70">
        <v>45169</v>
      </c>
      <c r="B1264" s="70">
        <v>45169</v>
      </c>
      <c r="C1264" s="71">
        <v>892400</v>
      </c>
      <c r="D1264" s="1" t="s">
        <v>5873</v>
      </c>
      <c r="E1264" s="71">
        <v>2485701</v>
      </c>
      <c r="F1264" s="1" t="s">
        <v>5874</v>
      </c>
      <c r="G1264" s="1" t="s">
        <v>5875</v>
      </c>
      <c r="H1264" s="72">
        <v>2583952</v>
      </c>
      <c r="I1264" s="1" t="s">
        <v>5876</v>
      </c>
      <c r="J1264" s="73">
        <v>1</v>
      </c>
      <c r="K1264" s="73">
        <v>1</v>
      </c>
      <c r="L1264" s="73">
        <v>1</v>
      </c>
      <c r="M1264" s="1">
        <v>1</v>
      </c>
      <c r="N1264" s="1" t="s">
        <v>963</v>
      </c>
      <c r="O1264" s="1" t="s">
        <v>1499</v>
      </c>
      <c r="P1264" s="1">
        <v>30101030</v>
      </c>
      <c r="Q1264" s="73">
        <v>233251814</v>
      </c>
      <c r="R1264" s="74">
        <v>69.64</v>
      </c>
      <c r="S1264" s="1" t="s">
        <v>1493</v>
      </c>
      <c r="T1264" s="75">
        <v>1.3529500000000001</v>
      </c>
      <c r="U1264" s="76">
        <v>12006102462.737</v>
      </c>
      <c r="V1264" s="77">
        <v>12006102462.737</v>
      </c>
      <c r="W1264" s="77">
        <v>12006102462.737</v>
      </c>
      <c r="X1264" s="76">
        <v>1.88215923206E-2</v>
      </c>
      <c r="Y1264" s="71">
        <v>0</v>
      </c>
      <c r="Z1264" s="71">
        <v>1</v>
      </c>
      <c r="AA1264" s="71">
        <v>0</v>
      </c>
      <c r="AB1264" s="71">
        <v>0</v>
      </c>
      <c r="AC1264" s="73">
        <v>0</v>
      </c>
      <c r="AD1264" s="73">
        <v>1</v>
      </c>
      <c r="AE1264" s="1" t="s">
        <v>1494</v>
      </c>
      <c r="AF1264" s="1" t="s">
        <v>1450</v>
      </c>
      <c r="AG1264" s="1" t="s">
        <v>1585</v>
      </c>
      <c r="AI1264" s="2" t="str">
        <f>INDEX('ISO2-ISO3'!$D$1:$D$249, MATCH($N1264, 'ISO2-ISO3'!$C$1:$C$249, 0))</f>
        <v>CAN</v>
      </c>
      <c r="AJ1264" s="2" t="str">
        <f>INDEX('WB Country Groups'!$C$2:$C$219, MATCH($AI1264, 'WB Country Groups'!$B$2:$B$219, 0))</f>
        <v>North America</v>
      </c>
    </row>
    <row r="1265" spans="1:36">
      <c r="A1265" s="70">
        <v>45169</v>
      </c>
      <c r="B1265" s="70">
        <v>45169</v>
      </c>
      <c r="C1265" s="71">
        <v>892400</v>
      </c>
      <c r="D1265" s="1" t="s">
        <v>5877</v>
      </c>
      <c r="E1265" s="71">
        <v>2485801</v>
      </c>
      <c r="F1265" s="1">
        <v>349553107</v>
      </c>
      <c r="G1265" s="1" t="s">
        <v>5878</v>
      </c>
      <c r="H1265" s="72">
        <v>2347200</v>
      </c>
      <c r="I1265" s="1" t="s">
        <v>5879</v>
      </c>
      <c r="J1265" s="73">
        <v>1</v>
      </c>
      <c r="K1265" s="73">
        <v>1</v>
      </c>
      <c r="L1265" s="73">
        <v>1</v>
      </c>
      <c r="M1265" s="1">
        <v>1</v>
      </c>
      <c r="N1265" s="1" t="s">
        <v>963</v>
      </c>
      <c r="O1265" s="1" t="s">
        <v>1548</v>
      </c>
      <c r="P1265" s="1">
        <v>55101010</v>
      </c>
      <c r="Q1265" s="73">
        <v>484357731</v>
      </c>
      <c r="R1265" s="74">
        <v>52.99</v>
      </c>
      <c r="S1265" s="1" t="s">
        <v>1493</v>
      </c>
      <c r="T1265" s="75">
        <v>1.3529500000000001</v>
      </c>
      <c r="U1265" s="76">
        <v>18970483880.180401</v>
      </c>
      <c r="V1265" s="77">
        <v>18970483880.180401</v>
      </c>
      <c r="W1265" s="77">
        <v>18970483880.180401</v>
      </c>
      <c r="X1265" s="76">
        <v>2.9739435826499998E-2</v>
      </c>
      <c r="Y1265" s="71">
        <v>1</v>
      </c>
      <c r="Z1265" s="71">
        <v>0</v>
      </c>
      <c r="AA1265" s="71">
        <v>0</v>
      </c>
      <c r="AB1265" s="71">
        <v>0</v>
      </c>
      <c r="AC1265" s="73">
        <v>1</v>
      </c>
      <c r="AD1265" s="73">
        <v>0</v>
      </c>
      <c r="AE1265" s="1" t="s">
        <v>1494</v>
      </c>
      <c r="AF1265" s="1" t="s">
        <v>1450</v>
      </c>
      <c r="AG1265" s="1" t="s">
        <v>1451</v>
      </c>
      <c r="AI1265" s="2" t="str">
        <f>INDEX('ISO2-ISO3'!$D$1:$D$249, MATCH($N1265, 'ISO2-ISO3'!$C$1:$C$249, 0))</f>
        <v>CAN</v>
      </c>
      <c r="AJ1265" s="2" t="str">
        <f>INDEX('WB Country Groups'!$C$2:$C$219, MATCH($AI1265, 'WB Country Groups'!$B$2:$B$219, 0))</f>
        <v>North America</v>
      </c>
    </row>
    <row r="1266" spans="1:36">
      <c r="A1266" s="70">
        <v>45169</v>
      </c>
      <c r="B1266" s="70">
        <v>45169</v>
      </c>
      <c r="C1266" s="71">
        <v>892400</v>
      </c>
      <c r="D1266" s="1" t="s">
        <v>5880</v>
      </c>
      <c r="E1266" s="71">
        <v>2491601</v>
      </c>
      <c r="F1266" s="1" t="s">
        <v>5881</v>
      </c>
      <c r="G1266" s="1" t="s">
        <v>5882</v>
      </c>
      <c r="H1266" s="72">
        <v>2783815</v>
      </c>
      <c r="I1266" s="1" t="s">
        <v>5883</v>
      </c>
      <c r="J1266" s="73">
        <v>1</v>
      </c>
      <c r="K1266" s="73">
        <v>1</v>
      </c>
      <c r="L1266" s="73">
        <v>1</v>
      </c>
      <c r="M1266" s="1">
        <v>1</v>
      </c>
      <c r="N1266" s="1" t="s">
        <v>1375</v>
      </c>
      <c r="O1266" s="1" t="s">
        <v>1447</v>
      </c>
      <c r="P1266" s="1">
        <v>35101010</v>
      </c>
      <c r="Q1266" s="73">
        <v>209797795</v>
      </c>
      <c r="R1266" s="74">
        <v>119.12</v>
      </c>
      <c r="S1266" s="1" t="s">
        <v>1448</v>
      </c>
      <c r="T1266" s="75">
        <v>1</v>
      </c>
      <c r="U1266" s="76">
        <v>24991113340.400002</v>
      </c>
      <c r="V1266" s="77">
        <v>24991113340.400002</v>
      </c>
      <c r="W1266" s="77">
        <v>24991113340.400002</v>
      </c>
      <c r="X1266" s="76">
        <v>3.91777888278E-2</v>
      </c>
      <c r="Y1266" s="71">
        <v>1</v>
      </c>
      <c r="Z1266" s="71">
        <v>0</v>
      </c>
      <c r="AA1266" s="71">
        <v>0</v>
      </c>
      <c r="AB1266" s="71">
        <v>0</v>
      </c>
      <c r="AC1266" s="73">
        <v>1</v>
      </c>
      <c r="AD1266" s="73">
        <v>0</v>
      </c>
      <c r="AE1266" s="1" t="s">
        <v>1449</v>
      </c>
      <c r="AF1266" s="1" t="s">
        <v>1450</v>
      </c>
      <c r="AG1266" s="1" t="s">
        <v>1451</v>
      </c>
      <c r="AI1266" s="2" t="str">
        <f>INDEX('ISO2-ISO3'!$D$1:$D$249, MATCH($N1266, 'ISO2-ISO3'!$C$1:$C$249, 0))</f>
        <v>USA</v>
      </c>
      <c r="AJ1266" s="2" t="str">
        <f>INDEX('WB Country Groups'!$C$2:$C$219, MATCH($AI1266, 'WB Country Groups'!$B$2:$B$219, 0))</f>
        <v>North America</v>
      </c>
    </row>
    <row r="1267" spans="1:36">
      <c r="A1267" s="70">
        <v>45169</v>
      </c>
      <c r="B1267" s="70">
        <v>45169</v>
      </c>
      <c r="C1267" s="71">
        <v>892400</v>
      </c>
      <c r="D1267" s="1" t="s">
        <v>5884</v>
      </c>
      <c r="E1267" s="71">
        <v>2491901</v>
      </c>
      <c r="F1267" s="1" t="s">
        <v>5885</v>
      </c>
      <c r="G1267" s="1" t="s">
        <v>5886</v>
      </c>
      <c r="H1267" s="72">
        <v>6397502</v>
      </c>
      <c r="I1267" s="1" t="s">
        <v>5887</v>
      </c>
      <c r="J1267" s="73">
        <v>0.85</v>
      </c>
      <c r="K1267" s="73">
        <v>0.85</v>
      </c>
      <c r="L1267" s="73">
        <v>0.85</v>
      </c>
      <c r="M1267" s="1">
        <v>1</v>
      </c>
      <c r="N1267" s="1" t="s">
        <v>1129</v>
      </c>
      <c r="O1267" s="1" t="s">
        <v>1484</v>
      </c>
      <c r="P1267" s="1">
        <v>40101010</v>
      </c>
      <c r="Q1267" s="73">
        <v>505108399</v>
      </c>
      <c r="R1267" s="74">
        <v>35550</v>
      </c>
      <c r="S1267" s="1" t="s">
        <v>3451</v>
      </c>
      <c r="T1267" s="75">
        <v>1321.75</v>
      </c>
      <c r="U1267" s="76">
        <v>11547655038.231501</v>
      </c>
      <c r="V1267" s="77">
        <v>11547655038.231501</v>
      </c>
      <c r="W1267" s="77">
        <v>14055675191.564199</v>
      </c>
      <c r="X1267" s="76">
        <v>1.8102898593700002E-2</v>
      </c>
      <c r="Y1267" s="71">
        <v>1</v>
      </c>
      <c r="Z1267" s="71">
        <v>0</v>
      </c>
      <c r="AA1267" s="71">
        <v>0</v>
      </c>
      <c r="AB1267" s="71">
        <v>0</v>
      </c>
      <c r="AC1267" s="73">
        <v>1</v>
      </c>
      <c r="AD1267" s="73">
        <v>0</v>
      </c>
      <c r="AE1267" s="1" t="s">
        <v>3452</v>
      </c>
      <c r="AF1267" s="1" t="s">
        <v>1450</v>
      </c>
      <c r="AG1267" s="1" t="s">
        <v>1451</v>
      </c>
      <c r="AI1267" s="2" t="str">
        <f>INDEX('ISO2-ISO3'!$D$1:$D$249, MATCH($N1267, 'ISO2-ISO3'!$C$1:$C$249, 0))</f>
        <v>KOR</v>
      </c>
      <c r="AJ1267" s="2" t="str">
        <f>INDEX('WB Country Groups'!$C$2:$C$219, MATCH($AI1267, 'WB Country Groups'!$B$2:$B$219, 0))</f>
        <v>East Asia &amp; Pacific</v>
      </c>
    </row>
    <row r="1268" spans="1:36">
      <c r="A1268" s="70">
        <v>45169</v>
      </c>
      <c r="B1268" s="70">
        <v>45169</v>
      </c>
      <c r="C1268" s="71">
        <v>892400</v>
      </c>
      <c r="D1268" s="1" t="s">
        <v>5888</v>
      </c>
      <c r="E1268" s="71">
        <v>2492501</v>
      </c>
      <c r="F1268" s="1" t="s">
        <v>5889</v>
      </c>
      <c r="G1268" s="1" t="s">
        <v>5890</v>
      </c>
      <c r="H1268" s="72" t="s">
        <v>5891</v>
      </c>
      <c r="I1268" s="1" t="s">
        <v>5892</v>
      </c>
      <c r="J1268" s="73">
        <v>1</v>
      </c>
      <c r="K1268" s="73">
        <v>1</v>
      </c>
      <c r="L1268" s="73">
        <v>1</v>
      </c>
      <c r="M1268" s="1">
        <v>1</v>
      </c>
      <c r="N1268" s="1" t="s">
        <v>963</v>
      </c>
      <c r="O1268" s="1" t="s">
        <v>1467</v>
      </c>
      <c r="P1268" s="1">
        <v>20304010</v>
      </c>
      <c r="Q1268" s="73">
        <v>930871358</v>
      </c>
      <c r="R1268" s="74">
        <v>107.26</v>
      </c>
      <c r="S1268" s="1" t="s">
        <v>1493</v>
      </c>
      <c r="T1268" s="75">
        <v>1.3529500000000001</v>
      </c>
      <c r="U1268" s="76">
        <v>73798190516.338394</v>
      </c>
      <c r="V1268" s="77">
        <v>73798190516.338394</v>
      </c>
      <c r="W1268" s="77">
        <v>73798190516.338394</v>
      </c>
      <c r="X1268" s="76">
        <v>0.11569112126140001</v>
      </c>
      <c r="Y1268" s="71">
        <v>1</v>
      </c>
      <c r="Z1268" s="71">
        <v>0</v>
      </c>
      <c r="AA1268" s="71">
        <v>0</v>
      </c>
      <c r="AB1268" s="71">
        <v>0</v>
      </c>
      <c r="AC1268" s="73">
        <v>0</v>
      </c>
      <c r="AD1268" s="73">
        <v>1</v>
      </c>
      <c r="AE1268" s="1" t="s">
        <v>1494</v>
      </c>
      <c r="AF1268" s="1" t="s">
        <v>1450</v>
      </c>
      <c r="AG1268" s="1" t="s">
        <v>1451</v>
      </c>
      <c r="AI1268" s="2" t="str">
        <f>INDEX('ISO2-ISO3'!$D$1:$D$249, MATCH($N1268, 'ISO2-ISO3'!$C$1:$C$249, 0))</f>
        <v>CAN</v>
      </c>
      <c r="AJ1268" s="2" t="str">
        <f>INDEX('WB Country Groups'!$C$2:$C$219, MATCH($AI1268, 'WB Country Groups'!$B$2:$B$219, 0))</f>
        <v>North America</v>
      </c>
    </row>
    <row r="1269" spans="1:36">
      <c r="A1269" s="70">
        <v>45169</v>
      </c>
      <c r="B1269" s="70">
        <v>45169</v>
      </c>
      <c r="C1269" s="71">
        <v>892400</v>
      </c>
      <c r="D1269" s="1" t="s">
        <v>5893</v>
      </c>
      <c r="E1269" s="71">
        <v>2493001</v>
      </c>
      <c r="F1269" s="1" t="s">
        <v>5894</v>
      </c>
      <c r="G1269" s="1" t="s">
        <v>5895</v>
      </c>
      <c r="H1269" s="72">
        <v>2803014</v>
      </c>
      <c r="I1269" s="1" t="s">
        <v>5896</v>
      </c>
      <c r="J1269" s="73">
        <v>1</v>
      </c>
      <c r="K1269" s="73">
        <v>1</v>
      </c>
      <c r="L1269" s="73">
        <v>1</v>
      </c>
      <c r="M1269" s="1">
        <v>1</v>
      </c>
      <c r="N1269" s="1" t="s">
        <v>1375</v>
      </c>
      <c r="O1269" s="1" t="s">
        <v>1484</v>
      </c>
      <c r="P1269" s="1">
        <v>40301020</v>
      </c>
      <c r="Q1269" s="73">
        <v>242979687</v>
      </c>
      <c r="R1269" s="74">
        <v>77.709999999999994</v>
      </c>
      <c r="S1269" s="1" t="s">
        <v>1448</v>
      </c>
      <c r="T1269" s="75">
        <v>1</v>
      </c>
      <c r="U1269" s="76">
        <v>18881951476.77</v>
      </c>
      <c r="V1269" s="77">
        <v>18881951476.77</v>
      </c>
      <c r="W1269" s="77">
        <v>18881951476.77</v>
      </c>
      <c r="X1269" s="76">
        <v>2.9600646339199999E-2</v>
      </c>
      <c r="Y1269" s="71">
        <v>0</v>
      </c>
      <c r="Z1269" s="71">
        <v>1</v>
      </c>
      <c r="AA1269" s="71">
        <v>0</v>
      </c>
      <c r="AB1269" s="71">
        <v>0</v>
      </c>
      <c r="AC1269" s="73">
        <v>1</v>
      </c>
      <c r="AD1269" s="73">
        <v>0</v>
      </c>
      <c r="AE1269" s="1" t="s">
        <v>1475</v>
      </c>
      <c r="AF1269" s="1" t="s">
        <v>1450</v>
      </c>
      <c r="AG1269" s="1" t="s">
        <v>1451</v>
      </c>
      <c r="AI1269" s="2" t="str">
        <f>INDEX('ISO2-ISO3'!$D$1:$D$249, MATCH($N1269, 'ISO2-ISO3'!$C$1:$C$249, 0))</f>
        <v>USA</v>
      </c>
      <c r="AJ1269" s="2" t="str">
        <f>INDEX('WB Country Groups'!$C$2:$C$219, MATCH($AI1269, 'WB Country Groups'!$B$2:$B$219, 0))</f>
        <v>North America</v>
      </c>
    </row>
    <row r="1270" spans="1:36">
      <c r="A1270" s="70">
        <v>45169</v>
      </c>
      <c r="B1270" s="70">
        <v>45169</v>
      </c>
      <c r="C1270" s="71">
        <v>892400</v>
      </c>
      <c r="D1270" s="1" t="s">
        <v>5897</v>
      </c>
      <c r="E1270" s="71">
        <v>2493101</v>
      </c>
      <c r="F1270" s="1">
        <v>36752103</v>
      </c>
      <c r="G1270" s="1" t="s">
        <v>5898</v>
      </c>
      <c r="H1270" s="72" t="s">
        <v>5899</v>
      </c>
      <c r="I1270" s="1" t="s">
        <v>5900</v>
      </c>
      <c r="J1270" s="73">
        <v>1</v>
      </c>
      <c r="K1270" s="73">
        <v>1</v>
      </c>
      <c r="L1270" s="73">
        <v>1</v>
      </c>
      <c r="M1270" s="1">
        <v>1</v>
      </c>
      <c r="N1270" s="1" t="s">
        <v>1375</v>
      </c>
      <c r="O1270" s="1" t="s">
        <v>1447</v>
      </c>
      <c r="P1270" s="1">
        <v>35102030</v>
      </c>
      <c r="Q1270" s="73">
        <v>237267021</v>
      </c>
      <c r="R1270" s="74">
        <v>442.01</v>
      </c>
      <c r="S1270" s="1" t="s">
        <v>1448</v>
      </c>
      <c r="T1270" s="75">
        <v>1</v>
      </c>
      <c r="U1270" s="76">
        <v>104874395952.21001</v>
      </c>
      <c r="V1270" s="77">
        <v>104874395952.21001</v>
      </c>
      <c r="W1270" s="77">
        <v>104874395952.21001</v>
      </c>
      <c r="X1270" s="76">
        <v>0.164408319153</v>
      </c>
      <c r="Y1270" s="71">
        <v>1</v>
      </c>
      <c r="Z1270" s="71">
        <v>0</v>
      </c>
      <c r="AA1270" s="71">
        <v>0</v>
      </c>
      <c r="AB1270" s="71">
        <v>0</v>
      </c>
      <c r="AC1270" s="73">
        <v>0</v>
      </c>
      <c r="AD1270" s="73">
        <v>1</v>
      </c>
      <c r="AE1270" s="1" t="s">
        <v>1449</v>
      </c>
      <c r="AF1270" s="1" t="s">
        <v>1450</v>
      </c>
      <c r="AG1270" s="1" t="s">
        <v>1451</v>
      </c>
      <c r="AI1270" s="2" t="str">
        <f>INDEX('ISO2-ISO3'!$D$1:$D$249, MATCH($N1270, 'ISO2-ISO3'!$C$1:$C$249, 0))</f>
        <v>USA</v>
      </c>
      <c r="AJ1270" s="2" t="str">
        <f>INDEX('WB Country Groups'!$C$2:$C$219, MATCH($AI1270, 'WB Country Groups'!$B$2:$B$219, 0))</f>
        <v>North America</v>
      </c>
    </row>
    <row r="1271" spans="1:36">
      <c r="A1271" s="70">
        <v>45169</v>
      </c>
      <c r="B1271" s="70">
        <v>45169</v>
      </c>
      <c r="C1271" s="71">
        <v>892400</v>
      </c>
      <c r="D1271" s="1" t="s">
        <v>5901</v>
      </c>
      <c r="E1271" s="71">
        <v>2493301</v>
      </c>
      <c r="G1271" s="1" t="s">
        <v>5902</v>
      </c>
      <c r="H1271" s="72" t="s">
        <v>5903</v>
      </c>
      <c r="I1271" s="1" t="s">
        <v>5904</v>
      </c>
      <c r="J1271" s="73">
        <v>0.95</v>
      </c>
      <c r="K1271" s="73">
        <v>0.95</v>
      </c>
      <c r="L1271" s="73">
        <v>0.95</v>
      </c>
      <c r="M1271" s="1">
        <v>1</v>
      </c>
      <c r="N1271" s="1" t="s">
        <v>1129</v>
      </c>
      <c r="O1271" s="1" t="s">
        <v>1484</v>
      </c>
      <c r="P1271" s="1">
        <v>40101010</v>
      </c>
      <c r="Q1271" s="73">
        <v>408897068</v>
      </c>
      <c r="R1271" s="74">
        <v>54100</v>
      </c>
      <c r="S1271" s="1" t="s">
        <v>3451</v>
      </c>
      <c r="T1271" s="75">
        <v>1321.75</v>
      </c>
      <c r="U1271" s="76">
        <v>15899576175.419001</v>
      </c>
      <c r="V1271" s="77">
        <v>15899576175.419001</v>
      </c>
      <c r="W1271" s="77">
        <v>16736395974.1252</v>
      </c>
      <c r="X1271" s="76">
        <v>2.4925269609499999E-2</v>
      </c>
      <c r="Y1271" s="71">
        <v>1</v>
      </c>
      <c r="Z1271" s="71">
        <v>0</v>
      </c>
      <c r="AA1271" s="71">
        <v>0</v>
      </c>
      <c r="AB1271" s="71">
        <v>0</v>
      </c>
      <c r="AC1271" s="73">
        <v>1</v>
      </c>
      <c r="AD1271" s="73">
        <v>0</v>
      </c>
      <c r="AE1271" s="1" t="s">
        <v>3452</v>
      </c>
      <c r="AF1271" s="1" t="s">
        <v>1450</v>
      </c>
      <c r="AG1271" s="1" t="s">
        <v>1451</v>
      </c>
      <c r="AI1271" s="2" t="str">
        <f>INDEX('ISO2-ISO3'!$D$1:$D$249, MATCH($N1271, 'ISO2-ISO3'!$C$1:$C$249, 0))</f>
        <v>KOR</v>
      </c>
      <c r="AJ1271" s="2" t="str">
        <f>INDEX('WB Country Groups'!$C$2:$C$219, MATCH($AI1271, 'WB Country Groups'!$B$2:$B$219, 0))</f>
        <v>East Asia &amp; Pacific</v>
      </c>
    </row>
    <row r="1272" spans="1:36">
      <c r="A1272" s="70">
        <v>45169</v>
      </c>
      <c r="B1272" s="70">
        <v>45169</v>
      </c>
      <c r="C1272" s="71">
        <v>892400</v>
      </c>
      <c r="D1272" s="1" t="s">
        <v>5905</v>
      </c>
      <c r="E1272" s="71">
        <v>2493401</v>
      </c>
      <c r="G1272" s="1" t="s">
        <v>5906</v>
      </c>
      <c r="H1272" s="72">
        <v>6340250</v>
      </c>
      <c r="I1272" s="1" t="s">
        <v>5907</v>
      </c>
      <c r="J1272" s="73">
        <v>1</v>
      </c>
      <c r="K1272" s="73">
        <v>1</v>
      </c>
      <c r="L1272" s="73">
        <v>1</v>
      </c>
      <c r="M1272" s="1">
        <v>1</v>
      </c>
      <c r="N1272" s="1" t="s">
        <v>1203</v>
      </c>
      <c r="O1272" s="1" t="s">
        <v>1447</v>
      </c>
      <c r="P1272" s="1">
        <v>35101010</v>
      </c>
      <c r="Q1272" s="73">
        <v>579375423</v>
      </c>
      <c r="R1272" s="74">
        <v>22.71</v>
      </c>
      <c r="S1272" s="1" t="s">
        <v>3227</v>
      </c>
      <c r="T1272" s="75">
        <v>1.67940213284071</v>
      </c>
      <c r="U1272" s="76">
        <v>7834702361.6517</v>
      </c>
      <c r="V1272" s="77">
        <v>7834702361.6517</v>
      </c>
      <c r="W1272" s="77">
        <v>7834702361.6517</v>
      </c>
      <c r="X1272" s="76">
        <v>1.22822185019E-2</v>
      </c>
      <c r="Y1272" s="71">
        <v>0</v>
      </c>
      <c r="Z1272" s="71">
        <v>1</v>
      </c>
      <c r="AA1272" s="71">
        <v>0</v>
      </c>
      <c r="AB1272" s="71">
        <v>0</v>
      </c>
      <c r="AC1272" s="73">
        <v>0</v>
      </c>
      <c r="AD1272" s="73">
        <v>1</v>
      </c>
      <c r="AE1272" s="1" t="s">
        <v>3228</v>
      </c>
      <c r="AF1272" s="1" t="s">
        <v>1450</v>
      </c>
      <c r="AG1272" s="1" t="s">
        <v>1451</v>
      </c>
      <c r="AI1272" s="2" t="str">
        <f>INDEX('ISO2-ISO3'!$D$1:$D$249, MATCH($N1272, 'ISO2-ISO3'!$C$1:$C$249, 0))</f>
        <v>NZL</v>
      </c>
      <c r="AJ1272" s="2" t="str">
        <f>INDEX('WB Country Groups'!$C$2:$C$219, MATCH($AI1272, 'WB Country Groups'!$B$2:$B$219, 0))</f>
        <v>East Asia &amp; Pacific</v>
      </c>
    </row>
    <row r="1273" spans="1:36">
      <c r="A1273" s="70">
        <v>45169</v>
      </c>
      <c r="B1273" s="70">
        <v>45169</v>
      </c>
      <c r="C1273" s="71">
        <v>892400</v>
      </c>
      <c r="D1273" s="1" t="s">
        <v>5908</v>
      </c>
      <c r="E1273" s="71">
        <v>2493601</v>
      </c>
      <c r="G1273" s="1" t="s">
        <v>5909</v>
      </c>
      <c r="H1273" s="72">
        <v>6416281</v>
      </c>
      <c r="I1273" s="1" t="s">
        <v>5910</v>
      </c>
      <c r="J1273" s="73">
        <v>0.75</v>
      </c>
      <c r="K1273" s="73">
        <v>0.75</v>
      </c>
      <c r="L1273" s="73">
        <v>0.75</v>
      </c>
      <c r="M1273" s="1">
        <v>1</v>
      </c>
      <c r="N1273" s="1" t="s">
        <v>1115</v>
      </c>
      <c r="O1273" s="1" t="s">
        <v>1692</v>
      </c>
      <c r="P1273" s="1">
        <v>50201010</v>
      </c>
      <c r="Q1273" s="73">
        <v>270165354</v>
      </c>
      <c r="R1273" s="74">
        <v>4355</v>
      </c>
      <c r="S1273" s="1" t="s">
        <v>1479</v>
      </c>
      <c r="T1273" s="75">
        <v>145.58500000000001</v>
      </c>
      <c r="U1273" s="76">
        <v>6061253477.3671703</v>
      </c>
      <c r="V1273" s="77">
        <v>6061253477.3671703</v>
      </c>
      <c r="W1273" s="77">
        <v>8081671303.15623</v>
      </c>
      <c r="X1273" s="76">
        <v>9.5020380058000002E-3</v>
      </c>
      <c r="Y1273" s="71">
        <v>0</v>
      </c>
      <c r="Z1273" s="71">
        <v>1</v>
      </c>
      <c r="AA1273" s="71">
        <v>0</v>
      </c>
      <c r="AB1273" s="71">
        <v>0</v>
      </c>
      <c r="AC1273" s="73">
        <v>0</v>
      </c>
      <c r="AD1273" s="73">
        <v>1</v>
      </c>
      <c r="AE1273" s="1" t="s">
        <v>1480</v>
      </c>
      <c r="AF1273" s="1" t="s">
        <v>1450</v>
      </c>
      <c r="AG1273" s="1" t="s">
        <v>1451</v>
      </c>
      <c r="AI1273" s="2" t="str">
        <f>INDEX('ISO2-ISO3'!$D$1:$D$249, MATCH($N1273, 'ISO2-ISO3'!$C$1:$C$249, 0))</f>
        <v>JPN</v>
      </c>
      <c r="AJ1273" s="2" t="str">
        <f>INDEX('WB Country Groups'!$C$2:$C$219, MATCH($AI1273, 'WB Country Groups'!$B$2:$B$219, 0))</f>
        <v>East Asia &amp; Pacific</v>
      </c>
    </row>
    <row r="1274" spans="1:36">
      <c r="A1274" s="70">
        <v>45169</v>
      </c>
      <c r="B1274" s="70">
        <v>45169</v>
      </c>
      <c r="C1274" s="71">
        <v>892400</v>
      </c>
      <c r="D1274" s="1" t="s">
        <v>5911</v>
      </c>
      <c r="E1274" s="71">
        <v>2493701</v>
      </c>
      <c r="G1274" s="1" t="s">
        <v>5912</v>
      </c>
      <c r="H1274" s="72" t="s">
        <v>5913</v>
      </c>
      <c r="I1274" s="1" t="s">
        <v>5914</v>
      </c>
      <c r="J1274" s="73">
        <v>0.35</v>
      </c>
      <c r="K1274" s="73">
        <v>0.35</v>
      </c>
      <c r="L1274" s="73">
        <v>0.35</v>
      </c>
      <c r="M1274" s="1">
        <v>1</v>
      </c>
      <c r="N1274" s="1" t="s">
        <v>1337</v>
      </c>
      <c r="O1274" s="1" t="s">
        <v>1541</v>
      </c>
      <c r="P1274" s="1">
        <v>10102010</v>
      </c>
      <c r="Q1274" s="73">
        <v>28562996250</v>
      </c>
      <c r="R1274" s="74">
        <v>34.75</v>
      </c>
      <c r="S1274" s="1" t="s">
        <v>3341</v>
      </c>
      <c r="T1274" s="75">
        <v>35.017499999999998</v>
      </c>
      <c r="U1274" s="76">
        <v>9920680856.4467793</v>
      </c>
      <c r="V1274" s="77">
        <v>9920680856.4467793</v>
      </c>
      <c r="W1274" s="77">
        <v>28344802446.990799</v>
      </c>
      <c r="X1274" s="76">
        <v>1.5552341919599999E-2</v>
      </c>
      <c r="Y1274" s="71">
        <v>1</v>
      </c>
      <c r="Z1274" s="71">
        <v>0</v>
      </c>
      <c r="AA1274" s="71">
        <v>0</v>
      </c>
      <c r="AB1274" s="71">
        <v>0</v>
      </c>
      <c r="AC1274" s="73">
        <v>1</v>
      </c>
      <c r="AD1274" s="73">
        <v>0</v>
      </c>
      <c r="AE1274" s="1" t="s">
        <v>3342</v>
      </c>
      <c r="AF1274" s="1" t="s">
        <v>1450</v>
      </c>
      <c r="AG1274" s="1" t="s">
        <v>1451</v>
      </c>
      <c r="AI1274" s="2" t="str">
        <f>INDEX('ISO2-ISO3'!$D$1:$D$249, MATCH($N1274, 'ISO2-ISO3'!$C$1:$C$249, 0))</f>
        <v>THA</v>
      </c>
      <c r="AJ1274" s="2" t="str">
        <f>INDEX('WB Country Groups'!$C$2:$C$219, MATCH($AI1274, 'WB Country Groups'!$B$2:$B$219, 0))</f>
        <v>East Asia &amp; Pacific</v>
      </c>
    </row>
    <row r="1275" spans="1:36">
      <c r="A1275" s="70">
        <v>45169</v>
      </c>
      <c r="B1275" s="70">
        <v>45169</v>
      </c>
      <c r="C1275" s="71">
        <v>892400</v>
      </c>
      <c r="D1275" s="1" t="s">
        <v>5915</v>
      </c>
      <c r="E1275" s="71">
        <v>2493801</v>
      </c>
      <c r="G1275" s="1" t="s">
        <v>5916</v>
      </c>
      <c r="H1275" s="72">
        <v>7251470</v>
      </c>
      <c r="I1275" s="1" t="s">
        <v>5917</v>
      </c>
      <c r="J1275" s="73">
        <v>0.6</v>
      </c>
      <c r="K1275" s="73">
        <v>0.6</v>
      </c>
      <c r="L1275" s="73">
        <v>0.6</v>
      </c>
      <c r="M1275" s="1">
        <v>1</v>
      </c>
      <c r="N1275" s="1" t="s">
        <v>1111</v>
      </c>
      <c r="O1275" s="1" t="s">
        <v>1548</v>
      </c>
      <c r="P1275" s="1">
        <v>55102010</v>
      </c>
      <c r="Q1275" s="73">
        <v>3360857809</v>
      </c>
      <c r="R1275" s="74">
        <v>4.7640000000000002</v>
      </c>
      <c r="S1275" s="1" t="s">
        <v>1456</v>
      </c>
      <c r="T1275" s="75">
        <v>0.92136177270005104</v>
      </c>
      <c r="U1275" s="76">
        <v>10426605754.537901</v>
      </c>
      <c r="V1275" s="77">
        <v>10426605754.537901</v>
      </c>
      <c r="W1275" s="77">
        <v>17377676257.563202</v>
      </c>
      <c r="X1275" s="76">
        <v>1.63454646009E-2</v>
      </c>
      <c r="Y1275" s="71">
        <v>1</v>
      </c>
      <c r="Z1275" s="71">
        <v>0</v>
      </c>
      <c r="AA1275" s="71">
        <v>0</v>
      </c>
      <c r="AB1275" s="71">
        <v>0</v>
      </c>
      <c r="AC1275" s="73">
        <v>1</v>
      </c>
      <c r="AD1275" s="73">
        <v>0</v>
      </c>
      <c r="AE1275" s="1" t="s">
        <v>1607</v>
      </c>
      <c r="AF1275" s="1" t="s">
        <v>1608</v>
      </c>
      <c r="AG1275" s="1" t="s">
        <v>1451</v>
      </c>
      <c r="AI1275" s="2" t="str">
        <f>INDEX('ISO2-ISO3'!$D$1:$D$249, MATCH($N1275, 'ISO2-ISO3'!$C$1:$C$249, 0))</f>
        <v>ITA</v>
      </c>
      <c r="AJ1275" s="2" t="str">
        <f>INDEX('WB Country Groups'!$C$2:$C$219, MATCH($AI1275, 'WB Country Groups'!$B$2:$B$219, 0))</f>
        <v>Europe &amp; Central Asia</v>
      </c>
    </row>
    <row r="1276" spans="1:36">
      <c r="A1276" s="70">
        <v>45169</v>
      </c>
      <c r="B1276" s="70">
        <v>45169</v>
      </c>
      <c r="C1276" s="71">
        <v>892400</v>
      </c>
      <c r="D1276" s="1" t="s">
        <v>5918</v>
      </c>
      <c r="E1276" s="71">
        <v>2493901</v>
      </c>
      <c r="G1276" s="1" t="s">
        <v>5919</v>
      </c>
      <c r="H1276" s="72">
        <v>6421553</v>
      </c>
      <c r="I1276" s="1" t="s">
        <v>5920</v>
      </c>
      <c r="J1276" s="73">
        <v>0.9</v>
      </c>
      <c r="K1276" s="73">
        <v>0.9</v>
      </c>
      <c r="L1276" s="73">
        <v>0.9</v>
      </c>
      <c r="M1276" s="1">
        <v>1</v>
      </c>
      <c r="N1276" s="1" t="s">
        <v>1115</v>
      </c>
      <c r="O1276" s="1" t="s">
        <v>1484</v>
      </c>
      <c r="P1276" s="1">
        <v>40101015</v>
      </c>
      <c r="Q1276" s="73">
        <v>2377665966</v>
      </c>
      <c r="R1276" s="74">
        <v>772.3</v>
      </c>
      <c r="S1276" s="1" t="s">
        <v>1479</v>
      </c>
      <c r="T1276" s="75">
        <v>145.58500000000001</v>
      </c>
      <c r="U1276" s="76">
        <v>11351748346.241899</v>
      </c>
      <c r="V1276" s="77">
        <v>11351748346.241899</v>
      </c>
      <c r="W1276" s="77">
        <v>12613053718.046499</v>
      </c>
      <c r="X1276" s="76">
        <v>1.7795781783600001E-2</v>
      </c>
      <c r="Y1276" s="71">
        <v>0</v>
      </c>
      <c r="Z1276" s="71">
        <v>1</v>
      </c>
      <c r="AA1276" s="71">
        <v>0</v>
      </c>
      <c r="AB1276" s="71">
        <v>0</v>
      </c>
      <c r="AC1276" s="73">
        <v>1</v>
      </c>
      <c r="AD1276" s="73">
        <v>0</v>
      </c>
      <c r="AE1276" s="1" t="s">
        <v>1480</v>
      </c>
      <c r="AF1276" s="1" t="s">
        <v>1450</v>
      </c>
      <c r="AG1276" s="1" t="s">
        <v>1451</v>
      </c>
      <c r="AI1276" s="2" t="str">
        <f>INDEX('ISO2-ISO3'!$D$1:$D$249, MATCH($N1276, 'ISO2-ISO3'!$C$1:$C$249, 0))</f>
        <v>JPN</v>
      </c>
      <c r="AJ1276" s="2" t="str">
        <f>INDEX('WB Country Groups'!$C$2:$C$219, MATCH($AI1276, 'WB Country Groups'!$B$2:$B$219, 0))</f>
        <v>East Asia &amp; Pacific</v>
      </c>
    </row>
    <row r="1277" spans="1:36">
      <c r="A1277" s="70">
        <v>45169</v>
      </c>
      <c r="B1277" s="70">
        <v>45169</v>
      </c>
      <c r="C1277" s="71">
        <v>892400</v>
      </c>
      <c r="D1277" s="1" t="s">
        <v>5921</v>
      </c>
      <c r="E1277" s="71">
        <v>2494101</v>
      </c>
      <c r="G1277" s="1" t="s">
        <v>5922</v>
      </c>
      <c r="H1277" s="72">
        <v>6425395</v>
      </c>
      <c r="I1277" s="1" t="s">
        <v>5923</v>
      </c>
      <c r="J1277" s="73">
        <v>1</v>
      </c>
      <c r="K1277" s="73">
        <v>1</v>
      </c>
      <c r="L1277" s="73">
        <v>1</v>
      </c>
      <c r="M1277" s="1">
        <v>1</v>
      </c>
      <c r="N1277" s="1" t="s">
        <v>975</v>
      </c>
      <c r="O1277" s="1" t="s">
        <v>1462</v>
      </c>
      <c r="P1277" s="1">
        <v>15104010</v>
      </c>
      <c r="Q1277" s="73">
        <v>3943966000</v>
      </c>
      <c r="R1277" s="74">
        <v>3.79</v>
      </c>
      <c r="S1277" s="1" t="s">
        <v>1565</v>
      </c>
      <c r="T1277" s="75">
        <v>7.8417500000000002</v>
      </c>
      <c r="U1277" s="76">
        <v>1906160122.4216499</v>
      </c>
      <c r="V1277" s="77">
        <v>1906160122.4216499</v>
      </c>
      <c r="W1277" s="77">
        <v>12639520448.7995</v>
      </c>
      <c r="X1277" s="76">
        <v>2.9882277643999999E-3</v>
      </c>
      <c r="Y1277" s="71">
        <v>1</v>
      </c>
      <c r="Z1277" s="71">
        <v>0</v>
      </c>
      <c r="AA1277" s="71">
        <v>0</v>
      </c>
      <c r="AB1277" s="71">
        <v>0</v>
      </c>
      <c r="AC1277" s="73">
        <v>1</v>
      </c>
      <c r="AD1277" s="73">
        <v>0</v>
      </c>
      <c r="AE1277" s="1" t="s">
        <v>1566</v>
      </c>
      <c r="AF1277" s="1" t="s">
        <v>1450</v>
      </c>
      <c r="AG1277" s="1" t="s">
        <v>3494</v>
      </c>
      <c r="AI1277" s="2" t="str">
        <f>INDEX('ISO2-ISO3'!$D$1:$D$249, MATCH($N1277, 'ISO2-ISO3'!$C$1:$C$249, 0))</f>
        <v>CHN</v>
      </c>
      <c r="AJ1277" s="2" t="str">
        <f>INDEX('WB Country Groups'!$C$2:$C$219, MATCH($AI1277, 'WB Country Groups'!$B$2:$B$219, 0))</f>
        <v>East Asia &amp; Pacific</v>
      </c>
    </row>
    <row r="1278" spans="1:36">
      <c r="A1278" s="70">
        <v>45169</v>
      </c>
      <c r="B1278" s="70">
        <v>45169</v>
      </c>
      <c r="C1278" s="71">
        <v>892400</v>
      </c>
      <c r="D1278" s="1" t="s">
        <v>5924</v>
      </c>
      <c r="E1278" s="71">
        <v>2494105</v>
      </c>
      <c r="G1278" s="1" t="s">
        <v>5925</v>
      </c>
      <c r="H1278" s="72" t="s">
        <v>5926</v>
      </c>
      <c r="I1278" s="1" t="s">
        <v>5927</v>
      </c>
      <c r="J1278" s="73">
        <v>0.55000000000000004</v>
      </c>
      <c r="K1278" s="73">
        <v>0.3</v>
      </c>
      <c r="L1278" s="73">
        <v>0.06</v>
      </c>
      <c r="M1278" s="1">
        <v>0.2</v>
      </c>
      <c r="N1278" s="1" t="s">
        <v>975</v>
      </c>
      <c r="O1278" s="1" t="s">
        <v>1462</v>
      </c>
      <c r="P1278" s="1">
        <v>15104010</v>
      </c>
      <c r="Q1278" s="73">
        <v>13217625583</v>
      </c>
      <c r="R1278" s="74">
        <v>5.92</v>
      </c>
      <c r="S1278" s="1" t="s">
        <v>3323</v>
      </c>
      <c r="T1278" s="75">
        <v>7.2785000000000002</v>
      </c>
      <c r="U1278" s="76">
        <v>645036835.48555303</v>
      </c>
      <c r="V1278" s="77">
        <v>645036835.48555303</v>
      </c>
      <c r="W1278" s="77">
        <v>12639520448.7995</v>
      </c>
      <c r="X1278" s="76">
        <v>1.0112041260999999E-3</v>
      </c>
      <c r="Y1278" s="71">
        <v>1</v>
      </c>
      <c r="Z1278" s="71">
        <v>0</v>
      </c>
      <c r="AA1278" s="71">
        <v>0</v>
      </c>
      <c r="AB1278" s="71">
        <v>0</v>
      </c>
      <c r="AC1278" s="73">
        <v>0</v>
      </c>
      <c r="AD1278" s="73">
        <v>1</v>
      </c>
      <c r="AE1278" s="1" t="s">
        <v>3324</v>
      </c>
      <c r="AF1278" s="1" t="s">
        <v>1450</v>
      </c>
      <c r="AG1278" s="1" t="s">
        <v>1585</v>
      </c>
      <c r="AI1278" s="2" t="str">
        <f>INDEX('ISO2-ISO3'!$D$1:$D$249, MATCH($N1278, 'ISO2-ISO3'!$C$1:$C$249, 0))</f>
        <v>CHN</v>
      </c>
      <c r="AJ1278" s="2" t="str">
        <f>INDEX('WB Country Groups'!$C$2:$C$219, MATCH($AI1278, 'WB Country Groups'!$B$2:$B$219, 0))</f>
        <v>East Asia &amp; Pacific</v>
      </c>
    </row>
    <row r="1279" spans="1:36">
      <c r="A1279" s="70">
        <v>45169</v>
      </c>
      <c r="B1279" s="70">
        <v>45169</v>
      </c>
      <c r="C1279" s="71">
        <v>892400</v>
      </c>
      <c r="D1279" s="1" t="s">
        <v>5928</v>
      </c>
      <c r="E1279" s="71">
        <v>2494201</v>
      </c>
      <c r="F1279" s="1">
        <v>744320102</v>
      </c>
      <c r="G1279" s="1" t="s">
        <v>5929</v>
      </c>
      <c r="H1279" s="72">
        <v>2819118</v>
      </c>
      <c r="I1279" s="1" t="s">
        <v>5930</v>
      </c>
      <c r="J1279" s="73">
        <v>1</v>
      </c>
      <c r="K1279" s="73">
        <v>1</v>
      </c>
      <c r="L1279" s="73">
        <v>1</v>
      </c>
      <c r="M1279" s="1">
        <v>1</v>
      </c>
      <c r="N1279" s="1" t="s">
        <v>1375</v>
      </c>
      <c r="O1279" s="1" t="s">
        <v>1484</v>
      </c>
      <c r="P1279" s="1">
        <v>40301020</v>
      </c>
      <c r="Q1279" s="73">
        <v>366974143</v>
      </c>
      <c r="R1279" s="74">
        <v>94.67</v>
      </c>
      <c r="S1279" s="1" t="s">
        <v>1448</v>
      </c>
      <c r="T1279" s="75">
        <v>1</v>
      </c>
      <c r="U1279" s="76">
        <v>34741442117.809998</v>
      </c>
      <c r="V1279" s="77">
        <v>34741442117.809998</v>
      </c>
      <c r="W1279" s="77">
        <v>34741442117.809998</v>
      </c>
      <c r="X1279" s="76">
        <v>5.4463075106900002E-2</v>
      </c>
      <c r="Y1279" s="71">
        <v>1</v>
      </c>
      <c r="Z1279" s="71">
        <v>0</v>
      </c>
      <c r="AA1279" s="71">
        <v>0</v>
      </c>
      <c r="AB1279" s="71">
        <v>0</v>
      </c>
      <c r="AC1279" s="73">
        <v>1</v>
      </c>
      <c r="AD1279" s="73">
        <v>0</v>
      </c>
      <c r="AE1279" s="1" t="s">
        <v>1449</v>
      </c>
      <c r="AF1279" s="1" t="s">
        <v>1450</v>
      </c>
      <c r="AG1279" s="1" t="s">
        <v>1451</v>
      </c>
      <c r="AI1279" s="2" t="str">
        <f>INDEX('ISO2-ISO3'!$D$1:$D$249, MATCH($N1279, 'ISO2-ISO3'!$C$1:$C$249, 0))</f>
        <v>USA</v>
      </c>
      <c r="AJ1279" s="2" t="str">
        <f>INDEX('WB Country Groups'!$C$2:$C$219, MATCH($AI1279, 'WB Country Groups'!$B$2:$B$219, 0))</f>
        <v>North America</v>
      </c>
    </row>
    <row r="1280" spans="1:36">
      <c r="A1280" s="70">
        <v>45169</v>
      </c>
      <c r="B1280" s="70">
        <v>45169</v>
      </c>
      <c r="C1280" s="71">
        <v>892400</v>
      </c>
      <c r="D1280" s="1" t="s">
        <v>5931</v>
      </c>
      <c r="E1280" s="71">
        <v>2494401</v>
      </c>
      <c r="G1280" s="1" t="s">
        <v>5932</v>
      </c>
      <c r="H1280" s="72">
        <v>6390921</v>
      </c>
      <c r="I1280" s="1" t="s">
        <v>5933</v>
      </c>
      <c r="J1280" s="73">
        <v>0.65</v>
      </c>
      <c r="K1280" s="73">
        <v>0.65</v>
      </c>
      <c r="L1280" s="73">
        <v>0.65</v>
      </c>
      <c r="M1280" s="1">
        <v>1</v>
      </c>
      <c r="N1280" s="1" t="s">
        <v>1115</v>
      </c>
      <c r="O1280" s="1" t="s">
        <v>1474</v>
      </c>
      <c r="P1280" s="1">
        <v>45102010</v>
      </c>
      <c r="Q1280" s="73">
        <v>593652242</v>
      </c>
      <c r="R1280" s="74">
        <v>4185</v>
      </c>
      <c r="S1280" s="1" t="s">
        <v>1479</v>
      </c>
      <c r="T1280" s="75">
        <v>145.58500000000001</v>
      </c>
      <c r="U1280" s="76">
        <v>11092368796.926201</v>
      </c>
      <c r="V1280" s="77">
        <v>11092368796.926201</v>
      </c>
      <c r="W1280" s="77">
        <v>17065182764.501801</v>
      </c>
      <c r="X1280" s="76">
        <v>1.7389160555100001E-2</v>
      </c>
      <c r="Y1280" s="71">
        <v>1</v>
      </c>
      <c r="Z1280" s="71">
        <v>0</v>
      </c>
      <c r="AA1280" s="71">
        <v>0</v>
      </c>
      <c r="AB1280" s="71">
        <v>0</v>
      </c>
      <c r="AC1280" s="73">
        <v>0</v>
      </c>
      <c r="AD1280" s="73">
        <v>1</v>
      </c>
      <c r="AE1280" s="1" t="s">
        <v>1480</v>
      </c>
      <c r="AF1280" s="1" t="s">
        <v>1450</v>
      </c>
      <c r="AG1280" s="1" t="s">
        <v>1451</v>
      </c>
      <c r="AI1280" s="2" t="str">
        <f>INDEX('ISO2-ISO3'!$D$1:$D$249, MATCH($N1280, 'ISO2-ISO3'!$C$1:$C$249, 0))</f>
        <v>JPN</v>
      </c>
      <c r="AJ1280" s="2" t="str">
        <f>INDEX('WB Country Groups'!$C$2:$C$219, MATCH($AI1280, 'WB Country Groups'!$B$2:$B$219, 0))</f>
        <v>East Asia &amp; Pacific</v>
      </c>
    </row>
    <row r="1281" spans="1:36">
      <c r="A1281" s="70">
        <v>45169</v>
      </c>
      <c r="B1281" s="70">
        <v>45169</v>
      </c>
      <c r="C1281" s="71">
        <v>892400</v>
      </c>
      <c r="D1281" s="1" t="s">
        <v>5934</v>
      </c>
      <c r="E1281" s="71">
        <v>2494501</v>
      </c>
      <c r="G1281" s="1" t="s">
        <v>5935</v>
      </c>
      <c r="H1281" s="72">
        <v>7262610</v>
      </c>
      <c r="I1281" s="1" t="s">
        <v>5936</v>
      </c>
      <c r="J1281" s="73">
        <v>0.4</v>
      </c>
      <c r="K1281" s="73">
        <v>0.4</v>
      </c>
      <c r="L1281" s="73">
        <v>0.4</v>
      </c>
      <c r="M1281" s="1">
        <v>1</v>
      </c>
      <c r="N1281" s="1" t="s">
        <v>1042</v>
      </c>
      <c r="O1281" s="1" t="s">
        <v>1484</v>
      </c>
      <c r="P1281" s="1">
        <v>40101010</v>
      </c>
      <c r="Q1281" s="73">
        <v>3025902350</v>
      </c>
      <c r="R1281" s="74">
        <v>11.656000000000001</v>
      </c>
      <c r="S1281" s="1" t="s">
        <v>1456</v>
      </c>
      <c r="T1281" s="75">
        <v>0.92136177270005104</v>
      </c>
      <c r="U1281" s="76">
        <v>15312082110.0452</v>
      </c>
      <c r="V1281" s="77">
        <v>15312082110.0452</v>
      </c>
      <c r="W1281" s="77">
        <v>38280205275.113098</v>
      </c>
      <c r="X1281" s="76">
        <v>2.40042734891E-2</v>
      </c>
      <c r="Y1281" s="71">
        <v>1</v>
      </c>
      <c r="Z1281" s="71">
        <v>0</v>
      </c>
      <c r="AA1281" s="71">
        <v>0</v>
      </c>
      <c r="AB1281" s="71">
        <v>0</v>
      </c>
      <c r="AC1281" s="73">
        <v>1</v>
      </c>
      <c r="AD1281" s="73">
        <v>0</v>
      </c>
      <c r="AE1281" s="1" t="s">
        <v>1457</v>
      </c>
      <c r="AF1281" s="1" t="s">
        <v>1450</v>
      </c>
      <c r="AG1281" s="1" t="s">
        <v>1451</v>
      </c>
      <c r="AI1281" s="2" t="str">
        <f>INDEX('ISO2-ISO3'!$D$1:$D$249, MATCH($N1281, 'ISO2-ISO3'!$C$1:$C$249, 0))</f>
        <v>FRA</v>
      </c>
      <c r="AJ1281" s="2" t="str">
        <f>INDEX('WB Country Groups'!$C$2:$C$219, MATCH($AI1281, 'WB Country Groups'!$B$2:$B$219, 0))</f>
        <v>Europe &amp; Central Asia</v>
      </c>
    </row>
    <row r="1282" spans="1:36">
      <c r="A1282" s="70">
        <v>45169</v>
      </c>
      <c r="B1282" s="70">
        <v>45169</v>
      </c>
      <c r="C1282" s="71">
        <v>892400</v>
      </c>
      <c r="D1282" s="1" t="s">
        <v>5937</v>
      </c>
      <c r="E1282" s="71">
        <v>2494601</v>
      </c>
      <c r="F1282" s="1" t="s">
        <v>5938</v>
      </c>
      <c r="G1282" s="1" t="s">
        <v>5939</v>
      </c>
      <c r="H1282" s="72">
        <v>2379504</v>
      </c>
      <c r="I1282" s="1" t="s">
        <v>5940</v>
      </c>
      <c r="J1282" s="73">
        <v>1</v>
      </c>
      <c r="K1282" s="73">
        <v>1</v>
      </c>
      <c r="L1282" s="73">
        <v>1</v>
      </c>
      <c r="M1282" s="1">
        <v>1</v>
      </c>
      <c r="N1282" s="1" t="s">
        <v>1375</v>
      </c>
      <c r="O1282" s="1" t="s">
        <v>1474</v>
      </c>
      <c r="P1282" s="1">
        <v>45301020</v>
      </c>
      <c r="Q1282" s="73">
        <v>2470000000</v>
      </c>
      <c r="R1282" s="74">
        <v>493.55</v>
      </c>
      <c r="S1282" s="1" t="s">
        <v>1448</v>
      </c>
      <c r="T1282" s="75">
        <v>1</v>
      </c>
      <c r="U1282" s="76">
        <v>1219068500000</v>
      </c>
      <c r="V1282" s="77">
        <v>1219068500000</v>
      </c>
      <c r="W1282" s="77">
        <v>1219068500000</v>
      </c>
      <c r="X1282" s="76">
        <v>1.9110956606478999</v>
      </c>
      <c r="Y1282" s="71">
        <v>1</v>
      </c>
      <c r="Z1282" s="71">
        <v>0</v>
      </c>
      <c r="AA1282" s="71">
        <v>0</v>
      </c>
      <c r="AB1282" s="71">
        <v>0</v>
      </c>
      <c r="AC1282" s="73">
        <v>0</v>
      </c>
      <c r="AD1282" s="73">
        <v>1</v>
      </c>
      <c r="AE1282" s="1" t="s">
        <v>1475</v>
      </c>
      <c r="AF1282" s="1" t="s">
        <v>1450</v>
      </c>
      <c r="AG1282" s="1" t="s">
        <v>1451</v>
      </c>
      <c r="AI1282" s="2" t="str">
        <f>INDEX('ISO2-ISO3'!$D$1:$D$249, MATCH($N1282, 'ISO2-ISO3'!$C$1:$C$249, 0))</f>
        <v>USA</v>
      </c>
      <c r="AJ1282" s="2" t="str">
        <f>INDEX('WB Country Groups'!$C$2:$C$219, MATCH($AI1282, 'WB Country Groups'!$B$2:$B$219, 0))</f>
        <v>North America</v>
      </c>
    </row>
    <row r="1283" spans="1:36">
      <c r="A1283" s="70">
        <v>45169</v>
      </c>
      <c r="B1283" s="70">
        <v>45169</v>
      </c>
      <c r="C1283" s="71">
        <v>892400</v>
      </c>
      <c r="D1283" s="1" t="s">
        <v>5941</v>
      </c>
      <c r="E1283" s="71">
        <v>2494701</v>
      </c>
      <c r="F1283" s="1">
        <v>609207105</v>
      </c>
      <c r="G1283" s="1" t="s">
        <v>5942</v>
      </c>
      <c r="H1283" s="72" t="s">
        <v>5943</v>
      </c>
      <c r="I1283" s="1" t="s">
        <v>5944</v>
      </c>
      <c r="J1283" s="73">
        <v>1</v>
      </c>
      <c r="K1283" s="73">
        <v>1</v>
      </c>
      <c r="L1283" s="73">
        <v>1</v>
      </c>
      <c r="M1283" s="1">
        <v>1</v>
      </c>
      <c r="N1283" s="1" t="s">
        <v>1375</v>
      </c>
      <c r="O1283" s="1" t="s">
        <v>1499</v>
      </c>
      <c r="P1283" s="1">
        <v>30202030</v>
      </c>
      <c r="Q1283" s="73">
        <v>1363154035</v>
      </c>
      <c r="R1283" s="74">
        <v>71.260000000000005</v>
      </c>
      <c r="S1283" s="1" t="s">
        <v>1448</v>
      </c>
      <c r="T1283" s="75">
        <v>1</v>
      </c>
      <c r="U1283" s="76">
        <v>97138356534.100006</v>
      </c>
      <c r="V1283" s="77">
        <v>97138356534.100006</v>
      </c>
      <c r="W1283" s="77">
        <v>97138356534.100006</v>
      </c>
      <c r="X1283" s="76">
        <v>0.15228077146999999</v>
      </c>
      <c r="Y1283" s="71">
        <v>1</v>
      </c>
      <c r="Z1283" s="71">
        <v>0</v>
      </c>
      <c r="AA1283" s="71">
        <v>0</v>
      </c>
      <c r="AB1283" s="71">
        <v>0</v>
      </c>
      <c r="AC1283" s="73">
        <v>1</v>
      </c>
      <c r="AD1283" s="73">
        <v>0</v>
      </c>
      <c r="AE1283" s="1" t="s">
        <v>1475</v>
      </c>
      <c r="AF1283" s="1" t="s">
        <v>1450</v>
      </c>
      <c r="AG1283" s="1" t="s">
        <v>1585</v>
      </c>
      <c r="AI1283" s="2" t="str">
        <f>INDEX('ISO2-ISO3'!$D$1:$D$249, MATCH($N1283, 'ISO2-ISO3'!$C$1:$C$249, 0))</f>
        <v>USA</v>
      </c>
      <c r="AJ1283" s="2" t="str">
        <f>INDEX('WB Country Groups'!$C$2:$C$219, MATCH($AI1283, 'WB Country Groups'!$B$2:$B$219, 0))</f>
        <v>North America</v>
      </c>
    </row>
    <row r="1284" spans="1:36">
      <c r="A1284" s="70">
        <v>45169</v>
      </c>
      <c r="B1284" s="70">
        <v>45169</v>
      </c>
      <c r="C1284" s="71">
        <v>892400</v>
      </c>
      <c r="D1284" s="1" t="s">
        <v>5945</v>
      </c>
      <c r="E1284" s="71">
        <v>2495701</v>
      </c>
      <c r="G1284" s="1" t="s">
        <v>5946</v>
      </c>
      <c r="H1284" s="72" t="s">
        <v>5947</v>
      </c>
      <c r="I1284" s="1" t="s">
        <v>5948</v>
      </c>
      <c r="J1284" s="73">
        <v>0.55000000000000004</v>
      </c>
      <c r="K1284" s="73">
        <v>0.55000000000000004</v>
      </c>
      <c r="L1284" s="73">
        <v>0.55000000000000004</v>
      </c>
      <c r="M1284" s="1">
        <v>1</v>
      </c>
      <c r="N1284" s="1" t="s">
        <v>1111</v>
      </c>
      <c r="O1284" s="1" t="s">
        <v>1447</v>
      </c>
      <c r="P1284" s="1">
        <v>35102010</v>
      </c>
      <c r="Q1284" s="73">
        <v>226388620</v>
      </c>
      <c r="R1284" s="74">
        <v>30.04</v>
      </c>
      <c r="S1284" s="1" t="s">
        <v>1456</v>
      </c>
      <c r="T1284" s="75">
        <v>0.92136177270005104</v>
      </c>
      <c r="U1284" s="76">
        <v>4059635303.3822699</v>
      </c>
      <c r="V1284" s="77">
        <v>4059635303.3822699</v>
      </c>
      <c r="W1284" s="77">
        <v>7381155097.0586796</v>
      </c>
      <c r="X1284" s="76">
        <v>6.3641636315999997E-3</v>
      </c>
      <c r="Y1284" s="71">
        <v>0</v>
      </c>
      <c r="Z1284" s="71">
        <v>1</v>
      </c>
      <c r="AA1284" s="71">
        <v>0</v>
      </c>
      <c r="AB1284" s="71">
        <v>0</v>
      </c>
      <c r="AC1284" s="73">
        <v>0</v>
      </c>
      <c r="AD1284" s="73">
        <v>1</v>
      </c>
      <c r="AE1284" s="1" t="s">
        <v>1607</v>
      </c>
      <c r="AF1284" s="1" t="s">
        <v>1608</v>
      </c>
      <c r="AG1284" s="1" t="s">
        <v>1451</v>
      </c>
      <c r="AI1284" s="2" t="str">
        <f>INDEX('ISO2-ISO3'!$D$1:$D$249, MATCH($N1284, 'ISO2-ISO3'!$C$1:$C$249, 0))</f>
        <v>ITA</v>
      </c>
      <c r="AJ1284" s="2" t="str">
        <f>INDEX('WB Country Groups'!$C$2:$C$219, MATCH($AI1284, 'WB Country Groups'!$B$2:$B$219, 0))</f>
        <v>Europe &amp; Central Asia</v>
      </c>
    </row>
    <row r="1285" spans="1:36">
      <c r="A1285" s="70">
        <v>45169</v>
      </c>
      <c r="B1285" s="70">
        <v>45169</v>
      </c>
      <c r="C1285" s="71">
        <v>892400</v>
      </c>
      <c r="D1285" s="1" t="s">
        <v>5949</v>
      </c>
      <c r="E1285" s="71">
        <v>2498901</v>
      </c>
      <c r="F1285" s="1">
        <v>315616102</v>
      </c>
      <c r="G1285" s="1" t="s">
        <v>5950</v>
      </c>
      <c r="H1285" s="72">
        <v>2427599</v>
      </c>
      <c r="I1285" s="1" t="s">
        <v>5951</v>
      </c>
      <c r="J1285" s="73">
        <v>1</v>
      </c>
      <c r="K1285" s="73">
        <v>1</v>
      </c>
      <c r="L1285" s="73">
        <v>1</v>
      </c>
      <c r="M1285" s="1">
        <v>1</v>
      </c>
      <c r="N1285" s="1" t="s">
        <v>1375</v>
      </c>
      <c r="O1285" s="1" t="s">
        <v>1474</v>
      </c>
      <c r="P1285" s="1">
        <v>45201020</v>
      </c>
      <c r="Q1285" s="73">
        <v>60120642</v>
      </c>
      <c r="R1285" s="74">
        <v>163.66</v>
      </c>
      <c r="S1285" s="1" t="s">
        <v>1448</v>
      </c>
      <c r="T1285" s="75">
        <v>1</v>
      </c>
      <c r="U1285" s="76">
        <v>9839344269.7199993</v>
      </c>
      <c r="V1285" s="77">
        <v>9839344269.7199993</v>
      </c>
      <c r="W1285" s="77">
        <v>9839344269.7199993</v>
      </c>
      <c r="X1285" s="76">
        <v>1.54248330898E-2</v>
      </c>
      <c r="Y1285" s="71">
        <v>0</v>
      </c>
      <c r="Z1285" s="71">
        <v>1</v>
      </c>
      <c r="AA1285" s="71">
        <v>0</v>
      </c>
      <c r="AB1285" s="71">
        <v>0</v>
      </c>
      <c r="AC1285" s="73">
        <v>1</v>
      </c>
      <c r="AD1285" s="73">
        <v>0</v>
      </c>
      <c r="AE1285" s="1" t="s">
        <v>1475</v>
      </c>
      <c r="AF1285" s="1" t="s">
        <v>1450</v>
      </c>
      <c r="AG1285" s="1" t="s">
        <v>1451</v>
      </c>
      <c r="AI1285" s="2" t="str">
        <f>INDEX('ISO2-ISO3'!$D$1:$D$249, MATCH($N1285, 'ISO2-ISO3'!$C$1:$C$249, 0))</f>
        <v>USA</v>
      </c>
      <c r="AJ1285" s="2" t="str">
        <f>INDEX('WB Country Groups'!$C$2:$C$219, MATCH($AI1285, 'WB Country Groups'!$B$2:$B$219, 0))</f>
        <v>North America</v>
      </c>
    </row>
    <row r="1286" spans="1:36">
      <c r="A1286" s="70">
        <v>45169</v>
      </c>
      <c r="B1286" s="70">
        <v>45169</v>
      </c>
      <c r="C1286" s="71">
        <v>892400</v>
      </c>
      <c r="D1286" s="1" t="s">
        <v>5952</v>
      </c>
      <c r="E1286" s="71">
        <v>2499501</v>
      </c>
      <c r="G1286" s="1" t="s">
        <v>5953</v>
      </c>
      <c r="H1286" s="72">
        <v>6405870</v>
      </c>
      <c r="I1286" s="1" t="s">
        <v>5954</v>
      </c>
      <c r="J1286" s="73">
        <v>0.85</v>
      </c>
      <c r="K1286" s="73">
        <v>0.85</v>
      </c>
      <c r="L1286" s="73">
        <v>0.85</v>
      </c>
      <c r="M1286" s="1">
        <v>1</v>
      </c>
      <c r="N1286" s="1" t="s">
        <v>1115</v>
      </c>
      <c r="O1286" s="1" t="s">
        <v>1474</v>
      </c>
      <c r="P1286" s="1">
        <v>45203015</v>
      </c>
      <c r="Q1286" s="73">
        <v>165065948</v>
      </c>
      <c r="R1286" s="74">
        <v>6746</v>
      </c>
      <c r="S1286" s="1" t="s">
        <v>1479</v>
      </c>
      <c r="T1286" s="75">
        <v>145.58500000000001</v>
      </c>
      <c r="U1286" s="76">
        <v>6501388552.5761604</v>
      </c>
      <c r="V1286" s="77">
        <v>6501388552.5761604</v>
      </c>
      <c r="W1286" s="77">
        <v>7648692414.7954798</v>
      </c>
      <c r="X1286" s="76">
        <v>1.01920240339E-2</v>
      </c>
      <c r="Y1286" s="71">
        <v>0</v>
      </c>
      <c r="Z1286" s="71">
        <v>1</v>
      </c>
      <c r="AA1286" s="71">
        <v>0</v>
      </c>
      <c r="AB1286" s="71">
        <v>0</v>
      </c>
      <c r="AC1286" s="73">
        <v>0</v>
      </c>
      <c r="AD1286" s="73">
        <v>1</v>
      </c>
      <c r="AE1286" s="1" t="s">
        <v>1480</v>
      </c>
      <c r="AF1286" s="1" t="s">
        <v>1450</v>
      </c>
      <c r="AG1286" s="1" t="s">
        <v>1451</v>
      </c>
      <c r="AI1286" s="2" t="str">
        <f>INDEX('ISO2-ISO3'!$D$1:$D$249, MATCH($N1286, 'ISO2-ISO3'!$C$1:$C$249, 0))</f>
        <v>JPN</v>
      </c>
      <c r="AJ1286" s="2" t="str">
        <f>INDEX('WB Country Groups'!$C$2:$C$219, MATCH($AI1286, 'WB Country Groups'!$B$2:$B$219, 0))</f>
        <v>East Asia &amp; Pacific</v>
      </c>
    </row>
    <row r="1287" spans="1:36">
      <c r="A1287" s="70">
        <v>45169</v>
      </c>
      <c r="B1287" s="70">
        <v>45169</v>
      </c>
      <c r="C1287" s="71">
        <v>892400</v>
      </c>
      <c r="D1287" s="1" t="s">
        <v>5955</v>
      </c>
      <c r="E1287" s="71">
        <v>2500901</v>
      </c>
      <c r="F1287" s="1" t="s">
        <v>5956</v>
      </c>
      <c r="G1287" s="1" t="s">
        <v>5957</v>
      </c>
      <c r="H1287" s="72" t="s">
        <v>5958</v>
      </c>
      <c r="I1287" s="1" t="s">
        <v>5959</v>
      </c>
      <c r="J1287" s="73">
        <v>1</v>
      </c>
      <c r="K1287" s="73">
        <v>1</v>
      </c>
      <c r="L1287" s="73">
        <v>1</v>
      </c>
      <c r="M1287" s="1">
        <v>1</v>
      </c>
      <c r="N1287" s="1" t="s">
        <v>1375</v>
      </c>
      <c r="O1287" s="1" t="s">
        <v>1467</v>
      </c>
      <c r="P1287" s="1">
        <v>20202020</v>
      </c>
      <c r="Q1287" s="73">
        <v>126714126</v>
      </c>
      <c r="R1287" s="74">
        <v>134.82</v>
      </c>
      <c r="S1287" s="1" t="s">
        <v>1448</v>
      </c>
      <c r="T1287" s="75">
        <v>1</v>
      </c>
      <c r="U1287" s="76">
        <v>17083598467.32</v>
      </c>
      <c r="V1287" s="77">
        <v>17083598467.32</v>
      </c>
      <c r="W1287" s="77">
        <v>17083598467.32</v>
      </c>
      <c r="X1287" s="76">
        <v>2.6781424422900001E-2</v>
      </c>
      <c r="Y1287" s="71">
        <v>0</v>
      </c>
      <c r="Z1287" s="71">
        <v>1</v>
      </c>
      <c r="AA1287" s="71">
        <v>0</v>
      </c>
      <c r="AB1287" s="71">
        <v>0</v>
      </c>
      <c r="AC1287" s="73">
        <v>1</v>
      </c>
      <c r="AD1287" s="73">
        <v>0</v>
      </c>
      <c r="AE1287" s="1" t="s">
        <v>1449</v>
      </c>
      <c r="AF1287" s="1" t="s">
        <v>1450</v>
      </c>
      <c r="AG1287" s="1" t="s">
        <v>1451</v>
      </c>
      <c r="AI1287" s="2" t="str">
        <f>INDEX('ISO2-ISO3'!$D$1:$D$249, MATCH($N1287, 'ISO2-ISO3'!$C$1:$C$249, 0))</f>
        <v>USA</v>
      </c>
      <c r="AJ1287" s="2" t="str">
        <f>INDEX('WB Country Groups'!$C$2:$C$219, MATCH($AI1287, 'WB Country Groups'!$B$2:$B$219, 0))</f>
        <v>North America</v>
      </c>
    </row>
    <row r="1288" spans="1:36">
      <c r="A1288" s="70">
        <v>45169</v>
      </c>
      <c r="B1288" s="70">
        <v>45169</v>
      </c>
      <c r="C1288" s="71">
        <v>892400</v>
      </c>
      <c r="D1288" s="1" t="s">
        <v>5960</v>
      </c>
      <c r="E1288" s="71">
        <v>2503401</v>
      </c>
      <c r="G1288" s="1" t="s">
        <v>5961</v>
      </c>
      <c r="H1288" s="72">
        <v>5996234</v>
      </c>
      <c r="I1288" s="1" t="s">
        <v>5962</v>
      </c>
      <c r="J1288" s="73">
        <v>0.6</v>
      </c>
      <c r="K1288" s="73">
        <v>0.6</v>
      </c>
      <c r="L1288" s="73">
        <v>0.6</v>
      </c>
      <c r="M1288" s="1">
        <v>1</v>
      </c>
      <c r="N1288" s="1" t="s">
        <v>1063</v>
      </c>
      <c r="O1288" s="1" t="s">
        <v>1541</v>
      </c>
      <c r="P1288" s="1">
        <v>10102030</v>
      </c>
      <c r="Q1288" s="73">
        <v>110783000</v>
      </c>
      <c r="R1288" s="74">
        <v>23.5</v>
      </c>
      <c r="S1288" s="1" t="s">
        <v>1456</v>
      </c>
      <c r="T1288" s="75">
        <v>0.92136177270005104</v>
      </c>
      <c r="U1288" s="76">
        <v>1695360439.605</v>
      </c>
      <c r="V1288" s="77">
        <v>1695360439.605</v>
      </c>
      <c r="W1288" s="77">
        <v>2825600732.6750002</v>
      </c>
      <c r="X1288" s="76">
        <v>2.6577636772000001E-3</v>
      </c>
      <c r="Y1288" s="71">
        <v>0</v>
      </c>
      <c r="Z1288" s="71">
        <v>1</v>
      </c>
      <c r="AA1288" s="71">
        <v>0</v>
      </c>
      <c r="AB1288" s="71">
        <v>0</v>
      </c>
      <c r="AC1288" s="73">
        <v>1</v>
      </c>
      <c r="AD1288" s="73">
        <v>0</v>
      </c>
      <c r="AE1288" s="1" t="s">
        <v>3607</v>
      </c>
      <c r="AF1288" s="1" t="s">
        <v>1450</v>
      </c>
      <c r="AG1288" s="1" t="s">
        <v>1451</v>
      </c>
      <c r="AI1288" s="2" t="str">
        <f>INDEX('ISO2-ISO3'!$D$1:$D$249, MATCH($N1288, 'ISO2-ISO3'!$C$1:$C$249, 0))</f>
        <v>GRC</v>
      </c>
      <c r="AJ1288" s="2" t="str">
        <f>INDEX('WB Country Groups'!$C$2:$C$219, MATCH($AI1288, 'WB Country Groups'!$B$2:$B$219, 0))</f>
        <v>Europe &amp; Central Asia</v>
      </c>
    </row>
    <row r="1289" spans="1:36">
      <c r="A1289" s="70">
        <v>45169</v>
      </c>
      <c r="B1289" s="70">
        <v>45169</v>
      </c>
      <c r="C1289" s="71">
        <v>892400</v>
      </c>
      <c r="D1289" s="1" t="s">
        <v>5963</v>
      </c>
      <c r="E1289" s="71">
        <v>2507801</v>
      </c>
      <c r="F1289" s="1" t="s">
        <v>5964</v>
      </c>
      <c r="G1289" s="1" t="s">
        <v>5965</v>
      </c>
      <c r="H1289" s="72">
        <v>6333937</v>
      </c>
      <c r="I1289" s="1" t="s">
        <v>5966</v>
      </c>
      <c r="J1289" s="73">
        <v>0.7</v>
      </c>
      <c r="K1289" s="73">
        <v>0.7</v>
      </c>
      <c r="L1289" s="73">
        <v>0.7</v>
      </c>
      <c r="M1289" s="1">
        <v>1</v>
      </c>
      <c r="N1289" s="1" t="s">
        <v>975</v>
      </c>
      <c r="O1289" s="1" t="s">
        <v>1548</v>
      </c>
      <c r="P1289" s="1">
        <v>55102010</v>
      </c>
      <c r="Q1289" s="73">
        <v>1131103375</v>
      </c>
      <c r="R1289" s="74">
        <v>61.5</v>
      </c>
      <c r="S1289" s="1" t="s">
        <v>1565</v>
      </c>
      <c r="T1289" s="75">
        <v>7.8417500000000002</v>
      </c>
      <c r="U1289" s="76">
        <v>6209583357.50949</v>
      </c>
      <c r="V1289" s="77">
        <v>6209583357.50949</v>
      </c>
      <c r="W1289" s="77">
        <v>8870833367.8706894</v>
      </c>
      <c r="X1289" s="76">
        <v>9.7345701319999992E-3</v>
      </c>
      <c r="Y1289" s="71">
        <v>1</v>
      </c>
      <c r="Z1289" s="71">
        <v>0</v>
      </c>
      <c r="AA1289" s="71">
        <v>0</v>
      </c>
      <c r="AB1289" s="71">
        <v>0</v>
      </c>
      <c r="AC1289" s="73">
        <v>1</v>
      </c>
      <c r="AD1289" s="73">
        <v>0</v>
      </c>
      <c r="AE1289" s="1" t="s">
        <v>1566</v>
      </c>
      <c r="AF1289" s="1" t="s">
        <v>1450</v>
      </c>
      <c r="AG1289" s="1" t="s">
        <v>3300</v>
      </c>
      <c r="AI1289" s="2" t="str">
        <f>INDEX('ISO2-ISO3'!$D$1:$D$249, MATCH($N1289, 'ISO2-ISO3'!$C$1:$C$249, 0))</f>
        <v>CHN</v>
      </c>
      <c r="AJ1289" s="2" t="str">
        <f>INDEX('WB Country Groups'!$C$2:$C$219, MATCH($AI1289, 'WB Country Groups'!$B$2:$B$219, 0))</f>
        <v>East Asia &amp; Pacific</v>
      </c>
    </row>
    <row r="1290" spans="1:36">
      <c r="A1290" s="70">
        <v>45169</v>
      </c>
      <c r="B1290" s="70">
        <v>45169</v>
      </c>
      <c r="C1290" s="71">
        <v>892400</v>
      </c>
      <c r="D1290" s="1" t="s">
        <v>5967</v>
      </c>
      <c r="E1290" s="71">
        <v>2509301</v>
      </c>
      <c r="G1290" s="1" t="s">
        <v>5968</v>
      </c>
      <c r="H1290" s="72">
        <v>5962280</v>
      </c>
      <c r="I1290" s="1" t="s">
        <v>5969</v>
      </c>
      <c r="J1290" s="73">
        <v>0.95</v>
      </c>
      <c r="K1290" s="73">
        <v>0.95</v>
      </c>
      <c r="L1290" s="73">
        <v>0.95</v>
      </c>
      <c r="M1290" s="1">
        <v>1</v>
      </c>
      <c r="N1290" s="1" t="s">
        <v>1324</v>
      </c>
      <c r="O1290" s="1" t="s">
        <v>1499</v>
      </c>
      <c r="P1290" s="1">
        <v>30202030</v>
      </c>
      <c r="Q1290" s="73">
        <v>1053180</v>
      </c>
      <c r="R1290" s="74">
        <v>10570</v>
      </c>
      <c r="S1290" s="1" t="s">
        <v>1468</v>
      </c>
      <c r="T1290" s="75">
        <v>0.88324999999999998</v>
      </c>
      <c r="U1290" s="76">
        <v>11973401607.698799</v>
      </c>
      <c r="V1290" s="77">
        <v>11973401607.698799</v>
      </c>
      <c r="W1290" s="77">
        <v>28541668157.373299</v>
      </c>
      <c r="X1290" s="76">
        <v>1.8770328210199999E-2</v>
      </c>
      <c r="Y1290" s="71">
        <v>1</v>
      </c>
      <c r="Z1290" s="71">
        <v>0</v>
      </c>
      <c r="AA1290" s="71">
        <v>0</v>
      </c>
      <c r="AB1290" s="71">
        <v>0</v>
      </c>
      <c r="AC1290" s="73">
        <v>0.35</v>
      </c>
      <c r="AD1290" s="73">
        <v>0.65</v>
      </c>
      <c r="AE1290" s="1" t="s">
        <v>1469</v>
      </c>
      <c r="AF1290" s="1" t="s">
        <v>2779</v>
      </c>
      <c r="AG1290" s="1" t="s">
        <v>1451</v>
      </c>
      <c r="AI1290" s="2" t="str">
        <f>INDEX('ISO2-ISO3'!$D$1:$D$249, MATCH($N1290, 'ISO2-ISO3'!$C$1:$C$249, 0))</f>
        <v>CHE</v>
      </c>
      <c r="AJ1290" s="2" t="str">
        <f>INDEX('WB Country Groups'!$C$2:$C$219, MATCH($AI1290, 'WB Country Groups'!$B$2:$B$219, 0))</f>
        <v>Europe &amp; Central Asia</v>
      </c>
    </row>
    <row r="1291" spans="1:36">
      <c r="A1291" s="70">
        <v>45169</v>
      </c>
      <c r="B1291" s="70">
        <v>45169</v>
      </c>
      <c r="C1291" s="71">
        <v>892400</v>
      </c>
      <c r="D1291" s="1" t="s">
        <v>5970</v>
      </c>
      <c r="E1291" s="71">
        <v>2509302</v>
      </c>
      <c r="G1291" s="1" t="s">
        <v>5971</v>
      </c>
      <c r="H1291" s="72">
        <v>5962309</v>
      </c>
      <c r="I1291" s="1" t="s">
        <v>5972</v>
      </c>
      <c r="J1291" s="73">
        <v>0.8</v>
      </c>
      <c r="K1291" s="73">
        <v>0.8</v>
      </c>
      <c r="L1291" s="73">
        <v>0.8</v>
      </c>
      <c r="M1291" s="1">
        <v>1</v>
      </c>
      <c r="N1291" s="1" t="s">
        <v>1324</v>
      </c>
      <c r="O1291" s="1" t="s">
        <v>1499</v>
      </c>
      <c r="P1291" s="1">
        <v>30202030</v>
      </c>
      <c r="Q1291" s="73">
        <v>135099</v>
      </c>
      <c r="R1291" s="74">
        <v>104200</v>
      </c>
      <c r="S1291" s="1" t="s">
        <v>1468</v>
      </c>
      <c r="T1291" s="75">
        <v>0.88324999999999998</v>
      </c>
      <c r="U1291" s="76">
        <v>12750470014.1523</v>
      </c>
      <c r="V1291" s="77">
        <v>12750470014.1523</v>
      </c>
      <c r="W1291" s="77">
        <v>28541668157.373299</v>
      </c>
      <c r="X1291" s="76">
        <v>1.9988514111599999E-2</v>
      </c>
      <c r="Y1291" s="71">
        <v>1</v>
      </c>
      <c r="Z1291" s="71">
        <v>0</v>
      </c>
      <c r="AA1291" s="71">
        <v>0</v>
      </c>
      <c r="AB1291" s="71">
        <v>0</v>
      </c>
      <c r="AC1291" s="73">
        <v>0</v>
      </c>
      <c r="AD1291" s="73">
        <v>1</v>
      </c>
      <c r="AE1291" s="1" t="s">
        <v>1469</v>
      </c>
      <c r="AF1291" s="1" t="s">
        <v>1470</v>
      </c>
      <c r="AG1291" s="1" t="s">
        <v>1451</v>
      </c>
      <c r="AI1291" s="2" t="str">
        <f>INDEX('ISO2-ISO3'!$D$1:$D$249, MATCH($N1291, 'ISO2-ISO3'!$C$1:$C$249, 0))</f>
        <v>CHE</v>
      </c>
      <c r="AJ1291" s="2" t="str">
        <f>INDEX('WB Country Groups'!$C$2:$C$219, MATCH($AI1291, 'WB Country Groups'!$B$2:$B$219, 0))</f>
        <v>Europe &amp; Central Asia</v>
      </c>
    </row>
    <row r="1292" spans="1:36">
      <c r="A1292" s="70">
        <v>45169</v>
      </c>
      <c r="B1292" s="70">
        <v>45169</v>
      </c>
      <c r="C1292" s="71">
        <v>892400</v>
      </c>
      <c r="D1292" s="1" t="s">
        <v>5973</v>
      </c>
      <c r="E1292" s="71">
        <v>2509801</v>
      </c>
      <c r="G1292" s="1" t="s">
        <v>5974</v>
      </c>
      <c r="H1292" s="72" t="s">
        <v>5975</v>
      </c>
      <c r="I1292" s="1" t="s">
        <v>5976</v>
      </c>
      <c r="J1292" s="73">
        <v>0.5</v>
      </c>
      <c r="K1292" s="73">
        <v>0.5</v>
      </c>
      <c r="L1292" s="73">
        <v>0.5</v>
      </c>
      <c r="M1292" s="1">
        <v>1</v>
      </c>
      <c r="N1292" s="1" t="s">
        <v>1111</v>
      </c>
      <c r="O1292" s="1" t="s">
        <v>1447</v>
      </c>
      <c r="P1292" s="1">
        <v>35202010</v>
      </c>
      <c r="Q1292" s="73">
        <v>209125156</v>
      </c>
      <c r="R1292" s="74">
        <v>46.38</v>
      </c>
      <c r="S1292" s="1" t="s">
        <v>1456</v>
      </c>
      <c r="T1292" s="75">
        <v>0.92136177270005104</v>
      </c>
      <c r="U1292" s="76">
        <v>5263526783.21807</v>
      </c>
      <c r="V1292" s="77">
        <v>5263526783.21807</v>
      </c>
      <c r="W1292" s="77">
        <v>10527053566.4361</v>
      </c>
      <c r="X1292" s="76">
        <v>8.2514667511000006E-3</v>
      </c>
      <c r="Y1292" s="71">
        <v>0</v>
      </c>
      <c r="Z1292" s="71">
        <v>1</v>
      </c>
      <c r="AA1292" s="71">
        <v>0</v>
      </c>
      <c r="AB1292" s="71">
        <v>0</v>
      </c>
      <c r="AC1292" s="73">
        <v>0.35</v>
      </c>
      <c r="AD1292" s="73">
        <v>0.65</v>
      </c>
      <c r="AE1292" s="1" t="s">
        <v>1607</v>
      </c>
      <c r="AF1292" s="1" t="s">
        <v>1608</v>
      </c>
      <c r="AG1292" s="1" t="s">
        <v>1451</v>
      </c>
      <c r="AI1292" s="2" t="str">
        <f>INDEX('ISO2-ISO3'!$D$1:$D$249, MATCH($N1292, 'ISO2-ISO3'!$C$1:$C$249, 0))</f>
        <v>ITA</v>
      </c>
      <c r="AJ1292" s="2" t="str">
        <f>INDEX('WB Country Groups'!$C$2:$C$219, MATCH($AI1292, 'WB Country Groups'!$B$2:$B$219, 0))</f>
        <v>Europe &amp; Central Asia</v>
      </c>
    </row>
    <row r="1293" spans="1:36">
      <c r="A1293" s="70">
        <v>45169</v>
      </c>
      <c r="B1293" s="70">
        <v>45169</v>
      </c>
      <c r="C1293" s="71">
        <v>892400</v>
      </c>
      <c r="D1293" s="1" t="s">
        <v>5977</v>
      </c>
      <c r="E1293" s="71">
        <v>2510701</v>
      </c>
      <c r="G1293" s="1" t="s">
        <v>5978</v>
      </c>
      <c r="H1293" s="72">
        <v>6442327</v>
      </c>
      <c r="I1293" s="1" t="s">
        <v>5979</v>
      </c>
      <c r="J1293" s="73">
        <v>0.4</v>
      </c>
      <c r="K1293" s="73">
        <v>0.4</v>
      </c>
      <c r="L1293" s="73">
        <v>0.4</v>
      </c>
      <c r="M1293" s="1">
        <v>1</v>
      </c>
      <c r="N1293" s="1" t="s">
        <v>1097</v>
      </c>
      <c r="O1293" s="1" t="s">
        <v>1692</v>
      </c>
      <c r="P1293" s="1">
        <v>50102010</v>
      </c>
      <c r="Q1293" s="73">
        <v>5575840811</v>
      </c>
      <c r="R1293" s="74">
        <v>856.4</v>
      </c>
      <c r="S1293" s="1" t="s">
        <v>3305</v>
      </c>
      <c r="T1293" s="75">
        <v>82.786249999999995</v>
      </c>
      <c r="U1293" s="76">
        <v>23072189261.092999</v>
      </c>
      <c r="V1293" s="77">
        <v>23072189261.092999</v>
      </c>
      <c r="W1293" s="77">
        <v>57680473152.732498</v>
      </c>
      <c r="X1293" s="76">
        <v>3.6169551406300002E-2</v>
      </c>
      <c r="Y1293" s="71">
        <v>1</v>
      </c>
      <c r="Z1293" s="71">
        <v>0</v>
      </c>
      <c r="AA1293" s="71">
        <v>0</v>
      </c>
      <c r="AB1293" s="71">
        <v>0</v>
      </c>
      <c r="AC1293" s="73">
        <v>0.5</v>
      </c>
      <c r="AD1293" s="73">
        <v>0.5</v>
      </c>
      <c r="AE1293" s="1" t="s">
        <v>3306</v>
      </c>
      <c r="AF1293" s="1" t="s">
        <v>1450</v>
      </c>
      <c r="AG1293" s="1" t="s">
        <v>1451</v>
      </c>
      <c r="AI1293" s="2" t="str">
        <f>INDEX('ISO2-ISO3'!$D$1:$D$249, MATCH($N1293, 'ISO2-ISO3'!$C$1:$C$249, 0))</f>
        <v>IND</v>
      </c>
      <c r="AJ1293" s="2" t="str">
        <f>INDEX('WB Country Groups'!$C$2:$C$219, MATCH($AI1293, 'WB Country Groups'!$B$2:$B$219, 0))</f>
        <v>South Asia</v>
      </c>
    </row>
    <row r="1294" spans="1:36">
      <c r="A1294" s="70">
        <v>45169</v>
      </c>
      <c r="B1294" s="70">
        <v>45169</v>
      </c>
      <c r="C1294" s="71">
        <v>892400</v>
      </c>
      <c r="D1294" s="1" t="s">
        <v>5980</v>
      </c>
      <c r="E1294" s="71">
        <v>2510901</v>
      </c>
      <c r="G1294" s="1" t="s">
        <v>5981</v>
      </c>
      <c r="H1294" s="72">
        <v>7268298</v>
      </c>
      <c r="I1294" s="1" t="s">
        <v>5982</v>
      </c>
      <c r="J1294" s="73">
        <v>0.55000000000000004</v>
      </c>
      <c r="K1294" s="73">
        <v>0.55000000000000004</v>
      </c>
      <c r="L1294" s="73">
        <v>0.55000000000000004</v>
      </c>
      <c r="M1294" s="1">
        <v>1</v>
      </c>
      <c r="N1294" s="1" t="s">
        <v>1063</v>
      </c>
      <c r="O1294" s="1" t="s">
        <v>1548</v>
      </c>
      <c r="P1294" s="1">
        <v>55101010</v>
      </c>
      <c r="Q1294" s="73">
        <v>382000000</v>
      </c>
      <c r="R1294" s="74">
        <v>10.1</v>
      </c>
      <c r="S1294" s="1" t="s">
        <v>1456</v>
      </c>
      <c r="T1294" s="75">
        <v>0.92136177270005104</v>
      </c>
      <c r="U1294" s="76">
        <v>2303123553.5</v>
      </c>
      <c r="V1294" s="77">
        <v>2303123553.5</v>
      </c>
      <c r="W1294" s="77">
        <v>4187497370</v>
      </c>
      <c r="X1294" s="76">
        <v>3.6105349526999999E-3</v>
      </c>
      <c r="Y1294" s="71">
        <v>0</v>
      </c>
      <c r="Z1294" s="71">
        <v>1</v>
      </c>
      <c r="AA1294" s="71">
        <v>0</v>
      </c>
      <c r="AB1294" s="71">
        <v>0</v>
      </c>
      <c r="AC1294" s="73">
        <v>0</v>
      </c>
      <c r="AD1294" s="73">
        <v>1</v>
      </c>
      <c r="AE1294" s="1" t="s">
        <v>3607</v>
      </c>
      <c r="AF1294" s="1" t="s">
        <v>1450</v>
      </c>
      <c r="AG1294" s="1" t="s">
        <v>1451</v>
      </c>
      <c r="AI1294" s="2" t="str">
        <f>INDEX('ISO2-ISO3'!$D$1:$D$249, MATCH($N1294, 'ISO2-ISO3'!$C$1:$C$249, 0))</f>
        <v>GRC</v>
      </c>
      <c r="AJ1294" s="2" t="str">
        <f>INDEX('WB Country Groups'!$C$2:$C$219, MATCH($AI1294, 'WB Country Groups'!$B$2:$B$219, 0))</f>
        <v>Europe &amp; Central Asia</v>
      </c>
    </row>
    <row r="1295" spans="1:36">
      <c r="A1295" s="70">
        <v>45169</v>
      </c>
      <c r="B1295" s="70">
        <v>45169</v>
      </c>
      <c r="C1295" s="71">
        <v>892400</v>
      </c>
      <c r="D1295" s="1" t="s">
        <v>5983</v>
      </c>
      <c r="E1295" s="71">
        <v>2515701</v>
      </c>
      <c r="F1295" s="1">
        <v>977852102</v>
      </c>
      <c r="G1295" s="1" t="s">
        <v>5984</v>
      </c>
      <c r="H1295" s="72" t="s">
        <v>5985</v>
      </c>
      <c r="I1295" s="1" t="s">
        <v>5986</v>
      </c>
      <c r="J1295" s="73">
        <v>1</v>
      </c>
      <c r="K1295" s="73">
        <v>1</v>
      </c>
      <c r="L1295" s="73">
        <v>1</v>
      </c>
      <c r="M1295" s="1">
        <v>1</v>
      </c>
      <c r="N1295" s="1" t="s">
        <v>1375</v>
      </c>
      <c r="O1295" s="1" t="s">
        <v>1474</v>
      </c>
      <c r="P1295" s="1">
        <v>45301020</v>
      </c>
      <c r="Q1295" s="73">
        <v>124416688</v>
      </c>
      <c r="R1295" s="74">
        <v>47.82</v>
      </c>
      <c r="S1295" s="1" t="s">
        <v>1448</v>
      </c>
      <c r="T1295" s="75">
        <v>1</v>
      </c>
      <c r="U1295" s="76">
        <v>5949606020.1599998</v>
      </c>
      <c r="V1295" s="77">
        <v>5949606020.1599998</v>
      </c>
      <c r="W1295" s="77">
        <v>5949606020.1599998</v>
      </c>
      <c r="X1295" s="76">
        <v>9.3270117697999994E-3</v>
      </c>
      <c r="Y1295" s="71">
        <v>0</v>
      </c>
      <c r="Z1295" s="71">
        <v>1</v>
      </c>
      <c r="AA1295" s="71">
        <v>0</v>
      </c>
      <c r="AB1295" s="71">
        <v>0</v>
      </c>
      <c r="AC1295" s="73">
        <v>0.35</v>
      </c>
      <c r="AD1295" s="73">
        <v>0.65</v>
      </c>
      <c r="AE1295" s="1" t="s">
        <v>1449</v>
      </c>
      <c r="AF1295" s="1" t="s">
        <v>1450</v>
      </c>
      <c r="AG1295" s="1" t="s">
        <v>1451</v>
      </c>
      <c r="AI1295" s="2" t="str">
        <f>INDEX('ISO2-ISO3'!$D$1:$D$249, MATCH($N1295, 'ISO2-ISO3'!$C$1:$C$249, 0))</f>
        <v>USA</v>
      </c>
      <c r="AJ1295" s="2" t="str">
        <f>INDEX('WB Country Groups'!$C$2:$C$219, MATCH($AI1295, 'WB Country Groups'!$B$2:$B$219, 0))</f>
        <v>North America</v>
      </c>
    </row>
    <row r="1296" spans="1:36">
      <c r="A1296" s="70">
        <v>45169</v>
      </c>
      <c r="B1296" s="70">
        <v>45169</v>
      </c>
      <c r="C1296" s="71">
        <v>892400</v>
      </c>
      <c r="D1296" s="1" t="s">
        <v>5987</v>
      </c>
      <c r="E1296" s="71">
        <v>2515801</v>
      </c>
      <c r="F1296" s="1" t="s">
        <v>5988</v>
      </c>
      <c r="G1296" s="1" t="s">
        <v>5989</v>
      </c>
      <c r="H1296" s="72" t="s">
        <v>5990</v>
      </c>
      <c r="I1296" s="1" t="s">
        <v>5991</v>
      </c>
      <c r="J1296" s="73">
        <v>1</v>
      </c>
      <c r="K1296" s="73">
        <v>1</v>
      </c>
      <c r="L1296" s="73">
        <v>1</v>
      </c>
      <c r="M1296" s="1">
        <v>1</v>
      </c>
      <c r="N1296" s="1" t="s">
        <v>1375</v>
      </c>
      <c r="O1296" s="1" t="s">
        <v>1564</v>
      </c>
      <c r="P1296" s="1">
        <v>60108030</v>
      </c>
      <c r="Q1296" s="73">
        <v>466034783</v>
      </c>
      <c r="R1296" s="74">
        <v>181.32</v>
      </c>
      <c r="S1296" s="1" t="s">
        <v>1448</v>
      </c>
      <c r="T1296" s="75">
        <v>1</v>
      </c>
      <c r="U1296" s="76">
        <v>84501426853.559998</v>
      </c>
      <c r="V1296" s="77">
        <v>84501426853.559998</v>
      </c>
      <c r="W1296" s="77">
        <v>84501426853.559998</v>
      </c>
      <c r="X1296" s="76">
        <v>0.13247025099769999</v>
      </c>
      <c r="Y1296" s="71">
        <v>1</v>
      </c>
      <c r="Z1296" s="71">
        <v>0</v>
      </c>
      <c r="AA1296" s="71">
        <v>0</v>
      </c>
      <c r="AB1296" s="71">
        <v>0</v>
      </c>
      <c r="AC1296" s="73">
        <v>0.65</v>
      </c>
      <c r="AD1296" s="73">
        <v>0.35</v>
      </c>
      <c r="AE1296" s="1" t="s">
        <v>1449</v>
      </c>
      <c r="AF1296" s="1" t="s">
        <v>1450</v>
      </c>
      <c r="AG1296" s="1" t="s">
        <v>1451</v>
      </c>
      <c r="AI1296" s="2" t="str">
        <f>INDEX('ISO2-ISO3'!$D$1:$D$249, MATCH($N1296, 'ISO2-ISO3'!$C$1:$C$249, 0))</f>
        <v>USA</v>
      </c>
      <c r="AJ1296" s="2" t="str">
        <f>INDEX('WB Country Groups'!$C$2:$C$219, MATCH($AI1296, 'WB Country Groups'!$B$2:$B$219, 0))</f>
        <v>North America</v>
      </c>
    </row>
    <row r="1297" spans="1:36">
      <c r="A1297" s="70">
        <v>45169</v>
      </c>
      <c r="B1297" s="70">
        <v>45169</v>
      </c>
      <c r="C1297" s="71">
        <v>892400</v>
      </c>
      <c r="D1297" s="1" t="s">
        <v>5992</v>
      </c>
      <c r="E1297" s="71">
        <v>2515901</v>
      </c>
      <c r="F1297" s="1">
        <v>496902404</v>
      </c>
      <c r="G1297" s="1" t="s">
        <v>5993</v>
      </c>
      <c r="H1297" s="72" t="s">
        <v>5994</v>
      </c>
      <c r="I1297" s="1" t="s">
        <v>5995</v>
      </c>
      <c r="J1297" s="73">
        <v>1</v>
      </c>
      <c r="K1297" s="73">
        <v>1</v>
      </c>
      <c r="L1297" s="73">
        <v>1</v>
      </c>
      <c r="M1297" s="1">
        <v>1</v>
      </c>
      <c r="N1297" s="1" t="s">
        <v>963</v>
      </c>
      <c r="O1297" s="1" t="s">
        <v>1462</v>
      </c>
      <c r="P1297" s="1">
        <v>15104030</v>
      </c>
      <c r="Q1297" s="73">
        <v>1255986813</v>
      </c>
      <c r="R1297" s="74">
        <v>6.86</v>
      </c>
      <c r="S1297" s="1" t="s">
        <v>1493</v>
      </c>
      <c r="T1297" s="75">
        <v>1.3529500000000001</v>
      </c>
      <c r="U1297" s="76">
        <v>6368357690.3655005</v>
      </c>
      <c r="V1297" s="77">
        <v>6368357690.3655005</v>
      </c>
      <c r="W1297" s="77">
        <v>6368357690.3655005</v>
      </c>
      <c r="X1297" s="76">
        <v>9.9834757008999998E-3</v>
      </c>
      <c r="Y1297" s="71">
        <v>0</v>
      </c>
      <c r="Z1297" s="71">
        <v>1</v>
      </c>
      <c r="AA1297" s="71">
        <v>0</v>
      </c>
      <c r="AB1297" s="71">
        <v>0</v>
      </c>
      <c r="AC1297" s="73">
        <v>1</v>
      </c>
      <c r="AD1297" s="73">
        <v>0</v>
      </c>
      <c r="AE1297" s="1" t="s">
        <v>1494</v>
      </c>
      <c r="AF1297" s="1" t="s">
        <v>1450</v>
      </c>
      <c r="AG1297" s="1" t="s">
        <v>1451</v>
      </c>
      <c r="AI1297" s="2" t="str">
        <f>INDEX('ISO2-ISO3'!$D$1:$D$249, MATCH($N1297, 'ISO2-ISO3'!$C$1:$C$249, 0))</f>
        <v>CAN</v>
      </c>
      <c r="AJ1297" s="2" t="str">
        <f>INDEX('WB Country Groups'!$C$2:$C$219, MATCH($AI1297, 'WB Country Groups'!$B$2:$B$219, 0))</f>
        <v>North America</v>
      </c>
    </row>
    <row r="1298" spans="1:36">
      <c r="A1298" s="70">
        <v>45169</v>
      </c>
      <c r="B1298" s="70">
        <v>45169</v>
      </c>
      <c r="C1298" s="71">
        <v>892400</v>
      </c>
      <c r="D1298" s="1" t="s">
        <v>5996</v>
      </c>
      <c r="E1298" s="71">
        <v>2516001</v>
      </c>
      <c r="G1298" s="1" t="s">
        <v>5997</v>
      </c>
      <c r="H1298" s="72">
        <v>6264048</v>
      </c>
      <c r="I1298" s="1" t="s">
        <v>5998</v>
      </c>
      <c r="J1298" s="73">
        <v>0.4</v>
      </c>
      <c r="K1298" s="73">
        <v>0.4</v>
      </c>
      <c r="L1298" s="73">
        <v>0.4</v>
      </c>
      <c r="M1298" s="1">
        <v>1</v>
      </c>
      <c r="N1298" s="1" t="s">
        <v>975</v>
      </c>
      <c r="O1298" s="1" t="s">
        <v>1484</v>
      </c>
      <c r="P1298" s="1">
        <v>40301020</v>
      </c>
      <c r="Q1298" s="73">
        <v>3594018538</v>
      </c>
      <c r="R1298" s="74">
        <v>8.26</v>
      </c>
      <c r="S1298" s="1" t="s">
        <v>1565</v>
      </c>
      <c r="T1298" s="75">
        <v>7.8417500000000002</v>
      </c>
      <c r="U1298" s="76">
        <v>1514284088.316</v>
      </c>
      <c r="V1298" s="77">
        <v>1514284088.316</v>
      </c>
      <c r="W1298" s="77">
        <v>3785710220.79</v>
      </c>
      <c r="X1298" s="76">
        <v>2.3738959297000001E-3</v>
      </c>
      <c r="Y1298" s="71">
        <v>0</v>
      </c>
      <c r="Z1298" s="71">
        <v>1</v>
      </c>
      <c r="AA1298" s="71">
        <v>0</v>
      </c>
      <c r="AB1298" s="71">
        <v>0</v>
      </c>
      <c r="AC1298" s="73">
        <v>1</v>
      </c>
      <c r="AD1298" s="73">
        <v>0</v>
      </c>
      <c r="AE1298" s="1" t="s">
        <v>1566</v>
      </c>
      <c r="AF1298" s="1" t="s">
        <v>1450</v>
      </c>
      <c r="AG1298" s="1" t="s">
        <v>3271</v>
      </c>
      <c r="AI1298" s="2" t="str">
        <f>INDEX('ISO2-ISO3'!$D$1:$D$249, MATCH($N1298, 'ISO2-ISO3'!$C$1:$C$249, 0))</f>
        <v>CHN</v>
      </c>
      <c r="AJ1298" s="2" t="str">
        <f>INDEX('WB Country Groups'!$C$2:$C$219, MATCH($AI1298, 'WB Country Groups'!$B$2:$B$219, 0))</f>
        <v>East Asia &amp; Pacific</v>
      </c>
    </row>
    <row r="1299" spans="1:36">
      <c r="A1299" s="70">
        <v>45169</v>
      </c>
      <c r="B1299" s="70">
        <v>45169</v>
      </c>
      <c r="C1299" s="71">
        <v>892400</v>
      </c>
      <c r="D1299" s="1" t="s">
        <v>5999</v>
      </c>
      <c r="E1299" s="71">
        <v>2516101</v>
      </c>
      <c r="G1299" s="1" t="s">
        <v>6000</v>
      </c>
      <c r="H1299" s="72">
        <v>766937</v>
      </c>
      <c r="I1299" s="1" t="s">
        <v>6001</v>
      </c>
      <c r="J1299" s="73">
        <v>1</v>
      </c>
      <c r="K1299" s="73">
        <v>1</v>
      </c>
      <c r="L1299" s="73">
        <v>1</v>
      </c>
      <c r="M1299" s="1">
        <v>1</v>
      </c>
      <c r="N1299" s="1" t="s">
        <v>1369</v>
      </c>
      <c r="O1299" s="1" t="s">
        <v>1484</v>
      </c>
      <c r="P1299" s="1">
        <v>40203010</v>
      </c>
      <c r="Q1299" s="73">
        <v>548105298</v>
      </c>
      <c r="R1299" s="74">
        <v>8.8480000000000008</v>
      </c>
      <c r="S1299" s="1" t="s">
        <v>1669</v>
      </c>
      <c r="T1299" s="75">
        <v>0.78917255257862096</v>
      </c>
      <c r="U1299" s="76">
        <v>6145215847.7354698</v>
      </c>
      <c r="V1299" s="77">
        <v>6145215847.7354698</v>
      </c>
      <c r="W1299" s="77">
        <v>6145215847.7354698</v>
      </c>
      <c r="X1299" s="76">
        <v>9.6336631947999997E-3</v>
      </c>
      <c r="Y1299" s="71">
        <v>0</v>
      </c>
      <c r="Z1299" s="71">
        <v>1</v>
      </c>
      <c r="AA1299" s="71">
        <v>0</v>
      </c>
      <c r="AB1299" s="71">
        <v>0</v>
      </c>
      <c r="AC1299" s="73">
        <v>1</v>
      </c>
      <c r="AD1299" s="73">
        <v>0</v>
      </c>
      <c r="AE1299" s="1" t="s">
        <v>1670</v>
      </c>
      <c r="AF1299" s="1" t="s">
        <v>1450</v>
      </c>
      <c r="AG1299" s="1" t="s">
        <v>1451</v>
      </c>
      <c r="AI1299" s="2" t="str">
        <f>INDEX('ISO2-ISO3'!$D$1:$D$249, MATCH($N1299, 'ISO2-ISO3'!$C$1:$C$249, 0))</f>
        <v>GBR</v>
      </c>
      <c r="AJ1299" s="2" t="str">
        <f>INDEX('WB Country Groups'!$C$2:$C$219, MATCH($AI1299, 'WB Country Groups'!$B$2:$B$219, 0))</f>
        <v>Europe &amp; Central Asia</v>
      </c>
    </row>
    <row r="1300" spans="1:36">
      <c r="A1300" s="70">
        <v>45169</v>
      </c>
      <c r="B1300" s="70">
        <v>45169</v>
      </c>
      <c r="C1300" s="71">
        <v>892400</v>
      </c>
      <c r="D1300" s="1" t="s">
        <v>6002</v>
      </c>
      <c r="E1300" s="71">
        <v>2516801</v>
      </c>
      <c r="G1300" s="1" t="s">
        <v>6003</v>
      </c>
      <c r="H1300" s="72">
        <v>6005850</v>
      </c>
      <c r="I1300" s="1" t="s">
        <v>6004</v>
      </c>
      <c r="J1300" s="73">
        <v>0.95</v>
      </c>
      <c r="K1300" s="73">
        <v>0.95</v>
      </c>
      <c r="L1300" s="73">
        <v>0.95</v>
      </c>
      <c r="M1300" s="1">
        <v>1</v>
      </c>
      <c r="N1300" s="1" t="s">
        <v>1330</v>
      </c>
      <c r="O1300" s="1" t="s">
        <v>1474</v>
      </c>
      <c r="P1300" s="1">
        <v>45202030</v>
      </c>
      <c r="Q1300" s="73">
        <v>3047853828</v>
      </c>
      <c r="R1300" s="74">
        <v>36.6</v>
      </c>
      <c r="S1300" s="1" t="s">
        <v>3111</v>
      </c>
      <c r="T1300" s="75">
        <v>31.846499999999999</v>
      </c>
      <c r="U1300" s="76">
        <v>3327645976.7811198</v>
      </c>
      <c r="V1300" s="77">
        <v>3327645976.7811198</v>
      </c>
      <c r="W1300" s="77">
        <v>3502785238.71697</v>
      </c>
      <c r="X1300" s="76">
        <v>5.2166467975000002E-3</v>
      </c>
      <c r="Y1300" s="71">
        <v>0</v>
      </c>
      <c r="Z1300" s="71">
        <v>1</v>
      </c>
      <c r="AA1300" s="71">
        <v>0</v>
      </c>
      <c r="AB1300" s="71">
        <v>0</v>
      </c>
      <c r="AC1300" s="73">
        <v>1</v>
      </c>
      <c r="AD1300" s="73">
        <v>0</v>
      </c>
      <c r="AE1300" s="1" t="s">
        <v>3112</v>
      </c>
      <c r="AF1300" s="1" t="s">
        <v>1450</v>
      </c>
      <c r="AG1300" s="1" t="s">
        <v>1451</v>
      </c>
      <c r="AI1300" s="2" t="str">
        <f>INDEX('ISO2-ISO3'!$D$1:$D$249, MATCH($N1300, 'ISO2-ISO3'!$C$1:$C$249, 0))</f>
        <v>TWN</v>
      </c>
      <c r="AJ1300" s="2" t="str">
        <f>INDEX('WB Country Groups'!$C$2:$C$219, MATCH($AI1300, 'WB Country Groups'!$B$2:$B$219, 0))</f>
        <v>East Asia &amp; Pacific</v>
      </c>
    </row>
    <row r="1301" spans="1:36">
      <c r="A1301" s="70">
        <v>45169</v>
      </c>
      <c r="B1301" s="70">
        <v>45169</v>
      </c>
      <c r="C1301" s="71">
        <v>892400</v>
      </c>
      <c r="D1301" s="1" t="s">
        <v>6005</v>
      </c>
      <c r="E1301" s="71">
        <v>2517001</v>
      </c>
      <c r="F1301" s="1" t="s">
        <v>6006</v>
      </c>
      <c r="G1301" s="1" t="s">
        <v>6007</v>
      </c>
      <c r="H1301" s="72">
        <v>2100845</v>
      </c>
      <c r="I1301" s="1" t="s">
        <v>6008</v>
      </c>
      <c r="J1301" s="73">
        <v>0.45</v>
      </c>
      <c r="K1301" s="73">
        <v>0.45</v>
      </c>
      <c r="L1301" s="73">
        <v>0.45</v>
      </c>
      <c r="M1301" s="1">
        <v>1</v>
      </c>
      <c r="N1301" s="1" t="s">
        <v>973</v>
      </c>
      <c r="O1301" s="1" t="s">
        <v>1484</v>
      </c>
      <c r="P1301" s="1">
        <v>40101010</v>
      </c>
      <c r="Q1301" s="73">
        <v>101017081116</v>
      </c>
      <c r="R1301" s="74">
        <v>93</v>
      </c>
      <c r="S1301" s="1" t="s">
        <v>3580</v>
      </c>
      <c r="T1301" s="75">
        <v>856.65</v>
      </c>
      <c r="U1301" s="76">
        <v>4934996608.5386105</v>
      </c>
      <c r="V1301" s="77">
        <v>4934996608.5386105</v>
      </c>
      <c r="W1301" s="77">
        <v>10966659130.0858</v>
      </c>
      <c r="X1301" s="76">
        <v>7.7364402442000003E-3</v>
      </c>
      <c r="Y1301" s="71">
        <v>1</v>
      </c>
      <c r="Z1301" s="71">
        <v>0</v>
      </c>
      <c r="AA1301" s="71">
        <v>0</v>
      </c>
      <c r="AB1301" s="71">
        <v>0</v>
      </c>
      <c r="AC1301" s="73">
        <v>1</v>
      </c>
      <c r="AD1301" s="73">
        <v>0</v>
      </c>
      <c r="AE1301" s="1" t="s">
        <v>3581</v>
      </c>
      <c r="AF1301" s="1" t="s">
        <v>1450</v>
      </c>
      <c r="AG1301" s="1" t="s">
        <v>1451</v>
      </c>
      <c r="AI1301" s="2" t="str">
        <f>INDEX('ISO2-ISO3'!$D$1:$D$249, MATCH($N1301, 'ISO2-ISO3'!$C$1:$C$249, 0))</f>
        <v>CHL</v>
      </c>
      <c r="AJ1301" s="2" t="str">
        <f>INDEX('WB Country Groups'!$C$2:$C$219, MATCH($AI1301, 'WB Country Groups'!$B$2:$B$219, 0))</f>
        <v>Latin America &amp; Caribbean</v>
      </c>
    </row>
    <row r="1302" spans="1:36">
      <c r="A1302" s="70">
        <v>45169</v>
      </c>
      <c r="B1302" s="70">
        <v>45169</v>
      </c>
      <c r="C1302" s="71">
        <v>892400</v>
      </c>
      <c r="D1302" s="1" t="s">
        <v>6009</v>
      </c>
      <c r="E1302" s="71">
        <v>2517501</v>
      </c>
      <c r="G1302" s="1" t="s">
        <v>6010</v>
      </c>
      <c r="H1302" s="72">
        <v>6687184</v>
      </c>
      <c r="I1302" s="1" t="s">
        <v>6011</v>
      </c>
      <c r="J1302" s="73">
        <v>0.2</v>
      </c>
      <c r="K1302" s="73">
        <v>0.2</v>
      </c>
      <c r="L1302" s="73">
        <v>0.2</v>
      </c>
      <c r="M1302" s="1">
        <v>1</v>
      </c>
      <c r="N1302" s="1" t="s">
        <v>1099</v>
      </c>
      <c r="O1302" s="1" t="s">
        <v>1499</v>
      </c>
      <c r="P1302" s="1">
        <v>30301010</v>
      </c>
      <c r="Q1302" s="73">
        <v>38150000000</v>
      </c>
      <c r="R1302" s="74">
        <v>3670</v>
      </c>
      <c r="S1302" s="1" t="s">
        <v>3616</v>
      </c>
      <c r="T1302" s="75">
        <v>15230</v>
      </c>
      <c r="U1302" s="76">
        <v>1838614576.4937601</v>
      </c>
      <c r="V1302" s="77">
        <v>1838614576.4937601</v>
      </c>
      <c r="W1302" s="77">
        <v>9193072882.4688091</v>
      </c>
      <c r="X1302" s="76">
        <v>2.8823387190999999E-3</v>
      </c>
      <c r="Y1302" s="71">
        <v>1</v>
      </c>
      <c r="Z1302" s="71">
        <v>0</v>
      </c>
      <c r="AA1302" s="71">
        <v>0</v>
      </c>
      <c r="AB1302" s="71">
        <v>0</v>
      </c>
      <c r="AC1302" s="73">
        <v>1</v>
      </c>
      <c r="AD1302" s="73">
        <v>0</v>
      </c>
      <c r="AE1302" s="1" t="s">
        <v>3617</v>
      </c>
      <c r="AF1302" s="1" t="s">
        <v>1450</v>
      </c>
      <c r="AG1302" s="1" t="s">
        <v>1451</v>
      </c>
      <c r="AI1302" s="2" t="str">
        <f>INDEX('ISO2-ISO3'!$D$1:$D$249, MATCH($N1302, 'ISO2-ISO3'!$C$1:$C$249, 0))</f>
        <v>IDN</v>
      </c>
      <c r="AJ1302" s="2" t="str">
        <f>INDEX('WB Country Groups'!$C$2:$C$219, MATCH($AI1302, 'WB Country Groups'!$B$2:$B$219, 0))</f>
        <v>East Asia &amp; Pacific</v>
      </c>
    </row>
    <row r="1303" spans="1:36">
      <c r="A1303" s="70">
        <v>45169</v>
      </c>
      <c r="B1303" s="70">
        <v>45169</v>
      </c>
      <c r="C1303" s="71">
        <v>892400</v>
      </c>
      <c r="D1303" s="1" t="s">
        <v>6012</v>
      </c>
      <c r="E1303" s="71">
        <v>2517801</v>
      </c>
      <c r="G1303" s="1" t="s">
        <v>6013</v>
      </c>
      <c r="H1303" s="72">
        <v>6513126</v>
      </c>
      <c r="I1303" s="1" t="s">
        <v>6014</v>
      </c>
      <c r="J1303" s="73">
        <v>0.9</v>
      </c>
      <c r="K1303" s="73">
        <v>0.9</v>
      </c>
      <c r="L1303" s="73">
        <v>0.9</v>
      </c>
      <c r="M1303" s="1">
        <v>1</v>
      </c>
      <c r="N1303" s="1" t="s">
        <v>1115</v>
      </c>
      <c r="O1303" s="1" t="s">
        <v>1484</v>
      </c>
      <c r="P1303" s="1">
        <v>40301040</v>
      </c>
      <c r="Q1303" s="73">
        <v>2002500000</v>
      </c>
      <c r="R1303" s="74">
        <v>3227</v>
      </c>
      <c r="S1303" s="1" t="s">
        <v>1479</v>
      </c>
      <c r="T1303" s="75">
        <v>145.58500000000001</v>
      </c>
      <c r="U1303" s="76">
        <v>39948214101.727501</v>
      </c>
      <c r="V1303" s="77">
        <v>39948214101.727501</v>
      </c>
      <c r="W1303" s="77">
        <v>44386904557.474998</v>
      </c>
      <c r="X1303" s="76">
        <v>6.2625569129600003E-2</v>
      </c>
      <c r="Y1303" s="71">
        <v>1</v>
      </c>
      <c r="Z1303" s="71">
        <v>0</v>
      </c>
      <c r="AA1303" s="71">
        <v>0</v>
      </c>
      <c r="AB1303" s="71">
        <v>0</v>
      </c>
      <c r="AC1303" s="73">
        <v>1</v>
      </c>
      <c r="AD1303" s="73">
        <v>0</v>
      </c>
      <c r="AE1303" s="1" t="s">
        <v>1480</v>
      </c>
      <c r="AF1303" s="1" t="s">
        <v>1450</v>
      </c>
      <c r="AG1303" s="1" t="s">
        <v>1451</v>
      </c>
      <c r="AI1303" s="2" t="str">
        <f>INDEX('ISO2-ISO3'!$D$1:$D$249, MATCH($N1303, 'ISO2-ISO3'!$C$1:$C$249, 0))</f>
        <v>JPN</v>
      </c>
      <c r="AJ1303" s="2" t="str">
        <f>INDEX('WB Country Groups'!$C$2:$C$219, MATCH($AI1303, 'WB Country Groups'!$B$2:$B$219, 0))</f>
        <v>East Asia &amp; Pacific</v>
      </c>
    </row>
    <row r="1304" spans="1:36">
      <c r="A1304" s="70">
        <v>45169</v>
      </c>
      <c r="B1304" s="70">
        <v>45169</v>
      </c>
      <c r="C1304" s="71">
        <v>892400</v>
      </c>
      <c r="D1304" s="1" t="s">
        <v>6015</v>
      </c>
      <c r="E1304" s="71">
        <v>2518401</v>
      </c>
      <c r="G1304" s="1" t="s">
        <v>6016</v>
      </c>
      <c r="H1304" s="72">
        <v>6525875</v>
      </c>
      <c r="I1304" s="1" t="s">
        <v>6017</v>
      </c>
      <c r="J1304" s="73">
        <v>0.85</v>
      </c>
      <c r="K1304" s="73">
        <v>0.85</v>
      </c>
      <c r="L1304" s="73">
        <v>0.85</v>
      </c>
      <c r="M1304" s="1">
        <v>1</v>
      </c>
      <c r="N1304" s="1" t="s">
        <v>1330</v>
      </c>
      <c r="O1304" s="1" t="s">
        <v>1484</v>
      </c>
      <c r="P1304" s="1">
        <v>40101010</v>
      </c>
      <c r="Q1304" s="73">
        <v>12376439941</v>
      </c>
      <c r="R1304" s="74">
        <v>17.100000000000001</v>
      </c>
      <c r="S1304" s="1" t="s">
        <v>3111</v>
      </c>
      <c r="T1304" s="75">
        <v>31.846499999999999</v>
      </c>
      <c r="U1304" s="76">
        <v>5648707221.9061804</v>
      </c>
      <c r="V1304" s="77">
        <v>5648707221.9061804</v>
      </c>
      <c r="W1304" s="77">
        <v>6645537908.1249104</v>
      </c>
      <c r="X1304" s="76">
        <v>8.8553021097999996E-3</v>
      </c>
      <c r="Y1304" s="71">
        <v>0</v>
      </c>
      <c r="Z1304" s="71">
        <v>1</v>
      </c>
      <c r="AA1304" s="71">
        <v>0</v>
      </c>
      <c r="AB1304" s="71">
        <v>0</v>
      </c>
      <c r="AC1304" s="73">
        <v>1</v>
      </c>
      <c r="AD1304" s="73">
        <v>0</v>
      </c>
      <c r="AE1304" s="1" t="s">
        <v>3112</v>
      </c>
      <c r="AF1304" s="1" t="s">
        <v>1450</v>
      </c>
      <c r="AG1304" s="1" t="s">
        <v>1451</v>
      </c>
      <c r="AI1304" s="2" t="str">
        <f>INDEX('ISO2-ISO3'!$D$1:$D$249, MATCH($N1304, 'ISO2-ISO3'!$C$1:$C$249, 0))</f>
        <v>TWN</v>
      </c>
      <c r="AJ1304" s="2" t="str">
        <f>INDEX('WB Country Groups'!$C$2:$C$219, MATCH($AI1304, 'WB Country Groups'!$B$2:$B$219, 0))</f>
        <v>East Asia &amp; Pacific</v>
      </c>
    </row>
    <row r="1305" spans="1:36">
      <c r="A1305" s="70">
        <v>45169</v>
      </c>
      <c r="B1305" s="70">
        <v>45169</v>
      </c>
      <c r="C1305" s="71">
        <v>892400</v>
      </c>
      <c r="D1305" s="1" t="s">
        <v>6018</v>
      </c>
      <c r="E1305" s="71">
        <v>2518502</v>
      </c>
      <c r="F1305" s="1" t="s">
        <v>6019</v>
      </c>
      <c r="G1305" s="1" t="s">
        <v>6020</v>
      </c>
      <c r="H1305" s="72">
        <v>2205706</v>
      </c>
      <c r="I1305" s="1" t="s">
        <v>6021</v>
      </c>
      <c r="J1305" s="73">
        <v>0.4</v>
      </c>
      <c r="K1305" s="73">
        <v>0.4</v>
      </c>
      <c r="L1305" s="73">
        <v>0.4</v>
      </c>
      <c r="M1305" s="1">
        <v>1</v>
      </c>
      <c r="N1305" s="1" t="s">
        <v>982</v>
      </c>
      <c r="O1305" s="1" t="s">
        <v>1548</v>
      </c>
      <c r="P1305" s="1">
        <v>55101010</v>
      </c>
      <c r="Q1305" s="73">
        <v>1107677894</v>
      </c>
      <c r="R1305" s="74">
        <v>14980</v>
      </c>
      <c r="S1305" s="1" t="s">
        <v>3941</v>
      </c>
      <c r="T1305" s="75">
        <v>4095.5</v>
      </c>
      <c r="U1305" s="76">
        <v>1620609434.9525101</v>
      </c>
      <c r="V1305" s="77">
        <v>1620609434.9525101</v>
      </c>
      <c r="W1305" s="77">
        <v>4051523587.3812699</v>
      </c>
      <c r="X1305" s="76">
        <v>2.540578859E-3</v>
      </c>
      <c r="Y1305" s="71">
        <v>0</v>
      </c>
      <c r="Z1305" s="71">
        <v>1</v>
      </c>
      <c r="AA1305" s="71">
        <v>0</v>
      </c>
      <c r="AB1305" s="71">
        <v>0</v>
      </c>
      <c r="AC1305" s="73">
        <v>0</v>
      </c>
      <c r="AD1305" s="73">
        <v>1</v>
      </c>
      <c r="AE1305" s="1" t="s">
        <v>3942</v>
      </c>
      <c r="AF1305" s="1" t="s">
        <v>1450</v>
      </c>
      <c r="AG1305" s="1" t="s">
        <v>1451</v>
      </c>
      <c r="AI1305" s="2" t="str">
        <f>INDEX('ISO2-ISO3'!$D$1:$D$249, MATCH($N1305, 'ISO2-ISO3'!$C$1:$C$249, 0))</f>
        <v>COL</v>
      </c>
      <c r="AJ1305" s="2" t="str">
        <f>INDEX('WB Country Groups'!$C$2:$C$219, MATCH($AI1305, 'WB Country Groups'!$B$2:$B$219, 0))</f>
        <v>Latin America &amp; Caribbean</v>
      </c>
    </row>
    <row r="1306" spans="1:36">
      <c r="A1306" s="70">
        <v>45169</v>
      </c>
      <c r="B1306" s="70">
        <v>45169</v>
      </c>
      <c r="C1306" s="71">
        <v>892400</v>
      </c>
      <c r="D1306" s="1" t="s">
        <v>6022</v>
      </c>
      <c r="E1306" s="71">
        <v>2518701</v>
      </c>
      <c r="G1306" s="1" t="s">
        <v>6023</v>
      </c>
      <c r="H1306" s="72">
        <v>7332687</v>
      </c>
      <c r="I1306" s="1" t="s">
        <v>6024</v>
      </c>
      <c r="J1306" s="73">
        <v>0.7</v>
      </c>
      <c r="K1306" s="73">
        <v>0.7</v>
      </c>
      <c r="L1306" s="73">
        <v>0.7</v>
      </c>
      <c r="M1306" s="1">
        <v>1</v>
      </c>
      <c r="N1306" s="1" t="s">
        <v>1322</v>
      </c>
      <c r="O1306" s="1" t="s">
        <v>1467</v>
      </c>
      <c r="P1306" s="1">
        <v>20106020</v>
      </c>
      <c r="Q1306" s="73">
        <v>413876823</v>
      </c>
      <c r="R1306" s="74">
        <v>385.2</v>
      </c>
      <c r="S1306" s="1" t="s">
        <v>1613</v>
      </c>
      <c r="T1306" s="75">
        <v>10.9499</v>
      </c>
      <c r="U1306" s="76">
        <v>10191668102.331499</v>
      </c>
      <c r="V1306" s="77">
        <v>10191668102.331499</v>
      </c>
      <c r="W1306" s="77">
        <v>14559525860.4736</v>
      </c>
      <c r="X1306" s="76">
        <v>1.5977160172000002E-2</v>
      </c>
      <c r="Y1306" s="71">
        <v>0</v>
      </c>
      <c r="Z1306" s="71">
        <v>1</v>
      </c>
      <c r="AA1306" s="71">
        <v>0</v>
      </c>
      <c r="AB1306" s="71">
        <v>0</v>
      </c>
      <c r="AC1306" s="73">
        <v>0</v>
      </c>
      <c r="AD1306" s="73">
        <v>1</v>
      </c>
      <c r="AE1306" s="1" t="s">
        <v>1614</v>
      </c>
      <c r="AF1306" s="1" t="s">
        <v>1450</v>
      </c>
      <c r="AG1306" s="1" t="s">
        <v>1451</v>
      </c>
      <c r="AI1306" s="2" t="str">
        <f>INDEX('ISO2-ISO3'!$D$1:$D$249, MATCH($N1306, 'ISO2-ISO3'!$C$1:$C$249, 0))</f>
        <v>SWE</v>
      </c>
      <c r="AJ1306" s="2" t="str">
        <f>INDEX('WB Country Groups'!$C$2:$C$219, MATCH($AI1306, 'WB Country Groups'!$B$2:$B$219, 0))</f>
        <v>Europe &amp; Central Asia</v>
      </c>
    </row>
    <row r="1307" spans="1:36">
      <c r="A1307" s="70">
        <v>45169</v>
      </c>
      <c r="B1307" s="70">
        <v>45169</v>
      </c>
      <c r="C1307" s="71">
        <v>892400</v>
      </c>
      <c r="D1307" s="1" t="s">
        <v>6025</v>
      </c>
      <c r="E1307" s="71">
        <v>2519401</v>
      </c>
      <c r="G1307" s="1" t="s">
        <v>6026</v>
      </c>
      <c r="H1307" s="72">
        <v>7383072</v>
      </c>
      <c r="I1307" s="1" t="s">
        <v>6027</v>
      </c>
      <c r="J1307" s="73">
        <v>0.95</v>
      </c>
      <c r="K1307" s="73">
        <v>0.95</v>
      </c>
      <c r="L1307" s="73">
        <v>0.95</v>
      </c>
      <c r="M1307" s="1">
        <v>1</v>
      </c>
      <c r="N1307" s="1" t="s">
        <v>1311</v>
      </c>
      <c r="O1307" s="1" t="s">
        <v>1548</v>
      </c>
      <c r="P1307" s="1">
        <v>55102010</v>
      </c>
      <c r="Q1307" s="73">
        <v>261990074</v>
      </c>
      <c r="R1307" s="74">
        <v>15.744999999999999</v>
      </c>
      <c r="S1307" s="1" t="s">
        <v>1456</v>
      </c>
      <c r="T1307" s="75">
        <v>0.92136177270005104</v>
      </c>
      <c r="U1307" s="76">
        <v>4253250075.5805302</v>
      </c>
      <c r="V1307" s="77">
        <v>4253250075.5805302</v>
      </c>
      <c r="W1307" s="77">
        <v>4477105342.7163496</v>
      </c>
      <c r="X1307" s="76">
        <v>6.6676874705000003E-3</v>
      </c>
      <c r="Y1307" s="71">
        <v>0</v>
      </c>
      <c r="Z1307" s="71">
        <v>1</v>
      </c>
      <c r="AA1307" s="71">
        <v>0</v>
      </c>
      <c r="AB1307" s="71">
        <v>0</v>
      </c>
      <c r="AC1307" s="73">
        <v>1</v>
      </c>
      <c r="AD1307" s="73">
        <v>0</v>
      </c>
      <c r="AE1307" s="1" t="s">
        <v>1647</v>
      </c>
      <c r="AF1307" s="1" t="s">
        <v>1450</v>
      </c>
      <c r="AG1307" s="1" t="s">
        <v>1451</v>
      </c>
      <c r="AI1307" s="2" t="str">
        <f>INDEX('ISO2-ISO3'!$D$1:$D$249, MATCH($N1307, 'ISO2-ISO3'!$C$1:$C$249, 0))</f>
        <v>ESP</v>
      </c>
      <c r="AJ1307" s="2" t="str">
        <f>INDEX('WB Country Groups'!$C$2:$C$219, MATCH($AI1307, 'WB Country Groups'!$B$2:$B$219, 0))</f>
        <v>Europe &amp; Central Asia</v>
      </c>
    </row>
    <row r="1308" spans="1:36">
      <c r="A1308" s="70">
        <v>45169</v>
      </c>
      <c r="B1308" s="70">
        <v>45169</v>
      </c>
      <c r="C1308" s="71">
        <v>892400</v>
      </c>
      <c r="D1308" s="1" t="s">
        <v>6028</v>
      </c>
      <c r="E1308" s="71">
        <v>2519601</v>
      </c>
      <c r="G1308" s="1" t="s">
        <v>6029</v>
      </c>
      <c r="H1308" s="72">
        <v>7390113</v>
      </c>
      <c r="I1308" s="1" t="s">
        <v>6030</v>
      </c>
      <c r="J1308" s="73">
        <v>0.6</v>
      </c>
      <c r="K1308" s="73">
        <v>0.6</v>
      </c>
      <c r="L1308" s="73">
        <v>0.6</v>
      </c>
      <c r="M1308" s="1">
        <v>1</v>
      </c>
      <c r="N1308" s="1" t="s">
        <v>1042</v>
      </c>
      <c r="O1308" s="1" t="s">
        <v>1484</v>
      </c>
      <c r="P1308" s="1">
        <v>40201030</v>
      </c>
      <c r="Q1308" s="73">
        <v>44407677</v>
      </c>
      <c r="R1308" s="74">
        <v>84.45</v>
      </c>
      <c r="S1308" s="1" t="s">
        <v>1456</v>
      </c>
      <c r="T1308" s="75">
        <v>0.92136177270005104</v>
      </c>
      <c r="U1308" s="76">
        <v>2442186185.9929099</v>
      </c>
      <c r="V1308" s="77">
        <v>2442186185.9929099</v>
      </c>
      <c r="W1308" s="77">
        <v>4070310309.9881802</v>
      </c>
      <c r="X1308" s="76">
        <v>3.8285391038999999E-3</v>
      </c>
      <c r="Y1308" s="71">
        <v>0</v>
      </c>
      <c r="Z1308" s="71">
        <v>1</v>
      </c>
      <c r="AA1308" s="71">
        <v>0</v>
      </c>
      <c r="AB1308" s="71">
        <v>0</v>
      </c>
      <c r="AC1308" s="73">
        <v>0.5</v>
      </c>
      <c r="AD1308" s="73">
        <v>0.5</v>
      </c>
      <c r="AE1308" s="1" t="s">
        <v>1457</v>
      </c>
      <c r="AF1308" s="1" t="s">
        <v>1450</v>
      </c>
      <c r="AG1308" s="1" t="s">
        <v>1451</v>
      </c>
      <c r="AI1308" s="2" t="str">
        <f>INDEX('ISO2-ISO3'!$D$1:$D$249, MATCH($N1308, 'ISO2-ISO3'!$C$1:$C$249, 0))</f>
        <v>FRA</v>
      </c>
      <c r="AJ1308" s="2" t="str">
        <f>INDEX('WB Country Groups'!$C$2:$C$219, MATCH($AI1308, 'WB Country Groups'!$B$2:$B$219, 0))</f>
        <v>Europe &amp; Central Asia</v>
      </c>
    </row>
    <row r="1309" spans="1:36">
      <c r="A1309" s="70">
        <v>45169</v>
      </c>
      <c r="B1309" s="70">
        <v>45169</v>
      </c>
      <c r="C1309" s="71">
        <v>892400</v>
      </c>
      <c r="D1309" s="1" t="s">
        <v>6031</v>
      </c>
      <c r="E1309" s="71">
        <v>2519801</v>
      </c>
      <c r="G1309" s="1" t="s">
        <v>6032</v>
      </c>
      <c r="H1309" s="72">
        <v>6533232</v>
      </c>
      <c r="I1309" s="1" t="s">
        <v>6033</v>
      </c>
      <c r="J1309" s="73">
        <v>1</v>
      </c>
      <c r="K1309" s="73">
        <v>1</v>
      </c>
      <c r="L1309" s="73">
        <v>1</v>
      </c>
      <c r="M1309" s="1">
        <v>1</v>
      </c>
      <c r="N1309" s="1" t="s">
        <v>908</v>
      </c>
      <c r="O1309" s="1" t="s">
        <v>1462</v>
      </c>
      <c r="P1309" s="1">
        <v>15104050</v>
      </c>
      <c r="Q1309" s="73">
        <v>460875854</v>
      </c>
      <c r="R1309" s="74">
        <v>21.01</v>
      </c>
      <c r="S1309" s="1" t="s">
        <v>1578</v>
      </c>
      <c r="T1309" s="75">
        <v>1.54404385084536</v>
      </c>
      <c r="U1309" s="76">
        <v>6271196046.1735296</v>
      </c>
      <c r="V1309" s="77">
        <v>6271196046.1735296</v>
      </c>
      <c r="W1309" s="77">
        <v>6271196046.1735296</v>
      </c>
      <c r="X1309" s="76">
        <v>9.8311584221000003E-3</v>
      </c>
      <c r="Y1309" s="71">
        <v>0</v>
      </c>
      <c r="Z1309" s="71">
        <v>1</v>
      </c>
      <c r="AA1309" s="71">
        <v>0</v>
      </c>
      <c r="AB1309" s="71">
        <v>0</v>
      </c>
      <c r="AC1309" s="73">
        <v>1</v>
      </c>
      <c r="AD1309" s="73">
        <v>0</v>
      </c>
      <c r="AE1309" s="1" t="s">
        <v>1579</v>
      </c>
      <c r="AF1309" s="1" t="s">
        <v>1450</v>
      </c>
      <c r="AG1309" s="1" t="s">
        <v>1451</v>
      </c>
      <c r="AI1309" s="2" t="str">
        <f>INDEX('ISO2-ISO3'!$D$1:$D$249, MATCH($N1309, 'ISO2-ISO3'!$C$1:$C$249, 0))</f>
        <v>AUS</v>
      </c>
      <c r="AJ1309" s="2" t="str">
        <f>INDEX('WB Country Groups'!$C$2:$C$219, MATCH($AI1309, 'WB Country Groups'!$B$2:$B$219, 0))</f>
        <v>East Asia &amp; Pacific</v>
      </c>
    </row>
    <row r="1310" spans="1:36">
      <c r="A1310" s="70">
        <v>45169</v>
      </c>
      <c r="B1310" s="70">
        <v>45169</v>
      </c>
      <c r="C1310" s="71">
        <v>892400</v>
      </c>
      <c r="D1310" s="1" t="s">
        <v>6034</v>
      </c>
      <c r="E1310" s="71">
        <v>2521301</v>
      </c>
      <c r="F1310" s="1">
        <v>31100100</v>
      </c>
      <c r="G1310" s="1" t="s">
        <v>6035</v>
      </c>
      <c r="H1310" s="72">
        <v>2089212</v>
      </c>
      <c r="I1310" s="1" t="s">
        <v>6036</v>
      </c>
      <c r="J1310" s="73">
        <v>1</v>
      </c>
      <c r="K1310" s="73">
        <v>1</v>
      </c>
      <c r="L1310" s="73">
        <v>1</v>
      </c>
      <c r="M1310" s="1">
        <v>1</v>
      </c>
      <c r="N1310" s="1" t="s">
        <v>1375</v>
      </c>
      <c r="O1310" s="1" t="s">
        <v>1467</v>
      </c>
      <c r="P1310" s="1">
        <v>20104010</v>
      </c>
      <c r="Q1310" s="73">
        <v>230280930</v>
      </c>
      <c r="R1310" s="74">
        <v>159.51</v>
      </c>
      <c r="S1310" s="1" t="s">
        <v>1448</v>
      </c>
      <c r="T1310" s="75">
        <v>1</v>
      </c>
      <c r="U1310" s="76">
        <v>36732111144.300003</v>
      </c>
      <c r="V1310" s="77">
        <v>36732111144.300003</v>
      </c>
      <c r="W1310" s="77">
        <v>36732111144.300003</v>
      </c>
      <c r="X1310" s="76">
        <v>5.7583784844200001E-2</v>
      </c>
      <c r="Y1310" s="71">
        <v>0</v>
      </c>
      <c r="Z1310" s="71">
        <v>1</v>
      </c>
      <c r="AA1310" s="71">
        <v>0</v>
      </c>
      <c r="AB1310" s="71">
        <v>0</v>
      </c>
      <c r="AC1310" s="73">
        <v>0.5</v>
      </c>
      <c r="AD1310" s="73">
        <v>0.5</v>
      </c>
      <c r="AE1310" s="1" t="s">
        <v>1449</v>
      </c>
      <c r="AF1310" s="1" t="s">
        <v>1450</v>
      </c>
      <c r="AG1310" s="1" t="s">
        <v>1451</v>
      </c>
      <c r="AI1310" s="2" t="str">
        <f>INDEX('ISO2-ISO3'!$D$1:$D$249, MATCH($N1310, 'ISO2-ISO3'!$C$1:$C$249, 0))</f>
        <v>USA</v>
      </c>
      <c r="AJ1310" s="2" t="str">
        <f>INDEX('WB Country Groups'!$C$2:$C$219, MATCH($AI1310, 'WB Country Groups'!$B$2:$B$219, 0))</f>
        <v>North America</v>
      </c>
    </row>
    <row r="1311" spans="1:36">
      <c r="A1311" s="70">
        <v>45169</v>
      </c>
      <c r="B1311" s="70">
        <v>45169</v>
      </c>
      <c r="C1311" s="71">
        <v>892400</v>
      </c>
      <c r="D1311" s="1" t="s">
        <v>6037</v>
      </c>
      <c r="E1311" s="71">
        <v>2521401</v>
      </c>
      <c r="F1311" s="1">
        <v>32095101</v>
      </c>
      <c r="G1311" s="1" t="s">
        <v>6038</v>
      </c>
      <c r="H1311" s="72">
        <v>2145084</v>
      </c>
      <c r="I1311" s="1" t="s">
        <v>6039</v>
      </c>
      <c r="J1311" s="73">
        <v>1</v>
      </c>
      <c r="K1311" s="73">
        <v>1</v>
      </c>
      <c r="L1311" s="73">
        <v>1</v>
      </c>
      <c r="M1311" s="1">
        <v>1</v>
      </c>
      <c r="N1311" s="1" t="s">
        <v>1375</v>
      </c>
      <c r="O1311" s="1" t="s">
        <v>1474</v>
      </c>
      <c r="P1311" s="1">
        <v>45203015</v>
      </c>
      <c r="Q1311" s="73">
        <v>595262194</v>
      </c>
      <c r="R1311" s="74">
        <v>88.38</v>
      </c>
      <c r="S1311" s="1" t="s">
        <v>1448</v>
      </c>
      <c r="T1311" s="75">
        <v>1</v>
      </c>
      <c r="U1311" s="76">
        <v>52609272705.720001</v>
      </c>
      <c r="V1311" s="77">
        <v>52609272705.720001</v>
      </c>
      <c r="W1311" s="77">
        <v>52609272705.720001</v>
      </c>
      <c r="X1311" s="76">
        <v>8.2473915762500002E-2</v>
      </c>
      <c r="Y1311" s="71">
        <v>1</v>
      </c>
      <c r="Z1311" s="71">
        <v>0</v>
      </c>
      <c r="AA1311" s="71">
        <v>0</v>
      </c>
      <c r="AB1311" s="71">
        <v>0</v>
      </c>
      <c r="AC1311" s="73">
        <v>0</v>
      </c>
      <c r="AD1311" s="73">
        <v>1</v>
      </c>
      <c r="AE1311" s="1" t="s">
        <v>1449</v>
      </c>
      <c r="AF1311" s="1" t="s">
        <v>1450</v>
      </c>
      <c r="AG1311" s="1" t="s">
        <v>1451</v>
      </c>
      <c r="AI1311" s="2" t="str">
        <f>INDEX('ISO2-ISO3'!$D$1:$D$249, MATCH($N1311, 'ISO2-ISO3'!$C$1:$C$249, 0))</f>
        <v>USA</v>
      </c>
      <c r="AJ1311" s="2" t="str">
        <f>INDEX('WB Country Groups'!$C$2:$C$219, MATCH($AI1311, 'WB Country Groups'!$B$2:$B$219, 0))</f>
        <v>North America</v>
      </c>
    </row>
    <row r="1312" spans="1:36">
      <c r="A1312" s="70">
        <v>45169</v>
      </c>
      <c r="B1312" s="70">
        <v>45169</v>
      </c>
      <c r="C1312" s="71">
        <v>892400</v>
      </c>
      <c r="D1312" s="1" t="s">
        <v>6040</v>
      </c>
      <c r="E1312" s="71">
        <v>2522601</v>
      </c>
      <c r="F1312" s="1">
        <v>90572207</v>
      </c>
      <c r="G1312" s="1" t="s">
        <v>6041</v>
      </c>
      <c r="H1312" s="72">
        <v>2098508</v>
      </c>
      <c r="I1312" s="1" t="s">
        <v>6042</v>
      </c>
      <c r="J1312" s="73">
        <v>0.9</v>
      </c>
      <c r="K1312" s="73">
        <v>0.9</v>
      </c>
      <c r="L1312" s="73">
        <v>0.9</v>
      </c>
      <c r="M1312" s="1">
        <v>1</v>
      </c>
      <c r="N1312" s="1" t="s">
        <v>1375</v>
      </c>
      <c r="O1312" s="1" t="s">
        <v>1447</v>
      </c>
      <c r="P1312" s="1">
        <v>35203010</v>
      </c>
      <c r="Q1312" s="73">
        <v>24521581</v>
      </c>
      <c r="R1312" s="74">
        <v>400.2</v>
      </c>
      <c r="S1312" s="1" t="s">
        <v>1448</v>
      </c>
      <c r="T1312" s="75">
        <v>1</v>
      </c>
      <c r="U1312" s="76">
        <v>8832183044.5799999</v>
      </c>
      <c r="V1312" s="77">
        <v>8832183044.5799999</v>
      </c>
      <c r="W1312" s="77">
        <v>11780283982.299999</v>
      </c>
      <c r="X1312" s="76">
        <v>1.38459378538E-2</v>
      </c>
      <c r="Y1312" s="71">
        <v>0</v>
      </c>
      <c r="Z1312" s="71">
        <v>1</v>
      </c>
      <c r="AA1312" s="71">
        <v>0</v>
      </c>
      <c r="AB1312" s="71">
        <v>0</v>
      </c>
      <c r="AC1312" s="73">
        <v>1</v>
      </c>
      <c r="AD1312" s="73">
        <v>0</v>
      </c>
      <c r="AE1312" s="1" t="s">
        <v>1449</v>
      </c>
      <c r="AF1312" s="1" t="s">
        <v>1450</v>
      </c>
      <c r="AG1312" s="1" t="s">
        <v>1585</v>
      </c>
      <c r="AI1312" s="2" t="str">
        <f>INDEX('ISO2-ISO3'!$D$1:$D$249, MATCH($N1312, 'ISO2-ISO3'!$C$1:$C$249, 0))</f>
        <v>USA</v>
      </c>
      <c r="AJ1312" s="2" t="str">
        <f>INDEX('WB Country Groups'!$C$2:$C$219, MATCH($AI1312, 'WB Country Groups'!$B$2:$B$219, 0))</f>
        <v>North America</v>
      </c>
    </row>
    <row r="1313" spans="1:36">
      <c r="A1313" s="70">
        <v>45169</v>
      </c>
      <c r="B1313" s="70">
        <v>45169</v>
      </c>
      <c r="C1313" s="71">
        <v>892400</v>
      </c>
      <c r="D1313" s="1" t="s">
        <v>6043</v>
      </c>
      <c r="E1313" s="71">
        <v>2523101</v>
      </c>
      <c r="F1313" s="1">
        <v>115637209</v>
      </c>
      <c r="G1313" s="1" t="s">
        <v>6044</v>
      </c>
      <c r="H1313" s="72">
        <v>2146838</v>
      </c>
      <c r="I1313" s="1" t="s">
        <v>6045</v>
      </c>
      <c r="J1313" s="73">
        <v>1</v>
      </c>
      <c r="K1313" s="73">
        <v>1</v>
      </c>
      <c r="L1313" s="73">
        <v>1</v>
      </c>
      <c r="M1313" s="1">
        <v>1</v>
      </c>
      <c r="N1313" s="1" t="s">
        <v>1375</v>
      </c>
      <c r="O1313" s="1" t="s">
        <v>1499</v>
      </c>
      <c r="P1313" s="1">
        <v>30201020</v>
      </c>
      <c r="Q1313" s="73">
        <v>310000633</v>
      </c>
      <c r="R1313" s="74">
        <v>66.13</v>
      </c>
      <c r="S1313" s="1" t="s">
        <v>1448</v>
      </c>
      <c r="T1313" s="75">
        <v>1</v>
      </c>
      <c r="U1313" s="76">
        <v>20500341860.290001</v>
      </c>
      <c r="V1313" s="77">
        <v>20500341860.290001</v>
      </c>
      <c r="W1313" s="77">
        <v>31878351026.860001</v>
      </c>
      <c r="X1313" s="76">
        <v>3.2137746460500001E-2</v>
      </c>
      <c r="Y1313" s="71">
        <v>1</v>
      </c>
      <c r="Z1313" s="71">
        <v>0</v>
      </c>
      <c r="AA1313" s="71">
        <v>0</v>
      </c>
      <c r="AB1313" s="71">
        <v>0</v>
      </c>
      <c r="AC1313" s="73">
        <v>0.35</v>
      </c>
      <c r="AD1313" s="73">
        <v>0.65</v>
      </c>
      <c r="AE1313" s="1" t="s">
        <v>1449</v>
      </c>
      <c r="AF1313" s="1" t="s">
        <v>1450</v>
      </c>
      <c r="AG1313" s="1" t="s">
        <v>1619</v>
      </c>
      <c r="AI1313" s="2" t="str">
        <f>INDEX('ISO2-ISO3'!$D$1:$D$249, MATCH($N1313, 'ISO2-ISO3'!$C$1:$C$249, 0))</f>
        <v>USA</v>
      </c>
      <c r="AJ1313" s="2" t="str">
        <f>INDEX('WB Country Groups'!$C$2:$C$219, MATCH($AI1313, 'WB Country Groups'!$B$2:$B$219, 0))</f>
        <v>North America</v>
      </c>
    </row>
    <row r="1314" spans="1:36">
      <c r="A1314" s="70">
        <v>45169</v>
      </c>
      <c r="B1314" s="70">
        <v>45169</v>
      </c>
      <c r="C1314" s="71">
        <v>892400</v>
      </c>
      <c r="D1314" s="1" t="s">
        <v>6046</v>
      </c>
      <c r="E1314" s="71">
        <v>2524001</v>
      </c>
      <c r="F1314" s="1">
        <v>159864107</v>
      </c>
      <c r="G1314" s="1" t="s">
        <v>6047</v>
      </c>
      <c r="H1314" s="72">
        <v>2604336</v>
      </c>
      <c r="I1314" s="1" t="s">
        <v>6048</v>
      </c>
      <c r="J1314" s="73">
        <v>1</v>
      </c>
      <c r="K1314" s="73">
        <v>1</v>
      </c>
      <c r="L1314" s="73">
        <v>1</v>
      </c>
      <c r="M1314" s="1">
        <v>1</v>
      </c>
      <c r="N1314" s="1" t="s">
        <v>1375</v>
      </c>
      <c r="O1314" s="1" t="s">
        <v>1447</v>
      </c>
      <c r="P1314" s="1">
        <v>35203010</v>
      </c>
      <c r="Q1314" s="73">
        <v>51181765</v>
      </c>
      <c r="R1314" s="74">
        <v>206.82</v>
      </c>
      <c r="S1314" s="1" t="s">
        <v>1448</v>
      </c>
      <c r="T1314" s="75">
        <v>1</v>
      </c>
      <c r="U1314" s="76">
        <v>10585412637.299999</v>
      </c>
      <c r="V1314" s="77">
        <v>10585412637.299999</v>
      </c>
      <c r="W1314" s="77">
        <v>10585412637.299999</v>
      </c>
      <c r="X1314" s="76">
        <v>1.6594421197300001E-2</v>
      </c>
      <c r="Y1314" s="71">
        <v>0</v>
      </c>
      <c r="Z1314" s="71">
        <v>1</v>
      </c>
      <c r="AA1314" s="71">
        <v>0</v>
      </c>
      <c r="AB1314" s="71">
        <v>0</v>
      </c>
      <c r="AC1314" s="73">
        <v>0</v>
      </c>
      <c r="AD1314" s="73">
        <v>1</v>
      </c>
      <c r="AE1314" s="1" t="s">
        <v>1449</v>
      </c>
      <c r="AF1314" s="1" t="s">
        <v>1450</v>
      </c>
      <c r="AG1314" s="1" t="s">
        <v>1451</v>
      </c>
      <c r="AI1314" s="2" t="str">
        <f>INDEX('ISO2-ISO3'!$D$1:$D$249, MATCH($N1314, 'ISO2-ISO3'!$C$1:$C$249, 0))</f>
        <v>USA</v>
      </c>
      <c r="AJ1314" s="2" t="str">
        <f>INDEX('WB Country Groups'!$C$2:$C$219, MATCH($AI1314, 'WB Country Groups'!$B$2:$B$219, 0))</f>
        <v>North America</v>
      </c>
    </row>
    <row r="1315" spans="1:36">
      <c r="A1315" s="70">
        <v>45169</v>
      </c>
      <c r="B1315" s="70">
        <v>45169</v>
      </c>
      <c r="C1315" s="71">
        <v>892400</v>
      </c>
      <c r="D1315" s="1" t="s">
        <v>6049</v>
      </c>
      <c r="E1315" s="71">
        <v>2526101</v>
      </c>
      <c r="F1315" s="1" t="s">
        <v>6050</v>
      </c>
      <c r="G1315" s="1" t="s">
        <v>6051</v>
      </c>
      <c r="H1315" s="72" t="s">
        <v>6052</v>
      </c>
      <c r="I1315" s="1" t="s">
        <v>6053</v>
      </c>
      <c r="J1315" s="73">
        <v>1</v>
      </c>
      <c r="K1315" s="73">
        <v>1</v>
      </c>
      <c r="L1315" s="73">
        <v>1</v>
      </c>
      <c r="M1315" s="1">
        <v>1</v>
      </c>
      <c r="N1315" s="1" t="s">
        <v>1375</v>
      </c>
      <c r="O1315" s="1" t="s">
        <v>1447</v>
      </c>
      <c r="P1315" s="1">
        <v>35101020</v>
      </c>
      <c r="Q1315" s="73">
        <v>212466141</v>
      </c>
      <c r="R1315" s="74">
        <v>37.090000000000003</v>
      </c>
      <c r="S1315" s="1" t="s">
        <v>1448</v>
      </c>
      <c r="T1315" s="75">
        <v>1</v>
      </c>
      <c r="U1315" s="76">
        <v>7880369169.6899996</v>
      </c>
      <c r="V1315" s="77">
        <v>7880369169.6899996</v>
      </c>
      <c r="W1315" s="77">
        <v>7880369169.6899996</v>
      </c>
      <c r="X1315" s="76">
        <v>1.23538089324E-2</v>
      </c>
      <c r="Y1315" s="71">
        <v>0</v>
      </c>
      <c r="Z1315" s="71">
        <v>1</v>
      </c>
      <c r="AA1315" s="71">
        <v>0</v>
      </c>
      <c r="AB1315" s="71">
        <v>0</v>
      </c>
      <c r="AC1315" s="73">
        <v>1</v>
      </c>
      <c r="AD1315" s="73">
        <v>0</v>
      </c>
      <c r="AE1315" s="1" t="s">
        <v>1475</v>
      </c>
      <c r="AF1315" s="1" t="s">
        <v>1450</v>
      </c>
      <c r="AG1315" s="1" t="s">
        <v>1451</v>
      </c>
      <c r="AI1315" s="2" t="str">
        <f>INDEX('ISO2-ISO3'!$D$1:$D$249, MATCH($N1315, 'ISO2-ISO3'!$C$1:$C$249, 0))</f>
        <v>USA</v>
      </c>
      <c r="AJ1315" s="2" t="str">
        <f>INDEX('WB Country Groups'!$C$2:$C$219, MATCH($AI1315, 'WB Country Groups'!$B$2:$B$219, 0))</f>
        <v>North America</v>
      </c>
    </row>
    <row r="1316" spans="1:36">
      <c r="A1316" s="70">
        <v>45169</v>
      </c>
      <c r="B1316" s="70">
        <v>45169</v>
      </c>
      <c r="C1316" s="71">
        <v>892400</v>
      </c>
      <c r="D1316" s="1" t="s">
        <v>6054</v>
      </c>
      <c r="E1316" s="71">
        <v>2527301</v>
      </c>
      <c r="F1316" s="1">
        <v>303075105</v>
      </c>
      <c r="G1316" s="1" t="s">
        <v>6055</v>
      </c>
      <c r="H1316" s="72">
        <v>2329770</v>
      </c>
      <c r="I1316" s="1" t="s">
        <v>6056</v>
      </c>
      <c r="J1316" s="73">
        <v>1</v>
      </c>
      <c r="K1316" s="73">
        <v>1</v>
      </c>
      <c r="L1316" s="73">
        <v>1</v>
      </c>
      <c r="M1316" s="1">
        <v>1</v>
      </c>
      <c r="N1316" s="1" t="s">
        <v>1375</v>
      </c>
      <c r="O1316" s="1" t="s">
        <v>1484</v>
      </c>
      <c r="P1316" s="1">
        <v>40203040</v>
      </c>
      <c r="Q1316" s="73">
        <v>38319485</v>
      </c>
      <c r="R1316" s="74">
        <v>436.41</v>
      </c>
      <c r="S1316" s="1" t="s">
        <v>1448</v>
      </c>
      <c r="T1316" s="75">
        <v>1</v>
      </c>
      <c r="U1316" s="76">
        <v>16723006448.85</v>
      </c>
      <c r="V1316" s="77">
        <v>16723006448.85</v>
      </c>
      <c r="W1316" s="77">
        <v>16723006448.85</v>
      </c>
      <c r="X1316" s="76">
        <v>2.6216135563700001E-2</v>
      </c>
      <c r="Y1316" s="71">
        <v>0</v>
      </c>
      <c r="Z1316" s="71">
        <v>1</v>
      </c>
      <c r="AA1316" s="71">
        <v>0</v>
      </c>
      <c r="AB1316" s="71">
        <v>0</v>
      </c>
      <c r="AC1316" s="73">
        <v>0</v>
      </c>
      <c r="AD1316" s="73">
        <v>1</v>
      </c>
      <c r="AE1316" s="1" t="s">
        <v>1449</v>
      </c>
      <c r="AF1316" s="1" t="s">
        <v>1450</v>
      </c>
      <c r="AG1316" s="1" t="s">
        <v>1451</v>
      </c>
      <c r="AI1316" s="2" t="str">
        <f>INDEX('ISO2-ISO3'!$D$1:$D$249, MATCH($N1316, 'ISO2-ISO3'!$C$1:$C$249, 0))</f>
        <v>USA</v>
      </c>
      <c r="AJ1316" s="2" t="str">
        <f>INDEX('WB Country Groups'!$C$2:$C$219, MATCH($AI1316, 'WB Country Groups'!$B$2:$B$219, 0))</f>
        <v>North America</v>
      </c>
    </row>
    <row r="1317" spans="1:36">
      <c r="A1317" s="70">
        <v>45169</v>
      </c>
      <c r="B1317" s="70">
        <v>45169</v>
      </c>
      <c r="C1317" s="71">
        <v>892400</v>
      </c>
      <c r="D1317" s="1" t="s">
        <v>6057</v>
      </c>
      <c r="E1317" s="71">
        <v>2529301</v>
      </c>
      <c r="F1317" s="1">
        <v>806407102</v>
      </c>
      <c r="G1317" s="1" t="s">
        <v>6058</v>
      </c>
      <c r="H1317" s="72">
        <v>2416962</v>
      </c>
      <c r="I1317" s="1" t="s">
        <v>6059</v>
      </c>
      <c r="J1317" s="73">
        <v>1</v>
      </c>
      <c r="K1317" s="73">
        <v>1</v>
      </c>
      <c r="L1317" s="73">
        <v>1</v>
      </c>
      <c r="M1317" s="1">
        <v>1</v>
      </c>
      <c r="N1317" s="1" t="s">
        <v>1375</v>
      </c>
      <c r="O1317" s="1" t="s">
        <v>1447</v>
      </c>
      <c r="P1317" s="1">
        <v>35102010</v>
      </c>
      <c r="Q1317" s="73">
        <v>131195220</v>
      </c>
      <c r="R1317" s="74">
        <v>76.540000000000006</v>
      </c>
      <c r="S1317" s="1" t="s">
        <v>1448</v>
      </c>
      <c r="T1317" s="75">
        <v>1</v>
      </c>
      <c r="U1317" s="76">
        <v>10041682138.799999</v>
      </c>
      <c r="V1317" s="77">
        <v>10041682138.799999</v>
      </c>
      <c r="W1317" s="77">
        <v>10041682138.799999</v>
      </c>
      <c r="X1317" s="76">
        <v>1.5742031855500001E-2</v>
      </c>
      <c r="Y1317" s="71">
        <v>0</v>
      </c>
      <c r="Z1317" s="71">
        <v>1</v>
      </c>
      <c r="AA1317" s="71">
        <v>0</v>
      </c>
      <c r="AB1317" s="71">
        <v>0</v>
      </c>
      <c r="AC1317" s="73">
        <v>0.65</v>
      </c>
      <c r="AD1317" s="73">
        <v>0.35</v>
      </c>
      <c r="AE1317" s="1" t="s">
        <v>1475</v>
      </c>
      <c r="AF1317" s="1" t="s">
        <v>1450</v>
      </c>
      <c r="AG1317" s="1" t="s">
        <v>1451</v>
      </c>
      <c r="AI1317" s="2" t="str">
        <f>INDEX('ISO2-ISO3'!$D$1:$D$249, MATCH($N1317, 'ISO2-ISO3'!$C$1:$C$249, 0))</f>
        <v>USA</v>
      </c>
      <c r="AJ1317" s="2" t="str">
        <f>INDEX('WB Country Groups'!$C$2:$C$219, MATCH($AI1317, 'WB Country Groups'!$B$2:$B$219, 0))</f>
        <v>North America</v>
      </c>
    </row>
    <row r="1318" spans="1:36">
      <c r="A1318" s="70">
        <v>45169</v>
      </c>
      <c r="B1318" s="70">
        <v>45169</v>
      </c>
      <c r="C1318" s="71">
        <v>892400</v>
      </c>
      <c r="D1318" s="1" t="s">
        <v>6060</v>
      </c>
      <c r="E1318" s="71">
        <v>2529601</v>
      </c>
      <c r="F1318" s="1">
        <v>440452100</v>
      </c>
      <c r="G1318" s="1" t="s">
        <v>6061</v>
      </c>
      <c r="H1318" s="72">
        <v>2437264</v>
      </c>
      <c r="I1318" s="1" t="s">
        <v>6062</v>
      </c>
      <c r="J1318" s="73">
        <v>0.55000000000000004</v>
      </c>
      <c r="K1318" s="73">
        <v>0.55000000000000004</v>
      </c>
      <c r="L1318" s="73">
        <v>0.55000000000000004</v>
      </c>
      <c r="M1318" s="1">
        <v>1</v>
      </c>
      <c r="N1318" s="1" t="s">
        <v>1375</v>
      </c>
      <c r="O1318" s="1" t="s">
        <v>1499</v>
      </c>
      <c r="P1318" s="1">
        <v>30202030</v>
      </c>
      <c r="Q1318" s="73">
        <v>546532923</v>
      </c>
      <c r="R1318" s="74">
        <v>38.590000000000003</v>
      </c>
      <c r="S1318" s="1" t="s">
        <v>1448</v>
      </c>
      <c r="T1318" s="75">
        <v>1</v>
      </c>
      <c r="U1318" s="76">
        <v>11599888024.213499</v>
      </c>
      <c r="V1318" s="77">
        <v>11599888024.213499</v>
      </c>
      <c r="W1318" s="77">
        <v>21090705498.57</v>
      </c>
      <c r="X1318" s="76">
        <v>1.81847826165E-2</v>
      </c>
      <c r="Y1318" s="71">
        <v>1</v>
      </c>
      <c r="Z1318" s="71">
        <v>0</v>
      </c>
      <c r="AA1318" s="71">
        <v>0</v>
      </c>
      <c r="AB1318" s="71">
        <v>0</v>
      </c>
      <c r="AC1318" s="73">
        <v>1</v>
      </c>
      <c r="AD1318" s="73">
        <v>0</v>
      </c>
      <c r="AE1318" s="1" t="s">
        <v>1449</v>
      </c>
      <c r="AF1318" s="1" t="s">
        <v>1450</v>
      </c>
      <c r="AG1318" s="1" t="s">
        <v>1451</v>
      </c>
      <c r="AI1318" s="2" t="str">
        <f>INDEX('ISO2-ISO3'!$D$1:$D$249, MATCH($N1318, 'ISO2-ISO3'!$C$1:$C$249, 0))</f>
        <v>USA</v>
      </c>
      <c r="AJ1318" s="2" t="str">
        <f>INDEX('WB Country Groups'!$C$2:$C$219, MATCH($AI1318, 'WB Country Groups'!$B$2:$B$219, 0))</f>
        <v>North America</v>
      </c>
    </row>
    <row r="1319" spans="1:36">
      <c r="A1319" s="70">
        <v>45169</v>
      </c>
      <c r="B1319" s="70">
        <v>45169</v>
      </c>
      <c r="C1319" s="71">
        <v>892400</v>
      </c>
      <c r="D1319" s="1" t="s">
        <v>6063</v>
      </c>
      <c r="E1319" s="71">
        <v>2530901</v>
      </c>
      <c r="F1319" s="1" t="s">
        <v>6064</v>
      </c>
      <c r="G1319" s="1" t="s">
        <v>6065</v>
      </c>
      <c r="H1319" s="72" t="s">
        <v>6066</v>
      </c>
      <c r="I1319" s="1" t="s">
        <v>6067</v>
      </c>
      <c r="J1319" s="73">
        <v>1</v>
      </c>
      <c r="K1319" s="73">
        <v>1</v>
      </c>
      <c r="L1319" s="73">
        <v>1</v>
      </c>
      <c r="M1319" s="1">
        <v>1</v>
      </c>
      <c r="N1319" s="1" t="s">
        <v>1375</v>
      </c>
      <c r="O1319" s="1" t="s">
        <v>1564</v>
      </c>
      <c r="P1319" s="1">
        <v>60108010</v>
      </c>
      <c r="Q1319" s="73">
        <v>291574153</v>
      </c>
      <c r="R1319" s="74">
        <v>63.54</v>
      </c>
      <c r="S1319" s="1" t="s">
        <v>1448</v>
      </c>
      <c r="T1319" s="75">
        <v>1</v>
      </c>
      <c r="U1319" s="76">
        <v>18526621681.619999</v>
      </c>
      <c r="V1319" s="77">
        <v>18526621681.619999</v>
      </c>
      <c r="W1319" s="77">
        <v>18526621681.619999</v>
      </c>
      <c r="X1319" s="76">
        <v>2.90436069033E-2</v>
      </c>
      <c r="Y1319" s="71">
        <v>0</v>
      </c>
      <c r="Z1319" s="71">
        <v>1</v>
      </c>
      <c r="AA1319" s="71">
        <v>0</v>
      </c>
      <c r="AB1319" s="71">
        <v>0</v>
      </c>
      <c r="AC1319" s="73">
        <v>1</v>
      </c>
      <c r="AD1319" s="73">
        <v>0</v>
      </c>
      <c r="AE1319" s="1" t="s">
        <v>1449</v>
      </c>
      <c r="AF1319" s="1" t="s">
        <v>1450</v>
      </c>
      <c r="AG1319" s="1" t="s">
        <v>1451</v>
      </c>
      <c r="AI1319" s="2" t="str">
        <f>INDEX('ISO2-ISO3'!$D$1:$D$249, MATCH($N1319, 'ISO2-ISO3'!$C$1:$C$249, 0))</f>
        <v>USA</v>
      </c>
      <c r="AJ1319" s="2" t="str">
        <f>INDEX('WB Country Groups'!$C$2:$C$219, MATCH($AI1319, 'WB Country Groups'!$B$2:$B$219, 0))</f>
        <v>North America</v>
      </c>
    </row>
    <row r="1320" spans="1:36">
      <c r="A1320" s="70">
        <v>45169</v>
      </c>
      <c r="B1320" s="70">
        <v>45169</v>
      </c>
      <c r="C1320" s="71">
        <v>892400</v>
      </c>
      <c r="D1320" s="1" t="s">
        <v>6068</v>
      </c>
      <c r="E1320" s="71">
        <v>2531701</v>
      </c>
      <c r="F1320" s="1">
        <v>526107107</v>
      </c>
      <c r="G1320" s="1" t="s">
        <v>6069</v>
      </c>
      <c r="H1320" s="72">
        <v>2442053</v>
      </c>
      <c r="I1320" s="1" t="s">
        <v>6070</v>
      </c>
      <c r="J1320" s="73">
        <v>0.9</v>
      </c>
      <c r="K1320" s="73">
        <v>0.9</v>
      </c>
      <c r="L1320" s="73">
        <v>0.9</v>
      </c>
      <c r="M1320" s="1">
        <v>1</v>
      </c>
      <c r="N1320" s="1" t="s">
        <v>1375</v>
      </c>
      <c r="O1320" s="1" t="s">
        <v>1467</v>
      </c>
      <c r="P1320" s="1">
        <v>20102010</v>
      </c>
      <c r="Q1320" s="73">
        <v>35497453</v>
      </c>
      <c r="R1320" s="74">
        <v>376.81</v>
      </c>
      <c r="S1320" s="1" t="s">
        <v>1448</v>
      </c>
      <c r="T1320" s="75">
        <v>1</v>
      </c>
      <c r="U1320" s="76">
        <v>12038215738.437</v>
      </c>
      <c r="V1320" s="77">
        <v>12038215738.437</v>
      </c>
      <c r="W1320" s="77">
        <v>13375795264.93</v>
      </c>
      <c r="X1320" s="76">
        <v>1.8871935301099999E-2</v>
      </c>
      <c r="Y1320" s="71">
        <v>0</v>
      </c>
      <c r="Z1320" s="71">
        <v>1</v>
      </c>
      <c r="AA1320" s="71">
        <v>0</v>
      </c>
      <c r="AB1320" s="71">
        <v>0</v>
      </c>
      <c r="AC1320" s="73">
        <v>0.5</v>
      </c>
      <c r="AD1320" s="73">
        <v>0.5</v>
      </c>
      <c r="AE1320" s="1" t="s">
        <v>1449</v>
      </c>
      <c r="AF1320" s="1" t="s">
        <v>1450</v>
      </c>
      <c r="AG1320" s="1" t="s">
        <v>1451</v>
      </c>
      <c r="AI1320" s="2" t="str">
        <f>INDEX('ISO2-ISO3'!$D$1:$D$249, MATCH($N1320, 'ISO2-ISO3'!$C$1:$C$249, 0))</f>
        <v>USA</v>
      </c>
      <c r="AJ1320" s="2" t="str">
        <f>INDEX('WB Country Groups'!$C$2:$C$219, MATCH($AI1320, 'WB Country Groups'!$B$2:$B$219, 0))</f>
        <v>North America</v>
      </c>
    </row>
    <row r="1321" spans="1:36">
      <c r="A1321" s="70">
        <v>45169</v>
      </c>
      <c r="B1321" s="70">
        <v>45169</v>
      </c>
      <c r="C1321" s="71">
        <v>892400</v>
      </c>
      <c r="D1321" s="1" t="s">
        <v>6071</v>
      </c>
      <c r="E1321" s="71">
        <v>2536301</v>
      </c>
      <c r="F1321" s="1" t="s">
        <v>6072</v>
      </c>
      <c r="G1321" s="1" t="s">
        <v>6073</v>
      </c>
      <c r="H1321" s="72" t="s">
        <v>6074</v>
      </c>
      <c r="I1321" s="1" t="s">
        <v>6075</v>
      </c>
      <c r="J1321" s="73">
        <v>0.95</v>
      </c>
      <c r="K1321" s="73">
        <v>0.95</v>
      </c>
      <c r="L1321" s="73">
        <v>0.95</v>
      </c>
      <c r="M1321" s="1">
        <v>1</v>
      </c>
      <c r="N1321" s="1" t="s">
        <v>1375</v>
      </c>
      <c r="O1321" s="1" t="s">
        <v>1548</v>
      </c>
      <c r="P1321" s="1">
        <v>55104010</v>
      </c>
      <c r="Q1321" s="73">
        <v>264369387</v>
      </c>
      <c r="R1321" s="74">
        <v>36.9</v>
      </c>
      <c r="S1321" s="1" t="s">
        <v>1448</v>
      </c>
      <c r="T1321" s="75">
        <v>1</v>
      </c>
      <c r="U1321" s="76">
        <v>9267468861.2849998</v>
      </c>
      <c r="V1321" s="77">
        <v>9267468861.2849998</v>
      </c>
      <c r="W1321" s="77">
        <v>9755230380.2999992</v>
      </c>
      <c r="X1321" s="76">
        <v>1.45283218507E-2</v>
      </c>
      <c r="Y1321" s="71">
        <v>0</v>
      </c>
      <c r="Z1321" s="71">
        <v>1</v>
      </c>
      <c r="AA1321" s="71">
        <v>0</v>
      </c>
      <c r="AB1321" s="71">
        <v>0</v>
      </c>
      <c r="AC1321" s="73">
        <v>1</v>
      </c>
      <c r="AD1321" s="73">
        <v>0</v>
      </c>
      <c r="AE1321" s="1" t="s">
        <v>1449</v>
      </c>
      <c r="AF1321" s="1" t="s">
        <v>1450</v>
      </c>
      <c r="AG1321" s="1" t="s">
        <v>1451</v>
      </c>
      <c r="AI1321" s="2" t="str">
        <f>INDEX('ISO2-ISO3'!$D$1:$D$249, MATCH($N1321, 'ISO2-ISO3'!$C$1:$C$249, 0))</f>
        <v>USA</v>
      </c>
      <c r="AJ1321" s="2" t="str">
        <f>INDEX('WB Country Groups'!$C$2:$C$219, MATCH($AI1321, 'WB Country Groups'!$B$2:$B$219, 0))</f>
        <v>North America</v>
      </c>
    </row>
    <row r="1322" spans="1:36">
      <c r="A1322" s="70">
        <v>45169</v>
      </c>
      <c r="B1322" s="70">
        <v>45169</v>
      </c>
      <c r="C1322" s="71">
        <v>892400</v>
      </c>
      <c r="D1322" s="1" t="s">
        <v>6076</v>
      </c>
      <c r="E1322" s="71">
        <v>2537501</v>
      </c>
      <c r="F1322" s="1">
        <v>754730109</v>
      </c>
      <c r="G1322" s="1" t="s">
        <v>6077</v>
      </c>
      <c r="H1322" s="72">
        <v>2718992</v>
      </c>
      <c r="I1322" s="1" t="s">
        <v>6078</v>
      </c>
      <c r="J1322" s="73">
        <v>0.95</v>
      </c>
      <c r="K1322" s="73">
        <v>0.95</v>
      </c>
      <c r="L1322" s="73">
        <v>0.95</v>
      </c>
      <c r="M1322" s="1">
        <v>1</v>
      </c>
      <c r="N1322" s="1" t="s">
        <v>1375</v>
      </c>
      <c r="O1322" s="1" t="s">
        <v>1484</v>
      </c>
      <c r="P1322" s="1">
        <v>40203020</v>
      </c>
      <c r="Q1322" s="73">
        <v>215351531</v>
      </c>
      <c r="R1322" s="74">
        <v>104.59</v>
      </c>
      <c r="S1322" s="1" t="s">
        <v>1448</v>
      </c>
      <c r="T1322" s="75">
        <v>1</v>
      </c>
      <c r="U1322" s="76">
        <v>21397435795.925499</v>
      </c>
      <c r="V1322" s="77">
        <v>21397435795.925499</v>
      </c>
      <c r="W1322" s="77">
        <v>22523616627.290001</v>
      </c>
      <c r="X1322" s="76">
        <v>3.3544092640099998E-2</v>
      </c>
      <c r="Y1322" s="71">
        <v>0</v>
      </c>
      <c r="Z1322" s="71">
        <v>1</v>
      </c>
      <c r="AA1322" s="71">
        <v>0</v>
      </c>
      <c r="AB1322" s="71">
        <v>0</v>
      </c>
      <c r="AC1322" s="73">
        <v>1</v>
      </c>
      <c r="AD1322" s="73">
        <v>0</v>
      </c>
      <c r="AE1322" s="1" t="s">
        <v>1449</v>
      </c>
      <c r="AF1322" s="1" t="s">
        <v>1450</v>
      </c>
      <c r="AG1322" s="1" t="s">
        <v>1451</v>
      </c>
      <c r="AI1322" s="2" t="str">
        <f>INDEX('ISO2-ISO3'!$D$1:$D$249, MATCH($N1322, 'ISO2-ISO3'!$C$1:$C$249, 0))</f>
        <v>USA</v>
      </c>
      <c r="AJ1322" s="2" t="str">
        <f>INDEX('WB Country Groups'!$C$2:$C$219, MATCH($AI1322, 'WB Country Groups'!$B$2:$B$219, 0))</f>
        <v>North America</v>
      </c>
    </row>
    <row r="1323" spans="1:36">
      <c r="A1323" s="70">
        <v>45169</v>
      </c>
      <c r="B1323" s="70">
        <v>45169</v>
      </c>
      <c r="C1323" s="71">
        <v>892400</v>
      </c>
      <c r="D1323" s="1" t="s">
        <v>6079</v>
      </c>
      <c r="E1323" s="71">
        <v>2537601</v>
      </c>
      <c r="F1323" s="1">
        <v>758849103</v>
      </c>
      <c r="G1323" s="1" t="s">
        <v>6080</v>
      </c>
      <c r="H1323" s="72">
        <v>2726177</v>
      </c>
      <c r="I1323" s="1" t="s">
        <v>6081</v>
      </c>
      <c r="J1323" s="73">
        <v>0.9</v>
      </c>
      <c r="K1323" s="73">
        <v>0.9</v>
      </c>
      <c r="L1323" s="73">
        <v>0.9</v>
      </c>
      <c r="M1323" s="1">
        <v>1</v>
      </c>
      <c r="N1323" s="1" t="s">
        <v>1375</v>
      </c>
      <c r="O1323" s="1" t="s">
        <v>1564</v>
      </c>
      <c r="P1323" s="1">
        <v>60107010</v>
      </c>
      <c r="Q1323" s="73">
        <v>184645710</v>
      </c>
      <c r="R1323" s="74">
        <v>62.2</v>
      </c>
      <c r="S1323" s="1" t="s">
        <v>1448</v>
      </c>
      <c r="T1323" s="75">
        <v>1</v>
      </c>
      <c r="U1323" s="76">
        <v>10336466845.799999</v>
      </c>
      <c r="V1323" s="77">
        <v>10336466845.799999</v>
      </c>
      <c r="W1323" s="77">
        <v>11484963162</v>
      </c>
      <c r="X1323" s="76">
        <v>1.6204156645400002E-2</v>
      </c>
      <c r="Y1323" s="71">
        <v>0</v>
      </c>
      <c r="Z1323" s="71">
        <v>1</v>
      </c>
      <c r="AA1323" s="71">
        <v>0</v>
      </c>
      <c r="AB1323" s="71">
        <v>0</v>
      </c>
      <c r="AC1323" s="73">
        <v>1</v>
      </c>
      <c r="AD1323" s="73">
        <v>0</v>
      </c>
      <c r="AE1323" s="1" t="s">
        <v>1475</v>
      </c>
      <c r="AF1323" s="1" t="s">
        <v>1450</v>
      </c>
      <c r="AG1323" s="1" t="s">
        <v>1451</v>
      </c>
      <c r="AI1323" s="2" t="str">
        <f>INDEX('ISO2-ISO3'!$D$1:$D$249, MATCH($N1323, 'ISO2-ISO3'!$C$1:$C$249, 0))</f>
        <v>USA</v>
      </c>
      <c r="AJ1323" s="2" t="str">
        <f>INDEX('WB Country Groups'!$C$2:$C$219, MATCH($AI1323, 'WB Country Groups'!$B$2:$B$219, 0))</f>
        <v>North America</v>
      </c>
    </row>
    <row r="1324" spans="1:36">
      <c r="A1324" s="70">
        <v>45169</v>
      </c>
      <c r="B1324" s="70">
        <v>45169</v>
      </c>
      <c r="C1324" s="71">
        <v>892400</v>
      </c>
      <c r="D1324" s="1" t="s">
        <v>6082</v>
      </c>
      <c r="E1324" s="71">
        <v>2538401</v>
      </c>
      <c r="F1324" s="1" t="s">
        <v>6083</v>
      </c>
      <c r="G1324" s="1" t="s">
        <v>6084</v>
      </c>
      <c r="H1324" s="72" t="s">
        <v>6085</v>
      </c>
      <c r="I1324" s="1" t="s">
        <v>6086</v>
      </c>
      <c r="J1324" s="73">
        <v>1</v>
      </c>
      <c r="K1324" s="73">
        <v>1</v>
      </c>
      <c r="L1324" s="73">
        <v>1</v>
      </c>
      <c r="M1324" s="1">
        <v>1</v>
      </c>
      <c r="N1324" s="1" t="s">
        <v>1375</v>
      </c>
      <c r="O1324" s="1" t="s">
        <v>1564</v>
      </c>
      <c r="P1324" s="1">
        <v>60108030</v>
      </c>
      <c r="Q1324" s="73">
        <v>108321759</v>
      </c>
      <c r="R1324" s="74">
        <v>224.53</v>
      </c>
      <c r="S1324" s="1" t="s">
        <v>1448</v>
      </c>
      <c r="T1324" s="75">
        <v>1</v>
      </c>
      <c r="U1324" s="76">
        <v>24321484548.27</v>
      </c>
      <c r="V1324" s="77">
        <v>24321484548.27</v>
      </c>
      <c r="W1324" s="77">
        <v>24321484548.27</v>
      </c>
      <c r="X1324" s="76">
        <v>3.8128032658299997E-2</v>
      </c>
      <c r="Y1324" s="71">
        <v>1</v>
      </c>
      <c r="Z1324" s="71">
        <v>0</v>
      </c>
      <c r="AA1324" s="71">
        <v>0</v>
      </c>
      <c r="AB1324" s="71">
        <v>0</v>
      </c>
      <c r="AC1324" s="73">
        <v>0</v>
      </c>
      <c r="AD1324" s="73">
        <v>1</v>
      </c>
      <c r="AE1324" s="1" t="s">
        <v>1475</v>
      </c>
      <c r="AF1324" s="1" t="s">
        <v>1450</v>
      </c>
      <c r="AG1324" s="1" t="s">
        <v>1585</v>
      </c>
      <c r="AI1324" s="2" t="str">
        <f>INDEX('ISO2-ISO3'!$D$1:$D$249, MATCH($N1324, 'ISO2-ISO3'!$C$1:$C$249, 0))</f>
        <v>USA</v>
      </c>
      <c r="AJ1324" s="2" t="str">
        <f>INDEX('WB Country Groups'!$C$2:$C$219, MATCH($AI1324, 'WB Country Groups'!$B$2:$B$219, 0))</f>
        <v>North America</v>
      </c>
    </row>
    <row r="1325" spans="1:36">
      <c r="A1325" s="70">
        <v>45169</v>
      </c>
      <c r="B1325" s="70">
        <v>45169</v>
      </c>
      <c r="C1325" s="71">
        <v>892400</v>
      </c>
      <c r="D1325" s="1" t="s">
        <v>6087</v>
      </c>
      <c r="E1325" s="71">
        <v>2540001</v>
      </c>
      <c r="F1325" s="1" t="s">
        <v>6088</v>
      </c>
      <c r="G1325" s="1" t="s">
        <v>6089</v>
      </c>
      <c r="H1325" s="72" t="s">
        <v>6090</v>
      </c>
      <c r="I1325" s="1" t="s">
        <v>6091</v>
      </c>
      <c r="J1325" s="73">
        <v>1</v>
      </c>
      <c r="K1325" s="73">
        <v>1</v>
      </c>
      <c r="L1325" s="73">
        <v>1</v>
      </c>
      <c r="M1325" s="1">
        <v>1</v>
      </c>
      <c r="N1325" s="1" t="s">
        <v>1375</v>
      </c>
      <c r="O1325" s="1" t="s">
        <v>1447</v>
      </c>
      <c r="P1325" s="1">
        <v>35101010</v>
      </c>
      <c r="Q1325" s="73">
        <v>99284443</v>
      </c>
      <c r="R1325" s="74">
        <v>229.59</v>
      </c>
      <c r="S1325" s="1" t="s">
        <v>1448</v>
      </c>
      <c r="T1325" s="75">
        <v>1</v>
      </c>
      <c r="U1325" s="76">
        <v>22794715268.369999</v>
      </c>
      <c r="V1325" s="77">
        <v>22794715268.369999</v>
      </c>
      <c r="W1325" s="77">
        <v>22794715268.369999</v>
      </c>
      <c r="X1325" s="76">
        <v>3.5734564083199999E-2</v>
      </c>
      <c r="Y1325" s="71">
        <v>0</v>
      </c>
      <c r="Z1325" s="71">
        <v>1</v>
      </c>
      <c r="AA1325" s="71">
        <v>0</v>
      </c>
      <c r="AB1325" s="71">
        <v>0</v>
      </c>
      <c r="AC1325" s="73">
        <v>1</v>
      </c>
      <c r="AD1325" s="73">
        <v>0</v>
      </c>
      <c r="AE1325" s="1" t="s">
        <v>1449</v>
      </c>
      <c r="AF1325" s="1" t="s">
        <v>1450</v>
      </c>
      <c r="AG1325" s="1" t="s">
        <v>1451</v>
      </c>
      <c r="AI1325" s="2" t="str">
        <f>INDEX('ISO2-ISO3'!$D$1:$D$249, MATCH($N1325, 'ISO2-ISO3'!$C$1:$C$249, 0))</f>
        <v>USA</v>
      </c>
      <c r="AJ1325" s="2" t="str">
        <f>INDEX('WB Country Groups'!$C$2:$C$219, MATCH($AI1325, 'WB Country Groups'!$B$2:$B$219, 0))</f>
        <v>North America</v>
      </c>
    </row>
    <row r="1326" spans="1:36">
      <c r="A1326" s="70">
        <v>45169</v>
      </c>
      <c r="B1326" s="70">
        <v>45169</v>
      </c>
      <c r="C1326" s="71">
        <v>892400</v>
      </c>
      <c r="D1326" s="1" t="s">
        <v>6092</v>
      </c>
      <c r="E1326" s="71">
        <v>2542601</v>
      </c>
      <c r="G1326" s="1" t="s">
        <v>6093</v>
      </c>
      <c r="H1326" s="72">
        <v>6420129</v>
      </c>
      <c r="I1326" s="1" t="s">
        <v>6094</v>
      </c>
      <c r="J1326" s="73">
        <v>0.8</v>
      </c>
      <c r="K1326" s="73">
        <v>0.8</v>
      </c>
      <c r="L1326" s="73">
        <v>0.8</v>
      </c>
      <c r="M1326" s="1">
        <v>1</v>
      </c>
      <c r="N1326" s="1" t="s">
        <v>1293</v>
      </c>
      <c r="O1326" s="1" t="s">
        <v>1564</v>
      </c>
      <c r="P1326" s="1">
        <v>60107010</v>
      </c>
      <c r="Q1326" s="73">
        <v>6648617608</v>
      </c>
      <c r="R1326" s="74">
        <v>1.91</v>
      </c>
      <c r="S1326" s="1" t="s">
        <v>1834</v>
      </c>
      <c r="T1326" s="75">
        <v>1.3505</v>
      </c>
      <c r="U1326" s="76">
        <v>7522464054.0718298</v>
      </c>
      <c r="V1326" s="77">
        <v>7522464054.0718298</v>
      </c>
      <c r="W1326" s="77">
        <v>9403080067.5897808</v>
      </c>
      <c r="X1326" s="76">
        <v>1.1792732246900001E-2</v>
      </c>
      <c r="Y1326" s="71">
        <v>0</v>
      </c>
      <c r="Z1326" s="71">
        <v>1</v>
      </c>
      <c r="AA1326" s="71">
        <v>0</v>
      </c>
      <c r="AB1326" s="71">
        <v>0</v>
      </c>
      <c r="AC1326" s="73">
        <v>1</v>
      </c>
      <c r="AD1326" s="73">
        <v>0</v>
      </c>
      <c r="AE1326" s="1" t="s">
        <v>1835</v>
      </c>
      <c r="AF1326" s="1" t="s">
        <v>1450</v>
      </c>
      <c r="AG1326" s="1" t="s">
        <v>1451</v>
      </c>
      <c r="AI1326" s="2" t="str">
        <f>INDEX('ISO2-ISO3'!$D$1:$D$249, MATCH($N1326, 'ISO2-ISO3'!$C$1:$C$249, 0))</f>
        <v>SGP</v>
      </c>
      <c r="AJ1326" s="2" t="str">
        <f>INDEX('WB Country Groups'!$C$2:$C$219, MATCH($AI1326, 'WB Country Groups'!$B$2:$B$219, 0))</f>
        <v>East Asia &amp; Pacific</v>
      </c>
    </row>
    <row r="1327" spans="1:36">
      <c r="A1327" s="70">
        <v>45169</v>
      </c>
      <c r="B1327" s="70">
        <v>45169</v>
      </c>
      <c r="C1327" s="71">
        <v>892400</v>
      </c>
      <c r="D1327" s="1" t="s">
        <v>6095</v>
      </c>
      <c r="E1327" s="71">
        <v>2542901</v>
      </c>
      <c r="G1327" s="1" t="s">
        <v>6096</v>
      </c>
      <c r="H1327" s="72">
        <v>6449544</v>
      </c>
      <c r="I1327" s="1" t="s">
        <v>6097</v>
      </c>
      <c r="J1327" s="73">
        <v>0.65</v>
      </c>
      <c r="K1327" s="73">
        <v>0.65</v>
      </c>
      <c r="L1327" s="73">
        <v>0.65</v>
      </c>
      <c r="M1327" s="1">
        <v>1</v>
      </c>
      <c r="N1327" s="1" t="s">
        <v>1129</v>
      </c>
      <c r="O1327" s="1" t="s">
        <v>1455</v>
      </c>
      <c r="P1327" s="1">
        <v>25101010</v>
      </c>
      <c r="Q1327" s="73">
        <v>94285094</v>
      </c>
      <c r="R1327" s="74">
        <v>231000</v>
      </c>
      <c r="S1327" s="1" t="s">
        <v>3451</v>
      </c>
      <c r="T1327" s="75">
        <v>1321.75</v>
      </c>
      <c r="U1327" s="76">
        <v>10710729611.5756</v>
      </c>
      <c r="V1327" s="77">
        <v>10710729611.5756</v>
      </c>
      <c r="W1327" s="77">
        <v>16478740085.492701</v>
      </c>
      <c r="X1327" s="76">
        <v>1.6790876708800001E-2</v>
      </c>
      <c r="Y1327" s="71">
        <v>1</v>
      </c>
      <c r="Z1327" s="71">
        <v>0</v>
      </c>
      <c r="AA1327" s="71">
        <v>0</v>
      </c>
      <c r="AB1327" s="71">
        <v>0</v>
      </c>
      <c r="AC1327" s="73">
        <v>1</v>
      </c>
      <c r="AD1327" s="73">
        <v>0</v>
      </c>
      <c r="AE1327" s="1" t="s">
        <v>3452</v>
      </c>
      <c r="AF1327" s="1" t="s">
        <v>1450</v>
      </c>
      <c r="AG1327" s="1" t="s">
        <v>1451</v>
      </c>
      <c r="AI1327" s="2" t="str">
        <f>INDEX('ISO2-ISO3'!$D$1:$D$249, MATCH($N1327, 'ISO2-ISO3'!$C$1:$C$249, 0))</f>
        <v>KOR</v>
      </c>
      <c r="AJ1327" s="2" t="str">
        <f>INDEX('WB Country Groups'!$C$2:$C$219, MATCH($AI1327, 'WB Country Groups'!$B$2:$B$219, 0))</f>
        <v>East Asia &amp; Pacific</v>
      </c>
    </row>
    <row r="1328" spans="1:36">
      <c r="A1328" s="70">
        <v>45169</v>
      </c>
      <c r="B1328" s="70">
        <v>45169</v>
      </c>
      <c r="C1328" s="71">
        <v>892400</v>
      </c>
      <c r="D1328" s="1" t="s">
        <v>6098</v>
      </c>
      <c r="E1328" s="71">
        <v>2543001</v>
      </c>
      <c r="G1328" s="1" t="s">
        <v>6099</v>
      </c>
      <c r="H1328" s="72">
        <v>6536112</v>
      </c>
      <c r="I1328" s="1" t="s">
        <v>6100</v>
      </c>
      <c r="J1328" s="73">
        <v>0.35</v>
      </c>
      <c r="K1328" s="73">
        <v>0.35</v>
      </c>
      <c r="L1328" s="73">
        <v>0.35</v>
      </c>
      <c r="M1328" s="1">
        <v>1</v>
      </c>
      <c r="N1328" s="1" t="s">
        <v>1091</v>
      </c>
      <c r="O1328" s="1" t="s">
        <v>1484</v>
      </c>
      <c r="P1328" s="1">
        <v>40101010</v>
      </c>
      <c r="Q1328" s="73">
        <v>10572780000</v>
      </c>
      <c r="R1328" s="74">
        <v>21.8</v>
      </c>
      <c r="S1328" s="1" t="s">
        <v>1565</v>
      </c>
      <c r="T1328" s="75">
        <v>7.8417500000000002</v>
      </c>
      <c r="U1328" s="76">
        <v>10287284266.904699</v>
      </c>
      <c r="V1328" s="77">
        <v>10287284266.904699</v>
      </c>
      <c r="W1328" s="77">
        <v>29392240762.5849</v>
      </c>
      <c r="X1328" s="76">
        <v>1.6127054650599999E-2</v>
      </c>
      <c r="Y1328" s="71">
        <v>1</v>
      </c>
      <c r="Z1328" s="71">
        <v>0</v>
      </c>
      <c r="AA1328" s="71">
        <v>0</v>
      </c>
      <c r="AB1328" s="71">
        <v>0</v>
      </c>
      <c r="AC1328" s="73">
        <v>1</v>
      </c>
      <c r="AD1328" s="73">
        <v>0</v>
      </c>
      <c r="AE1328" s="1" t="s">
        <v>1566</v>
      </c>
      <c r="AF1328" s="1" t="s">
        <v>1450</v>
      </c>
      <c r="AG1328" s="1" t="s">
        <v>1451</v>
      </c>
      <c r="AI1328" s="2" t="str">
        <f>INDEX('ISO2-ISO3'!$D$1:$D$249, MATCH($N1328, 'ISO2-ISO3'!$C$1:$C$249, 0))</f>
        <v>HKG</v>
      </c>
      <c r="AJ1328" s="2" t="str">
        <f>INDEX('WB Country Groups'!$C$2:$C$219, MATCH($AI1328, 'WB Country Groups'!$B$2:$B$219, 0))</f>
        <v>East Asia &amp; Pacific</v>
      </c>
    </row>
    <row r="1329" spans="1:36">
      <c r="A1329" s="70">
        <v>45169</v>
      </c>
      <c r="B1329" s="70">
        <v>45169</v>
      </c>
      <c r="C1329" s="71">
        <v>892400</v>
      </c>
      <c r="D1329" s="1" t="s">
        <v>6101</v>
      </c>
      <c r="E1329" s="71">
        <v>2543601</v>
      </c>
      <c r="F1329" s="1" t="s">
        <v>6102</v>
      </c>
      <c r="G1329" s="1" t="s">
        <v>6103</v>
      </c>
      <c r="H1329" s="72" t="s">
        <v>6104</v>
      </c>
      <c r="I1329" s="1" t="s">
        <v>6105</v>
      </c>
      <c r="J1329" s="73">
        <v>1</v>
      </c>
      <c r="K1329" s="73">
        <v>1</v>
      </c>
      <c r="L1329" s="73">
        <v>1</v>
      </c>
      <c r="M1329" s="1">
        <v>1</v>
      </c>
      <c r="N1329" s="1" t="s">
        <v>1375</v>
      </c>
      <c r="O1329" s="1" t="s">
        <v>1474</v>
      </c>
      <c r="P1329" s="1">
        <v>45102010</v>
      </c>
      <c r="Q1329" s="73">
        <v>631532298</v>
      </c>
      <c r="R1329" s="74">
        <v>323.77</v>
      </c>
      <c r="S1329" s="1" t="s">
        <v>1448</v>
      </c>
      <c r="T1329" s="75">
        <v>1</v>
      </c>
      <c r="U1329" s="76">
        <v>204471212123.45999</v>
      </c>
      <c r="V1329" s="77">
        <v>204471212123.45999</v>
      </c>
      <c r="W1329" s="77">
        <v>204471212123.45999</v>
      </c>
      <c r="X1329" s="76">
        <v>0.32054314110859999</v>
      </c>
      <c r="Y1329" s="71">
        <v>1</v>
      </c>
      <c r="Z1329" s="71">
        <v>0</v>
      </c>
      <c r="AA1329" s="71">
        <v>0</v>
      </c>
      <c r="AB1329" s="71">
        <v>0</v>
      </c>
      <c r="AC1329" s="73">
        <v>0.5</v>
      </c>
      <c r="AD1329" s="73">
        <v>0.5</v>
      </c>
      <c r="AE1329" s="1" t="s">
        <v>1449</v>
      </c>
      <c r="AF1329" s="1" t="s">
        <v>1450</v>
      </c>
      <c r="AG1329" s="1" t="s">
        <v>1585</v>
      </c>
      <c r="AI1329" s="2" t="str">
        <f>INDEX('ISO2-ISO3'!$D$1:$D$249, MATCH($N1329, 'ISO2-ISO3'!$C$1:$C$249, 0))</f>
        <v>USA</v>
      </c>
      <c r="AJ1329" s="2" t="str">
        <f>INDEX('WB Country Groups'!$C$2:$C$219, MATCH($AI1329, 'WB Country Groups'!$B$2:$B$219, 0))</f>
        <v>North America</v>
      </c>
    </row>
    <row r="1330" spans="1:36">
      <c r="A1330" s="70">
        <v>45169</v>
      </c>
      <c r="B1330" s="70">
        <v>45169</v>
      </c>
      <c r="C1330" s="71">
        <v>892400</v>
      </c>
      <c r="D1330" s="1" t="s">
        <v>6106</v>
      </c>
      <c r="E1330" s="71">
        <v>2543801</v>
      </c>
      <c r="F1330" s="1" t="s">
        <v>6107</v>
      </c>
      <c r="G1330" s="1" t="s">
        <v>6108</v>
      </c>
      <c r="H1330" s="72">
        <v>2822019</v>
      </c>
      <c r="I1330" s="1" t="s">
        <v>6109</v>
      </c>
      <c r="J1330" s="73">
        <v>1</v>
      </c>
      <c r="K1330" s="73">
        <v>1</v>
      </c>
      <c r="L1330" s="73">
        <v>1</v>
      </c>
      <c r="M1330" s="1">
        <v>1</v>
      </c>
      <c r="N1330" s="1" t="s">
        <v>1375</v>
      </c>
      <c r="O1330" s="1" t="s">
        <v>1455</v>
      </c>
      <c r="P1330" s="1">
        <v>25504050</v>
      </c>
      <c r="Q1330" s="73">
        <v>59433703</v>
      </c>
      <c r="R1330" s="74">
        <v>68.819999999999993</v>
      </c>
      <c r="S1330" s="1" t="s">
        <v>1448</v>
      </c>
      <c r="T1330" s="75">
        <v>1</v>
      </c>
      <c r="U1330" s="76">
        <v>4090227440.46</v>
      </c>
      <c r="V1330" s="77">
        <v>4090227440.46</v>
      </c>
      <c r="W1330" s="77">
        <v>4090227440.46</v>
      </c>
      <c r="X1330" s="76">
        <v>6.4121219706000003E-3</v>
      </c>
      <c r="Y1330" s="71">
        <v>0</v>
      </c>
      <c r="Z1330" s="71">
        <v>1</v>
      </c>
      <c r="AA1330" s="71">
        <v>0</v>
      </c>
      <c r="AB1330" s="71">
        <v>0</v>
      </c>
      <c r="AC1330" s="73">
        <v>1</v>
      </c>
      <c r="AD1330" s="73">
        <v>0</v>
      </c>
      <c r="AE1330" s="1" t="s">
        <v>1449</v>
      </c>
      <c r="AF1330" s="1" t="s">
        <v>1450</v>
      </c>
      <c r="AG1330" s="1" t="s">
        <v>1451</v>
      </c>
      <c r="AI1330" s="2" t="str">
        <f>INDEX('ISO2-ISO3'!$D$1:$D$249, MATCH($N1330, 'ISO2-ISO3'!$C$1:$C$249, 0))</f>
        <v>USA</v>
      </c>
      <c r="AJ1330" s="2" t="str">
        <f>INDEX('WB Country Groups'!$C$2:$C$219, MATCH($AI1330, 'WB Country Groups'!$B$2:$B$219, 0))</f>
        <v>North America</v>
      </c>
    </row>
    <row r="1331" spans="1:36">
      <c r="A1331" s="70">
        <v>45169</v>
      </c>
      <c r="B1331" s="70">
        <v>45169</v>
      </c>
      <c r="C1331" s="71">
        <v>892400</v>
      </c>
      <c r="D1331" s="1" t="s">
        <v>6110</v>
      </c>
      <c r="E1331" s="71">
        <v>2544701</v>
      </c>
      <c r="F1331" s="1">
        <v>12653101</v>
      </c>
      <c r="G1331" s="1" t="s">
        <v>6111</v>
      </c>
      <c r="H1331" s="72">
        <v>2046853</v>
      </c>
      <c r="I1331" s="1" t="s">
        <v>6112</v>
      </c>
      <c r="J1331" s="73">
        <v>1</v>
      </c>
      <c r="K1331" s="73">
        <v>1</v>
      </c>
      <c r="L1331" s="73">
        <v>1</v>
      </c>
      <c r="M1331" s="1">
        <v>1</v>
      </c>
      <c r="N1331" s="1" t="s">
        <v>1375</v>
      </c>
      <c r="O1331" s="1" t="s">
        <v>1462</v>
      </c>
      <c r="P1331" s="1">
        <v>15101050</v>
      </c>
      <c r="Q1331" s="73">
        <v>117299392</v>
      </c>
      <c r="R1331" s="74">
        <v>198.71</v>
      </c>
      <c r="S1331" s="1" t="s">
        <v>1448</v>
      </c>
      <c r="T1331" s="75">
        <v>1</v>
      </c>
      <c r="U1331" s="76">
        <v>23308562184.32</v>
      </c>
      <c r="V1331" s="77">
        <v>23308562184.32</v>
      </c>
      <c r="W1331" s="77">
        <v>23308562184.32</v>
      </c>
      <c r="X1331" s="76">
        <v>3.6540105864799999E-2</v>
      </c>
      <c r="Y1331" s="71">
        <v>0</v>
      </c>
      <c r="Z1331" s="71">
        <v>1</v>
      </c>
      <c r="AA1331" s="71">
        <v>0</v>
      </c>
      <c r="AB1331" s="71">
        <v>0</v>
      </c>
      <c r="AC1331" s="73">
        <v>0.5</v>
      </c>
      <c r="AD1331" s="73">
        <v>0.5</v>
      </c>
      <c r="AE1331" s="1" t="s">
        <v>1449</v>
      </c>
      <c r="AF1331" s="1" t="s">
        <v>1450</v>
      </c>
      <c r="AG1331" s="1" t="s">
        <v>1451</v>
      </c>
      <c r="AI1331" s="2" t="str">
        <f>INDEX('ISO2-ISO3'!$D$1:$D$249, MATCH($N1331, 'ISO2-ISO3'!$C$1:$C$249, 0))</f>
        <v>USA</v>
      </c>
      <c r="AJ1331" s="2" t="str">
        <f>INDEX('WB Country Groups'!$C$2:$C$219, MATCH($AI1331, 'WB Country Groups'!$B$2:$B$219, 0))</f>
        <v>North America</v>
      </c>
    </row>
    <row r="1332" spans="1:36">
      <c r="A1332" s="70">
        <v>45169</v>
      </c>
      <c r="B1332" s="70">
        <v>45169</v>
      </c>
      <c r="C1332" s="71">
        <v>892400</v>
      </c>
      <c r="D1332" s="1" t="s">
        <v>6113</v>
      </c>
      <c r="E1332" s="71">
        <v>2545001</v>
      </c>
      <c r="F1332" s="1">
        <v>15271109</v>
      </c>
      <c r="G1332" s="1" t="s">
        <v>6114</v>
      </c>
      <c r="H1332" s="72">
        <v>2009210</v>
      </c>
      <c r="I1332" s="1" t="s">
        <v>6115</v>
      </c>
      <c r="J1332" s="73">
        <v>0.95</v>
      </c>
      <c r="K1332" s="73">
        <v>0.95</v>
      </c>
      <c r="L1332" s="73">
        <v>0.95</v>
      </c>
      <c r="M1332" s="1">
        <v>1</v>
      </c>
      <c r="N1332" s="1" t="s">
        <v>1375</v>
      </c>
      <c r="O1332" s="1" t="s">
        <v>1564</v>
      </c>
      <c r="P1332" s="1">
        <v>60104010</v>
      </c>
      <c r="Q1332" s="73">
        <v>173013623</v>
      </c>
      <c r="R1332" s="74">
        <v>116.34</v>
      </c>
      <c r="S1332" s="1" t="s">
        <v>1448</v>
      </c>
      <c r="T1332" s="75">
        <v>1</v>
      </c>
      <c r="U1332" s="76">
        <v>19121984654.828999</v>
      </c>
      <c r="V1332" s="77">
        <v>19121984654.828999</v>
      </c>
      <c r="W1332" s="77">
        <v>20128404899.82</v>
      </c>
      <c r="X1332" s="76">
        <v>2.99769388651E-2</v>
      </c>
      <c r="Y1332" s="71">
        <v>0</v>
      </c>
      <c r="Z1332" s="71">
        <v>1</v>
      </c>
      <c r="AA1332" s="71">
        <v>0</v>
      </c>
      <c r="AB1332" s="71">
        <v>0</v>
      </c>
      <c r="AC1332" s="73">
        <v>1</v>
      </c>
      <c r="AD1332" s="73">
        <v>0</v>
      </c>
      <c r="AE1332" s="1" t="s">
        <v>1449</v>
      </c>
      <c r="AF1332" s="1" t="s">
        <v>1450</v>
      </c>
      <c r="AG1332" s="1" t="s">
        <v>1451</v>
      </c>
      <c r="AI1332" s="2" t="str">
        <f>INDEX('ISO2-ISO3'!$D$1:$D$249, MATCH($N1332, 'ISO2-ISO3'!$C$1:$C$249, 0))</f>
        <v>USA</v>
      </c>
      <c r="AJ1332" s="2" t="str">
        <f>INDEX('WB Country Groups'!$C$2:$C$219, MATCH($AI1332, 'WB Country Groups'!$B$2:$B$219, 0))</f>
        <v>North America</v>
      </c>
    </row>
    <row r="1333" spans="1:36">
      <c r="A1333" s="70">
        <v>45169</v>
      </c>
      <c r="B1333" s="70">
        <v>45169</v>
      </c>
      <c r="C1333" s="71">
        <v>892400</v>
      </c>
      <c r="D1333" s="1" t="s">
        <v>6116</v>
      </c>
      <c r="E1333" s="71">
        <v>2545801</v>
      </c>
      <c r="F1333" s="1" t="s">
        <v>6117</v>
      </c>
      <c r="G1333" s="1" t="s">
        <v>6118</v>
      </c>
      <c r="H1333" s="72" t="s">
        <v>6119</v>
      </c>
      <c r="I1333" s="1" t="s">
        <v>6120</v>
      </c>
      <c r="J1333" s="73">
        <v>1</v>
      </c>
      <c r="K1333" s="73">
        <v>1</v>
      </c>
      <c r="L1333" s="73">
        <v>1</v>
      </c>
      <c r="M1333" s="1">
        <v>1</v>
      </c>
      <c r="N1333" s="1" t="s">
        <v>1375</v>
      </c>
      <c r="O1333" s="1" t="s">
        <v>1564</v>
      </c>
      <c r="P1333" s="1">
        <v>60102510</v>
      </c>
      <c r="Q1333" s="73">
        <v>923449652</v>
      </c>
      <c r="R1333" s="74">
        <v>124.2</v>
      </c>
      <c r="S1333" s="1" t="s">
        <v>1448</v>
      </c>
      <c r="T1333" s="75">
        <v>1</v>
      </c>
      <c r="U1333" s="76">
        <v>114692446778.39999</v>
      </c>
      <c r="V1333" s="77">
        <v>114692446778.39999</v>
      </c>
      <c r="W1333" s="77">
        <v>114692446778.39999</v>
      </c>
      <c r="X1333" s="76">
        <v>0.1797997711755</v>
      </c>
      <c r="Y1333" s="71">
        <v>1</v>
      </c>
      <c r="Z1333" s="71">
        <v>0</v>
      </c>
      <c r="AA1333" s="71">
        <v>0</v>
      </c>
      <c r="AB1333" s="71">
        <v>0</v>
      </c>
      <c r="AC1333" s="73">
        <v>1</v>
      </c>
      <c r="AD1333" s="73">
        <v>0</v>
      </c>
      <c r="AE1333" s="1" t="s">
        <v>1449</v>
      </c>
      <c r="AF1333" s="1" t="s">
        <v>1450</v>
      </c>
      <c r="AG1333" s="1" t="s">
        <v>1451</v>
      </c>
      <c r="AI1333" s="2" t="str">
        <f>INDEX('ISO2-ISO3'!$D$1:$D$249, MATCH($N1333, 'ISO2-ISO3'!$C$1:$C$249, 0))</f>
        <v>USA</v>
      </c>
      <c r="AJ1333" s="2" t="str">
        <f>INDEX('WB Country Groups'!$C$2:$C$219, MATCH($AI1333, 'WB Country Groups'!$B$2:$B$219, 0))</f>
        <v>North America</v>
      </c>
    </row>
    <row r="1334" spans="1:36">
      <c r="A1334" s="70">
        <v>45169</v>
      </c>
      <c r="B1334" s="70">
        <v>45169</v>
      </c>
      <c r="C1334" s="71">
        <v>892400</v>
      </c>
      <c r="D1334" s="1" t="s">
        <v>6121</v>
      </c>
      <c r="E1334" s="71">
        <v>2548201</v>
      </c>
      <c r="F1334" s="1">
        <v>49560105</v>
      </c>
      <c r="G1334" s="1" t="s">
        <v>6122</v>
      </c>
      <c r="H1334" s="72">
        <v>2315359</v>
      </c>
      <c r="I1334" s="1" t="s">
        <v>6123</v>
      </c>
      <c r="J1334" s="73">
        <v>1</v>
      </c>
      <c r="K1334" s="73">
        <v>1</v>
      </c>
      <c r="L1334" s="73">
        <v>1</v>
      </c>
      <c r="M1334" s="1">
        <v>1</v>
      </c>
      <c r="N1334" s="1" t="s">
        <v>1375</v>
      </c>
      <c r="O1334" s="1" t="s">
        <v>1548</v>
      </c>
      <c r="P1334" s="1">
        <v>55102010</v>
      </c>
      <c r="Q1334" s="73">
        <v>144484650</v>
      </c>
      <c r="R1334" s="74">
        <v>115.95</v>
      </c>
      <c r="S1334" s="1" t="s">
        <v>1448</v>
      </c>
      <c r="T1334" s="75">
        <v>1</v>
      </c>
      <c r="U1334" s="76">
        <v>16752995167.5</v>
      </c>
      <c r="V1334" s="77">
        <v>16752995167.5</v>
      </c>
      <c r="W1334" s="77">
        <v>16752995167.5</v>
      </c>
      <c r="X1334" s="76">
        <v>2.6263147942399999E-2</v>
      </c>
      <c r="Y1334" s="71">
        <v>0</v>
      </c>
      <c r="Z1334" s="71">
        <v>1</v>
      </c>
      <c r="AA1334" s="71">
        <v>0</v>
      </c>
      <c r="AB1334" s="71">
        <v>0</v>
      </c>
      <c r="AC1334" s="73">
        <v>1</v>
      </c>
      <c r="AD1334" s="73">
        <v>0</v>
      </c>
      <c r="AE1334" s="1" t="s">
        <v>1449</v>
      </c>
      <c r="AF1334" s="1" t="s">
        <v>1450</v>
      </c>
      <c r="AG1334" s="1" t="s">
        <v>1451</v>
      </c>
      <c r="AI1334" s="2" t="str">
        <f>INDEX('ISO2-ISO3'!$D$1:$D$249, MATCH($N1334, 'ISO2-ISO3'!$C$1:$C$249, 0))</f>
        <v>USA</v>
      </c>
      <c r="AJ1334" s="2" t="str">
        <f>INDEX('WB Country Groups'!$C$2:$C$219, MATCH($AI1334, 'WB Country Groups'!$B$2:$B$219, 0))</f>
        <v>North America</v>
      </c>
    </row>
    <row r="1335" spans="1:36">
      <c r="A1335" s="70">
        <v>45169</v>
      </c>
      <c r="B1335" s="70">
        <v>45169</v>
      </c>
      <c r="C1335" s="71">
        <v>892400</v>
      </c>
      <c r="D1335" s="1" t="s">
        <v>6124</v>
      </c>
      <c r="E1335" s="71">
        <v>2549701</v>
      </c>
      <c r="F1335" s="1">
        <v>101121101</v>
      </c>
      <c r="G1335" s="1" t="s">
        <v>6125</v>
      </c>
      <c r="H1335" s="72">
        <v>2019479</v>
      </c>
      <c r="I1335" s="1" t="s">
        <v>6126</v>
      </c>
      <c r="J1335" s="73">
        <v>0.95</v>
      </c>
      <c r="K1335" s="73">
        <v>0.95</v>
      </c>
      <c r="L1335" s="73">
        <v>0.95</v>
      </c>
      <c r="M1335" s="1">
        <v>1</v>
      </c>
      <c r="N1335" s="1" t="s">
        <v>1375</v>
      </c>
      <c r="O1335" s="1" t="s">
        <v>1564</v>
      </c>
      <c r="P1335" s="1">
        <v>60104010</v>
      </c>
      <c r="Q1335" s="73">
        <v>156829793</v>
      </c>
      <c r="R1335" s="74">
        <v>66.77</v>
      </c>
      <c r="S1335" s="1" t="s">
        <v>1448</v>
      </c>
      <c r="T1335" s="75">
        <v>1</v>
      </c>
      <c r="U1335" s="76">
        <v>9947949014.6795006</v>
      </c>
      <c r="V1335" s="77">
        <v>9947949014.6795006</v>
      </c>
      <c r="W1335" s="77">
        <v>10471525278.610001</v>
      </c>
      <c r="X1335" s="76">
        <v>1.5595089360700001E-2</v>
      </c>
      <c r="Y1335" s="71">
        <v>0</v>
      </c>
      <c r="Z1335" s="71">
        <v>1</v>
      </c>
      <c r="AA1335" s="71">
        <v>0</v>
      </c>
      <c r="AB1335" s="71">
        <v>0</v>
      </c>
      <c r="AC1335" s="73">
        <v>1</v>
      </c>
      <c r="AD1335" s="73">
        <v>0</v>
      </c>
      <c r="AE1335" s="1" t="s">
        <v>1449</v>
      </c>
      <c r="AF1335" s="1" t="s">
        <v>1450</v>
      </c>
      <c r="AG1335" s="1" t="s">
        <v>1451</v>
      </c>
      <c r="AI1335" s="2" t="str">
        <f>INDEX('ISO2-ISO3'!$D$1:$D$249, MATCH($N1335, 'ISO2-ISO3'!$C$1:$C$249, 0))</f>
        <v>USA</v>
      </c>
      <c r="AJ1335" s="2" t="str">
        <f>INDEX('WB Country Groups'!$C$2:$C$219, MATCH($AI1335, 'WB Country Groups'!$B$2:$B$219, 0))</f>
        <v>North America</v>
      </c>
    </row>
    <row r="1336" spans="1:36">
      <c r="A1336" s="70">
        <v>45169</v>
      </c>
      <c r="B1336" s="70">
        <v>45169</v>
      </c>
      <c r="C1336" s="71">
        <v>892400</v>
      </c>
      <c r="D1336" s="1" t="s">
        <v>6127</v>
      </c>
      <c r="E1336" s="71">
        <v>2550101</v>
      </c>
      <c r="F1336" s="1" t="s">
        <v>6128</v>
      </c>
      <c r="G1336" s="1" t="s">
        <v>6129</v>
      </c>
      <c r="H1336" s="72">
        <v>2116228</v>
      </c>
      <c r="I1336" s="1" t="s">
        <v>6130</v>
      </c>
      <c r="J1336" s="73">
        <v>1</v>
      </c>
      <c r="K1336" s="73">
        <v>1</v>
      </c>
      <c r="L1336" s="73">
        <v>1</v>
      </c>
      <c r="M1336" s="1">
        <v>1</v>
      </c>
      <c r="N1336" s="1" t="s">
        <v>1375</v>
      </c>
      <c r="O1336" s="1" t="s">
        <v>1467</v>
      </c>
      <c r="P1336" s="1">
        <v>20301010</v>
      </c>
      <c r="Q1336" s="73">
        <v>116486571</v>
      </c>
      <c r="R1336" s="74">
        <v>90.43</v>
      </c>
      <c r="S1336" s="1" t="s">
        <v>1448</v>
      </c>
      <c r="T1336" s="75">
        <v>1</v>
      </c>
      <c r="U1336" s="76">
        <v>10533880615.530001</v>
      </c>
      <c r="V1336" s="77">
        <v>10533880615.530001</v>
      </c>
      <c r="W1336" s="77">
        <v>10533880615.530001</v>
      </c>
      <c r="X1336" s="76">
        <v>1.65136360542E-2</v>
      </c>
      <c r="Y1336" s="71">
        <v>0</v>
      </c>
      <c r="Z1336" s="71">
        <v>1</v>
      </c>
      <c r="AA1336" s="71">
        <v>0</v>
      </c>
      <c r="AB1336" s="71">
        <v>0</v>
      </c>
      <c r="AC1336" s="73">
        <v>1</v>
      </c>
      <c r="AD1336" s="73">
        <v>0</v>
      </c>
      <c r="AE1336" s="1" t="s">
        <v>1475</v>
      </c>
      <c r="AF1336" s="1" t="s">
        <v>1450</v>
      </c>
      <c r="AG1336" s="1" t="s">
        <v>1451</v>
      </c>
      <c r="AI1336" s="2" t="str">
        <f>INDEX('ISO2-ISO3'!$D$1:$D$249, MATCH($N1336, 'ISO2-ISO3'!$C$1:$C$249, 0))</f>
        <v>USA</v>
      </c>
      <c r="AJ1336" s="2" t="str">
        <f>INDEX('WB Country Groups'!$C$2:$C$219, MATCH($AI1336, 'WB Country Groups'!$B$2:$B$219, 0))</f>
        <v>North America</v>
      </c>
    </row>
    <row r="1337" spans="1:36">
      <c r="A1337" s="70">
        <v>45169</v>
      </c>
      <c r="B1337" s="70">
        <v>45169</v>
      </c>
      <c r="C1337" s="71">
        <v>892400</v>
      </c>
      <c r="D1337" s="1" t="s">
        <v>6131</v>
      </c>
      <c r="E1337" s="71">
        <v>2550301</v>
      </c>
      <c r="F1337" s="1">
        <v>127097103</v>
      </c>
      <c r="G1337" s="1" t="s">
        <v>6132</v>
      </c>
      <c r="H1337" s="72">
        <v>2162340</v>
      </c>
      <c r="I1337" s="1" t="s">
        <v>6133</v>
      </c>
      <c r="J1337" s="73">
        <v>1</v>
      </c>
      <c r="K1337" s="73">
        <v>1</v>
      </c>
      <c r="L1337" s="73">
        <v>1</v>
      </c>
      <c r="M1337" s="1">
        <v>1</v>
      </c>
      <c r="N1337" s="1" t="s">
        <v>1375</v>
      </c>
      <c r="O1337" s="1" t="s">
        <v>1541</v>
      </c>
      <c r="P1337" s="1">
        <v>10102020</v>
      </c>
      <c r="Q1337" s="73">
        <v>768258911</v>
      </c>
      <c r="R1337" s="74">
        <v>28.19</v>
      </c>
      <c r="S1337" s="1" t="s">
        <v>1448</v>
      </c>
      <c r="T1337" s="75">
        <v>1</v>
      </c>
      <c r="U1337" s="76">
        <v>21657218701.09</v>
      </c>
      <c r="V1337" s="77">
        <v>21657218701.09</v>
      </c>
      <c r="W1337" s="77">
        <v>21657218701.09</v>
      </c>
      <c r="X1337" s="76">
        <v>3.3951346197E-2</v>
      </c>
      <c r="Y1337" s="71">
        <v>0</v>
      </c>
      <c r="Z1337" s="71">
        <v>1</v>
      </c>
      <c r="AA1337" s="71">
        <v>0</v>
      </c>
      <c r="AB1337" s="71">
        <v>0</v>
      </c>
      <c r="AC1337" s="73">
        <v>1</v>
      </c>
      <c r="AD1337" s="73">
        <v>0</v>
      </c>
      <c r="AE1337" s="1" t="s">
        <v>1449</v>
      </c>
      <c r="AF1337" s="1" t="s">
        <v>1450</v>
      </c>
      <c r="AG1337" s="1" t="s">
        <v>1451</v>
      </c>
      <c r="AI1337" s="2" t="str">
        <f>INDEX('ISO2-ISO3'!$D$1:$D$249, MATCH($N1337, 'ISO2-ISO3'!$C$1:$C$249, 0))</f>
        <v>USA</v>
      </c>
      <c r="AJ1337" s="2" t="str">
        <f>INDEX('WB Country Groups'!$C$2:$C$219, MATCH($AI1337, 'WB Country Groups'!$B$2:$B$219, 0))</f>
        <v>North America</v>
      </c>
    </row>
    <row r="1338" spans="1:36">
      <c r="A1338" s="70">
        <v>45169</v>
      </c>
      <c r="B1338" s="70">
        <v>45169</v>
      </c>
      <c r="C1338" s="71">
        <v>892400</v>
      </c>
      <c r="D1338" s="1" t="s">
        <v>6134</v>
      </c>
      <c r="E1338" s="71">
        <v>2550701</v>
      </c>
      <c r="F1338" s="1">
        <v>142339100</v>
      </c>
      <c r="G1338" s="1" t="s">
        <v>6135</v>
      </c>
      <c r="H1338" s="72">
        <v>2176318</v>
      </c>
      <c r="I1338" s="1" t="s">
        <v>6136</v>
      </c>
      <c r="J1338" s="73">
        <v>1</v>
      </c>
      <c r="K1338" s="73">
        <v>1</v>
      </c>
      <c r="L1338" s="73">
        <v>1</v>
      </c>
      <c r="M1338" s="1">
        <v>1</v>
      </c>
      <c r="N1338" s="1" t="s">
        <v>1375</v>
      </c>
      <c r="O1338" s="1" t="s">
        <v>1467</v>
      </c>
      <c r="P1338" s="1">
        <v>20102010</v>
      </c>
      <c r="Q1338" s="73">
        <v>51079822</v>
      </c>
      <c r="R1338" s="74">
        <v>263.02</v>
      </c>
      <c r="S1338" s="1" t="s">
        <v>1448</v>
      </c>
      <c r="T1338" s="75">
        <v>1</v>
      </c>
      <c r="U1338" s="76">
        <v>13435014782.440001</v>
      </c>
      <c r="V1338" s="77">
        <v>13435014782.440001</v>
      </c>
      <c r="W1338" s="77">
        <v>13435014782.440001</v>
      </c>
      <c r="X1338" s="76">
        <v>2.1061653591600001E-2</v>
      </c>
      <c r="Y1338" s="71">
        <v>0</v>
      </c>
      <c r="Z1338" s="71">
        <v>1</v>
      </c>
      <c r="AA1338" s="71">
        <v>0</v>
      </c>
      <c r="AB1338" s="71">
        <v>0</v>
      </c>
      <c r="AC1338" s="73">
        <v>0.65</v>
      </c>
      <c r="AD1338" s="73">
        <v>0.35</v>
      </c>
      <c r="AE1338" s="1" t="s">
        <v>1449</v>
      </c>
      <c r="AF1338" s="1" t="s">
        <v>1450</v>
      </c>
      <c r="AG1338" s="1" t="s">
        <v>1451</v>
      </c>
      <c r="AI1338" s="2" t="str">
        <f>INDEX('ISO2-ISO3'!$D$1:$D$249, MATCH($N1338, 'ISO2-ISO3'!$C$1:$C$249, 0))</f>
        <v>USA</v>
      </c>
      <c r="AJ1338" s="2" t="str">
        <f>INDEX('WB Country Groups'!$C$2:$C$219, MATCH($AI1338, 'WB Country Groups'!$B$2:$B$219, 0))</f>
        <v>North America</v>
      </c>
    </row>
    <row r="1339" spans="1:36">
      <c r="A1339" s="70">
        <v>45169</v>
      </c>
      <c r="B1339" s="70">
        <v>45169</v>
      </c>
      <c r="C1339" s="71">
        <v>892400</v>
      </c>
      <c r="D1339" s="1" t="s">
        <v>6137</v>
      </c>
      <c r="E1339" s="71">
        <v>2552901</v>
      </c>
      <c r="F1339" s="1">
        <v>192422103</v>
      </c>
      <c r="G1339" s="1" t="s">
        <v>6138</v>
      </c>
      <c r="H1339" s="72">
        <v>2208288</v>
      </c>
      <c r="I1339" s="1" t="s">
        <v>6139</v>
      </c>
      <c r="J1339" s="73">
        <v>1</v>
      </c>
      <c r="K1339" s="73">
        <v>1</v>
      </c>
      <c r="L1339" s="73">
        <v>1</v>
      </c>
      <c r="M1339" s="1">
        <v>1</v>
      </c>
      <c r="N1339" s="1" t="s">
        <v>1375</v>
      </c>
      <c r="O1339" s="1" t="s">
        <v>1474</v>
      </c>
      <c r="P1339" s="1">
        <v>45203010</v>
      </c>
      <c r="Q1339" s="73">
        <v>172724174</v>
      </c>
      <c r="R1339" s="74">
        <v>47.08</v>
      </c>
      <c r="S1339" s="1" t="s">
        <v>1448</v>
      </c>
      <c r="T1339" s="75">
        <v>1</v>
      </c>
      <c r="U1339" s="76">
        <v>8131854111.9200001</v>
      </c>
      <c r="V1339" s="77">
        <v>8131854111.9200001</v>
      </c>
      <c r="W1339" s="77">
        <v>8131854111.9200001</v>
      </c>
      <c r="X1339" s="76">
        <v>1.27480540317E-2</v>
      </c>
      <c r="Y1339" s="71">
        <v>0</v>
      </c>
      <c r="Z1339" s="71">
        <v>1</v>
      </c>
      <c r="AA1339" s="71">
        <v>0</v>
      </c>
      <c r="AB1339" s="71">
        <v>0</v>
      </c>
      <c r="AC1339" s="73">
        <v>0.5</v>
      </c>
      <c r="AD1339" s="73">
        <v>0.5</v>
      </c>
      <c r="AE1339" s="1" t="s">
        <v>1475</v>
      </c>
      <c r="AF1339" s="1" t="s">
        <v>1450</v>
      </c>
      <c r="AG1339" s="1" t="s">
        <v>1451</v>
      </c>
      <c r="AI1339" s="2" t="str">
        <f>INDEX('ISO2-ISO3'!$D$1:$D$249, MATCH($N1339, 'ISO2-ISO3'!$C$1:$C$249, 0))</f>
        <v>USA</v>
      </c>
      <c r="AJ1339" s="2" t="str">
        <f>INDEX('WB Country Groups'!$C$2:$C$219, MATCH($AI1339, 'WB Country Groups'!$B$2:$B$219, 0))</f>
        <v>North America</v>
      </c>
    </row>
    <row r="1340" spans="1:36">
      <c r="A1340" s="70">
        <v>45169</v>
      </c>
      <c r="B1340" s="70">
        <v>45169</v>
      </c>
      <c r="C1340" s="71">
        <v>892400</v>
      </c>
      <c r="D1340" s="1" t="s">
        <v>6140</v>
      </c>
      <c r="E1340" s="71">
        <v>2553001</v>
      </c>
      <c r="F1340" s="1">
        <v>192446102</v>
      </c>
      <c r="G1340" s="1" t="s">
        <v>6141</v>
      </c>
      <c r="H1340" s="72">
        <v>2257019</v>
      </c>
      <c r="I1340" s="1" t="s">
        <v>6142</v>
      </c>
      <c r="J1340" s="73">
        <v>1</v>
      </c>
      <c r="K1340" s="73">
        <v>1</v>
      </c>
      <c r="L1340" s="73">
        <v>1</v>
      </c>
      <c r="M1340" s="1">
        <v>1</v>
      </c>
      <c r="N1340" s="1" t="s">
        <v>1375</v>
      </c>
      <c r="O1340" s="1" t="s">
        <v>1474</v>
      </c>
      <c r="P1340" s="1">
        <v>45102010</v>
      </c>
      <c r="Q1340" s="73">
        <v>509294618</v>
      </c>
      <c r="R1340" s="74">
        <v>71.61</v>
      </c>
      <c r="S1340" s="1" t="s">
        <v>1448</v>
      </c>
      <c r="T1340" s="75">
        <v>1</v>
      </c>
      <c r="U1340" s="76">
        <v>36470587594.980003</v>
      </c>
      <c r="V1340" s="77">
        <v>36470587594.980003</v>
      </c>
      <c r="W1340" s="77">
        <v>36470587594.980003</v>
      </c>
      <c r="X1340" s="76">
        <v>5.7173802533699997E-2</v>
      </c>
      <c r="Y1340" s="71">
        <v>1</v>
      </c>
      <c r="Z1340" s="71">
        <v>0</v>
      </c>
      <c r="AA1340" s="71">
        <v>0</v>
      </c>
      <c r="AB1340" s="71">
        <v>0</v>
      </c>
      <c r="AC1340" s="73">
        <v>1</v>
      </c>
      <c r="AD1340" s="73">
        <v>0</v>
      </c>
      <c r="AE1340" s="1" t="s">
        <v>1475</v>
      </c>
      <c r="AF1340" s="1" t="s">
        <v>1450</v>
      </c>
      <c r="AG1340" s="1" t="s">
        <v>1451</v>
      </c>
      <c r="AI1340" s="2" t="str">
        <f>INDEX('ISO2-ISO3'!$D$1:$D$249, MATCH($N1340, 'ISO2-ISO3'!$C$1:$C$249, 0))</f>
        <v>USA</v>
      </c>
      <c r="AJ1340" s="2" t="str">
        <f>INDEX('WB Country Groups'!$C$2:$C$219, MATCH($AI1340, 'WB Country Groups'!$B$2:$B$219, 0))</f>
        <v>North America</v>
      </c>
    </row>
    <row r="1341" spans="1:36">
      <c r="A1341" s="70">
        <v>45169</v>
      </c>
      <c r="B1341" s="70">
        <v>45169</v>
      </c>
      <c r="C1341" s="71">
        <v>892400</v>
      </c>
      <c r="D1341" s="1" t="s">
        <v>6143</v>
      </c>
      <c r="E1341" s="71">
        <v>2554901</v>
      </c>
      <c r="F1341" s="1" t="s">
        <v>6144</v>
      </c>
      <c r="G1341" s="1" t="s">
        <v>6145</v>
      </c>
      <c r="H1341" s="72">
        <v>2898087</v>
      </c>
      <c r="I1341" s="1" t="s">
        <v>6146</v>
      </c>
      <c r="J1341" s="73">
        <v>0.6</v>
      </c>
      <c r="K1341" s="73">
        <v>0.6</v>
      </c>
      <c r="L1341" s="73">
        <v>0.6</v>
      </c>
      <c r="M1341" s="1">
        <v>1</v>
      </c>
      <c r="N1341" s="1" t="s">
        <v>1375</v>
      </c>
      <c r="O1341" s="1" t="s">
        <v>1447</v>
      </c>
      <c r="P1341" s="1">
        <v>35102015</v>
      </c>
      <c r="Q1341" s="73">
        <v>90400000</v>
      </c>
      <c r="R1341" s="74">
        <v>102.42</v>
      </c>
      <c r="S1341" s="1" t="s">
        <v>1448</v>
      </c>
      <c r="T1341" s="75">
        <v>1</v>
      </c>
      <c r="U1341" s="76">
        <v>5555260800</v>
      </c>
      <c r="V1341" s="77">
        <v>5555260800</v>
      </c>
      <c r="W1341" s="77">
        <v>9258768000</v>
      </c>
      <c r="X1341" s="76">
        <v>8.7088090690999997E-3</v>
      </c>
      <c r="Y1341" s="71">
        <v>0</v>
      </c>
      <c r="Z1341" s="71">
        <v>1</v>
      </c>
      <c r="AA1341" s="71">
        <v>0</v>
      </c>
      <c r="AB1341" s="71">
        <v>0</v>
      </c>
      <c r="AC1341" s="73">
        <v>0</v>
      </c>
      <c r="AD1341" s="73">
        <v>1</v>
      </c>
      <c r="AE1341" s="1" t="s">
        <v>1449</v>
      </c>
      <c r="AF1341" s="1" t="s">
        <v>1450</v>
      </c>
      <c r="AG1341" s="1" t="s">
        <v>1451</v>
      </c>
      <c r="AI1341" s="2" t="str">
        <f>INDEX('ISO2-ISO3'!$D$1:$D$249, MATCH($N1341, 'ISO2-ISO3'!$C$1:$C$249, 0))</f>
        <v>USA</v>
      </c>
      <c r="AJ1341" s="2" t="str">
        <f>INDEX('WB Country Groups'!$C$2:$C$219, MATCH($AI1341, 'WB Country Groups'!$B$2:$B$219, 0))</f>
        <v>North America</v>
      </c>
    </row>
    <row r="1342" spans="1:36">
      <c r="A1342" s="70">
        <v>45169</v>
      </c>
      <c r="B1342" s="70">
        <v>45169</v>
      </c>
      <c r="C1342" s="71">
        <v>892400</v>
      </c>
      <c r="D1342" s="1" t="s">
        <v>6147</v>
      </c>
      <c r="E1342" s="71">
        <v>2556501</v>
      </c>
      <c r="F1342" s="1">
        <v>2.8176E+112</v>
      </c>
      <c r="G1342" s="1" t="s">
        <v>6148</v>
      </c>
      <c r="H1342" s="72">
        <v>2567116</v>
      </c>
      <c r="I1342" s="1" t="s">
        <v>6149</v>
      </c>
      <c r="J1342" s="73">
        <v>1</v>
      </c>
      <c r="K1342" s="73">
        <v>1</v>
      </c>
      <c r="L1342" s="73">
        <v>1</v>
      </c>
      <c r="M1342" s="1">
        <v>1</v>
      </c>
      <c r="N1342" s="1" t="s">
        <v>1375</v>
      </c>
      <c r="O1342" s="1" t="s">
        <v>1447</v>
      </c>
      <c r="P1342" s="1">
        <v>35101010</v>
      </c>
      <c r="Q1342" s="73">
        <v>606100254</v>
      </c>
      <c r="R1342" s="74">
        <v>76.47</v>
      </c>
      <c r="S1342" s="1" t="s">
        <v>1448</v>
      </c>
      <c r="T1342" s="75">
        <v>1</v>
      </c>
      <c r="U1342" s="76">
        <v>46348486423.379997</v>
      </c>
      <c r="V1342" s="77">
        <v>46348486423.379997</v>
      </c>
      <c r="W1342" s="77">
        <v>46348486423.379997</v>
      </c>
      <c r="X1342" s="76">
        <v>7.2659076402400005E-2</v>
      </c>
      <c r="Y1342" s="71">
        <v>1</v>
      </c>
      <c r="Z1342" s="71">
        <v>0</v>
      </c>
      <c r="AA1342" s="71">
        <v>0</v>
      </c>
      <c r="AB1342" s="71">
        <v>0</v>
      </c>
      <c r="AC1342" s="73">
        <v>0</v>
      </c>
      <c r="AD1342" s="73">
        <v>1</v>
      </c>
      <c r="AE1342" s="1" t="s">
        <v>1449</v>
      </c>
      <c r="AF1342" s="1" t="s">
        <v>1450</v>
      </c>
      <c r="AG1342" s="1" t="s">
        <v>1451</v>
      </c>
      <c r="AI1342" s="2" t="str">
        <f>INDEX('ISO2-ISO3'!$D$1:$D$249, MATCH($N1342, 'ISO2-ISO3'!$C$1:$C$249, 0))</f>
        <v>USA</v>
      </c>
      <c r="AJ1342" s="2" t="str">
        <f>INDEX('WB Country Groups'!$C$2:$C$219, MATCH($AI1342, 'WB Country Groups'!$B$2:$B$219, 0))</f>
        <v>North America</v>
      </c>
    </row>
    <row r="1343" spans="1:36">
      <c r="A1343" s="70">
        <v>45169</v>
      </c>
      <c r="B1343" s="70">
        <v>45169</v>
      </c>
      <c r="C1343" s="71">
        <v>892400</v>
      </c>
      <c r="D1343" s="1" t="s">
        <v>6150</v>
      </c>
      <c r="E1343" s="71">
        <v>2557001</v>
      </c>
      <c r="F1343" s="1" t="s">
        <v>6151</v>
      </c>
      <c r="G1343" s="1" t="s">
        <v>6152</v>
      </c>
      <c r="H1343" s="72">
        <v>2599700</v>
      </c>
      <c r="I1343" s="1" t="s">
        <v>6153</v>
      </c>
      <c r="J1343" s="73">
        <v>1</v>
      </c>
      <c r="K1343" s="73">
        <v>1</v>
      </c>
      <c r="L1343" s="73">
        <v>1</v>
      </c>
      <c r="M1343" s="1">
        <v>1</v>
      </c>
      <c r="N1343" s="1" t="s">
        <v>1375</v>
      </c>
      <c r="O1343" s="1" t="s">
        <v>1474</v>
      </c>
      <c r="P1343" s="1">
        <v>45301010</v>
      </c>
      <c r="Q1343" s="73">
        <v>149663380</v>
      </c>
      <c r="R1343" s="74">
        <v>101.27</v>
      </c>
      <c r="S1343" s="1" t="s">
        <v>1448</v>
      </c>
      <c r="T1343" s="75">
        <v>1</v>
      </c>
      <c r="U1343" s="76">
        <v>15156410492.6</v>
      </c>
      <c r="V1343" s="77">
        <v>15156410492.6</v>
      </c>
      <c r="W1343" s="77">
        <v>15156410492.6</v>
      </c>
      <c r="X1343" s="76">
        <v>2.3760231950400001E-2</v>
      </c>
      <c r="Y1343" s="71">
        <v>0</v>
      </c>
      <c r="Z1343" s="71">
        <v>1</v>
      </c>
      <c r="AA1343" s="71">
        <v>0</v>
      </c>
      <c r="AB1343" s="71">
        <v>0</v>
      </c>
      <c r="AC1343" s="73">
        <v>1</v>
      </c>
      <c r="AD1343" s="73">
        <v>0</v>
      </c>
      <c r="AE1343" s="1" t="s">
        <v>1475</v>
      </c>
      <c r="AF1343" s="1" t="s">
        <v>1450</v>
      </c>
      <c r="AG1343" s="1" t="s">
        <v>1451</v>
      </c>
      <c r="AI1343" s="2" t="str">
        <f>INDEX('ISO2-ISO3'!$D$1:$D$249, MATCH($N1343, 'ISO2-ISO3'!$C$1:$C$249, 0))</f>
        <v>USA</v>
      </c>
      <c r="AJ1343" s="2" t="str">
        <f>INDEX('WB Country Groups'!$C$2:$C$219, MATCH($AI1343, 'WB Country Groups'!$B$2:$B$219, 0))</f>
        <v>North America</v>
      </c>
    </row>
    <row r="1344" spans="1:36">
      <c r="A1344" s="70">
        <v>45169</v>
      </c>
      <c r="B1344" s="70">
        <v>45169</v>
      </c>
      <c r="C1344" s="71">
        <v>892400</v>
      </c>
      <c r="D1344" s="1" t="s">
        <v>6154</v>
      </c>
      <c r="E1344" s="71">
        <v>2557603</v>
      </c>
      <c r="F1344" s="1" t="s">
        <v>6155</v>
      </c>
      <c r="G1344" s="1" t="s">
        <v>6156</v>
      </c>
      <c r="H1344" s="72" t="s">
        <v>6157</v>
      </c>
      <c r="I1344" s="1" t="s">
        <v>6158</v>
      </c>
      <c r="J1344" s="73">
        <v>1</v>
      </c>
      <c r="K1344" s="73">
        <v>1</v>
      </c>
      <c r="L1344" s="73">
        <v>1</v>
      </c>
      <c r="M1344" s="1">
        <v>1</v>
      </c>
      <c r="N1344" s="1" t="s">
        <v>1375</v>
      </c>
      <c r="O1344" s="1" t="s">
        <v>1455</v>
      </c>
      <c r="P1344" s="1">
        <v>25301020</v>
      </c>
      <c r="Q1344" s="73">
        <v>147824882</v>
      </c>
      <c r="R1344" s="74">
        <v>108.39</v>
      </c>
      <c r="S1344" s="1" t="s">
        <v>1448</v>
      </c>
      <c r="T1344" s="75">
        <v>1</v>
      </c>
      <c r="U1344" s="76">
        <v>16022738959.98</v>
      </c>
      <c r="V1344" s="77">
        <v>16022738959.98</v>
      </c>
      <c r="W1344" s="77">
        <v>16621425922.26</v>
      </c>
      <c r="X1344" s="76">
        <v>2.5118348065000001E-2</v>
      </c>
      <c r="Y1344" s="71">
        <v>0</v>
      </c>
      <c r="Z1344" s="71">
        <v>1</v>
      </c>
      <c r="AA1344" s="71">
        <v>0</v>
      </c>
      <c r="AB1344" s="71">
        <v>0</v>
      </c>
      <c r="AC1344" s="73">
        <v>1</v>
      </c>
      <c r="AD1344" s="73">
        <v>0</v>
      </c>
      <c r="AE1344" s="1" t="s">
        <v>1475</v>
      </c>
      <c r="AF1344" s="1" t="s">
        <v>1450</v>
      </c>
      <c r="AG1344" s="1" t="s">
        <v>1451</v>
      </c>
      <c r="AI1344" s="2" t="str">
        <f>INDEX('ISO2-ISO3'!$D$1:$D$249, MATCH($N1344, 'ISO2-ISO3'!$C$1:$C$249, 0))</f>
        <v>USA</v>
      </c>
      <c r="AJ1344" s="2" t="str">
        <f>INDEX('WB Country Groups'!$C$2:$C$219, MATCH($AI1344, 'WB Country Groups'!$B$2:$B$219, 0))</f>
        <v>North America</v>
      </c>
    </row>
    <row r="1345" spans="1:36">
      <c r="A1345" s="70">
        <v>45169</v>
      </c>
      <c r="B1345" s="70">
        <v>45169</v>
      </c>
      <c r="C1345" s="71">
        <v>892400</v>
      </c>
      <c r="D1345" s="1" t="s">
        <v>6159</v>
      </c>
      <c r="E1345" s="71">
        <v>2557801</v>
      </c>
      <c r="F1345" s="1">
        <v>303250104</v>
      </c>
      <c r="G1345" s="1" t="s">
        <v>6160</v>
      </c>
      <c r="H1345" s="72">
        <v>2330299</v>
      </c>
      <c r="I1345" s="1" t="s">
        <v>6161</v>
      </c>
      <c r="J1345" s="73">
        <v>1</v>
      </c>
      <c r="K1345" s="73">
        <v>1</v>
      </c>
      <c r="L1345" s="73">
        <v>1</v>
      </c>
      <c r="M1345" s="1">
        <v>1</v>
      </c>
      <c r="N1345" s="1" t="s">
        <v>1375</v>
      </c>
      <c r="O1345" s="1" t="s">
        <v>1474</v>
      </c>
      <c r="P1345" s="1">
        <v>45103010</v>
      </c>
      <c r="Q1345" s="73">
        <v>25154323</v>
      </c>
      <c r="R1345" s="74">
        <v>904.59</v>
      </c>
      <c r="S1345" s="1" t="s">
        <v>1448</v>
      </c>
      <c r="T1345" s="75">
        <v>1</v>
      </c>
      <c r="U1345" s="76">
        <v>22754349042.57</v>
      </c>
      <c r="V1345" s="77">
        <v>22754349042.57</v>
      </c>
      <c r="W1345" s="77">
        <v>22754349042.57</v>
      </c>
      <c r="X1345" s="76">
        <v>3.5671283210200001E-2</v>
      </c>
      <c r="Y1345" s="71">
        <v>0</v>
      </c>
      <c r="Z1345" s="71">
        <v>1</v>
      </c>
      <c r="AA1345" s="71">
        <v>0</v>
      </c>
      <c r="AB1345" s="71">
        <v>0</v>
      </c>
      <c r="AC1345" s="73">
        <v>0</v>
      </c>
      <c r="AD1345" s="73">
        <v>1</v>
      </c>
      <c r="AE1345" s="1" t="s">
        <v>1449</v>
      </c>
      <c r="AF1345" s="1" t="s">
        <v>1450</v>
      </c>
      <c r="AG1345" s="1" t="s">
        <v>1451</v>
      </c>
      <c r="AI1345" s="2" t="str">
        <f>INDEX('ISO2-ISO3'!$D$1:$D$249, MATCH($N1345, 'ISO2-ISO3'!$C$1:$C$249, 0))</f>
        <v>USA</v>
      </c>
      <c r="AJ1345" s="2" t="str">
        <f>INDEX('WB Country Groups'!$C$2:$C$219, MATCH($AI1345, 'WB Country Groups'!$B$2:$B$219, 0))</f>
        <v>North America</v>
      </c>
    </row>
    <row r="1346" spans="1:36">
      <c r="A1346" s="70">
        <v>45169</v>
      </c>
      <c r="B1346" s="70">
        <v>45169</v>
      </c>
      <c r="C1346" s="71">
        <v>892400</v>
      </c>
      <c r="D1346" s="1" t="s">
        <v>6162</v>
      </c>
      <c r="E1346" s="71">
        <v>2559001</v>
      </c>
      <c r="F1346" s="1" t="s">
        <v>6163</v>
      </c>
      <c r="G1346" s="1" t="s">
        <v>6164</v>
      </c>
      <c r="H1346" s="72">
        <v>2355582</v>
      </c>
      <c r="I1346" s="1" t="s">
        <v>6165</v>
      </c>
      <c r="J1346" s="73">
        <v>0.8</v>
      </c>
      <c r="K1346" s="73">
        <v>0.8</v>
      </c>
      <c r="L1346" s="73">
        <v>0.8</v>
      </c>
      <c r="M1346" s="1">
        <v>1</v>
      </c>
      <c r="N1346" s="1" t="s">
        <v>1375</v>
      </c>
      <c r="O1346" s="1" t="s">
        <v>1484</v>
      </c>
      <c r="P1346" s="1">
        <v>40101010</v>
      </c>
      <c r="Q1346" s="73">
        <v>13502747</v>
      </c>
      <c r="R1346" s="74">
        <v>1360.4</v>
      </c>
      <c r="S1346" s="1" t="s">
        <v>1448</v>
      </c>
      <c r="T1346" s="75">
        <v>1</v>
      </c>
      <c r="U1346" s="76">
        <v>14695309615.040001</v>
      </c>
      <c r="V1346" s="77">
        <v>14695309615.040001</v>
      </c>
      <c r="W1346" s="77">
        <v>19736590692.799999</v>
      </c>
      <c r="X1346" s="76">
        <v>2.3037378487899999E-2</v>
      </c>
      <c r="Y1346" s="71">
        <v>0</v>
      </c>
      <c r="Z1346" s="71">
        <v>1</v>
      </c>
      <c r="AA1346" s="71">
        <v>0</v>
      </c>
      <c r="AB1346" s="71">
        <v>0</v>
      </c>
      <c r="AC1346" s="73">
        <v>1</v>
      </c>
      <c r="AD1346" s="73">
        <v>0</v>
      </c>
      <c r="AE1346" s="1" t="s">
        <v>1475</v>
      </c>
      <c r="AF1346" s="1" t="s">
        <v>1450</v>
      </c>
      <c r="AG1346" s="1" t="s">
        <v>1585</v>
      </c>
      <c r="AI1346" s="2" t="str">
        <f>INDEX('ISO2-ISO3'!$D$1:$D$249, MATCH($N1346, 'ISO2-ISO3'!$C$1:$C$249, 0))</f>
        <v>USA</v>
      </c>
      <c r="AJ1346" s="2" t="str">
        <f>INDEX('WB Country Groups'!$C$2:$C$219, MATCH($AI1346, 'WB Country Groups'!$B$2:$B$219, 0))</f>
        <v>North America</v>
      </c>
    </row>
    <row r="1347" spans="1:36">
      <c r="A1347" s="70">
        <v>45169</v>
      </c>
      <c r="B1347" s="70">
        <v>45169</v>
      </c>
      <c r="C1347" s="71">
        <v>892400</v>
      </c>
      <c r="D1347" s="1" t="s">
        <v>6166</v>
      </c>
      <c r="E1347" s="71">
        <v>2561301</v>
      </c>
      <c r="F1347" s="1">
        <v>363576109</v>
      </c>
      <c r="G1347" s="1" t="s">
        <v>6167</v>
      </c>
      <c r="H1347" s="72">
        <v>2359506</v>
      </c>
      <c r="I1347" s="1" t="s">
        <v>6168</v>
      </c>
      <c r="J1347" s="73">
        <v>1</v>
      </c>
      <c r="K1347" s="73">
        <v>1</v>
      </c>
      <c r="L1347" s="73">
        <v>1</v>
      </c>
      <c r="M1347" s="1">
        <v>1</v>
      </c>
      <c r="N1347" s="1" t="s">
        <v>1375</v>
      </c>
      <c r="O1347" s="1" t="s">
        <v>1484</v>
      </c>
      <c r="P1347" s="1">
        <v>40301010</v>
      </c>
      <c r="Q1347" s="73">
        <v>214075131</v>
      </c>
      <c r="R1347" s="74">
        <v>230.48</v>
      </c>
      <c r="S1347" s="1" t="s">
        <v>1448</v>
      </c>
      <c r="T1347" s="75">
        <v>1</v>
      </c>
      <c r="U1347" s="76">
        <v>49340036192.879997</v>
      </c>
      <c r="V1347" s="77">
        <v>49340036192.879997</v>
      </c>
      <c r="W1347" s="77">
        <v>49340036192.879997</v>
      </c>
      <c r="X1347" s="76">
        <v>7.7348835659699994E-2</v>
      </c>
      <c r="Y1347" s="71">
        <v>1</v>
      </c>
      <c r="Z1347" s="71">
        <v>0</v>
      </c>
      <c r="AA1347" s="71">
        <v>0</v>
      </c>
      <c r="AB1347" s="71">
        <v>0</v>
      </c>
      <c r="AC1347" s="73">
        <v>0.65</v>
      </c>
      <c r="AD1347" s="73">
        <v>0.35</v>
      </c>
      <c r="AE1347" s="1" t="s">
        <v>1449</v>
      </c>
      <c r="AF1347" s="1" t="s">
        <v>1450</v>
      </c>
      <c r="AG1347" s="1" t="s">
        <v>1451</v>
      </c>
      <c r="AI1347" s="2" t="str">
        <f>INDEX('ISO2-ISO3'!$D$1:$D$249, MATCH($N1347, 'ISO2-ISO3'!$C$1:$C$249, 0))</f>
        <v>USA</v>
      </c>
      <c r="AJ1347" s="2" t="str">
        <f>INDEX('WB Country Groups'!$C$2:$C$219, MATCH($AI1347, 'WB Country Groups'!$B$2:$B$219, 0))</f>
        <v>North America</v>
      </c>
    </row>
    <row r="1348" spans="1:36">
      <c r="A1348" s="70">
        <v>45169</v>
      </c>
      <c r="B1348" s="70">
        <v>45169</v>
      </c>
      <c r="C1348" s="71">
        <v>892400</v>
      </c>
      <c r="D1348" s="1" t="s">
        <v>6169</v>
      </c>
      <c r="E1348" s="71">
        <v>2561601</v>
      </c>
      <c r="F1348" s="1">
        <v>366651107</v>
      </c>
      <c r="G1348" s="1" t="s">
        <v>6170</v>
      </c>
      <c r="H1348" s="72">
        <v>2372763</v>
      </c>
      <c r="I1348" s="1" t="s">
        <v>6171</v>
      </c>
      <c r="J1348" s="73">
        <v>1</v>
      </c>
      <c r="K1348" s="73">
        <v>1</v>
      </c>
      <c r="L1348" s="73">
        <v>1</v>
      </c>
      <c r="M1348" s="1">
        <v>1</v>
      </c>
      <c r="N1348" s="1" t="s">
        <v>1375</v>
      </c>
      <c r="O1348" s="1" t="s">
        <v>1474</v>
      </c>
      <c r="P1348" s="1">
        <v>45102010</v>
      </c>
      <c r="Q1348" s="73">
        <v>79060595</v>
      </c>
      <c r="R1348" s="74">
        <v>349.68</v>
      </c>
      <c r="S1348" s="1" t="s">
        <v>1448</v>
      </c>
      <c r="T1348" s="75">
        <v>1</v>
      </c>
      <c r="U1348" s="76">
        <v>27645908859.599998</v>
      </c>
      <c r="V1348" s="77">
        <v>27645908859.599998</v>
      </c>
      <c r="W1348" s="77">
        <v>27645908859.599998</v>
      </c>
      <c r="X1348" s="76">
        <v>4.3339628951300002E-2</v>
      </c>
      <c r="Y1348" s="71">
        <v>0</v>
      </c>
      <c r="Z1348" s="71">
        <v>1</v>
      </c>
      <c r="AA1348" s="71">
        <v>0</v>
      </c>
      <c r="AB1348" s="71">
        <v>0</v>
      </c>
      <c r="AC1348" s="73">
        <v>0</v>
      </c>
      <c r="AD1348" s="73">
        <v>1</v>
      </c>
      <c r="AE1348" s="1" t="s">
        <v>1449</v>
      </c>
      <c r="AF1348" s="1" t="s">
        <v>1450</v>
      </c>
      <c r="AG1348" s="1" t="s">
        <v>1451</v>
      </c>
      <c r="AI1348" s="2" t="str">
        <f>INDEX('ISO2-ISO3'!$D$1:$D$249, MATCH($N1348, 'ISO2-ISO3'!$C$1:$C$249, 0))</f>
        <v>USA</v>
      </c>
      <c r="AJ1348" s="2" t="str">
        <f>INDEX('WB Country Groups'!$C$2:$C$219, MATCH($AI1348, 'WB Country Groups'!$B$2:$B$219, 0))</f>
        <v>North America</v>
      </c>
    </row>
    <row r="1349" spans="1:36">
      <c r="A1349" s="70">
        <v>45169</v>
      </c>
      <c r="B1349" s="70">
        <v>45169</v>
      </c>
      <c r="C1349" s="71">
        <v>892400</v>
      </c>
      <c r="D1349" s="1" t="s">
        <v>6172</v>
      </c>
      <c r="E1349" s="71">
        <v>2562601</v>
      </c>
      <c r="F1349" s="1" t="s">
        <v>6173</v>
      </c>
      <c r="G1349" s="1" t="s">
        <v>6174</v>
      </c>
      <c r="H1349" s="72">
        <v>2712013</v>
      </c>
      <c r="I1349" s="1" t="s">
        <v>6175</v>
      </c>
      <c r="J1349" s="73">
        <v>1</v>
      </c>
      <c r="K1349" s="73">
        <v>1</v>
      </c>
      <c r="L1349" s="73">
        <v>1</v>
      </c>
      <c r="M1349" s="1">
        <v>1</v>
      </c>
      <c r="N1349" s="1" t="s">
        <v>1375</v>
      </c>
      <c r="O1349" s="1" t="s">
        <v>1484</v>
      </c>
      <c r="P1349" s="1">
        <v>40201060</v>
      </c>
      <c r="Q1349" s="73">
        <v>263784407</v>
      </c>
      <c r="R1349" s="74">
        <v>126.69</v>
      </c>
      <c r="S1349" s="1" t="s">
        <v>1448</v>
      </c>
      <c r="T1349" s="75">
        <v>1</v>
      </c>
      <c r="U1349" s="76">
        <v>33418846522.830002</v>
      </c>
      <c r="V1349" s="77">
        <v>33418846522.830002</v>
      </c>
      <c r="W1349" s="77">
        <v>33418846522.830002</v>
      </c>
      <c r="X1349" s="76">
        <v>5.2389683248800001E-2</v>
      </c>
      <c r="Y1349" s="71">
        <v>1</v>
      </c>
      <c r="Z1349" s="71">
        <v>0</v>
      </c>
      <c r="AA1349" s="71">
        <v>0</v>
      </c>
      <c r="AB1349" s="71">
        <v>0</v>
      </c>
      <c r="AC1349" s="73">
        <v>1</v>
      </c>
      <c r="AD1349" s="73">
        <v>0</v>
      </c>
      <c r="AE1349" s="1" t="s">
        <v>1449</v>
      </c>
      <c r="AF1349" s="1" t="s">
        <v>1450</v>
      </c>
      <c r="AG1349" s="1" t="s">
        <v>1451</v>
      </c>
      <c r="AI1349" s="2" t="str">
        <f>INDEX('ISO2-ISO3'!$D$1:$D$249, MATCH($N1349, 'ISO2-ISO3'!$C$1:$C$249, 0))</f>
        <v>USA</v>
      </c>
      <c r="AJ1349" s="2" t="str">
        <f>INDEX('WB Country Groups'!$C$2:$C$219, MATCH($AI1349, 'WB Country Groups'!$B$2:$B$219, 0))</f>
        <v>North America</v>
      </c>
    </row>
    <row r="1350" spans="1:36">
      <c r="A1350" s="70">
        <v>45169</v>
      </c>
      <c r="B1350" s="70">
        <v>45169</v>
      </c>
      <c r="C1350" s="71">
        <v>892400</v>
      </c>
      <c r="D1350" s="1" t="s">
        <v>6176</v>
      </c>
      <c r="E1350" s="71">
        <v>2562801</v>
      </c>
      <c r="F1350" s="1">
        <v>384109104</v>
      </c>
      <c r="G1350" s="1" t="s">
        <v>6177</v>
      </c>
      <c r="H1350" s="72">
        <v>2380443</v>
      </c>
      <c r="I1350" s="1" t="s">
        <v>6178</v>
      </c>
      <c r="J1350" s="73">
        <v>1</v>
      </c>
      <c r="K1350" s="73">
        <v>1</v>
      </c>
      <c r="L1350" s="73">
        <v>1</v>
      </c>
      <c r="M1350" s="1">
        <v>1</v>
      </c>
      <c r="N1350" s="1" t="s">
        <v>1375</v>
      </c>
      <c r="O1350" s="1" t="s">
        <v>1467</v>
      </c>
      <c r="P1350" s="1">
        <v>20106020</v>
      </c>
      <c r="Q1350" s="73">
        <v>167994666</v>
      </c>
      <c r="R1350" s="74">
        <v>78.94</v>
      </c>
      <c r="S1350" s="1" t="s">
        <v>1448</v>
      </c>
      <c r="T1350" s="75">
        <v>1</v>
      </c>
      <c r="U1350" s="76">
        <v>13261498934.040001</v>
      </c>
      <c r="V1350" s="77">
        <v>13261498934.040001</v>
      </c>
      <c r="W1350" s="77">
        <v>13261498934.040001</v>
      </c>
      <c r="X1350" s="76">
        <v>2.0789638208600001E-2</v>
      </c>
      <c r="Y1350" s="71">
        <v>0</v>
      </c>
      <c r="Z1350" s="71">
        <v>1</v>
      </c>
      <c r="AA1350" s="71">
        <v>0</v>
      </c>
      <c r="AB1350" s="71">
        <v>0</v>
      </c>
      <c r="AC1350" s="73">
        <v>0.5</v>
      </c>
      <c r="AD1350" s="73">
        <v>0.5</v>
      </c>
      <c r="AE1350" s="1" t="s">
        <v>1449</v>
      </c>
      <c r="AF1350" s="1" t="s">
        <v>1450</v>
      </c>
      <c r="AG1350" s="1" t="s">
        <v>1451</v>
      </c>
      <c r="AI1350" s="2" t="str">
        <f>INDEX('ISO2-ISO3'!$D$1:$D$249, MATCH($N1350, 'ISO2-ISO3'!$C$1:$C$249, 0))</f>
        <v>USA</v>
      </c>
      <c r="AJ1350" s="2" t="str">
        <f>INDEX('WB Country Groups'!$C$2:$C$219, MATCH($AI1350, 'WB Country Groups'!$B$2:$B$219, 0))</f>
        <v>North America</v>
      </c>
    </row>
    <row r="1351" spans="1:36">
      <c r="A1351" s="70">
        <v>45169</v>
      </c>
      <c r="B1351" s="70">
        <v>45169</v>
      </c>
      <c r="C1351" s="71">
        <v>892400</v>
      </c>
      <c r="D1351" s="1" t="s">
        <v>6179</v>
      </c>
      <c r="E1351" s="71">
        <v>2564301</v>
      </c>
      <c r="F1351" s="1" t="s">
        <v>6180</v>
      </c>
      <c r="G1351" s="1" t="s">
        <v>6181</v>
      </c>
      <c r="H1351" s="72" t="s">
        <v>6182</v>
      </c>
      <c r="I1351" s="1" t="s">
        <v>6183</v>
      </c>
      <c r="J1351" s="73">
        <v>1</v>
      </c>
      <c r="K1351" s="73">
        <v>1</v>
      </c>
      <c r="L1351" s="73">
        <v>1</v>
      </c>
      <c r="M1351" s="1">
        <v>1</v>
      </c>
      <c r="N1351" s="1" t="s">
        <v>1375</v>
      </c>
      <c r="O1351" s="1" t="s">
        <v>1564</v>
      </c>
      <c r="P1351" s="1">
        <v>60105010</v>
      </c>
      <c r="Q1351" s="73">
        <v>546992640</v>
      </c>
      <c r="R1351" s="74">
        <v>20.58</v>
      </c>
      <c r="S1351" s="1" t="s">
        <v>1448</v>
      </c>
      <c r="T1351" s="75">
        <v>1</v>
      </c>
      <c r="U1351" s="76">
        <v>11257108531.200001</v>
      </c>
      <c r="V1351" s="77">
        <v>11257108531.200001</v>
      </c>
      <c r="W1351" s="77">
        <v>11257108531.200001</v>
      </c>
      <c r="X1351" s="76">
        <v>1.76474178977E-2</v>
      </c>
      <c r="Y1351" s="71">
        <v>0</v>
      </c>
      <c r="Z1351" s="71">
        <v>1</v>
      </c>
      <c r="AA1351" s="71">
        <v>0</v>
      </c>
      <c r="AB1351" s="71">
        <v>0</v>
      </c>
      <c r="AC1351" s="73">
        <v>1</v>
      </c>
      <c r="AD1351" s="73">
        <v>0</v>
      </c>
      <c r="AE1351" s="1" t="s">
        <v>1449</v>
      </c>
      <c r="AF1351" s="1" t="s">
        <v>1450</v>
      </c>
      <c r="AG1351" s="1" t="s">
        <v>1451</v>
      </c>
      <c r="AI1351" s="2" t="str">
        <f>INDEX('ISO2-ISO3'!$D$1:$D$249, MATCH($N1351, 'ISO2-ISO3'!$C$1:$C$249, 0))</f>
        <v>USA</v>
      </c>
      <c r="AJ1351" s="2" t="str">
        <f>INDEX('WB Country Groups'!$C$2:$C$219, MATCH($AI1351, 'WB Country Groups'!$B$2:$B$219, 0))</f>
        <v>North America</v>
      </c>
    </row>
    <row r="1352" spans="1:36">
      <c r="A1352" s="70">
        <v>45169</v>
      </c>
      <c r="B1352" s="70">
        <v>45169</v>
      </c>
      <c r="C1352" s="71">
        <v>892400</v>
      </c>
      <c r="D1352" s="1" t="s">
        <v>6184</v>
      </c>
      <c r="E1352" s="71">
        <v>2565502</v>
      </c>
      <c r="F1352" s="1">
        <v>443510607</v>
      </c>
      <c r="G1352" s="1" t="s">
        <v>6185</v>
      </c>
      <c r="H1352" s="72" t="s">
        <v>6186</v>
      </c>
      <c r="I1352" s="1" t="s">
        <v>6187</v>
      </c>
      <c r="J1352" s="73">
        <v>1</v>
      </c>
      <c r="K1352" s="73">
        <v>1</v>
      </c>
      <c r="L1352" s="73">
        <v>1</v>
      </c>
      <c r="M1352" s="1">
        <v>1</v>
      </c>
      <c r="N1352" s="1" t="s">
        <v>1375</v>
      </c>
      <c r="O1352" s="1" t="s">
        <v>1467</v>
      </c>
      <c r="P1352" s="1">
        <v>20104010</v>
      </c>
      <c r="Q1352" s="73">
        <v>53578419</v>
      </c>
      <c r="R1352" s="74">
        <v>326.05</v>
      </c>
      <c r="S1352" s="1" t="s">
        <v>1448</v>
      </c>
      <c r="T1352" s="75">
        <v>1</v>
      </c>
      <c r="U1352" s="76">
        <v>17469243514.950001</v>
      </c>
      <c r="V1352" s="77">
        <v>17469243514.950001</v>
      </c>
      <c r="W1352" s="77">
        <v>17469243514.950001</v>
      </c>
      <c r="X1352" s="76">
        <v>2.7385988134600001E-2</v>
      </c>
      <c r="Y1352" s="71">
        <v>0</v>
      </c>
      <c r="Z1352" s="71">
        <v>1</v>
      </c>
      <c r="AA1352" s="71">
        <v>0</v>
      </c>
      <c r="AB1352" s="71">
        <v>0</v>
      </c>
      <c r="AC1352" s="73">
        <v>1</v>
      </c>
      <c r="AD1352" s="73">
        <v>0</v>
      </c>
      <c r="AE1352" s="1" t="s">
        <v>1449</v>
      </c>
      <c r="AF1352" s="1" t="s">
        <v>1450</v>
      </c>
      <c r="AG1352" s="1" t="s">
        <v>1451</v>
      </c>
      <c r="AI1352" s="2" t="str">
        <f>INDEX('ISO2-ISO3'!$D$1:$D$249, MATCH($N1352, 'ISO2-ISO3'!$C$1:$C$249, 0))</f>
        <v>USA</v>
      </c>
      <c r="AJ1352" s="2" t="str">
        <f>INDEX('WB Country Groups'!$C$2:$C$219, MATCH($AI1352, 'WB Country Groups'!$B$2:$B$219, 0))</f>
        <v>North America</v>
      </c>
    </row>
    <row r="1353" spans="1:36">
      <c r="A1353" s="70">
        <v>45169</v>
      </c>
      <c r="B1353" s="70">
        <v>45169</v>
      </c>
      <c r="C1353" s="71">
        <v>892400</v>
      </c>
      <c r="D1353" s="1" t="s">
        <v>6188</v>
      </c>
      <c r="E1353" s="71">
        <v>2565901</v>
      </c>
      <c r="F1353" s="1" t="s">
        <v>6189</v>
      </c>
      <c r="G1353" s="1" t="s">
        <v>6190</v>
      </c>
      <c r="H1353" s="72">
        <v>2456612</v>
      </c>
      <c r="I1353" s="1" t="s">
        <v>6191</v>
      </c>
      <c r="J1353" s="73">
        <v>1</v>
      </c>
      <c r="K1353" s="73">
        <v>1</v>
      </c>
      <c r="L1353" s="73">
        <v>1</v>
      </c>
      <c r="M1353" s="1">
        <v>1</v>
      </c>
      <c r="N1353" s="1" t="s">
        <v>1375</v>
      </c>
      <c r="O1353" s="1" t="s">
        <v>1467</v>
      </c>
      <c r="P1353" s="1">
        <v>20106020</v>
      </c>
      <c r="Q1353" s="73">
        <v>75570976</v>
      </c>
      <c r="R1353" s="74">
        <v>226.4</v>
      </c>
      <c r="S1353" s="1" t="s">
        <v>1448</v>
      </c>
      <c r="T1353" s="75">
        <v>1</v>
      </c>
      <c r="U1353" s="76">
        <v>17109268966.4</v>
      </c>
      <c r="V1353" s="77">
        <v>17109268966.4</v>
      </c>
      <c r="W1353" s="77">
        <v>17109268966.4</v>
      </c>
      <c r="X1353" s="76">
        <v>2.68216672636E-2</v>
      </c>
      <c r="Y1353" s="71">
        <v>0</v>
      </c>
      <c r="Z1353" s="71">
        <v>1</v>
      </c>
      <c r="AA1353" s="71">
        <v>0</v>
      </c>
      <c r="AB1353" s="71">
        <v>0</v>
      </c>
      <c r="AC1353" s="73">
        <v>0.35</v>
      </c>
      <c r="AD1353" s="73">
        <v>0.65</v>
      </c>
      <c r="AE1353" s="1" t="s">
        <v>1449</v>
      </c>
      <c r="AF1353" s="1" t="s">
        <v>1450</v>
      </c>
      <c r="AG1353" s="1" t="s">
        <v>1451</v>
      </c>
      <c r="AI1353" s="2" t="str">
        <f>INDEX('ISO2-ISO3'!$D$1:$D$249, MATCH($N1353, 'ISO2-ISO3'!$C$1:$C$249, 0))</f>
        <v>USA</v>
      </c>
      <c r="AJ1353" s="2" t="str">
        <f>INDEX('WB Country Groups'!$C$2:$C$219, MATCH($AI1353, 'WB Country Groups'!$B$2:$B$219, 0))</f>
        <v>North America</v>
      </c>
    </row>
    <row r="1354" spans="1:36">
      <c r="A1354" s="70">
        <v>45169</v>
      </c>
      <c r="B1354" s="70">
        <v>45169</v>
      </c>
      <c r="C1354" s="71">
        <v>892400</v>
      </c>
      <c r="D1354" s="1" t="s">
        <v>6192</v>
      </c>
      <c r="E1354" s="71">
        <v>2568201</v>
      </c>
      <c r="F1354" s="1">
        <v>832696405</v>
      </c>
      <c r="G1354" s="1" t="s">
        <v>6193</v>
      </c>
      <c r="H1354" s="72">
        <v>2951452</v>
      </c>
      <c r="I1354" s="1" t="s">
        <v>6194</v>
      </c>
      <c r="J1354" s="73">
        <v>1</v>
      </c>
      <c r="K1354" s="73">
        <v>1</v>
      </c>
      <c r="L1354" s="73">
        <v>1</v>
      </c>
      <c r="M1354" s="1">
        <v>1</v>
      </c>
      <c r="N1354" s="1" t="s">
        <v>1375</v>
      </c>
      <c r="O1354" s="1" t="s">
        <v>1499</v>
      </c>
      <c r="P1354" s="1">
        <v>30202030</v>
      </c>
      <c r="Q1354" s="73">
        <v>106636093</v>
      </c>
      <c r="R1354" s="74">
        <v>144.94999999999999</v>
      </c>
      <c r="S1354" s="1" t="s">
        <v>1448</v>
      </c>
      <c r="T1354" s="75">
        <v>1</v>
      </c>
      <c r="U1354" s="76">
        <v>15456901680.35</v>
      </c>
      <c r="V1354" s="77">
        <v>15456901680.35</v>
      </c>
      <c r="W1354" s="77">
        <v>15456901680.35</v>
      </c>
      <c r="X1354" s="76">
        <v>2.4231302612099999E-2</v>
      </c>
      <c r="Y1354" s="71">
        <v>0</v>
      </c>
      <c r="Z1354" s="71">
        <v>1</v>
      </c>
      <c r="AA1354" s="71">
        <v>0</v>
      </c>
      <c r="AB1354" s="71">
        <v>0</v>
      </c>
      <c r="AC1354" s="73">
        <v>1</v>
      </c>
      <c r="AD1354" s="73">
        <v>0</v>
      </c>
      <c r="AE1354" s="1" t="s">
        <v>1449</v>
      </c>
      <c r="AF1354" s="1" t="s">
        <v>1450</v>
      </c>
      <c r="AG1354" s="1" t="s">
        <v>1451</v>
      </c>
      <c r="AI1354" s="2" t="str">
        <f>INDEX('ISO2-ISO3'!$D$1:$D$249, MATCH($N1354, 'ISO2-ISO3'!$C$1:$C$249, 0))</f>
        <v>USA</v>
      </c>
      <c r="AJ1354" s="2" t="str">
        <f>INDEX('WB Country Groups'!$C$2:$C$219, MATCH($AI1354, 'WB Country Groups'!$B$2:$B$219, 0))</f>
        <v>North America</v>
      </c>
    </row>
    <row r="1355" spans="1:36">
      <c r="A1355" s="70">
        <v>45169</v>
      </c>
      <c r="B1355" s="70">
        <v>45169</v>
      </c>
      <c r="C1355" s="71">
        <v>892400</v>
      </c>
      <c r="D1355" s="1" t="s">
        <v>6195</v>
      </c>
      <c r="E1355" s="71">
        <v>2569201</v>
      </c>
      <c r="F1355" s="1" t="s">
        <v>6196</v>
      </c>
      <c r="G1355" s="1" t="s">
        <v>6197</v>
      </c>
      <c r="H1355" s="72">
        <v>2491594</v>
      </c>
      <c r="I1355" s="1" t="s">
        <v>6198</v>
      </c>
      <c r="J1355" s="73">
        <v>1</v>
      </c>
      <c r="K1355" s="73">
        <v>1</v>
      </c>
      <c r="L1355" s="73">
        <v>1</v>
      </c>
      <c r="M1355" s="1">
        <v>1</v>
      </c>
      <c r="N1355" s="1" t="s">
        <v>1375</v>
      </c>
      <c r="O1355" s="1" t="s">
        <v>1564</v>
      </c>
      <c r="P1355" s="1">
        <v>60107010</v>
      </c>
      <c r="Q1355" s="73">
        <v>619891811</v>
      </c>
      <c r="R1355" s="74">
        <v>18.940000000000001</v>
      </c>
      <c r="S1355" s="1" t="s">
        <v>1448</v>
      </c>
      <c r="T1355" s="75">
        <v>1</v>
      </c>
      <c r="U1355" s="76">
        <v>11740750900.34</v>
      </c>
      <c r="V1355" s="77">
        <v>11740750900.34</v>
      </c>
      <c r="W1355" s="77">
        <v>11740750900.34</v>
      </c>
      <c r="X1355" s="76">
        <v>1.8405608953400002E-2</v>
      </c>
      <c r="Y1355" s="71">
        <v>0</v>
      </c>
      <c r="Z1355" s="71">
        <v>1</v>
      </c>
      <c r="AA1355" s="71">
        <v>0</v>
      </c>
      <c r="AB1355" s="71">
        <v>0</v>
      </c>
      <c r="AC1355" s="73">
        <v>1</v>
      </c>
      <c r="AD1355" s="73">
        <v>0</v>
      </c>
      <c r="AE1355" s="1" t="s">
        <v>1449</v>
      </c>
      <c r="AF1355" s="1" t="s">
        <v>1450</v>
      </c>
      <c r="AG1355" s="1" t="s">
        <v>1451</v>
      </c>
      <c r="AI1355" s="2" t="str">
        <f>INDEX('ISO2-ISO3'!$D$1:$D$249, MATCH($N1355, 'ISO2-ISO3'!$C$1:$C$249, 0))</f>
        <v>USA</v>
      </c>
      <c r="AJ1355" s="2" t="str">
        <f>INDEX('WB Country Groups'!$C$2:$C$219, MATCH($AI1355, 'WB Country Groups'!$B$2:$B$219, 0))</f>
        <v>North America</v>
      </c>
    </row>
    <row r="1356" spans="1:36">
      <c r="A1356" s="70">
        <v>45169</v>
      </c>
      <c r="B1356" s="70">
        <v>45169</v>
      </c>
      <c r="C1356" s="71">
        <v>892400</v>
      </c>
      <c r="D1356" s="1" t="s">
        <v>6199</v>
      </c>
      <c r="E1356" s="71">
        <v>2569401</v>
      </c>
      <c r="F1356" s="1">
        <v>499049104</v>
      </c>
      <c r="G1356" s="1" t="s">
        <v>6200</v>
      </c>
      <c r="H1356" s="72" t="s">
        <v>6201</v>
      </c>
      <c r="I1356" s="1" t="s">
        <v>6202</v>
      </c>
      <c r="J1356" s="73">
        <v>1</v>
      </c>
      <c r="K1356" s="73">
        <v>1</v>
      </c>
      <c r="L1356" s="73">
        <v>1</v>
      </c>
      <c r="M1356" s="1">
        <v>1</v>
      </c>
      <c r="N1356" s="1" t="s">
        <v>1375</v>
      </c>
      <c r="O1356" s="1" t="s">
        <v>1467</v>
      </c>
      <c r="P1356" s="1">
        <v>20304030</v>
      </c>
      <c r="Q1356" s="73">
        <v>161009304</v>
      </c>
      <c r="R1356" s="74">
        <v>54.82</v>
      </c>
      <c r="S1356" s="1" t="s">
        <v>1448</v>
      </c>
      <c r="T1356" s="75">
        <v>1</v>
      </c>
      <c r="U1356" s="76">
        <v>8826530045.2800007</v>
      </c>
      <c r="V1356" s="77">
        <v>8826530045.2800007</v>
      </c>
      <c r="W1356" s="77">
        <v>8826530045.2800007</v>
      </c>
      <c r="X1356" s="76">
        <v>1.38370758231E-2</v>
      </c>
      <c r="Y1356" s="71">
        <v>0</v>
      </c>
      <c r="Z1356" s="71">
        <v>1</v>
      </c>
      <c r="AA1356" s="71">
        <v>0</v>
      </c>
      <c r="AB1356" s="71">
        <v>0</v>
      </c>
      <c r="AC1356" s="73">
        <v>1</v>
      </c>
      <c r="AD1356" s="73">
        <v>0</v>
      </c>
      <c r="AE1356" s="1" t="s">
        <v>1449</v>
      </c>
      <c r="AF1356" s="1" t="s">
        <v>1450</v>
      </c>
      <c r="AG1356" s="1" t="s">
        <v>1451</v>
      </c>
      <c r="AI1356" s="2" t="str">
        <f>INDEX('ISO2-ISO3'!$D$1:$D$249, MATCH($N1356, 'ISO2-ISO3'!$C$1:$C$249, 0))</f>
        <v>USA</v>
      </c>
      <c r="AJ1356" s="2" t="str">
        <f>INDEX('WB Country Groups'!$C$2:$C$219, MATCH($AI1356, 'WB Country Groups'!$B$2:$B$219, 0))</f>
        <v>North America</v>
      </c>
    </row>
    <row r="1357" spans="1:36">
      <c r="A1357" s="70">
        <v>45169</v>
      </c>
      <c r="B1357" s="70">
        <v>45169</v>
      </c>
      <c r="C1357" s="71">
        <v>892400</v>
      </c>
      <c r="D1357" s="1" t="s">
        <v>6203</v>
      </c>
      <c r="E1357" s="71">
        <v>2571301</v>
      </c>
      <c r="F1357" s="1" t="s">
        <v>6204</v>
      </c>
      <c r="G1357" s="1" t="s">
        <v>6205</v>
      </c>
      <c r="H1357" s="72">
        <v>2340168</v>
      </c>
      <c r="I1357" s="1" t="s">
        <v>6206</v>
      </c>
      <c r="J1357" s="73">
        <v>1</v>
      </c>
      <c r="K1357" s="73">
        <v>1</v>
      </c>
      <c r="L1357" s="73">
        <v>1</v>
      </c>
      <c r="M1357" s="1">
        <v>1</v>
      </c>
      <c r="N1357" s="1" t="s">
        <v>1375</v>
      </c>
      <c r="O1357" s="1" t="s">
        <v>1484</v>
      </c>
      <c r="P1357" s="1">
        <v>40101015</v>
      </c>
      <c r="Q1357" s="73">
        <v>168044078</v>
      </c>
      <c r="R1357" s="74">
        <v>125.05</v>
      </c>
      <c r="S1357" s="1" t="s">
        <v>1448</v>
      </c>
      <c r="T1357" s="75">
        <v>1</v>
      </c>
      <c r="U1357" s="76">
        <v>21013911953.900002</v>
      </c>
      <c r="V1357" s="77">
        <v>21013911953.900002</v>
      </c>
      <c r="W1357" s="77">
        <v>21013911953.900002</v>
      </c>
      <c r="X1357" s="76">
        <v>3.2942854276299997E-2</v>
      </c>
      <c r="Y1357" s="71">
        <v>0</v>
      </c>
      <c r="Z1357" s="71">
        <v>1</v>
      </c>
      <c r="AA1357" s="71">
        <v>0</v>
      </c>
      <c r="AB1357" s="71">
        <v>0</v>
      </c>
      <c r="AC1357" s="73">
        <v>1</v>
      </c>
      <c r="AD1357" s="73">
        <v>0</v>
      </c>
      <c r="AE1357" s="1" t="s">
        <v>1449</v>
      </c>
      <c r="AF1357" s="1" t="s">
        <v>1450</v>
      </c>
      <c r="AG1357" s="1" t="s">
        <v>1451</v>
      </c>
      <c r="AI1357" s="2" t="str">
        <f>INDEX('ISO2-ISO3'!$D$1:$D$249, MATCH($N1357, 'ISO2-ISO3'!$C$1:$C$249, 0))</f>
        <v>USA</v>
      </c>
      <c r="AJ1357" s="2" t="str">
        <f>INDEX('WB Country Groups'!$C$2:$C$219, MATCH($AI1357, 'WB Country Groups'!$B$2:$B$219, 0))</f>
        <v>North America</v>
      </c>
    </row>
    <row r="1358" spans="1:36">
      <c r="A1358" s="70">
        <v>45169</v>
      </c>
      <c r="B1358" s="70">
        <v>45169</v>
      </c>
      <c r="C1358" s="71">
        <v>892400</v>
      </c>
      <c r="D1358" s="1" t="s">
        <v>6207</v>
      </c>
      <c r="E1358" s="71">
        <v>2571901</v>
      </c>
      <c r="F1358" s="1" t="s">
        <v>6208</v>
      </c>
      <c r="G1358" s="1" t="s">
        <v>6209</v>
      </c>
      <c r="H1358" s="72">
        <v>2563125</v>
      </c>
      <c r="I1358" s="1" t="s">
        <v>6210</v>
      </c>
      <c r="J1358" s="73">
        <v>0.95</v>
      </c>
      <c r="K1358" s="73">
        <v>0.95</v>
      </c>
      <c r="L1358" s="73">
        <v>0.95</v>
      </c>
      <c r="M1358" s="1">
        <v>1</v>
      </c>
      <c r="N1358" s="1" t="s">
        <v>1375</v>
      </c>
      <c r="O1358" s="1" t="s">
        <v>1564</v>
      </c>
      <c r="P1358" s="1">
        <v>60106020</v>
      </c>
      <c r="Q1358" s="73">
        <v>186178922</v>
      </c>
      <c r="R1358" s="74">
        <v>66.959999999999994</v>
      </c>
      <c r="S1358" s="1" t="s">
        <v>1448</v>
      </c>
      <c r="T1358" s="75">
        <v>1</v>
      </c>
      <c r="U1358" s="76">
        <v>11843213586.264</v>
      </c>
      <c r="V1358" s="77">
        <v>11843213586.264</v>
      </c>
      <c r="W1358" s="77">
        <v>12466540617.120001</v>
      </c>
      <c r="X1358" s="76">
        <v>1.856623651E-2</v>
      </c>
      <c r="Y1358" s="71">
        <v>0</v>
      </c>
      <c r="Z1358" s="71">
        <v>1</v>
      </c>
      <c r="AA1358" s="71">
        <v>0</v>
      </c>
      <c r="AB1358" s="71">
        <v>0</v>
      </c>
      <c r="AC1358" s="73">
        <v>1</v>
      </c>
      <c r="AD1358" s="73">
        <v>0</v>
      </c>
      <c r="AE1358" s="1" t="s">
        <v>1449</v>
      </c>
      <c r="AF1358" s="1" t="s">
        <v>1450</v>
      </c>
      <c r="AG1358" s="1" t="s">
        <v>1451</v>
      </c>
      <c r="AI1358" s="2" t="str">
        <f>INDEX('ISO2-ISO3'!$D$1:$D$249, MATCH($N1358, 'ISO2-ISO3'!$C$1:$C$249, 0))</f>
        <v>USA</v>
      </c>
      <c r="AJ1358" s="2" t="str">
        <f>INDEX('WB Country Groups'!$C$2:$C$219, MATCH($AI1358, 'WB Country Groups'!$B$2:$B$219, 0))</f>
        <v>North America</v>
      </c>
    </row>
    <row r="1359" spans="1:36">
      <c r="A1359" s="70">
        <v>45169</v>
      </c>
      <c r="B1359" s="70">
        <v>45169</v>
      </c>
      <c r="C1359" s="71">
        <v>892400</v>
      </c>
      <c r="D1359" s="1" t="s">
        <v>6211</v>
      </c>
      <c r="E1359" s="71">
        <v>2574601</v>
      </c>
      <c r="F1359" s="1" t="s">
        <v>6212</v>
      </c>
      <c r="G1359" s="1" t="s">
        <v>6213</v>
      </c>
      <c r="H1359" s="72">
        <v>2857817</v>
      </c>
      <c r="I1359" s="1" t="s">
        <v>6214</v>
      </c>
      <c r="J1359" s="73">
        <v>1</v>
      </c>
      <c r="K1359" s="73">
        <v>1</v>
      </c>
      <c r="L1359" s="73">
        <v>1</v>
      </c>
      <c r="M1359" s="1">
        <v>1</v>
      </c>
      <c r="N1359" s="1" t="s">
        <v>1375</v>
      </c>
      <c r="O1359" s="1" t="s">
        <v>1692</v>
      </c>
      <c r="P1359" s="1">
        <v>50202010</v>
      </c>
      <c r="Q1359" s="73">
        <v>445346776</v>
      </c>
      <c r="R1359" s="74">
        <v>433.68</v>
      </c>
      <c r="S1359" s="1" t="s">
        <v>1448</v>
      </c>
      <c r="T1359" s="75">
        <v>1</v>
      </c>
      <c r="U1359" s="76">
        <v>193137989815.67999</v>
      </c>
      <c r="V1359" s="77">
        <v>193137989815.67999</v>
      </c>
      <c r="W1359" s="77">
        <v>193137989815.67999</v>
      </c>
      <c r="X1359" s="76">
        <v>0.30277640201759998</v>
      </c>
      <c r="Y1359" s="71">
        <v>1</v>
      </c>
      <c r="Z1359" s="71">
        <v>0</v>
      </c>
      <c r="AA1359" s="71">
        <v>0</v>
      </c>
      <c r="AB1359" s="71">
        <v>0</v>
      </c>
      <c r="AC1359" s="73">
        <v>0</v>
      </c>
      <c r="AD1359" s="73">
        <v>1</v>
      </c>
      <c r="AE1359" s="1" t="s">
        <v>1475</v>
      </c>
      <c r="AF1359" s="1" t="s">
        <v>1450</v>
      </c>
      <c r="AG1359" s="1" t="s">
        <v>1451</v>
      </c>
      <c r="AI1359" s="2" t="str">
        <f>INDEX('ISO2-ISO3'!$D$1:$D$249, MATCH($N1359, 'ISO2-ISO3'!$C$1:$C$249, 0))</f>
        <v>USA</v>
      </c>
      <c r="AJ1359" s="2" t="str">
        <f>INDEX('WB Country Groups'!$C$2:$C$219, MATCH($AI1359, 'WB Country Groups'!$B$2:$B$219, 0))</f>
        <v>North America</v>
      </c>
    </row>
    <row r="1360" spans="1:36">
      <c r="A1360" s="70">
        <v>45169</v>
      </c>
      <c r="B1360" s="70">
        <v>45169</v>
      </c>
      <c r="C1360" s="71">
        <v>892400</v>
      </c>
      <c r="D1360" s="1" t="s">
        <v>6215</v>
      </c>
      <c r="E1360" s="71">
        <v>2574801</v>
      </c>
      <c r="F1360" s="1" t="s">
        <v>6216</v>
      </c>
      <c r="G1360" s="1" t="s">
        <v>6217</v>
      </c>
      <c r="H1360" s="72">
        <v>2623911</v>
      </c>
      <c r="I1360" s="1" t="s">
        <v>6218</v>
      </c>
      <c r="J1360" s="73">
        <v>1</v>
      </c>
      <c r="K1360" s="73">
        <v>1</v>
      </c>
      <c r="L1360" s="73">
        <v>1</v>
      </c>
      <c r="M1360" s="1">
        <v>1</v>
      </c>
      <c r="N1360" s="1" t="s">
        <v>1375</v>
      </c>
      <c r="O1360" s="1" t="s">
        <v>1447</v>
      </c>
      <c r="P1360" s="1">
        <v>35201010</v>
      </c>
      <c r="Q1360" s="73">
        <v>97525642</v>
      </c>
      <c r="R1360" s="74">
        <v>108.89</v>
      </c>
      <c r="S1360" s="1" t="s">
        <v>1448</v>
      </c>
      <c r="T1360" s="75">
        <v>1</v>
      </c>
      <c r="U1360" s="76">
        <v>10619567157.379999</v>
      </c>
      <c r="V1360" s="77">
        <v>10619567157.379999</v>
      </c>
      <c r="W1360" s="77">
        <v>10619567157.379999</v>
      </c>
      <c r="X1360" s="76">
        <v>1.6647964173000001E-2</v>
      </c>
      <c r="Y1360" s="71">
        <v>0</v>
      </c>
      <c r="Z1360" s="71">
        <v>1</v>
      </c>
      <c r="AA1360" s="71">
        <v>0</v>
      </c>
      <c r="AB1360" s="71">
        <v>0</v>
      </c>
      <c r="AC1360" s="73">
        <v>0</v>
      </c>
      <c r="AD1360" s="73">
        <v>1</v>
      </c>
      <c r="AE1360" s="1" t="s">
        <v>1475</v>
      </c>
      <c r="AF1360" s="1" t="s">
        <v>1450</v>
      </c>
      <c r="AG1360" s="1" t="s">
        <v>1451</v>
      </c>
      <c r="AI1360" s="2" t="str">
        <f>INDEX('ISO2-ISO3'!$D$1:$D$249, MATCH($N1360, 'ISO2-ISO3'!$C$1:$C$249, 0))</f>
        <v>USA</v>
      </c>
      <c r="AJ1360" s="2" t="str">
        <f>INDEX('WB Country Groups'!$C$2:$C$219, MATCH($AI1360, 'WB Country Groups'!$B$2:$B$219, 0))</f>
        <v>North America</v>
      </c>
    </row>
    <row r="1361" spans="1:36">
      <c r="A1361" s="70">
        <v>45169</v>
      </c>
      <c r="B1361" s="70">
        <v>45169</v>
      </c>
      <c r="C1361" s="71">
        <v>892400</v>
      </c>
      <c r="D1361" s="1" t="s">
        <v>6219</v>
      </c>
      <c r="E1361" s="71">
        <v>2575201</v>
      </c>
      <c r="F1361" s="1">
        <v>655663102</v>
      </c>
      <c r="G1361" s="1" t="s">
        <v>6220</v>
      </c>
      <c r="H1361" s="72">
        <v>2641838</v>
      </c>
      <c r="I1361" s="1" t="s">
        <v>6221</v>
      </c>
      <c r="J1361" s="73">
        <v>0.9</v>
      </c>
      <c r="K1361" s="73">
        <v>0.9</v>
      </c>
      <c r="L1361" s="73">
        <v>0.9</v>
      </c>
      <c r="M1361" s="1">
        <v>1</v>
      </c>
      <c r="N1361" s="1" t="s">
        <v>1375</v>
      </c>
      <c r="O1361" s="1" t="s">
        <v>1467</v>
      </c>
      <c r="P1361" s="1">
        <v>20106020</v>
      </c>
      <c r="Q1361" s="73">
        <v>57260973</v>
      </c>
      <c r="R1361" s="74">
        <v>244.14</v>
      </c>
      <c r="S1361" s="1" t="s">
        <v>1448</v>
      </c>
      <c r="T1361" s="75">
        <v>1</v>
      </c>
      <c r="U1361" s="76">
        <v>12581724553.398001</v>
      </c>
      <c r="V1361" s="77">
        <v>12581724553.398001</v>
      </c>
      <c r="W1361" s="77">
        <v>13979693948.219999</v>
      </c>
      <c r="X1361" s="76">
        <v>1.9723977116500001E-2</v>
      </c>
      <c r="Y1361" s="71">
        <v>0</v>
      </c>
      <c r="Z1361" s="71">
        <v>1</v>
      </c>
      <c r="AA1361" s="71">
        <v>0</v>
      </c>
      <c r="AB1361" s="71">
        <v>0</v>
      </c>
      <c r="AC1361" s="73">
        <v>0.35</v>
      </c>
      <c r="AD1361" s="73">
        <v>0.65</v>
      </c>
      <c r="AE1361" s="1" t="s">
        <v>1475</v>
      </c>
      <c r="AF1361" s="1" t="s">
        <v>1450</v>
      </c>
      <c r="AG1361" s="1" t="s">
        <v>1451</v>
      </c>
      <c r="AI1361" s="2" t="str">
        <f>INDEX('ISO2-ISO3'!$D$1:$D$249, MATCH($N1361, 'ISO2-ISO3'!$C$1:$C$249, 0))</f>
        <v>USA</v>
      </c>
      <c r="AJ1361" s="2" t="str">
        <f>INDEX('WB Country Groups'!$C$2:$C$219, MATCH($AI1361, 'WB Country Groups'!$B$2:$B$219, 0))</f>
        <v>North America</v>
      </c>
    </row>
    <row r="1362" spans="1:36">
      <c r="A1362" s="70">
        <v>45169</v>
      </c>
      <c r="B1362" s="70">
        <v>45169</v>
      </c>
      <c r="C1362" s="71">
        <v>892400</v>
      </c>
      <c r="D1362" s="1" t="s">
        <v>6222</v>
      </c>
      <c r="E1362" s="71">
        <v>2575601</v>
      </c>
      <c r="F1362" s="1" t="s">
        <v>6223</v>
      </c>
      <c r="G1362" s="1" t="s">
        <v>6224</v>
      </c>
      <c r="H1362" s="72" t="s">
        <v>6225</v>
      </c>
      <c r="I1362" s="1" t="s">
        <v>6226</v>
      </c>
      <c r="J1362" s="73">
        <v>1</v>
      </c>
      <c r="K1362" s="73">
        <v>1</v>
      </c>
      <c r="L1362" s="73">
        <v>1</v>
      </c>
      <c r="M1362" s="1">
        <v>1</v>
      </c>
      <c r="N1362" s="1" t="s">
        <v>1375</v>
      </c>
      <c r="O1362" s="1" t="s">
        <v>1455</v>
      </c>
      <c r="P1362" s="1">
        <v>25504050</v>
      </c>
      <c r="Q1362" s="73">
        <v>61567220</v>
      </c>
      <c r="R1362" s="74">
        <v>939.7</v>
      </c>
      <c r="S1362" s="1" t="s">
        <v>1448</v>
      </c>
      <c r="T1362" s="75">
        <v>1</v>
      </c>
      <c r="U1362" s="76">
        <v>57854716634</v>
      </c>
      <c r="V1362" s="77">
        <v>57854716634</v>
      </c>
      <c r="W1362" s="77">
        <v>57854716634</v>
      </c>
      <c r="X1362" s="76">
        <v>9.0697034585999994E-2</v>
      </c>
      <c r="Y1362" s="71">
        <v>1</v>
      </c>
      <c r="Z1362" s="71">
        <v>0</v>
      </c>
      <c r="AA1362" s="71">
        <v>0</v>
      </c>
      <c r="AB1362" s="71">
        <v>0</v>
      </c>
      <c r="AC1362" s="73">
        <v>0</v>
      </c>
      <c r="AD1362" s="73">
        <v>1</v>
      </c>
      <c r="AE1362" s="1" t="s">
        <v>1475</v>
      </c>
      <c r="AF1362" s="1" t="s">
        <v>1450</v>
      </c>
      <c r="AG1362" s="1" t="s">
        <v>1451</v>
      </c>
      <c r="AI1362" s="2" t="str">
        <f>INDEX('ISO2-ISO3'!$D$1:$D$249, MATCH($N1362, 'ISO2-ISO3'!$C$1:$C$249, 0))</f>
        <v>USA</v>
      </c>
      <c r="AJ1362" s="2" t="str">
        <f>INDEX('WB Country Groups'!$C$2:$C$219, MATCH($AI1362, 'WB Country Groups'!$B$2:$B$219, 0))</f>
        <v>North America</v>
      </c>
    </row>
    <row r="1363" spans="1:36">
      <c r="A1363" s="70">
        <v>45169</v>
      </c>
      <c r="B1363" s="70">
        <v>45169</v>
      </c>
      <c r="C1363" s="71">
        <v>892400</v>
      </c>
      <c r="D1363" s="1" t="s">
        <v>6227</v>
      </c>
      <c r="E1363" s="71">
        <v>2576101</v>
      </c>
      <c r="F1363" s="1">
        <v>682189105</v>
      </c>
      <c r="G1363" s="1" t="s">
        <v>6228</v>
      </c>
      <c r="H1363" s="72">
        <v>2583576</v>
      </c>
      <c r="I1363" s="1" t="s">
        <v>6229</v>
      </c>
      <c r="J1363" s="73">
        <v>1</v>
      </c>
      <c r="K1363" s="73">
        <v>1</v>
      </c>
      <c r="L1363" s="73">
        <v>1</v>
      </c>
      <c r="M1363" s="1">
        <v>1</v>
      </c>
      <c r="N1363" s="1" t="s">
        <v>1375</v>
      </c>
      <c r="O1363" s="1" t="s">
        <v>1474</v>
      </c>
      <c r="P1363" s="1">
        <v>45301020</v>
      </c>
      <c r="Q1363" s="73">
        <v>431573446</v>
      </c>
      <c r="R1363" s="74">
        <v>98.46</v>
      </c>
      <c r="S1363" s="1" t="s">
        <v>1448</v>
      </c>
      <c r="T1363" s="75">
        <v>1</v>
      </c>
      <c r="U1363" s="76">
        <v>42492721493.160004</v>
      </c>
      <c r="V1363" s="77">
        <v>42492721493.160004</v>
      </c>
      <c r="W1363" s="77">
        <v>42492721493.160004</v>
      </c>
      <c r="X1363" s="76">
        <v>6.6614513995500002E-2</v>
      </c>
      <c r="Y1363" s="71">
        <v>0</v>
      </c>
      <c r="Z1363" s="71">
        <v>1</v>
      </c>
      <c r="AA1363" s="71">
        <v>0</v>
      </c>
      <c r="AB1363" s="71">
        <v>0</v>
      </c>
      <c r="AC1363" s="73">
        <v>0</v>
      </c>
      <c r="AD1363" s="73">
        <v>1</v>
      </c>
      <c r="AE1363" s="1" t="s">
        <v>1475</v>
      </c>
      <c r="AF1363" s="1" t="s">
        <v>1450</v>
      </c>
      <c r="AG1363" s="1" t="s">
        <v>1451</v>
      </c>
      <c r="AI1363" s="2" t="str">
        <f>INDEX('ISO2-ISO3'!$D$1:$D$249, MATCH($N1363, 'ISO2-ISO3'!$C$1:$C$249, 0))</f>
        <v>USA</v>
      </c>
      <c r="AJ1363" s="2" t="str">
        <f>INDEX('WB Country Groups'!$C$2:$C$219, MATCH($AI1363, 'WB Country Groups'!$B$2:$B$219, 0))</f>
        <v>North America</v>
      </c>
    </row>
    <row r="1364" spans="1:36">
      <c r="A1364" s="70">
        <v>45169</v>
      </c>
      <c r="B1364" s="70">
        <v>45169</v>
      </c>
      <c r="C1364" s="71">
        <v>892400</v>
      </c>
      <c r="D1364" s="1" t="s">
        <v>6230</v>
      </c>
      <c r="E1364" s="71">
        <v>2577601</v>
      </c>
      <c r="F1364" s="1">
        <v>723787107</v>
      </c>
      <c r="G1364" s="1" t="s">
        <v>6231</v>
      </c>
      <c r="H1364" s="72">
        <v>2690830</v>
      </c>
      <c r="I1364" s="1" t="s">
        <v>6232</v>
      </c>
      <c r="J1364" s="73">
        <v>1</v>
      </c>
      <c r="K1364" s="73">
        <v>1</v>
      </c>
      <c r="L1364" s="73">
        <v>1</v>
      </c>
      <c r="M1364" s="1">
        <v>1</v>
      </c>
      <c r="N1364" s="1" t="s">
        <v>1375</v>
      </c>
      <c r="O1364" s="1" t="s">
        <v>1541</v>
      </c>
      <c r="P1364" s="1">
        <v>10102020</v>
      </c>
      <c r="Q1364" s="73">
        <v>233735537</v>
      </c>
      <c r="R1364" s="74">
        <v>237.93</v>
      </c>
      <c r="S1364" s="1" t="s">
        <v>1448</v>
      </c>
      <c r="T1364" s="75">
        <v>1</v>
      </c>
      <c r="U1364" s="76">
        <v>55612696318.410004</v>
      </c>
      <c r="V1364" s="77">
        <v>55612696318.410004</v>
      </c>
      <c r="W1364" s="77">
        <v>55612696318.410004</v>
      </c>
      <c r="X1364" s="76">
        <v>8.7182289273399993E-2</v>
      </c>
      <c r="Y1364" s="71">
        <v>1</v>
      </c>
      <c r="Z1364" s="71">
        <v>0</v>
      </c>
      <c r="AA1364" s="71">
        <v>0</v>
      </c>
      <c r="AB1364" s="71">
        <v>0</v>
      </c>
      <c r="AC1364" s="73">
        <v>1</v>
      </c>
      <c r="AD1364" s="73">
        <v>0</v>
      </c>
      <c r="AE1364" s="1" t="s">
        <v>1449</v>
      </c>
      <c r="AF1364" s="1" t="s">
        <v>1450</v>
      </c>
      <c r="AG1364" s="1" t="s">
        <v>1451</v>
      </c>
      <c r="AI1364" s="2" t="str">
        <f>INDEX('ISO2-ISO3'!$D$1:$D$249, MATCH($N1364, 'ISO2-ISO3'!$C$1:$C$249, 0))</f>
        <v>USA</v>
      </c>
      <c r="AJ1364" s="2" t="str">
        <f>INDEX('WB Country Groups'!$C$2:$C$219, MATCH($AI1364, 'WB Country Groups'!$B$2:$B$219, 0))</f>
        <v>North America</v>
      </c>
    </row>
    <row r="1365" spans="1:36">
      <c r="A1365" s="70">
        <v>45169</v>
      </c>
      <c r="B1365" s="70">
        <v>45169</v>
      </c>
      <c r="C1365" s="71">
        <v>892400</v>
      </c>
      <c r="D1365" s="1" t="s">
        <v>6233</v>
      </c>
      <c r="E1365" s="71">
        <v>2580301</v>
      </c>
      <c r="F1365" s="1">
        <v>756109104</v>
      </c>
      <c r="G1365" s="1" t="s">
        <v>6234</v>
      </c>
      <c r="H1365" s="72">
        <v>2724193</v>
      </c>
      <c r="I1365" s="1" t="s">
        <v>6235</v>
      </c>
      <c r="J1365" s="73">
        <v>1</v>
      </c>
      <c r="K1365" s="73">
        <v>1</v>
      </c>
      <c r="L1365" s="73">
        <v>1</v>
      </c>
      <c r="M1365" s="1">
        <v>1</v>
      </c>
      <c r="N1365" s="1" t="s">
        <v>1375</v>
      </c>
      <c r="O1365" s="1" t="s">
        <v>1564</v>
      </c>
      <c r="P1365" s="1">
        <v>60107010</v>
      </c>
      <c r="Q1365" s="73">
        <v>660538647</v>
      </c>
      <c r="R1365" s="74">
        <v>56.04</v>
      </c>
      <c r="S1365" s="1" t="s">
        <v>1448</v>
      </c>
      <c r="T1365" s="75">
        <v>1</v>
      </c>
      <c r="U1365" s="76">
        <v>37016585777.879997</v>
      </c>
      <c r="V1365" s="77">
        <v>37016585777.879997</v>
      </c>
      <c r="W1365" s="77">
        <v>37016585777.879997</v>
      </c>
      <c r="X1365" s="76">
        <v>5.80297468535E-2</v>
      </c>
      <c r="Y1365" s="71">
        <v>1</v>
      </c>
      <c r="Z1365" s="71">
        <v>0</v>
      </c>
      <c r="AA1365" s="71">
        <v>0</v>
      </c>
      <c r="AB1365" s="71">
        <v>0</v>
      </c>
      <c r="AC1365" s="73">
        <v>1</v>
      </c>
      <c r="AD1365" s="73">
        <v>0</v>
      </c>
      <c r="AE1365" s="1" t="s">
        <v>1449</v>
      </c>
      <c r="AF1365" s="1" t="s">
        <v>1450</v>
      </c>
      <c r="AG1365" s="1" t="s">
        <v>1451</v>
      </c>
      <c r="AI1365" s="2" t="str">
        <f>INDEX('ISO2-ISO3'!$D$1:$D$249, MATCH($N1365, 'ISO2-ISO3'!$C$1:$C$249, 0))</f>
        <v>USA</v>
      </c>
      <c r="AJ1365" s="2" t="str">
        <f>INDEX('WB Country Groups'!$C$2:$C$219, MATCH($AI1365, 'WB Country Groups'!$B$2:$B$219, 0))</f>
        <v>North America</v>
      </c>
    </row>
    <row r="1366" spans="1:36">
      <c r="A1366" s="70">
        <v>45169</v>
      </c>
      <c r="B1366" s="70">
        <v>45169</v>
      </c>
      <c r="C1366" s="71">
        <v>892400</v>
      </c>
      <c r="D1366" s="1" t="s">
        <v>6236</v>
      </c>
      <c r="E1366" s="71">
        <v>2580801</v>
      </c>
      <c r="F1366" s="1">
        <v>759509102</v>
      </c>
      <c r="G1366" s="1" t="s">
        <v>6237</v>
      </c>
      <c r="H1366" s="72">
        <v>2729068</v>
      </c>
      <c r="I1366" s="1" t="s">
        <v>6238</v>
      </c>
      <c r="J1366" s="73">
        <v>1</v>
      </c>
      <c r="K1366" s="73">
        <v>1</v>
      </c>
      <c r="L1366" s="73">
        <v>1</v>
      </c>
      <c r="M1366" s="1">
        <v>1</v>
      </c>
      <c r="N1366" s="1" t="s">
        <v>1375</v>
      </c>
      <c r="O1366" s="1" t="s">
        <v>1462</v>
      </c>
      <c r="P1366" s="1">
        <v>15104050</v>
      </c>
      <c r="Q1366" s="73">
        <v>58839910</v>
      </c>
      <c r="R1366" s="74">
        <v>284.95999999999998</v>
      </c>
      <c r="S1366" s="1" t="s">
        <v>1448</v>
      </c>
      <c r="T1366" s="75">
        <v>1</v>
      </c>
      <c r="U1366" s="76">
        <v>16767020753.6</v>
      </c>
      <c r="V1366" s="77">
        <v>16767020753.6</v>
      </c>
      <c r="W1366" s="77">
        <v>16767020753.6</v>
      </c>
      <c r="X1366" s="76">
        <v>2.6285135416299999E-2</v>
      </c>
      <c r="Y1366" s="71">
        <v>0</v>
      </c>
      <c r="Z1366" s="71">
        <v>1</v>
      </c>
      <c r="AA1366" s="71">
        <v>0</v>
      </c>
      <c r="AB1366" s="71">
        <v>0</v>
      </c>
      <c r="AC1366" s="73">
        <v>1</v>
      </c>
      <c r="AD1366" s="73">
        <v>0</v>
      </c>
      <c r="AE1366" s="1" t="s">
        <v>1449</v>
      </c>
      <c r="AF1366" s="1" t="s">
        <v>1450</v>
      </c>
      <c r="AG1366" s="1" t="s">
        <v>1451</v>
      </c>
      <c r="AI1366" s="2" t="str">
        <f>INDEX('ISO2-ISO3'!$D$1:$D$249, MATCH($N1366, 'ISO2-ISO3'!$C$1:$C$249, 0))</f>
        <v>USA</v>
      </c>
      <c r="AJ1366" s="2" t="str">
        <f>INDEX('WB Country Groups'!$C$2:$C$219, MATCH($AI1366, 'WB Country Groups'!$B$2:$B$219, 0))</f>
        <v>North America</v>
      </c>
    </row>
    <row r="1367" spans="1:36">
      <c r="A1367" s="70">
        <v>45169</v>
      </c>
      <c r="B1367" s="70">
        <v>45169</v>
      </c>
      <c r="C1367" s="71">
        <v>892400</v>
      </c>
      <c r="D1367" s="1" t="s">
        <v>6239</v>
      </c>
      <c r="E1367" s="71">
        <v>2581001</v>
      </c>
      <c r="F1367" s="1">
        <v>760759100</v>
      </c>
      <c r="G1367" s="1" t="s">
        <v>6240</v>
      </c>
      <c r="H1367" s="72">
        <v>2262530</v>
      </c>
      <c r="I1367" s="1" t="s">
        <v>6241</v>
      </c>
      <c r="J1367" s="73">
        <v>0.7</v>
      </c>
      <c r="K1367" s="73">
        <v>0.7</v>
      </c>
      <c r="L1367" s="73">
        <v>0.7</v>
      </c>
      <c r="M1367" s="1">
        <v>1</v>
      </c>
      <c r="N1367" s="1" t="s">
        <v>1375</v>
      </c>
      <c r="O1367" s="1" t="s">
        <v>1467</v>
      </c>
      <c r="P1367" s="1">
        <v>20201050</v>
      </c>
      <c r="Q1367" s="73">
        <v>316243575</v>
      </c>
      <c r="R1367" s="74">
        <v>144.13</v>
      </c>
      <c r="S1367" s="1" t="s">
        <v>1448</v>
      </c>
      <c r="T1367" s="75">
        <v>1</v>
      </c>
      <c r="U1367" s="76">
        <v>31906130525.325001</v>
      </c>
      <c r="V1367" s="77">
        <v>31906130525.325001</v>
      </c>
      <c r="W1367" s="77">
        <v>45580186464.75</v>
      </c>
      <c r="X1367" s="76">
        <v>5.0018245566199999E-2</v>
      </c>
      <c r="Y1367" s="71">
        <v>1</v>
      </c>
      <c r="Z1367" s="71">
        <v>0</v>
      </c>
      <c r="AA1367" s="71">
        <v>0</v>
      </c>
      <c r="AB1367" s="71">
        <v>0</v>
      </c>
      <c r="AC1367" s="73">
        <v>0.5</v>
      </c>
      <c r="AD1367" s="73">
        <v>0.5</v>
      </c>
      <c r="AE1367" s="1" t="s">
        <v>1449</v>
      </c>
      <c r="AF1367" s="1" t="s">
        <v>1450</v>
      </c>
      <c r="AG1367" s="1" t="s">
        <v>1451</v>
      </c>
      <c r="AI1367" s="2" t="str">
        <f>INDEX('ISO2-ISO3'!$D$1:$D$249, MATCH($N1367, 'ISO2-ISO3'!$C$1:$C$249, 0))</f>
        <v>USA</v>
      </c>
      <c r="AJ1367" s="2" t="str">
        <f>INDEX('WB Country Groups'!$C$2:$C$219, MATCH($AI1367, 'WB Country Groups'!$B$2:$B$219, 0))</f>
        <v>North America</v>
      </c>
    </row>
    <row r="1368" spans="1:36">
      <c r="A1368" s="70">
        <v>45169</v>
      </c>
      <c r="B1368" s="70">
        <v>45169</v>
      </c>
      <c r="C1368" s="71">
        <v>892400</v>
      </c>
      <c r="D1368" s="1" t="s">
        <v>6242</v>
      </c>
      <c r="E1368" s="71">
        <v>2581301</v>
      </c>
      <c r="F1368" s="1">
        <v>775711104</v>
      </c>
      <c r="G1368" s="1" t="s">
        <v>6243</v>
      </c>
      <c r="H1368" s="72">
        <v>2747305</v>
      </c>
      <c r="I1368" s="1" t="s">
        <v>6244</v>
      </c>
      <c r="J1368" s="73">
        <v>0.5</v>
      </c>
      <c r="K1368" s="73">
        <v>0.5</v>
      </c>
      <c r="L1368" s="73">
        <v>0.5</v>
      </c>
      <c r="M1368" s="1">
        <v>1</v>
      </c>
      <c r="N1368" s="1" t="s">
        <v>1375</v>
      </c>
      <c r="O1368" s="1" t="s">
        <v>1467</v>
      </c>
      <c r="P1368" s="1">
        <v>20201050</v>
      </c>
      <c r="Q1368" s="73">
        <v>492744242</v>
      </c>
      <c r="R1368" s="74">
        <v>39.57</v>
      </c>
      <c r="S1368" s="1" t="s">
        <v>1448</v>
      </c>
      <c r="T1368" s="75">
        <v>1</v>
      </c>
      <c r="U1368" s="76">
        <v>9748944827.9699993</v>
      </c>
      <c r="V1368" s="77">
        <v>9748944827.9699993</v>
      </c>
      <c r="W1368" s="77">
        <v>19497889655.939999</v>
      </c>
      <c r="X1368" s="76">
        <v>1.5283116704800001E-2</v>
      </c>
      <c r="Y1368" s="71">
        <v>0</v>
      </c>
      <c r="Z1368" s="71">
        <v>1</v>
      </c>
      <c r="AA1368" s="71">
        <v>0</v>
      </c>
      <c r="AB1368" s="71">
        <v>0</v>
      </c>
      <c r="AC1368" s="73">
        <v>0</v>
      </c>
      <c r="AD1368" s="73">
        <v>1</v>
      </c>
      <c r="AE1368" s="1" t="s">
        <v>1449</v>
      </c>
      <c r="AF1368" s="1" t="s">
        <v>1450</v>
      </c>
      <c r="AG1368" s="1" t="s">
        <v>1451</v>
      </c>
      <c r="AI1368" s="2" t="str">
        <f>INDEX('ISO2-ISO3'!$D$1:$D$249, MATCH($N1368, 'ISO2-ISO3'!$C$1:$C$249, 0))</f>
        <v>USA</v>
      </c>
      <c r="AJ1368" s="2" t="str">
        <f>INDEX('WB Country Groups'!$C$2:$C$219, MATCH($AI1368, 'WB Country Groups'!$B$2:$B$219, 0))</f>
        <v>North America</v>
      </c>
    </row>
    <row r="1369" spans="1:36">
      <c r="A1369" s="70">
        <v>45169</v>
      </c>
      <c r="B1369" s="70">
        <v>45169</v>
      </c>
      <c r="C1369" s="71">
        <v>892400</v>
      </c>
      <c r="D1369" s="1" t="s">
        <v>6245</v>
      </c>
      <c r="E1369" s="71">
        <v>2583201</v>
      </c>
      <c r="F1369" s="1" t="s">
        <v>6246</v>
      </c>
      <c r="G1369" s="1" t="s">
        <v>6247</v>
      </c>
      <c r="H1369" s="72">
        <v>2781585</v>
      </c>
      <c r="I1369" s="1" t="s">
        <v>6248</v>
      </c>
      <c r="J1369" s="73">
        <v>1</v>
      </c>
      <c r="K1369" s="73">
        <v>1</v>
      </c>
      <c r="L1369" s="73">
        <v>1</v>
      </c>
      <c r="M1369" s="1">
        <v>1</v>
      </c>
      <c r="N1369" s="1" t="s">
        <v>1375</v>
      </c>
      <c r="O1369" s="1" t="s">
        <v>1455</v>
      </c>
      <c r="P1369" s="1">
        <v>25501010</v>
      </c>
      <c r="Q1369" s="73">
        <v>39073818</v>
      </c>
      <c r="R1369" s="74">
        <v>365.6</v>
      </c>
      <c r="S1369" s="1" t="s">
        <v>1448</v>
      </c>
      <c r="T1369" s="75">
        <v>1</v>
      </c>
      <c r="U1369" s="76">
        <v>14285387860.799999</v>
      </c>
      <c r="V1369" s="77">
        <v>14285387860.799999</v>
      </c>
      <c r="W1369" s="77">
        <v>14285387860.799999</v>
      </c>
      <c r="X1369" s="76">
        <v>2.2394756940599999E-2</v>
      </c>
      <c r="Y1369" s="71">
        <v>0</v>
      </c>
      <c r="Z1369" s="71">
        <v>1</v>
      </c>
      <c r="AA1369" s="71">
        <v>0</v>
      </c>
      <c r="AB1369" s="71">
        <v>0</v>
      </c>
      <c r="AC1369" s="73">
        <v>0</v>
      </c>
      <c r="AD1369" s="73">
        <v>1</v>
      </c>
      <c r="AE1369" s="1" t="s">
        <v>1475</v>
      </c>
      <c r="AF1369" s="1" t="s">
        <v>1450</v>
      </c>
      <c r="AG1369" s="1" t="s">
        <v>1451</v>
      </c>
      <c r="AI1369" s="2" t="str">
        <f>INDEX('ISO2-ISO3'!$D$1:$D$249, MATCH($N1369, 'ISO2-ISO3'!$C$1:$C$249, 0))</f>
        <v>USA</v>
      </c>
      <c r="AJ1369" s="2" t="str">
        <f>INDEX('WB Country Groups'!$C$2:$C$219, MATCH($AI1369, 'WB Country Groups'!$B$2:$B$219, 0))</f>
        <v>North America</v>
      </c>
    </row>
    <row r="1370" spans="1:36">
      <c r="A1370" s="70">
        <v>45169</v>
      </c>
      <c r="B1370" s="70">
        <v>45169</v>
      </c>
      <c r="C1370" s="71">
        <v>892400</v>
      </c>
      <c r="D1370" s="1" t="s">
        <v>6249</v>
      </c>
      <c r="E1370" s="71">
        <v>2585201</v>
      </c>
      <c r="F1370" s="1">
        <v>858119100</v>
      </c>
      <c r="G1370" s="1" t="s">
        <v>6250</v>
      </c>
      <c r="H1370" s="72">
        <v>2849472</v>
      </c>
      <c r="I1370" s="1" t="s">
        <v>6251</v>
      </c>
      <c r="J1370" s="73">
        <v>0.95</v>
      </c>
      <c r="K1370" s="73">
        <v>0.95</v>
      </c>
      <c r="L1370" s="73">
        <v>0.95</v>
      </c>
      <c r="M1370" s="1">
        <v>1</v>
      </c>
      <c r="N1370" s="1" t="s">
        <v>1375</v>
      </c>
      <c r="O1370" s="1" t="s">
        <v>1462</v>
      </c>
      <c r="P1370" s="1">
        <v>15104050</v>
      </c>
      <c r="Q1370" s="73">
        <v>171577705</v>
      </c>
      <c r="R1370" s="74">
        <v>106.59</v>
      </c>
      <c r="S1370" s="1" t="s">
        <v>1448</v>
      </c>
      <c r="T1370" s="75">
        <v>1</v>
      </c>
      <c r="U1370" s="76">
        <v>17374044197.1525</v>
      </c>
      <c r="V1370" s="77">
        <v>17374044197.1525</v>
      </c>
      <c r="W1370" s="77">
        <v>18288467575.950001</v>
      </c>
      <c r="X1370" s="76">
        <v>2.7236747133600001E-2</v>
      </c>
      <c r="Y1370" s="71">
        <v>0</v>
      </c>
      <c r="Z1370" s="71">
        <v>1</v>
      </c>
      <c r="AA1370" s="71">
        <v>0</v>
      </c>
      <c r="AB1370" s="71">
        <v>0</v>
      </c>
      <c r="AC1370" s="73">
        <v>0.5</v>
      </c>
      <c r="AD1370" s="73">
        <v>0.5</v>
      </c>
      <c r="AE1370" s="1" t="s">
        <v>1475</v>
      </c>
      <c r="AF1370" s="1" t="s">
        <v>1450</v>
      </c>
      <c r="AG1370" s="1" t="s">
        <v>1451</v>
      </c>
      <c r="AI1370" s="2" t="str">
        <f>INDEX('ISO2-ISO3'!$D$1:$D$249, MATCH($N1370, 'ISO2-ISO3'!$C$1:$C$249, 0))</f>
        <v>USA</v>
      </c>
      <c r="AJ1370" s="2" t="str">
        <f>INDEX('WB Country Groups'!$C$2:$C$219, MATCH($AI1370, 'WB Country Groups'!$B$2:$B$219, 0))</f>
        <v>North America</v>
      </c>
    </row>
    <row r="1371" spans="1:36">
      <c r="A1371" s="70">
        <v>45169</v>
      </c>
      <c r="B1371" s="70">
        <v>45169</v>
      </c>
      <c r="C1371" s="71">
        <v>892400</v>
      </c>
      <c r="D1371" s="1" t="s">
        <v>6252</v>
      </c>
      <c r="E1371" s="71">
        <v>2586101</v>
      </c>
      <c r="F1371" s="1">
        <v>668771108</v>
      </c>
      <c r="G1371" s="1" t="s">
        <v>6253</v>
      </c>
      <c r="H1371" s="72" t="s">
        <v>6254</v>
      </c>
      <c r="I1371" s="1" t="s">
        <v>6255</v>
      </c>
      <c r="J1371" s="73">
        <v>0.9</v>
      </c>
      <c r="K1371" s="73">
        <v>0.9</v>
      </c>
      <c r="L1371" s="73">
        <v>0.9</v>
      </c>
      <c r="M1371" s="1">
        <v>1</v>
      </c>
      <c r="N1371" s="1" t="s">
        <v>1375</v>
      </c>
      <c r="O1371" s="1" t="s">
        <v>1474</v>
      </c>
      <c r="P1371" s="1">
        <v>45103020</v>
      </c>
      <c r="Q1371" s="73">
        <v>639129470</v>
      </c>
      <c r="R1371" s="74">
        <v>20.25</v>
      </c>
      <c r="S1371" s="1" t="s">
        <v>1448</v>
      </c>
      <c r="T1371" s="75">
        <v>1</v>
      </c>
      <c r="U1371" s="76">
        <v>11648134590.75</v>
      </c>
      <c r="V1371" s="77">
        <v>11648134590.75</v>
      </c>
      <c r="W1371" s="77">
        <v>12942371767.5</v>
      </c>
      <c r="X1371" s="76">
        <v>1.8260417253799999E-2</v>
      </c>
      <c r="Y1371" s="71">
        <v>0</v>
      </c>
      <c r="Z1371" s="71">
        <v>1</v>
      </c>
      <c r="AA1371" s="71">
        <v>0</v>
      </c>
      <c r="AB1371" s="71">
        <v>0</v>
      </c>
      <c r="AC1371" s="73">
        <v>1</v>
      </c>
      <c r="AD1371" s="73">
        <v>0</v>
      </c>
      <c r="AE1371" s="1" t="s">
        <v>1475</v>
      </c>
      <c r="AF1371" s="1" t="s">
        <v>1450</v>
      </c>
      <c r="AG1371" s="1" t="s">
        <v>1451</v>
      </c>
      <c r="AI1371" s="2" t="str">
        <f>INDEX('ISO2-ISO3'!$D$1:$D$249, MATCH($N1371, 'ISO2-ISO3'!$C$1:$C$249, 0))</f>
        <v>USA</v>
      </c>
      <c r="AJ1371" s="2" t="str">
        <f>INDEX('WB Country Groups'!$C$2:$C$219, MATCH($AI1371, 'WB Country Groups'!$B$2:$B$219, 0))</f>
        <v>North America</v>
      </c>
    </row>
    <row r="1372" spans="1:36">
      <c r="A1372" s="70">
        <v>45169</v>
      </c>
      <c r="B1372" s="70">
        <v>45169</v>
      </c>
      <c r="C1372" s="71">
        <v>892400</v>
      </c>
      <c r="D1372" s="1" t="s">
        <v>6256</v>
      </c>
      <c r="E1372" s="71">
        <v>2586901</v>
      </c>
      <c r="F1372" s="1">
        <v>879360105</v>
      </c>
      <c r="G1372" s="1" t="s">
        <v>6257</v>
      </c>
      <c r="H1372" s="72">
        <v>2503477</v>
      </c>
      <c r="I1372" s="1" t="s">
        <v>6258</v>
      </c>
      <c r="J1372" s="73">
        <v>1</v>
      </c>
      <c r="K1372" s="73">
        <v>1</v>
      </c>
      <c r="L1372" s="73">
        <v>1</v>
      </c>
      <c r="M1372" s="1">
        <v>1</v>
      </c>
      <c r="N1372" s="1" t="s">
        <v>1375</v>
      </c>
      <c r="O1372" s="1" t="s">
        <v>1474</v>
      </c>
      <c r="P1372" s="1">
        <v>45203010</v>
      </c>
      <c r="Q1372" s="73">
        <v>47002838</v>
      </c>
      <c r="R1372" s="74">
        <v>418.3</v>
      </c>
      <c r="S1372" s="1" t="s">
        <v>1448</v>
      </c>
      <c r="T1372" s="75">
        <v>1</v>
      </c>
      <c r="U1372" s="76">
        <v>19661287135.400002</v>
      </c>
      <c r="V1372" s="77">
        <v>19661287135.400002</v>
      </c>
      <c r="W1372" s="77">
        <v>19661287135.400002</v>
      </c>
      <c r="X1372" s="76">
        <v>3.0822386541200002E-2</v>
      </c>
      <c r="Y1372" s="71">
        <v>0</v>
      </c>
      <c r="Z1372" s="71">
        <v>1</v>
      </c>
      <c r="AA1372" s="71">
        <v>0</v>
      </c>
      <c r="AB1372" s="71">
        <v>0</v>
      </c>
      <c r="AC1372" s="73">
        <v>0.65</v>
      </c>
      <c r="AD1372" s="73">
        <v>0.35</v>
      </c>
      <c r="AE1372" s="1" t="s">
        <v>1449</v>
      </c>
      <c r="AF1372" s="1" t="s">
        <v>1450</v>
      </c>
      <c r="AG1372" s="1" t="s">
        <v>1451</v>
      </c>
      <c r="AI1372" s="2" t="str">
        <f>INDEX('ISO2-ISO3'!$D$1:$D$249, MATCH($N1372, 'ISO2-ISO3'!$C$1:$C$249, 0))</f>
        <v>USA</v>
      </c>
      <c r="AJ1372" s="2" t="str">
        <f>INDEX('WB Country Groups'!$C$2:$C$219, MATCH($AI1372, 'WB Country Groups'!$B$2:$B$219, 0))</f>
        <v>North America</v>
      </c>
    </row>
    <row r="1373" spans="1:36">
      <c r="A1373" s="70">
        <v>45169</v>
      </c>
      <c r="B1373" s="70">
        <v>45169</v>
      </c>
      <c r="C1373" s="71">
        <v>892400</v>
      </c>
      <c r="D1373" s="1" t="s">
        <v>6259</v>
      </c>
      <c r="E1373" s="71">
        <v>2587001</v>
      </c>
      <c r="F1373" s="1">
        <v>879369106</v>
      </c>
      <c r="G1373" s="1" t="s">
        <v>6260</v>
      </c>
      <c r="H1373" s="72">
        <v>2881407</v>
      </c>
      <c r="I1373" s="1" t="s">
        <v>6261</v>
      </c>
      <c r="J1373" s="73">
        <v>1</v>
      </c>
      <c r="K1373" s="73">
        <v>1</v>
      </c>
      <c r="L1373" s="73">
        <v>1</v>
      </c>
      <c r="M1373" s="1">
        <v>1</v>
      </c>
      <c r="N1373" s="1" t="s">
        <v>1375</v>
      </c>
      <c r="O1373" s="1" t="s">
        <v>1447</v>
      </c>
      <c r="P1373" s="1">
        <v>35101010</v>
      </c>
      <c r="Q1373" s="73">
        <v>46965758</v>
      </c>
      <c r="R1373" s="74">
        <v>212.74</v>
      </c>
      <c r="S1373" s="1" t="s">
        <v>1448</v>
      </c>
      <c r="T1373" s="75">
        <v>1</v>
      </c>
      <c r="U1373" s="76">
        <v>9991495356.9200001</v>
      </c>
      <c r="V1373" s="77">
        <v>9991495356.9200001</v>
      </c>
      <c r="W1373" s="77">
        <v>9991495356.9200001</v>
      </c>
      <c r="X1373" s="76">
        <v>1.5663355603100001E-2</v>
      </c>
      <c r="Y1373" s="71">
        <v>0</v>
      </c>
      <c r="Z1373" s="71">
        <v>1</v>
      </c>
      <c r="AA1373" s="71">
        <v>0</v>
      </c>
      <c r="AB1373" s="71">
        <v>0</v>
      </c>
      <c r="AC1373" s="73">
        <v>1</v>
      </c>
      <c r="AD1373" s="73">
        <v>0</v>
      </c>
      <c r="AE1373" s="1" t="s">
        <v>1449</v>
      </c>
      <c r="AF1373" s="1" t="s">
        <v>1450</v>
      </c>
      <c r="AG1373" s="1" t="s">
        <v>1451</v>
      </c>
      <c r="AI1373" s="2" t="str">
        <f>INDEX('ISO2-ISO3'!$D$1:$D$249, MATCH($N1373, 'ISO2-ISO3'!$C$1:$C$249, 0))</f>
        <v>USA</v>
      </c>
      <c r="AJ1373" s="2" t="str">
        <f>INDEX('WB Country Groups'!$C$2:$C$219, MATCH($AI1373, 'WB Country Groups'!$B$2:$B$219, 0))</f>
        <v>North America</v>
      </c>
    </row>
    <row r="1374" spans="1:36">
      <c r="A1374" s="70">
        <v>45169</v>
      </c>
      <c r="B1374" s="70">
        <v>45169</v>
      </c>
      <c r="C1374" s="71">
        <v>892400</v>
      </c>
      <c r="D1374" s="1" t="s">
        <v>6262</v>
      </c>
      <c r="E1374" s="71">
        <v>2588201</v>
      </c>
      <c r="F1374" s="1">
        <v>892356106</v>
      </c>
      <c r="G1374" s="1" t="s">
        <v>6263</v>
      </c>
      <c r="H1374" s="72">
        <v>2900335</v>
      </c>
      <c r="I1374" s="1" t="s">
        <v>6264</v>
      </c>
      <c r="J1374" s="73">
        <v>1</v>
      </c>
      <c r="K1374" s="73">
        <v>1</v>
      </c>
      <c r="L1374" s="73">
        <v>1</v>
      </c>
      <c r="M1374" s="1">
        <v>1</v>
      </c>
      <c r="N1374" s="1" t="s">
        <v>1375</v>
      </c>
      <c r="O1374" s="1" t="s">
        <v>1455</v>
      </c>
      <c r="P1374" s="1">
        <v>25504040</v>
      </c>
      <c r="Q1374" s="73">
        <v>109895329</v>
      </c>
      <c r="R1374" s="74">
        <v>218.5</v>
      </c>
      <c r="S1374" s="1" t="s">
        <v>1448</v>
      </c>
      <c r="T1374" s="75">
        <v>1</v>
      </c>
      <c r="U1374" s="76">
        <v>24012129386.5</v>
      </c>
      <c r="V1374" s="77">
        <v>24012129386.5</v>
      </c>
      <c r="W1374" s="77">
        <v>24012129386.5</v>
      </c>
      <c r="X1374" s="76">
        <v>3.7643066220999999E-2</v>
      </c>
      <c r="Y1374" s="71">
        <v>0</v>
      </c>
      <c r="Z1374" s="71">
        <v>1</v>
      </c>
      <c r="AA1374" s="71">
        <v>0</v>
      </c>
      <c r="AB1374" s="71">
        <v>0</v>
      </c>
      <c r="AC1374" s="73">
        <v>0</v>
      </c>
      <c r="AD1374" s="73">
        <v>1</v>
      </c>
      <c r="AE1374" s="1" t="s">
        <v>1475</v>
      </c>
      <c r="AF1374" s="1" t="s">
        <v>1450</v>
      </c>
      <c r="AG1374" s="1" t="s">
        <v>1451</v>
      </c>
      <c r="AI1374" s="2" t="str">
        <f>INDEX('ISO2-ISO3'!$D$1:$D$249, MATCH($N1374, 'ISO2-ISO3'!$C$1:$C$249, 0))</f>
        <v>USA</v>
      </c>
      <c r="AJ1374" s="2" t="str">
        <f>INDEX('WB Country Groups'!$C$2:$C$219, MATCH($AI1374, 'WB Country Groups'!$B$2:$B$219, 0))</f>
        <v>North America</v>
      </c>
    </row>
    <row r="1375" spans="1:36">
      <c r="A1375" s="70">
        <v>45169</v>
      </c>
      <c r="B1375" s="70">
        <v>45169</v>
      </c>
      <c r="C1375" s="71">
        <v>892400</v>
      </c>
      <c r="D1375" s="1" t="s">
        <v>6265</v>
      </c>
      <c r="E1375" s="71">
        <v>2589801</v>
      </c>
      <c r="F1375" s="1">
        <v>911363109</v>
      </c>
      <c r="G1375" s="1" t="s">
        <v>6266</v>
      </c>
      <c r="H1375" s="72">
        <v>2134781</v>
      </c>
      <c r="I1375" s="1" t="s">
        <v>6267</v>
      </c>
      <c r="J1375" s="73">
        <v>1</v>
      </c>
      <c r="K1375" s="73">
        <v>1</v>
      </c>
      <c r="L1375" s="73">
        <v>1</v>
      </c>
      <c r="M1375" s="1">
        <v>1</v>
      </c>
      <c r="N1375" s="1" t="s">
        <v>1375</v>
      </c>
      <c r="O1375" s="1" t="s">
        <v>1467</v>
      </c>
      <c r="P1375" s="1">
        <v>20107010</v>
      </c>
      <c r="Q1375" s="73">
        <v>69385039</v>
      </c>
      <c r="R1375" s="74">
        <v>476.54</v>
      </c>
      <c r="S1375" s="1" t="s">
        <v>1448</v>
      </c>
      <c r="T1375" s="75">
        <v>1</v>
      </c>
      <c r="U1375" s="76">
        <v>33064746485.060001</v>
      </c>
      <c r="V1375" s="77">
        <v>33064746485.060001</v>
      </c>
      <c r="W1375" s="77">
        <v>33064746485.060001</v>
      </c>
      <c r="X1375" s="76">
        <v>5.1834571665200002E-2</v>
      </c>
      <c r="Y1375" s="71">
        <v>0</v>
      </c>
      <c r="Z1375" s="71">
        <v>1</v>
      </c>
      <c r="AA1375" s="71">
        <v>0</v>
      </c>
      <c r="AB1375" s="71">
        <v>0</v>
      </c>
      <c r="AC1375" s="73">
        <v>0.65</v>
      </c>
      <c r="AD1375" s="73">
        <v>0.35</v>
      </c>
      <c r="AE1375" s="1" t="s">
        <v>1449</v>
      </c>
      <c r="AF1375" s="1" t="s">
        <v>1450</v>
      </c>
      <c r="AG1375" s="1" t="s">
        <v>1451</v>
      </c>
      <c r="AI1375" s="2" t="str">
        <f>INDEX('ISO2-ISO3'!$D$1:$D$249, MATCH($N1375, 'ISO2-ISO3'!$C$1:$C$249, 0))</f>
        <v>USA</v>
      </c>
      <c r="AJ1375" s="2" t="str">
        <f>INDEX('WB Country Groups'!$C$2:$C$219, MATCH($AI1375, 'WB Country Groups'!$B$2:$B$219, 0))</f>
        <v>North America</v>
      </c>
    </row>
    <row r="1376" spans="1:36">
      <c r="A1376" s="70">
        <v>45169</v>
      </c>
      <c r="B1376" s="70">
        <v>45169</v>
      </c>
      <c r="C1376" s="71">
        <v>892400</v>
      </c>
      <c r="D1376" s="1" t="s">
        <v>6268</v>
      </c>
      <c r="E1376" s="71">
        <v>2591101</v>
      </c>
      <c r="F1376" s="1" t="s">
        <v>6269</v>
      </c>
      <c r="G1376" s="1" t="s">
        <v>6270</v>
      </c>
      <c r="H1376" s="72">
        <v>2954194</v>
      </c>
      <c r="I1376" s="1" t="s">
        <v>6271</v>
      </c>
      <c r="J1376" s="73">
        <v>1</v>
      </c>
      <c r="K1376" s="73">
        <v>1</v>
      </c>
      <c r="L1376" s="73">
        <v>1</v>
      </c>
      <c r="M1376" s="1">
        <v>1</v>
      </c>
      <c r="N1376" s="1" t="s">
        <v>1375</v>
      </c>
      <c r="O1376" s="1" t="s">
        <v>1455</v>
      </c>
      <c r="P1376" s="1">
        <v>25301030</v>
      </c>
      <c r="Q1376" s="73">
        <v>40330446</v>
      </c>
      <c r="R1376" s="74">
        <v>226.32</v>
      </c>
      <c r="S1376" s="1" t="s">
        <v>1448</v>
      </c>
      <c r="T1376" s="75">
        <v>1</v>
      </c>
      <c r="U1376" s="76">
        <v>9127586538.7199993</v>
      </c>
      <c r="V1376" s="77">
        <v>9127586538.7199993</v>
      </c>
      <c r="W1376" s="77">
        <v>9127586538.7199993</v>
      </c>
      <c r="X1376" s="76">
        <v>1.4309032697E-2</v>
      </c>
      <c r="Y1376" s="71">
        <v>0</v>
      </c>
      <c r="Z1376" s="71">
        <v>1</v>
      </c>
      <c r="AA1376" s="71">
        <v>0</v>
      </c>
      <c r="AB1376" s="71">
        <v>0</v>
      </c>
      <c r="AC1376" s="73">
        <v>1</v>
      </c>
      <c r="AD1376" s="73">
        <v>0</v>
      </c>
      <c r="AE1376" s="1" t="s">
        <v>1449</v>
      </c>
      <c r="AF1376" s="1" t="s">
        <v>1450</v>
      </c>
      <c r="AG1376" s="1" t="s">
        <v>1451</v>
      </c>
      <c r="AI1376" s="2" t="str">
        <f>INDEX('ISO2-ISO3'!$D$1:$D$249, MATCH($N1376, 'ISO2-ISO3'!$C$1:$C$249, 0))</f>
        <v>USA</v>
      </c>
      <c r="AJ1376" s="2" t="str">
        <f>INDEX('WB Country Groups'!$C$2:$C$219, MATCH($AI1376, 'WB Country Groups'!$B$2:$B$219, 0))</f>
        <v>North America</v>
      </c>
    </row>
    <row r="1377" spans="1:36">
      <c r="A1377" s="70">
        <v>45169</v>
      </c>
      <c r="B1377" s="70">
        <v>45169</v>
      </c>
      <c r="C1377" s="71">
        <v>892400</v>
      </c>
      <c r="D1377" s="1" t="s">
        <v>6272</v>
      </c>
      <c r="E1377" s="71">
        <v>2591301</v>
      </c>
      <c r="F1377" s="1" t="s">
        <v>6273</v>
      </c>
      <c r="G1377" s="1" t="s">
        <v>6274</v>
      </c>
      <c r="H1377" s="72">
        <v>2041364</v>
      </c>
      <c r="I1377" s="1" t="s">
        <v>6275</v>
      </c>
      <c r="J1377" s="73">
        <v>1</v>
      </c>
      <c r="K1377" s="73">
        <v>1</v>
      </c>
      <c r="L1377" s="73">
        <v>1</v>
      </c>
      <c r="M1377" s="1">
        <v>1</v>
      </c>
      <c r="N1377" s="1" t="s">
        <v>1375</v>
      </c>
      <c r="O1377" s="1" t="s">
        <v>1541</v>
      </c>
      <c r="P1377" s="1">
        <v>10102030</v>
      </c>
      <c r="Q1377" s="73">
        <v>367840146</v>
      </c>
      <c r="R1377" s="74">
        <v>129.9</v>
      </c>
      <c r="S1377" s="1" t="s">
        <v>1448</v>
      </c>
      <c r="T1377" s="75">
        <v>1</v>
      </c>
      <c r="U1377" s="76">
        <v>47782434965.400002</v>
      </c>
      <c r="V1377" s="77">
        <v>47782434965.400002</v>
      </c>
      <c r="W1377" s="77">
        <v>47782434965.400002</v>
      </c>
      <c r="X1377" s="76">
        <v>7.4907032802099996E-2</v>
      </c>
      <c r="Y1377" s="71">
        <v>1</v>
      </c>
      <c r="Z1377" s="71">
        <v>0</v>
      </c>
      <c r="AA1377" s="71">
        <v>0</v>
      </c>
      <c r="AB1377" s="71">
        <v>0</v>
      </c>
      <c r="AC1377" s="73">
        <v>1</v>
      </c>
      <c r="AD1377" s="73">
        <v>0</v>
      </c>
      <c r="AE1377" s="1" t="s">
        <v>1449</v>
      </c>
      <c r="AF1377" s="1" t="s">
        <v>1450</v>
      </c>
      <c r="AG1377" s="1" t="s">
        <v>1451</v>
      </c>
      <c r="AI1377" s="2" t="str">
        <f>INDEX('ISO2-ISO3'!$D$1:$D$249, MATCH($N1377, 'ISO2-ISO3'!$C$1:$C$249, 0))</f>
        <v>USA</v>
      </c>
      <c r="AJ1377" s="2" t="str">
        <f>INDEX('WB Country Groups'!$C$2:$C$219, MATCH($AI1377, 'WB Country Groups'!$B$2:$B$219, 0))</f>
        <v>North America</v>
      </c>
    </row>
    <row r="1378" spans="1:36">
      <c r="A1378" s="70">
        <v>45169</v>
      </c>
      <c r="B1378" s="70">
        <v>45169</v>
      </c>
      <c r="C1378" s="71">
        <v>892400</v>
      </c>
      <c r="D1378" s="1" t="s">
        <v>6276</v>
      </c>
      <c r="E1378" s="71">
        <v>2592201</v>
      </c>
      <c r="F1378" s="1">
        <v>942622200</v>
      </c>
      <c r="G1378" s="1" t="s">
        <v>6277</v>
      </c>
      <c r="H1378" s="72">
        <v>2943039</v>
      </c>
      <c r="I1378" s="1" t="s">
        <v>6278</v>
      </c>
      <c r="J1378" s="73">
        <v>1</v>
      </c>
      <c r="K1378" s="73">
        <v>1</v>
      </c>
      <c r="L1378" s="73">
        <v>1</v>
      </c>
      <c r="M1378" s="1">
        <v>1</v>
      </c>
      <c r="N1378" s="1" t="s">
        <v>1375</v>
      </c>
      <c r="O1378" s="1" t="s">
        <v>1467</v>
      </c>
      <c r="P1378" s="1">
        <v>20107010</v>
      </c>
      <c r="Q1378" s="73">
        <v>33288922</v>
      </c>
      <c r="R1378" s="74">
        <v>364.55</v>
      </c>
      <c r="S1378" s="1" t="s">
        <v>1448</v>
      </c>
      <c r="T1378" s="75">
        <v>1</v>
      </c>
      <c r="U1378" s="76">
        <v>12135476515.1</v>
      </c>
      <c r="V1378" s="77">
        <v>12135476515.1</v>
      </c>
      <c r="W1378" s="77">
        <v>14169149369.950001</v>
      </c>
      <c r="X1378" s="76">
        <v>1.9024407986799999E-2</v>
      </c>
      <c r="Y1378" s="71">
        <v>0</v>
      </c>
      <c r="Z1378" s="71">
        <v>1</v>
      </c>
      <c r="AA1378" s="71">
        <v>0</v>
      </c>
      <c r="AB1378" s="71">
        <v>0</v>
      </c>
      <c r="AC1378" s="73">
        <v>1</v>
      </c>
      <c r="AD1378" s="73">
        <v>0</v>
      </c>
      <c r="AE1378" s="1" t="s">
        <v>1449</v>
      </c>
      <c r="AF1378" s="1" t="s">
        <v>1450</v>
      </c>
      <c r="AG1378" s="1" t="s">
        <v>1451</v>
      </c>
      <c r="AI1378" s="2" t="str">
        <f>INDEX('ISO2-ISO3'!$D$1:$D$249, MATCH($N1378, 'ISO2-ISO3'!$C$1:$C$249, 0))</f>
        <v>USA</v>
      </c>
      <c r="AJ1378" s="2" t="str">
        <f>INDEX('WB Country Groups'!$C$2:$C$219, MATCH($AI1378, 'WB Country Groups'!$B$2:$B$219, 0))</f>
        <v>North America</v>
      </c>
    </row>
    <row r="1379" spans="1:36">
      <c r="A1379" s="70">
        <v>45169</v>
      </c>
      <c r="B1379" s="70">
        <v>45169</v>
      </c>
      <c r="C1379" s="71">
        <v>892400</v>
      </c>
      <c r="D1379" s="1" t="s">
        <v>6279</v>
      </c>
      <c r="E1379" s="71">
        <v>2595101</v>
      </c>
      <c r="F1379" s="1">
        <v>53332102</v>
      </c>
      <c r="G1379" s="1" t="s">
        <v>6280</v>
      </c>
      <c r="H1379" s="72">
        <v>2065955</v>
      </c>
      <c r="I1379" s="1" t="s">
        <v>6281</v>
      </c>
      <c r="J1379" s="73">
        <v>1</v>
      </c>
      <c r="K1379" s="73">
        <v>1</v>
      </c>
      <c r="L1379" s="73">
        <v>1</v>
      </c>
      <c r="M1379" s="1">
        <v>1</v>
      </c>
      <c r="N1379" s="1" t="s">
        <v>1375</v>
      </c>
      <c r="O1379" s="1" t="s">
        <v>1455</v>
      </c>
      <c r="P1379" s="1">
        <v>25504050</v>
      </c>
      <c r="Q1379" s="73">
        <v>18397705</v>
      </c>
      <c r="R1379" s="74">
        <v>2531.33</v>
      </c>
      <c r="S1379" s="1" t="s">
        <v>1448</v>
      </c>
      <c r="T1379" s="75">
        <v>1</v>
      </c>
      <c r="U1379" s="76">
        <v>46570662597.650002</v>
      </c>
      <c r="V1379" s="77">
        <v>46570662597.650002</v>
      </c>
      <c r="W1379" s="77">
        <v>46570662597.650002</v>
      </c>
      <c r="X1379" s="76">
        <v>7.3007375060400004E-2</v>
      </c>
      <c r="Y1379" s="71">
        <v>1</v>
      </c>
      <c r="Z1379" s="71">
        <v>0</v>
      </c>
      <c r="AA1379" s="71">
        <v>0</v>
      </c>
      <c r="AB1379" s="71">
        <v>0</v>
      </c>
      <c r="AC1379" s="73">
        <v>0</v>
      </c>
      <c r="AD1379" s="73">
        <v>1</v>
      </c>
      <c r="AE1379" s="1" t="s">
        <v>1449</v>
      </c>
      <c r="AF1379" s="1" t="s">
        <v>1450</v>
      </c>
      <c r="AG1379" s="1" t="s">
        <v>1451</v>
      </c>
      <c r="AI1379" s="2" t="str">
        <f>INDEX('ISO2-ISO3'!$D$1:$D$249, MATCH($N1379, 'ISO2-ISO3'!$C$1:$C$249, 0))</f>
        <v>USA</v>
      </c>
      <c r="AJ1379" s="2" t="str">
        <f>INDEX('WB Country Groups'!$C$2:$C$219, MATCH($AI1379, 'WB Country Groups'!$B$2:$B$219, 0))</f>
        <v>North America</v>
      </c>
    </row>
    <row r="1380" spans="1:36">
      <c r="A1380" s="70">
        <v>45169</v>
      </c>
      <c r="B1380" s="70">
        <v>45169</v>
      </c>
      <c r="C1380" s="71">
        <v>892400</v>
      </c>
      <c r="D1380" s="1" t="s">
        <v>6282</v>
      </c>
      <c r="E1380" s="71">
        <v>2596201</v>
      </c>
      <c r="F1380" s="1">
        <v>133131102</v>
      </c>
      <c r="G1380" s="1" t="s">
        <v>6283</v>
      </c>
      <c r="H1380" s="72">
        <v>2166320</v>
      </c>
      <c r="I1380" s="1" t="s">
        <v>6284</v>
      </c>
      <c r="J1380" s="73">
        <v>1</v>
      </c>
      <c r="K1380" s="73">
        <v>1</v>
      </c>
      <c r="L1380" s="73">
        <v>1</v>
      </c>
      <c r="M1380" s="1">
        <v>1</v>
      </c>
      <c r="N1380" s="1" t="s">
        <v>1375</v>
      </c>
      <c r="O1380" s="1" t="s">
        <v>1564</v>
      </c>
      <c r="P1380" s="1">
        <v>60106010</v>
      </c>
      <c r="Q1380" s="73">
        <v>106700488</v>
      </c>
      <c r="R1380" s="74">
        <v>107.62</v>
      </c>
      <c r="S1380" s="1" t="s">
        <v>1448</v>
      </c>
      <c r="T1380" s="75">
        <v>1</v>
      </c>
      <c r="U1380" s="76">
        <v>11483106518.559999</v>
      </c>
      <c r="V1380" s="77">
        <v>11483106518.559999</v>
      </c>
      <c r="W1380" s="77">
        <v>11483106518.559999</v>
      </c>
      <c r="X1380" s="76">
        <v>1.8001707892899999E-2</v>
      </c>
      <c r="Y1380" s="71">
        <v>0</v>
      </c>
      <c r="Z1380" s="71">
        <v>1</v>
      </c>
      <c r="AA1380" s="71">
        <v>0</v>
      </c>
      <c r="AB1380" s="71">
        <v>0</v>
      </c>
      <c r="AC1380" s="73">
        <v>1</v>
      </c>
      <c r="AD1380" s="73">
        <v>0</v>
      </c>
      <c r="AE1380" s="1" t="s">
        <v>1449</v>
      </c>
      <c r="AF1380" s="1" t="s">
        <v>1450</v>
      </c>
      <c r="AG1380" s="1" t="s">
        <v>1451</v>
      </c>
      <c r="AI1380" s="2" t="str">
        <f>INDEX('ISO2-ISO3'!$D$1:$D$249, MATCH($N1380, 'ISO2-ISO3'!$C$1:$C$249, 0))</f>
        <v>USA</v>
      </c>
      <c r="AJ1380" s="2" t="str">
        <f>INDEX('WB Country Groups'!$C$2:$C$219, MATCH($AI1380, 'WB Country Groups'!$B$2:$B$219, 0))</f>
        <v>North America</v>
      </c>
    </row>
    <row r="1381" spans="1:36">
      <c r="A1381" s="70">
        <v>45169</v>
      </c>
      <c r="B1381" s="70">
        <v>45169</v>
      </c>
      <c r="C1381" s="71">
        <v>892400</v>
      </c>
      <c r="D1381" s="1" t="s">
        <v>6285</v>
      </c>
      <c r="E1381" s="71">
        <v>2598301</v>
      </c>
      <c r="F1381" s="1">
        <v>256746108</v>
      </c>
      <c r="G1381" s="1" t="s">
        <v>6286</v>
      </c>
      <c r="H1381" s="72">
        <v>2272476</v>
      </c>
      <c r="I1381" s="1" t="s">
        <v>6287</v>
      </c>
      <c r="J1381" s="73">
        <v>1</v>
      </c>
      <c r="K1381" s="73">
        <v>1</v>
      </c>
      <c r="L1381" s="73">
        <v>1</v>
      </c>
      <c r="M1381" s="1">
        <v>1</v>
      </c>
      <c r="N1381" s="1" t="s">
        <v>1375</v>
      </c>
      <c r="O1381" s="1" t="s">
        <v>1499</v>
      </c>
      <c r="P1381" s="1">
        <v>30101040</v>
      </c>
      <c r="Q1381" s="73">
        <v>221227564</v>
      </c>
      <c r="R1381" s="74">
        <v>122.36</v>
      </c>
      <c r="S1381" s="1" t="s">
        <v>1448</v>
      </c>
      <c r="T1381" s="75">
        <v>1</v>
      </c>
      <c r="U1381" s="76">
        <v>27069404731.040001</v>
      </c>
      <c r="V1381" s="77">
        <v>27069404731.040001</v>
      </c>
      <c r="W1381" s="77">
        <v>27069404731.040001</v>
      </c>
      <c r="X1381" s="76">
        <v>4.2435861412099998E-2</v>
      </c>
      <c r="Y1381" s="71">
        <v>1</v>
      </c>
      <c r="Z1381" s="71">
        <v>0</v>
      </c>
      <c r="AA1381" s="71">
        <v>0</v>
      </c>
      <c r="AB1381" s="71">
        <v>0</v>
      </c>
      <c r="AC1381" s="73">
        <v>0</v>
      </c>
      <c r="AD1381" s="73">
        <v>1</v>
      </c>
      <c r="AE1381" s="1" t="s">
        <v>1475</v>
      </c>
      <c r="AF1381" s="1" t="s">
        <v>1450</v>
      </c>
      <c r="AG1381" s="1" t="s">
        <v>1451</v>
      </c>
      <c r="AI1381" s="2" t="str">
        <f>INDEX('ISO2-ISO3'!$D$1:$D$249, MATCH($N1381, 'ISO2-ISO3'!$C$1:$C$249, 0))</f>
        <v>USA</v>
      </c>
      <c r="AJ1381" s="2" t="str">
        <f>INDEX('WB Country Groups'!$C$2:$C$219, MATCH($AI1381, 'WB Country Groups'!$B$2:$B$219, 0))</f>
        <v>North America</v>
      </c>
    </row>
    <row r="1382" spans="1:36">
      <c r="A1382" s="70">
        <v>45169</v>
      </c>
      <c r="B1382" s="70">
        <v>45169</v>
      </c>
      <c r="C1382" s="71">
        <v>892400</v>
      </c>
      <c r="D1382" s="1" t="s">
        <v>6288</v>
      </c>
      <c r="E1382" s="71">
        <v>2598701</v>
      </c>
      <c r="F1382" s="1">
        <v>278865100</v>
      </c>
      <c r="G1382" s="1" t="s">
        <v>6289</v>
      </c>
      <c r="H1382" s="72">
        <v>2304227</v>
      </c>
      <c r="I1382" s="1" t="s">
        <v>6290</v>
      </c>
      <c r="J1382" s="73">
        <v>0.9</v>
      </c>
      <c r="K1382" s="73">
        <v>0.9</v>
      </c>
      <c r="L1382" s="73">
        <v>0.9</v>
      </c>
      <c r="M1382" s="1">
        <v>1</v>
      </c>
      <c r="N1382" s="1" t="s">
        <v>1375</v>
      </c>
      <c r="O1382" s="1" t="s">
        <v>1462</v>
      </c>
      <c r="P1382" s="1">
        <v>15101050</v>
      </c>
      <c r="Q1382" s="73">
        <v>284669498</v>
      </c>
      <c r="R1382" s="74">
        <v>183.81</v>
      </c>
      <c r="S1382" s="1" t="s">
        <v>1448</v>
      </c>
      <c r="T1382" s="75">
        <v>1</v>
      </c>
      <c r="U1382" s="76">
        <v>47092590384.641998</v>
      </c>
      <c r="V1382" s="77">
        <v>47092590384.641998</v>
      </c>
      <c r="W1382" s="77">
        <v>52325100427.379997</v>
      </c>
      <c r="X1382" s="76">
        <v>7.3825584971400002E-2</v>
      </c>
      <c r="Y1382" s="71">
        <v>1</v>
      </c>
      <c r="Z1382" s="71">
        <v>0</v>
      </c>
      <c r="AA1382" s="71">
        <v>0</v>
      </c>
      <c r="AB1382" s="71">
        <v>0</v>
      </c>
      <c r="AC1382" s="73">
        <v>0.5</v>
      </c>
      <c r="AD1382" s="73">
        <v>0.5</v>
      </c>
      <c r="AE1382" s="1" t="s">
        <v>1449</v>
      </c>
      <c r="AF1382" s="1" t="s">
        <v>1450</v>
      </c>
      <c r="AG1382" s="1" t="s">
        <v>1451</v>
      </c>
      <c r="AI1382" s="2" t="str">
        <f>INDEX('ISO2-ISO3'!$D$1:$D$249, MATCH($N1382, 'ISO2-ISO3'!$C$1:$C$249, 0))</f>
        <v>USA</v>
      </c>
      <c r="AJ1382" s="2" t="str">
        <f>INDEX('WB Country Groups'!$C$2:$C$219, MATCH($AI1382, 'WB Country Groups'!$B$2:$B$219, 0))</f>
        <v>North America</v>
      </c>
    </row>
    <row r="1383" spans="1:36">
      <c r="A1383" s="70">
        <v>45169</v>
      </c>
      <c r="B1383" s="70">
        <v>45169</v>
      </c>
      <c r="C1383" s="71">
        <v>892400</v>
      </c>
      <c r="D1383" s="1" t="s">
        <v>6291</v>
      </c>
      <c r="E1383" s="71">
        <v>2598901</v>
      </c>
      <c r="F1383" s="1" t="s">
        <v>6292</v>
      </c>
      <c r="G1383" s="1" t="s">
        <v>6293</v>
      </c>
      <c r="H1383" s="72">
        <v>2319414</v>
      </c>
      <c r="I1383" s="1" t="s">
        <v>6294</v>
      </c>
      <c r="J1383" s="73">
        <v>1</v>
      </c>
      <c r="K1383" s="73">
        <v>1</v>
      </c>
      <c r="L1383" s="73">
        <v>1</v>
      </c>
      <c r="M1383" s="1">
        <v>1</v>
      </c>
      <c r="N1383" s="1" t="s">
        <v>1375</v>
      </c>
      <c r="O1383" s="1" t="s">
        <v>1541</v>
      </c>
      <c r="P1383" s="1">
        <v>10102020</v>
      </c>
      <c r="Q1383" s="73">
        <v>360360130</v>
      </c>
      <c r="R1383" s="74">
        <v>43.22</v>
      </c>
      <c r="S1383" s="1" t="s">
        <v>1448</v>
      </c>
      <c r="T1383" s="75">
        <v>1</v>
      </c>
      <c r="U1383" s="76">
        <v>15574764818.6</v>
      </c>
      <c r="V1383" s="77">
        <v>15574764818.6</v>
      </c>
      <c r="W1383" s="77">
        <v>15574764818.6</v>
      </c>
      <c r="X1383" s="76">
        <v>2.4416072977400002E-2</v>
      </c>
      <c r="Y1383" s="71">
        <v>0</v>
      </c>
      <c r="Z1383" s="71">
        <v>1</v>
      </c>
      <c r="AA1383" s="71">
        <v>0</v>
      </c>
      <c r="AB1383" s="71">
        <v>0</v>
      </c>
      <c r="AC1383" s="73">
        <v>1</v>
      </c>
      <c r="AD1383" s="73">
        <v>0</v>
      </c>
      <c r="AE1383" s="1" t="s">
        <v>1449</v>
      </c>
      <c r="AF1383" s="1" t="s">
        <v>1450</v>
      </c>
      <c r="AG1383" s="1" t="s">
        <v>1451</v>
      </c>
      <c r="AI1383" s="2" t="str">
        <f>INDEX('ISO2-ISO3'!$D$1:$D$249, MATCH($N1383, 'ISO2-ISO3'!$C$1:$C$249, 0))</f>
        <v>USA</v>
      </c>
      <c r="AJ1383" s="2" t="str">
        <f>INDEX('WB Country Groups'!$C$2:$C$219, MATCH($AI1383, 'WB Country Groups'!$B$2:$B$219, 0))</f>
        <v>North America</v>
      </c>
    </row>
    <row r="1384" spans="1:36">
      <c r="A1384" s="70">
        <v>45169</v>
      </c>
      <c r="B1384" s="70">
        <v>45169</v>
      </c>
      <c r="C1384" s="71">
        <v>892400</v>
      </c>
      <c r="D1384" s="1" t="s">
        <v>6295</v>
      </c>
      <c r="E1384" s="71">
        <v>2599401</v>
      </c>
      <c r="F1384" s="1">
        <v>302130109</v>
      </c>
      <c r="G1384" s="1" t="s">
        <v>6296</v>
      </c>
      <c r="H1384" s="72">
        <v>2325507</v>
      </c>
      <c r="I1384" s="1" t="s">
        <v>6297</v>
      </c>
      <c r="J1384" s="73">
        <v>1</v>
      </c>
      <c r="K1384" s="73">
        <v>1</v>
      </c>
      <c r="L1384" s="73">
        <v>1</v>
      </c>
      <c r="M1384" s="1">
        <v>1</v>
      </c>
      <c r="N1384" s="1" t="s">
        <v>1375</v>
      </c>
      <c r="O1384" s="1" t="s">
        <v>1467</v>
      </c>
      <c r="P1384" s="1">
        <v>20301010</v>
      </c>
      <c r="Q1384" s="73">
        <v>154456182</v>
      </c>
      <c r="R1384" s="74">
        <v>116.71</v>
      </c>
      <c r="S1384" s="1" t="s">
        <v>1448</v>
      </c>
      <c r="T1384" s="75">
        <v>1</v>
      </c>
      <c r="U1384" s="76">
        <v>18026581001.220001</v>
      </c>
      <c r="V1384" s="77">
        <v>18026581001.220001</v>
      </c>
      <c r="W1384" s="77">
        <v>18026581001.220001</v>
      </c>
      <c r="X1384" s="76">
        <v>2.82597087266E-2</v>
      </c>
      <c r="Y1384" s="71">
        <v>0</v>
      </c>
      <c r="Z1384" s="71">
        <v>1</v>
      </c>
      <c r="AA1384" s="71">
        <v>0</v>
      </c>
      <c r="AB1384" s="71">
        <v>0</v>
      </c>
      <c r="AC1384" s="73">
        <v>1</v>
      </c>
      <c r="AD1384" s="73">
        <v>0</v>
      </c>
      <c r="AE1384" s="1" t="s">
        <v>1475</v>
      </c>
      <c r="AF1384" s="1" t="s">
        <v>1450</v>
      </c>
      <c r="AG1384" s="1" t="s">
        <v>1451</v>
      </c>
      <c r="AI1384" s="2" t="str">
        <f>INDEX('ISO2-ISO3'!$D$1:$D$249, MATCH($N1384, 'ISO2-ISO3'!$C$1:$C$249, 0))</f>
        <v>USA</v>
      </c>
      <c r="AJ1384" s="2" t="str">
        <f>INDEX('WB Country Groups'!$C$2:$C$219, MATCH($AI1384, 'WB Country Groups'!$B$2:$B$219, 0))</f>
        <v>North America</v>
      </c>
    </row>
    <row r="1385" spans="1:36">
      <c r="A1385" s="70">
        <v>45169</v>
      </c>
      <c r="B1385" s="70">
        <v>45169</v>
      </c>
      <c r="C1385" s="71">
        <v>892400</v>
      </c>
      <c r="D1385" s="1" t="s">
        <v>6298</v>
      </c>
      <c r="E1385" s="71">
        <v>2599801</v>
      </c>
      <c r="F1385" s="1">
        <v>354613101</v>
      </c>
      <c r="G1385" s="1" t="s">
        <v>6299</v>
      </c>
      <c r="H1385" s="72">
        <v>2350684</v>
      </c>
      <c r="I1385" s="1" t="s">
        <v>6300</v>
      </c>
      <c r="J1385" s="73">
        <v>0.6</v>
      </c>
      <c r="K1385" s="73">
        <v>0.6</v>
      </c>
      <c r="L1385" s="73">
        <v>0.6</v>
      </c>
      <c r="M1385" s="1">
        <v>1</v>
      </c>
      <c r="N1385" s="1" t="s">
        <v>1375</v>
      </c>
      <c r="O1385" s="1" t="s">
        <v>1484</v>
      </c>
      <c r="P1385" s="1">
        <v>40203010</v>
      </c>
      <c r="Q1385" s="73">
        <v>500357847</v>
      </c>
      <c r="R1385" s="74">
        <v>26.74</v>
      </c>
      <c r="S1385" s="1" t="s">
        <v>1448</v>
      </c>
      <c r="T1385" s="75">
        <v>1</v>
      </c>
      <c r="U1385" s="76">
        <v>8027741297.2679996</v>
      </c>
      <c r="V1385" s="77">
        <v>8027741297.2679996</v>
      </c>
      <c r="W1385" s="77">
        <v>13379568828.780001</v>
      </c>
      <c r="X1385" s="76">
        <v>1.25848396198E-2</v>
      </c>
      <c r="Y1385" s="71">
        <v>0</v>
      </c>
      <c r="Z1385" s="71">
        <v>1</v>
      </c>
      <c r="AA1385" s="71">
        <v>0</v>
      </c>
      <c r="AB1385" s="71">
        <v>0</v>
      </c>
      <c r="AC1385" s="73">
        <v>1</v>
      </c>
      <c r="AD1385" s="73">
        <v>0</v>
      </c>
      <c r="AE1385" s="1" t="s">
        <v>1449</v>
      </c>
      <c r="AF1385" s="1" t="s">
        <v>1450</v>
      </c>
      <c r="AG1385" s="1" t="s">
        <v>1451</v>
      </c>
      <c r="AI1385" s="2" t="str">
        <f>INDEX('ISO2-ISO3'!$D$1:$D$249, MATCH($N1385, 'ISO2-ISO3'!$C$1:$C$249, 0))</f>
        <v>USA</v>
      </c>
      <c r="AJ1385" s="2" t="str">
        <f>INDEX('WB Country Groups'!$C$2:$C$219, MATCH($AI1385, 'WB Country Groups'!$B$2:$B$219, 0))</f>
        <v>North America</v>
      </c>
    </row>
    <row r="1386" spans="1:36">
      <c r="A1386" s="70">
        <v>45169</v>
      </c>
      <c r="B1386" s="70">
        <v>45169</v>
      </c>
      <c r="C1386" s="71">
        <v>892400</v>
      </c>
      <c r="D1386" s="1" t="s">
        <v>6301</v>
      </c>
      <c r="E1386" s="71">
        <v>2602501</v>
      </c>
      <c r="F1386" s="1" t="s">
        <v>6302</v>
      </c>
      <c r="G1386" s="1" t="s">
        <v>6303</v>
      </c>
      <c r="H1386" s="72">
        <v>2586122</v>
      </c>
      <c r="I1386" s="1" t="s">
        <v>6304</v>
      </c>
      <c r="J1386" s="73">
        <v>1</v>
      </c>
      <c r="K1386" s="73">
        <v>1</v>
      </c>
      <c r="L1386" s="73">
        <v>1</v>
      </c>
      <c r="M1386" s="1">
        <v>1</v>
      </c>
      <c r="N1386" s="1" t="s">
        <v>1375</v>
      </c>
      <c r="O1386" s="1" t="s">
        <v>1447</v>
      </c>
      <c r="P1386" s="1">
        <v>35102015</v>
      </c>
      <c r="Q1386" s="73">
        <v>88500000</v>
      </c>
      <c r="R1386" s="74">
        <v>208.1</v>
      </c>
      <c r="S1386" s="1" t="s">
        <v>1448</v>
      </c>
      <c r="T1386" s="75">
        <v>1</v>
      </c>
      <c r="U1386" s="76">
        <v>18416850000</v>
      </c>
      <c r="V1386" s="77">
        <v>18416850000</v>
      </c>
      <c r="W1386" s="77">
        <v>18416850000</v>
      </c>
      <c r="X1386" s="76">
        <v>2.8871521262199999E-2</v>
      </c>
      <c r="Y1386" s="71">
        <v>0</v>
      </c>
      <c r="Z1386" s="71">
        <v>1</v>
      </c>
      <c r="AA1386" s="71">
        <v>0</v>
      </c>
      <c r="AB1386" s="71">
        <v>0</v>
      </c>
      <c r="AC1386" s="73">
        <v>1</v>
      </c>
      <c r="AD1386" s="73">
        <v>0</v>
      </c>
      <c r="AE1386" s="1" t="s">
        <v>1449</v>
      </c>
      <c r="AF1386" s="1" t="s">
        <v>1450</v>
      </c>
      <c r="AG1386" s="1" t="s">
        <v>1451</v>
      </c>
      <c r="AI1386" s="2" t="str">
        <f>INDEX('ISO2-ISO3'!$D$1:$D$249, MATCH($N1386, 'ISO2-ISO3'!$C$1:$C$249, 0))</f>
        <v>USA</v>
      </c>
      <c r="AJ1386" s="2" t="str">
        <f>INDEX('WB Country Groups'!$C$2:$C$219, MATCH($AI1386, 'WB Country Groups'!$B$2:$B$219, 0))</f>
        <v>North America</v>
      </c>
    </row>
    <row r="1387" spans="1:36">
      <c r="A1387" s="70">
        <v>45169</v>
      </c>
      <c r="B1387" s="70">
        <v>45169</v>
      </c>
      <c r="C1387" s="71">
        <v>892400</v>
      </c>
      <c r="D1387" s="1" t="s">
        <v>6305</v>
      </c>
      <c r="E1387" s="71">
        <v>2603201</v>
      </c>
      <c r="F1387" s="1">
        <v>573284106</v>
      </c>
      <c r="G1387" s="1" t="s">
        <v>6306</v>
      </c>
      <c r="H1387" s="72">
        <v>2572079</v>
      </c>
      <c r="I1387" s="1" t="s">
        <v>6307</v>
      </c>
      <c r="J1387" s="73">
        <v>1</v>
      </c>
      <c r="K1387" s="73">
        <v>1</v>
      </c>
      <c r="L1387" s="73">
        <v>1</v>
      </c>
      <c r="M1387" s="1">
        <v>1</v>
      </c>
      <c r="N1387" s="1" t="s">
        <v>1375</v>
      </c>
      <c r="O1387" s="1" t="s">
        <v>1462</v>
      </c>
      <c r="P1387" s="1">
        <v>15102010</v>
      </c>
      <c r="Q1387" s="73">
        <v>61996967</v>
      </c>
      <c r="R1387" s="74">
        <v>446.41</v>
      </c>
      <c r="S1387" s="1" t="s">
        <v>1448</v>
      </c>
      <c r="T1387" s="75">
        <v>1</v>
      </c>
      <c r="U1387" s="76">
        <v>27676066038.470001</v>
      </c>
      <c r="V1387" s="77">
        <v>27676066038.470001</v>
      </c>
      <c r="W1387" s="77">
        <v>27676066038.470001</v>
      </c>
      <c r="X1387" s="76">
        <v>4.33869054199E-2</v>
      </c>
      <c r="Y1387" s="71">
        <v>0</v>
      </c>
      <c r="Z1387" s="71">
        <v>1</v>
      </c>
      <c r="AA1387" s="71">
        <v>0</v>
      </c>
      <c r="AB1387" s="71">
        <v>0</v>
      </c>
      <c r="AC1387" s="73">
        <v>1</v>
      </c>
      <c r="AD1387" s="73">
        <v>0</v>
      </c>
      <c r="AE1387" s="1" t="s">
        <v>1449</v>
      </c>
      <c r="AF1387" s="1" t="s">
        <v>1450</v>
      </c>
      <c r="AG1387" s="1" t="s">
        <v>1451</v>
      </c>
      <c r="AI1387" s="2" t="str">
        <f>INDEX('ISO2-ISO3'!$D$1:$D$249, MATCH($N1387, 'ISO2-ISO3'!$C$1:$C$249, 0))</f>
        <v>USA</v>
      </c>
      <c r="AJ1387" s="2" t="str">
        <f>INDEX('WB Country Groups'!$C$2:$C$219, MATCH($AI1387, 'WB Country Groups'!$B$2:$B$219, 0))</f>
        <v>North America</v>
      </c>
    </row>
    <row r="1388" spans="1:36">
      <c r="A1388" s="70">
        <v>45169</v>
      </c>
      <c r="B1388" s="70">
        <v>45169</v>
      </c>
      <c r="C1388" s="71">
        <v>892400</v>
      </c>
      <c r="D1388" s="1" t="s">
        <v>6308</v>
      </c>
      <c r="E1388" s="71">
        <v>2603501</v>
      </c>
      <c r="F1388" s="1">
        <v>595017104</v>
      </c>
      <c r="G1388" s="1" t="s">
        <v>6309</v>
      </c>
      <c r="H1388" s="72">
        <v>2592174</v>
      </c>
      <c r="I1388" s="1" t="s">
        <v>6310</v>
      </c>
      <c r="J1388" s="73">
        <v>1</v>
      </c>
      <c r="K1388" s="73">
        <v>1</v>
      </c>
      <c r="L1388" s="73">
        <v>1</v>
      </c>
      <c r="M1388" s="1">
        <v>1</v>
      </c>
      <c r="N1388" s="1" t="s">
        <v>1375</v>
      </c>
      <c r="O1388" s="1" t="s">
        <v>1474</v>
      </c>
      <c r="P1388" s="1">
        <v>45301020</v>
      </c>
      <c r="Q1388" s="73">
        <v>547795897</v>
      </c>
      <c r="R1388" s="74">
        <v>81.84</v>
      </c>
      <c r="S1388" s="1" t="s">
        <v>1448</v>
      </c>
      <c r="T1388" s="75">
        <v>1</v>
      </c>
      <c r="U1388" s="76">
        <v>44831616210.480003</v>
      </c>
      <c r="V1388" s="77">
        <v>44831616210.480003</v>
      </c>
      <c r="W1388" s="77">
        <v>44831616210.480003</v>
      </c>
      <c r="X1388" s="76">
        <v>7.0281126285899997E-2</v>
      </c>
      <c r="Y1388" s="71">
        <v>1</v>
      </c>
      <c r="Z1388" s="71">
        <v>0</v>
      </c>
      <c r="AA1388" s="71">
        <v>0</v>
      </c>
      <c r="AB1388" s="71">
        <v>0</v>
      </c>
      <c r="AC1388" s="73">
        <v>1</v>
      </c>
      <c r="AD1388" s="73">
        <v>0</v>
      </c>
      <c r="AE1388" s="1" t="s">
        <v>1475</v>
      </c>
      <c r="AF1388" s="1" t="s">
        <v>1450</v>
      </c>
      <c r="AG1388" s="1" t="s">
        <v>1451</v>
      </c>
      <c r="AI1388" s="2" t="str">
        <f>INDEX('ISO2-ISO3'!$D$1:$D$249, MATCH($N1388, 'ISO2-ISO3'!$C$1:$C$249, 0))</f>
        <v>USA</v>
      </c>
      <c r="AJ1388" s="2" t="str">
        <f>INDEX('WB Country Groups'!$C$2:$C$219, MATCH($AI1388, 'WB Country Groups'!$B$2:$B$219, 0))</f>
        <v>North America</v>
      </c>
    </row>
    <row r="1389" spans="1:36">
      <c r="A1389" s="70">
        <v>45169</v>
      </c>
      <c r="B1389" s="70">
        <v>45169</v>
      </c>
      <c r="C1389" s="71">
        <v>892400</v>
      </c>
      <c r="D1389" s="1" t="s">
        <v>6311</v>
      </c>
      <c r="E1389" s="71">
        <v>2603601</v>
      </c>
      <c r="F1389" s="1" t="s">
        <v>6312</v>
      </c>
      <c r="G1389" s="1" t="s">
        <v>6313</v>
      </c>
      <c r="H1389" s="72">
        <v>2589132</v>
      </c>
      <c r="I1389" s="1" t="s">
        <v>6314</v>
      </c>
      <c r="J1389" s="73">
        <v>1</v>
      </c>
      <c r="K1389" s="73">
        <v>1</v>
      </c>
      <c r="L1389" s="73">
        <v>1</v>
      </c>
      <c r="M1389" s="1">
        <v>1</v>
      </c>
      <c r="N1389" s="1" t="s">
        <v>1375</v>
      </c>
      <c r="O1389" s="1" t="s">
        <v>1564</v>
      </c>
      <c r="P1389" s="1">
        <v>60106010</v>
      </c>
      <c r="Q1389" s="73">
        <v>116598821</v>
      </c>
      <c r="R1389" s="74">
        <v>145.22999999999999</v>
      </c>
      <c r="S1389" s="1" t="s">
        <v>1448</v>
      </c>
      <c r="T1389" s="75">
        <v>1</v>
      </c>
      <c r="U1389" s="76">
        <v>16933646773.83</v>
      </c>
      <c r="V1389" s="77">
        <v>16933646773.83</v>
      </c>
      <c r="W1389" s="77">
        <v>16933646773.83</v>
      </c>
      <c r="X1389" s="76">
        <v>2.6546349830599999E-2</v>
      </c>
      <c r="Y1389" s="71">
        <v>0</v>
      </c>
      <c r="Z1389" s="71">
        <v>1</v>
      </c>
      <c r="AA1389" s="71">
        <v>0</v>
      </c>
      <c r="AB1389" s="71">
        <v>0</v>
      </c>
      <c r="AC1389" s="73">
        <v>1</v>
      </c>
      <c r="AD1389" s="73">
        <v>0</v>
      </c>
      <c r="AE1389" s="1" t="s">
        <v>1449</v>
      </c>
      <c r="AF1389" s="1" t="s">
        <v>1450</v>
      </c>
      <c r="AG1389" s="1" t="s">
        <v>1451</v>
      </c>
      <c r="AI1389" s="2" t="str">
        <f>INDEX('ISO2-ISO3'!$D$1:$D$249, MATCH($N1389, 'ISO2-ISO3'!$C$1:$C$249, 0))</f>
        <v>USA</v>
      </c>
      <c r="AJ1389" s="2" t="str">
        <f>INDEX('WB Country Groups'!$C$2:$C$219, MATCH($AI1389, 'WB Country Groups'!$B$2:$B$219, 0))</f>
        <v>North America</v>
      </c>
    </row>
    <row r="1390" spans="1:36">
      <c r="A1390" s="70">
        <v>45169</v>
      </c>
      <c r="B1390" s="70">
        <v>45169</v>
      </c>
      <c r="C1390" s="71">
        <v>892400</v>
      </c>
      <c r="D1390" s="1" t="s">
        <v>6315</v>
      </c>
      <c r="E1390" s="71">
        <v>2603801</v>
      </c>
      <c r="F1390" s="1">
        <v>608190104</v>
      </c>
      <c r="G1390" s="1" t="s">
        <v>6316</v>
      </c>
      <c r="H1390" s="72">
        <v>2598699</v>
      </c>
      <c r="I1390" s="1" t="s">
        <v>6317</v>
      </c>
      <c r="J1390" s="73">
        <v>0.85</v>
      </c>
      <c r="K1390" s="73">
        <v>0.85</v>
      </c>
      <c r="L1390" s="73">
        <v>0.85</v>
      </c>
      <c r="M1390" s="1">
        <v>1</v>
      </c>
      <c r="N1390" s="1" t="s">
        <v>1375</v>
      </c>
      <c r="O1390" s="1" t="s">
        <v>1455</v>
      </c>
      <c r="P1390" s="1">
        <v>25201020</v>
      </c>
      <c r="Q1390" s="73">
        <v>63679590</v>
      </c>
      <c r="R1390" s="74">
        <v>101.39</v>
      </c>
      <c r="S1390" s="1" t="s">
        <v>1448</v>
      </c>
      <c r="T1390" s="75">
        <v>1</v>
      </c>
      <c r="U1390" s="76">
        <v>5488002585.585</v>
      </c>
      <c r="V1390" s="77">
        <v>5488002585.585</v>
      </c>
      <c r="W1390" s="77">
        <v>6456473630.1000004</v>
      </c>
      <c r="X1390" s="76">
        <v>8.6033704644000002E-3</v>
      </c>
      <c r="Y1390" s="71">
        <v>0</v>
      </c>
      <c r="Z1390" s="71">
        <v>1</v>
      </c>
      <c r="AA1390" s="71">
        <v>0</v>
      </c>
      <c r="AB1390" s="71">
        <v>0</v>
      </c>
      <c r="AC1390" s="73">
        <v>1</v>
      </c>
      <c r="AD1390" s="73">
        <v>0</v>
      </c>
      <c r="AE1390" s="1" t="s">
        <v>1449</v>
      </c>
      <c r="AF1390" s="1" t="s">
        <v>1450</v>
      </c>
      <c r="AG1390" s="1" t="s">
        <v>1451</v>
      </c>
      <c r="AI1390" s="2" t="str">
        <f>INDEX('ISO2-ISO3'!$D$1:$D$249, MATCH($N1390, 'ISO2-ISO3'!$C$1:$C$249, 0))</f>
        <v>USA</v>
      </c>
      <c r="AJ1390" s="2" t="str">
        <f>INDEX('WB Country Groups'!$C$2:$C$219, MATCH($AI1390, 'WB Country Groups'!$B$2:$B$219, 0))</f>
        <v>North America</v>
      </c>
    </row>
    <row r="1391" spans="1:36">
      <c r="A1391" s="70">
        <v>45169</v>
      </c>
      <c r="B1391" s="70">
        <v>45169</v>
      </c>
      <c r="C1391" s="71">
        <v>892400</v>
      </c>
      <c r="D1391" s="1" t="s">
        <v>6318</v>
      </c>
      <c r="E1391" s="71">
        <v>2603901</v>
      </c>
      <c r="F1391" s="1" t="s">
        <v>6319</v>
      </c>
      <c r="G1391" s="1" t="s">
        <v>6320</v>
      </c>
      <c r="H1391" s="72" t="s">
        <v>6321</v>
      </c>
      <c r="I1391" s="1" t="s">
        <v>6322</v>
      </c>
      <c r="J1391" s="73">
        <v>1</v>
      </c>
      <c r="K1391" s="73">
        <v>1</v>
      </c>
      <c r="L1391" s="73">
        <v>1</v>
      </c>
      <c r="M1391" s="1">
        <v>1</v>
      </c>
      <c r="N1391" s="1" t="s">
        <v>1375</v>
      </c>
      <c r="O1391" s="1" t="s">
        <v>1447</v>
      </c>
      <c r="P1391" s="1">
        <v>35202010</v>
      </c>
      <c r="Q1391" s="73">
        <v>1196813959</v>
      </c>
      <c r="R1391" s="74">
        <v>10.75</v>
      </c>
      <c r="S1391" s="1" t="s">
        <v>1448</v>
      </c>
      <c r="T1391" s="75">
        <v>1</v>
      </c>
      <c r="U1391" s="76">
        <v>12865750059.25</v>
      </c>
      <c r="V1391" s="77">
        <v>12865750059.25</v>
      </c>
      <c r="W1391" s="77">
        <v>12865750059.25</v>
      </c>
      <c r="X1391" s="76">
        <v>2.0169235042300001E-2</v>
      </c>
      <c r="Y1391" s="71">
        <v>0</v>
      </c>
      <c r="Z1391" s="71">
        <v>1</v>
      </c>
      <c r="AA1391" s="71">
        <v>0</v>
      </c>
      <c r="AB1391" s="71">
        <v>0</v>
      </c>
      <c r="AC1391" s="73">
        <v>1</v>
      </c>
      <c r="AD1391" s="73">
        <v>0</v>
      </c>
      <c r="AE1391" s="1" t="s">
        <v>1475</v>
      </c>
      <c r="AF1391" s="1" t="s">
        <v>1450</v>
      </c>
      <c r="AG1391" s="1" t="s">
        <v>1451</v>
      </c>
      <c r="AI1391" s="2" t="str">
        <f>INDEX('ISO2-ISO3'!$D$1:$D$249, MATCH($N1391, 'ISO2-ISO3'!$C$1:$C$249, 0))</f>
        <v>USA</v>
      </c>
      <c r="AJ1391" s="2" t="str">
        <f>INDEX('WB Country Groups'!$C$2:$C$219, MATCH($AI1391, 'WB Country Groups'!$B$2:$B$219, 0))</f>
        <v>North America</v>
      </c>
    </row>
    <row r="1392" spans="1:36">
      <c r="A1392" s="70">
        <v>45169</v>
      </c>
      <c r="B1392" s="70">
        <v>45169</v>
      </c>
      <c r="C1392" s="71">
        <v>892400</v>
      </c>
      <c r="D1392" s="1" t="s">
        <v>6323</v>
      </c>
      <c r="E1392" s="71">
        <v>2604401</v>
      </c>
      <c r="F1392" s="1" t="s">
        <v>6324</v>
      </c>
      <c r="G1392" s="1" t="s">
        <v>6325</v>
      </c>
      <c r="H1392" s="72" t="s">
        <v>6326</v>
      </c>
      <c r="I1392" s="1" t="s">
        <v>6327</v>
      </c>
      <c r="J1392" s="73">
        <v>1</v>
      </c>
      <c r="K1392" s="73">
        <v>1</v>
      </c>
      <c r="L1392" s="73">
        <v>1</v>
      </c>
      <c r="M1392" s="1">
        <v>1</v>
      </c>
      <c r="N1392" s="1" t="s">
        <v>1375</v>
      </c>
      <c r="O1392" s="1" t="s">
        <v>1548</v>
      </c>
      <c r="P1392" s="1">
        <v>55101010</v>
      </c>
      <c r="Q1392" s="73">
        <v>348670501</v>
      </c>
      <c r="R1392" s="74">
        <v>63.82</v>
      </c>
      <c r="S1392" s="1" t="s">
        <v>1448</v>
      </c>
      <c r="T1392" s="75">
        <v>1</v>
      </c>
      <c r="U1392" s="76">
        <v>22252151373.82</v>
      </c>
      <c r="V1392" s="77">
        <v>22252151373.82</v>
      </c>
      <c r="W1392" s="77">
        <v>22252151373.82</v>
      </c>
      <c r="X1392" s="76">
        <v>3.48840035901E-2</v>
      </c>
      <c r="Y1392" s="71">
        <v>1</v>
      </c>
      <c r="Z1392" s="71">
        <v>0</v>
      </c>
      <c r="AA1392" s="71">
        <v>0</v>
      </c>
      <c r="AB1392" s="71">
        <v>0</v>
      </c>
      <c r="AC1392" s="73">
        <v>1</v>
      </c>
      <c r="AD1392" s="73">
        <v>0</v>
      </c>
      <c r="AE1392" s="1" t="s">
        <v>1449</v>
      </c>
      <c r="AF1392" s="1" t="s">
        <v>1450</v>
      </c>
      <c r="AG1392" s="1" t="s">
        <v>1451</v>
      </c>
      <c r="AI1392" s="2" t="str">
        <f>INDEX('ISO2-ISO3'!$D$1:$D$249, MATCH($N1392, 'ISO2-ISO3'!$C$1:$C$249, 0))</f>
        <v>USA</v>
      </c>
      <c r="AJ1392" s="2" t="str">
        <f>INDEX('WB Country Groups'!$C$2:$C$219, MATCH($AI1392, 'WB Country Groups'!$B$2:$B$219, 0))</f>
        <v>North America</v>
      </c>
    </row>
    <row r="1393" spans="1:36">
      <c r="A1393" s="70">
        <v>45169</v>
      </c>
      <c r="B1393" s="70">
        <v>45169</v>
      </c>
      <c r="C1393" s="71">
        <v>892400</v>
      </c>
      <c r="D1393" s="1" t="s">
        <v>6328</v>
      </c>
      <c r="E1393" s="71">
        <v>2605101</v>
      </c>
      <c r="F1393" s="1" t="s">
        <v>6329</v>
      </c>
      <c r="G1393" s="1" t="s">
        <v>6330</v>
      </c>
      <c r="H1393" s="72" t="s">
        <v>6331</v>
      </c>
      <c r="I1393" s="1" t="s">
        <v>6332</v>
      </c>
      <c r="J1393" s="73">
        <v>1</v>
      </c>
      <c r="K1393" s="73">
        <v>1</v>
      </c>
      <c r="L1393" s="73">
        <v>1</v>
      </c>
      <c r="M1393" s="1">
        <v>1</v>
      </c>
      <c r="N1393" s="1" t="s">
        <v>1375</v>
      </c>
      <c r="O1393" s="1" t="s">
        <v>1467</v>
      </c>
      <c r="P1393" s="1">
        <v>20106020</v>
      </c>
      <c r="Q1393" s="73">
        <v>164940204</v>
      </c>
      <c r="R1393" s="74">
        <v>70.260000000000005</v>
      </c>
      <c r="S1393" s="1" t="s">
        <v>1448</v>
      </c>
      <c r="T1393" s="75">
        <v>1</v>
      </c>
      <c r="U1393" s="76">
        <v>11588698733.040001</v>
      </c>
      <c r="V1393" s="77">
        <v>11588698733.040001</v>
      </c>
      <c r="W1393" s="77">
        <v>11588698733.040001</v>
      </c>
      <c r="X1393" s="76">
        <v>1.81672415137E-2</v>
      </c>
      <c r="Y1393" s="71">
        <v>0</v>
      </c>
      <c r="Z1393" s="71">
        <v>1</v>
      </c>
      <c r="AA1393" s="71">
        <v>0</v>
      </c>
      <c r="AB1393" s="71">
        <v>0</v>
      </c>
      <c r="AC1393" s="73">
        <v>1</v>
      </c>
      <c r="AD1393" s="73">
        <v>0</v>
      </c>
      <c r="AE1393" s="1" t="s">
        <v>1449</v>
      </c>
      <c r="AF1393" s="1" t="s">
        <v>1450</v>
      </c>
      <c r="AG1393" s="1" t="s">
        <v>1451</v>
      </c>
      <c r="AI1393" s="2" t="str">
        <f>INDEX('ISO2-ISO3'!$D$1:$D$249, MATCH($N1393, 'ISO2-ISO3'!$C$1:$C$249, 0))</f>
        <v>USA</v>
      </c>
      <c r="AJ1393" s="2" t="str">
        <f>INDEX('WB Country Groups'!$C$2:$C$219, MATCH($AI1393, 'WB Country Groups'!$B$2:$B$219, 0))</f>
        <v>North America</v>
      </c>
    </row>
    <row r="1394" spans="1:36">
      <c r="A1394" s="70">
        <v>45169</v>
      </c>
      <c r="B1394" s="70">
        <v>45169</v>
      </c>
      <c r="C1394" s="71">
        <v>892400</v>
      </c>
      <c r="D1394" s="1" t="s">
        <v>6333</v>
      </c>
      <c r="E1394" s="71">
        <v>2606101</v>
      </c>
      <c r="F1394" s="1">
        <v>776696106</v>
      </c>
      <c r="G1394" s="1" t="s">
        <v>6334</v>
      </c>
      <c r="H1394" s="72">
        <v>2749602</v>
      </c>
      <c r="I1394" s="1" t="s">
        <v>6335</v>
      </c>
      <c r="J1394" s="73">
        <v>1</v>
      </c>
      <c r="K1394" s="73">
        <v>1</v>
      </c>
      <c r="L1394" s="73">
        <v>1</v>
      </c>
      <c r="M1394" s="1">
        <v>1</v>
      </c>
      <c r="N1394" s="1" t="s">
        <v>1375</v>
      </c>
      <c r="O1394" s="1" t="s">
        <v>1474</v>
      </c>
      <c r="P1394" s="1">
        <v>45103010</v>
      </c>
      <c r="Q1394" s="73">
        <v>106243275</v>
      </c>
      <c r="R1394" s="74">
        <v>499.06</v>
      </c>
      <c r="S1394" s="1" t="s">
        <v>1448</v>
      </c>
      <c r="T1394" s="75">
        <v>1</v>
      </c>
      <c r="U1394" s="76">
        <v>53021768821.5</v>
      </c>
      <c r="V1394" s="77">
        <v>53021768821.5</v>
      </c>
      <c r="W1394" s="77">
        <v>53021768821.5</v>
      </c>
      <c r="X1394" s="76">
        <v>8.3120573056100003E-2</v>
      </c>
      <c r="Y1394" s="71">
        <v>1</v>
      </c>
      <c r="Z1394" s="71">
        <v>0</v>
      </c>
      <c r="AA1394" s="71">
        <v>0</v>
      </c>
      <c r="AB1394" s="71">
        <v>0</v>
      </c>
      <c r="AC1394" s="73">
        <v>1</v>
      </c>
      <c r="AD1394" s="73">
        <v>0</v>
      </c>
      <c r="AE1394" s="1" t="s">
        <v>1475</v>
      </c>
      <c r="AF1394" s="1" t="s">
        <v>1450</v>
      </c>
      <c r="AG1394" s="1" t="s">
        <v>1451</v>
      </c>
      <c r="AI1394" s="2" t="str">
        <f>INDEX('ISO2-ISO3'!$D$1:$D$249, MATCH($N1394, 'ISO2-ISO3'!$C$1:$C$249, 0))</f>
        <v>USA</v>
      </c>
      <c r="AJ1394" s="2" t="str">
        <f>INDEX('WB Country Groups'!$C$2:$C$219, MATCH($AI1394, 'WB Country Groups'!$B$2:$B$219, 0))</f>
        <v>North America</v>
      </c>
    </row>
    <row r="1395" spans="1:36">
      <c r="A1395" s="70">
        <v>45169</v>
      </c>
      <c r="B1395" s="70">
        <v>45169</v>
      </c>
      <c r="C1395" s="71">
        <v>892400</v>
      </c>
      <c r="D1395" s="1" t="s">
        <v>6336</v>
      </c>
      <c r="E1395" s="71">
        <v>2606201</v>
      </c>
      <c r="F1395" s="1">
        <v>749685103</v>
      </c>
      <c r="G1395" s="1" t="s">
        <v>6337</v>
      </c>
      <c r="H1395" s="72">
        <v>2756174</v>
      </c>
      <c r="I1395" s="1" t="s">
        <v>6338</v>
      </c>
      <c r="J1395" s="73">
        <v>1</v>
      </c>
      <c r="K1395" s="73">
        <v>1</v>
      </c>
      <c r="L1395" s="73">
        <v>1</v>
      </c>
      <c r="M1395" s="1">
        <v>1</v>
      </c>
      <c r="N1395" s="1" t="s">
        <v>1375</v>
      </c>
      <c r="O1395" s="1" t="s">
        <v>1462</v>
      </c>
      <c r="P1395" s="1">
        <v>15101050</v>
      </c>
      <c r="Q1395" s="73">
        <v>128911630</v>
      </c>
      <c r="R1395" s="74">
        <v>99.74</v>
      </c>
      <c r="S1395" s="1" t="s">
        <v>1448</v>
      </c>
      <c r="T1395" s="75">
        <v>1</v>
      </c>
      <c r="U1395" s="76">
        <v>12857645976.200001</v>
      </c>
      <c r="V1395" s="77">
        <v>12857645976.200001</v>
      </c>
      <c r="W1395" s="77">
        <v>12857645976.200001</v>
      </c>
      <c r="X1395" s="76">
        <v>2.0156530524099998E-2</v>
      </c>
      <c r="Y1395" s="71">
        <v>0</v>
      </c>
      <c r="Z1395" s="71">
        <v>1</v>
      </c>
      <c r="AA1395" s="71">
        <v>0</v>
      </c>
      <c r="AB1395" s="71">
        <v>0</v>
      </c>
      <c r="AC1395" s="73">
        <v>0.65</v>
      </c>
      <c r="AD1395" s="73">
        <v>0.35</v>
      </c>
      <c r="AE1395" s="1" t="s">
        <v>1449</v>
      </c>
      <c r="AF1395" s="1" t="s">
        <v>1450</v>
      </c>
      <c r="AG1395" s="1" t="s">
        <v>1451</v>
      </c>
      <c r="AI1395" s="2" t="str">
        <f>INDEX('ISO2-ISO3'!$D$1:$D$249, MATCH($N1395, 'ISO2-ISO3'!$C$1:$C$249, 0))</f>
        <v>USA</v>
      </c>
      <c r="AJ1395" s="2" t="str">
        <f>INDEX('WB Country Groups'!$C$2:$C$219, MATCH($AI1395, 'WB Country Groups'!$B$2:$B$219, 0))</f>
        <v>North America</v>
      </c>
    </row>
    <row r="1396" spans="1:36">
      <c r="A1396" s="70">
        <v>45169</v>
      </c>
      <c r="B1396" s="70">
        <v>45169</v>
      </c>
      <c r="C1396" s="71">
        <v>892400</v>
      </c>
      <c r="D1396" s="1" t="s">
        <v>6339</v>
      </c>
      <c r="E1396" s="71">
        <v>2606401</v>
      </c>
      <c r="F1396" s="1">
        <v>784117103</v>
      </c>
      <c r="G1396" s="1" t="s">
        <v>6340</v>
      </c>
      <c r="H1396" s="72">
        <v>2793610</v>
      </c>
      <c r="I1396" s="1" t="s">
        <v>6341</v>
      </c>
      <c r="J1396" s="73">
        <v>0.85</v>
      </c>
      <c r="K1396" s="73">
        <v>0.85</v>
      </c>
      <c r="L1396" s="73">
        <v>0.85</v>
      </c>
      <c r="M1396" s="1">
        <v>1</v>
      </c>
      <c r="N1396" s="1" t="s">
        <v>1375</v>
      </c>
      <c r="O1396" s="1" t="s">
        <v>1484</v>
      </c>
      <c r="P1396" s="1">
        <v>40203010</v>
      </c>
      <c r="Q1396" s="73">
        <v>134264038</v>
      </c>
      <c r="R1396" s="74">
        <v>62.06</v>
      </c>
      <c r="S1396" s="1" t="s">
        <v>1448</v>
      </c>
      <c r="T1396" s="75">
        <v>1</v>
      </c>
      <c r="U1396" s="76">
        <v>7082562268.5380001</v>
      </c>
      <c r="V1396" s="77">
        <v>7082562268.5380001</v>
      </c>
      <c r="W1396" s="77">
        <v>8332426198.2799997</v>
      </c>
      <c r="X1396" s="76">
        <v>1.1103111939700001E-2</v>
      </c>
      <c r="Y1396" s="71">
        <v>0</v>
      </c>
      <c r="Z1396" s="71">
        <v>1</v>
      </c>
      <c r="AA1396" s="71">
        <v>0</v>
      </c>
      <c r="AB1396" s="71">
        <v>0</v>
      </c>
      <c r="AC1396" s="73">
        <v>1</v>
      </c>
      <c r="AD1396" s="73">
        <v>0</v>
      </c>
      <c r="AE1396" s="1" t="s">
        <v>1475</v>
      </c>
      <c r="AF1396" s="1" t="s">
        <v>1450</v>
      </c>
      <c r="AG1396" s="1" t="s">
        <v>1451</v>
      </c>
      <c r="AI1396" s="2" t="str">
        <f>INDEX('ISO2-ISO3'!$D$1:$D$249, MATCH($N1396, 'ISO2-ISO3'!$C$1:$C$249, 0))</f>
        <v>USA</v>
      </c>
      <c r="AJ1396" s="2" t="str">
        <f>INDEX('WB Country Groups'!$C$2:$C$219, MATCH($AI1396, 'WB Country Groups'!$B$2:$B$219, 0))</f>
        <v>North America</v>
      </c>
    </row>
    <row r="1397" spans="1:36">
      <c r="A1397" s="70">
        <v>45169</v>
      </c>
      <c r="B1397" s="70">
        <v>45169</v>
      </c>
      <c r="C1397" s="71">
        <v>892400</v>
      </c>
      <c r="D1397" s="1" t="s">
        <v>6342</v>
      </c>
      <c r="E1397" s="71">
        <v>2606801</v>
      </c>
      <c r="F1397" s="1">
        <v>831865209</v>
      </c>
      <c r="G1397" s="1" t="s">
        <v>6343</v>
      </c>
      <c r="H1397" s="72">
        <v>2816023</v>
      </c>
      <c r="I1397" s="1" t="s">
        <v>6344</v>
      </c>
      <c r="J1397" s="73">
        <v>1</v>
      </c>
      <c r="K1397" s="73">
        <v>1</v>
      </c>
      <c r="L1397" s="73">
        <v>1</v>
      </c>
      <c r="M1397" s="1">
        <v>1</v>
      </c>
      <c r="N1397" s="1" t="s">
        <v>1375</v>
      </c>
      <c r="O1397" s="1" t="s">
        <v>1467</v>
      </c>
      <c r="P1397" s="1">
        <v>20102010</v>
      </c>
      <c r="Q1397" s="73">
        <v>125010190</v>
      </c>
      <c r="R1397" s="74">
        <v>72.5</v>
      </c>
      <c r="S1397" s="1" t="s">
        <v>1448</v>
      </c>
      <c r="T1397" s="75">
        <v>1</v>
      </c>
      <c r="U1397" s="76">
        <v>9063238775</v>
      </c>
      <c r="V1397" s="77">
        <v>9063238775</v>
      </c>
      <c r="W1397" s="77">
        <v>10941414785</v>
      </c>
      <c r="X1397" s="76">
        <v>1.4208156715E-2</v>
      </c>
      <c r="Y1397" s="71">
        <v>0</v>
      </c>
      <c r="Z1397" s="71">
        <v>1</v>
      </c>
      <c r="AA1397" s="71">
        <v>0</v>
      </c>
      <c r="AB1397" s="71">
        <v>0</v>
      </c>
      <c r="AC1397" s="73">
        <v>1</v>
      </c>
      <c r="AD1397" s="73">
        <v>0</v>
      </c>
      <c r="AE1397" s="1" t="s">
        <v>1449</v>
      </c>
      <c r="AF1397" s="1" t="s">
        <v>1450</v>
      </c>
      <c r="AG1397" s="1" t="s">
        <v>1451</v>
      </c>
      <c r="AI1397" s="2" t="str">
        <f>INDEX('ISO2-ISO3'!$D$1:$D$249, MATCH($N1397, 'ISO2-ISO3'!$C$1:$C$249, 0))</f>
        <v>USA</v>
      </c>
      <c r="AJ1397" s="2" t="str">
        <f>INDEX('WB Country Groups'!$C$2:$C$219, MATCH($AI1397, 'WB Country Groups'!$B$2:$B$219, 0))</f>
        <v>North America</v>
      </c>
    </row>
    <row r="1398" spans="1:36">
      <c r="A1398" s="70">
        <v>45169</v>
      </c>
      <c r="B1398" s="70">
        <v>45169</v>
      </c>
      <c r="C1398" s="71">
        <v>892400</v>
      </c>
      <c r="D1398" s="1" t="s">
        <v>6345</v>
      </c>
      <c r="E1398" s="71">
        <v>2607301</v>
      </c>
      <c r="F1398" s="1">
        <v>866674104</v>
      </c>
      <c r="G1398" s="1" t="s">
        <v>6346</v>
      </c>
      <c r="H1398" s="72">
        <v>2860257</v>
      </c>
      <c r="I1398" s="1" t="s">
        <v>6347</v>
      </c>
      <c r="J1398" s="73">
        <v>1</v>
      </c>
      <c r="K1398" s="73">
        <v>1</v>
      </c>
      <c r="L1398" s="73">
        <v>1</v>
      </c>
      <c r="M1398" s="1">
        <v>1</v>
      </c>
      <c r="N1398" s="1" t="s">
        <v>1375</v>
      </c>
      <c r="O1398" s="1" t="s">
        <v>1564</v>
      </c>
      <c r="P1398" s="1">
        <v>60106020</v>
      </c>
      <c r="Q1398" s="73">
        <v>124422961</v>
      </c>
      <c r="R1398" s="74">
        <v>122.42</v>
      </c>
      <c r="S1398" s="1" t="s">
        <v>1448</v>
      </c>
      <c r="T1398" s="75">
        <v>1</v>
      </c>
      <c r="U1398" s="76">
        <v>15231858885.620001</v>
      </c>
      <c r="V1398" s="77">
        <v>15231858885.620001</v>
      </c>
      <c r="W1398" s="77">
        <v>15231858885.620001</v>
      </c>
      <c r="X1398" s="76">
        <v>2.3878510042599999E-2</v>
      </c>
      <c r="Y1398" s="71">
        <v>0</v>
      </c>
      <c r="Z1398" s="71">
        <v>1</v>
      </c>
      <c r="AA1398" s="71">
        <v>0</v>
      </c>
      <c r="AB1398" s="71">
        <v>0</v>
      </c>
      <c r="AC1398" s="73">
        <v>1</v>
      </c>
      <c r="AD1398" s="73">
        <v>0</v>
      </c>
      <c r="AE1398" s="1" t="s">
        <v>1449</v>
      </c>
      <c r="AF1398" s="1" t="s">
        <v>1450</v>
      </c>
      <c r="AG1398" s="1" t="s">
        <v>1451</v>
      </c>
      <c r="AI1398" s="2" t="str">
        <f>INDEX('ISO2-ISO3'!$D$1:$D$249, MATCH($N1398, 'ISO2-ISO3'!$C$1:$C$249, 0))</f>
        <v>USA</v>
      </c>
      <c r="AJ1398" s="2" t="str">
        <f>INDEX('WB Country Groups'!$C$2:$C$219, MATCH($AI1398, 'WB Country Groups'!$B$2:$B$219, 0))</f>
        <v>North America</v>
      </c>
    </row>
    <row r="1399" spans="1:36">
      <c r="A1399" s="70">
        <v>45169</v>
      </c>
      <c r="B1399" s="70">
        <v>45169</v>
      </c>
      <c r="C1399" s="71">
        <v>892400</v>
      </c>
      <c r="D1399" s="1" t="s">
        <v>6348</v>
      </c>
      <c r="E1399" s="71">
        <v>2608101</v>
      </c>
      <c r="F1399" s="1">
        <v>891092108</v>
      </c>
      <c r="G1399" s="1" t="s">
        <v>6349</v>
      </c>
      <c r="H1399" s="72">
        <v>2897040</v>
      </c>
      <c r="I1399" s="1" t="s">
        <v>6350</v>
      </c>
      <c r="J1399" s="73">
        <v>1</v>
      </c>
      <c r="K1399" s="73">
        <v>1</v>
      </c>
      <c r="L1399" s="73">
        <v>1</v>
      </c>
      <c r="M1399" s="1">
        <v>1</v>
      </c>
      <c r="N1399" s="1" t="s">
        <v>1375</v>
      </c>
      <c r="O1399" s="1" t="s">
        <v>1467</v>
      </c>
      <c r="P1399" s="1">
        <v>20106015</v>
      </c>
      <c r="Q1399" s="73">
        <v>104284643</v>
      </c>
      <c r="R1399" s="74">
        <v>102.32</v>
      </c>
      <c r="S1399" s="1" t="s">
        <v>1448</v>
      </c>
      <c r="T1399" s="75">
        <v>1</v>
      </c>
      <c r="U1399" s="76">
        <v>10670404671.76</v>
      </c>
      <c r="V1399" s="77">
        <v>10670404671.76</v>
      </c>
      <c r="W1399" s="77">
        <v>10670404671.76</v>
      </c>
      <c r="X1399" s="76">
        <v>1.6727660558500002E-2</v>
      </c>
      <c r="Y1399" s="71">
        <v>0</v>
      </c>
      <c r="Z1399" s="71">
        <v>1</v>
      </c>
      <c r="AA1399" s="71">
        <v>0</v>
      </c>
      <c r="AB1399" s="71">
        <v>0</v>
      </c>
      <c r="AC1399" s="73">
        <v>0</v>
      </c>
      <c r="AD1399" s="73">
        <v>1</v>
      </c>
      <c r="AE1399" s="1" t="s">
        <v>1449</v>
      </c>
      <c r="AF1399" s="1" t="s">
        <v>1450</v>
      </c>
      <c r="AG1399" s="1" t="s">
        <v>1451</v>
      </c>
      <c r="AI1399" s="2" t="str">
        <f>INDEX('ISO2-ISO3'!$D$1:$D$249, MATCH($N1399, 'ISO2-ISO3'!$C$1:$C$249, 0))</f>
        <v>USA</v>
      </c>
      <c r="AJ1399" s="2" t="str">
        <f>INDEX('WB Country Groups'!$C$2:$C$219, MATCH($AI1399, 'WB Country Groups'!$B$2:$B$219, 0))</f>
        <v>North America</v>
      </c>
    </row>
    <row r="1400" spans="1:36">
      <c r="A1400" s="70">
        <v>45169</v>
      </c>
      <c r="B1400" s="70">
        <v>45169</v>
      </c>
      <c r="C1400" s="71">
        <v>892400</v>
      </c>
      <c r="D1400" s="1" t="s">
        <v>6351</v>
      </c>
      <c r="E1400" s="71">
        <v>2608501</v>
      </c>
      <c r="F1400" s="1">
        <v>902494103</v>
      </c>
      <c r="G1400" s="1" t="s">
        <v>6352</v>
      </c>
      <c r="H1400" s="72">
        <v>2909730</v>
      </c>
      <c r="I1400" s="1" t="s">
        <v>6353</v>
      </c>
      <c r="J1400" s="73">
        <v>1</v>
      </c>
      <c r="K1400" s="73">
        <v>1</v>
      </c>
      <c r="L1400" s="73">
        <v>1</v>
      </c>
      <c r="M1400" s="1">
        <v>1</v>
      </c>
      <c r="N1400" s="1" t="s">
        <v>1375</v>
      </c>
      <c r="O1400" s="1" t="s">
        <v>1499</v>
      </c>
      <c r="P1400" s="1">
        <v>30202030</v>
      </c>
      <c r="Q1400" s="73">
        <v>285615602</v>
      </c>
      <c r="R1400" s="74">
        <v>53.27</v>
      </c>
      <c r="S1400" s="1" t="s">
        <v>1448</v>
      </c>
      <c r="T1400" s="75">
        <v>1</v>
      </c>
      <c r="U1400" s="76">
        <v>15214743118.540001</v>
      </c>
      <c r="V1400" s="77">
        <v>15214743118.540001</v>
      </c>
      <c r="W1400" s="77">
        <v>18944218700.889999</v>
      </c>
      <c r="X1400" s="76">
        <v>2.3851678188500001E-2</v>
      </c>
      <c r="Y1400" s="71">
        <v>0</v>
      </c>
      <c r="Z1400" s="71">
        <v>1</v>
      </c>
      <c r="AA1400" s="71">
        <v>0</v>
      </c>
      <c r="AB1400" s="71">
        <v>0</v>
      </c>
      <c r="AC1400" s="73">
        <v>1</v>
      </c>
      <c r="AD1400" s="73">
        <v>0</v>
      </c>
      <c r="AE1400" s="1" t="s">
        <v>1449</v>
      </c>
      <c r="AF1400" s="1" t="s">
        <v>1450</v>
      </c>
      <c r="AG1400" s="1" t="s">
        <v>1585</v>
      </c>
      <c r="AI1400" s="2" t="str">
        <f>INDEX('ISO2-ISO3'!$D$1:$D$249, MATCH($N1400, 'ISO2-ISO3'!$C$1:$C$249, 0))</f>
        <v>USA</v>
      </c>
      <c r="AJ1400" s="2" t="str">
        <f>INDEX('WB Country Groups'!$C$2:$C$219, MATCH($AI1400, 'WB Country Groups'!$B$2:$B$219, 0))</f>
        <v>North America</v>
      </c>
    </row>
    <row r="1401" spans="1:36">
      <c r="A1401" s="70">
        <v>45169</v>
      </c>
      <c r="B1401" s="70">
        <v>45169</v>
      </c>
      <c r="C1401" s="71">
        <v>892400</v>
      </c>
      <c r="D1401" s="1" t="s">
        <v>6354</v>
      </c>
      <c r="E1401" s="71">
        <v>2608701</v>
      </c>
      <c r="F1401" s="1">
        <v>902653104</v>
      </c>
      <c r="G1401" s="1" t="s">
        <v>6355</v>
      </c>
      <c r="H1401" s="72">
        <v>2727910</v>
      </c>
      <c r="I1401" s="1" t="s">
        <v>6356</v>
      </c>
      <c r="J1401" s="73">
        <v>0.95</v>
      </c>
      <c r="K1401" s="73">
        <v>0.95</v>
      </c>
      <c r="L1401" s="73">
        <v>0.95</v>
      </c>
      <c r="M1401" s="1">
        <v>1</v>
      </c>
      <c r="N1401" s="1" t="s">
        <v>1375</v>
      </c>
      <c r="O1401" s="1" t="s">
        <v>1564</v>
      </c>
      <c r="P1401" s="1">
        <v>60106010</v>
      </c>
      <c r="Q1401" s="73">
        <v>329173125</v>
      </c>
      <c r="R1401" s="74">
        <v>39.9</v>
      </c>
      <c r="S1401" s="1" t="s">
        <v>1448</v>
      </c>
      <c r="T1401" s="75">
        <v>1</v>
      </c>
      <c r="U1401" s="76">
        <v>12477307303.125</v>
      </c>
      <c r="V1401" s="77">
        <v>12477307303.125</v>
      </c>
      <c r="W1401" s="77">
        <v>13134007687.5</v>
      </c>
      <c r="X1401" s="76">
        <v>1.9560285450399999E-2</v>
      </c>
      <c r="Y1401" s="71">
        <v>0</v>
      </c>
      <c r="Z1401" s="71">
        <v>1</v>
      </c>
      <c r="AA1401" s="71">
        <v>0</v>
      </c>
      <c r="AB1401" s="71">
        <v>0</v>
      </c>
      <c r="AC1401" s="73">
        <v>1</v>
      </c>
      <c r="AD1401" s="73">
        <v>0</v>
      </c>
      <c r="AE1401" s="1" t="s">
        <v>1449</v>
      </c>
      <c r="AF1401" s="1" t="s">
        <v>1450</v>
      </c>
      <c r="AG1401" s="1" t="s">
        <v>1451</v>
      </c>
      <c r="AI1401" s="2" t="str">
        <f>INDEX('ISO2-ISO3'!$D$1:$D$249, MATCH($N1401, 'ISO2-ISO3'!$C$1:$C$249, 0))</f>
        <v>USA</v>
      </c>
      <c r="AJ1401" s="2" t="str">
        <f>INDEX('WB Country Groups'!$C$2:$C$219, MATCH($AI1401, 'WB Country Groups'!$B$2:$B$219, 0))</f>
        <v>North America</v>
      </c>
    </row>
    <row r="1402" spans="1:36">
      <c r="A1402" s="70">
        <v>45169</v>
      </c>
      <c r="B1402" s="70">
        <v>45169</v>
      </c>
      <c r="C1402" s="71">
        <v>892400</v>
      </c>
      <c r="D1402" s="1" t="s">
        <v>6357</v>
      </c>
      <c r="E1402" s="71">
        <v>2608901</v>
      </c>
      <c r="F1402" s="1">
        <v>913903100</v>
      </c>
      <c r="G1402" s="1" t="s">
        <v>6358</v>
      </c>
      <c r="H1402" s="72">
        <v>2923785</v>
      </c>
      <c r="I1402" s="1" t="s">
        <v>6359</v>
      </c>
      <c r="J1402" s="73">
        <v>1</v>
      </c>
      <c r="K1402" s="73">
        <v>1</v>
      </c>
      <c r="L1402" s="73">
        <v>1</v>
      </c>
      <c r="M1402" s="1">
        <v>1</v>
      </c>
      <c r="N1402" s="1" t="s">
        <v>1375</v>
      </c>
      <c r="O1402" s="1" t="s">
        <v>1447</v>
      </c>
      <c r="P1402" s="1">
        <v>35102020</v>
      </c>
      <c r="Q1402" s="73">
        <v>62789877</v>
      </c>
      <c r="R1402" s="74">
        <v>134.69999999999999</v>
      </c>
      <c r="S1402" s="1" t="s">
        <v>1448</v>
      </c>
      <c r="T1402" s="75">
        <v>1</v>
      </c>
      <c r="U1402" s="76">
        <v>8457796431.8999996</v>
      </c>
      <c r="V1402" s="77">
        <v>8457796431.8999996</v>
      </c>
      <c r="W1402" s="77">
        <v>9434769874.5</v>
      </c>
      <c r="X1402" s="76">
        <v>1.32590236395E-2</v>
      </c>
      <c r="Y1402" s="71">
        <v>0</v>
      </c>
      <c r="Z1402" s="71">
        <v>1</v>
      </c>
      <c r="AA1402" s="71">
        <v>0</v>
      </c>
      <c r="AB1402" s="71">
        <v>0</v>
      </c>
      <c r="AC1402" s="73">
        <v>1</v>
      </c>
      <c r="AD1402" s="73">
        <v>0</v>
      </c>
      <c r="AE1402" s="1" t="s">
        <v>1449</v>
      </c>
      <c r="AF1402" s="1" t="s">
        <v>1450</v>
      </c>
      <c r="AG1402" s="1" t="s">
        <v>1619</v>
      </c>
      <c r="AI1402" s="2" t="str">
        <f>INDEX('ISO2-ISO3'!$D$1:$D$249, MATCH($N1402, 'ISO2-ISO3'!$C$1:$C$249, 0))</f>
        <v>USA</v>
      </c>
      <c r="AJ1402" s="2" t="str">
        <f>INDEX('WB Country Groups'!$C$2:$C$219, MATCH($AI1402, 'WB Country Groups'!$B$2:$B$219, 0))</f>
        <v>North America</v>
      </c>
    </row>
    <row r="1403" spans="1:36">
      <c r="A1403" s="70">
        <v>45169</v>
      </c>
      <c r="B1403" s="70">
        <v>45169</v>
      </c>
      <c r="C1403" s="71">
        <v>892400</v>
      </c>
      <c r="D1403" s="1" t="s">
        <v>6360</v>
      </c>
      <c r="E1403" s="71">
        <v>2609301</v>
      </c>
      <c r="F1403" s="1">
        <v>929740108</v>
      </c>
      <c r="G1403" s="1" t="s">
        <v>6361</v>
      </c>
      <c r="H1403" s="72">
        <v>2955733</v>
      </c>
      <c r="I1403" s="1" t="s">
        <v>6362</v>
      </c>
      <c r="J1403" s="73">
        <v>1</v>
      </c>
      <c r="K1403" s="73">
        <v>1</v>
      </c>
      <c r="L1403" s="73">
        <v>1</v>
      </c>
      <c r="M1403" s="1">
        <v>1</v>
      </c>
      <c r="N1403" s="1" t="s">
        <v>1375</v>
      </c>
      <c r="O1403" s="1" t="s">
        <v>1467</v>
      </c>
      <c r="P1403" s="1">
        <v>20106010</v>
      </c>
      <c r="Q1403" s="73">
        <v>179985689</v>
      </c>
      <c r="R1403" s="74">
        <v>112.52</v>
      </c>
      <c r="S1403" s="1" t="s">
        <v>1448</v>
      </c>
      <c r="T1403" s="75">
        <v>1</v>
      </c>
      <c r="U1403" s="76">
        <v>20251989726.279999</v>
      </c>
      <c r="V1403" s="77">
        <v>20251989726.279999</v>
      </c>
      <c r="W1403" s="77">
        <v>20251989726.279999</v>
      </c>
      <c r="X1403" s="76">
        <v>3.1748412566999999E-2</v>
      </c>
      <c r="Y1403" s="71">
        <v>0</v>
      </c>
      <c r="Z1403" s="71">
        <v>1</v>
      </c>
      <c r="AA1403" s="71">
        <v>0</v>
      </c>
      <c r="AB1403" s="71">
        <v>0</v>
      </c>
      <c r="AC1403" s="73">
        <v>1</v>
      </c>
      <c r="AD1403" s="73">
        <v>0</v>
      </c>
      <c r="AE1403" s="1" t="s">
        <v>1449</v>
      </c>
      <c r="AF1403" s="1" t="s">
        <v>1450</v>
      </c>
      <c r="AG1403" s="1" t="s">
        <v>1451</v>
      </c>
      <c r="AI1403" s="2" t="str">
        <f>INDEX('ISO2-ISO3'!$D$1:$D$249, MATCH($N1403, 'ISO2-ISO3'!$C$1:$C$249, 0))</f>
        <v>USA</v>
      </c>
      <c r="AJ1403" s="2" t="str">
        <f>INDEX('WB Country Groups'!$C$2:$C$219, MATCH($AI1403, 'WB Country Groups'!$B$2:$B$219, 0))</f>
        <v>North America</v>
      </c>
    </row>
    <row r="1404" spans="1:36">
      <c r="A1404" s="70">
        <v>45169</v>
      </c>
      <c r="B1404" s="70">
        <v>45169</v>
      </c>
      <c r="C1404" s="71">
        <v>892400</v>
      </c>
      <c r="D1404" s="1" t="s">
        <v>6363</v>
      </c>
      <c r="E1404" s="71">
        <v>2609701</v>
      </c>
      <c r="F1404" s="1">
        <v>955306105</v>
      </c>
      <c r="G1404" s="1" t="s">
        <v>6364</v>
      </c>
      <c r="H1404" s="72">
        <v>2950482</v>
      </c>
      <c r="I1404" s="1" t="s">
        <v>6365</v>
      </c>
      <c r="J1404" s="73">
        <v>1</v>
      </c>
      <c r="K1404" s="73">
        <v>1</v>
      </c>
      <c r="L1404" s="73">
        <v>1</v>
      </c>
      <c r="M1404" s="1">
        <v>1</v>
      </c>
      <c r="N1404" s="1" t="s">
        <v>1375</v>
      </c>
      <c r="O1404" s="1" t="s">
        <v>1447</v>
      </c>
      <c r="P1404" s="1">
        <v>35203010</v>
      </c>
      <c r="Q1404" s="73">
        <v>74269938</v>
      </c>
      <c r="R1404" s="74">
        <v>406.9</v>
      </c>
      <c r="S1404" s="1" t="s">
        <v>1448</v>
      </c>
      <c r="T1404" s="75">
        <v>1</v>
      </c>
      <c r="U1404" s="76">
        <v>30220437772.200001</v>
      </c>
      <c r="V1404" s="77">
        <v>30220437772.200001</v>
      </c>
      <c r="W1404" s="77">
        <v>30220437772.200001</v>
      </c>
      <c r="X1404" s="76">
        <v>4.7375637619499998E-2</v>
      </c>
      <c r="Y1404" s="71">
        <v>0</v>
      </c>
      <c r="Z1404" s="71">
        <v>1</v>
      </c>
      <c r="AA1404" s="71">
        <v>0</v>
      </c>
      <c r="AB1404" s="71">
        <v>0</v>
      </c>
      <c r="AC1404" s="73">
        <v>0</v>
      </c>
      <c r="AD1404" s="73">
        <v>1</v>
      </c>
      <c r="AE1404" s="1" t="s">
        <v>1449</v>
      </c>
      <c r="AF1404" s="1" t="s">
        <v>1450</v>
      </c>
      <c r="AG1404" s="1" t="s">
        <v>1451</v>
      </c>
      <c r="AI1404" s="2" t="str">
        <f>INDEX('ISO2-ISO3'!$D$1:$D$249, MATCH($N1404, 'ISO2-ISO3'!$C$1:$C$249, 0))</f>
        <v>USA</v>
      </c>
      <c r="AJ1404" s="2" t="str">
        <f>INDEX('WB Country Groups'!$C$2:$C$219, MATCH($AI1404, 'WB Country Groups'!$B$2:$B$219, 0))</f>
        <v>North America</v>
      </c>
    </row>
    <row r="1405" spans="1:36">
      <c r="A1405" s="70">
        <v>45169</v>
      </c>
      <c r="B1405" s="70">
        <v>45169</v>
      </c>
      <c r="C1405" s="71">
        <v>892400</v>
      </c>
      <c r="D1405" s="1" t="s">
        <v>6366</v>
      </c>
      <c r="E1405" s="71">
        <v>2610001</v>
      </c>
      <c r="F1405" s="1" t="s">
        <v>6367</v>
      </c>
      <c r="G1405" s="1" t="s">
        <v>6368</v>
      </c>
      <c r="H1405" s="72">
        <v>2614807</v>
      </c>
      <c r="I1405" s="1" t="s">
        <v>6369</v>
      </c>
      <c r="J1405" s="73">
        <v>1</v>
      </c>
      <c r="K1405" s="73">
        <v>1</v>
      </c>
      <c r="L1405" s="73">
        <v>1</v>
      </c>
      <c r="M1405" s="1">
        <v>1</v>
      </c>
      <c r="N1405" s="1" t="s">
        <v>1375</v>
      </c>
      <c r="O1405" s="1" t="s">
        <v>1548</v>
      </c>
      <c r="P1405" s="1">
        <v>55101010</v>
      </c>
      <c r="Q1405" s="73">
        <v>550222192</v>
      </c>
      <c r="R1405" s="74">
        <v>57.13</v>
      </c>
      <c r="S1405" s="1" t="s">
        <v>1448</v>
      </c>
      <c r="T1405" s="75">
        <v>1</v>
      </c>
      <c r="U1405" s="76">
        <v>31434193828.959999</v>
      </c>
      <c r="V1405" s="77">
        <v>31434193828.959999</v>
      </c>
      <c r="W1405" s="77">
        <v>31434193828.959999</v>
      </c>
      <c r="X1405" s="76">
        <v>4.9278405128600003E-2</v>
      </c>
      <c r="Y1405" s="71">
        <v>1</v>
      </c>
      <c r="Z1405" s="71">
        <v>0</v>
      </c>
      <c r="AA1405" s="71">
        <v>0</v>
      </c>
      <c r="AB1405" s="71">
        <v>0</v>
      </c>
      <c r="AC1405" s="73">
        <v>1</v>
      </c>
      <c r="AD1405" s="73">
        <v>0</v>
      </c>
      <c r="AE1405" s="1" t="s">
        <v>1475</v>
      </c>
      <c r="AF1405" s="1" t="s">
        <v>1450</v>
      </c>
      <c r="AG1405" s="1" t="s">
        <v>1451</v>
      </c>
      <c r="AI1405" s="2" t="str">
        <f>INDEX('ISO2-ISO3'!$D$1:$D$249, MATCH($N1405, 'ISO2-ISO3'!$C$1:$C$249, 0))</f>
        <v>USA</v>
      </c>
      <c r="AJ1405" s="2" t="str">
        <f>INDEX('WB Country Groups'!$C$2:$C$219, MATCH($AI1405, 'WB Country Groups'!$B$2:$B$219, 0))</f>
        <v>North America</v>
      </c>
    </row>
    <row r="1406" spans="1:36">
      <c r="A1406" s="70">
        <v>45169</v>
      </c>
      <c r="B1406" s="70">
        <v>45169</v>
      </c>
      <c r="C1406" s="71">
        <v>892400</v>
      </c>
      <c r="D1406" s="1" t="s">
        <v>6370</v>
      </c>
      <c r="E1406" s="71">
        <v>2611301</v>
      </c>
      <c r="F1406" s="1">
        <v>18802108</v>
      </c>
      <c r="G1406" s="1" t="s">
        <v>6371</v>
      </c>
      <c r="H1406" s="72">
        <v>2973821</v>
      </c>
      <c r="I1406" s="1" t="s">
        <v>6372</v>
      </c>
      <c r="J1406" s="73">
        <v>1</v>
      </c>
      <c r="K1406" s="73">
        <v>1</v>
      </c>
      <c r="L1406" s="73">
        <v>1</v>
      </c>
      <c r="M1406" s="1">
        <v>1</v>
      </c>
      <c r="N1406" s="1" t="s">
        <v>1375</v>
      </c>
      <c r="O1406" s="1" t="s">
        <v>1548</v>
      </c>
      <c r="P1406" s="1">
        <v>55101010</v>
      </c>
      <c r="Q1406" s="73">
        <v>251137522</v>
      </c>
      <c r="R1406" s="74">
        <v>50.17</v>
      </c>
      <c r="S1406" s="1" t="s">
        <v>1448</v>
      </c>
      <c r="T1406" s="75">
        <v>1</v>
      </c>
      <c r="U1406" s="76">
        <v>12599569478.74</v>
      </c>
      <c r="V1406" s="77">
        <v>12599569478.74</v>
      </c>
      <c r="W1406" s="77">
        <v>12599569478.74</v>
      </c>
      <c r="X1406" s="76">
        <v>1.9751952049300001E-2</v>
      </c>
      <c r="Y1406" s="71">
        <v>0</v>
      </c>
      <c r="Z1406" s="71">
        <v>1</v>
      </c>
      <c r="AA1406" s="71">
        <v>0</v>
      </c>
      <c r="AB1406" s="71">
        <v>0</v>
      </c>
      <c r="AC1406" s="73">
        <v>1</v>
      </c>
      <c r="AD1406" s="73">
        <v>0</v>
      </c>
      <c r="AE1406" s="1" t="s">
        <v>1475</v>
      </c>
      <c r="AF1406" s="1" t="s">
        <v>1450</v>
      </c>
      <c r="AG1406" s="1" t="s">
        <v>1451</v>
      </c>
      <c r="AI1406" s="2" t="str">
        <f>INDEX('ISO2-ISO3'!$D$1:$D$249, MATCH($N1406, 'ISO2-ISO3'!$C$1:$C$249, 0))</f>
        <v>USA</v>
      </c>
      <c r="AJ1406" s="2" t="str">
        <f>INDEX('WB Country Groups'!$C$2:$C$219, MATCH($AI1406, 'WB Country Groups'!$B$2:$B$219, 0))</f>
        <v>North America</v>
      </c>
    </row>
    <row r="1407" spans="1:36">
      <c r="A1407" s="70">
        <v>45169</v>
      </c>
      <c r="B1407" s="70">
        <v>45169</v>
      </c>
      <c r="C1407" s="71">
        <v>892400</v>
      </c>
      <c r="D1407" s="1" t="s">
        <v>6373</v>
      </c>
      <c r="E1407" s="71">
        <v>2611601</v>
      </c>
      <c r="F1407" s="1">
        <v>25932104</v>
      </c>
      <c r="G1407" s="1" t="s">
        <v>6374</v>
      </c>
      <c r="H1407" s="72">
        <v>2134532</v>
      </c>
      <c r="I1407" s="1" t="s">
        <v>6375</v>
      </c>
      <c r="J1407" s="73">
        <v>0.85</v>
      </c>
      <c r="K1407" s="73">
        <v>0.85</v>
      </c>
      <c r="L1407" s="73">
        <v>0.85</v>
      </c>
      <c r="M1407" s="1">
        <v>1</v>
      </c>
      <c r="N1407" s="1" t="s">
        <v>1375</v>
      </c>
      <c r="O1407" s="1" t="s">
        <v>1484</v>
      </c>
      <c r="P1407" s="1">
        <v>40301040</v>
      </c>
      <c r="Q1407" s="73">
        <v>85170036</v>
      </c>
      <c r="R1407" s="74">
        <v>115.92</v>
      </c>
      <c r="S1407" s="1" t="s">
        <v>1448</v>
      </c>
      <c r="T1407" s="75">
        <v>1</v>
      </c>
      <c r="U1407" s="76">
        <v>8391973987.1520004</v>
      </c>
      <c r="V1407" s="77">
        <v>8391973987.1520004</v>
      </c>
      <c r="W1407" s="77">
        <v>9872910573.1200008</v>
      </c>
      <c r="X1407" s="76">
        <v>1.31558358461E-2</v>
      </c>
      <c r="Y1407" s="71">
        <v>0</v>
      </c>
      <c r="Z1407" s="71">
        <v>1</v>
      </c>
      <c r="AA1407" s="71">
        <v>0</v>
      </c>
      <c r="AB1407" s="71">
        <v>0</v>
      </c>
      <c r="AC1407" s="73">
        <v>1</v>
      </c>
      <c r="AD1407" s="73">
        <v>0</v>
      </c>
      <c r="AE1407" s="1" t="s">
        <v>1449</v>
      </c>
      <c r="AF1407" s="1" t="s">
        <v>1450</v>
      </c>
      <c r="AG1407" s="1" t="s">
        <v>1451</v>
      </c>
      <c r="AI1407" s="2" t="str">
        <f>INDEX('ISO2-ISO3'!$D$1:$D$249, MATCH($N1407, 'ISO2-ISO3'!$C$1:$C$249, 0))</f>
        <v>USA</v>
      </c>
      <c r="AJ1407" s="2" t="str">
        <f>INDEX('WB Country Groups'!$C$2:$C$219, MATCH($AI1407, 'WB Country Groups'!$B$2:$B$219, 0))</f>
        <v>North America</v>
      </c>
    </row>
    <row r="1408" spans="1:36">
      <c r="A1408" s="70">
        <v>45169</v>
      </c>
      <c r="B1408" s="70">
        <v>45169</v>
      </c>
      <c r="C1408" s="71">
        <v>892400</v>
      </c>
      <c r="D1408" s="1" t="s">
        <v>6376</v>
      </c>
      <c r="E1408" s="71">
        <v>2617101</v>
      </c>
      <c r="F1408" s="1">
        <v>171340102</v>
      </c>
      <c r="G1408" s="1" t="s">
        <v>6377</v>
      </c>
      <c r="H1408" s="72">
        <v>2195841</v>
      </c>
      <c r="I1408" s="1" t="s">
        <v>6378</v>
      </c>
      <c r="J1408" s="73">
        <v>1</v>
      </c>
      <c r="K1408" s="73">
        <v>1</v>
      </c>
      <c r="L1408" s="73">
        <v>1</v>
      </c>
      <c r="M1408" s="1">
        <v>1</v>
      </c>
      <c r="N1408" s="1" t="s">
        <v>1375</v>
      </c>
      <c r="O1408" s="1" t="s">
        <v>1499</v>
      </c>
      <c r="P1408" s="1">
        <v>30301010</v>
      </c>
      <c r="Q1408" s="73">
        <v>244058446</v>
      </c>
      <c r="R1408" s="74">
        <v>96.77</v>
      </c>
      <c r="S1408" s="1" t="s">
        <v>1448</v>
      </c>
      <c r="T1408" s="75">
        <v>1</v>
      </c>
      <c r="U1408" s="76">
        <v>23617535819.419998</v>
      </c>
      <c r="V1408" s="77">
        <v>23617535819.419998</v>
      </c>
      <c r="W1408" s="77">
        <v>23617535819.419998</v>
      </c>
      <c r="X1408" s="76">
        <v>3.7024474194599998E-2</v>
      </c>
      <c r="Y1408" s="71">
        <v>0</v>
      </c>
      <c r="Z1408" s="71">
        <v>1</v>
      </c>
      <c r="AA1408" s="71">
        <v>0</v>
      </c>
      <c r="AB1408" s="71">
        <v>0</v>
      </c>
      <c r="AC1408" s="73">
        <v>0</v>
      </c>
      <c r="AD1408" s="73">
        <v>1</v>
      </c>
      <c r="AE1408" s="1" t="s">
        <v>1449</v>
      </c>
      <c r="AF1408" s="1" t="s">
        <v>1450</v>
      </c>
      <c r="AG1408" s="1" t="s">
        <v>1451</v>
      </c>
      <c r="AI1408" s="2" t="str">
        <f>INDEX('ISO2-ISO3'!$D$1:$D$249, MATCH($N1408, 'ISO2-ISO3'!$C$1:$C$249, 0))</f>
        <v>USA</v>
      </c>
      <c r="AJ1408" s="2" t="str">
        <f>INDEX('WB Country Groups'!$C$2:$C$219, MATCH($AI1408, 'WB Country Groups'!$B$2:$B$219, 0))</f>
        <v>North America</v>
      </c>
    </row>
    <row r="1409" spans="1:36">
      <c r="A1409" s="70">
        <v>45169</v>
      </c>
      <c r="B1409" s="70">
        <v>45169</v>
      </c>
      <c r="C1409" s="71">
        <v>892400</v>
      </c>
      <c r="D1409" s="1" t="s">
        <v>6379</v>
      </c>
      <c r="E1409" s="71">
        <v>2619101</v>
      </c>
      <c r="F1409" s="1">
        <v>216648402</v>
      </c>
      <c r="G1409" s="1" t="s">
        <v>6380</v>
      </c>
      <c r="H1409" s="72">
        <v>2222631</v>
      </c>
      <c r="I1409" s="1" t="s">
        <v>6381</v>
      </c>
      <c r="J1409" s="73">
        <v>1</v>
      </c>
      <c r="K1409" s="73">
        <v>1</v>
      </c>
      <c r="L1409" s="73">
        <v>1</v>
      </c>
      <c r="M1409" s="1">
        <v>1</v>
      </c>
      <c r="N1409" s="1" t="s">
        <v>1375</v>
      </c>
      <c r="O1409" s="1" t="s">
        <v>1447</v>
      </c>
      <c r="P1409" s="1">
        <v>35101020</v>
      </c>
      <c r="Q1409" s="73">
        <v>49455664</v>
      </c>
      <c r="R1409" s="74">
        <v>369.99</v>
      </c>
      <c r="S1409" s="1" t="s">
        <v>1448</v>
      </c>
      <c r="T1409" s="75">
        <v>1</v>
      </c>
      <c r="U1409" s="76">
        <v>18298101123.360001</v>
      </c>
      <c r="V1409" s="77">
        <v>18298101123.360001</v>
      </c>
      <c r="W1409" s="77">
        <v>18298101123.360001</v>
      </c>
      <c r="X1409" s="76">
        <v>2.8685362352400001E-2</v>
      </c>
      <c r="Y1409" s="71">
        <v>0</v>
      </c>
      <c r="Z1409" s="71">
        <v>1</v>
      </c>
      <c r="AA1409" s="71">
        <v>0</v>
      </c>
      <c r="AB1409" s="71">
        <v>0</v>
      </c>
      <c r="AC1409" s="73">
        <v>0</v>
      </c>
      <c r="AD1409" s="73">
        <v>1</v>
      </c>
      <c r="AE1409" s="1" t="s">
        <v>1449</v>
      </c>
      <c r="AF1409" s="1" t="s">
        <v>1450</v>
      </c>
      <c r="AG1409" s="1" t="s">
        <v>1451</v>
      </c>
      <c r="AI1409" s="2" t="str">
        <f>INDEX('ISO2-ISO3'!$D$1:$D$249, MATCH($N1409, 'ISO2-ISO3'!$C$1:$C$249, 0))</f>
        <v>USA</v>
      </c>
      <c r="AJ1409" s="2" t="str">
        <f>INDEX('WB Country Groups'!$C$2:$C$219, MATCH($AI1409, 'WB Country Groups'!$B$2:$B$219, 0))</f>
        <v>North America</v>
      </c>
    </row>
    <row r="1410" spans="1:36">
      <c r="A1410" s="70">
        <v>45169</v>
      </c>
      <c r="B1410" s="70">
        <v>45169</v>
      </c>
      <c r="C1410" s="71">
        <v>892400</v>
      </c>
      <c r="D1410" s="1" t="s">
        <v>6382</v>
      </c>
      <c r="E1410" s="71">
        <v>2619601</v>
      </c>
      <c r="F1410" s="1" t="s">
        <v>6383</v>
      </c>
      <c r="G1410" s="1" t="s">
        <v>6384</v>
      </c>
      <c r="H1410" s="72" t="s">
        <v>6385</v>
      </c>
      <c r="I1410" s="1" t="s">
        <v>6386</v>
      </c>
      <c r="J1410" s="73">
        <v>1</v>
      </c>
      <c r="K1410" s="73">
        <v>1</v>
      </c>
      <c r="L1410" s="73">
        <v>1</v>
      </c>
      <c r="M1410" s="1">
        <v>1</v>
      </c>
      <c r="N1410" s="1" t="s">
        <v>1375</v>
      </c>
      <c r="O1410" s="1" t="s">
        <v>1564</v>
      </c>
      <c r="P1410" s="1">
        <v>60108030</v>
      </c>
      <c r="Q1410" s="73">
        <v>433669295</v>
      </c>
      <c r="R1410" s="74">
        <v>100.5</v>
      </c>
      <c r="S1410" s="1" t="s">
        <v>1448</v>
      </c>
      <c r="T1410" s="75">
        <v>1</v>
      </c>
      <c r="U1410" s="76">
        <v>43583764147.5</v>
      </c>
      <c r="V1410" s="77">
        <v>43583764147.5</v>
      </c>
      <c r="W1410" s="77">
        <v>43583764147.5</v>
      </c>
      <c r="X1410" s="76">
        <v>6.8324907531399998E-2</v>
      </c>
      <c r="Y1410" s="71">
        <v>1</v>
      </c>
      <c r="Z1410" s="71">
        <v>0</v>
      </c>
      <c r="AA1410" s="71">
        <v>0</v>
      </c>
      <c r="AB1410" s="71">
        <v>0</v>
      </c>
      <c r="AC1410" s="73">
        <v>1</v>
      </c>
      <c r="AD1410" s="73">
        <v>0</v>
      </c>
      <c r="AE1410" s="1" t="s">
        <v>1449</v>
      </c>
      <c r="AF1410" s="1" t="s">
        <v>1450</v>
      </c>
      <c r="AG1410" s="1" t="s">
        <v>1451</v>
      </c>
      <c r="AI1410" s="2" t="str">
        <f>INDEX('ISO2-ISO3'!$D$1:$D$249, MATCH($N1410, 'ISO2-ISO3'!$C$1:$C$249, 0))</f>
        <v>USA</v>
      </c>
      <c r="AJ1410" s="2" t="str">
        <f>INDEX('WB Country Groups'!$C$2:$C$219, MATCH($AI1410, 'WB Country Groups'!$B$2:$B$219, 0))</f>
        <v>North America</v>
      </c>
    </row>
    <row r="1411" spans="1:36">
      <c r="A1411" s="70">
        <v>45169</v>
      </c>
      <c r="B1411" s="70">
        <v>45169</v>
      </c>
      <c r="C1411" s="71">
        <v>892400</v>
      </c>
      <c r="D1411" s="1" t="s">
        <v>6387</v>
      </c>
      <c r="E1411" s="71">
        <v>2622601</v>
      </c>
      <c r="F1411" s="1" t="s">
        <v>6388</v>
      </c>
      <c r="G1411" s="1" t="s">
        <v>6389</v>
      </c>
      <c r="H1411" s="72">
        <v>2318024</v>
      </c>
      <c r="I1411" s="1" t="s">
        <v>6390</v>
      </c>
      <c r="J1411" s="73">
        <v>1</v>
      </c>
      <c r="K1411" s="73">
        <v>1</v>
      </c>
      <c r="L1411" s="73">
        <v>1</v>
      </c>
      <c r="M1411" s="1">
        <v>1</v>
      </c>
      <c r="N1411" s="1" t="s">
        <v>1375</v>
      </c>
      <c r="O1411" s="1" t="s">
        <v>1541</v>
      </c>
      <c r="P1411" s="1">
        <v>10102020</v>
      </c>
      <c r="Q1411" s="73">
        <v>587781831</v>
      </c>
      <c r="R1411" s="74">
        <v>128.62</v>
      </c>
      <c r="S1411" s="1" t="s">
        <v>1448</v>
      </c>
      <c r="T1411" s="75">
        <v>1</v>
      </c>
      <c r="U1411" s="76">
        <v>75600499103.220001</v>
      </c>
      <c r="V1411" s="77">
        <v>75600499103.220001</v>
      </c>
      <c r="W1411" s="77">
        <v>75600499103.220001</v>
      </c>
      <c r="X1411" s="76">
        <v>0.11851654421299999</v>
      </c>
      <c r="Y1411" s="71">
        <v>1</v>
      </c>
      <c r="Z1411" s="71">
        <v>0</v>
      </c>
      <c r="AA1411" s="71">
        <v>0</v>
      </c>
      <c r="AB1411" s="71">
        <v>0</v>
      </c>
      <c r="AC1411" s="73">
        <v>1</v>
      </c>
      <c r="AD1411" s="73">
        <v>0</v>
      </c>
      <c r="AE1411" s="1" t="s">
        <v>1449</v>
      </c>
      <c r="AF1411" s="1" t="s">
        <v>1450</v>
      </c>
      <c r="AG1411" s="1" t="s">
        <v>1451</v>
      </c>
      <c r="AI1411" s="2" t="str">
        <f>INDEX('ISO2-ISO3'!$D$1:$D$249, MATCH($N1411, 'ISO2-ISO3'!$C$1:$C$249, 0))</f>
        <v>USA</v>
      </c>
      <c r="AJ1411" s="2" t="str">
        <f>INDEX('WB Country Groups'!$C$2:$C$219, MATCH($AI1411, 'WB Country Groups'!$B$2:$B$219, 0))</f>
        <v>North America</v>
      </c>
    </row>
    <row r="1412" spans="1:36">
      <c r="A1412" s="70">
        <v>45169</v>
      </c>
      <c r="B1412" s="70">
        <v>45169</v>
      </c>
      <c r="C1412" s="71">
        <v>892400</v>
      </c>
      <c r="D1412" s="1" t="s">
        <v>6391</v>
      </c>
      <c r="E1412" s="71">
        <v>2622801</v>
      </c>
      <c r="F1412" s="1" t="s">
        <v>6392</v>
      </c>
      <c r="G1412" s="1" t="s">
        <v>6393</v>
      </c>
      <c r="H1412" s="72">
        <v>2311711</v>
      </c>
      <c r="I1412" s="1" t="s">
        <v>6394</v>
      </c>
      <c r="J1412" s="73">
        <v>0.55000000000000004</v>
      </c>
      <c r="K1412" s="73">
        <v>0.55000000000000004</v>
      </c>
      <c r="L1412" s="73">
        <v>0.55000000000000004</v>
      </c>
      <c r="M1412" s="1">
        <v>1</v>
      </c>
      <c r="N1412" s="1" t="s">
        <v>1375</v>
      </c>
      <c r="O1412" s="1" t="s">
        <v>1484</v>
      </c>
      <c r="P1412" s="1">
        <v>40301040</v>
      </c>
      <c r="Q1412" s="73">
        <v>46189068</v>
      </c>
      <c r="R1412" s="74">
        <v>278.73</v>
      </c>
      <c r="S1412" s="1" t="s">
        <v>1448</v>
      </c>
      <c r="T1412" s="75">
        <v>1</v>
      </c>
      <c r="U1412" s="76">
        <v>7080853408.0019999</v>
      </c>
      <c r="V1412" s="77">
        <v>7080853408.0019999</v>
      </c>
      <c r="W1412" s="77">
        <v>14574754907.639999</v>
      </c>
      <c r="X1412" s="76">
        <v>1.1100433012399999E-2</v>
      </c>
      <c r="Y1412" s="71">
        <v>0</v>
      </c>
      <c r="Z1412" s="71">
        <v>1</v>
      </c>
      <c r="AA1412" s="71">
        <v>0</v>
      </c>
      <c r="AB1412" s="71">
        <v>0</v>
      </c>
      <c r="AC1412" s="73">
        <v>0.65</v>
      </c>
      <c r="AD1412" s="73">
        <v>0.35</v>
      </c>
      <c r="AE1412" s="1" t="s">
        <v>1475</v>
      </c>
      <c r="AF1412" s="1" t="s">
        <v>1450</v>
      </c>
      <c r="AG1412" s="1" t="s">
        <v>1585</v>
      </c>
      <c r="AI1412" s="2" t="str">
        <f>INDEX('ISO2-ISO3'!$D$1:$D$249, MATCH($N1412, 'ISO2-ISO3'!$C$1:$C$249, 0))</f>
        <v>USA</v>
      </c>
      <c r="AJ1412" s="2" t="str">
        <f>INDEX('WB Country Groups'!$C$2:$C$219, MATCH($AI1412, 'WB Country Groups'!$B$2:$B$219, 0))</f>
        <v>North America</v>
      </c>
    </row>
    <row r="1413" spans="1:36">
      <c r="A1413" s="70">
        <v>45169</v>
      </c>
      <c r="B1413" s="70">
        <v>45169</v>
      </c>
      <c r="C1413" s="71">
        <v>892400</v>
      </c>
      <c r="D1413" s="1" t="s">
        <v>6395</v>
      </c>
      <c r="E1413" s="71">
        <v>2626901</v>
      </c>
      <c r="F1413" s="1">
        <v>502431109</v>
      </c>
      <c r="G1413" s="1" t="s">
        <v>6396</v>
      </c>
      <c r="H1413" s="72" t="s">
        <v>6397</v>
      </c>
      <c r="I1413" s="1" t="s">
        <v>6398</v>
      </c>
      <c r="J1413" s="73">
        <v>1</v>
      </c>
      <c r="K1413" s="73">
        <v>1</v>
      </c>
      <c r="L1413" s="73">
        <v>1</v>
      </c>
      <c r="M1413" s="1">
        <v>1</v>
      </c>
      <c r="N1413" s="1" t="s">
        <v>1375</v>
      </c>
      <c r="O1413" s="1" t="s">
        <v>1467</v>
      </c>
      <c r="P1413" s="1">
        <v>20101010</v>
      </c>
      <c r="Q1413" s="73">
        <v>189956530</v>
      </c>
      <c r="R1413" s="74">
        <v>178.09</v>
      </c>
      <c r="S1413" s="1" t="s">
        <v>1448</v>
      </c>
      <c r="T1413" s="75">
        <v>1</v>
      </c>
      <c r="U1413" s="76">
        <v>33829358427.700001</v>
      </c>
      <c r="V1413" s="77">
        <v>33829358427.700001</v>
      </c>
      <c r="W1413" s="77">
        <v>33829358427.700001</v>
      </c>
      <c r="X1413" s="76">
        <v>5.3033229956899998E-2</v>
      </c>
      <c r="Y1413" s="71">
        <v>1</v>
      </c>
      <c r="Z1413" s="71">
        <v>0</v>
      </c>
      <c r="AA1413" s="71">
        <v>0</v>
      </c>
      <c r="AB1413" s="71">
        <v>0</v>
      </c>
      <c r="AC1413" s="73">
        <v>1</v>
      </c>
      <c r="AD1413" s="73">
        <v>0</v>
      </c>
      <c r="AE1413" s="1" t="s">
        <v>1449</v>
      </c>
      <c r="AF1413" s="1" t="s">
        <v>1450</v>
      </c>
      <c r="AG1413" s="1" t="s">
        <v>1451</v>
      </c>
      <c r="AI1413" s="2" t="str">
        <f>INDEX('ISO2-ISO3'!$D$1:$D$249, MATCH($N1413, 'ISO2-ISO3'!$C$1:$C$249, 0))</f>
        <v>USA</v>
      </c>
      <c r="AJ1413" s="2" t="str">
        <f>INDEX('WB Country Groups'!$C$2:$C$219, MATCH($AI1413, 'WB Country Groups'!$B$2:$B$219, 0))</f>
        <v>North America</v>
      </c>
    </row>
    <row r="1414" spans="1:36">
      <c r="A1414" s="70">
        <v>45169</v>
      </c>
      <c r="B1414" s="70">
        <v>45169</v>
      </c>
      <c r="C1414" s="71">
        <v>892400</v>
      </c>
      <c r="D1414" s="1" t="s">
        <v>6399</v>
      </c>
      <c r="E1414" s="71">
        <v>2628101</v>
      </c>
      <c r="F1414" s="1" t="s">
        <v>6400</v>
      </c>
      <c r="G1414" s="1" t="s">
        <v>6401</v>
      </c>
      <c r="H1414" s="72">
        <v>2459202</v>
      </c>
      <c r="I1414" s="1" t="s">
        <v>6402</v>
      </c>
      <c r="J1414" s="73">
        <v>1</v>
      </c>
      <c r="K1414" s="73">
        <v>1</v>
      </c>
      <c r="L1414" s="73">
        <v>1</v>
      </c>
      <c r="M1414" s="1">
        <v>1</v>
      </c>
      <c r="N1414" s="1" t="s">
        <v>1375</v>
      </c>
      <c r="O1414" s="1" t="s">
        <v>1447</v>
      </c>
      <c r="P1414" s="1">
        <v>35101010</v>
      </c>
      <c r="Q1414" s="73">
        <v>82972826</v>
      </c>
      <c r="R1414" s="74">
        <v>511.41</v>
      </c>
      <c r="S1414" s="1" t="s">
        <v>1448</v>
      </c>
      <c r="T1414" s="75">
        <v>1</v>
      </c>
      <c r="U1414" s="76">
        <v>42433132944.660004</v>
      </c>
      <c r="V1414" s="77">
        <v>42433132944.660004</v>
      </c>
      <c r="W1414" s="77">
        <v>42433132944.660004</v>
      </c>
      <c r="X1414" s="76">
        <v>6.6521098886799995E-2</v>
      </c>
      <c r="Y1414" s="71">
        <v>1</v>
      </c>
      <c r="Z1414" s="71">
        <v>0</v>
      </c>
      <c r="AA1414" s="71">
        <v>0</v>
      </c>
      <c r="AB1414" s="71">
        <v>0</v>
      </c>
      <c r="AC1414" s="73">
        <v>0</v>
      </c>
      <c r="AD1414" s="73">
        <v>1</v>
      </c>
      <c r="AE1414" s="1" t="s">
        <v>1475</v>
      </c>
      <c r="AF1414" s="1" t="s">
        <v>1450</v>
      </c>
      <c r="AG1414" s="1" t="s">
        <v>1451</v>
      </c>
      <c r="AI1414" s="2" t="str">
        <f>INDEX('ISO2-ISO3'!$D$1:$D$249, MATCH($N1414, 'ISO2-ISO3'!$C$1:$C$249, 0))</f>
        <v>USA</v>
      </c>
      <c r="AJ1414" s="2" t="str">
        <f>INDEX('WB Country Groups'!$C$2:$C$219, MATCH($AI1414, 'WB Country Groups'!$B$2:$B$219, 0))</f>
        <v>North America</v>
      </c>
    </row>
    <row r="1415" spans="1:36">
      <c r="A1415" s="70">
        <v>45169</v>
      </c>
      <c r="B1415" s="70">
        <v>45169</v>
      </c>
      <c r="C1415" s="71">
        <v>892400</v>
      </c>
      <c r="D1415" s="1" t="s">
        <v>6403</v>
      </c>
      <c r="E1415" s="71">
        <v>2630901</v>
      </c>
      <c r="F1415" s="1">
        <v>570535104</v>
      </c>
      <c r="G1415" s="1" t="s">
        <v>6404</v>
      </c>
      <c r="H1415" s="72">
        <v>2566436</v>
      </c>
      <c r="I1415" s="1" t="s">
        <v>6405</v>
      </c>
      <c r="J1415" s="73">
        <v>0.95</v>
      </c>
      <c r="K1415" s="73">
        <v>0.95</v>
      </c>
      <c r="L1415" s="73">
        <v>0.95</v>
      </c>
      <c r="M1415" s="1">
        <v>1</v>
      </c>
      <c r="N1415" s="1" t="s">
        <v>1375</v>
      </c>
      <c r="O1415" s="1" t="s">
        <v>1484</v>
      </c>
      <c r="P1415" s="1">
        <v>40301040</v>
      </c>
      <c r="Q1415" s="73">
        <v>13382116</v>
      </c>
      <c r="R1415" s="74">
        <v>1478.92</v>
      </c>
      <c r="S1415" s="1" t="s">
        <v>1448</v>
      </c>
      <c r="T1415" s="75">
        <v>1</v>
      </c>
      <c r="U1415" s="76">
        <v>18801525044.984001</v>
      </c>
      <c r="V1415" s="77">
        <v>18801525044.984001</v>
      </c>
      <c r="W1415" s="77">
        <v>19791078994.720001</v>
      </c>
      <c r="X1415" s="76">
        <v>2.94745643309E-2</v>
      </c>
      <c r="Y1415" s="71">
        <v>0</v>
      </c>
      <c r="Z1415" s="71">
        <v>1</v>
      </c>
      <c r="AA1415" s="71">
        <v>0</v>
      </c>
      <c r="AB1415" s="71">
        <v>0</v>
      </c>
      <c r="AC1415" s="73">
        <v>1</v>
      </c>
      <c r="AD1415" s="73">
        <v>0</v>
      </c>
      <c r="AE1415" s="1" t="s">
        <v>1449</v>
      </c>
      <c r="AF1415" s="1" t="s">
        <v>1450</v>
      </c>
      <c r="AG1415" s="1" t="s">
        <v>1451</v>
      </c>
      <c r="AI1415" s="2" t="str">
        <f>INDEX('ISO2-ISO3'!$D$1:$D$249, MATCH($N1415, 'ISO2-ISO3'!$C$1:$C$249, 0))</f>
        <v>USA</v>
      </c>
      <c r="AJ1415" s="2" t="str">
        <f>INDEX('WB Country Groups'!$C$2:$C$219, MATCH($AI1415, 'WB Country Groups'!$B$2:$B$219, 0))</f>
        <v>North America</v>
      </c>
    </row>
    <row r="1416" spans="1:36">
      <c r="A1416" s="70">
        <v>45169</v>
      </c>
      <c r="B1416" s="70">
        <v>45169</v>
      </c>
      <c r="C1416" s="71">
        <v>892400</v>
      </c>
      <c r="D1416" s="1" t="s">
        <v>6406</v>
      </c>
      <c r="E1416" s="71">
        <v>2635501</v>
      </c>
      <c r="F1416" s="1">
        <v>695156109</v>
      </c>
      <c r="G1416" s="1" t="s">
        <v>6407</v>
      </c>
      <c r="H1416" s="72">
        <v>2504566</v>
      </c>
      <c r="I1416" s="1" t="s">
        <v>6408</v>
      </c>
      <c r="J1416" s="73">
        <v>1</v>
      </c>
      <c r="K1416" s="73">
        <v>1</v>
      </c>
      <c r="L1416" s="73">
        <v>1</v>
      </c>
      <c r="M1416" s="1">
        <v>1</v>
      </c>
      <c r="N1416" s="1" t="s">
        <v>1375</v>
      </c>
      <c r="O1416" s="1" t="s">
        <v>1462</v>
      </c>
      <c r="P1416" s="1">
        <v>15103020</v>
      </c>
      <c r="Q1416" s="73">
        <v>89883610</v>
      </c>
      <c r="R1416" s="74">
        <v>149.1</v>
      </c>
      <c r="S1416" s="1" t="s">
        <v>1448</v>
      </c>
      <c r="T1416" s="75">
        <v>1</v>
      </c>
      <c r="U1416" s="76">
        <v>13401646251</v>
      </c>
      <c r="V1416" s="77">
        <v>13401646251</v>
      </c>
      <c r="W1416" s="77">
        <v>13401646251</v>
      </c>
      <c r="X1416" s="76">
        <v>2.1009342785799998E-2</v>
      </c>
      <c r="Y1416" s="71">
        <v>0</v>
      </c>
      <c r="Z1416" s="71">
        <v>1</v>
      </c>
      <c r="AA1416" s="71">
        <v>0</v>
      </c>
      <c r="AB1416" s="71">
        <v>0</v>
      </c>
      <c r="AC1416" s="73">
        <v>1</v>
      </c>
      <c r="AD1416" s="73">
        <v>0</v>
      </c>
      <c r="AE1416" s="1" t="s">
        <v>1449</v>
      </c>
      <c r="AF1416" s="1" t="s">
        <v>1450</v>
      </c>
      <c r="AG1416" s="1" t="s">
        <v>1451</v>
      </c>
      <c r="AI1416" s="2" t="str">
        <f>INDEX('ISO2-ISO3'!$D$1:$D$249, MATCH($N1416, 'ISO2-ISO3'!$C$1:$C$249, 0))</f>
        <v>USA</v>
      </c>
      <c r="AJ1416" s="2" t="str">
        <f>INDEX('WB Country Groups'!$C$2:$C$219, MATCH($AI1416, 'WB Country Groups'!$B$2:$B$219, 0))</f>
        <v>North America</v>
      </c>
    </row>
    <row r="1417" spans="1:36">
      <c r="A1417" s="70">
        <v>45169</v>
      </c>
      <c r="B1417" s="70">
        <v>45169</v>
      </c>
      <c r="C1417" s="71">
        <v>892400</v>
      </c>
      <c r="D1417" s="1" t="s">
        <v>6409</v>
      </c>
      <c r="E1417" s="71">
        <v>2637101</v>
      </c>
      <c r="F1417" s="1" t="s">
        <v>6410</v>
      </c>
      <c r="G1417" s="1" t="s">
        <v>6411</v>
      </c>
      <c r="H1417" s="72">
        <v>2852533</v>
      </c>
      <c r="I1417" s="1" t="s">
        <v>6412</v>
      </c>
      <c r="J1417" s="73">
        <v>0.9</v>
      </c>
      <c r="K1417" s="73">
        <v>0.9</v>
      </c>
      <c r="L1417" s="73">
        <v>0.9</v>
      </c>
      <c r="M1417" s="1">
        <v>1</v>
      </c>
      <c r="N1417" s="1" t="s">
        <v>1375</v>
      </c>
      <c r="O1417" s="1" t="s">
        <v>1564</v>
      </c>
      <c r="P1417" s="1">
        <v>60108020</v>
      </c>
      <c r="Q1417" s="73">
        <v>175795336</v>
      </c>
      <c r="R1417" s="74">
        <v>276.38</v>
      </c>
      <c r="S1417" s="1" t="s">
        <v>1448</v>
      </c>
      <c r="T1417" s="75">
        <v>1</v>
      </c>
      <c r="U1417" s="76">
        <v>43727683467.311996</v>
      </c>
      <c r="V1417" s="77">
        <v>43727683467.311996</v>
      </c>
      <c r="W1417" s="77">
        <v>48586314963.68</v>
      </c>
      <c r="X1417" s="76">
        <v>6.8550525359799996E-2</v>
      </c>
      <c r="Y1417" s="71">
        <v>1</v>
      </c>
      <c r="Z1417" s="71">
        <v>0</v>
      </c>
      <c r="AA1417" s="71">
        <v>0</v>
      </c>
      <c r="AB1417" s="71">
        <v>0</v>
      </c>
      <c r="AC1417" s="73">
        <v>1</v>
      </c>
      <c r="AD1417" s="73">
        <v>0</v>
      </c>
      <c r="AE1417" s="1" t="s">
        <v>1449</v>
      </c>
      <c r="AF1417" s="1" t="s">
        <v>1450</v>
      </c>
      <c r="AG1417" s="1" t="s">
        <v>1451</v>
      </c>
      <c r="AI1417" s="2" t="str">
        <f>INDEX('ISO2-ISO3'!$D$1:$D$249, MATCH($N1417, 'ISO2-ISO3'!$C$1:$C$249, 0))</f>
        <v>USA</v>
      </c>
      <c r="AJ1417" s="2" t="str">
        <f>INDEX('WB Country Groups'!$C$2:$C$219, MATCH($AI1417, 'WB Country Groups'!$B$2:$B$219, 0))</f>
        <v>North America</v>
      </c>
    </row>
    <row r="1418" spans="1:36">
      <c r="A1418" s="70">
        <v>45169</v>
      </c>
      <c r="B1418" s="70">
        <v>45169</v>
      </c>
      <c r="C1418" s="71">
        <v>892400</v>
      </c>
      <c r="D1418" s="1" t="s">
        <v>6413</v>
      </c>
      <c r="E1418" s="71">
        <v>2646701</v>
      </c>
      <c r="F1418" s="1" t="s">
        <v>6414</v>
      </c>
      <c r="G1418" s="1" t="s">
        <v>6415</v>
      </c>
      <c r="H1418" s="72">
        <v>2045623</v>
      </c>
      <c r="I1418" s="1" t="s">
        <v>6416</v>
      </c>
      <c r="J1418" s="73">
        <v>1</v>
      </c>
      <c r="K1418" s="73">
        <v>1</v>
      </c>
      <c r="L1418" s="73">
        <v>1</v>
      </c>
      <c r="M1418" s="1">
        <v>1</v>
      </c>
      <c r="N1418" s="1" t="s">
        <v>1375</v>
      </c>
      <c r="O1418" s="1" t="s">
        <v>1474</v>
      </c>
      <c r="P1418" s="1">
        <v>45103010</v>
      </c>
      <c r="Q1418" s="73">
        <v>86810668</v>
      </c>
      <c r="R1418" s="74">
        <v>318.87</v>
      </c>
      <c r="S1418" s="1" t="s">
        <v>1448</v>
      </c>
      <c r="T1418" s="75">
        <v>1</v>
      </c>
      <c r="U1418" s="76">
        <v>27681317705.16</v>
      </c>
      <c r="V1418" s="77">
        <v>27681317705.16</v>
      </c>
      <c r="W1418" s="77">
        <v>27681317705.16</v>
      </c>
      <c r="X1418" s="76">
        <v>4.3395138293999998E-2</v>
      </c>
      <c r="Y1418" s="71">
        <v>0</v>
      </c>
      <c r="Z1418" s="71">
        <v>1</v>
      </c>
      <c r="AA1418" s="71">
        <v>0</v>
      </c>
      <c r="AB1418" s="71">
        <v>0</v>
      </c>
      <c r="AC1418" s="73">
        <v>0</v>
      </c>
      <c r="AD1418" s="73">
        <v>1</v>
      </c>
      <c r="AE1418" s="1" t="s">
        <v>1475</v>
      </c>
      <c r="AF1418" s="1" t="s">
        <v>1450</v>
      </c>
      <c r="AG1418" s="1" t="s">
        <v>1451</v>
      </c>
      <c r="AI1418" s="2" t="str">
        <f>INDEX('ISO2-ISO3'!$D$1:$D$249, MATCH($N1418, 'ISO2-ISO3'!$C$1:$C$249, 0))</f>
        <v>USA</v>
      </c>
      <c r="AJ1418" s="2" t="str">
        <f>INDEX('WB Country Groups'!$C$2:$C$219, MATCH($AI1418, 'WB Country Groups'!$B$2:$B$219, 0))</f>
        <v>North America</v>
      </c>
    </row>
    <row r="1419" spans="1:36">
      <c r="A1419" s="70">
        <v>45169</v>
      </c>
      <c r="B1419" s="70">
        <v>45169</v>
      </c>
      <c r="C1419" s="71">
        <v>892400</v>
      </c>
      <c r="D1419" s="1" t="s">
        <v>6417</v>
      </c>
      <c r="E1419" s="71">
        <v>2650801</v>
      </c>
      <c r="F1419" s="1" t="s">
        <v>6418</v>
      </c>
      <c r="G1419" s="1" t="s">
        <v>6419</v>
      </c>
      <c r="H1419" s="72">
        <v>2788713</v>
      </c>
      <c r="I1419" s="1" t="s">
        <v>6420</v>
      </c>
      <c r="J1419" s="73">
        <v>1</v>
      </c>
      <c r="K1419" s="73">
        <v>1</v>
      </c>
      <c r="L1419" s="73">
        <v>1</v>
      </c>
      <c r="M1419" s="1">
        <v>1</v>
      </c>
      <c r="N1419" s="1" t="s">
        <v>1375</v>
      </c>
      <c r="O1419" s="1" t="s">
        <v>1499</v>
      </c>
      <c r="P1419" s="1">
        <v>30202010</v>
      </c>
      <c r="Q1419" s="73">
        <v>149941547</v>
      </c>
      <c r="R1419" s="74">
        <v>114.32</v>
      </c>
      <c r="S1419" s="1" t="s">
        <v>1448</v>
      </c>
      <c r="T1419" s="75">
        <v>1</v>
      </c>
      <c r="U1419" s="76">
        <v>17141317653.040001</v>
      </c>
      <c r="V1419" s="77">
        <v>17141317653.040001</v>
      </c>
      <c r="W1419" s="77">
        <v>17141317653.040001</v>
      </c>
      <c r="X1419" s="76">
        <v>2.6871908989899999E-2</v>
      </c>
      <c r="Y1419" s="71">
        <v>0</v>
      </c>
      <c r="Z1419" s="71">
        <v>1</v>
      </c>
      <c r="AA1419" s="71">
        <v>0</v>
      </c>
      <c r="AB1419" s="71">
        <v>0</v>
      </c>
      <c r="AC1419" s="73">
        <v>1</v>
      </c>
      <c r="AD1419" s="73">
        <v>0</v>
      </c>
      <c r="AE1419" s="1" t="s">
        <v>1449</v>
      </c>
      <c r="AF1419" s="1" t="s">
        <v>1450</v>
      </c>
      <c r="AG1419" s="1" t="s">
        <v>1451</v>
      </c>
      <c r="AI1419" s="2" t="str">
        <f>INDEX('ISO2-ISO3'!$D$1:$D$249, MATCH($N1419, 'ISO2-ISO3'!$C$1:$C$249, 0))</f>
        <v>USA</v>
      </c>
      <c r="AJ1419" s="2" t="str">
        <f>INDEX('WB Country Groups'!$C$2:$C$219, MATCH($AI1419, 'WB Country Groups'!$B$2:$B$219, 0))</f>
        <v>North America</v>
      </c>
    </row>
    <row r="1420" spans="1:36">
      <c r="A1420" s="70">
        <v>45169</v>
      </c>
      <c r="B1420" s="70">
        <v>45169</v>
      </c>
      <c r="C1420" s="71">
        <v>892400</v>
      </c>
      <c r="D1420" s="1" t="s">
        <v>6421</v>
      </c>
      <c r="E1420" s="71">
        <v>2663401</v>
      </c>
      <c r="F1420" s="1">
        <v>452327109</v>
      </c>
      <c r="G1420" s="1" t="s">
        <v>6422</v>
      </c>
      <c r="H1420" s="72">
        <v>2613990</v>
      </c>
      <c r="I1420" s="1" t="s">
        <v>6423</v>
      </c>
      <c r="J1420" s="73">
        <v>1</v>
      </c>
      <c r="K1420" s="73">
        <v>1</v>
      </c>
      <c r="L1420" s="73">
        <v>1</v>
      </c>
      <c r="M1420" s="1">
        <v>1</v>
      </c>
      <c r="N1420" s="1" t="s">
        <v>1375</v>
      </c>
      <c r="O1420" s="1" t="s">
        <v>1447</v>
      </c>
      <c r="P1420" s="1">
        <v>35203010</v>
      </c>
      <c r="Q1420" s="73">
        <v>158000000</v>
      </c>
      <c r="R1420" s="74">
        <v>165.22</v>
      </c>
      <c r="S1420" s="1" t="s">
        <v>1448</v>
      </c>
      <c r="T1420" s="75">
        <v>1</v>
      </c>
      <c r="U1420" s="76">
        <v>26104760000</v>
      </c>
      <c r="V1420" s="77">
        <v>26104760000</v>
      </c>
      <c r="W1420" s="77">
        <v>26104760000</v>
      </c>
      <c r="X1420" s="76">
        <v>4.0923617957699998E-2</v>
      </c>
      <c r="Y1420" s="71">
        <v>1</v>
      </c>
      <c r="Z1420" s="71">
        <v>0</v>
      </c>
      <c r="AA1420" s="71">
        <v>0</v>
      </c>
      <c r="AB1420" s="71">
        <v>0</v>
      </c>
      <c r="AC1420" s="73">
        <v>0.65</v>
      </c>
      <c r="AD1420" s="73">
        <v>0.35</v>
      </c>
      <c r="AE1420" s="1" t="s">
        <v>1475</v>
      </c>
      <c r="AF1420" s="1" t="s">
        <v>1450</v>
      </c>
      <c r="AG1420" s="1" t="s">
        <v>1451</v>
      </c>
      <c r="AI1420" s="2" t="str">
        <f>INDEX('ISO2-ISO3'!$D$1:$D$249, MATCH($N1420, 'ISO2-ISO3'!$C$1:$C$249, 0))</f>
        <v>USA</v>
      </c>
      <c r="AJ1420" s="2" t="str">
        <f>INDEX('WB Country Groups'!$C$2:$C$219, MATCH($AI1420, 'WB Country Groups'!$B$2:$B$219, 0))</f>
        <v>North America</v>
      </c>
    </row>
    <row r="1421" spans="1:36">
      <c r="A1421" s="70">
        <v>45169</v>
      </c>
      <c r="B1421" s="70">
        <v>45169</v>
      </c>
      <c r="C1421" s="71">
        <v>892400</v>
      </c>
      <c r="D1421" s="1" t="s">
        <v>6424</v>
      </c>
      <c r="E1421" s="71">
        <v>2673401</v>
      </c>
      <c r="F1421" s="1">
        <v>679580100</v>
      </c>
      <c r="G1421" s="1" t="s">
        <v>6425</v>
      </c>
      <c r="H1421" s="72">
        <v>2656423</v>
      </c>
      <c r="I1421" s="1" t="s">
        <v>6426</v>
      </c>
      <c r="J1421" s="73">
        <v>0.9</v>
      </c>
      <c r="K1421" s="73">
        <v>0.9</v>
      </c>
      <c r="L1421" s="73">
        <v>0.9</v>
      </c>
      <c r="M1421" s="1">
        <v>1</v>
      </c>
      <c r="N1421" s="1" t="s">
        <v>1375</v>
      </c>
      <c r="O1421" s="1" t="s">
        <v>1467</v>
      </c>
      <c r="P1421" s="1">
        <v>20304030</v>
      </c>
      <c r="Q1421" s="73">
        <v>109950195</v>
      </c>
      <c r="R1421" s="74">
        <v>427.37</v>
      </c>
      <c r="S1421" s="1" t="s">
        <v>1448</v>
      </c>
      <c r="T1421" s="75">
        <v>1</v>
      </c>
      <c r="U1421" s="76">
        <v>42290473353.434998</v>
      </c>
      <c r="V1421" s="77">
        <v>42290473353.434998</v>
      </c>
      <c r="W1421" s="77">
        <v>46989414837.150002</v>
      </c>
      <c r="X1421" s="76">
        <v>6.6297455895600002E-2</v>
      </c>
      <c r="Y1421" s="71">
        <v>1</v>
      </c>
      <c r="Z1421" s="71">
        <v>0</v>
      </c>
      <c r="AA1421" s="71">
        <v>0</v>
      </c>
      <c r="AB1421" s="71">
        <v>0</v>
      </c>
      <c r="AC1421" s="73">
        <v>0</v>
      </c>
      <c r="AD1421" s="73">
        <v>1</v>
      </c>
      <c r="AE1421" s="1" t="s">
        <v>1475</v>
      </c>
      <c r="AF1421" s="1" t="s">
        <v>1450</v>
      </c>
      <c r="AG1421" s="1" t="s">
        <v>1451</v>
      </c>
      <c r="AI1421" s="2" t="str">
        <f>INDEX('ISO2-ISO3'!$D$1:$D$249, MATCH($N1421, 'ISO2-ISO3'!$C$1:$C$249, 0))</f>
        <v>USA</v>
      </c>
      <c r="AJ1421" s="2" t="str">
        <f>INDEX('WB Country Groups'!$C$2:$C$219, MATCH($AI1421, 'WB Country Groups'!$B$2:$B$219, 0))</f>
        <v>North America</v>
      </c>
    </row>
    <row r="1422" spans="1:36">
      <c r="A1422" s="70">
        <v>45169</v>
      </c>
      <c r="B1422" s="70">
        <v>45169</v>
      </c>
      <c r="C1422" s="71">
        <v>892400</v>
      </c>
      <c r="D1422" s="1" t="s">
        <v>6427</v>
      </c>
      <c r="E1422" s="71">
        <v>2679101</v>
      </c>
      <c r="F1422" s="1">
        <v>778296103</v>
      </c>
      <c r="G1422" s="1" t="s">
        <v>6428</v>
      </c>
      <c r="H1422" s="72">
        <v>2746711</v>
      </c>
      <c r="I1422" s="1" t="s">
        <v>6429</v>
      </c>
      <c r="J1422" s="73">
        <v>1</v>
      </c>
      <c r="K1422" s="73">
        <v>1</v>
      </c>
      <c r="L1422" s="73">
        <v>1</v>
      </c>
      <c r="M1422" s="1">
        <v>1</v>
      </c>
      <c r="N1422" s="1" t="s">
        <v>1375</v>
      </c>
      <c r="O1422" s="1" t="s">
        <v>1455</v>
      </c>
      <c r="P1422" s="1">
        <v>25504010</v>
      </c>
      <c r="Q1422" s="73">
        <v>342048439</v>
      </c>
      <c r="R1422" s="74">
        <v>121.81</v>
      </c>
      <c r="S1422" s="1" t="s">
        <v>1448</v>
      </c>
      <c r="T1422" s="75">
        <v>1</v>
      </c>
      <c r="U1422" s="76">
        <v>41664920354.589996</v>
      </c>
      <c r="V1422" s="77">
        <v>41664920354.589996</v>
      </c>
      <c r="W1422" s="77">
        <v>41664920354.589996</v>
      </c>
      <c r="X1422" s="76">
        <v>6.5316795972400005E-2</v>
      </c>
      <c r="Y1422" s="71">
        <v>1</v>
      </c>
      <c r="Z1422" s="71">
        <v>0</v>
      </c>
      <c r="AA1422" s="71">
        <v>0</v>
      </c>
      <c r="AB1422" s="71">
        <v>0</v>
      </c>
      <c r="AC1422" s="73">
        <v>0.65</v>
      </c>
      <c r="AD1422" s="73">
        <v>0.35</v>
      </c>
      <c r="AE1422" s="1" t="s">
        <v>1475</v>
      </c>
      <c r="AF1422" s="1" t="s">
        <v>1450</v>
      </c>
      <c r="AG1422" s="1" t="s">
        <v>1451</v>
      </c>
      <c r="AI1422" s="2" t="str">
        <f>INDEX('ISO2-ISO3'!$D$1:$D$249, MATCH($N1422, 'ISO2-ISO3'!$C$1:$C$249, 0))</f>
        <v>USA</v>
      </c>
      <c r="AJ1422" s="2" t="str">
        <f>INDEX('WB Country Groups'!$C$2:$C$219, MATCH($AI1422, 'WB Country Groups'!$B$2:$B$219, 0))</f>
        <v>North America</v>
      </c>
    </row>
    <row r="1423" spans="1:36">
      <c r="A1423" s="70">
        <v>45169</v>
      </c>
      <c r="B1423" s="70">
        <v>45169</v>
      </c>
      <c r="C1423" s="71">
        <v>892400</v>
      </c>
      <c r="D1423" s="1" t="s">
        <v>6430</v>
      </c>
      <c r="E1423" s="71">
        <v>2680001</v>
      </c>
      <c r="F1423" s="1" t="s">
        <v>6431</v>
      </c>
      <c r="G1423" s="1" t="s">
        <v>6432</v>
      </c>
      <c r="H1423" s="72" t="s">
        <v>6433</v>
      </c>
      <c r="I1423" s="1" t="s">
        <v>6434</v>
      </c>
      <c r="J1423" s="73">
        <v>0.75</v>
      </c>
      <c r="K1423" s="73">
        <v>0.75</v>
      </c>
      <c r="L1423" s="73">
        <v>0.75</v>
      </c>
      <c r="M1423" s="1">
        <v>1</v>
      </c>
      <c r="N1423" s="1" t="s">
        <v>1375</v>
      </c>
      <c r="O1423" s="1" t="s">
        <v>1447</v>
      </c>
      <c r="P1423" s="1">
        <v>35201010</v>
      </c>
      <c r="Q1423" s="73">
        <v>187113577</v>
      </c>
      <c r="R1423" s="74">
        <v>206.07</v>
      </c>
      <c r="S1423" s="1" t="s">
        <v>1448</v>
      </c>
      <c r="T1423" s="75">
        <v>1</v>
      </c>
      <c r="U1423" s="76">
        <v>28918871109.2925</v>
      </c>
      <c r="V1423" s="77">
        <v>28918871109.2925</v>
      </c>
      <c r="W1423" s="77">
        <v>38558494812.389999</v>
      </c>
      <c r="X1423" s="76">
        <v>4.5335212162200003E-2</v>
      </c>
      <c r="Y1423" s="71">
        <v>1</v>
      </c>
      <c r="Z1423" s="71">
        <v>0</v>
      </c>
      <c r="AA1423" s="71">
        <v>0</v>
      </c>
      <c r="AB1423" s="71">
        <v>0</v>
      </c>
      <c r="AC1423" s="73">
        <v>0.35</v>
      </c>
      <c r="AD1423" s="73">
        <v>0.65</v>
      </c>
      <c r="AE1423" s="1" t="s">
        <v>1475</v>
      </c>
      <c r="AF1423" s="1" t="s">
        <v>1450</v>
      </c>
      <c r="AG1423" s="1" t="s">
        <v>1451</v>
      </c>
      <c r="AI1423" s="2" t="str">
        <f>INDEX('ISO2-ISO3'!$D$1:$D$249, MATCH($N1423, 'ISO2-ISO3'!$C$1:$C$249, 0))</f>
        <v>USA</v>
      </c>
      <c r="AJ1423" s="2" t="str">
        <f>INDEX('WB Country Groups'!$C$2:$C$219, MATCH($AI1423, 'WB Country Groups'!$B$2:$B$219, 0))</f>
        <v>North America</v>
      </c>
    </row>
    <row r="1424" spans="1:36">
      <c r="A1424" s="70">
        <v>45169</v>
      </c>
      <c r="B1424" s="70">
        <v>45169</v>
      </c>
      <c r="C1424" s="71">
        <v>892400</v>
      </c>
      <c r="D1424" s="1" t="s">
        <v>6435</v>
      </c>
      <c r="E1424" s="71">
        <v>2688701</v>
      </c>
      <c r="F1424" s="1" t="s">
        <v>6436</v>
      </c>
      <c r="G1424" s="1" t="s">
        <v>6437</v>
      </c>
      <c r="H1424" s="72" t="s">
        <v>6438</v>
      </c>
      <c r="I1424" s="1" t="s">
        <v>6439</v>
      </c>
      <c r="J1424" s="73">
        <v>1</v>
      </c>
      <c r="K1424" s="73">
        <v>1</v>
      </c>
      <c r="L1424" s="73">
        <v>1</v>
      </c>
      <c r="M1424" s="1">
        <v>1</v>
      </c>
      <c r="N1424" s="1" t="s">
        <v>1375</v>
      </c>
      <c r="O1424" s="1" t="s">
        <v>1484</v>
      </c>
      <c r="P1424" s="1">
        <v>40301040</v>
      </c>
      <c r="Q1424" s="73">
        <v>414147483</v>
      </c>
      <c r="R1424" s="74">
        <v>200.87</v>
      </c>
      <c r="S1424" s="1" t="s">
        <v>1448</v>
      </c>
      <c r="T1424" s="75">
        <v>1</v>
      </c>
      <c r="U1424" s="76">
        <v>83189804910.210007</v>
      </c>
      <c r="V1424" s="77">
        <v>83189804910.210007</v>
      </c>
      <c r="W1424" s="77">
        <v>83189804910.210007</v>
      </c>
      <c r="X1424" s="76">
        <v>0.13041406219099999</v>
      </c>
      <c r="Y1424" s="71">
        <v>1</v>
      </c>
      <c r="Z1424" s="71">
        <v>0</v>
      </c>
      <c r="AA1424" s="71">
        <v>0</v>
      </c>
      <c r="AB1424" s="71">
        <v>0</v>
      </c>
      <c r="AC1424" s="73">
        <v>1</v>
      </c>
      <c r="AD1424" s="73">
        <v>0</v>
      </c>
      <c r="AE1424" s="1" t="s">
        <v>1449</v>
      </c>
      <c r="AF1424" s="1" t="s">
        <v>1450</v>
      </c>
      <c r="AG1424" s="1" t="s">
        <v>1451</v>
      </c>
      <c r="AI1424" s="2" t="str">
        <f>INDEX('ISO2-ISO3'!$D$1:$D$249, MATCH($N1424, 'ISO2-ISO3'!$C$1:$C$249, 0))</f>
        <v>USA</v>
      </c>
      <c r="AJ1424" s="2" t="str">
        <f>INDEX('WB Country Groups'!$C$2:$C$219, MATCH($AI1424, 'WB Country Groups'!$B$2:$B$219, 0))</f>
        <v>North America</v>
      </c>
    </row>
    <row r="1425" spans="1:36">
      <c r="A1425" s="70">
        <v>45169</v>
      </c>
      <c r="B1425" s="70">
        <v>45169</v>
      </c>
      <c r="C1425" s="71">
        <v>892400</v>
      </c>
      <c r="D1425" s="1" t="s">
        <v>6440</v>
      </c>
      <c r="E1425" s="71">
        <v>2692301</v>
      </c>
      <c r="F1425" s="1" t="s">
        <v>6441</v>
      </c>
      <c r="G1425" s="1" t="s">
        <v>6442</v>
      </c>
      <c r="H1425" s="72">
        <v>2437071</v>
      </c>
      <c r="I1425" s="1" t="s">
        <v>6443</v>
      </c>
      <c r="J1425" s="73">
        <v>1</v>
      </c>
      <c r="K1425" s="73">
        <v>1</v>
      </c>
      <c r="L1425" s="73">
        <v>1</v>
      </c>
      <c r="M1425" s="1">
        <v>1</v>
      </c>
      <c r="N1425" s="1" t="s">
        <v>1375</v>
      </c>
      <c r="O1425" s="1" t="s">
        <v>1447</v>
      </c>
      <c r="P1425" s="1">
        <v>35201010</v>
      </c>
      <c r="Q1425" s="73">
        <v>187600539</v>
      </c>
      <c r="R1425" s="74">
        <v>91.38</v>
      </c>
      <c r="S1425" s="1" t="s">
        <v>1448</v>
      </c>
      <c r="T1425" s="75">
        <v>1</v>
      </c>
      <c r="U1425" s="76">
        <v>17142937253.82</v>
      </c>
      <c r="V1425" s="77">
        <v>17142937253.82</v>
      </c>
      <c r="W1425" s="77">
        <v>17142937253.82</v>
      </c>
      <c r="X1425" s="76">
        <v>2.6874447987600001E-2</v>
      </c>
      <c r="Y1425" s="71">
        <v>0</v>
      </c>
      <c r="Z1425" s="71">
        <v>1</v>
      </c>
      <c r="AA1425" s="71">
        <v>0</v>
      </c>
      <c r="AB1425" s="71">
        <v>0</v>
      </c>
      <c r="AC1425" s="73">
        <v>0</v>
      </c>
      <c r="AD1425" s="73">
        <v>1</v>
      </c>
      <c r="AE1425" s="1" t="s">
        <v>1475</v>
      </c>
      <c r="AF1425" s="1" t="s">
        <v>1450</v>
      </c>
      <c r="AG1425" s="1" t="s">
        <v>1451</v>
      </c>
      <c r="AI1425" s="2" t="str">
        <f>INDEX('ISO2-ISO3'!$D$1:$D$249, MATCH($N1425, 'ISO2-ISO3'!$C$1:$C$249, 0))</f>
        <v>USA</v>
      </c>
      <c r="AJ1425" s="2" t="str">
        <f>INDEX('WB Country Groups'!$C$2:$C$219, MATCH($AI1425, 'WB Country Groups'!$B$2:$B$219, 0))</f>
        <v>North America</v>
      </c>
    </row>
    <row r="1426" spans="1:36">
      <c r="A1426" s="70">
        <v>45169</v>
      </c>
      <c r="B1426" s="70">
        <v>45169</v>
      </c>
      <c r="C1426" s="71">
        <v>892400</v>
      </c>
      <c r="D1426" s="1" t="s">
        <v>6444</v>
      </c>
      <c r="E1426" s="71">
        <v>2693901</v>
      </c>
      <c r="F1426" s="1" t="s">
        <v>6445</v>
      </c>
      <c r="G1426" s="1" t="s">
        <v>6446</v>
      </c>
      <c r="H1426" s="72">
        <v>2807061</v>
      </c>
      <c r="I1426" s="1" t="s">
        <v>6447</v>
      </c>
      <c r="J1426" s="73">
        <v>1</v>
      </c>
      <c r="K1426" s="73">
        <v>1</v>
      </c>
      <c r="L1426" s="73">
        <v>1</v>
      </c>
      <c r="M1426" s="1">
        <v>1</v>
      </c>
      <c r="N1426" s="1" t="s">
        <v>1375</v>
      </c>
      <c r="O1426" s="1" t="s">
        <v>1447</v>
      </c>
      <c r="P1426" s="1">
        <v>35102030</v>
      </c>
      <c r="Q1426" s="73">
        <v>550700443</v>
      </c>
      <c r="R1426" s="74">
        <v>61.65</v>
      </c>
      <c r="S1426" s="1" t="s">
        <v>1448</v>
      </c>
      <c r="T1426" s="75">
        <v>1</v>
      </c>
      <c r="U1426" s="76">
        <v>33950682310.950001</v>
      </c>
      <c r="V1426" s="77">
        <v>33950682310.950001</v>
      </c>
      <c r="W1426" s="77">
        <v>33950682310.950001</v>
      </c>
      <c r="X1426" s="76">
        <v>5.3223425624099999E-2</v>
      </c>
      <c r="Y1426" s="71">
        <v>1</v>
      </c>
      <c r="Z1426" s="71">
        <v>0</v>
      </c>
      <c r="AA1426" s="71">
        <v>0</v>
      </c>
      <c r="AB1426" s="71">
        <v>0</v>
      </c>
      <c r="AC1426" s="73">
        <v>1</v>
      </c>
      <c r="AD1426" s="73">
        <v>0</v>
      </c>
      <c r="AE1426" s="1" t="s">
        <v>1449</v>
      </c>
      <c r="AF1426" s="1" t="s">
        <v>1450</v>
      </c>
      <c r="AG1426" s="1" t="s">
        <v>1451</v>
      </c>
      <c r="AI1426" s="2" t="str">
        <f>INDEX('ISO2-ISO3'!$D$1:$D$249, MATCH($N1426, 'ISO2-ISO3'!$C$1:$C$249, 0))</f>
        <v>USA</v>
      </c>
      <c r="AJ1426" s="2" t="str">
        <f>INDEX('WB Country Groups'!$C$2:$C$219, MATCH($AI1426, 'WB Country Groups'!$B$2:$B$219, 0))</f>
        <v>North America</v>
      </c>
    </row>
    <row r="1427" spans="1:36">
      <c r="A1427" s="70">
        <v>45169</v>
      </c>
      <c r="B1427" s="70">
        <v>45169</v>
      </c>
      <c r="C1427" s="71">
        <v>892400</v>
      </c>
      <c r="D1427" s="1" t="s">
        <v>6448</v>
      </c>
      <c r="E1427" s="71">
        <v>2699401</v>
      </c>
      <c r="F1427" s="1" t="s">
        <v>6449</v>
      </c>
      <c r="G1427" s="1" t="s">
        <v>6450</v>
      </c>
      <c r="H1427" s="72">
        <v>2719951</v>
      </c>
      <c r="I1427" s="1" t="s">
        <v>6451</v>
      </c>
      <c r="J1427" s="73">
        <v>1</v>
      </c>
      <c r="K1427" s="73">
        <v>1</v>
      </c>
      <c r="L1427" s="73">
        <v>1</v>
      </c>
      <c r="M1427" s="1">
        <v>1</v>
      </c>
      <c r="N1427" s="1" t="s">
        <v>1375</v>
      </c>
      <c r="O1427" s="1" t="s">
        <v>1447</v>
      </c>
      <c r="P1427" s="1">
        <v>35201010</v>
      </c>
      <c r="Q1427" s="73">
        <v>178217142</v>
      </c>
      <c r="R1427" s="74">
        <v>83.67</v>
      </c>
      <c r="S1427" s="1" t="s">
        <v>1448</v>
      </c>
      <c r="T1427" s="75">
        <v>1</v>
      </c>
      <c r="U1427" s="76">
        <v>14911428271.139999</v>
      </c>
      <c r="V1427" s="77">
        <v>14911428271.139999</v>
      </c>
      <c r="W1427" s="77">
        <v>14911428271.139999</v>
      </c>
      <c r="X1427" s="76">
        <v>2.3376180963599998E-2</v>
      </c>
      <c r="Y1427" s="71">
        <v>0</v>
      </c>
      <c r="Z1427" s="71">
        <v>1</v>
      </c>
      <c r="AA1427" s="71">
        <v>0</v>
      </c>
      <c r="AB1427" s="71">
        <v>0</v>
      </c>
      <c r="AC1427" s="73">
        <v>0.65</v>
      </c>
      <c r="AD1427" s="73">
        <v>0.35</v>
      </c>
      <c r="AE1427" s="1" t="s">
        <v>6452</v>
      </c>
      <c r="AF1427" s="1" t="s">
        <v>1450</v>
      </c>
      <c r="AG1427" s="1" t="s">
        <v>1451</v>
      </c>
      <c r="AI1427" s="2" t="str">
        <f>INDEX('ISO2-ISO3'!$D$1:$D$249, MATCH($N1427, 'ISO2-ISO3'!$C$1:$C$249, 0))</f>
        <v>USA</v>
      </c>
      <c r="AJ1427" s="2" t="str">
        <f>INDEX('WB Country Groups'!$C$2:$C$219, MATCH($AI1427, 'WB Country Groups'!$B$2:$B$219, 0))</f>
        <v>North America</v>
      </c>
    </row>
    <row r="1428" spans="1:36">
      <c r="A1428" s="70">
        <v>45169</v>
      </c>
      <c r="B1428" s="70">
        <v>45169</v>
      </c>
      <c r="C1428" s="71">
        <v>892400</v>
      </c>
      <c r="D1428" s="1" t="s">
        <v>6453</v>
      </c>
      <c r="E1428" s="71">
        <v>2701301</v>
      </c>
      <c r="F1428" s="1" t="s">
        <v>6454</v>
      </c>
      <c r="G1428" s="1" t="s">
        <v>6455</v>
      </c>
      <c r="H1428" s="72" t="s">
        <v>6456</v>
      </c>
      <c r="I1428" s="1" t="s">
        <v>6457</v>
      </c>
      <c r="J1428" s="73">
        <v>0.8</v>
      </c>
      <c r="K1428" s="73">
        <v>0.8</v>
      </c>
      <c r="L1428" s="73">
        <v>0.8</v>
      </c>
      <c r="M1428" s="1">
        <v>1</v>
      </c>
      <c r="N1428" s="1" t="s">
        <v>1375</v>
      </c>
      <c r="O1428" s="1" t="s">
        <v>1455</v>
      </c>
      <c r="P1428" s="1">
        <v>25201010</v>
      </c>
      <c r="Q1428" s="73">
        <v>191359482</v>
      </c>
      <c r="R1428" s="74">
        <v>106.02</v>
      </c>
      <c r="S1428" s="1" t="s">
        <v>1448</v>
      </c>
      <c r="T1428" s="75">
        <v>1</v>
      </c>
      <c r="U1428" s="76">
        <v>16230345825.312</v>
      </c>
      <c r="V1428" s="77">
        <v>16230345825.312</v>
      </c>
      <c r="W1428" s="77">
        <v>20287932281.639999</v>
      </c>
      <c r="X1428" s="76">
        <v>2.5443806871899999E-2</v>
      </c>
      <c r="Y1428" s="71">
        <v>0</v>
      </c>
      <c r="Z1428" s="71">
        <v>1</v>
      </c>
      <c r="AA1428" s="71">
        <v>0</v>
      </c>
      <c r="AB1428" s="71">
        <v>0</v>
      </c>
      <c r="AC1428" s="73">
        <v>1</v>
      </c>
      <c r="AD1428" s="73">
        <v>0</v>
      </c>
      <c r="AE1428" s="1" t="s">
        <v>1449</v>
      </c>
      <c r="AF1428" s="1" t="s">
        <v>1450</v>
      </c>
      <c r="AG1428" s="1" t="s">
        <v>1451</v>
      </c>
      <c r="AI1428" s="2" t="str">
        <f>INDEX('ISO2-ISO3'!$D$1:$D$249, MATCH($N1428, 'ISO2-ISO3'!$C$1:$C$249, 0))</f>
        <v>USA</v>
      </c>
      <c r="AJ1428" s="2" t="str">
        <f>INDEX('WB Country Groups'!$C$2:$C$219, MATCH($AI1428, 'WB Country Groups'!$B$2:$B$219, 0))</f>
        <v>North America</v>
      </c>
    </row>
    <row r="1429" spans="1:36">
      <c r="A1429" s="70">
        <v>45169</v>
      </c>
      <c r="B1429" s="70">
        <v>45169</v>
      </c>
      <c r="C1429" s="71">
        <v>892400</v>
      </c>
      <c r="D1429" s="1" t="s">
        <v>6458</v>
      </c>
      <c r="E1429" s="71">
        <v>2703401</v>
      </c>
      <c r="F1429" s="1">
        <v>422806109</v>
      </c>
      <c r="G1429" s="1" t="s">
        <v>6459</v>
      </c>
      <c r="H1429" s="72">
        <v>2419217</v>
      </c>
      <c r="I1429" s="1" t="s">
        <v>6460</v>
      </c>
      <c r="J1429" s="73">
        <v>0.8</v>
      </c>
      <c r="K1429" s="73">
        <v>0.8</v>
      </c>
      <c r="L1429" s="73">
        <v>0.8</v>
      </c>
      <c r="M1429" s="1">
        <v>1</v>
      </c>
      <c r="N1429" s="1" t="s">
        <v>1375</v>
      </c>
      <c r="O1429" s="1" t="s">
        <v>1467</v>
      </c>
      <c r="P1429" s="1">
        <v>20101010</v>
      </c>
      <c r="Q1429" s="73">
        <v>54660048</v>
      </c>
      <c r="R1429" s="74">
        <v>168.71</v>
      </c>
      <c r="S1429" s="1" t="s">
        <v>1448</v>
      </c>
      <c r="T1429" s="75">
        <v>1</v>
      </c>
      <c r="U1429" s="76">
        <v>7377357358.4639997</v>
      </c>
      <c r="V1429" s="77">
        <v>7377357358.4639997</v>
      </c>
      <c r="W1429" s="77">
        <v>20358310503.669998</v>
      </c>
      <c r="X1429" s="76">
        <v>1.1565253006499999E-2</v>
      </c>
      <c r="Y1429" s="71">
        <v>0</v>
      </c>
      <c r="Z1429" s="71">
        <v>1</v>
      </c>
      <c r="AA1429" s="71">
        <v>0</v>
      </c>
      <c r="AB1429" s="71">
        <v>0</v>
      </c>
      <c r="AC1429" s="73">
        <v>0</v>
      </c>
      <c r="AD1429" s="73">
        <v>1</v>
      </c>
      <c r="AE1429" s="1" t="s">
        <v>1449</v>
      </c>
      <c r="AF1429" s="1" t="s">
        <v>1450</v>
      </c>
      <c r="AG1429" s="1" t="s">
        <v>1451</v>
      </c>
      <c r="AI1429" s="2" t="str">
        <f>INDEX('ISO2-ISO3'!$D$1:$D$249, MATCH($N1429, 'ISO2-ISO3'!$C$1:$C$249, 0))</f>
        <v>USA</v>
      </c>
      <c r="AJ1429" s="2" t="str">
        <f>INDEX('WB Country Groups'!$C$2:$C$219, MATCH($AI1429, 'WB Country Groups'!$B$2:$B$219, 0))</f>
        <v>North America</v>
      </c>
    </row>
    <row r="1430" spans="1:36">
      <c r="A1430" s="70">
        <v>45169</v>
      </c>
      <c r="B1430" s="70">
        <v>45169</v>
      </c>
      <c r="C1430" s="71">
        <v>892400</v>
      </c>
      <c r="D1430" s="1" t="s">
        <v>6461</v>
      </c>
      <c r="E1430" s="71">
        <v>2703402</v>
      </c>
      <c r="F1430" s="1">
        <v>422806208</v>
      </c>
      <c r="G1430" s="1" t="s">
        <v>6462</v>
      </c>
      <c r="H1430" s="72">
        <v>2237561</v>
      </c>
      <c r="I1430" s="1" t="s">
        <v>6463</v>
      </c>
      <c r="J1430" s="73">
        <v>0.9</v>
      </c>
      <c r="K1430" s="73">
        <v>0.9</v>
      </c>
      <c r="L1430" s="73">
        <v>0.9</v>
      </c>
      <c r="M1430" s="1">
        <v>1</v>
      </c>
      <c r="N1430" s="1" t="s">
        <v>1375</v>
      </c>
      <c r="O1430" s="1" t="s">
        <v>1467</v>
      </c>
      <c r="P1430" s="1">
        <v>20101010</v>
      </c>
      <c r="Q1430" s="73">
        <v>82231513</v>
      </c>
      <c r="R1430" s="74">
        <v>135.43</v>
      </c>
      <c r="S1430" s="1" t="s">
        <v>1448</v>
      </c>
      <c r="T1430" s="75">
        <v>1</v>
      </c>
      <c r="U1430" s="76">
        <v>10022952425.031</v>
      </c>
      <c r="V1430" s="77">
        <v>10022952425.031</v>
      </c>
      <c r="W1430" s="77">
        <v>20358310503.669998</v>
      </c>
      <c r="X1430" s="76">
        <v>1.5712669867500001E-2</v>
      </c>
      <c r="Y1430" s="71">
        <v>0</v>
      </c>
      <c r="Z1430" s="71">
        <v>1</v>
      </c>
      <c r="AA1430" s="71">
        <v>0</v>
      </c>
      <c r="AB1430" s="71">
        <v>0</v>
      </c>
      <c r="AC1430" s="73">
        <v>0.35</v>
      </c>
      <c r="AD1430" s="73">
        <v>0.65</v>
      </c>
      <c r="AE1430" s="1" t="s">
        <v>1449</v>
      </c>
      <c r="AF1430" s="1" t="s">
        <v>1450</v>
      </c>
      <c r="AG1430" s="1" t="s">
        <v>1585</v>
      </c>
      <c r="AI1430" s="2" t="str">
        <f>INDEX('ISO2-ISO3'!$D$1:$D$249, MATCH($N1430, 'ISO2-ISO3'!$C$1:$C$249, 0))</f>
        <v>USA</v>
      </c>
      <c r="AJ1430" s="2" t="str">
        <f>INDEX('WB Country Groups'!$C$2:$C$219, MATCH($AI1430, 'WB Country Groups'!$B$2:$B$219, 0))</f>
        <v>North America</v>
      </c>
    </row>
    <row r="1431" spans="1:36">
      <c r="A1431" s="70">
        <v>45169</v>
      </c>
      <c r="B1431" s="70">
        <v>45169</v>
      </c>
      <c r="C1431" s="71">
        <v>892400</v>
      </c>
      <c r="D1431" s="1" t="s">
        <v>6464</v>
      </c>
      <c r="E1431" s="71">
        <v>2703701</v>
      </c>
      <c r="F1431" s="1">
        <v>403949100</v>
      </c>
      <c r="G1431" s="1" t="s">
        <v>6465</v>
      </c>
      <c r="H1431" s="72" t="s">
        <v>6466</v>
      </c>
      <c r="I1431" s="1" t="s">
        <v>6467</v>
      </c>
      <c r="J1431" s="73">
        <v>0.8</v>
      </c>
      <c r="K1431" s="73">
        <v>0.8</v>
      </c>
      <c r="L1431" s="73">
        <v>0.8</v>
      </c>
      <c r="M1431" s="1">
        <v>1</v>
      </c>
      <c r="N1431" s="1" t="s">
        <v>1375</v>
      </c>
      <c r="O1431" s="1" t="s">
        <v>1541</v>
      </c>
      <c r="P1431" s="1">
        <v>10102030</v>
      </c>
      <c r="Q1431" s="73">
        <v>192730210</v>
      </c>
      <c r="R1431" s="74">
        <v>55.09</v>
      </c>
      <c r="S1431" s="1" t="s">
        <v>1448</v>
      </c>
      <c r="T1431" s="75">
        <v>1</v>
      </c>
      <c r="U1431" s="76">
        <v>8494005815.1199999</v>
      </c>
      <c r="V1431" s="77">
        <v>8494005815.1199999</v>
      </c>
      <c r="W1431" s="77">
        <v>10617507268.9</v>
      </c>
      <c r="X1431" s="76">
        <v>1.33157879601E-2</v>
      </c>
      <c r="Y1431" s="71">
        <v>0</v>
      </c>
      <c r="Z1431" s="71">
        <v>1</v>
      </c>
      <c r="AA1431" s="71">
        <v>0</v>
      </c>
      <c r="AB1431" s="71">
        <v>0</v>
      </c>
      <c r="AC1431" s="73">
        <v>1</v>
      </c>
      <c r="AD1431" s="73">
        <v>0</v>
      </c>
      <c r="AE1431" s="1" t="s">
        <v>1449</v>
      </c>
      <c r="AF1431" s="1" t="s">
        <v>1450</v>
      </c>
      <c r="AG1431" s="1" t="s">
        <v>1451</v>
      </c>
      <c r="AI1431" s="2" t="str">
        <f>INDEX('ISO2-ISO3'!$D$1:$D$249, MATCH($N1431, 'ISO2-ISO3'!$C$1:$C$249, 0))</f>
        <v>USA</v>
      </c>
      <c r="AJ1431" s="2" t="str">
        <f>INDEX('WB Country Groups'!$C$2:$C$219, MATCH($AI1431, 'WB Country Groups'!$B$2:$B$219, 0))</f>
        <v>North America</v>
      </c>
    </row>
    <row r="1432" spans="1:36">
      <c r="A1432" s="70">
        <v>45169</v>
      </c>
      <c r="B1432" s="70">
        <v>45169</v>
      </c>
      <c r="C1432" s="71">
        <v>892400</v>
      </c>
      <c r="D1432" s="1" t="s">
        <v>6468</v>
      </c>
      <c r="E1432" s="71">
        <v>2705101</v>
      </c>
      <c r="F1432" s="1" t="s">
        <v>6469</v>
      </c>
      <c r="G1432" s="1" t="s">
        <v>6470</v>
      </c>
      <c r="H1432" s="72">
        <v>2871301</v>
      </c>
      <c r="I1432" s="1" t="s">
        <v>6471</v>
      </c>
      <c r="J1432" s="73">
        <v>1</v>
      </c>
      <c r="K1432" s="73">
        <v>1</v>
      </c>
      <c r="L1432" s="73">
        <v>1</v>
      </c>
      <c r="M1432" s="1">
        <v>1</v>
      </c>
      <c r="N1432" s="1" t="s">
        <v>1375</v>
      </c>
      <c r="O1432" s="1" t="s">
        <v>1447</v>
      </c>
      <c r="P1432" s="1">
        <v>35101010</v>
      </c>
      <c r="Q1432" s="73">
        <v>350257007</v>
      </c>
      <c r="R1432" s="74">
        <v>312.68</v>
      </c>
      <c r="S1432" s="1" t="s">
        <v>1448</v>
      </c>
      <c r="T1432" s="75">
        <v>1</v>
      </c>
      <c r="U1432" s="76">
        <v>109518360948.75999</v>
      </c>
      <c r="V1432" s="77">
        <v>109518360948.75999</v>
      </c>
      <c r="W1432" s="77">
        <v>109518360948.75999</v>
      </c>
      <c r="X1432" s="76">
        <v>0.1716885182173</v>
      </c>
      <c r="Y1432" s="71">
        <v>1</v>
      </c>
      <c r="Z1432" s="71">
        <v>0</v>
      </c>
      <c r="AA1432" s="71">
        <v>0</v>
      </c>
      <c r="AB1432" s="71">
        <v>0</v>
      </c>
      <c r="AC1432" s="73">
        <v>0</v>
      </c>
      <c r="AD1432" s="73">
        <v>1</v>
      </c>
      <c r="AE1432" s="1" t="s">
        <v>1475</v>
      </c>
      <c r="AF1432" s="1" t="s">
        <v>1450</v>
      </c>
      <c r="AG1432" s="1" t="s">
        <v>1451</v>
      </c>
      <c r="AI1432" s="2" t="str">
        <f>INDEX('ISO2-ISO3'!$D$1:$D$249, MATCH($N1432, 'ISO2-ISO3'!$C$1:$C$249, 0))</f>
        <v>USA</v>
      </c>
      <c r="AJ1432" s="2" t="str">
        <f>INDEX('WB Country Groups'!$C$2:$C$219, MATCH($AI1432, 'WB Country Groups'!$B$2:$B$219, 0))</f>
        <v>North America</v>
      </c>
    </row>
    <row r="1433" spans="1:36">
      <c r="A1433" s="70">
        <v>45169</v>
      </c>
      <c r="B1433" s="70">
        <v>45169</v>
      </c>
      <c r="C1433" s="71">
        <v>892400</v>
      </c>
      <c r="D1433" s="1" t="s">
        <v>6472</v>
      </c>
      <c r="E1433" s="71">
        <v>2707801</v>
      </c>
      <c r="F1433" s="1">
        <v>573874104</v>
      </c>
      <c r="G1433" s="1" t="s">
        <v>6473</v>
      </c>
      <c r="H1433" s="72" t="s">
        <v>6474</v>
      </c>
      <c r="I1433" s="1" t="s">
        <v>6475</v>
      </c>
      <c r="J1433" s="73">
        <v>1</v>
      </c>
      <c r="K1433" s="73">
        <v>1</v>
      </c>
      <c r="L1433" s="73">
        <v>1</v>
      </c>
      <c r="M1433" s="1">
        <v>1</v>
      </c>
      <c r="N1433" s="1" t="s">
        <v>1375</v>
      </c>
      <c r="O1433" s="1" t="s">
        <v>1474</v>
      </c>
      <c r="P1433" s="1">
        <v>45301020</v>
      </c>
      <c r="Q1433" s="73">
        <v>856900000</v>
      </c>
      <c r="R1433" s="74">
        <v>58.25</v>
      </c>
      <c r="S1433" s="1" t="s">
        <v>1448</v>
      </c>
      <c r="T1433" s="75">
        <v>1</v>
      </c>
      <c r="U1433" s="76">
        <v>49914425000</v>
      </c>
      <c r="V1433" s="77">
        <v>49914425000</v>
      </c>
      <c r="W1433" s="77">
        <v>49914425000</v>
      </c>
      <c r="X1433" s="76">
        <v>7.8249287075499996E-2</v>
      </c>
      <c r="Y1433" s="71">
        <v>1</v>
      </c>
      <c r="Z1433" s="71">
        <v>0</v>
      </c>
      <c r="AA1433" s="71">
        <v>0</v>
      </c>
      <c r="AB1433" s="71">
        <v>0</v>
      </c>
      <c r="AC1433" s="73">
        <v>1</v>
      </c>
      <c r="AD1433" s="73">
        <v>0</v>
      </c>
      <c r="AE1433" s="1" t="s">
        <v>1475</v>
      </c>
      <c r="AF1433" s="1" t="s">
        <v>1450</v>
      </c>
      <c r="AG1433" s="1" t="s">
        <v>1451</v>
      </c>
      <c r="AI1433" s="2" t="str">
        <f>INDEX('ISO2-ISO3'!$D$1:$D$249, MATCH($N1433, 'ISO2-ISO3'!$C$1:$C$249, 0))</f>
        <v>USA</v>
      </c>
      <c r="AJ1433" s="2" t="str">
        <f>INDEX('WB Country Groups'!$C$2:$C$219, MATCH($AI1433, 'WB Country Groups'!$B$2:$B$219, 0))</f>
        <v>North America</v>
      </c>
    </row>
    <row r="1434" spans="1:36">
      <c r="A1434" s="70">
        <v>45169</v>
      </c>
      <c r="B1434" s="70">
        <v>45169</v>
      </c>
      <c r="C1434" s="71">
        <v>892400</v>
      </c>
      <c r="D1434" s="1" t="s">
        <v>6476</v>
      </c>
      <c r="E1434" s="71">
        <v>2708901</v>
      </c>
      <c r="F1434" s="1">
        <v>592688105</v>
      </c>
      <c r="G1434" s="1" t="s">
        <v>6477</v>
      </c>
      <c r="H1434" s="72">
        <v>2126249</v>
      </c>
      <c r="I1434" s="1" t="s">
        <v>6478</v>
      </c>
      <c r="J1434" s="73">
        <v>1</v>
      </c>
      <c r="K1434" s="73">
        <v>1</v>
      </c>
      <c r="L1434" s="73">
        <v>1</v>
      </c>
      <c r="M1434" s="1">
        <v>1</v>
      </c>
      <c r="N1434" s="1" t="s">
        <v>1375</v>
      </c>
      <c r="O1434" s="1" t="s">
        <v>1447</v>
      </c>
      <c r="P1434" s="1">
        <v>35203010</v>
      </c>
      <c r="Q1434" s="73">
        <v>22070068</v>
      </c>
      <c r="R1434" s="74">
        <v>1213.48</v>
      </c>
      <c r="S1434" s="1" t="s">
        <v>1448</v>
      </c>
      <c r="T1434" s="75">
        <v>1</v>
      </c>
      <c r="U1434" s="76">
        <v>26781586116.639999</v>
      </c>
      <c r="V1434" s="77">
        <v>26781586116.639999</v>
      </c>
      <c r="W1434" s="77">
        <v>26781586116.639999</v>
      </c>
      <c r="X1434" s="76">
        <v>4.1984657148299999E-2</v>
      </c>
      <c r="Y1434" s="71">
        <v>1</v>
      </c>
      <c r="Z1434" s="71">
        <v>0</v>
      </c>
      <c r="AA1434" s="71">
        <v>0</v>
      </c>
      <c r="AB1434" s="71">
        <v>0</v>
      </c>
      <c r="AC1434" s="73">
        <v>0</v>
      </c>
      <c r="AD1434" s="73">
        <v>1</v>
      </c>
      <c r="AE1434" s="1" t="s">
        <v>1449</v>
      </c>
      <c r="AF1434" s="1" t="s">
        <v>1450</v>
      </c>
      <c r="AG1434" s="1" t="s">
        <v>1451</v>
      </c>
      <c r="AI1434" s="2" t="str">
        <f>INDEX('ISO2-ISO3'!$D$1:$D$249, MATCH($N1434, 'ISO2-ISO3'!$C$1:$C$249, 0))</f>
        <v>USA</v>
      </c>
      <c r="AJ1434" s="2" t="str">
        <f>INDEX('WB Country Groups'!$C$2:$C$219, MATCH($AI1434, 'WB Country Groups'!$B$2:$B$219, 0))</f>
        <v>North America</v>
      </c>
    </row>
    <row r="1435" spans="1:36">
      <c r="A1435" s="70">
        <v>45169</v>
      </c>
      <c r="B1435" s="70">
        <v>45169</v>
      </c>
      <c r="C1435" s="71">
        <v>892400</v>
      </c>
      <c r="D1435" s="1" t="s">
        <v>6479</v>
      </c>
      <c r="E1435" s="71">
        <v>2724001</v>
      </c>
      <c r="F1435" s="1">
        <v>902252105</v>
      </c>
      <c r="G1435" s="1" t="s">
        <v>6480</v>
      </c>
      <c r="H1435" s="72">
        <v>2909644</v>
      </c>
      <c r="I1435" s="1" t="s">
        <v>6481</v>
      </c>
      <c r="J1435" s="73">
        <v>1</v>
      </c>
      <c r="K1435" s="73">
        <v>1</v>
      </c>
      <c r="L1435" s="73">
        <v>1</v>
      </c>
      <c r="M1435" s="1">
        <v>1</v>
      </c>
      <c r="N1435" s="1" t="s">
        <v>1375</v>
      </c>
      <c r="O1435" s="1" t="s">
        <v>1474</v>
      </c>
      <c r="P1435" s="1">
        <v>45103010</v>
      </c>
      <c r="Q1435" s="73">
        <v>41895333</v>
      </c>
      <c r="R1435" s="74">
        <v>398.43</v>
      </c>
      <c r="S1435" s="1" t="s">
        <v>1448</v>
      </c>
      <c r="T1435" s="75">
        <v>1</v>
      </c>
      <c r="U1435" s="76">
        <v>16692357527.190001</v>
      </c>
      <c r="V1435" s="77">
        <v>16692357527.190001</v>
      </c>
      <c r="W1435" s="77">
        <v>16692357527.190001</v>
      </c>
      <c r="X1435" s="76">
        <v>2.6168088205199998E-2</v>
      </c>
      <c r="Y1435" s="71">
        <v>0</v>
      </c>
      <c r="Z1435" s="71">
        <v>1</v>
      </c>
      <c r="AA1435" s="71">
        <v>0</v>
      </c>
      <c r="AB1435" s="71">
        <v>0</v>
      </c>
      <c r="AC1435" s="73">
        <v>0</v>
      </c>
      <c r="AD1435" s="73">
        <v>1</v>
      </c>
      <c r="AE1435" s="1" t="s">
        <v>1449</v>
      </c>
      <c r="AF1435" s="1" t="s">
        <v>1450</v>
      </c>
      <c r="AG1435" s="1" t="s">
        <v>1451</v>
      </c>
      <c r="AI1435" s="2" t="str">
        <f>INDEX('ISO2-ISO3'!$D$1:$D$249, MATCH($N1435, 'ISO2-ISO3'!$C$1:$C$249, 0))</f>
        <v>USA</v>
      </c>
      <c r="AJ1435" s="2" t="str">
        <f>INDEX('WB Country Groups'!$C$2:$C$219, MATCH($AI1435, 'WB Country Groups'!$B$2:$B$219, 0))</f>
        <v>North America</v>
      </c>
    </row>
    <row r="1436" spans="1:36">
      <c r="A1436" s="70">
        <v>45169</v>
      </c>
      <c r="B1436" s="70">
        <v>45169</v>
      </c>
      <c r="C1436" s="71">
        <v>892400</v>
      </c>
      <c r="D1436" s="1" t="s">
        <v>6482</v>
      </c>
      <c r="E1436" s="71">
        <v>2728501</v>
      </c>
      <c r="F1436" s="1" t="s">
        <v>6483</v>
      </c>
      <c r="G1436" s="1" t="s">
        <v>6484</v>
      </c>
      <c r="H1436" s="72" t="s">
        <v>6485</v>
      </c>
      <c r="I1436" s="1" t="s">
        <v>6486</v>
      </c>
      <c r="J1436" s="73">
        <v>0.45</v>
      </c>
      <c r="K1436" s="73">
        <v>0.45</v>
      </c>
      <c r="L1436" s="73">
        <v>0.45</v>
      </c>
      <c r="M1436" s="1">
        <v>1</v>
      </c>
      <c r="N1436" s="1" t="s">
        <v>1239</v>
      </c>
      <c r="O1436" s="1" t="s">
        <v>1484</v>
      </c>
      <c r="P1436" s="1">
        <v>40101010</v>
      </c>
      <c r="Q1436" s="73">
        <v>5264457392</v>
      </c>
      <c r="R1436" s="74">
        <v>139.30000000000001</v>
      </c>
      <c r="S1436" s="1" t="s">
        <v>3727</v>
      </c>
      <c r="T1436" s="75">
        <v>56.62</v>
      </c>
      <c r="U1436" s="76">
        <v>5828373571.4856901</v>
      </c>
      <c r="V1436" s="77">
        <v>5828373571.4856901</v>
      </c>
      <c r="W1436" s="77">
        <v>12951941269.968201</v>
      </c>
      <c r="X1436" s="76">
        <v>9.1369594416999995E-3</v>
      </c>
      <c r="Y1436" s="71">
        <v>1</v>
      </c>
      <c r="Z1436" s="71">
        <v>0</v>
      </c>
      <c r="AA1436" s="71">
        <v>0</v>
      </c>
      <c r="AB1436" s="71">
        <v>0</v>
      </c>
      <c r="AC1436" s="73">
        <v>1</v>
      </c>
      <c r="AD1436" s="73">
        <v>0</v>
      </c>
      <c r="AE1436" s="1" t="s">
        <v>3728</v>
      </c>
      <c r="AF1436" s="1" t="s">
        <v>1450</v>
      </c>
      <c r="AG1436" s="1" t="s">
        <v>1451</v>
      </c>
      <c r="AI1436" s="2" t="str">
        <f>INDEX('ISO2-ISO3'!$D$1:$D$249, MATCH($N1436, 'ISO2-ISO3'!$C$1:$C$249, 0))</f>
        <v>PHL</v>
      </c>
      <c r="AJ1436" s="2" t="str">
        <f>INDEX('WB Country Groups'!$C$2:$C$219, MATCH($AI1436, 'WB Country Groups'!$B$2:$B$219, 0))</f>
        <v>East Asia &amp; Pacific</v>
      </c>
    </row>
    <row r="1437" spans="1:36">
      <c r="A1437" s="70">
        <v>45169</v>
      </c>
      <c r="B1437" s="70">
        <v>45169</v>
      </c>
      <c r="C1437" s="71">
        <v>892400</v>
      </c>
      <c r="D1437" s="1" t="s">
        <v>6487</v>
      </c>
      <c r="E1437" s="71">
        <v>2728601</v>
      </c>
      <c r="G1437" s="1" t="s">
        <v>6488</v>
      </c>
      <c r="H1437" s="72">
        <v>6321954</v>
      </c>
      <c r="I1437" s="1" t="s">
        <v>6489</v>
      </c>
      <c r="J1437" s="73">
        <v>1</v>
      </c>
      <c r="K1437" s="73">
        <v>1</v>
      </c>
      <c r="L1437" s="73">
        <v>1</v>
      </c>
      <c r="M1437" s="1">
        <v>1</v>
      </c>
      <c r="N1437" s="1" t="s">
        <v>975</v>
      </c>
      <c r="O1437" s="1" t="s">
        <v>1455</v>
      </c>
      <c r="P1437" s="1">
        <v>25301020</v>
      </c>
      <c r="Q1437" s="73">
        <v>932562000</v>
      </c>
      <c r="R1437" s="74">
        <v>14.06</v>
      </c>
      <c r="S1437" s="1" t="s">
        <v>1565</v>
      </c>
      <c r="T1437" s="75">
        <v>7.8417500000000002</v>
      </c>
      <c r="U1437" s="76">
        <v>1672053013.67679</v>
      </c>
      <c r="V1437" s="77">
        <v>1672053013.67679</v>
      </c>
      <c r="W1437" s="77">
        <v>5246597613.4663801</v>
      </c>
      <c r="X1437" s="76">
        <v>2.6212253526E-3</v>
      </c>
      <c r="Y1437" s="71">
        <v>0</v>
      </c>
      <c r="Z1437" s="71">
        <v>1</v>
      </c>
      <c r="AA1437" s="71">
        <v>0</v>
      </c>
      <c r="AB1437" s="71">
        <v>0</v>
      </c>
      <c r="AC1437" s="73">
        <v>0.65</v>
      </c>
      <c r="AD1437" s="73">
        <v>0.35</v>
      </c>
      <c r="AE1437" s="1" t="s">
        <v>1566</v>
      </c>
      <c r="AF1437" s="1" t="s">
        <v>1450</v>
      </c>
      <c r="AG1437" s="1" t="s">
        <v>3494</v>
      </c>
      <c r="AI1437" s="2" t="str">
        <f>INDEX('ISO2-ISO3'!$D$1:$D$249, MATCH($N1437, 'ISO2-ISO3'!$C$1:$C$249, 0))</f>
        <v>CHN</v>
      </c>
      <c r="AJ1437" s="2" t="str">
        <f>INDEX('WB Country Groups'!$C$2:$C$219, MATCH($AI1437, 'WB Country Groups'!$B$2:$B$219, 0))</f>
        <v>East Asia &amp; Pacific</v>
      </c>
    </row>
    <row r="1438" spans="1:36">
      <c r="A1438" s="70">
        <v>45169</v>
      </c>
      <c r="B1438" s="70">
        <v>45169</v>
      </c>
      <c r="C1438" s="71">
        <v>892400</v>
      </c>
      <c r="D1438" s="1" t="s">
        <v>6490</v>
      </c>
      <c r="E1438" s="71">
        <v>2729001</v>
      </c>
      <c r="G1438" s="1" t="s">
        <v>6491</v>
      </c>
      <c r="H1438" s="72" t="s">
        <v>6492</v>
      </c>
      <c r="I1438" s="1" t="s">
        <v>6493</v>
      </c>
      <c r="J1438" s="73">
        <v>0.8</v>
      </c>
      <c r="K1438" s="73">
        <v>0.8</v>
      </c>
      <c r="L1438" s="73">
        <v>0.8</v>
      </c>
      <c r="M1438" s="1">
        <v>1</v>
      </c>
      <c r="N1438" s="1" t="s">
        <v>1129</v>
      </c>
      <c r="O1438" s="1" t="s">
        <v>1484</v>
      </c>
      <c r="P1438" s="1">
        <v>40101010</v>
      </c>
      <c r="Q1438" s="73">
        <v>760535260</v>
      </c>
      <c r="R1438" s="74">
        <v>11910</v>
      </c>
      <c r="S1438" s="1" t="s">
        <v>3451</v>
      </c>
      <c r="T1438" s="75">
        <v>1321.75</v>
      </c>
      <c r="U1438" s="76">
        <v>5482413434.6737299</v>
      </c>
      <c r="V1438" s="77">
        <v>5482413434.6737299</v>
      </c>
      <c r="W1438" s="77">
        <v>6853016793.3421602</v>
      </c>
      <c r="X1438" s="76">
        <v>8.5946085267999996E-3</v>
      </c>
      <c r="Y1438" s="71">
        <v>0</v>
      </c>
      <c r="Z1438" s="71">
        <v>1</v>
      </c>
      <c r="AA1438" s="71">
        <v>0</v>
      </c>
      <c r="AB1438" s="71">
        <v>0</v>
      </c>
      <c r="AC1438" s="73">
        <v>1</v>
      </c>
      <c r="AD1438" s="73">
        <v>0</v>
      </c>
      <c r="AE1438" s="1" t="s">
        <v>3452</v>
      </c>
      <c r="AF1438" s="1" t="s">
        <v>1450</v>
      </c>
      <c r="AG1438" s="1" t="s">
        <v>1451</v>
      </c>
      <c r="AI1438" s="2" t="str">
        <f>INDEX('ISO2-ISO3'!$D$1:$D$249, MATCH($N1438, 'ISO2-ISO3'!$C$1:$C$249, 0))</f>
        <v>KOR</v>
      </c>
      <c r="AJ1438" s="2" t="str">
        <f>INDEX('WB Country Groups'!$C$2:$C$219, MATCH($AI1438, 'WB Country Groups'!$B$2:$B$219, 0))</f>
        <v>East Asia &amp; Pacific</v>
      </c>
    </row>
    <row r="1439" spans="1:36">
      <c r="A1439" s="70">
        <v>45169</v>
      </c>
      <c r="B1439" s="70">
        <v>45169</v>
      </c>
      <c r="C1439" s="71">
        <v>892400</v>
      </c>
      <c r="D1439" s="1" t="s">
        <v>6494</v>
      </c>
      <c r="E1439" s="71">
        <v>2740901</v>
      </c>
      <c r="F1439" s="1">
        <v>759916109</v>
      </c>
      <c r="G1439" s="1" t="s">
        <v>6495</v>
      </c>
      <c r="H1439" s="72">
        <v>2731654</v>
      </c>
      <c r="I1439" s="1" t="s">
        <v>6496</v>
      </c>
      <c r="J1439" s="73">
        <v>0.95</v>
      </c>
      <c r="K1439" s="73">
        <v>0.95</v>
      </c>
      <c r="L1439" s="73">
        <v>0.95</v>
      </c>
      <c r="M1439" s="1">
        <v>1</v>
      </c>
      <c r="N1439" s="1" t="s">
        <v>1375</v>
      </c>
      <c r="O1439" s="1" t="s">
        <v>1447</v>
      </c>
      <c r="P1439" s="1">
        <v>35203010</v>
      </c>
      <c r="Q1439" s="73">
        <v>55644246</v>
      </c>
      <c r="R1439" s="74">
        <v>173.91</v>
      </c>
      <c r="S1439" s="1" t="s">
        <v>1448</v>
      </c>
      <c r="T1439" s="75">
        <v>1</v>
      </c>
      <c r="U1439" s="76">
        <v>9193236280.7670002</v>
      </c>
      <c r="V1439" s="77">
        <v>9193236280.7670002</v>
      </c>
      <c r="W1439" s="77">
        <v>9677090821.8600006</v>
      </c>
      <c r="X1439" s="76">
        <v>1.44119497497E-2</v>
      </c>
      <c r="Y1439" s="71">
        <v>0</v>
      </c>
      <c r="Z1439" s="71">
        <v>1</v>
      </c>
      <c r="AA1439" s="71">
        <v>0</v>
      </c>
      <c r="AB1439" s="71">
        <v>0</v>
      </c>
      <c r="AC1439" s="73">
        <v>0</v>
      </c>
      <c r="AD1439" s="73">
        <v>1</v>
      </c>
      <c r="AE1439" s="1" t="s">
        <v>1475</v>
      </c>
      <c r="AF1439" s="1" t="s">
        <v>1450</v>
      </c>
      <c r="AG1439" s="1" t="s">
        <v>1451</v>
      </c>
      <c r="AI1439" s="2" t="str">
        <f>INDEX('ISO2-ISO3'!$D$1:$D$249, MATCH($N1439, 'ISO2-ISO3'!$C$1:$C$249, 0))</f>
        <v>USA</v>
      </c>
      <c r="AJ1439" s="2" t="str">
        <f>INDEX('WB Country Groups'!$C$2:$C$219, MATCH($AI1439, 'WB Country Groups'!$B$2:$B$219, 0))</f>
        <v>North America</v>
      </c>
    </row>
    <row r="1440" spans="1:36">
      <c r="A1440" s="70">
        <v>45169</v>
      </c>
      <c r="B1440" s="70">
        <v>45169</v>
      </c>
      <c r="C1440" s="71">
        <v>892400</v>
      </c>
      <c r="D1440" s="1" t="s">
        <v>6497</v>
      </c>
      <c r="E1440" s="71">
        <v>2745101</v>
      </c>
      <c r="F1440" s="1" t="s">
        <v>6498</v>
      </c>
      <c r="G1440" s="1" t="s">
        <v>6499</v>
      </c>
      <c r="H1440" s="72">
        <v>2685717</v>
      </c>
      <c r="I1440" s="1" t="s">
        <v>6500</v>
      </c>
      <c r="J1440" s="73">
        <v>1</v>
      </c>
      <c r="K1440" s="73">
        <v>1</v>
      </c>
      <c r="L1440" s="73">
        <v>1</v>
      </c>
      <c r="M1440" s="1">
        <v>1</v>
      </c>
      <c r="N1440" s="1" t="s">
        <v>1375</v>
      </c>
      <c r="O1440" s="1" t="s">
        <v>1541</v>
      </c>
      <c r="P1440" s="1">
        <v>10102020</v>
      </c>
      <c r="Q1440" s="73">
        <v>1211878514</v>
      </c>
      <c r="R1440" s="74">
        <v>119.03</v>
      </c>
      <c r="S1440" s="1" t="s">
        <v>1448</v>
      </c>
      <c r="T1440" s="75">
        <v>1</v>
      </c>
      <c r="U1440" s="76">
        <v>144249899521.42001</v>
      </c>
      <c r="V1440" s="77">
        <v>144249899521.42001</v>
      </c>
      <c r="W1440" s="77">
        <v>144249899521.42001</v>
      </c>
      <c r="X1440" s="76">
        <v>0.2261360678455</v>
      </c>
      <c r="Y1440" s="71">
        <v>1</v>
      </c>
      <c r="Z1440" s="71">
        <v>0</v>
      </c>
      <c r="AA1440" s="71">
        <v>0</v>
      </c>
      <c r="AB1440" s="71">
        <v>0</v>
      </c>
      <c r="AC1440" s="73">
        <v>1</v>
      </c>
      <c r="AD1440" s="73">
        <v>0</v>
      </c>
      <c r="AE1440" s="1" t="s">
        <v>1449</v>
      </c>
      <c r="AF1440" s="1" t="s">
        <v>1450</v>
      </c>
      <c r="AG1440" s="1" t="s">
        <v>1451</v>
      </c>
      <c r="AI1440" s="2" t="str">
        <f>INDEX('ISO2-ISO3'!$D$1:$D$249, MATCH($N1440, 'ISO2-ISO3'!$C$1:$C$249, 0))</f>
        <v>USA</v>
      </c>
      <c r="AJ1440" s="2" t="str">
        <f>INDEX('WB Country Groups'!$C$2:$C$219, MATCH($AI1440, 'WB Country Groups'!$B$2:$B$219, 0))</f>
        <v>North America</v>
      </c>
    </row>
    <row r="1441" spans="1:36">
      <c r="A1441" s="70">
        <v>45169</v>
      </c>
      <c r="B1441" s="70">
        <v>45169</v>
      </c>
      <c r="C1441" s="71">
        <v>892400</v>
      </c>
      <c r="D1441" s="1" t="s">
        <v>6501</v>
      </c>
      <c r="E1441" s="71">
        <v>2745901</v>
      </c>
      <c r="G1441" s="1" t="s">
        <v>6502</v>
      </c>
      <c r="H1441" s="72" t="s">
        <v>6503</v>
      </c>
      <c r="I1441" s="1" t="s">
        <v>6504</v>
      </c>
      <c r="J1441" s="73">
        <v>1</v>
      </c>
      <c r="K1441" s="73">
        <v>1</v>
      </c>
      <c r="L1441" s="73">
        <v>1</v>
      </c>
      <c r="M1441" s="1">
        <v>1</v>
      </c>
      <c r="N1441" s="1" t="s">
        <v>1105</v>
      </c>
      <c r="O1441" s="1" t="s">
        <v>1455</v>
      </c>
      <c r="P1441" s="1">
        <v>25301010</v>
      </c>
      <c r="Q1441" s="73">
        <v>176422385</v>
      </c>
      <c r="R1441" s="74">
        <v>167.9</v>
      </c>
      <c r="S1441" s="1" t="s">
        <v>1456</v>
      </c>
      <c r="T1441" s="75">
        <v>0.92136177270005104</v>
      </c>
      <c r="U1441" s="76">
        <v>32149497970.481998</v>
      </c>
      <c r="V1441" s="77">
        <v>32149497970.481998</v>
      </c>
      <c r="W1441" s="77">
        <v>32149497970.481998</v>
      </c>
      <c r="X1441" s="76">
        <v>5.0399765118500001E-2</v>
      </c>
      <c r="Y1441" s="71">
        <v>1</v>
      </c>
      <c r="Z1441" s="71">
        <v>0</v>
      </c>
      <c r="AA1441" s="71">
        <v>0</v>
      </c>
      <c r="AB1441" s="71">
        <v>0</v>
      </c>
      <c r="AC1441" s="73">
        <v>0</v>
      </c>
      <c r="AD1441" s="73">
        <v>1</v>
      </c>
      <c r="AE1441" s="1" t="s">
        <v>1655</v>
      </c>
      <c r="AF1441" s="1" t="s">
        <v>1450</v>
      </c>
      <c r="AG1441" s="1" t="s">
        <v>1451</v>
      </c>
      <c r="AI1441" s="2" t="str">
        <f>INDEX('ISO2-ISO3'!$D$1:$D$249, MATCH($N1441, 'ISO2-ISO3'!$C$1:$C$249, 0))</f>
        <v>IRL</v>
      </c>
      <c r="AJ1441" s="2" t="str">
        <f>INDEX('WB Country Groups'!$C$2:$C$219, MATCH($AI1441, 'WB Country Groups'!$B$2:$B$219, 0))</f>
        <v>Europe &amp; Central Asia</v>
      </c>
    </row>
    <row r="1442" spans="1:36">
      <c r="A1442" s="70">
        <v>45169</v>
      </c>
      <c r="B1442" s="70">
        <v>45169</v>
      </c>
      <c r="C1442" s="71">
        <v>892400</v>
      </c>
      <c r="D1442" s="1" t="s">
        <v>6505</v>
      </c>
      <c r="E1442" s="71">
        <v>2746101</v>
      </c>
      <c r="G1442" s="1" t="s">
        <v>6506</v>
      </c>
      <c r="H1442" s="72">
        <v>6397580</v>
      </c>
      <c r="I1442" s="1" t="s">
        <v>6507</v>
      </c>
      <c r="J1442" s="73">
        <v>0.9</v>
      </c>
      <c r="K1442" s="73">
        <v>0.9</v>
      </c>
      <c r="L1442" s="73">
        <v>0.9</v>
      </c>
      <c r="M1442" s="1">
        <v>1</v>
      </c>
      <c r="N1442" s="1" t="s">
        <v>1115</v>
      </c>
      <c r="O1442" s="1" t="s">
        <v>1564</v>
      </c>
      <c r="P1442" s="1">
        <v>60104010</v>
      </c>
      <c r="Q1442" s="73">
        <v>1420410</v>
      </c>
      <c r="R1442" s="74">
        <v>605000</v>
      </c>
      <c r="S1442" s="1" t="s">
        <v>1479</v>
      </c>
      <c r="T1442" s="75">
        <v>145.58500000000001</v>
      </c>
      <c r="U1442" s="76">
        <v>5312451454.4767704</v>
      </c>
      <c r="V1442" s="77">
        <v>5312451454.4767704</v>
      </c>
      <c r="W1442" s="77">
        <v>5902723838.3075199</v>
      </c>
      <c r="X1442" s="76">
        <v>8.3281644321000006E-3</v>
      </c>
      <c r="Y1442" s="71">
        <v>0</v>
      </c>
      <c r="Z1442" s="71">
        <v>1</v>
      </c>
      <c r="AA1442" s="71">
        <v>0</v>
      </c>
      <c r="AB1442" s="71">
        <v>0</v>
      </c>
      <c r="AC1442" s="73">
        <v>1</v>
      </c>
      <c r="AD1442" s="73">
        <v>0</v>
      </c>
      <c r="AE1442" s="1" t="s">
        <v>1480</v>
      </c>
      <c r="AF1442" s="1" t="s">
        <v>1450</v>
      </c>
      <c r="AG1442" s="1" t="s">
        <v>1451</v>
      </c>
      <c r="AI1442" s="2" t="str">
        <f>INDEX('ISO2-ISO3'!$D$1:$D$249, MATCH($N1442, 'ISO2-ISO3'!$C$1:$C$249, 0))</f>
        <v>JPN</v>
      </c>
      <c r="AJ1442" s="2" t="str">
        <f>INDEX('WB Country Groups'!$C$2:$C$219, MATCH($AI1442, 'WB Country Groups'!$B$2:$B$219, 0))</f>
        <v>East Asia &amp; Pacific</v>
      </c>
    </row>
    <row r="1443" spans="1:36">
      <c r="A1443" s="70">
        <v>45169</v>
      </c>
      <c r="B1443" s="70">
        <v>45169</v>
      </c>
      <c r="C1443" s="71">
        <v>892400</v>
      </c>
      <c r="D1443" s="1" t="s">
        <v>6508</v>
      </c>
      <c r="E1443" s="71">
        <v>2746201</v>
      </c>
      <c r="G1443" s="1" t="s">
        <v>6509</v>
      </c>
      <c r="H1443" s="72">
        <v>6396800</v>
      </c>
      <c r="I1443" s="1" t="s">
        <v>6510</v>
      </c>
      <c r="J1443" s="73">
        <v>0.9</v>
      </c>
      <c r="K1443" s="73">
        <v>0.9</v>
      </c>
      <c r="L1443" s="73">
        <v>0.9</v>
      </c>
      <c r="M1443" s="1">
        <v>1</v>
      </c>
      <c r="N1443" s="1" t="s">
        <v>1115</v>
      </c>
      <c r="O1443" s="1" t="s">
        <v>1564</v>
      </c>
      <c r="P1443" s="1">
        <v>60104010</v>
      </c>
      <c r="Q1443" s="73">
        <v>1700991</v>
      </c>
      <c r="R1443" s="74">
        <v>615000</v>
      </c>
      <c r="S1443" s="1" t="s">
        <v>1479</v>
      </c>
      <c r="T1443" s="75">
        <v>145.58500000000001</v>
      </c>
      <c r="U1443" s="76">
        <v>6467002222.0695801</v>
      </c>
      <c r="V1443" s="77">
        <v>6467002222.0695801</v>
      </c>
      <c r="W1443" s="77">
        <v>7185558024.52176</v>
      </c>
      <c r="X1443" s="76">
        <v>1.0138117656199999E-2</v>
      </c>
      <c r="Y1443" s="71">
        <v>0</v>
      </c>
      <c r="Z1443" s="71">
        <v>1</v>
      </c>
      <c r="AA1443" s="71">
        <v>0</v>
      </c>
      <c r="AB1443" s="71">
        <v>0</v>
      </c>
      <c r="AC1443" s="73">
        <v>1</v>
      </c>
      <c r="AD1443" s="73">
        <v>0</v>
      </c>
      <c r="AE1443" s="1" t="s">
        <v>1480</v>
      </c>
      <c r="AF1443" s="1" t="s">
        <v>1450</v>
      </c>
      <c r="AG1443" s="1" t="s">
        <v>1451</v>
      </c>
      <c r="AI1443" s="2" t="str">
        <f>INDEX('ISO2-ISO3'!$D$1:$D$249, MATCH($N1443, 'ISO2-ISO3'!$C$1:$C$249, 0))</f>
        <v>JPN</v>
      </c>
      <c r="AJ1443" s="2" t="str">
        <f>INDEX('WB Country Groups'!$C$2:$C$219, MATCH($AI1443, 'WB Country Groups'!$B$2:$B$219, 0))</f>
        <v>East Asia &amp; Pacific</v>
      </c>
    </row>
    <row r="1444" spans="1:36">
      <c r="A1444" s="70">
        <v>45169</v>
      </c>
      <c r="B1444" s="70">
        <v>45169</v>
      </c>
      <c r="C1444" s="71">
        <v>892400</v>
      </c>
      <c r="D1444" s="1" t="s">
        <v>6511</v>
      </c>
      <c r="E1444" s="71">
        <v>2746601</v>
      </c>
      <c r="G1444" s="1" t="s">
        <v>6512</v>
      </c>
      <c r="H1444" s="72">
        <v>6155937</v>
      </c>
      <c r="I1444" s="1" t="s">
        <v>6513</v>
      </c>
      <c r="J1444" s="73">
        <v>0.65</v>
      </c>
      <c r="K1444" s="73">
        <v>0.65</v>
      </c>
      <c r="L1444" s="73">
        <v>0.65</v>
      </c>
      <c r="M1444" s="1">
        <v>1</v>
      </c>
      <c r="N1444" s="1" t="s">
        <v>1129</v>
      </c>
      <c r="O1444" s="1" t="s">
        <v>1484</v>
      </c>
      <c r="P1444" s="1">
        <v>40301040</v>
      </c>
      <c r="Q1444" s="73">
        <v>70800000</v>
      </c>
      <c r="R1444" s="74">
        <v>81700</v>
      </c>
      <c r="S1444" s="1" t="s">
        <v>3451</v>
      </c>
      <c r="T1444" s="75">
        <v>1321.75</v>
      </c>
      <c r="U1444" s="76">
        <v>2844587857.00775</v>
      </c>
      <c r="V1444" s="77">
        <v>2844587857.00775</v>
      </c>
      <c r="W1444" s="77">
        <v>4376289010.7811604</v>
      </c>
      <c r="X1444" s="76">
        <v>4.4593716513000002E-3</v>
      </c>
      <c r="Y1444" s="71">
        <v>0</v>
      </c>
      <c r="Z1444" s="71">
        <v>1</v>
      </c>
      <c r="AA1444" s="71">
        <v>0</v>
      </c>
      <c r="AB1444" s="71">
        <v>0</v>
      </c>
      <c r="AC1444" s="73">
        <v>1</v>
      </c>
      <c r="AD1444" s="73">
        <v>0</v>
      </c>
      <c r="AE1444" s="1" t="s">
        <v>3452</v>
      </c>
      <c r="AF1444" s="1" t="s">
        <v>1450</v>
      </c>
      <c r="AG1444" s="1" t="s">
        <v>1451</v>
      </c>
      <c r="AI1444" s="2" t="str">
        <f>INDEX('ISO2-ISO3'!$D$1:$D$249, MATCH($N1444, 'ISO2-ISO3'!$C$1:$C$249, 0))</f>
        <v>KOR</v>
      </c>
      <c r="AJ1444" s="2" t="str">
        <f>INDEX('WB Country Groups'!$C$2:$C$219, MATCH($AI1444, 'WB Country Groups'!$B$2:$B$219, 0))</f>
        <v>East Asia &amp; Pacific</v>
      </c>
    </row>
    <row r="1445" spans="1:36">
      <c r="A1445" s="70">
        <v>45169</v>
      </c>
      <c r="B1445" s="70">
        <v>45169</v>
      </c>
      <c r="C1445" s="71">
        <v>892400</v>
      </c>
      <c r="D1445" s="1" t="s">
        <v>6514</v>
      </c>
      <c r="E1445" s="71">
        <v>2749301</v>
      </c>
      <c r="G1445" s="1" t="s">
        <v>6515</v>
      </c>
      <c r="H1445" s="72">
        <v>6041995</v>
      </c>
      <c r="I1445" s="1" t="s">
        <v>6516</v>
      </c>
      <c r="J1445" s="73">
        <v>0.8</v>
      </c>
      <c r="K1445" s="73">
        <v>0.8</v>
      </c>
      <c r="L1445" s="73">
        <v>0.8</v>
      </c>
      <c r="M1445" s="1">
        <v>1</v>
      </c>
      <c r="N1445" s="1" t="s">
        <v>908</v>
      </c>
      <c r="O1445" s="1" t="s">
        <v>1447</v>
      </c>
      <c r="P1445" s="1">
        <v>35102020</v>
      </c>
      <c r="Q1445" s="73">
        <v>229171845</v>
      </c>
      <c r="R1445" s="74">
        <v>51.45</v>
      </c>
      <c r="S1445" s="1" t="s">
        <v>1578</v>
      </c>
      <c r="T1445" s="75">
        <v>1.54404385084536</v>
      </c>
      <c r="U1445" s="76">
        <v>6109096665.2505302</v>
      </c>
      <c r="V1445" s="77">
        <v>6109096665.2505302</v>
      </c>
      <c r="W1445" s="77">
        <v>7636370831.5631599</v>
      </c>
      <c r="X1445" s="76">
        <v>9.5770402791000003E-3</v>
      </c>
      <c r="Y1445" s="71">
        <v>0</v>
      </c>
      <c r="Z1445" s="71">
        <v>1</v>
      </c>
      <c r="AA1445" s="71">
        <v>0</v>
      </c>
      <c r="AB1445" s="71">
        <v>0</v>
      </c>
      <c r="AC1445" s="73">
        <v>0</v>
      </c>
      <c r="AD1445" s="73">
        <v>1</v>
      </c>
      <c r="AE1445" s="1" t="s">
        <v>1579</v>
      </c>
      <c r="AF1445" s="1" t="s">
        <v>1450</v>
      </c>
      <c r="AG1445" s="1" t="s">
        <v>1451</v>
      </c>
      <c r="AI1445" s="2" t="str">
        <f>INDEX('ISO2-ISO3'!$D$1:$D$249, MATCH($N1445, 'ISO2-ISO3'!$C$1:$C$249, 0))</f>
        <v>AUS</v>
      </c>
      <c r="AJ1445" s="2" t="str">
        <f>INDEX('WB Country Groups'!$C$2:$C$219, MATCH($AI1445, 'WB Country Groups'!$B$2:$B$219, 0))</f>
        <v>East Asia &amp; Pacific</v>
      </c>
    </row>
    <row r="1446" spans="1:36">
      <c r="A1446" s="70">
        <v>45169</v>
      </c>
      <c r="B1446" s="70">
        <v>45169</v>
      </c>
      <c r="C1446" s="71">
        <v>892400</v>
      </c>
      <c r="D1446" s="1" t="s">
        <v>6517</v>
      </c>
      <c r="E1446" s="71">
        <v>2751901</v>
      </c>
      <c r="F1446" s="1">
        <v>375916103</v>
      </c>
      <c r="G1446" s="1" t="s">
        <v>6518</v>
      </c>
      <c r="H1446" s="72">
        <v>2254645</v>
      </c>
      <c r="I1446" s="1" t="s">
        <v>6519</v>
      </c>
      <c r="J1446" s="73">
        <v>1</v>
      </c>
      <c r="K1446" s="73">
        <v>1</v>
      </c>
      <c r="L1446" s="73">
        <v>1</v>
      </c>
      <c r="M1446" s="1">
        <v>1</v>
      </c>
      <c r="N1446" s="1" t="s">
        <v>963</v>
      </c>
      <c r="O1446" s="1" t="s">
        <v>1455</v>
      </c>
      <c r="P1446" s="1">
        <v>25203010</v>
      </c>
      <c r="Q1446" s="73">
        <v>179795788</v>
      </c>
      <c r="R1446" s="74">
        <v>40.299999999999997</v>
      </c>
      <c r="S1446" s="1" t="s">
        <v>1493</v>
      </c>
      <c r="T1446" s="75">
        <v>1.3529500000000001</v>
      </c>
      <c r="U1446" s="76">
        <v>5355534392.5496101</v>
      </c>
      <c r="V1446" s="77">
        <v>5355534392.5496101</v>
      </c>
      <c r="W1446" s="77">
        <v>5355534392.5496101</v>
      </c>
      <c r="X1446" s="76">
        <v>8.3957042103E-3</v>
      </c>
      <c r="Y1446" s="71">
        <v>0</v>
      </c>
      <c r="Z1446" s="71">
        <v>1</v>
      </c>
      <c r="AA1446" s="71">
        <v>0</v>
      </c>
      <c r="AB1446" s="71">
        <v>0</v>
      </c>
      <c r="AC1446" s="73">
        <v>0</v>
      </c>
      <c r="AD1446" s="73">
        <v>1</v>
      </c>
      <c r="AE1446" s="1" t="s">
        <v>1494</v>
      </c>
      <c r="AF1446" s="1" t="s">
        <v>1450</v>
      </c>
      <c r="AG1446" s="1" t="s">
        <v>1451</v>
      </c>
      <c r="AI1446" s="2" t="str">
        <f>INDEX('ISO2-ISO3'!$D$1:$D$249, MATCH($N1446, 'ISO2-ISO3'!$C$1:$C$249, 0))</f>
        <v>CAN</v>
      </c>
      <c r="AJ1446" s="2" t="str">
        <f>INDEX('WB Country Groups'!$C$2:$C$219, MATCH($AI1446, 'WB Country Groups'!$B$2:$B$219, 0))</f>
        <v>North America</v>
      </c>
    </row>
    <row r="1447" spans="1:36">
      <c r="A1447" s="70">
        <v>45169</v>
      </c>
      <c r="B1447" s="70">
        <v>45169</v>
      </c>
      <c r="C1447" s="71">
        <v>892400</v>
      </c>
      <c r="D1447" s="1" t="s">
        <v>6520</v>
      </c>
      <c r="E1447" s="71">
        <v>2752401</v>
      </c>
      <c r="F1447" s="1" t="s">
        <v>6521</v>
      </c>
      <c r="G1447" s="1" t="s">
        <v>6522</v>
      </c>
      <c r="H1447" s="72" t="s">
        <v>6523</v>
      </c>
      <c r="I1447" s="1" t="s">
        <v>6524</v>
      </c>
      <c r="J1447" s="73">
        <v>0.8</v>
      </c>
      <c r="K1447" s="73">
        <v>0.8</v>
      </c>
      <c r="L1447" s="73">
        <v>0.8</v>
      </c>
      <c r="M1447" s="1">
        <v>1</v>
      </c>
      <c r="N1447" s="1" t="s">
        <v>963</v>
      </c>
      <c r="O1447" s="1" t="s">
        <v>1499</v>
      </c>
      <c r="P1447" s="1">
        <v>30101030</v>
      </c>
      <c r="Q1447" s="73">
        <v>982307555</v>
      </c>
      <c r="R1447" s="74">
        <v>70.66</v>
      </c>
      <c r="S1447" s="1" t="s">
        <v>1493</v>
      </c>
      <c r="T1447" s="75">
        <v>1.3529500000000001</v>
      </c>
      <c r="U1447" s="76">
        <v>41042079507.032799</v>
      </c>
      <c r="V1447" s="77">
        <v>41042079507.032799</v>
      </c>
      <c r="W1447" s="77">
        <v>51302599383.791</v>
      </c>
      <c r="X1447" s="76">
        <v>6.4340387804199997E-2</v>
      </c>
      <c r="Y1447" s="71">
        <v>1</v>
      </c>
      <c r="Z1447" s="71">
        <v>0</v>
      </c>
      <c r="AA1447" s="71">
        <v>0</v>
      </c>
      <c r="AB1447" s="71">
        <v>0</v>
      </c>
      <c r="AC1447" s="73">
        <v>0</v>
      </c>
      <c r="AD1447" s="73">
        <v>1</v>
      </c>
      <c r="AE1447" s="1" t="s">
        <v>1494</v>
      </c>
      <c r="AF1447" s="1" t="s">
        <v>1450</v>
      </c>
      <c r="AG1447" s="1" t="s">
        <v>1451</v>
      </c>
      <c r="AI1447" s="2" t="str">
        <f>INDEX('ISO2-ISO3'!$D$1:$D$249, MATCH($N1447, 'ISO2-ISO3'!$C$1:$C$249, 0))</f>
        <v>CAN</v>
      </c>
      <c r="AJ1447" s="2" t="str">
        <f>INDEX('WB Country Groups'!$C$2:$C$219, MATCH($AI1447, 'WB Country Groups'!$B$2:$B$219, 0))</f>
        <v>North America</v>
      </c>
    </row>
    <row r="1448" spans="1:36">
      <c r="A1448" s="70">
        <v>45169</v>
      </c>
      <c r="B1448" s="70">
        <v>45169</v>
      </c>
      <c r="C1448" s="71">
        <v>892400</v>
      </c>
      <c r="D1448" s="1" t="s">
        <v>6525</v>
      </c>
      <c r="E1448" s="71">
        <v>2759101</v>
      </c>
      <c r="G1448" s="1" t="s">
        <v>6526</v>
      </c>
      <c r="H1448" s="72">
        <v>3163836</v>
      </c>
      <c r="I1448" s="1" t="s">
        <v>6527</v>
      </c>
      <c r="J1448" s="73">
        <v>1</v>
      </c>
      <c r="K1448" s="73">
        <v>1</v>
      </c>
      <c r="L1448" s="73">
        <v>1</v>
      </c>
      <c r="M1448" s="1">
        <v>1</v>
      </c>
      <c r="N1448" s="1" t="s">
        <v>1369</v>
      </c>
      <c r="O1448" s="1" t="s">
        <v>1467</v>
      </c>
      <c r="P1448" s="1">
        <v>20202020</v>
      </c>
      <c r="Q1448" s="73">
        <v>161393127</v>
      </c>
      <c r="R1448" s="74">
        <v>41.4</v>
      </c>
      <c r="S1448" s="1" t="s">
        <v>1669</v>
      </c>
      <c r="T1448" s="75">
        <v>0.78917255257862096</v>
      </c>
      <c r="U1448" s="76">
        <v>8466685056.3512697</v>
      </c>
      <c r="V1448" s="77">
        <v>8466685056.3512697</v>
      </c>
      <c r="W1448" s="77">
        <v>8466685056.3512697</v>
      </c>
      <c r="X1448" s="76">
        <v>1.3272958058799999E-2</v>
      </c>
      <c r="Y1448" s="71">
        <v>0</v>
      </c>
      <c r="Z1448" s="71">
        <v>1</v>
      </c>
      <c r="AA1448" s="71">
        <v>0</v>
      </c>
      <c r="AB1448" s="71">
        <v>0</v>
      </c>
      <c r="AC1448" s="73">
        <v>0.35</v>
      </c>
      <c r="AD1448" s="73">
        <v>0.65</v>
      </c>
      <c r="AE1448" s="1" t="s">
        <v>1670</v>
      </c>
      <c r="AF1448" s="1" t="s">
        <v>1450</v>
      </c>
      <c r="AG1448" s="1" t="s">
        <v>1451</v>
      </c>
      <c r="AI1448" s="2" t="str">
        <f>INDEX('ISO2-ISO3'!$D$1:$D$249, MATCH($N1448, 'ISO2-ISO3'!$C$1:$C$249, 0))</f>
        <v>GBR</v>
      </c>
      <c r="AJ1448" s="2" t="str">
        <f>INDEX('WB Country Groups'!$C$2:$C$219, MATCH($AI1448, 'WB Country Groups'!$B$2:$B$219, 0))</f>
        <v>Europe &amp; Central Asia</v>
      </c>
    </row>
    <row r="1449" spans="1:36">
      <c r="A1449" s="70">
        <v>45169</v>
      </c>
      <c r="B1449" s="70">
        <v>45169</v>
      </c>
      <c r="C1449" s="71">
        <v>892400</v>
      </c>
      <c r="D1449" s="1" t="s">
        <v>6528</v>
      </c>
      <c r="E1449" s="71">
        <v>2759701</v>
      </c>
      <c r="G1449" s="1" t="s">
        <v>6529</v>
      </c>
      <c r="H1449" s="72">
        <v>682538</v>
      </c>
      <c r="I1449" s="1" t="s">
        <v>6530</v>
      </c>
      <c r="J1449" s="73">
        <v>1</v>
      </c>
      <c r="K1449" s="73">
        <v>1</v>
      </c>
      <c r="L1449" s="73">
        <v>1</v>
      </c>
      <c r="M1449" s="1">
        <v>1</v>
      </c>
      <c r="N1449" s="1" t="s">
        <v>1369</v>
      </c>
      <c r="O1449" s="1" t="s">
        <v>1455</v>
      </c>
      <c r="P1449" s="1">
        <v>25201030</v>
      </c>
      <c r="Q1449" s="73">
        <v>319397491</v>
      </c>
      <c r="R1449" s="74">
        <v>10.66</v>
      </c>
      <c r="S1449" s="1" t="s">
        <v>1669</v>
      </c>
      <c r="T1449" s="75">
        <v>0.78917255257862096</v>
      </c>
      <c r="U1449" s="76">
        <v>4314363497.4821301</v>
      </c>
      <c r="V1449" s="77">
        <v>4314363497.4821301</v>
      </c>
      <c r="W1449" s="77">
        <v>4314363497.4821301</v>
      </c>
      <c r="X1449" s="76">
        <v>6.7634930756999998E-3</v>
      </c>
      <c r="Y1449" s="71">
        <v>0</v>
      </c>
      <c r="Z1449" s="71">
        <v>1</v>
      </c>
      <c r="AA1449" s="71">
        <v>0</v>
      </c>
      <c r="AB1449" s="71">
        <v>0</v>
      </c>
      <c r="AC1449" s="73">
        <v>1</v>
      </c>
      <c r="AD1449" s="73">
        <v>0</v>
      </c>
      <c r="AE1449" s="1" t="s">
        <v>1670</v>
      </c>
      <c r="AF1449" s="1" t="s">
        <v>1450</v>
      </c>
      <c r="AG1449" s="1" t="s">
        <v>1451</v>
      </c>
      <c r="AI1449" s="2" t="str">
        <f>INDEX('ISO2-ISO3'!$D$1:$D$249, MATCH($N1449, 'ISO2-ISO3'!$C$1:$C$249, 0))</f>
        <v>GBR</v>
      </c>
      <c r="AJ1449" s="2" t="str">
        <f>INDEX('WB Country Groups'!$C$2:$C$219, MATCH($AI1449, 'WB Country Groups'!$B$2:$B$219, 0))</f>
        <v>Europe &amp; Central Asia</v>
      </c>
    </row>
    <row r="1450" spans="1:36">
      <c r="A1450" s="70">
        <v>45169</v>
      </c>
      <c r="B1450" s="70">
        <v>45169</v>
      </c>
      <c r="C1450" s="71">
        <v>892400</v>
      </c>
      <c r="D1450" s="1" t="s">
        <v>6531</v>
      </c>
      <c r="E1450" s="71">
        <v>2763101</v>
      </c>
      <c r="G1450" s="1" t="s">
        <v>6532</v>
      </c>
      <c r="H1450" s="72">
        <v>405207</v>
      </c>
      <c r="I1450" s="1" t="s">
        <v>6533</v>
      </c>
      <c r="J1450" s="73">
        <v>1</v>
      </c>
      <c r="K1450" s="73">
        <v>1</v>
      </c>
      <c r="L1450" s="73">
        <v>1</v>
      </c>
      <c r="M1450" s="1">
        <v>1</v>
      </c>
      <c r="N1450" s="1" t="s">
        <v>1369</v>
      </c>
      <c r="O1450" s="1" t="s">
        <v>1474</v>
      </c>
      <c r="P1450" s="1">
        <v>45203010</v>
      </c>
      <c r="Q1450" s="73">
        <v>379645332</v>
      </c>
      <c r="R1450" s="74">
        <v>21.44</v>
      </c>
      <c r="S1450" s="1" t="s">
        <v>1669</v>
      </c>
      <c r="T1450" s="75">
        <v>0.78917255257862096</v>
      </c>
      <c r="U1450" s="76">
        <v>10314088967.5951</v>
      </c>
      <c r="V1450" s="77">
        <v>10314088967.5951</v>
      </c>
      <c r="W1450" s="77">
        <v>10314088967.5951</v>
      </c>
      <c r="X1450" s="76">
        <v>1.61690755438E-2</v>
      </c>
      <c r="Y1450" s="71">
        <v>0</v>
      </c>
      <c r="Z1450" s="71">
        <v>1</v>
      </c>
      <c r="AA1450" s="71">
        <v>0</v>
      </c>
      <c r="AB1450" s="71">
        <v>0</v>
      </c>
      <c r="AC1450" s="73">
        <v>0</v>
      </c>
      <c r="AD1450" s="73">
        <v>1</v>
      </c>
      <c r="AE1450" s="1" t="s">
        <v>1670</v>
      </c>
      <c r="AF1450" s="1" t="s">
        <v>1450</v>
      </c>
      <c r="AG1450" s="1" t="s">
        <v>1451</v>
      </c>
      <c r="AI1450" s="2" t="str">
        <f>INDEX('ISO2-ISO3'!$D$1:$D$249, MATCH($N1450, 'ISO2-ISO3'!$C$1:$C$249, 0))</f>
        <v>GBR</v>
      </c>
      <c r="AJ1450" s="2" t="str">
        <f>INDEX('WB Country Groups'!$C$2:$C$219, MATCH($AI1450, 'WB Country Groups'!$B$2:$B$219, 0))</f>
        <v>Europe &amp; Central Asia</v>
      </c>
    </row>
    <row r="1451" spans="1:36">
      <c r="A1451" s="70">
        <v>45169</v>
      </c>
      <c r="B1451" s="70">
        <v>45169</v>
      </c>
      <c r="C1451" s="71">
        <v>892400</v>
      </c>
      <c r="D1451" s="1" t="s">
        <v>6534</v>
      </c>
      <c r="E1451" s="71">
        <v>2763701</v>
      </c>
      <c r="G1451" s="1" t="s">
        <v>6535</v>
      </c>
      <c r="H1451" s="72" t="s">
        <v>6536</v>
      </c>
      <c r="I1451" s="1" t="s">
        <v>6537</v>
      </c>
      <c r="J1451" s="73">
        <v>0.75</v>
      </c>
      <c r="K1451" s="73">
        <v>0.75</v>
      </c>
      <c r="L1451" s="73">
        <v>0.75</v>
      </c>
      <c r="M1451" s="1">
        <v>1</v>
      </c>
      <c r="N1451" s="1" t="s">
        <v>1091</v>
      </c>
      <c r="O1451" s="1" t="s">
        <v>1467</v>
      </c>
      <c r="P1451" s="1">
        <v>20106020</v>
      </c>
      <c r="Q1451" s="73">
        <v>1834797941</v>
      </c>
      <c r="R1451" s="74">
        <v>77.5</v>
      </c>
      <c r="S1451" s="1" t="s">
        <v>1565</v>
      </c>
      <c r="T1451" s="75">
        <v>7.8417500000000002</v>
      </c>
      <c r="U1451" s="76">
        <v>13599978362.0525</v>
      </c>
      <c r="V1451" s="77">
        <v>13599978362.0525</v>
      </c>
      <c r="W1451" s="77">
        <v>18133304482.736599</v>
      </c>
      <c r="X1451" s="76">
        <v>2.1320261849600002E-2</v>
      </c>
      <c r="Y1451" s="71">
        <v>1</v>
      </c>
      <c r="Z1451" s="71">
        <v>0</v>
      </c>
      <c r="AA1451" s="71">
        <v>0</v>
      </c>
      <c r="AB1451" s="71">
        <v>0</v>
      </c>
      <c r="AC1451" s="73">
        <v>0</v>
      </c>
      <c r="AD1451" s="73">
        <v>1</v>
      </c>
      <c r="AE1451" s="1" t="s">
        <v>1566</v>
      </c>
      <c r="AF1451" s="1" t="s">
        <v>1450</v>
      </c>
      <c r="AG1451" s="1" t="s">
        <v>1451</v>
      </c>
      <c r="AI1451" s="2" t="str">
        <f>INDEX('ISO2-ISO3'!$D$1:$D$249, MATCH($N1451, 'ISO2-ISO3'!$C$1:$C$249, 0))</f>
        <v>HKG</v>
      </c>
      <c r="AJ1451" s="2" t="str">
        <f>INDEX('WB Country Groups'!$C$2:$C$219, MATCH($AI1451, 'WB Country Groups'!$B$2:$B$219, 0))</f>
        <v>East Asia &amp; Pacific</v>
      </c>
    </row>
    <row r="1452" spans="1:36">
      <c r="A1452" s="70">
        <v>45169</v>
      </c>
      <c r="B1452" s="70">
        <v>45169</v>
      </c>
      <c r="C1452" s="71">
        <v>892400</v>
      </c>
      <c r="D1452" s="1" t="s">
        <v>6538</v>
      </c>
      <c r="E1452" s="71">
        <v>2764401</v>
      </c>
      <c r="G1452" s="1" t="s">
        <v>6539</v>
      </c>
      <c r="H1452" s="72" t="s">
        <v>6540</v>
      </c>
      <c r="I1452" s="1" t="s">
        <v>6541</v>
      </c>
      <c r="J1452" s="73">
        <v>0.45</v>
      </c>
      <c r="K1452" s="73">
        <v>0.45</v>
      </c>
      <c r="L1452" s="73">
        <v>0.45</v>
      </c>
      <c r="M1452" s="1">
        <v>1</v>
      </c>
      <c r="N1452" s="1" t="s">
        <v>1111</v>
      </c>
      <c r="O1452" s="1" t="s">
        <v>1499</v>
      </c>
      <c r="P1452" s="1">
        <v>30201020</v>
      </c>
      <c r="Q1452" s="73">
        <v>1161600000</v>
      </c>
      <c r="R1452" s="74">
        <v>12.07</v>
      </c>
      <c r="S1452" s="1" t="s">
        <v>1456</v>
      </c>
      <c r="T1452" s="75">
        <v>0.92136177270005104</v>
      </c>
      <c r="U1452" s="76">
        <v>6847723214.6400003</v>
      </c>
      <c r="V1452" s="77">
        <v>6847723214.6400003</v>
      </c>
      <c r="W1452" s="77">
        <v>15217162699.200001</v>
      </c>
      <c r="X1452" s="76">
        <v>1.07349620803E-2</v>
      </c>
      <c r="Y1452" s="71">
        <v>0</v>
      </c>
      <c r="Z1452" s="71">
        <v>1</v>
      </c>
      <c r="AA1452" s="71">
        <v>0</v>
      </c>
      <c r="AB1452" s="71">
        <v>0</v>
      </c>
      <c r="AC1452" s="73">
        <v>0</v>
      </c>
      <c r="AD1452" s="73">
        <v>1</v>
      </c>
      <c r="AE1452" s="1" t="s">
        <v>1607</v>
      </c>
      <c r="AF1452" s="1" t="s">
        <v>1608</v>
      </c>
      <c r="AG1452" s="1" t="s">
        <v>1451</v>
      </c>
      <c r="AI1452" s="2" t="str">
        <f>INDEX('ISO2-ISO3'!$D$1:$D$249, MATCH($N1452, 'ISO2-ISO3'!$C$1:$C$249, 0))</f>
        <v>ITA</v>
      </c>
      <c r="AJ1452" s="2" t="str">
        <f>INDEX('WB Country Groups'!$C$2:$C$219, MATCH($AI1452, 'WB Country Groups'!$B$2:$B$219, 0))</f>
        <v>Europe &amp; Central Asia</v>
      </c>
    </row>
    <row r="1453" spans="1:36">
      <c r="A1453" s="70">
        <v>45169</v>
      </c>
      <c r="B1453" s="70">
        <v>45169</v>
      </c>
      <c r="C1453" s="71">
        <v>892400</v>
      </c>
      <c r="D1453" s="1" t="s">
        <v>6542</v>
      </c>
      <c r="E1453" s="71">
        <v>2770201</v>
      </c>
      <c r="G1453" s="1" t="s">
        <v>6543</v>
      </c>
      <c r="H1453" s="72">
        <v>6194468</v>
      </c>
      <c r="I1453" s="1" t="s">
        <v>6544</v>
      </c>
      <c r="J1453" s="73">
        <v>0.55000000000000004</v>
      </c>
      <c r="K1453" s="73">
        <v>0.55000000000000004</v>
      </c>
      <c r="L1453" s="73">
        <v>0.55000000000000004</v>
      </c>
      <c r="M1453" s="1">
        <v>1</v>
      </c>
      <c r="N1453" s="1" t="s">
        <v>1115</v>
      </c>
      <c r="O1453" s="1" t="s">
        <v>1499</v>
      </c>
      <c r="P1453" s="1">
        <v>30302010</v>
      </c>
      <c r="Q1453" s="73">
        <v>60593243</v>
      </c>
      <c r="R1453" s="74">
        <v>12090</v>
      </c>
      <c r="S1453" s="1" t="s">
        <v>1479</v>
      </c>
      <c r="T1453" s="75">
        <v>145.58500000000001</v>
      </c>
      <c r="U1453" s="76">
        <v>2767556886.5508099</v>
      </c>
      <c r="V1453" s="77">
        <v>2767556886.5508099</v>
      </c>
      <c r="W1453" s="77">
        <v>5031921611.9105701</v>
      </c>
      <c r="X1453" s="76">
        <v>4.3386126017000001E-3</v>
      </c>
      <c r="Y1453" s="71">
        <v>0</v>
      </c>
      <c r="Z1453" s="71">
        <v>1</v>
      </c>
      <c r="AA1453" s="71">
        <v>0</v>
      </c>
      <c r="AB1453" s="71">
        <v>0</v>
      </c>
      <c r="AC1453" s="73">
        <v>0</v>
      </c>
      <c r="AD1453" s="73">
        <v>1</v>
      </c>
      <c r="AE1453" s="1" t="s">
        <v>1480</v>
      </c>
      <c r="AF1453" s="1" t="s">
        <v>1450</v>
      </c>
      <c r="AG1453" s="1" t="s">
        <v>1451</v>
      </c>
      <c r="AI1453" s="2" t="str">
        <f>INDEX('ISO2-ISO3'!$D$1:$D$249, MATCH($N1453, 'ISO2-ISO3'!$C$1:$C$249, 0))</f>
        <v>JPN</v>
      </c>
      <c r="AJ1453" s="2" t="str">
        <f>INDEX('WB Country Groups'!$C$2:$C$219, MATCH($AI1453, 'WB Country Groups'!$B$2:$B$219, 0))</f>
        <v>East Asia &amp; Pacific</v>
      </c>
    </row>
    <row r="1454" spans="1:36">
      <c r="A1454" s="70">
        <v>45169</v>
      </c>
      <c r="B1454" s="70">
        <v>45169</v>
      </c>
      <c r="C1454" s="71">
        <v>892400</v>
      </c>
      <c r="D1454" s="1" t="s">
        <v>6545</v>
      </c>
      <c r="E1454" s="71">
        <v>2773001</v>
      </c>
      <c r="G1454" s="1" t="s">
        <v>6546</v>
      </c>
      <c r="H1454" s="72">
        <v>6858474</v>
      </c>
      <c r="I1454" s="1" t="s">
        <v>6547</v>
      </c>
      <c r="J1454" s="73">
        <v>0.5</v>
      </c>
      <c r="K1454" s="73">
        <v>0.5</v>
      </c>
      <c r="L1454" s="73">
        <v>0.5</v>
      </c>
      <c r="M1454" s="1">
        <v>1</v>
      </c>
      <c r="N1454" s="1" t="s">
        <v>1115</v>
      </c>
      <c r="O1454" s="1" t="s">
        <v>1474</v>
      </c>
      <c r="P1454" s="1">
        <v>45102010</v>
      </c>
      <c r="Q1454" s="73">
        <v>312665639</v>
      </c>
      <c r="R1454" s="74">
        <v>2526</v>
      </c>
      <c r="S1454" s="1" t="s">
        <v>1479</v>
      </c>
      <c r="T1454" s="75">
        <v>145.58500000000001</v>
      </c>
      <c r="U1454" s="76">
        <v>2712482069.2859802</v>
      </c>
      <c r="V1454" s="77">
        <v>2712482069.2859802</v>
      </c>
      <c r="W1454" s="77">
        <v>5424964138.57197</v>
      </c>
      <c r="X1454" s="76">
        <v>4.2522735286999996E-3</v>
      </c>
      <c r="Y1454" s="71">
        <v>0</v>
      </c>
      <c r="Z1454" s="71">
        <v>1</v>
      </c>
      <c r="AA1454" s="71">
        <v>0</v>
      </c>
      <c r="AB1454" s="71">
        <v>0</v>
      </c>
      <c r="AC1454" s="73">
        <v>0</v>
      </c>
      <c r="AD1454" s="73">
        <v>1</v>
      </c>
      <c r="AE1454" s="1" t="s">
        <v>1480</v>
      </c>
      <c r="AF1454" s="1" t="s">
        <v>1450</v>
      </c>
      <c r="AG1454" s="1" t="s">
        <v>1451</v>
      </c>
      <c r="AI1454" s="2" t="str">
        <f>INDEX('ISO2-ISO3'!$D$1:$D$249, MATCH($N1454, 'ISO2-ISO3'!$C$1:$C$249, 0))</f>
        <v>JPN</v>
      </c>
      <c r="AJ1454" s="2" t="str">
        <f>INDEX('WB Country Groups'!$C$2:$C$219, MATCH($AI1454, 'WB Country Groups'!$B$2:$B$219, 0))</f>
        <v>East Asia &amp; Pacific</v>
      </c>
    </row>
    <row r="1455" spans="1:36">
      <c r="A1455" s="70">
        <v>45169</v>
      </c>
      <c r="B1455" s="70">
        <v>45169</v>
      </c>
      <c r="C1455" s="71">
        <v>892400</v>
      </c>
      <c r="D1455" s="1" t="s">
        <v>6548</v>
      </c>
      <c r="E1455" s="71">
        <v>2776401</v>
      </c>
      <c r="G1455" s="1" t="s">
        <v>6549</v>
      </c>
      <c r="H1455" s="72">
        <v>6543792</v>
      </c>
      <c r="I1455" s="1" t="s">
        <v>6550</v>
      </c>
      <c r="J1455" s="73">
        <v>0.8</v>
      </c>
      <c r="K1455" s="73">
        <v>0.8</v>
      </c>
      <c r="L1455" s="73">
        <v>0.8</v>
      </c>
      <c r="M1455" s="1">
        <v>1</v>
      </c>
      <c r="N1455" s="1" t="s">
        <v>1115</v>
      </c>
      <c r="O1455" s="1" t="s">
        <v>1462</v>
      </c>
      <c r="P1455" s="1">
        <v>15104050</v>
      </c>
      <c r="Q1455" s="73">
        <v>614438399</v>
      </c>
      <c r="R1455" s="74">
        <v>2303.5</v>
      </c>
      <c r="S1455" s="1" t="s">
        <v>1479</v>
      </c>
      <c r="T1455" s="75">
        <v>145.58500000000001</v>
      </c>
      <c r="U1455" s="76">
        <v>7777498242.7942495</v>
      </c>
      <c r="V1455" s="77">
        <v>7777498242.7942495</v>
      </c>
      <c r="W1455" s="77">
        <v>9721872803.4928093</v>
      </c>
      <c r="X1455" s="76">
        <v>1.21925413892E-2</v>
      </c>
      <c r="Y1455" s="71">
        <v>0</v>
      </c>
      <c r="Z1455" s="71">
        <v>1</v>
      </c>
      <c r="AA1455" s="71">
        <v>0</v>
      </c>
      <c r="AB1455" s="71">
        <v>0</v>
      </c>
      <c r="AC1455" s="73">
        <v>1</v>
      </c>
      <c r="AD1455" s="73">
        <v>0</v>
      </c>
      <c r="AE1455" s="1" t="s">
        <v>1480</v>
      </c>
      <c r="AF1455" s="1" t="s">
        <v>1450</v>
      </c>
      <c r="AG1455" s="1" t="s">
        <v>1451</v>
      </c>
      <c r="AI1455" s="2" t="str">
        <f>INDEX('ISO2-ISO3'!$D$1:$D$249, MATCH($N1455, 'ISO2-ISO3'!$C$1:$C$249, 0))</f>
        <v>JPN</v>
      </c>
      <c r="AJ1455" s="2" t="str">
        <f>INDEX('WB Country Groups'!$C$2:$C$219, MATCH($AI1455, 'WB Country Groups'!$B$2:$B$219, 0))</f>
        <v>East Asia &amp; Pacific</v>
      </c>
    </row>
    <row r="1456" spans="1:36">
      <c r="A1456" s="70">
        <v>45169</v>
      </c>
      <c r="B1456" s="70">
        <v>45169</v>
      </c>
      <c r="C1456" s="71">
        <v>892400</v>
      </c>
      <c r="D1456" s="1" t="s">
        <v>6551</v>
      </c>
      <c r="E1456" s="71">
        <v>2776601</v>
      </c>
      <c r="F1456" s="1">
        <v>143130102</v>
      </c>
      <c r="G1456" s="1" t="s">
        <v>6552</v>
      </c>
      <c r="H1456" s="72">
        <v>2983563</v>
      </c>
      <c r="I1456" s="1" t="s">
        <v>6553</v>
      </c>
      <c r="J1456" s="73">
        <v>1</v>
      </c>
      <c r="K1456" s="73">
        <v>1</v>
      </c>
      <c r="L1456" s="73">
        <v>1</v>
      </c>
      <c r="M1456" s="1">
        <v>1</v>
      </c>
      <c r="N1456" s="1" t="s">
        <v>1375</v>
      </c>
      <c r="O1456" s="1" t="s">
        <v>1455</v>
      </c>
      <c r="P1456" s="1">
        <v>25504050</v>
      </c>
      <c r="Q1456" s="73">
        <v>158091336</v>
      </c>
      <c r="R1456" s="74">
        <v>81.680000000000007</v>
      </c>
      <c r="S1456" s="1" t="s">
        <v>1448</v>
      </c>
      <c r="T1456" s="75">
        <v>1</v>
      </c>
      <c r="U1456" s="76">
        <v>12912900324.48</v>
      </c>
      <c r="V1456" s="77">
        <v>12912900324.48</v>
      </c>
      <c r="W1456" s="77">
        <v>12912900324.48</v>
      </c>
      <c r="X1456" s="76">
        <v>2.0243151042400001E-2</v>
      </c>
      <c r="Y1456" s="71">
        <v>0</v>
      </c>
      <c r="Z1456" s="71">
        <v>1</v>
      </c>
      <c r="AA1456" s="71">
        <v>0</v>
      </c>
      <c r="AB1456" s="71">
        <v>0</v>
      </c>
      <c r="AC1456" s="73">
        <v>1</v>
      </c>
      <c r="AD1456" s="73">
        <v>0</v>
      </c>
      <c r="AE1456" s="1" t="s">
        <v>1449</v>
      </c>
      <c r="AF1456" s="1" t="s">
        <v>1450</v>
      </c>
      <c r="AG1456" s="1" t="s">
        <v>1451</v>
      </c>
      <c r="AI1456" s="2" t="str">
        <f>INDEX('ISO2-ISO3'!$D$1:$D$249, MATCH($N1456, 'ISO2-ISO3'!$C$1:$C$249, 0))</f>
        <v>USA</v>
      </c>
      <c r="AJ1456" s="2" t="str">
        <f>INDEX('WB Country Groups'!$C$2:$C$219, MATCH($AI1456, 'WB Country Groups'!$B$2:$B$219, 0))</f>
        <v>North America</v>
      </c>
    </row>
    <row r="1457" spans="1:36">
      <c r="A1457" s="70">
        <v>45169</v>
      </c>
      <c r="B1457" s="70">
        <v>45169</v>
      </c>
      <c r="C1457" s="71">
        <v>892400</v>
      </c>
      <c r="D1457" s="1" t="s">
        <v>6554</v>
      </c>
      <c r="E1457" s="71">
        <v>2781401</v>
      </c>
      <c r="G1457" s="1" t="s">
        <v>6555</v>
      </c>
      <c r="H1457" s="72" t="s">
        <v>6556</v>
      </c>
      <c r="I1457" s="1" t="s">
        <v>6557</v>
      </c>
      <c r="J1457" s="73">
        <v>0.45</v>
      </c>
      <c r="K1457" s="73">
        <v>0.45</v>
      </c>
      <c r="L1457" s="73">
        <v>0.45</v>
      </c>
      <c r="M1457" s="1">
        <v>1</v>
      </c>
      <c r="N1457" s="1" t="s">
        <v>1099</v>
      </c>
      <c r="O1457" s="1" t="s">
        <v>1484</v>
      </c>
      <c r="P1457" s="1">
        <v>40101010</v>
      </c>
      <c r="Q1457" s="73">
        <v>123275050000</v>
      </c>
      <c r="R1457" s="74">
        <v>9175</v>
      </c>
      <c r="S1457" s="1" t="s">
        <v>3616</v>
      </c>
      <c r="T1457" s="75">
        <v>15230</v>
      </c>
      <c r="U1457" s="76">
        <v>33419032349.803001</v>
      </c>
      <c r="V1457" s="77">
        <v>33419032349.803001</v>
      </c>
      <c r="W1457" s="77">
        <v>74264516332.895599</v>
      </c>
      <c r="X1457" s="76">
        <v>5.2389974563999998E-2</v>
      </c>
      <c r="Y1457" s="71">
        <v>1</v>
      </c>
      <c r="Z1457" s="71">
        <v>0</v>
      </c>
      <c r="AA1457" s="71">
        <v>0</v>
      </c>
      <c r="AB1457" s="71">
        <v>0</v>
      </c>
      <c r="AC1457" s="73">
        <v>0</v>
      </c>
      <c r="AD1457" s="73">
        <v>1</v>
      </c>
      <c r="AE1457" s="1" t="s">
        <v>3617</v>
      </c>
      <c r="AF1457" s="1" t="s">
        <v>1450</v>
      </c>
      <c r="AG1457" s="1" t="s">
        <v>1451</v>
      </c>
      <c r="AI1457" s="2" t="str">
        <f>INDEX('ISO2-ISO3'!$D$1:$D$249, MATCH($N1457, 'ISO2-ISO3'!$C$1:$C$249, 0))</f>
        <v>IDN</v>
      </c>
      <c r="AJ1457" s="2" t="str">
        <f>INDEX('WB Country Groups'!$C$2:$C$219, MATCH($AI1457, 'WB Country Groups'!$B$2:$B$219, 0))</f>
        <v>East Asia &amp; Pacific</v>
      </c>
    </row>
    <row r="1458" spans="1:36">
      <c r="A1458" s="70">
        <v>45169</v>
      </c>
      <c r="B1458" s="70">
        <v>45169</v>
      </c>
      <c r="C1458" s="71">
        <v>892400</v>
      </c>
      <c r="D1458" s="1" t="s">
        <v>6558</v>
      </c>
      <c r="E1458" s="71">
        <v>2781501</v>
      </c>
      <c r="G1458" s="1" t="s">
        <v>6559</v>
      </c>
      <c r="H1458" s="72">
        <v>7107250</v>
      </c>
      <c r="I1458" s="1" t="s">
        <v>6560</v>
      </c>
      <c r="J1458" s="73">
        <v>0.5</v>
      </c>
      <c r="K1458" s="73">
        <v>0.5</v>
      </c>
      <c r="L1458" s="73">
        <v>0.5</v>
      </c>
      <c r="M1458" s="1">
        <v>1</v>
      </c>
      <c r="N1458" s="1" t="s">
        <v>1063</v>
      </c>
      <c r="O1458" s="1" t="s">
        <v>1455</v>
      </c>
      <c r="P1458" s="1">
        <v>25301010</v>
      </c>
      <c r="Q1458" s="73">
        <v>363341859</v>
      </c>
      <c r="R1458" s="74">
        <v>15.58</v>
      </c>
      <c r="S1458" s="1" t="s">
        <v>1456</v>
      </c>
      <c r="T1458" s="75">
        <v>0.92136177270005104</v>
      </c>
      <c r="U1458" s="76">
        <v>3072010545.1254101</v>
      </c>
      <c r="V1458" s="77">
        <v>3072010545.1254101</v>
      </c>
      <c r="W1458" s="77">
        <v>6144021090.2508297</v>
      </c>
      <c r="X1458" s="76">
        <v>4.8158951054000001E-3</v>
      </c>
      <c r="Y1458" s="71">
        <v>0</v>
      </c>
      <c r="Z1458" s="71">
        <v>1</v>
      </c>
      <c r="AA1458" s="71">
        <v>0</v>
      </c>
      <c r="AB1458" s="71">
        <v>0</v>
      </c>
      <c r="AC1458" s="73">
        <v>0.35</v>
      </c>
      <c r="AD1458" s="73">
        <v>0.65</v>
      </c>
      <c r="AE1458" s="1" t="s">
        <v>3607</v>
      </c>
      <c r="AF1458" s="1" t="s">
        <v>1450</v>
      </c>
      <c r="AG1458" s="1" t="s">
        <v>1451</v>
      </c>
      <c r="AI1458" s="2" t="str">
        <f>INDEX('ISO2-ISO3'!$D$1:$D$249, MATCH($N1458, 'ISO2-ISO3'!$C$1:$C$249, 0))</f>
        <v>GRC</v>
      </c>
      <c r="AJ1458" s="2" t="str">
        <f>INDEX('WB Country Groups'!$C$2:$C$219, MATCH($AI1458, 'WB Country Groups'!$B$2:$B$219, 0))</f>
        <v>Europe &amp; Central Asia</v>
      </c>
    </row>
    <row r="1459" spans="1:36">
      <c r="A1459" s="70">
        <v>45169</v>
      </c>
      <c r="B1459" s="70">
        <v>45169</v>
      </c>
      <c r="C1459" s="71">
        <v>892400</v>
      </c>
      <c r="D1459" s="1" t="s">
        <v>6561</v>
      </c>
      <c r="E1459" s="71">
        <v>2781901</v>
      </c>
      <c r="G1459" s="1" t="s">
        <v>6562</v>
      </c>
      <c r="H1459" s="72">
        <v>6290496</v>
      </c>
      <c r="I1459" s="1" t="s">
        <v>6563</v>
      </c>
      <c r="J1459" s="73">
        <v>0.65</v>
      </c>
      <c r="K1459" s="73">
        <v>0.49</v>
      </c>
      <c r="L1459" s="73">
        <v>0.49</v>
      </c>
      <c r="M1459" s="1">
        <v>1</v>
      </c>
      <c r="N1459" s="1" t="s">
        <v>1330</v>
      </c>
      <c r="O1459" s="1" t="s">
        <v>1692</v>
      </c>
      <c r="P1459" s="1">
        <v>50102010</v>
      </c>
      <c r="Q1459" s="73">
        <v>3519233603</v>
      </c>
      <c r="R1459" s="74">
        <v>93.2</v>
      </c>
      <c r="S1459" s="1" t="s">
        <v>3111</v>
      </c>
      <c r="T1459" s="75">
        <v>31.846499999999999</v>
      </c>
      <c r="U1459" s="76">
        <v>5046594136.9319696</v>
      </c>
      <c r="V1459" s="77">
        <v>5046594136.9319696</v>
      </c>
      <c r="W1459" s="77">
        <v>10299171708.024401</v>
      </c>
      <c r="X1459" s="76">
        <v>7.9113882084000005E-3</v>
      </c>
      <c r="Y1459" s="71">
        <v>1</v>
      </c>
      <c r="Z1459" s="71">
        <v>0</v>
      </c>
      <c r="AA1459" s="71">
        <v>0</v>
      </c>
      <c r="AB1459" s="71">
        <v>0</v>
      </c>
      <c r="AC1459" s="73">
        <v>0.5</v>
      </c>
      <c r="AD1459" s="73">
        <v>0.5</v>
      </c>
      <c r="AE1459" s="1" t="s">
        <v>3112</v>
      </c>
      <c r="AF1459" s="1" t="s">
        <v>1450</v>
      </c>
      <c r="AG1459" s="1" t="s">
        <v>1451</v>
      </c>
      <c r="AI1459" s="2" t="str">
        <f>INDEX('ISO2-ISO3'!$D$1:$D$249, MATCH($N1459, 'ISO2-ISO3'!$C$1:$C$249, 0))</f>
        <v>TWN</v>
      </c>
      <c r="AJ1459" s="2" t="str">
        <f>INDEX('WB Country Groups'!$C$2:$C$219, MATCH($AI1459, 'WB Country Groups'!$B$2:$B$219, 0))</f>
        <v>East Asia &amp; Pacific</v>
      </c>
    </row>
    <row r="1460" spans="1:36">
      <c r="A1460" s="70">
        <v>45169</v>
      </c>
      <c r="B1460" s="70">
        <v>45169</v>
      </c>
      <c r="C1460" s="71">
        <v>892400</v>
      </c>
      <c r="D1460" s="1" t="s">
        <v>6564</v>
      </c>
      <c r="E1460" s="71">
        <v>2783001</v>
      </c>
      <c r="F1460" s="1">
        <v>237266101</v>
      </c>
      <c r="G1460" s="1" t="s">
        <v>6565</v>
      </c>
      <c r="H1460" s="72">
        <v>2250289</v>
      </c>
      <c r="I1460" s="1" t="s">
        <v>6566</v>
      </c>
      <c r="J1460" s="73">
        <v>1</v>
      </c>
      <c r="K1460" s="73">
        <v>1</v>
      </c>
      <c r="L1460" s="73">
        <v>1</v>
      </c>
      <c r="M1460" s="1">
        <v>1</v>
      </c>
      <c r="N1460" s="1" t="s">
        <v>1375</v>
      </c>
      <c r="O1460" s="1" t="s">
        <v>1499</v>
      </c>
      <c r="P1460" s="1">
        <v>30202010</v>
      </c>
      <c r="Q1460" s="73">
        <v>159907901</v>
      </c>
      <c r="R1460" s="74">
        <v>61.76</v>
      </c>
      <c r="S1460" s="1" t="s">
        <v>1448</v>
      </c>
      <c r="T1460" s="75">
        <v>1</v>
      </c>
      <c r="U1460" s="76">
        <v>9875911965.7600002</v>
      </c>
      <c r="V1460" s="77">
        <v>9875911965.7600002</v>
      </c>
      <c r="W1460" s="77">
        <v>9875911965.7600002</v>
      </c>
      <c r="X1460" s="76">
        <v>1.5482159126200001E-2</v>
      </c>
      <c r="Y1460" s="71">
        <v>0</v>
      </c>
      <c r="Z1460" s="71">
        <v>1</v>
      </c>
      <c r="AA1460" s="71">
        <v>0</v>
      </c>
      <c r="AB1460" s="71">
        <v>0</v>
      </c>
      <c r="AC1460" s="73">
        <v>0</v>
      </c>
      <c r="AD1460" s="73">
        <v>1</v>
      </c>
      <c r="AE1460" s="1" t="s">
        <v>1449</v>
      </c>
      <c r="AF1460" s="1" t="s">
        <v>1450</v>
      </c>
      <c r="AG1460" s="1" t="s">
        <v>1451</v>
      </c>
      <c r="AI1460" s="2" t="str">
        <f>INDEX('ISO2-ISO3'!$D$1:$D$249, MATCH($N1460, 'ISO2-ISO3'!$C$1:$C$249, 0))</f>
        <v>USA</v>
      </c>
      <c r="AJ1460" s="2" t="str">
        <f>INDEX('WB Country Groups'!$C$2:$C$219, MATCH($AI1460, 'WB Country Groups'!$B$2:$B$219, 0))</f>
        <v>North America</v>
      </c>
    </row>
    <row r="1461" spans="1:36">
      <c r="A1461" s="70">
        <v>45169</v>
      </c>
      <c r="B1461" s="70">
        <v>45169</v>
      </c>
      <c r="C1461" s="71">
        <v>892400</v>
      </c>
      <c r="D1461" s="1" t="s">
        <v>6567</v>
      </c>
      <c r="E1461" s="71">
        <v>2786804</v>
      </c>
      <c r="F1461" s="1" t="s">
        <v>6568</v>
      </c>
      <c r="G1461" s="1" t="s">
        <v>6569</v>
      </c>
      <c r="H1461" s="72">
        <v>2044545</v>
      </c>
      <c r="I1461" s="1" t="s">
        <v>6570</v>
      </c>
      <c r="J1461" s="73">
        <v>1</v>
      </c>
      <c r="K1461" s="73">
        <v>1</v>
      </c>
      <c r="L1461" s="73">
        <v>1</v>
      </c>
      <c r="M1461" s="1">
        <v>1</v>
      </c>
      <c r="N1461" s="1" t="s">
        <v>1375</v>
      </c>
      <c r="O1461" s="1" t="s">
        <v>1692</v>
      </c>
      <c r="P1461" s="1">
        <v>50201030</v>
      </c>
      <c r="Q1461" s="73">
        <v>4206611953</v>
      </c>
      <c r="R1461" s="74">
        <v>46.76</v>
      </c>
      <c r="S1461" s="1" t="s">
        <v>1448</v>
      </c>
      <c r="T1461" s="75">
        <v>1</v>
      </c>
      <c r="U1461" s="76">
        <v>196701174922.28</v>
      </c>
      <c r="V1461" s="77">
        <v>196701174922.28</v>
      </c>
      <c r="W1461" s="77">
        <v>197142793757</v>
      </c>
      <c r="X1461" s="76">
        <v>0.30836229616159999</v>
      </c>
      <c r="Y1461" s="71">
        <v>1</v>
      </c>
      <c r="Z1461" s="71">
        <v>0</v>
      </c>
      <c r="AA1461" s="71">
        <v>0</v>
      </c>
      <c r="AB1461" s="71">
        <v>0</v>
      </c>
      <c r="AC1461" s="73">
        <v>1</v>
      </c>
      <c r="AD1461" s="73">
        <v>0</v>
      </c>
      <c r="AE1461" s="1" t="s">
        <v>1475</v>
      </c>
      <c r="AF1461" s="1" t="s">
        <v>1450</v>
      </c>
      <c r="AG1461" s="1" t="s">
        <v>1585</v>
      </c>
      <c r="AI1461" s="2" t="str">
        <f>INDEX('ISO2-ISO3'!$D$1:$D$249, MATCH($N1461, 'ISO2-ISO3'!$C$1:$C$249, 0))</f>
        <v>USA</v>
      </c>
      <c r="AJ1461" s="2" t="str">
        <f>INDEX('WB Country Groups'!$C$2:$C$219, MATCH($AI1461, 'WB Country Groups'!$B$2:$B$219, 0))</f>
        <v>North America</v>
      </c>
    </row>
    <row r="1462" spans="1:36">
      <c r="A1462" s="70">
        <v>45169</v>
      </c>
      <c r="B1462" s="70">
        <v>45169</v>
      </c>
      <c r="C1462" s="71">
        <v>892400</v>
      </c>
      <c r="D1462" s="1" t="s">
        <v>6571</v>
      </c>
      <c r="E1462" s="71">
        <v>2787301</v>
      </c>
      <c r="F1462" s="1">
        <v>983134107</v>
      </c>
      <c r="G1462" s="1" t="s">
        <v>6572</v>
      </c>
      <c r="H1462" s="72">
        <v>2963811</v>
      </c>
      <c r="I1462" s="1" t="s">
        <v>6573</v>
      </c>
      <c r="J1462" s="73">
        <v>0.9</v>
      </c>
      <c r="K1462" s="73">
        <v>0.9</v>
      </c>
      <c r="L1462" s="73">
        <v>0.9</v>
      </c>
      <c r="M1462" s="1">
        <v>1</v>
      </c>
      <c r="N1462" s="1" t="s">
        <v>1375</v>
      </c>
      <c r="O1462" s="1" t="s">
        <v>1455</v>
      </c>
      <c r="P1462" s="1">
        <v>25301010</v>
      </c>
      <c r="Q1462" s="73">
        <v>113681662</v>
      </c>
      <c r="R1462" s="74">
        <v>101.38</v>
      </c>
      <c r="S1462" s="1" t="s">
        <v>1448</v>
      </c>
      <c r="T1462" s="75">
        <v>1</v>
      </c>
      <c r="U1462" s="76">
        <v>10372542204.204</v>
      </c>
      <c r="V1462" s="77">
        <v>10372542204.204</v>
      </c>
      <c r="W1462" s="77">
        <v>11525046893.559999</v>
      </c>
      <c r="X1462" s="76">
        <v>1.62607108594E-2</v>
      </c>
      <c r="Y1462" s="71">
        <v>0</v>
      </c>
      <c r="Z1462" s="71">
        <v>1</v>
      </c>
      <c r="AA1462" s="71">
        <v>0</v>
      </c>
      <c r="AB1462" s="71">
        <v>0</v>
      </c>
      <c r="AC1462" s="73">
        <v>0</v>
      </c>
      <c r="AD1462" s="73">
        <v>1</v>
      </c>
      <c r="AE1462" s="1" t="s">
        <v>1475</v>
      </c>
      <c r="AF1462" s="1" t="s">
        <v>1450</v>
      </c>
      <c r="AG1462" s="1" t="s">
        <v>1451</v>
      </c>
      <c r="AI1462" s="2" t="str">
        <f>INDEX('ISO2-ISO3'!$D$1:$D$249, MATCH($N1462, 'ISO2-ISO3'!$C$1:$C$249, 0))</f>
        <v>USA</v>
      </c>
      <c r="AJ1462" s="2" t="str">
        <f>INDEX('WB Country Groups'!$C$2:$C$219, MATCH($AI1462, 'WB Country Groups'!$B$2:$B$219, 0))</f>
        <v>North America</v>
      </c>
    </row>
    <row r="1463" spans="1:36">
      <c r="A1463" s="70">
        <v>45169</v>
      </c>
      <c r="B1463" s="70">
        <v>45169</v>
      </c>
      <c r="C1463" s="71">
        <v>892400</v>
      </c>
      <c r="D1463" s="1" t="s">
        <v>6574</v>
      </c>
      <c r="E1463" s="71">
        <v>2788001</v>
      </c>
      <c r="F1463" s="1" t="s">
        <v>6575</v>
      </c>
      <c r="G1463" s="1" t="s">
        <v>6576</v>
      </c>
      <c r="H1463" s="72" t="s">
        <v>6577</v>
      </c>
      <c r="I1463" s="1" t="s">
        <v>6578</v>
      </c>
      <c r="J1463" s="73">
        <v>0.9</v>
      </c>
      <c r="K1463" s="73">
        <v>0.9</v>
      </c>
      <c r="L1463" s="73">
        <v>0.9</v>
      </c>
      <c r="M1463" s="1">
        <v>1</v>
      </c>
      <c r="N1463" s="1" t="s">
        <v>1375</v>
      </c>
      <c r="O1463" s="1" t="s">
        <v>1474</v>
      </c>
      <c r="P1463" s="1">
        <v>45202030</v>
      </c>
      <c r="Q1463" s="73">
        <v>206483864</v>
      </c>
      <c r="R1463" s="74">
        <v>70.790000000000006</v>
      </c>
      <c r="S1463" s="1" t="s">
        <v>1448</v>
      </c>
      <c r="T1463" s="75">
        <v>1</v>
      </c>
      <c r="U1463" s="76">
        <v>13155293459.304001</v>
      </c>
      <c r="V1463" s="77">
        <v>13155293459.304001</v>
      </c>
      <c r="W1463" s="77">
        <v>14616992732.559999</v>
      </c>
      <c r="X1463" s="76">
        <v>2.0623143198800001E-2</v>
      </c>
      <c r="Y1463" s="71">
        <v>0</v>
      </c>
      <c r="Z1463" s="71">
        <v>1</v>
      </c>
      <c r="AA1463" s="71">
        <v>0</v>
      </c>
      <c r="AB1463" s="71">
        <v>0</v>
      </c>
      <c r="AC1463" s="73">
        <v>1</v>
      </c>
      <c r="AD1463" s="73">
        <v>0</v>
      </c>
      <c r="AE1463" s="1" t="s">
        <v>1475</v>
      </c>
      <c r="AF1463" s="1" t="s">
        <v>1450</v>
      </c>
      <c r="AG1463" s="1" t="s">
        <v>1451</v>
      </c>
      <c r="AI1463" s="2" t="str">
        <f>INDEX('ISO2-ISO3'!$D$1:$D$249, MATCH($N1463, 'ISO2-ISO3'!$C$1:$C$249, 0))</f>
        <v>USA</v>
      </c>
      <c r="AJ1463" s="2" t="str">
        <f>INDEX('WB Country Groups'!$C$2:$C$219, MATCH($AI1463, 'WB Country Groups'!$B$2:$B$219, 0))</f>
        <v>North America</v>
      </c>
    </row>
    <row r="1464" spans="1:36">
      <c r="A1464" s="70">
        <v>45169</v>
      </c>
      <c r="B1464" s="70">
        <v>45169</v>
      </c>
      <c r="C1464" s="71">
        <v>892400</v>
      </c>
      <c r="D1464" s="1" t="s">
        <v>6579</v>
      </c>
      <c r="E1464" s="71">
        <v>2789001</v>
      </c>
      <c r="G1464" s="1" t="s">
        <v>6580</v>
      </c>
      <c r="H1464" s="72">
        <v>6372480</v>
      </c>
      <c r="I1464" s="1" t="s">
        <v>6581</v>
      </c>
      <c r="J1464" s="73">
        <v>0.95</v>
      </c>
      <c r="K1464" s="73">
        <v>0.95</v>
      </c>
      <c r="L1464" s="73">
        <v>0.95</v>
      </c>
      <c r="M1464" s="1">
        <v>1</v>
      </c>
      <c r="N1464" s="1" t="s">
        <v>1330</v>
      </c>
      <c r="O1464" s="1" t="s">
        <v>1474</v>
      </c>
      <c r="P1464" s="1">
        <v>45301020</v>
      </c>
      <c r="Q1464" s="73">
        <v>1599629197</v>
      </c>
      <c r="R1464" s="74">
        <v>705</v>
      </c>
      <c r="S1464" s="1" t="s">
        <v>3111</v>
      </c>
      <c r="T1464" s="75">
        <v>31.846499999999999</v>
      </c>
      <c r="U1464" s="76">
        <v>33641111415.4067</v>
      </c>
      <c r="V1464" s="77">
        <v>33641111415.4067</v>
      </c>
      <c r="W1464" s="77">
        <v>35411696226.743896</v>
      </c>
      <c r="X1464" s="76">
        <v>5.2738120987800001E-2</v>
      </c>
      <c r="Y1464" s="71">
        <v>1</v>
      </c>
      <c r="Z1464" s="71">
        <v>0</v>
      </c>
      <c r="AA1464" s="71">
        <v>0</v>
      </c>
      <c r="AB1464" s="71">
        <v>0</v>
      </c>
      <c r="AC1464" s="73">
        <v>1</v>
      </c>
      <c r="AD1464" s="73">
        <v>0</v>
      </c>
      <c r="AE1464" s="1" t="s">
        <v>3112</v>
      </c>
      <c r="AF1464" s="1" t="s">
        <v>1450</v>
      </c>
      <c r="AG1464" s="1" t="s">
        <v>1451</v>
      </c>
      <c r="AI1464" s="2" t="str">
        <f>INDEX('ISO2-ISO3'!$D$1:$D$249, MATCH($N1464, 'ISO2-ISO3'!$C$1:$C$249, 0))</f>
        <v>TWN</v>
      </c>
      <c r="AJ1464" s="2" t="str">
        <f>INDEX('WB Country Groups'!$C$2:$C$219, MATCH($AI1464, 'WB Country Groups'!$B$2:$B$219, 0))</f>
        <v>East Asia &amp; Pacific</v>
      </c>
    </row>
    <row r="1465" spans="1:36">
      <c r="A1465" s="70">
        <v>45169</v>
      </c>
      <c r="B1465" s="70">
        <v>45169</v>
      </c>
      <c r="C1465" s="71">
        <v>892400</v>
      </c>
      <c r="D1465" s="1" t="s">
        <v>6582</v>
      </c>
      <c r="E1465" s="71">
        <v>2793901</v>
      </c>
      <c r="F1465" s="1" t="s">
        <v>6583</v>
      </c>
      <c r="G1465" s="1" t="s">
        <v>6584</v>
      </c>
      <c r="H1465" s="72">
        <v>2965839</v>
      </c>
      <c r="I1465" s="1" t="s">
        <v>6585</v>
      </c>
      <c r="J1465" s="73">
        <v>1</v>
      </c>
      <c r="K1465" s="73">
        <v>1</v>
      </c>
      <c r="L1465" s="73">
        <v>1</v>
      </c>
      <c r="M1465" s="1">
        <v>1</v>
      </c>
      <c r="N1465" s="1" t="s">
        <v>1375</v>
      </c>
      <c r="O1465" s="1" t="s">
        <v>1484</v>
      </c>
      <c r="P1465" s="1">
        <v>40203040</v>
      </c>
      <c r="Q1465" s="73">
        <v>359739738</v>
      </c>
      <c r="R1465" s="74">
        <v>202.68</v>
      </c>
      <c r="S1465" s="1" t="s">
        <v>1448</v>
      </c>
      <c r="T1465" s="75">
        <v>1</v>
      </c>
      <c r="U1465" s="76">
        <v>72912050097.839996</v>
      </c>
      <c r="V1465" s="77">
        <v>72912050097.839996</v>
      </c>
      <c r="W1465" s="77">
        <v>73841644552.679993</v>
      </c>
      <c r="X1465" s="76">
        <v>0.114301946569</v>
      </c>
      <c r="Y1465" s="71">
        <v>1</v>
      </c>
      <c r="Z1465" s="71">
        <v>0</v>
      </c>
      <c r="AA1465" s="71">
        <v>0</v>
      </c>
      <c r="AB1465" s="71">
        <v>0</v>
      </c>
      <c r="AC1465" s="73">
        <v>1</v>
      </c>
      <c r="AD1465" s="73">
        <v>0</v>
      </c>
      <c r="AE1465" s="1" t="s">
        <v>1475</v>
      </c>
      <c r="AF1465" s="1" t="s">
        <v>1450</v>
      </c>
      <c r="AG1465" s="1" t="s">
        <v>1451</v>
      </c>
      <c r="AI1465" s="2" t="str">
        <f>INDEX('ISO2-ISO3'!$D$1:$D$249, MATCH($N1465, 'ISO2-ISO3'!$C$1:$C$249, 0))</f>
        <v>USA</v>
      </c>
      <c r="AJ1465" s="2" t="str">
        <f>INDEX('WB Country Groups'!$C$2:$C$219, MATCH($AI1465, 'WB Country Groups'!$B$2:$B$219, 0))</f>
        <v>North America</v>
      </c>
    </row>
    <row r="1466" spans="1:36">
      <c r="A1466" s="70">
        <v>45169</v>
      </c>
      <c r="B1466" s="70">
        <v>45169</v>
      </c>
      <c r="C1466" s="71">
        <v>892400</v>
      </c>
      <c r="D1466" s="1" t="s">
        <v>6586</v>
      </c>
      <c r="E1466" s="71">
        <v>2795003</v>
      </c>
      <c r="G1466" s="1" t="s">
        <v>6587</v>
      </c>
      <c r="H1466" s="72" t="s">
        <v>6588</v>
      </c>
      <c r="I1466" s="1" t="s">
        <v>6589</v>
      </c>
      <c r="J1466" s="73">
        <v>0.4</v>
      </c>
      <c r="K1466" s="73">
        <v>0.3</v>
      </c>
      <c r="L1466" s="73">
        <v>0.06</v>
      </c>
      <c r="M1466" s="1">
        <v>0.2</v>
      </c>
      <c r="N1466" s="1" t="s">
        <v>975</v>
      </c>
      <c r="O1466" s="1" t="s">
        <v>1447</v>
      </c>
      <c r="P1466" s="1">
        <v>35102010</v>
      </c>
      <c r="Q1466" s="73">
        <v>1405890949</v>
      </c>
      <c r="R1466" s="74">
        <v>30.92</v>
      </c>
      <c r="S1466" s="1" t="s">
        <v>3323</v>
      </c>
      <c r="T1466" s="75">
        <v>7.2785000000000002</v>
      </c>
      <c r="U1466" s="76">
        <v>358344286.40307701</v>
      </c>
      <c r="V1466" s="77">
        <v>358344286.40307701</v>
      </c>
      <c r="W1466" s="77">
        <v>6581150425.1032305</v>
      </c>
      <c r="X1466" s="76">
        <v>5.6176515980000004E-4</v>
      </c>
      <c r="Y1466" s="71">
        <v>1</v>
      </c>
      <c r="Z1466" s="71">
        <v>0</v>
      </c>
      <c r="AA1466" s="71">
        <v>0</v>
      </c>
      <c r="AB1466" s="71">
        <v>0</v>
      </c>
      <c r="AC1466" s="73">
        <v>1</v>
      </c>
      <c r="AD1466" s="73">
        <v>0</v>
      </c>
      <c r="AE1466" s="1" t="s">
        <v>3324</v>
      </c>
      <c r="AF1466" s="1" t="s">
        <v>1450</v>
      </c>
      <c r="AG1466" s="1" t="s">
        <v>1585</v>
      </c>
      <c r="AI1466" s="2" t="str">
        <f>INDEX('ISO2-ISO3'!$D$1:$D$249, MATCH($N1466, 'ISO2-ISO3'!$C$1:$C$249, 0))</f>
        <v>CHN</v>
      </c>
      <c r="AJ1466" s="2" t="str">
        <f>INDEX('WB Country Groups'!$C$2:$C$219, MATCH($AI1466, 'WB Country Groups'!$B$2:$B$219, 0))</f>
        <v>East Asia &amp; Pacific</v>
      </c>
    </row>
    <row r="1467" spans="1:36">
      <c r="A1467" s="70">
        <v>45169</v>
      </c>
      <c r="B1467" s="70">
        <v>45169</v>
      </c>
      <c r="C1467" s="71">
        <v>892400</v>
      </c>
      <c r="D1467" s="1" t="s">
        <v>6590</v>
      </c>
      <c r="E1467" s="71">
        <v>2796401</v>
      </c>
      <c r="G1467" s="1" t="s">
        <v>6591</v>
      </c>
      <c r="H1467" s="72">
        <v>6149457</v>
      </c>
      <c r="I1467" s="1" t="s">
        <v>6592</v>
      </c>
      <c r="J1467" s="73">
        <v>0.65</v>
      </c>
      <c r="K1467" s="73">
        <v>0.65</v>
      </c>
      <c r="L1467" s="73">
        <v>0.65</v>
      </c>
      <c r="M1467" s="1">
        <v>1</v>
      </c>
      <c r="N1467" s="1" t="s">
        <v>1115</v>
      </c>
      <c r="O1467" s="1" t="s">
        <v>1499</v>
      </c>
      <c r="P1467" s="1">
        <v>30302010</v>
      </c>
      <c r="Q1467" s="73">
        <v>78050000</v>
      </c>
      <c r="R1467" s="74">
        <v>7202</v>
      </c>
      <c r="S1467" s="1" t="s">
        <v>1479</v>
      </c>
      <c r="T1467" s="75">
        <v>145.58500000000001</v>
      </c>
      <c r="U1467" s="76">
        <v>2509705429.8176298</v>
      </c>
      <c r="V1467" s="77">
        <v>2509705429.8176298</v>
      </c>
      <c r="W1467" s="77">
        <v>3861085276.6425099</v>
      </c>
      <c r="X1467" s="76">
        <v>3.9343869163000001E-3</v>
      </c>
      <c r="Y1467" s="71">
        <v>0</v>
      </c>
      <c r="Z1467" s="71">
        <v>1</v>
      </c>
      <c r="AA1467" s="71">
        <v>0</v>
      </c>
      <c r="AB1467" s="71">
        <v>0</v>
      </c>
      <c r="AC1467" s="73">
        <v>0</v>
      </c>
      <c r="AD1467" s="73">
        <v>1</v>
      </c>
      <c r="AE1467" s="1" t="s">
        <v>1480</v>
      </c>
      <c r="AF1467" s="1" t="s">
        <v>1450</v>
      </c>
      <c r="AG1467" s="1" t="s">
        <v>1451</v>
      </c>
      <c r="AI1467" s="2" t="str">
        <f>INDEX('ISO2-ISO3'!$D$1:$D$249, MATCH($N1467, 'ISO2-ISO3'!$C$1:$C$249, 0))</f>
        <v>JPN</v>
      </c>
      <c r="AJ1467" s="2" t="str">
        <f>INDEX('WB Country Groups'!$C$2:$C$219, MATCH($AI1467, 'WB Country Groups'!$B$2:$B$219, 0))</f>
        <v>East Asia &amp; Pacific</v>
      </c>
    </row>
    <row r="1468" spans="1:36">
      <c r="A1468" s="70">
        <v>45169</v>
      </c>
      <c r="B1468" s="70">
        <v>45169</v>
      </c>
      <c r="C1468" s="71">
        <v>892400</v>
      </c>
      <c r="D1468" s="1" t="s">
        <v>6593</v>
      </c>
      <c r="E1468" s="71">
        <v>2796601</v>
      </c>
      <c r="G1468" s="1" t="s">
        <v>6594</v>
      </c>
      <c r="H1468" s="72">
        <v>6883807</v>
      </c>
      <c r="I1468" s="1" t="s">
        <v>6595</v>
      </c>
      <c r="J1468" s="73">
        <v>0.8</v>
      </c>
      <c r="K1468" s="73">
        <v>0.8</v>
      </c>
      <c r="L1468" s="73">
        <v>0.8</v>
      </c>
      <c r="M1468" s="1">
        <v>1</v>
      </c>
      <c r="N1468" s="1" t="s">
        <v>1115</v>
      </c>
      <c r="O1468" s="1" t="s">
        <v>1447</v>
      </c>
      <c r="P1468" s="1">
        <v>35101010</v>
      </c>
      <c r="Q1468" s="73">
        <v>209692392</v>
      </c>
      <c r="R1468" s="74">
        <v>7751</v>
      </c>
      <c r="S1468" s="1" t="s">
        <v>1479</v>
      </c>
      <c r="T1468" s="75">
        <v>145.58500000000001</v>
      </c>
      <c r="U1468" s="76">
        <v>8931281274.2631493</v>
      </c>
      <c r="V1468" s="77">
        <v>8931281274.2631493</v>
      </c>
      <c r="W1468" s="77">
        <v>11164101592.828899</v>
      </c>
      <c r="X1468" s="76">
        <v>1.4001291057300001E-2</v>
      </c>
      <c r="Y1468" s="71">
        <v>1</v>
      </c>
      <c r="Z1468" s="71">
        <v>0</v>
      </c>
      <c r="AA1468" s="71">
        <v>0</v>
      </c>
      <c r="AB1468" s="71">
        <v>0</v>
      </c>
      <c r="AC1468" s="73">
        <v>0</v>
      </c>
      <c r="AD1468" s="73">
        <v>1</v>
      </c>
      <c r="AE1468" s="1" t="s">
        <v>1480</v>
      </c>
      <c r="AF1468" s="1" t="s">
        <v>1450</v>
      </c>
      <c r="AG1468" s="1" t="s">
        <v>1451</v>
      </c>
      <c r="AI1468" s="2" t="str">
        <f>INDEX('ISO2-ISO3'!$D$1:$D$249, MATCH($N1468, 'ISO2-ISO3'!$C$1:$C$249, 0))</f>
        <v>JPN</v>
      </c>
      <c r="AJ1468" s="2" t="str">
        <f>INDEX('WB Country Groups'!$C$2:$C$219, MATCH($AI1468, 'WB Country Groups'!$B$2:$B$219, 0))</f>
        <v>East Asia &amp; Pacific</v>
      </c>
    </row>
    <row r="1469" spans="1:36">
      <c r="A1469" s="70">
        <v>45169</v>
      </c>
      <c r="B1469" s="70">
        <v>45169</v>
      </c>
      <c r="C1469" s="71">
        <v>892400</v>
      </c>
      <c r="D1469" s="1" t="s">
        <v>6596</v>
      </c>
      <c r="E1469" s="71">
        <v>2796801</v>
      </c>
      <c r="G1469" s="1" t="s">
        <v>6597</v>
      </c>
      <c r="H1469" s="72">
        <v>6290902</v>
      </c>
      <c r="I1469" s="1" t="s">
        <v>6598</v>
      </c>
      <c r="J1469" s="73">
        <v>0.6</v>
      </c>
      <c r="K1469" s="73">
        <v>0.49</v>
      </c>
      <c r="L1469" s="73">
        <v>0.49</v>
      </c>
      <c r="M1469" s="1">
        <v>1</v>
      </c>
      <c r="N1469" s="1" t="s">
        <v>1129</v>
      </c>
      <c r="O1469" s="1" t="s">
        <v>1692</v>
      </c>
      <c r="P1469" s="1">
        <v>50101020</v>
      </c>
      <c r="Q1469" s="73">
        <v>436611361</v>
      </c>
      <c r="R1469" s="74">
        <v>10450</v>
      </c>
      <c r="S1469" s="1" t="s">
        <v>3451</v>
      </c>
      <c r="T1469" s="75">
        <v>1321.75</v>
      </c>
      <c r="U1469" s="76">
        <v>1691445790.8080201</v>
      </c>
      <c r="V1469" s="77">
        <v>1691445790.8080201</v>
      </c>
      <c r="W1469" s="77">
        <v>3451930185.3224902</v>
      </c>
      <c r="X1469" s="76">
        <v>2.6516268044E-3</v>
      </c>
      <c r="Y1469" s="71">
        <v>0</v>
      </c>
      <c r="Z1469" s="71">
        <v>1</v>
      </c>
      <c r="AA1469" s="71">
        <v>0</v>
      </c>
      <c r="AB1469" s="71">
        <v>0</v>
      </c>
      <c r="AC1469" s="73">
        <v>1</v>
      </c>
      <c r="AD1469" s="73">
        <v>0</v>
      </c>
      <c r="AE1469" s="1" t="s">
        <v>3452</v>
      </c>
      <c r="AF1469" s="1" t="s">
        <v>1450</v>
      </c>
      <c r="AG1469" s="1" t="s">
        <v>1451</v>
      </c>
      <c r="AI1469" s="2" t="str">
        <f>INDEX('ISO2-ISO3'!$D$1:$D$249, MATCH($N1469, 'ISO2-ISO3'!$C$1:$C$249, 0))</f>
        <v>KOR</v>
      </c>
      <c r="AJ1469" s="2" t="str">
        <f>INDEX('WB Country Groups'!$C$2:$C$219, MATCH($AI1469, 'WB Country Groups'!$B$2:$B$219, 0))</f>
        <v>East Asia &amp; Pacific</v>
      </c>
    </row>
    <row r="1470" spans="1:36">
      <c r="A1470" s="70">
        <v>45169</v>
      </c>
      <c r="B1470" s="70">
        <v>45169</v>
      </c>
      <c r="C1470" s="71">
        <v>892400</v>
      </c>
      <c r="D1470" s="1" t="s">
        <v>6599</v>
      </c>
      <c r="E1470" s="71">
        <v>2797802</v>
      </c>
      <c r="G1470" s="1" t="s">
        <v>6600</v>
      </c>
      <c r="H1470" s="72" t="s">
        <v>6601</v>
      </c>
      <c r="I1470" s="1" t="s">
        <v>6602</v>
      </c>
      <c r="J1470" s="73">
        <v>0.45</v>
      </c>
      <c r="K1470" s="73">
        <v>0.3</v>
      </c>
      <c r="L1470" s="73">
        <v>0.06</v>
      </c>
      <c r="M1470" s="1">
        <v>0.2</v>
      </c>
      <c r="N1470" s="1" t="s">
        <v>975</v>
      </c>
      <c r="O1470" s="1" t="s">
        <v>1548</v>
      </c>
      <c r="P1470" s="1">
        <v>55105010</v>
      </c>
      <c r="Q1470" s="73">
        <v>17835619082</v>
      </c>
      <c r="R1470" s="74">
        <v>3.51</v>
      </c>
      <c r="S1470" s="1" t="s">
        <v>3323</v>
      </c>
      <c r="T1470" s="75">
        <v>7.2785000000000002</v>
      </c>
      <c r="U1470" s="76">
        <v>516065312.72503901</v>
      </c>
      <c r="V1470" s="77">
        <v>516065312.72503901</v>
      </c>
      <c r="W1470" s="77">
        <v>8587284707.9394197</v>
      </c>
      <c r="X1470" s="76">
        <v>8.09019493E-4</v>
      </c>
      <c r="Y1470" s="71">
        <v>1</v>
      </c>
      <c r="Z1470" s="71">
        <v>0</v>
      </c>
      <c r="AA1470" s="71">
        <v>0</v>
      </c>
      <c r="AB1470" s="71">
        <v>0</v>
      </c>
      <c r="AC1470" s="73">
        <v>1</v>
      </c>
      <c r="AD1470" s="73">
        <v>0</v>
      </c>
      <c r="AE1470" s="1" t="s">
        <v>3324</v>
      </c>
      <c r="AF1470" s="1" t="s">
        <v>1450</v>
      </c>
      <c r="AG1470" s="1" t="s">
        <v>1585</v>
      </c>
      <c r="AI1470" s="2" t="str">
        <f>INDEX('ISO2-ISO3'!$D$1:$D$249, MATCH($N1470, 'ISO2-ISO3'!$C$1:$C$249, 0))</f>
        <v>CHN</v>
      </c>
      <c r="AJ1470" s="2" t="str">
        <f>INDEX('WB Country Groups'!$C$2:$C$219, MATCH($AI1470, 'WB Country Groups'!$B$2:$B$219, 0))</f>
        <v>East Asia &amp; Pacific</v>
      </c>
    </row>
    <row r="1471" spans="1:36">
      <c r="A1471" s="70">
        <v>45169</v>
      </c>
      <c r="B1471" s="70">
        <v>45169</v>
      </c>
      <c r="C1471" s="71">
        <v>892400</v>
      </c>
      <c r="D1471" s="1" t="s">
        <v>6603</v>
      </c>
      <c r="E1471" s="71">
        <v>2798002</v>
      </c>
      <c r="G1471" s="1" t="s">
        <v>6604</v>
      </c>
      <c r="H1471" s="72" t="s">
        <v>6605</v>
      </c>
      <c r="I1471" s="1" t="s">
        <v>6606</v>
      </c>
      <c r="J1471" s="73">
        <v>0.4</v>
      </c>
      <c r="K1471" s="73">
        <v>0.3</v>
      </c>
      <c r="L1471" s="73">
        <v>0.06</v>
      </c>
      <c r="M1471" s="1">
        <v>0.2</v>
      </c>
      <c r="N1471" s="1" t="s">
        <v>975</v>
      </c>
      <c r="O1471" s="1" t="s">
        <v>1447</v>
      </c>
      <c r="P1471" s="1">
        <v>35202010</v>
      </c>
      <c r="Q1471" s="73">
        <v>988346000</v>
      </c>
      <c r="R1471" s="74">
        <v>47.58</v>
      </c>
      <c r="S1471" s="1" t="s">
        <v>3323</v>
      </c>
      <c r="T1471" s="75">
        <v>7.2785000000000002</v>
      </c>
      <c r="U1471" s="76">
        <v>387652697.78113598</v>
      </c>
      <c r="V1471" s="77">
        <v>387652697.78113598</v>
      </c>
      <c r="W1471" s="77">
        <v>6450509269.9788799</v>
      </c>
      <c r="X1471" s="76">
        <v>6.0771104209999996E-4</v>
      </c>
      <c r="Y1471" s="71">
        <v>0</v>
      </c>
      <c r="Z1471" s="71">
        <v>1</v>
      </c>
      <c r="AA1471" s="71">
        <v>0</v>
      </c>
      <c r="AB1471" s="71">
        <v>0</v>
      </c>
      <c r="AC1471" s="73">
        <v>0.35</v>
      </c>
      <c r="AD1471" s="73">
        <v>0.65</v>
      </c>
      <c r="AE1471" s="1" t="s">
        <v>3412</v>
      </c>
      <c r="AF1471" s="1" t="s">
        <v>1450</v>
      </c>
      <c r="AG1471" s="1" t="s">
        <v>1585</v>
      </c>
      <c r="AI1471" s="2" t="str">
        <f>INDEX('ISO2-ISO3'!$D$1:$D$249, MATCH($N1471, 'ISO2-ISO3'!$C$1:$C$249, 0))</f>
        <v>CHN</v>
      </c>
      <c r="AJ1471" s="2" t="str">
        <f>INDEX('WB Country Groups'!$C$2:$C$219, MATCH($AI1471, 'WB Country Groups'!$B$2:$B$219, 0))</f>
        <v>East Asia &amp; Pacific</v>
      </c>
    </row>
    <row r="1472" spans="1:36">
      <c r="A1472" s="70">
        <v>45169</v>
      </c>
      <c r="B1472" s="70">
        <v>45169</v>
      </c>
      <c r="C1472" s="71">
        <v>892400</v>
      </c>
      <c r="D1472" s="1" t="s">
        <v>6607</v>
      </c>
      <c r="E1472" s="71">
        <v>2798302</v>
      </c>
      <c r="G1472" s="1" t="s">
        <v>6608</v>
      </c>
      <c r="H1472" s="72" t="s">
        <v>6609</v>
      </c>
      <c r="I1472" s="1" t="s">
        <v>6610</v>
      </c>
      <c r="J1472" s="73">
        <v>0.55000000000000004</v>
      </c>
      <c r="K1472" s="73">
        <v>0.3</v>
      </c>
      <c r="L1472" s="73">
        <v>0.06</v>
      </c>
      <c r="M1472" s="1">
        <v>0.2</v>
      </c>
      <c r="N1472" s="1" t="s">
        <v>975</v>
      </c>
      <c r="O1472" s="1" t="s">
        <v>1447</v>
      </c>
      <c r="P1472" s="1">
        <v>35202010</v>
      </c>
      <c r="Q1472" s="73">
        <v>1929189374</v>
      </c>
      <c r="R1472" s="74">
        <v>11.4</v>
      </c>
      <c r="S1472" s="1" t="s">
        <v>3323</v>
      </c>
      <c r="T1472" s="75">
        <v>7.2785000000000002</v>
      </c>
      <c r="U1472" s="76">
        <v>181296356.64161599</v>
      </c>
      <c r="V1472" s="77">
        <v>181296356.64161599</v>
      </c>
      <c r="W1472" s="77">
        <v>3016756586.04702</v>
      </c>
      <c r="X1472" s="76">
        <v>2.8421264310000001E-4</v>
      </c>
      <c r="Y1472" s="71">
        <v>0</v>
      </c>
      <c r="Z1472" s="71">
        <v>1</v>
      </c>
      <c r="AA1472" s="71">
        <v>0</v>
      </c>
      <c r="AB1472" s="71">
        <v>0</v>
      </c>
      <c r="AC1472" s="73">
        <v>1</v>
      </c>
      <c r="AD1472" s="73">
        <v>0</v>
      </c>
      <c r="AE1472" s="1" t="s">
        <v>3324</v>
      </c>
      <c r="AF1472" s="1" t="s">
        <v>1450</v>
      </c>
      <c r="AG1472" s="1" t="s">
        <v>1585</v>
      </c>
      <c r="AI1472" s="2" t="str">
        <f>INDEX('ISO2-ISO3'!$D$1:$D$249, MATCH($N1472, 'ISO2-ISO3'!$C$1:$C$249, 0))</f>
        <v>CHN</v>
      </c>
      <c r="AJ1472" s="2" t="str">
        <f>INDEX('WB Country Groups'!$C$2:$C$219, MATCH($AI1472, 'WB Country Groups'!$B$2:$B$219, 0))</f>
        <v>East Asia &amp; Pacific</v>
      </c>
    </row>
    <row r="1473" spans="1:36">
      <c r="A1473" s="70">
        <v>45169</v>
      </c>
      <c r="B1473" s="70">
        <v>45169</v>
      </c>
      <c r="C1473" s="71">
        <v>892400</v>
      </c>
      <c r="D1473" s="1" t="s">
        <v>6611</v>
      </c>
      <c r="E1473" s="71">
        <v>2798502</v>
      </c>
      <c r="G1473" s="1" t="s">
        <v>6612</v>
      </c>
      <c r="H1473" s="72" t="s">
        <v>6613</v>
      </c>
      <c r="I1473" s="1" t="s">
        <v>6614</v>
      </c>
      <c r="J1473" s="73">
        <v>0.45</v>
      </c>
      <c r="K1473" s="73">
        <v>0.3</v>
      </c>
      <c r="L1473" s="73">
        <v>0.06</v>
      </c>
      <c r="M1473" s="1">
        <v>0.2</v>
      </c>
      <c r="N1473" s="1" t="s">
        <v>975</v>
      </c>
      <c r="O1473" s="1" t="s">
        <v>1447</v>
      </c>
      <c r="P1473" s="1">
        <v>35202010</v>
      </c>
      <c r="Q1473" s="73">
        <v>1371470300</v>
      </c>
      <c r="R1473" s="74">
        <v>56.22</v>
      </c>
      <c r="S1473" s="1" t="s">
        <v>3323</v>
      </c>
      <c r="T1473" s="75">
        <v>7.2785000000000002</v>
      </c>
      <c r="U1473" s="76">
        <v>635603986.53019202</v>
      </c>
      <c r="V1473" s="77">
        <v>635603986.53019202</v>
      </c>
      <c r="W1473" s="77">
        <v>10576398489.2047</v>
      </c>
      <c r="X1473" s="76">
        <v>9.9641654310000005E-4</v>
      </c>
      <c r="Y1473" s="71">
        <v>1</v>
      </c>
      <c r="Z1473" s="71">
        <v>0</v>
      </c>
      <c r="AA1473" s="71">
        <v>0</v>
      </c>
      <c r="AB1473" s="71">
        <v>0</v>
      </c>
      <c r="AC1473" s="73">
        <v>0.35</v>
      </c>
      <c r="AD1473" s="73">
        <v>0.65</v>
      </c>
      <c r="AE1473" s="1" t="s">
        <v>3324</v>
      </c>
      <c r="AF1473" s="1" t="s">
        <v>1450</v>
      </c>
      <c r="AG1473" s="1" t="s">
        <v>1585</v>
      </c>
      <c r="AI1473" s="2" t="str">
        <f>INDEX('ISO2-ISO3'!$D$1:$D$249, MATCH($N1473, 'ISO2-ISO3'!$C$1:$C$249, 0))</f>
        <v>CHN</v>
      </c>
      <c r="AJ1473" s="2" t="str">
        <f>INDEX('WB Country Groups'!$C$2:$C$219, MATCH($AI1473, 'WB Country Groups'!$B$2:$B$219, 0))</f>
        <v>East Asia &amp; Pacific</v>
      </c>
    </row>
    <row r="1474" spans="1:36">
      <c r="A1474" s="70">
        <v>45169</v>
      </c>
      <c r="B1474" s="70">
        <v>45169</v>
      </c>
      <c r="C1474" s="71">
        <v>892400</v>
      </c>
      <c r="D1474" s="1" t="s">
        <v>6615</v>
      </c>
      <c r="E1474" s="71">
        <v>2798601</v>
      </c>
      <c r="G1474" s="1" t="s">
        <v>6616</v>
      </c>
      <c r="H1474" s="72">
        <v>6173401</v>
      </c>
      <c r="I1474" s="1" t="s">
        <v>6617</v>
      </c>
      <c r="J1474" s="73">
        <v>0.75</v>
      </c>
      <c r="K1474" s="73">
        <v>0.75</v>
      </c>
      <c r="L1474" s="73">
        <v>0.75</v>
      </c>
      <c r="M1474" s="1">
        <v>1</v>
      </c>
      <c r="N1474" s="1" t="s">
        <v>1129</v>
      </c>
      <c r="O1474" s="1" t="s">
        <v>1455</v>
      </c>
      <c r="P1474" s="1">
        <v>25201040</v>
      </c>
      <c r="Q1474" s="73">
        <v>73799619</v>
      </c>
      <c r="R1474" s="74">
        <v>43200</v>
      </c>
      <c r="S1474" s="1" t="s">
        <v>3451</v>
      </c>
      <c r="T1474" s="75">
        <v>1321.75</v>
      </c>
      <c r="U1474" s="76">
        <v>1809046836.0885201</v>
      </c>
      <c r="V1474" s="77">
        <v>1809046836.0885201</v>
      </c>
      <c r="W1474" s="77">
        <v>2412062448.1180301</v>
      </c>
      <c r="X1474" s="76">
        <v>2.8359862947000001E-3</v>
      </c>
      <c r="Y1474" s="71">
        <v>0</v>
      </c>
      <c r="Z1474" s="71">
        <v>1</v>
      </c>
      <c r="AA1474" s="71">
        <v>0</v>
      </c>
      <c r="AB1474" s="71">
        <v>0</v>
      </c>
      <c r="AC1474" s="73">
        <v>0</v>
      </c>
      <c r="AD1474" s="73">
        <v>1</v>
      </c>
      <c r="AE1474" s="1" t="s">
        <v>3452</v>
      </c>
      <c r="AF1474" s="1" t="s">
        <v>1450</v>
      </c>
      <c r="AG1474" s="1" t="s">
        <v>1451</v>
      </c>
      <c r="AI1474" s="2" t="str">
        <f>INDEX('ISO2-ISO3'!$D$1:$D$249, MATCH($N1474, 'ISO2-ISO3'!$C$1:$C$249, 0))</f>
        <v>KOR</v>
      </c>
      <c r="AJ1474" s="2" t="str">
        <f>INDEX('WB Country Groups'!$C$2:$C$219, MATCH($AI1474, 'WB Country Groups'!$B$2:$B$219, 0))</f>
        <v>East Asia &amp; Pacific</v>
      </c>
    </row>
    <row r="1475" spans="1:36">
      <c r="A1475" s="70">
        <v>45169</v>
      </c>
      <c r="B1475" s="70">
        <v>45169</v>
      </c>
      <c r="C1475" s="71">
        <v>892400</v>
      </c>
      <c r="D1475" s="1" t="s">
        <v>6618</v>
      </c>
      <c r="E1475" s="71">
        <v>2799102</v>
      </c>
      <c r="G1475" s="1" t="s">
        <v>6619</v>
      </c>
      <c r="H1475" s="72" t="s">
        <v>6620</v>
      </c>
      <c r="I1475" s="1" t="s">
        <v>6621</v>
      </c>
      <c r="J1475" s="73">
        <v>0.25</v>
      </c>
      <c r="K1475" s="73">
        <v>0.25</v>
      </c>
      <c r="L1475" s="73">
        <v>0.25</v>
      </c>
      <c r="M1475" s="1">
        <v>1</v>
      </c>
      <c r="N1475" s="1" t="s">
        <v>945</v>
      </c>
      <c r="O1475" s="1" t="s">
        <v>1692</v>
      </c>
      <c r="P1475" s="1">
        <v>50101020</v>
      </c>
      <c r="Q1475" s="73">
        <v>1676938271</v>
      </c>
      <c r="R1475" s="74">
        <v>41.35</v>
      </c>
      <c r="S1475" s="1" t="s">
        <v>3542</v>
      </c>
      <c r="T1475" s="75">
        <v>4.9509499999999997</v>
      </c>
      <c r="U1475" s="76">
        <v>3501418793.6582899</v>
      </c>
      <c r="V1475" s="77">
        <v>3501418793.6582899</v>
      </c>
      <c r="W1475" s="77">
        <v>14005675174.6332</v>
      </c>
      <c r="X1475" s="76">
        <v>5.4890650218999996E-3</v>
      </c>
      <c r="Y1475" s="71">
        <v>1</v>
      </c>
      <c r="Z1475" s="71">
        <v>0</v>
      </c>
      <c r="AA1475" s="71">
        <v>0</v>
      </c>
      <c r="AB1475" s="71">
        <v>0</v>
      </c>
      <c r="AC1475" s="73">
        <v>1</v>
      </c>
      <c r="AD1475" s="73">
        <v>0</v>
      </c>
      <c r="AE1475" s="1" t="s">
        <v>3543</v>
      </c>
      <c r="AF1475" s="1" t="s">
        <v>3544</v>
      </c>
      <c r="AG1475" s="1" t="s">
        <v>1451</v>
      </c>
      <c r="AI1475" s="2" t="str">
        <f>INDEX('ISO2-ISO3'!$D$1:$D$249, MATCH($N1475, 'ISO2-ISO3'!$C$1:$C$249, 0))</f>
        <v>BRA</v>
      </c>
      <c r="AJ1475" s="2" t="str">
        <f>INDEX('WB Country Groups'!$C$2:$C$219, MATCH($AI1475, 'WB Country Groups'!$B$2:$B$219, 0))</f>
        <v>Latin America &amp; Caribbean</v>
      </c>
    </row>
    <row r="1476" spans="1:36">
      <c r="A1476" s="70">
        <v>45169</v>
      </c>
      <c r="B1476" s="70">
        <v>45169</v>
      </c>
      <c r="C1476" s="71">
        <v>892400</v>
      </c>
      <c r="D1476" s="1" t="s">
        <v>6622</v>
      </c>
      <c r="E1476" s="71">
        <v>2800001</v>
      </c>
      <c r="G1476" s="1" t="s">
        <v>6623</v>
      </c>
      <c r="H1476" s="72" t="s">
        <v>6624</v>
      </c>
      <c r="I1476" s="1" t="s">
        <v>6625</v>
      </c>
      <c r="J1476" s="73">
        <v>0.8</v>
      </c>
      <c r="K1476" s="73">
        <v>0.8</v>
      </c>
      <c r="L1476" s="73">
        <v>0.8</v>
      </c>
      <c r="M1476" s="1">
        <v>1</v>
      </c>
      <c r="N1476" s="1" t="s">
        <v>925</v>
      </c>
      <c r="O1476" s="1" t="s">
        <v>1564</v>
      </c>
      <c r="P1476" s="1">
        <v>60102510</v>
      </c>
      <c r="Q1476" s="73">
        <v>203980363</v>
      </c>
      <c r="R1476" s="74">
        <v>26.4</v>
      </c>
      <c r="S1476" s="1" t="s">
        <v>1456</v>
      </c>
      <c r="T1476" s="75">
        <v>0.92136177270005104</v>
      </c>
      <c r="U1476" s="76">
        <v>4675758637.0608997</v>
      </c>
      <c r="V1476" s="77">
        <v>4675758637.0608997</v>
      </c>
      <c r="W1476" s="77">
        <v>5844698296.3261204</v>
      </c>
      <c r="X1476" s="76">
        <v>7.3300409628999997E-3</v>
      </c>
      <c r="Y1476" s="71">
        <v>0</v>
      </c>
      <c r="Z1476" s="71">
        <v>1</v>
      </c>
      <c r="AA1476" s="71">
        <v>0</v>
      </c>
      <c r="AB1476" s="71">
        <v>0</v>
      </c>
      <c r="AC1476" s="73">
        <v>1</v>
      </c>
      <c r="AD1476" s="73">
        <v>0</v>
      </c>
      <c r="AE1476" s="1" t="s">
        <v>1463</v>
      </c>
      <c r="AF1476" s="1" t="s">
        <v>1450</v>
      </c>
      <c r="AG1476" s="1" t="s">
        <v>1451</v>
      </c>
      <c r="AI1476" s="2" t="str">
        <f>INDEX('ISO2-ISO3'!$D$1:$D$249, MATCH($N1476, 'ISO2-ISO3'!$C$1:$C$249, 0))</f>
        <v>BEL</v>
      </c>
      <c r="AJ1476" s="2" t="str">
        <f>INDEX('WB Country Groups'!$C$2:$C$219, MATCH($AI1476, 'WB Country Groups'!$B$2:$B$219, 0))</f>
        <v>Europe &amp; Central Asia</v>
      </c>
    </row>
    <row r="1477" spans="1:36">
      <c r="A1477" s="70">
        <v>45169</v>
      </c>
      <c r="B1477" s="70">
        <v>45169</v>
      </c>
      <c r="C1477" s="71">
        <v>892400</v>
      </c>
      <c r="D1477" s="1" t="s">
        <v>6626</v>
      </c>
      <c r="E1477" s="71">
        <v>2800301</v>
      </c>
      <c r="F1477" s="1">
        <v>697900108</v>
      </c>
      <c r="G1477" s="1" t="s">
        <v>6627</v>
      </c>
      <c r="H1477" s="72">
        <v>2669272</v>
      </c>
      <c r="I1477" s="1" t="s">
        <v>6628</v>
      </c>
      <c r="J1477" s="73">
        <v>1</v>
      </c>
      <c r="K1477" s="73">
        <v>1</v>
      </c>
      <c r="L1477" s="73">
        <v>1</v>
      </c>
      <c r="M1477" s="1">
        <v>1</v>
      </c>
      <c r="N1477" s="1" t="s">
        <v>963</v>
      </c>
      <c r="O1477" s="1" t="s">
        <v>1462</v>
      </c>
      <c r="P1477" s="1">
        <v>15104045</v>
      </c>
      <c r="Q1477" s="73">
        <v>364116894</v>
      </c>
      <c r="R1477" s="74">
        <v>22.34</v>
      </c>
      <c r="S1477" s="1" t="s">
        <v>1493</v>
      </c>
      <c r="T1477" s="75">
        <v>1.3529500000000001</v>
      </c>
      <c r="U1477" s="76">
        <v>6012322267.6078196</v>
      </c>
      <c r="V1477" s="77">
        <v>6012322267.6078196</v>
      </c>
      <c r="W1477" s="77">
        <v>6012322267.6078196</v>
      </c>
      <c r="X1477" s="76">
        <v>9.4253300746000006E-3</v>
      </c>
      <c r="Y1477" s="71">
        <v>0</v>
      </c>
      <c r="Z1477" s="71">
        <v>1</v>
      </c>
      <c r="AA1477" s="71">
        <v>0</v>
      </c>
      <c r="AB1477" s="71">
        <v>0</v>
      </c>
      <c r="AC1477" s="73">
        <v>0.35</v>
      </c>
      <c r="AD1477" s="73">
        <v>0.65</v>
      </c>
      <c r="AE1477" s="1" t="s">
        <v>1494</v>
      </c>
      <c r="AF1477" s="1" t="s">
        <v>1450</v>
      </c>
      <c r="AG1477" s="1" t="s">
        <v>1451</v>
      </c>
      <c r="AI1477" s="2" t="str">
        <f>INDEX('ISO2-ISO3'!$D$1:$D$249, MATCH($N1477, 'ISO2-ISO3'!$C$1:$C$249, 0))</f>
        <v>CAN</v>
      </c>
      <c r="AJ1477" s="2" t="str">
        <f>INDEX('WB Country Groups'!$C$2:$C$219, MATCH($AI1477, 'WB Country Groups'!$B$2:$B$219, 0))</f>
        <v>North America</v>
      </c>
    </row>
    <row r="1478" spans="1:36">
      <c r="A1478" s="70">
        <v>45169</v>
      </c>
      <c r="B1478" s="70">
        <v>45169</v>
      </c>
      <c r="C1478" s="71">
        <v>892400</v>
      </c>
      <c r="D1478" s="1" t="s">
        <v>6629</v>
      </c>
      <c r="E1478" s="71">
        <v>2800701</v>
      </c>
      <c r="G1478" s="1" t="s">
        <v>6630</v>
      </c>
      <c r="H1478" s="72" t="s">
        <v>6631</v>
      </c>
      <c r="I1478" s="1" t="s">
        <v>6632</v>
      </c>
      <c r="J1478" s="73">
        <v>0.45</v>
      </c>
      <c r="K1478" s="73">
        <v>0.45</v>
      </c>
      <c r="L1478" s="73">
        <v>0.45</v>
      </c>
      <c r="M1478" s="1">
        <v>1</v>
      </c>
      <c r="N1478" s="1" t="s">
        <v>1324</v>
      </c>
      <c r="O1478" s="1" t="s">
        <v>1467</v>
      </c>
      <c r="P1478" s="1">
        <v>20303010</v>
      </c>
      <c r="Q1478" s="73">
        <v>120753783</v>
      </c>
      <c r="R1478" s="74">
        <v>265.89999999999998</v>
      </c>
      <c r="S1478" s="1" t="s">
        <v>1468</v>
      </c>
      <c r="T1478" s="75">
        <v>0.88324999999999998</v>
      </c>
      <c r="U1478" s="76">
        <v>16358668445.927</v>
      </c>
      <c r="V1478" s="77">
        <v>16358668445.927</v>
      </c>
      <c r="W1478" s="77">
        <v>36352596546.504402</v>
      </c>
      <c r="X1478" s="76">
        <v>2.5644974241400002E-2</v>
      </c>
      <c r="Y1478" s="71">
        <v>1</v>
      </c>
      <c r="Z1478" s="71">
        <v>0</v>
      </c>
      <c r="AA1478" s="71">
        <v>0</v>
      </c>
      <c r="AB1478" s="71">
        <v>0</v>
      </c>
      <c r="AC1478" s="73">
        <v>0</v>
      </c>
      <c r="AD1478" s="73">
        <v>1</v>
      </c>
      <c r="AE1478" s="1" t="s">
        <v>1469</v>
      </c>
      <c r="AF1478" s="1" t="s">
        <v>1470</v>
      </c>
      <c r="AG1478" s="1" t="s">
        <v>1451</v>
      </c>
      <c r="AI1478" s="2" t="str">
        <f>INDEX('ISO2-ISO3'!$D$1:$D$249, MATCH($N1478, 'ISO2-ISO3'!$C$1:$C$249, 0))</f>
        <v>CHE</v>
      </c>
      <c r="AJ1478" s="2" t="str">
        <f>INDEX('WB Country Groups'!$C$2:$C$219, MATCH($AI1478, 'WB Country Groups'!$B$2:$B$219, 0))</f>
        <v>Europe &amp; Central Asia</v>
      </c>
    </row>
    <row r="1479" spans="1:36">
      <c r="A1479" s="70">
        <v>45169</v>
      </c>
      <c r="B1479" s="70">
        <v>45169</v>
      </c>
      <c r="C1479" s="71">
        <v>892400</v>
      </c>
      <c r="D1479" s="1" t="s">
        <v>6633</v>
      </c>
      <c r="E1479" s="71">
        <v>2800901</v>
      </c>
      <c r="G1479" s="1" t="s">
        <v>6634</v>
      </c>
      <c r="H1479" s="72">
        <v>5476929</v>
      </c>
      <c r="I1479" s="1" t="s">
        <v>6635</v>
      </c>
      <c r="J1479" s="73">
        <v>0.65</v>
      </c>
      <c r="K1479" s="73">
        <v>0.65</v>
      </c>
      <c r="L1479" s="73">
        <v>0.65</v>
      </c>
      <c r="M1479" s="1">
        <v>1</v>
      </c>
      <c r="N1479" s="1" t="s">
        <v>1324</v>
      </c>
      <c r="O1479" s="1" t="s">
        <v>1499</v>
      </c>
      <c r="P1479" s="1">
        <v>30202030</v>
      </c>
      <c r="Q1479" s="73">
        <v>5488858</v>
      </c>
      <c r="R1479" s="74">
        <v>1542</v>
      </c>
      <c r="S1479" s="1" t="s">
        <v>1468</v>
      </c>
      <c r="T1479" s="75">
        <v>0.88324999999999998</v>
      </c>
      <c r="U1479" s="76">
        <v>6228680864.30795</v>
      </c>
      <c r="V1479" s="77">
        <v>6228680864.30795</v>
      </c>
      <c r="W1479" s="77">
        <v>9582585945.0891609</v>
      </c>
      <c r="X1479" s="76">
        <v>9.7645086977000001E-3</v>
      </c>
      <c r="Y1479" s="71">
        <v>0</v>
      </c>
      <c r="Z1479" s="71">
        <v>1</v>
      </c>
      <c r="AA1479" s="71">
        <v>0</v>
      </c>
      <c r="AB1479" s="71">
        <v>0</v>
      </c>
      <c r="AC1479" s="73">
        <v>0</v>
      </c>
      <c r="AD1479" s="73">
        <v>1</v>
      </c>
      <c r="AE1479" s="1" t="s">
        <v>1469</v>
      </c>
      <c r="AF1479" s="1" t="s">
        <v>1470</v>
      </c>
      <c r="AG1479" s="1" t="s">
        <v>1451</v>
      </c>
      <c r="AI1479" s="2" t="str">
        <f>INDEX('ISO2-ISO3'!$D$1:$D$249, MATCH($N1479, 'ISO2-ISO3'!$C$1:$C$249, 0))</f>
        <v>CHE</v>
      </c>
      <c r="AJ1479" s="2" t="str">
        <f>INDEX('WB Country Groups'!$C$2:$C$219, MATCH($AI1479, 'WB Country Groups'!$B$2:$B$219, 0))</f>
        <v>Europe &amp; Central Asia</v>
      </c>
    </row>
    <row r="1480" spans="1:36">
      <c r="A1480" s="70">
        <v>45169</v>
      </c>
      <c r="B1480" s="70">
        <v>45169</v>
      </c>
      <c r="C1480" s="71">
        <v>892400</v>
      </c>
      <c r="D1480" s="1" t="s">
        <v>6636</v>
      </c>
      <c r="E1480" s="71">
        <v>2804401</v>
      </c>
      <c r="G1480" s="1" t="s">
        <v>6637</v>
      </c>
      <c r="H1480" s="72">
        <v>6429405</v>
      </c>
      <c r="I1480" s="1" t="s">
        <v>6638</v>
      </c>
      <c r="J1480" s="73">
        <v>0.5</v>
      </c>
      <c r="K1480" s="73">
        <v>0.5</v>
      </c>
      <c r="L1480" s="73">
        <v>0.5</v>
      </c>
      <c r="M1480" s="1">
        <v>1</v>
      </c>
      <c r="N1480" s="1" t="s">
        <v>1115</v>
      </c>
      <c r="O1480" s="1" t="s">
        <v>1467</v>
      </c>
      <c r="P1480" s="1">
        <v>20106010</v>
      </c>
      <c r="Q1480" s="73">
        <v>215115038</v>
      </c>
      <c r="R1480" s="74">
        <v>4541</v>
      </c>
      <c r="S1480" s="1" t="s">
        <v>1479</v>
      </c>
      <c r="T1480" s="75">
        <v>145.58500000000001</v>
      </c>
      <c r="U1480" s="76">
        <v>3354869621.0392599</v>
      </c>
      <c r="V1480" s="77">
        <v>3354869621.0392599</v>
      </c>
      <c r="W1480" s="77">
        <v>6709739242.0785103</v>
      </c>
      <c r="X1480" s="76">
        <v>5.2593244553999999E-3</v>
      </c>
      <c r="Y1480" s="71">
        <v>0</v>
      </c>
      <c r="Z1480" s="71">
        <v>1</v>
      </c>
      <c r="AA1480" s="71">
        <v>0</v>
      </c>
      <c r="AB1480" s="71">
        <v>0</v>
      </c>
      <c r="AC1480" s="73">
        <v>1</v>
      </c>
      <c r="AD1480" s="73">
        <v>0</v>
      </c>
      <c r="AE1480" s="1" t="s">
        <v>1480</v>
      </c>
      <c r="AF1480" s="1" t="s">
        <v>1450</v>
      </c>
      <c r="AG1480" s="1" t="s">
        <v>1451</v>
      </c>
      <c r="AI1480" s="2" t="str">
        <f>INDEX('ISO2-ISO3'!$D$1:$D$249, MATCH($N1480, 'ISO2-ISO3'!$C$1:$C$249, 0))</f>
        <v>JPN</v>
      </c>
      <c r="AJ1480" s="2" t="str">
        <f>INDEX('WB Country Groups'!$C$2:$C$219, MATCH($AI1480, 'WB Country Groups'!$B$2:$B$219, 0))</f>
        <v>East Asia &amp; Pacific</v>
      </c>
    </row>
    <row r="1481" spans="1:36">
      <c r="A1481" s="70">
        <v>45169</v>
      </c>
      <c r="B1481" s="70">
        <v>45169</v>
      </c>
      <c r="C1481" s="71">
        <v>892400</v>
      </c>
      <c r="D1481" s="1" t="s">
        <v>6639</v>
      </c>
      <c r="E1481" s="71">
        <v>2804501</v>
      </c>
      <c r="G1481" s="1" t="s">
        <v>6640</v>
      </c>
      <c r="H1481" s="72">
        <v>6268976</v>
      </c>
      <c r="I1481" s="1" t="s">
        <v>6641</v>
      </c>
      <c r="J1481" s="73">
        <v>0.6</v>
      </c>
      <c r="K1481" s="73">
        <v>0.6</v>
      </c>
      <c r="L1481" s="73">
        <v>0.6</v>
      </c>
      <c r="M1481" s="1">
        <v>1</v>
      </c>
      <c r="N1481" s="1" t="s">
        <v>1115</v>
      </c>
      <c r="O1481" s="1" t="s">
        <v>1484</v>
      </c>
      <c r="P1481" s="1">
        <v>40201040</v>
      </c>
      <c r="Q1481" s="73">
        <v>1466912244</v>
      </c>
      <c r="R1481" s="74">
        <v>946.9</v>
      </c>
      <c r="S1481" s="1" t="s">
        <v>1479</v>
      </c>
      <c r="T1481" s="75">
        <v>145.58500000000001</v>
      </c>
      <c r="U1481" s="76">
        <v>5724569992.1431503</v>
      </c>
      <c r="V1481" s="77">
        <v>5724569992.1431503</v>
      </c>
      <c r="W1481" s="77">
        <v>9540949986.9052505</v>
      </c>
      <c r="X1481" s="76">
        <v>8.9742298083000001E-3</v>
      </c>
      <c r="Y1481" s="71">
        <v>0</v>
      </c>
      <c r="Z1481" s="71">
        <v>1</v>
      </c>
      <c r="AA1481" s="71">
        <v>0</v>
      </c>
      <c r="AB1481" s="71">
        <v>0</v>
      </c>
      <c r="AC1481" s="73">
        <v>1</v>
      </c>
      <c r="AD1481" s="73">
        <v>0</v>
      </c>
      <c r="AE1481" s="1" t="s">
        <v>1480</v>
      </c>
      <c r="AF1481" s="1" t="s">
        <v>1450</v>
      </c>
      <c r="AG1481" s="1" t="s">
        <v>1451</v>
      </c>
      <c r="AI1481" s="2" t="str">
        <f>INDEX('ISO2-ISO3'!$D$1:$D$249, MATCH($N1481, 'ISO2-ISO3'!$C$1:$C$249, 0))</f>
        <v>JPN</v>
      </c>
      <c r="AJ1481" s="2" t="str">
        <f>INDEX('WB Country Groups'!$C$2:$C$219, MATCH($AI1481, 'WB Country Groups'!$B$2:$B$219, 0))</f>
        <v>East Asia &amp; Pacific</v>
      </c>
    </row>
    <row r="1482" spans="1:36">
      <c r="A1482" s="70">
        <v>45169</v>
      </c>
      <c r="B1482" s="70">
        <v>45169</v>
      </c>
      <c r="C1482" s="71">
        <v>892400</v>
      </c>
      <c r="D1482" s="1" t="s">
        <v>6642</v>
      </c>
      <c r="E1482" s="71">
        <v>2812201</v>
      </c>
      <c r="G1482" s="1" t="s">
        <v>6643</v>
      </c>
      <c r="H1482" s="72">
        <v>4511809</v>
      </c>
      <c r="I1482" s="1" t="s">
        <v>6644</v>
      </c>
      <c r="J1482" s="73">
        <v>0.5</v>
      </c>
      <c r="K1482" s="73">
        <v>0.5</v>
      </c>
      <c r="L1482" s="73">
        <v>0.5</v>
      </c>
      <c r="M1482" s="1">
        <v>1</v>
      </c>
      <c r="N1482" s="1" t="s">
        <v>1058</v>
      </c>
      <c r="O1482" s="1" t="s">
        <v>1484</v>
      </c>
      <c r="P1482" s="1">
        <v>40301050</v>
      </c>
      <c r="Q1482" s="73">
        <v>120597134</v>
      </c>
      <c r="R1482" s="74">
        <v>196.25</v>
      </c>
      <c r="S1482" s="1" t="s">
        <v>1456</v>
      </c>
      <c r="T1482" s="75">
        <v>0.92136177270005104</v>
      </c>
      <c r="U1482" s="76">
        <v>12843591002.3396</v>
      </c>
      <c r="V1482" s="77">
        <v>12843591002.3396</v>
      </c>
      <c r="W1482" s="77">
        <v>25687182004.6791</v>
      </c>
      <c r="X1482" s="76">
        <v>2.013449698E-2</v>
      </c>
      <c r="Y1482" s="71">
        <v>1</v>
      </c>
      <c r="Z1482" s="71">
        <v>0</v>
      </c>
      <c r="AA1482" s="71">
        <v>0</v>
      </c>
      <c r="AB1482" s="71">
        <v>0</v>
      </c>
      <c r="AC1482" s="73">
        <v>0.5</v>
      </c>
      <c r="AD1482" s="73">
        <v>0.5</v>
      </c>
      <c r="AE1482" s="1" t="s">
        <v>1523</v>
      </c>
      <c r="AF1482" s="1" t="s">
        <v>1524</v>
      </c>
      <c r="AG1482" s="1" t="s">
        <v>1451</v>
      </c>
      <c r="AI1482" s="2" t="str">
        <f>INDEX('ISO2-ISO3'!$D$1:$D$249, MATCH($N1482, 'ISO2-ISO3'!$C$1:$C$249, 0))</f>
        <v>DEU</v>
      </c>
      <c r="AJ1482" s="2" t="str">
        <f>INDEX('WB Country Groups'!$C$2:$C$219, MATCH($AI1482, 'WB Country Groups'!$B$2:$B$219, 0))</f>
        <v>Europe &amp; Central Asia</v>
      </c>
    </row>
    <row r="1483" spans="1:36">
      <c r="A1483" s="70">
        <v>45169</v>
      </c>
      <c r="B1483" s="70">
        <v>45169</v>
      </c>
      <c r="C1483" s="71">
        <v>892400</v>
      </c>
      <c r="D1483" s="1" t="s">
        <v>6645</v>
      </c>
      <c r="E1483" s="71">
        <v>2812601</v>
      </c>
      <c r="G1483" s="1" t="s">
        <v>6646</v>
      </c>
      <c r="H1483" s="72" t="s">
        <v>6647</v>
      </c>
      <c r="I1483" s="1" t="s">
        <v>6648</v>
      </c>
      <c r="J1483" s="73">
        <v>0.45</v>
      </c>
      <c r="K1483" s="73">
        <v>0.45</v>
      </c>
      <c r="L1483" s="73">
        <v>0.45</v>
      </c>
      <c r="M1483" s="1">
        <v>1</v>
      </c>
      <c r="N1483" s="1" t="s">
        <v>1097</v>
      </c>
      <c r="O1483" s="1" t="s">
        <v>1467</v>
      </c>
      <c r="P1483" s="1">
        <v>20304010</v>
      </c>
      <c r="Q1483" s="73">
        <v>609294348</v>
      </c>
      <c r="R1483" s="74">
        <v>672.4</v>
      </c>
      <c r="S1483" s="1" t="s">
        <v>3305</v>
      </c>
      <c r="T1483" s="75">
        <v>82.786249999999995</v>
      </c>
      <c r="U1483" s="76">
        <v>2226943288.5030999</v>
      </c>
      <c r="V1483" s="77">
        <v>2226943288.5030999</v>
      </c>
      <c r="W1483" s="77">
        <v>4948762863.34023</v>
      </c>
      <c r="X1483" s="76">
        <v>3.4911095276000002E-3</v>
      </c>
      <c r="Y1483" s="71">
        <v>0</v>
      </c>
      <c r="Z1483" s="71">
        <v>1</v>
      </c>
      <c r="AA1483" s="71">
        <v>0</v>
      </c>
      <c r="AB1483" s="71">
        <v>0</v>
      </c>
      <c r="AC1483" s="73">
        <v>1</v>
      </c>
      <c r="AD1483" s="73">
        <v>0</v>
      </c>
      <c r="AE1483" s="1" t="s">
        <v>3306</v>
      </c>
      <c r="AF1483" s="1" t="s">
        <v>1450</v>
      </c>
      <c r="AG1483" s="1" t="s">
        <v>1451</v>
      </c>
      <c r="AI1483" s="2" t="str">
        <f>INDEX('ISO2-ISO3'!$D$1:$D$249, MATCH($N1483, 'ISO2-ISO3'!$C$1:$C$249, 0))</f>
        <v>IND</v>
      </c>
      <c r="AJ1483" s="2" t="str">
        <f>INDEX('WB Country Groups'!$C$2:$C$219, MATCH($AI1483, 'WB Country Groups'!$B$2:$B$219, 0))</f>
        <v>South Asia</v>
      </c>
    </row>
    <row r="1484" spans="1:36">
      <c r="A1484" s="70">
        <v>45169</v>
      </c>
      <c r="B1484" s="70">
        <v>45169</v>
      </c>
      <c r="C1484" s="71">
        <v>892400</v>
      </c>
      <c r="D1484" s="1" t="s">
        <v>6649</v>
      </c>
      <c r="E1484" s="71">
        <v>2812801</v>
      </c>
      <c r="G1484" s="1" t="s">
        <v>6650</v>
      </c>
      <c r="H1484" s="72">
        <v>6410562</v>
      </c>
      <c r="I1484" s="1" t="s">
        <v>6651</v>
      </c>
      <c r="J1484" s="73">
        <v>0.9</v>
      </c>
      <c r="K1484" s="73">
        <v>0.9</v>
      </c>
      <c r="L1484" s="73">
        <v>0.9</v>
      </c>
      <c r="M1484" s="1">
        <v>1</v>
      </c>
      <c r="N1484" s="1" t="s">
        <v>1305</v>
      </c>
      <c r="O1484" s="1" t="s">
        <v>1462</v>
      </c>
      <c r="P1484" s="1">
        <v>15104030</v>
      </c>
      <c r="Q1484" s="73">
        <v>618071972</v>
      </c>
      <c r="R1484" s="74">
        <v>78.81</v>
      </c>
      <c r="S1484" s="1" t="s">
        <v>1573</v>
      </c>
      <c r="T1484" s="75">
        <v>18.934999999999999</v>
      </c>
      <c r="U1484" s="76">
        <v>2315248318.03475</v>
      </c>
      <c r="V1484" s="77">
        <v>2315248318.03475</v>
      </c>
      <c r="W1484" s="77">
        <v>2572498131.1497202</v>
      </c>
      <c r="X1484" s="76">
        <v>3.6295425679E-3</v>
      </c>
      <c r="Y1484" s="71">
        <v>0</v>
      </c>
      <c r="Z1484" s="71">
        <v>1</v>
      </c>
      <c r="AA1484" s="71">
        <v>0</v>
      </c>
      <c r="AB1484" s="71">
        <v>0</v>
      </c>
      <c r="AC1484" s="73">
        <v>0</v>
      </c>
      <c r="AD1484" s="73">
        <v>1</v>
      </c>
      <c r="AE1484" s="1" t="s">
        <v>1574</v>
      </c>
      <c r="AF1484" s="1" t="s">
        <v>1450</v>
      </c>
      <c r="AG1484" s="1" t="s">
        <v>1451</v>
      </c>
      <c r="AI1484" s="2" t="str">
        <f>INDEX('ISO2-ISO3'!$D$1:$D$249, MATCH($N1484, 'ISO2-ISO3'!$C$1:$C$249, 0))</f>
        <v>ZAF</v>
      </c>
      <c r="AJ1484" s="2" t="str">
        <f>INDEX('WB Country Groups'!$C$2:$C$219, MATCH($AI1484, 'WB Country Groups'!$B$2:$B$219, 0))</f>
        <v>Sub-Saharan Africa</v>
      </c>
    </row>
    <row r="1485" spans="1:36">
      <c r="A1485" s="70">
        <v>45169</v>
      </c>
      <c r="B1485" s="70">
        <v>45169</v>
      </c>
      <c r="C1485" s="71">
        <v>892400</v>
      </c>
      <c r="D1485" s="1" t="s">
        <v>6652</v>
      </c>
      <c r="E1485" s="71">
        <v>2813301</v>
      </c>
      <c r="G1485" s="1" t="s">
        <v>6653</v>
      </c>
      <c r="H1485" s="72">
        <v>6683449</v>
      </c>
      <c r="I1485" s="1" t="s">
        <v>6654</v>
      </c>
      <c r="J1485" s="73">
        <v>0.45</v>
      </c>
      <c r="K1485" s="73">
        <v>0.45</v>
      </c>
      <c r="L1485" s="73">
        <v>0.45</v>
      </c>
      <c r="M1485" s="1">
        <v>1</v>
      </c>
      <c r="N1485" s="1" t="s">
        <v>1129</v>
      </c>
      <c r="O1485" s="1" t="s">
        <v>1455</v>
      </c>
      <c r="P1485" s="1">
        <v>25301010</v>
      </c>
      <c r="Q1485" s="73">
        <v>213940500</v>
      </c>
      <c r="R1485" s="74">
        <v>15510</v>
      </c>
      <c r="S1485" s="1" t="s">
        <v>3451</v>
      </c>
      <c r="T1485" s="75">
        <v>1321.75</v>
      </c>
      <c r="U1485" s="76">
        <v>1129712668.62115</v>
      </c>
      <c r="V1485" s="77">
        <v>1129712668.62115</v>
      </c>
      <c r="W1485" s="77">
        <v>2510472596.9358802</v>
      </c>
      <c r="X1485" s="76">
        <v>1.7710153111000001E-3</v>
      </c>
      <c r="Y1485" s="71">
        <v>0</v>
      </c>
      <c r="Z1485" s="71">
        <v>1</v>
      </c>
      <c r="AA1485" s="71">
        <v>0</v>
      </c>
      <c r="AB1485" s="71">
        <v>0</v>
      </c>
      <c r="AC1485" s="73">
        <v>1</v>
      </c>
      <c r="AD1485" s="73">
        <v>0</v>
      </c>
      <c r="AE1485" s="1" t="s">
        <v>3452</v>
      </c>
      <c r="AF1485" s="1" t="s">
        <v>1450</v>
      </c>
      <c r="AG1485" s="1" t="s">
        <v>1451</v>
      </c>
      <c r="AI1485" s="2" t="str">
        <f>INDEX('ISO2-ISO3'!$D$1:$D$249, MATCH($N1485, 'ISO2-ISO3'!$C$1:$C$249, 0))</f>
        <v>KOR</v>
      </c>
      <c r="AJ1485" s="2" t="str">
        <f>INDEX('WB Country Groups'!$C$2:$C$219, MATCH($AI1485, 'WB Country Groups'!$B$2:$B$219, 0))</f>
        <v>East Asia &amp; Pacific</v>
      </c>
    </row>
    <row r="1486" spans="1:36">
      <c r="A1486" s="70">
        <v>45169</v>
      </c>
      <c r="B1486" s="70">
        <v>45169</v>
      </c>
      <c r="C1486" s="71">
        <v>892400</v>
      </c>
      <c r="D1486" s="1" t="s">
        <v>6655</v>
      </c>
      <c r="E1486" s="71">
        <v>2813501</v>
      </c>
      <c r="G1486" s="1" t="s">
        <v>6656</v>
      </c>
      <c r="H1486" s="72">
        <v>6186023</v>
      </c>
      <c r="I1486" s="1" t="s">
        <v>6657</v>
      </c>
      <c r="J1486" s="73">
        <v>0.55000000000000004</v>
      </c>
      <c r="K1486" s="73">
        <v>0.48</v>
      </c>
      <c r="L1486" s="73">
        <v>0.48</v>
      </c>
      <c r="M1486" s="1">
        <v>1</v>
      </c>
      <c r="N1486" s="1" t="s">
        <v>1330</v>
      </c>
      <c r="O1486" s="1" t="s">
        <v>1467</v>
      </c>
      <c r="P1486" s="1">
        <v>20302010</v>
      </c>
      <c r="Q1486" s="73">
        <v>5362887357</v>
      </c>
      <c r="R1486" s="74">
        <v>31.5</v>
      </c>
      <c r="S1486" s="1" t="s">
        <v>3111</v>
      </c>
      <c r="T1486" s="75">
        <v>31.846499999999999</v>
      </c>
      <c r="U1486" s="76">
        <v>2546177973.6498499</v>
      </c>
      <c r="V1486" s="77">
        <v>2546177973.6498499</v>
      </c>
      <c r="W1486" s="77">
        <v>5304537445.1038599</v>
      </c>
      <c r="X1486" s="76">
        <v>3.9915637855000002E-3</v>
      </c>
      <c r="Y1486" s="71">
        <v>0</v>
      </c>
      <c r="Z1486" s="71">
        <v>1</v>
      </c>
      <c r="AA1486" s="71">
        <v>0</v>
      </c>
      <c r="AB1486" s="71">
        <v>0</v>
      </c>
      <c r="AC1486" s="73">
        <v>1</v>
      </c>
      <c r="AD1486" s="73">
        <v>0</v>
      </c>
      <c r="AE1486" s="1" t="s">
        <v>3112</v>
      </c>
      <c r="AF1486" s="1" t="s">
        <v>1450</v>
      </c>
      <c r="AG1486" s="1" t="s">
        <v>1451</v>
      </c>
      <c r="AI1486" s="2" t="str">
        <f>INDEX('ISO2-ISO3'!$D$1:$D$249, MATCH($N1486, 'ISO2-ISO3'!$C$1:$C$249, 0))</f>
        <v>TWN</v>
      </c>
      <c r="AJ1486" s="2" t="str">
        <f>INDEX('WB Country Groups'!$C$2:$C$219, MATCH($AI1486, 'WB Country Groups'!$B$2:$B$219, 0))</f>
        <v>East Asia &amp; Pacific</v>
      </c>
    </row>
    <row r="1487" spans="1:36">
      <c r="A1487" s="70">
        <v>45169</v>
      </c>
      <c r="B1487" s="70">
        <v>45169</v>
      </c>
      <c r="C1487" s="71">
        <v>892400</v>
      </c>
      <c r="D1487" s="1" t="s">
        <v>6658</v>
      </c>
      <c r="E1487" s="71">
        <v>2814001</v>
      </c>
      <c r="G1487" s="1" t="s">
        <v>6659</v>
      </c>
      <c r="H1487" s="72">
        <v>6208422</v>
      </c>
      <c r="I1487" s="1" t="s">
        <v>6660</v>
      </c>
      <c r="J1487" s="73">
        <v>1</v>
      </c>
      <c r="K1487" s="73">
        <v>1</v>
      </c>
      <c r="L1487" s="73">
        <v>1</v>
      </c>
      <c r="M1487" s="1">
        <v>1</v>
      </c>
      <c r="N1487" s="1" t="s">
        <v>975</v>
      </c>
      <c r="O1487" s="1" t="s">
        <v>1467</v>
      </c>
      <c r="P1487" s="1">
        <v>20305010</v>
      </c>
      <c r="Q1487" s="73">
        <v>1879364000</v>
      </c>
      <c r="R1487" s="74">
        <v>4.1100000000000003</v>
      </c>
      <c r="S1487" s="1" t="s">
        <v>1565</v>
      </c>
      <c r="T1487" s="75">
        <v>7.8417500000000002</v>
      </c>
      <c r="U1487" s="76">
        <v>985007943.37998605</v>
      </c>
      <c r="V1487" s="77">
        <v>985007943.37998605</v>
      </c>
      <c r="W1487" s="77">
        <v>2400028768.51086</v>
      </c>
      <c r="X1487" s="76">
        <v>1.5441662271999999E-3</v>
      </c>
      <c r="Y1487" s="71">
        <v>0</v>
      </c>
      <c r="Z1487" s="71">
        <v>1</v>
      </c>
      <c r="AA1487" s="71">
        <v>0</v>
      </c>
      <c r="AB1487" s="71">
        <v>0</v>
      </c>
      <c r="AC1487" s="73">
        <v>1</v>
      </c>
      <c r="AD1487" s="73">
        <v>0</v>
      </c>
      <c r="AE1487" s="1" t="s">
        <v>1566</v>
      </c>
      <c r="AF1487" s="1" t="s">
        <v>1450</v>
      </c>
      <c r="AG1487" s="1" t="s">
        <v>3494</v>
      </c>
      <c r="AI1487" s="2" t="str">
        <f>INDEX('ISO2-ISO3'!$D$1:$D$249, MATCH($N1487, 'ISO2-ISO3'!$C$1:$C$249, 0))</f>
        <v>CHN</v>
      </c>
      <c r="AJ1487" s="2" t="str">
        <f>INDEX('WB Country Groups'!$C$2:$C$219, MATCH($AI1487, 'WB Country Groups'!$B$2:$B$219, 0))</f>
        <v>East Asia &amp; Pacific</v>
      </c>
    </row>
    <row r="1488" spans="1:36">
      <c r="A1488" s="70">
        <v>45169</v>
      </c>
      <c r="B1488" s="70">
        <v>45169</v>
      </c>
      <c r="C1488" s="71">
        <v>892400</v>
      </c>
      <c r="D1488" s="1" t="s">
        <v>6661</v>
      </c>
      <c r="E1488" s="71">
        <v>2814701</v>
      </c>
      <c r="G1488" s="1" t="s">
        <v>6662</v>
      </c>
      <c r="H1488" s="72" t="s">
        <v>6663</v>
      </c>
      <c r="I1488" s="1" t="s">
        <v>6664</v>
      </c>
      <c r="J1488" s="73">
        <v>0.7</v>
      </c>
      <c r="K1488" s="73">
        <v>0.7</v>
      </c>
      <c r="L1488" s="73">
        <v>0.7</v>
      </c>
      <c r="M1488" s="1">
        <v>1</v>
      </c>
      <c r="N1488" s="1" t="s">
        <v>1324</v>
      </c>
      <c r="O1488" s="1" t="s">
        <v>1447</v>
      </c>
      <c r="P1488" s="1">
        <v>35101010</v>
      </c>
      <c r="Q1488" s="73">
        <v>159455239</v>
      </c>
      <c r="R1488" s="74">
        <v>134</v>
      </c>
      <c r="S1488" s="1" t="s">
        <v>1468</v>
      </c>
      <c r="T1488" s="75">
        <v>0.88324999999999998</v>
      </c>
      <c r="U1488" s="76">
        <v>16933938769.5443</v>
      </c>
      <c r="V1488" s="77">
        <v>16933938769.5443</v>
      </c>
      <c r="W1488" s="77">
        <v>24191341099.348999</v>
      </c>
      <c r="X1488" s="76">
        <v>2.6546807583100001E-2</v>
      </c>
      <c r="Y1488" s="71">
        <v>1</v>
      </c>
      <c r="Z1488" s="71">
        <v>0</v>
      </c>
      <c r="AA1488" s="71">
        <v>0</v>
      </c>
      <c r="AB1488" s="71">
        <v>0</v>
      </c>
      <c r="AC1488" s="73">
        <v>0</v>
      </c>
      <c r="AD1488" s="73">
        <v>1</v>
      </c>
      <c r="AE1488" s="1" t="s">
        <v>1469</v>
      </c>
      <c r="AF1488" s="1" t="s">
        <v>1470</v>
      </c>
      <c r="AG1488" s="1" t="s">
        <v>1451</v>
      </c>
      <c r="AI1488" s="2" t="str">
        <f>INDEX('ISO2-ISO3'!$D$1:$D$249, MATCH($N1488, 'ISO2-ISO3'!$C$1:$C$249, 0))</f>
        <v>CHE</v>
      </c>
      <c r="AJ1488" s="2" t="str">
        <f>INDEX('WB Country Groups'!$C$2:$C$219, MATCH($AI1488, 'WB Country Groups'!$B$2:$B$219, 0))</f>
        <v>Europe &amp; Central Asia</v>
      </c>
    </row>
    <row r="1489" spans="1:36">
      <c r="A1489" s="70">
        <v>45169</v>
      </c>
      <c r="B1489" s="70">
        <v>45169</v>
      </c>
      <c r="C1489" s="71">
        <v>892400</v>
      </c>
      <c r="D1489" s="1" t="s">
        <v>6665</v>
      </c>
      <c r="E1489" s="71">
        <v>2816901</v>
      </c>
      <c r="G1489" s="1" t="s">
        <v>6666</v>
      </c>
      <c r="H1489" s="72">
        <v>6202673</v>
      </c>
      <c r="I1489" s="1" t="s">
        <v>6667</v>
      </c>
      <c r="J1489" s="73">
        <v>0.55000000000000004</v>
      </c>
      <c r="K1489" s="73">
        <v>0.55000000000000004</v>
      </c>
      <c r="L1489" s="73">
        <v>0.55000000000000004</v>
      </c>
      <c r="M1489" s="1">
        <v>1</v>
      </c>
      <c r="N1489" s="1" t="s">
        <v>1330</v>
      </c>
      <c r="O1489" s="1" t="s">
        <v>1474</v>
      </c>
      <c r="P1489" s="1">
        <v>45202030</v>
      </c>
      <c r="Q1489" s="73">
        <v>855679098</v>
      </c>
      <c r="R1489" s="74">
        <v>344</v>
      </c>
      <c r="S1489" s="1" t="s">
        <v>3111</v>
      </c>
      <c r="T1489" s="75">
        <v>31.846499999999999</v>
      </c>
      <c r="U1489" s="76">
        <v>5083588003.1274996</v>
      </c>
      <c r="V1489" s="77">
        <v>5083588003.1274996</v>
      </c>
      <c r="W1489" s="77">
        <v>9242887278.4136391</v>
      </c>
      <c r="X1489" s="76">
        <v>7.9693823384999994E-3</v>
      </c>
      <c r="Y1489" s="71">
        <v>1</v>
      </c>
      <c r="Z1489" s="71">
        <v>0</v>
      </c>
      <c r="AA1489" s="71">
        <v>0</v>
      </c>
      <c r="AB1489" s="71">
        <v>0</v>
      </c>
      <c r="AC1489" s="73">
        <v>0</v>
      </c>
      <c r="AD1489" s="73">
        <v>1</v>
      </c>
      <c r="AE1489" s="1" t="s">
        <v>3112</v>
      </c>
      <c r="AF1489" s="1" t="s">
        <v>1450</v>
      </c>
      <c r="AG1489" s="1" t="s">
        <v>1451</v>
      </c>
      <c r="AI1489" s="2" t="str">
        <f>INDEX('ISO2-ISO3'!$D$1:$D$249, MATCH($N1489, 'ISO2-ISO3'!$C$1:$C$249, 0))</f>
        <v>TWN</v>
      </c>
      <c r="AJ1489" s="2" t="str">
        <f>INDEX('WB Country Groups'!$C$2:$C$219, MATCH($AI1489, 'WB Country Groups'!$B$2:$B$219, 0))</f>
        <v>East Asia &amp; Pacific</v>
      </c>
    </row>
    <row r="1490" spans="1:36">
      <c r="A1490" s="70">
        <v>45169</v>
      </c>
      <c r="B1490" s="70">
        <v>45169</v>
      </c>
      <c r="C1490" s="71">
        <v>892400</v>
      </c>
      <c r="D1490" s="1" t="s">
        <v>6668</v>
      </c>
      <c r="E1490" s="71">
        <v>2817101</v>
      </c>
      <c r="G1490" s="1" t="s">
        <v>6669</v>
      </c>
      <c r="H1490" s="72">
        <v>6932334</v>
      </c>
      <c r="I1490" s="1" t="s">
        <v>6670</v>
      </c>
      <c r="J1490" s="73">
        <v>0.55000000000000004</v>
      </c>
      <c r="K1490" s="73">
        <v>0.25</v>
      </c>
      <c r="L1490" s="73">
        <v>0.25</v>
      </c>
      <c r="M1490" s="1">
        <v>1</v>
      </c>
      <c r="N1490" s="1" t="s">
        <v>1330</v>
      </c>
      <c r="O1490" s="1" t="s">
        <v>1467</v>
      </c>
      <c r="P1490" s="1">
        <v>20303010</v>
      </c>
      <c r="Q1490" s="73">
        <v>2806146296</v>
      </c>
      <c r="R1490" s="74">
        <v>45.3</v>
      </c>
      <c r="S1490" s="1" t="s">
        <v>3111</v>
      </c>
      <c r="T1490" s="75">
        <v>31.846499999999999</v>
      </c>
      <c r="U1490" s="76">
        <v>997899511.78936505</v>
      </c>
      <c r="V1490" s="77">
        <v>997899511.78936505</v>
      </c>
      <c r="W1490" s="77">
        <v>3991598047.1574602</v>
      </c>
      <c r="X1490" s="76">
        <v>1.5643759368E-3</v>
      </c>
      <c r="Y1490" s="71">
        <v>1</v>
      </c>
      <c r="Z1490" s="71">
        <v>0</v>
      </c>
      <c r="AA1490" s="71">
        <v>0</v>
      </c>
      <c r="AB1490" s="71">
        <v>0</v>
      </c>
      <c r="AC1490" s="73">
        <v>0.5</v>
      </c>
      <c r="AD1490" s="73">
        <v>0.5</v>
      </c>
      <c r="AE1490" s="1" t="s">
        <v>3112</v>
      </c>
      <c r="AF1490" s="1" t="s">
        <v>1450</v>
      </c>
      <c r="AG1490" s="1" t="s">
        <v>1451</v>
      </c>
      <c r="AI1490" s="2" t="str">
        <f>INDEX('ISO2-ISO3'!$D$1:$D$249, MATCH($N1490, 'ISO2-ISO3'!$C$1:$C$249, 0))</f>
        <v>TWN</v>
      </c>
      <c r="AJ1490" s="2" t="str">
        <f>INDEX('WB Country Groups'!$C$2:$C$219, MATCH($AI1490, 'WB Country Groups'!$B$2:$B$219, 0))</f>
        <v>East Asia &amp; Pacific</v>
      </c>
    </row>
    <row r="1491" spans="1:36">
      <c r="A1491" s="70">
        <v>45169</v>
      </c>
      <c r="B1491" s="70">
        <v>45169</v>
      </c>
      <c r="C1491" s="71">
        <v>892400</v>
      </c>
      <c r="D1491" s="1" t="s">
        <v>6671</v>
      </c>
      <c r="E1491" s="71">
        <v>2817501</v>
      </c>
      <c r="G1491" s="1" t="s">
        <v>6672</v>
      </c>
      <c r="H1491" s="72">
        <v>6451668</v>
      </c>
      <c r="I1491" s="1" t="s">
        <v>6673</v>
      </c>
      <c r="J1491" s="73">
        <v>0.75</v>
      </c>
      <c r="K1491" s="73">
        <v>0.75</v>
      </c>
      <c r="L1491" s="73">
        <v>0.75</v>
      </c>
      <c r="M1491" s="1">
        <v>1</v>
      </c>
      <c r="N1491" s="1" t="s">
        <v>1330</v>
      </c>
      <c r="O1491" s="1" t="s">
        <v>1474</v>
      </c>
      <c r="P1491" s="1">
        <v>45203015</v>
      </c>
      <c r="Q1491" s="73">
        <v>133468197</v>
      </c>
      <c r="R1491" s="74">
        <v>2050</v>
      </c>
      <c r="S1491" s="1" t="s">
        <v>3111</v>
      </c>
      <c r="T1491" s="75">
        <v>31.846499999999999</v>
      </c>
      <c r="U1491" s="76">
        <v>6443639109.0857697</v>
      </c>
      <c r="V1491" s="77">
        <v>6443639109.0857697</v>
      </c>
      <c r="W1491" s="77">
        <v>8591518812.1143608</v>
      </c>
      <c r="X1491" s="76">
        <v>1.0101492032800001E-2</v>
      </c>
      <c r="Y1491" s="71">
        <v>1</v>
      </c>
      <c r="Z1491" s="71">
        <v>0</v>
      </c>
      <c r="AA1491" s="71">
        <v>0</v>
      </c>
      <c r="AB1491" s="71">
        <v>0</v>
      </c>
      <c r="AC1491" s="73">
        <v>1</v>
      </c>
      <c r="AD1491" s="73">
        <v>0</v>
      </c>
      <c r="AE1491" s="1" t="s">
        <v>3112</v>
      </c>
      <c r="AF1491" s="1" t="s">
        <v>1450</v>
      </c>
      <c r="AG1491" s="1" t="s">
        <v>1451</v>
      </c>
      <c r="AI1491" s="2" t="str">
        <f>INDEX('ISO2-ISO3'!$D$1:$D$249, MATCH($N1491, 'ISO2-ISO3'!$C$1:$C$249, 0))</f>
        <v>TWN</v>
      </c>
      <c r="AJ1491" s="2" t="str">
        <f>INDEX('WB Country Groups'!$C$2:$C$219, MATCH($AI1491, 'WB Country Groups'!$B$2:$B$219, 0))</f>
        <v>East Asia &amp; Pacific</v>
      </c>
    </row>
    <row r="1492" spans="1:36">
      <c r="A1492" s="70">
        <v>45169</v>
      </c>
      <c r="B1492" s="70">
        <v>45169</v>
      </c>
      <c r="C1492" s="71">
        <v>892400</v>
      </c>
      <c r="D1492" s="1" t="s">
        <v>6674</v>
      </c>
      <c r="E1492" s="71">
        <v>2818701</v>
      </c>
      <c r="F1492" s="1" t="s">
        <v>6675</v>
      </c>
      <c r="G1492" s="1" t="s">
        <v>6676</v>
      </c>
      <c r="H1492" s="72">
        <v>6531827</v>
      </c>
      <c r="I1492" s="1" t="s">
        <v>6677</v>
      </c>
      <c r="J1492" s="73">
        <v>0.6</v>
      </c>
      <c r="K1492" s="73">
        <v>0.6</v>
      </c>
      <c r="L1492" s="73">
        <v>0.6</v>
      </c>
      <c r="M1492" s="1">
        <v>1</v>
      </c>
      <c r="N1492" s="1" t="s">
        <v>975</v>
      </c>
      <c r="O1492" s="1" t="s">
        <v>1455</v>
      </c>
      <c r="P1492" s="1">
        <v>25102010</v>
      </c>
      <c r="Q1492" s="73">
        <v>10056973786</v>
      </c>
      <c r="R1492" s="74">
        <v>9.74</v>
      </c>
      <c r="S1492" s="1" t="s">
        <v>1565</v>
      </c>
      <c r="T1492" s="75">
        <v>7.8417500000000002</v>
      </c>
      <c r="U1492" s="76">
        <v>7494877394.1255503</v>
      </c>
      <c r="V1492" s="77">
        <v>7494877394.1255503</v>
      </c>
      <c r="W1492" s="77">
        <v>12491462323.542601</v>
      </c>
      <c r="X1492" s="76">
        <v>1.1749485500599999E-2</v>
      </c>
      <c r="Y1492" s="71">
        <v>1</v>
      </c>
      <c r="Z1492" s="71">
        <v>0</v>
      </c>
      <c r="AA1492" s="71">
        <v>0</v>
      </c>
      <c r="AB1492" s="71">
        <v>0</v>
      </c>
      <c r="AC1492" s="73">
        <v>1</v>
      </c>
      <c r="AD1492" s="73">
        <v>0</v>
      </c>
      <c r="AE1492" s="1" t="s">
        <v>1566</v>
      </c>
      <c r="AF1492" s="1" t="s">
        <v>1450</v>
      </c>
      <c r="AG1492" s="1" t="s">
        <v>3300</v>
      </c>
      <c r="AI1492" s="2" t="str">
        <f>INDEX('ISO2-ISO3'!$D$1:$D$249, MATCH($N1492, 'ISO2-ISO3'!$C$1:$C$249, 0))</f>
        <v>CHN</v>
      </c>
      <c r="AJ1492" s="2" t="str">
        <f>INDEX('WB Country Groups'!$C$2:$C$219, MATCH($AI1492, 'WB Country Groups'!$B$2:$B$219, 0))</f>
        <v>East Asia &amp; Pacific</v>
      </c>
    </row>
    <row r="1493" spans="1:36">
      <c r="A1493" s="70">
        <v>45169</v>
      </c>
      <c r="B1493" s="70">
        <v>45169</v>
      </c>
      <c r="C1493" s="71">
        <v>892400</v>
      </c>
      <c r="D1493" s="1" t="s">
        <v>6678</v>
      </c>
      <c r="E1493" s="71">
        <v>2821001</v>
      </c>
      <c r="F1493" s="1">
        <v>253393102</v>
      </c>
      <c r="G1493" s="1" t="s">
        <v>6679</v>
      </c>
      <c r="H1493" s="72">
        <v>2969637</v>
      </c>
      <c r="I1493" s="1" t="s">
        <v>6680</v>
      </c>
      <c r="J1493" s="73">
        <v>1</v>
      </c>
      <c r="K1493" s="73">
        <v>1</v>
      </c>
      <c r="L1493" s="73">
        <v>1</v>
      </c>
      <c r="M1493" s="1">
        <v>1</v>
      </c>
      <c r="N1493" s="1" t="s">
        <v>1375</v>
      </c>
      <c r="O1493" s="1" t="s">
        <v>1455</v>
      </c>
      <c r="P1493" s="1">
        <v>25504040</v>
      </c>
      <c r="Q1493" s="73">
        <v>62047488</v>
      </c>
      <c r="R1493" s="74">
        <v>116.34</v>
      </c>
      <c r="S1493" s="1" t="s">
        <v>1448</v>
      </c>
      <c r="T1493" s="75">
        <v>1</v>
      </c>
      <c r="U1493" s="76">
        <v>7218604753.9200001</v>
      </c>
      <c r="V1493" s="77">
        <v>7218604753.9200001</v>
      </c>
      <c r="W1493" s="77">
        <v>9960812197.1399994</v>
      </c>
      <c r="X1493" s="76">
        <v>1.13163815004E-2</v>
      </c>
      <c r="Y1493" s="71">
        <v>0</v>
      </c>
      <c r="Z1493" s="71">
        <v>1</v>
      </c>
      <c r="AA1493" s="71">
        <v>0</v>
      </c>
      <c r="AB1493" s="71">
        <v>0</v>
      </c>
      <c r="AC1493" s="73">
        <v>0.65</v>
      </c>
      <c r="AD1493" s="73">
        <v>0.35</v>
      </c>
      <c r="AE1493" s="1" t="s">
        <v>1449</v>
      </c>
      <c r="AF1493" s="1" t="s">
        <v>1450</v>
      </c>
      <c r="AG1493" s="1" t="s">
        <v>1451</v>
      </c>
      <c r="AI1493" s="2" t="str">
        <f>INDEX('ISO2-ISO3'!$D$1:$D$249, MATCH($N1493, 'ISO2-ISO3'!$C$1:$C$249, 0))</f>
        <v>USA</v>
      </c>
      <c r="AJ1493" s="2" t="str">
        <f>INDEX('WB Country Groups'!$C$2:$C$219, MATCH($AI1493, 'WB Country Groups'!$B$2:$B$219, 0))</f>
        <v>North America</v>
      </c>
    </row>
    <row r="1494" spans="1:36">
      <c r="A1494" s="70">
        <v>45169</v>
      </c>
      <c r="B1494" s="70">
        <v>45169</v>
      </c>
      <c r="C1494" s="71">
        <v>892400</v>
      </c>
      <c r="D1494" s="1" t="s">
        <v>6681</v>
      </c>
      <c r="E1494" s="71">
        <v>2834802</v>
      </c>
      <c r="G1494" s="1" t="s">
        <v>6682</v>
      </c>
      <c r="H1494" s="72" t="s">
        <v>6683</v>
      </c>
      <c r="I1494" s="1" t="s">
        <v>6684</v>
      </c>
      <c r="J1494" s="73">
        <v>0.35</v>
      </c>
      <c r="K1494" s="73">
        <v>0.3</v>
      </c>
      <c r="L1494" s="73">
        <v>0.06</v>
      </c>
      <c r="M1494" s="1">
        <v>0.2</v>
      </c>
      <c r="N1494" s="1" t="s">
        <v>975</v>
      </c>
      <c r="O1494" s="1" t="s">
        <v>1692</v>
      </c>
      <c r="P1494" s="1">
        <v>50102010</v>
      </c>
      <c r="Q1494" s="73">
        <v>31804436237</v>
      </c>
      <c r="R1494" s="74">
        <v>5.21</v>
      </c>
      <c r="S1494" s="1" t="s">
        <v>3323</v>
      </c>
      <c r="T1494" s="75">
        <v>7.2785000000000002</v>
      </c>
      <c r="U1494" s="76">
        <v>1365949957.7778699</v>
      </c>
      <c r="V1494" s="77">
        <v>1365949957.7778699</v>
      </c>
      <c r="W1494" s="77">
        <v>22729295875.9389</v>
      </c>
      <c r="X1494" s="76">
        <v>2.1413571402999999E-3</v>
      </c>
      <c r="Y1494" s="71">
        <v>1</v>
      </c>
      <c r="Z1494" s="71">
        <v>0</v>
      </c>
      <c r="AA1494" s="71">
        <v>0</v>
      </c>
      <c r="AB1494" s="71">
        <v>0</v>
      </c>
      <c r="AC1494" s="73">
        <v>1</v>
      </c>
      <c r="AD1494" s="73">
        <v>0</v>
      </c>
      <c r="AE1494" s="1" t="s">
        <v>3324</v>
      </c>
      <c r="AF1494" s="1" t="s">
        <v>1450</v>
      </c>
      <c r="AG1494" s="1" t="s">
        <v>1585</v>
      </c>
      <c r="AI1494" s="2" t="str">
        <f>INDEX('ISO2-ISO3'!$D$1:$D$249, MATCH($N1494, 'ISO2-ISO3'!$C$1:$C$249, 0))</f>
        <v>CHN</v>
      </c>
      <c r="AJ1494" s="2" t="str">
        <f>INDEX('WB Country Groups'!$C$2:$C$219, MATCH($AI1494, 'WB Country Groups'!$B$2:$B$219, 0))</f>
        <v>East Asia &amp; Pacific</v>
      </c>
    </row>
    <row r="1495" spans="1:36">
      <c r="A1495" s="70">
        <v>45169</v>
      </c>
      <c r="B1495" s="70">
        <v>45169</v>
      </c>
      <c r="C1495" s="71">
        <v>892400</v>
      </c>
      <c r="D1495" s="1" t="s">
        <v>6685</v>
      </c>
      <c r="E1495" s="71">
        <v>2835301</v>
      </c>
      <c r="G1495" s="1" t="s">
        <v>6686</v>
      </c>
      <c r="H1495" s="72">
        <v>6421854</v>
      </c>
      <c r="I1495" s="1" t="s">
        <v>6687</v>
      </c>
      <c r="J1495" s="73">
        <v>0.55000000000000004</v>
      </c>
      <c r="K1495" s="73">
        <v>0.49</v>
      </c>
      <c r="L1495" s="73">
        <v>0.49</v>
      </c>
      <c r="M1495" s="1">
        <v>1</v>
      </c>
      <c r="N1495" s="1" t="s">
        <v>1330</v>
      </c>
      <c r="O1495" s="1" t="s">
        <v>1692</v>
      </c>
      <c r="P1495" s="1">
        <v>50102010</v>
      </c>
      <c r="Q1495" s="73">
        <v>3258500810</v>
      </c>
      <c r="R1495" s="74">
        <v>70.599999999999994</v>
      </c>
      <c r="S1495" s="1" t="s">
        <v>3111</v>
      </c>
      <c r="T1495" s="75">
        <v>31.846499999999999</v>
      </c>
      <c r="U1495" s="76">
        <v>3539622156.9447198</v>
      </c>
      <c r="V1495" s="77">
        <v>3539622156.9447198</v>
      </c>
      <c r="W1495" s="77">
        <v>7223718687.6422796</v>
      </c>
      <c r="X1495" s="76">
        <v>5.5489552429E-3</v>
      </c>
      <c r="Y1495" s="71">
        <v>1</v>
      </c>
      <c r="Z1495" s="71">
        <v>0</v>
      </c>
      <c r="AA1495" s="71">
        <v>0</v>
      </c>
      <c r="AB1495" s="71">
        <v>0</v>
      </c>
      <c r="AC1495" s="73">
        <v>0.65</v>
      </c>
      <c r="AD1495" s="73">
        <v>0.35</v>
      </c>
      <c r="AE1495" s="1" t="s">
        <v>3112</v>
      </c>
      <c r="AF1495" s="1" t="s">
        <v>1450</v>
      </c>
      <c r="AG1495" s="1" t="s">
        <v>1451</v>
      </c>
      <c r="AI1495" s="2" t="str">
        <f>INDEX('ISO2-ISO3'!$D$1:$D$249, MATCH($N1495, 'ISO2-ISO3'!$C$1:$C$249, 0))</f>
        <v>TWN</v>
      </c>
      <c r="AJ1495" s="2" t="str">
        <f>INDEX('WB Country Groups'!$C$2:$C$219, MATCH($AI1495, 'WB Country Groups'!$B$2:$B$219, 0))</f>
        <v>East Asia &amp; Pacific</v>
      </c>
    </row>
    <row r="1496" spans="1:36">
      <c r="A1496" s="70">
        <v>45169</v>
      </c>
      <c r="B1496" s="70">
        <v>45169</v>
      </c>
      <c r="C1496" s="71">
        <v>892400</v>
      </c>
      <c r="D1496" s="1" t="s">
        <v>6688</v>
      </c>
      <c r="E1496" s="71">
        <v>2835601</v>
      </c>
      <c r="G1496" s="1" t="s">
        <v>6689</v>
      </c>
      <c r="H1496" s="72">
        <v>6616508</v>
      </c>
      <c r="I1496" s="1" t="s">
        <v>6690</v>
      </c>
      <c r="J1496" s="73">
        <v>0.75</v>
      </c>
      <c r="K1496" s="73">
        <v>0.75</v>
      </c>
      <c r="L1496" s="73">
        <v>0.75</v>
      </c>
      <c r="M1496" s="1">
        <v>1</v>
      </c>
      <c r="N1496" s="1" t="s">
        <v>1115</v>
      </c>
      <c r="O1496" s="1" t="s">
        <v>1474</v>
      </c>
      <c r="P1496" s="1">
        <v>45202030</v>
      </c>
      <c r="Q1496" s="73">
        <v>385022278</v>
      </c>
      <c r="R1496" s="74">
        <v>2282.5</v>
      </c>
      <c r="S1496" s="1" t="s">
        <v>1479</v>
      </c>
      <c r="T1496" s="75">
        <v>145.58500000000001</v>
      </c>
      <c r="U1496" s="76">
        <v>4527320892.6142797</v>
      </c>
      <c r="V1496" s="77">
        <v>4527320892.6142797</v>
      </c>
      <c r="W1496" s="77">
        <v>6036427856.8190403</v>
      </c>
      <c r="X1496" s="76">
        <v>7.0973397412000001E-3</v>
      </c>
      <c r="Y1496" s="71">
        <v>0</v>
      </c>
      <c r="Z1496" s="71">
        <v>1</v>
      </c>
      <c r="AA1496" s="71">
        <v>0</v>
      </c>
      <c r="AB1496" s="71">
        <v>0</v>
      </c>
      <c r="AC1496" s="73">
        <v>1</v>
      </c>
      <c r="AD1496" s="73">
        <v>0</v>
      </c>
      <c r="AE1496" s="1" t="s">
        <v>1480</v>
      </c>
      <c r="AF1496" s="1" t="s">
        <v>1450</v>
      </c>
      <c r="AG1496" s="1" t="s">
        <v>1451</v>
      </c>
      <c r="AI1496" s="2" t="str">
        <f>INDEX('ISO2-ISO3'!$D$1:$D$249, MATCH($N1496, 'ISO2-ISO3'!$C$1:$C$249, 0))</f>
        <v>JPN</v>
      </c>
      <c r="AJ1496" s="2" t="str">
        <f>INDEX('WB Country Groups'!$C$2:$C$219, MATCH($AI1496, 'WB Country Groups'!$B$2:$B$219, 0))</f>
        <v>East Asia &amp; Pacific</v>
      </c>
    </row>
    <row r="1497" spans="1:36">
      <c r="A1497" s="70">
        <v>45169</v>
      </c>
      <c r="B1497" s="70">
        <v>45169</v>
      </c>
      <c r="C1497" s="71">
        <v>892400</v>
      </c>
      <c r="D1497" s="1" t="s">
        <v>6691</v>
      </c>
      <c r="E1497" s="71">
        <v>2836201</v>
      </c>
      <c r="G1497" s="1" t="s">
        <v>6692</v>
      </c>
      <c r="H1497" s="72">
        <v>6651048</v>
      </c>
      <c r="I1497" s="1" t="s">
        <v>6693</v>
      </c>
      <c r="J1497" s="73">
        <v>0.4</v>
      </c>
      <c r="K1497" s="73">
        <v>0.4</v>
      </c>
      <c r="L1497" s="73">
        <v>0.4</v>
      </c>
      <c r="M1497" s="1">
        <v>1</v>
      </c>
      <c r="N1497" s="1" t="s">
        <v>1099</v>
      </c>
      <c r="O1497" s="1" t="s">
        <v>1484</v>
      </c>
      <c r="P1497" s="1">
        <v>40101010</v>
      </c>
      <c r="Q1497" s="73">
        <v>93333333332</v>
      </c>
      <c r="R1497" s="74">
        <v>6025</v>
      </c>
      <c r="S1497" s="1" t="s">
        <v>3616</v>
      </c>
      <c r="T1497" s="75">
        <v>15230</v>
      </c>
      <c r="U1497" s="76">
        <v>14769096082.082701</v>
      </c>
      <c r="V1497" s="77">
        <v>14769096082.082701</v>
      </c>
      <c r="W1497" s="77">
        <v>36922740205.206802</v>
      </c>
      <c r="X1497" s="76">
        <v>2.3153051230599998E-2</v>
      </c>
      <c r="Y1497" s="71">
        <v>1</v>
      </c>
      <c r="Z1497" s="71">
        <v>0</v>
      </c>
      <c r="AA1497" s="71">
        <v>0</v>
      </c>
      <c r="AB1497" s="71">
        <v>0</v>
      </c>
      <c r="AC1497" s="73">
        <v>0.65</v>
      </c>
      <c r="AD1497" s="73">
        <v>0.35</v>
      </c>
      <c r="AE1497" s="1" t="s">
        <v>3617</v>
      </c>
      <c r="AF1497" s="1" t="s">
        <v>1450</v>
      </c>
      <c r="AG1497" s="1" t="s">
        <v>1451</v>
      </c>
      <c r="AI1497" s="2" t="str">
        <f>INDEX('ISO2-ISO3'!$D$1:$D$249, MATCH($N1497, 'ISO2-ISO3'!$C$1:$C$249, 0))</f>
        <v>IDN</v>
      </c>
      <c r="AJ1497" s="2" t="str">
        <f>INDEX('WB Country Groups'!$C$2:$C$219, MATCH($AI1497, 'WB Country Groups'!$B$2:$B$219, 0))</f>
        <v>East Asia &amp; Pacific</v>
      </c>
    </row>
    <row r="1498" spans="1:36">
      <c r="A1498" s="70">
        <v>45169</v>
      </c>
      <c r="B1498" s="70">
        <v>45169</v>
      </c>
      <c r="C1498" s="71">
        <v>892400</v>
      </c>
      <c r="D1498" s="1" t="s">
        <v>6694</v>
      </c>
      <c r="E1498" s="71">
        <v>2836301</v>
      </c>
      <c r="G1498" s="1" t="s">
        <v>6695</v>
      </c>
      <c r="H1498" s="72" t="s">
        <v>6696</v>
      </c>
      <c r="I1498" s="1" t="s">
        <v>6697</v>
      </c>
      <c r="J1498" s="73">
        <v>0.2</v>
      </c>
      <c r="K1498" s="73">
        <v>0.2</v>
      </c>
      <c r="L1498" s="73">
        <v>0.2</v>
      </c>
      <c r="M1498" s="1">
        <v>1</v>
      </c>
      <c r="N1498" s="1" t="s">
        <v>1305</v>
      </c>
      <c r="O1498" s="1" t="s">
        <v>1462</v>
      </c>
      <c r="P1498" s="1">
        <v>15104050</v>
      </c>
      <c r="Q1498" s="73">
        <v>322085974</v>
      </c>
      <c r="R1498" s="74">
        <v>415.38</v>
      </c>
      <c r="S1498" s="1" t="s">
        <v>1573</v>
      </c>
      <c r="T1498" s="75">
        <v>18.934999999999999</v>
      </c>
      <c r="U1498" s="76">
        <v>1413129885.1874299</v>
      </c>
      <c r="V1498" s="77">
        <v>1413129885.1874299</v>
      </c>
      <c r="W1498" s="77">
        <v>7065649425.93715</v>
      </c>
      <c r="X1498" s="76">
        <v>2.2153196408000002E-3</v>
      </c>
      <c r="Y1498" s="71">
        <v>1</v>
      </c>
      <c r="Z1498" s="71">
        <v>0</v>
      </c>
      <c r="AA1498" s="71">
        <v>0</v>
      </c>
      <c r="AB1498" s="71">
        <v>0</v>
      </c>
      <c r="AC1498" s="73">
        <v>1</v>
      </c>
      <c r="AD1498" s="73">
        <v>0</v>
      </c>
      <c r="AE1498" s="1" t="s">
        <v>1574</v>
      </c>
      <c r="AF1498" s="1" t="s">
        <v>1450</v>
      </c>
      <c r="AG1498" s="1" t="s">
        <v>1451</v>
      </c>
      <c r="AI1498" s="2" t="str">
        <f>INDEX('ISO2-ISO3'!$D$1:$D$249, MATCH($N1498, 'ISO2-ISO3'!$C$1:$C$249, 0))</f>
        <v>ZAF</v>
      </c>
      <c r="AJ1498" s="2" t="str">
        <f>INDEX('WB Country Groups'!$C$2:$C$219, MATCH($AI1498, 'WB Country Groups'!$B$2:$B$219, 0))</f>
        <v>Sub-Saharan Africa</v>
      </c>
    </row>
    <row r="1499" spans="1:36">
      <c r="A1499" s="70">
        <v>45169</v>
      </c>
      <c r="B1499" s="70">
        <v>45169</v>
      </c>
      <c r="C1499" s="71">
        <v>892400</v>
      </c>
      <c r="D1499" s="1" t="s">
        <v>6698</v>
      </c>
      <c r="E1499" s="71">
        <v>2836701</v>
      </c>
      <c r="G1499" s="1" t="s">
        <v>6699</v>
      </c>
      <c r="H1499" s="72">
        <v>3174300</v>
      </c>
      <c r="I1499" s="1" t="s">
        <v>6700</v>
      </c>
      <c r="J1499" s="73">
        <v>1</v>
      </c>
      <c r="K1499" s="73">
        <v>1</v>
      </c>
      <c r="L1499" s="73">
        <v>1</v>
      </c>
      <c r="M1499" s="1">
        <v>1</v>
      </c>
      <c r="N1499" s="1" t="s">
        <v>1369</v>
      </c>
      <c r="O1499" s="1" t="s">
        <v>1455</v>
      </c>
      <c r="P1499" s="1">
        <v>25203010</v>
      </c>
      <c r="Q1499" s="73">
        <v>378215208</v>
      </c>
      <c r="R1499" s="74">
        <v>21.84</v>
      </c>
      <c r="S1499" s="1" t="s">
        <v>1669</v>
      </c>
      <c r="T1499" s="75">
        <v>0.78917255257862096</v>
      </c>
      <c r="U1499" s="76">
        <v>10466937953.847601</v>
      </c>
      <c r="V1499" s="77">
        <v>10466937953.847601</v>
      </c>
      <c r="W1499" s="77">
        <v>10466937953.847601</v>
      </c>
      <c r="X1499" s="76">
        <v>1.6408692131600001E-2</v>
      </c>
      <c r="Y1499" s="71">
        <v>0</v>
      </c>
      <c r="Z1499" s="71">
        <v>1</v>
      </c>
      <c r="AA1499" s="71">
        <v>0</v>
      </c>
      <c r="AB1499" s="71">
        <v>0</v>
      </c>
      <c r="AC1499" s="73">
        <v>0</v>
      </c>
      <c r="AD1499" s="73">
        <v>1</v>
      </c>
      <c r="AE1499" s="1" t="s">
        <v>1670</v>
      </c>
      <c r="AF1499" s="1" t="s">
        <v>1450</v>
      </c>
      <c r="AG1499" s="1" t="s">
        <v>1451</v>
      </c>
      <c r="AI1499" s="2" t="str">
        <f>INDEX('ISO2-ISO3'!$D$1:$D$249, MATCH($N1499, 'ISO2-ISO3'!$C$1:$C$249, 0))</f>
        <v>GBR</v>
      </c>
      <c r="AJ1499" s="2" t="str">
        <f>INDEX('WB Country Groups'!$C$2:$C$219, MATCH($AI1499, 'WB Country Groups'!$B$2:$B$219, 0))</f>
        <v>Europe &amp; Central Asia</v>
      </c>
    </row>
    <row r="1500" spans="1:36">
      <c r="A1500" s="70">
        <v>45169</v>
      </c>
      <c r="B1500" s="70">
        <v>45169</v>
      </c>
      <c r="C1500" s="71">
        <v>892400</v>
      </c>
      <c r="D1500" s="1" t="s">
        <v>6701</v>
      </c>
      <c r="E1500" s="71">
        <v>2836901</v>
      </c>
      <c r="G1500" s="1" t="s">
        <v>6702</v>
      </c>
      <c r="H1500" s="72">
        <v>6635677</v>
      </c>
      <c r="I1500" s="1" t="s">
        <v>6703</v>
      </c>
      <c r="J1500" s="73">
        <v>0.65</v>
      </c>
      <c r="K1500" s="73">
        <v>0.65</v>
      </c>
      <c r="L1500" s="73">
        <v>0.65</v>
      </c>
      <c r="M1500" s="1">
        <v>1</v>
      </c>
      <c r="N1500" s="1" t="s">
        <v>1115</v>
      </c>
      <c r="O1500" s="1" t="s">
        <v>1474</v>
      </c>
      <c r="P1500" s="1">
        <v>45301020</v>
      </c>
      <c r="Q1500" s="73">
        <v>1958454023</v>
      </c>
      <c r="R1500" s="74">
        <v>2450.5</v>
      </c>
      <c r="S1500" s="1" t="s">
        <v>1479</v>
      </c>
      <c r="T1500" s="75">
        <v>145.58500000000001</v>
      </c>
      <c r="U1500" s="76">
        <v>21427169895.146999</v>
      </c>
      <c r="V1500" s="77">
        <v>21427169895.146999</v>
      </c>
      <c r="W1500" s="77">
        <v>32964876761.764599</v>
      </c>
      <c r="X1500" s="76">
        <v>3.3590705859899997E-2</v>
      </c>
      <c r="Y1500" s="71">
        <v>1</v>
      </c>
      <c r="Z1500" s="71">
        <v>0</v>
      </c>
      <c r="AA1500" s="71">
        <v>0</v>
      </c>
      <c r="AB1500" s="71">
        <v>0</v>
      </c>
      <c r="AC1500" s="73">
        <v>0</v>
      </c>
      <c r="AD1500" s="73">
        <v>1</v>
      </c>
      <c r="AE1500" s="1" t="s">
        <v>1480</v>
      </c>
      <c r="AF1500" s="1" t="s">
        <v>1450</v>
      </c>
      <c r="AG1500" s="1" t="s">
        <v>1451</v>
      </c>
      <c r="AI1500" s="2" t="str">
        <f>INDEX('ISO2-ISO3'!$D$1:$D$249, MATCH($N1500, 'ISO2-ISO3'!$C$1:$C$249, 0))</f>
        <v>JPN</v>
      </c>
      <c r="AJ1500" s="2" t="str">
        <f>INDEX('WB Country Groups'!$C$2:$C$219, MATCH($AI1500, 'WB Country Groups'!$B$2:$B$219, 0))</f>
        <v>East Asia &amp; Pacific</v>
      </c>
    </row>
    <row r="1501" spans="1:36">
      <c r="A1501" s="70">
        <v>45169</v>
      </c>
      <c r="B1501" s="70">
        <v>45169</v>
      </c>
      <c r="C1501" s="71">
        <v>892400</v>
      </c>
      <c r="D1501" s="1" t="s">
        <v>6704</v>
      </c>
      <c r="E1501" s="71">
        <v>2837001</v>
      </c>
      <c r="G1501" s="1" t="s">
        <v>6705</v>
      </c>
      <c r="H1501" s="72">
        <v>6633712</v>
      </c>
      <c r="I1501" s="1" t="s">
        <v>6706</v>
      </c>
      <c r="J1501" s="73">
        <v>0.45</v>
      </c>
      <c r="K1501" s="73">
        <v>0.45</v>
      </c>
      <c r="L1501" s="73">
        <v>0.45</v>
      </c>
      <c r="M1501" s="1">
        <v>1</v>
      </c>
      <c r="N1501" s="1" t="s">
        <v>1097</v>
      </c>
      <c r="O1501" s="1" t="s">
        <v>1455</v>
      </c>
      <c r="P1501" s="1">
        <v>25102010</v>
      </c>
      <c r="Q1501" s="73">
        <v>302080060</v>
      </c>
      <c r="R1501" s="74">
        <v>10003.799999999999</v>
      </c>
      <c r="S1501" s="1" t="s">
        <v>3305</v>
      </c>
      <c r="T1501" s="75">
        <v>82.786249999999995</v>
      </c>
      <c r="U1501" s="76">
        <v>16426360982.682501</v>
      </c>
      <c r="V1501" s="77">
        <v>16426360982.682501</v>
      </c>
      <c r="W1501" s="77">
        <v>36503024405.961098</v>
      </c>
      <c r="X1501" s="76">
        <v>2.57510937197E-2</v>
      </c>
      <c r="Y1501" s="71">
        <v>1</v>
      </c>
      <c r="Z1501" s="71">
        <v>0</v>
      </c>
      <c r="AA1501" s="71">
        <v>0</v>
      </c>
      <c r="AB1501" s="71">
        <v>0</v>
      </c>
      <c r="AC1501" s="73">
        <v>1</v>
      </c>
      <c r="AD1501" s="73">
        <v>0</v>
      </c>
      <c r="AE1501" s="1" t="s">
        <v>3306</v>
      </c>
      <c r="AF1501" s="1" t="s">
        <v>1450</v>
      </c>
      <c r="AG1501" s="1" t="s">
        <v>1451</v>
      </c>
      <c r="AI1501" s="2" t="str">
        <f>INDEX('ISO2-ISO3'!$D$1:$D$249, MATCH($N1501, 'ISO2-ISO3'!$C$1:$C$249, 0))</f>
        <v>IND</v>
      </c>
      <c r="AJ1501" s="2" t="str">
        <f>INDEX('WB Country Groups'!$C$2:$C$219, MATCH($AI1501, 'WB Country Groups'!$B$2:$B$219, 0))</f>
        <v>South Asia</v>
      </c>
    </row>
    <row r="1502" spans="1:36">
      <c r="A1502" s="70">
        <v>45169</v>
      </c>
      <c r="B1502" s="70">
        <v>45169</v>
      </c>
      <c r="C1502" s="71">
        <v>892400</v>
      </c>
      <c r="D1502" s="1" t="s">
        <v>6707</v>
      </c>
      <c r="E1502" s="71">
        <v>2837501</v>
      </c>
      <c r="G1502" s="1" t="s">
        <v>6708</v>
      </c>
      <c r="H1502" s="72">
        <v>7634394</v>
      </c>
      <c r="I1502" s="1" t="s">
        <v>6709</v>
      </c>
      <c r="J1502" s="73">
        <v>0.65</v>
      </c>
      <c r="K1502" s="73">
        <v>0.65</v>
      </c>
      <c r="L1502" s="73">
        <v>0.65</v>
      </c>
      <c r="M1502" s="1">
        <v>1</v>
      </c>
      <c r="N1502" s="1" t="s">
        <v>1111</v>
      </c>
      <c r="O1502" s="1" t="s">
        <v>1692</v>
      </c>
      <c r="P1502" s="1">
        <v>50101020</v>
      </c>
      <c r="Q1502" s="73">
        <v>15329466496</v>
      </c>
      <c r="R1502" s="74">
        <v>0.28649999999999998</v>
      </c>
      <c r="S1502" s="1" t="s">
        <v>1456</v>
      </c>
      <c r="T1502" s="75">
        <v>0.92136177270005104</v>
      </c>
      <c r="U1502" s="76">
        <v>3098381095.0304699</v>
      </c>
      <c r="V1502" s="77">
        <v>3098381095.0304699</v>
      </c>
      <c r="W1502" s="77">
        <v>6618200779.1049604</v>
      </c>
      <c r="X1502" s="76">
        <v>4.8572353939E-3</v>
      </c>
      <c r="Y1502" s="71">
        <v>0</v>
      </c>
      <c r="Z1502" s="71">
        <v>1</v>
      </c>
      <c r="AA1502" s="71">
        <v>0</v>
      </c>
      <c r="AB1502" s="71">
        <v>0</v>
      </c>
      <c r="AC1502" s="73">
        <v>1</v>
      </c>
      <c r="AD1502" s="73">
        <v>0</v>
      </c>
      <c r="AE1502" s="1" t="s">
        <v>1607</v>
      </c>
      <c r="AF1502" s="1" t="s">
        <v>1608</v>
      </c>
      <c r="AG1502" s="1" t="s">
        <v>1451</v>
      </c>
      <c r="AI1502" s="2" t="str">
        <f>INDEX('ISO2-ISO3'!$D$1:$D$249, MATCH($N1502, 'ISO2-ISO3'!$C$1:$C$249, 0))</f>
        <v>ITA</v>
      </c>
      <c r="AJ1502" s="2" t="str">
        <f>INDEX('WB Country Groups'!$C$2:$C$219, MATCH($AI1502, 'WB Country Groups'!$B$2:$B$219, 0))</f>
        <v>Europe &amp; Central Asia</v>
      </c>
    </row>
    <row r="1503" spans="1:36">
      <c r="A1503" s="70">
        <v>45169</v>
      </c>
      <c r="B1503" s="70">
        <v>45169</v>
      </c>
      <c r="C1503" s="71">
        <v>892400</v>
      </c>
      <c r="D1503" s="1" t="s">
        <v>6710</v>
      </c>
      <c r="E1503" s="71">
        <v>2850601</v>
      </c>
      <c r="F1503" s="1">
        <v>243537107</v>
      </c>
      <c r="G1503" s="1" t="s">
        <v>6711</v>
      </c>
      <c r="H1503" s="72">
        <v>2267278</v>
      </c>
      <c r="I1503" s="1" t="s">
        <v>6712</v>
      </c>
      <c r="J1503" s="73">
        <v>1</v>
      </c>
      <c r="K1503" s="73">
        <v>1</v>
      </c>
      <c r="L1503" s="73">
        <v>1</v>
      </c>
      <c r="M1503" s="1">
        <v>1</v>
      </c>
      <c r="N1503" s="1" t="s">
        <v>1375</v>
      </c>
      <c r="O1503" s="1" t="s">
        <v>1455</v>
      </c>
      <c r="P1503" s="1">
        <v>25203020</v>
      </c>
      <c r="Q1503" s="73">
        <v>26359258</v>
      </c>
      <c r="R1503" s="74">
        <v>529.09</v>
      </c>
      <c r="S1503" s="1" t="s">
        <v>1448</v>
      </c>
      <c r="T1503" s="75">
        <v>1</v>
      </c>
      <c r="U1503" s="76">
        <v>13946419815.219999</v>
      </c>
      <c r="V1503" s="77">
        <v>13946419815.219999</v>
      </c>
      <c r="W1503" s="77">
        <v>13946419815.219999</v>
      </c>
      <c r="X1503" s="76">
        <v>2.1863367309100001E-2</v>
      </c>
      <c r="Y1503" s="71">
        <v>0</v>
      </c>
      <c r="Z1503" s="71">
        <v>1</v>
      </c>
      <c r="AA1503" s="71">
        <v>0</v>
      </c>
      <c r="AB1503" s="71">
        <v>0</v>
      </c>
      <c r="AC1503" s="73">
        <v>0</v>
      </c>
      <c r="AD1503" s="73">
        <v>1</v>
      </c>
      <c r="AE1503" s="1" t="s">
        <v>1449</v>
      </c>
      <c r="AF1503" s="1" t="s">
        <v>1450</v>
      </c>
      <c r="AG1503" s="1" t="s">
        <v>1451</v>
      </c>
      <c r="AI1503" s="2" t="str">
        <f>INDEX('ISO2-ISO3'!$D$1:$D$249, MATCH($N1503, 'ISO2-ISO3'!$C$1:$C$249, 0))</f>
        <v>USA</v>
      </c>
      <c r="AJ1503" s="2" t="str">
        <f>INDEX('WB Country Groups'!$C$2:$C$219, MATCH($AI1503, 'WB Country Groups'!$B$2:$B$219, 0))</f>
        <v>North America</v>
      </c>
    </row>
    <row r="1504" spans="1:36">
      <c r="A1504" s="70">
        <v>45169</v>
      </c>
      <c r="B1504" s="70">
        <v>45169</v>
      </c>
      <c r="C1504" s="71">
        <v>892400</v>
      </c>
      <c r="D1504" s="1" t="s">
        <v>6713</v>
      </c>
      <c r="E1504" s="71">
        <v>2851301</v>
      </c>
      <c r="F1504" s="1" t="s">
        <v>6714</v>
      </c>
      <c r="G1504" s="1" t="s">
        <v>6715</v>
      </c>
      <c r="H1504" s="72" t="s">
        <v>6716</v>
      </c>
      <c r="I1504" s="1" t="s">
        <v>6717</v>
      </c>
      <c r="J1504" s="73">
        <v>0.75</v>
      </c>
      <c r="K1504" s="73">
        <v>0.75</v>
      </c>
      <c r="L1504" s="73">
        <v>0.75</v>
      </c>
      <c r="M1504" s="1">
        <v>1</v>
      </c>
      <c r="N1504" s="1" t="s">
        <v>1375</v>
      </c>
      <c r="O1504" s="1" t="s">
        <v>1499</v>
      </c>
      <c r="P1504" s="1">
        <v>30201030</v>
      </c>
      <c r="Q1504" s="73">
        <v>1046639528</v>
      </c>
      <c r="R1504" s="74">
        <v>57.41</v>
      </c>
      <c r="S1504" s="1" t="s">
        <v>1448</v>
      </c>
      <c r="T1504" s="75">
        <v>1</v>
      </c>
      <c r="U1504" s="76">
        <v>45065681476.860001</v>
      </c>
      <c r="V1504" s="77">
        <v>45065681476.860001</v>
      </c>
      <c r="W1504" s="77">
        <v>60087575302.480003</v>
      </c>
      <c r="X1504" s="76">
        <v>7.0648063102699998E-2</v>
      </c>
      <c r="Y1504" s="71">
        <v>1</v>
      </c>
      <c r="Z1504" s="71">
        <v>0</v>
      </c>
      <c r="AA1504" s="71">
        <v>0</v>
      </c>
      <c r="AB1504" s="71">
        <v>0</v>
      </c>
      <c r="AC1504" s="73">
        <v>0</v>
      </c>
      <c r="AD1504" s="73">
        <v>1</v>
      </c>
      <c r="AE1504" s="1" t="s">
        <v>1475</v>
      </c>
      <c r="AF1504" s="1" t="s">
        <v>1450</v>
      </c>
      <c r="AG1504" s="1" t="s">
        <v>1451</v>
      </c>
      <c r="AI1504" s="2" t="str">
        <f>INDEX('ISO2-ISO3'!$D$1:$D$249, MATCH($N1504, 'ISO2-ISO3'!$C$1:$C$249, 0))</f>
        <v>USA</v>
      </c>
      <c r="AJ1504" s="2" t="str">
        <f>INDEX('WB Country Groups'!$C$2:$C$219, MATCH($AI1504, 'WB Country Groups'!$B$2:$B$219, 0))</f>
        <v>North America</v>
      </c>
    </row>
    <row r="1505" spans="1:36">
      <c r="A1505" s="70">
        <v>45169</v>
      </c>
      <c r="B1505" s="70">
        <v>45169</v>
      </c>
      <c r="C1505" s="71">
        <v>892400</v>
      </c>
      <c r="D1505" s="1" t="s">
        <v>6718</v>
      </c>
      <c r="E1505" s="71">
        <v>2857102</v>
      </c>
      <c r="G1505" s="1" t="s">
        <v>6719</v>
      </c>
      <c r="H1505" s="72" t="s">
        <v>6720</v>
      </c>
      <c r="I1505" s="1" t="s">
        <v>6721</v>
      </c>
      <c r="J1505" s="73">
        <v>0.85</v>
      </c>
      <c r="K1505" s="73">
        <v>0.85</v>
      </c>
      <c r="L1505" s="73">
        <v>0.85</v>
      </c>
      <c r="M1505" s="1">
        <v>1</v>
      </c>
      <c r="N1505" s="1" t="s">
        <v>975</v>
      </c>
      <c r="O1505" s="1" t="s">
        <v>1484</v>
      </c>
      <c r="P1505" s="1">
        <v>40101010</v>
      </c>
      <c r="Q1505" s="73">
        <v>4590901172</v>
      </c>
      <c r="R1505" s="74">
        <v>31</v>
      </c>
      <c r="S1505" s="1" t="s">
        <v>1565</v>
      </c>
      <c r="T1505" s="75">
        <v>7.8417500000000002</v>
      </c>
      <c r="U1505" s="76">
        <v>15426434900.653601</v>
      </c>
      <c r="V1505" s="77">
        <v>15426434900.653601</v>
      </c>
      <c r="W1505" s="77">
        <v>107425199689.46899</v>
      </c>
      <c r="X1505" s="76">
        <v>2.41835407919E-2</v>
      </c>
      <c r="Y1505" s="71">
        <v>1</v>
      </c>
      <c r="Z1505" s="71">
        <v>0</v>
      </c>
      <c r="AA1505" s="71">
        <v>0</v>
      </c>
      <c r="AB1505" s="71">
        <v>0</v>
      </c>
      <c r="AC1505" s="73">
        <v>1</v>
      </c>
      <c r="AD1505" s="73">
        <v>0</v>
      </c>
      <c r="AE1505" s="1" t="s">
        <v>1566</v>
      </c>
      <c r="AF1505" s="1" t="s">
        <v>1450</v>
      </c>
      <c r="AG1505" s="1" t="s">
        <v>3494</v>
      </c>
      <c r="AI1505" s="2" t="str">
        <f>INDEX('ISO2-ISO3'!$D$1:$D$249, MATCH($N1505, 'ISO2-ISO3'!$C$1:$C$249, 0))</f>
        <v>CHN</v>
      </c>
      <c r="AJ1505" s="2" t="str">
        <f>INDEX('WB Country Groups'!$C$2:$C$219, MATCH($AI1505, 'WB Country Groups'!$B$2:$B$219, 0))</f>
        <v>East Asia &amp; Pacific</v>
      </c>
    </row>
    <row r="1506" spans="1:36">
      <c r="A1506" s="70">
        <v>45169</v>
      </c>
      <c r="B1506" s="70">
        <v>45169</v>
      </c>
      <c r="C1506" s="71">
        <v>892400</v>
      </c>
      <c r="D1506" s="1" t="s">
        <v>6722</v>
      </c>
      <c r="E1506" s="71">
        <v>2857103</v>
      </c>
      <c r="G1506" s="1" t="s">
        <v>6723</v>
      </c>
      <c r="H1506" s="72" t="s">
        <v>6724</v>
      </c>
      <c r="I1506" s="1" t="s">
        <v>6725</v>
      </c>
      <c r="J1506" s="73">
        <v>0.6</v>
      </c>
      <c r="K1506" s="73">
        <v>0.3</v>
      </c>
      <c r="L1506" s="73">
        <v>0.06</v>
      </c>
      <c r="M1506" s="1">
        <v>0.2</v>
      </c>
      <c r="N1506" s="1" t="s">
        <v>975</v>
      </c>
      <c r="O1506" s="1" t="s">
        <v>1484</v>
      </c>
      <c r="P1506" s="1">
        <v>40101010</v>
      </c>
      <c r="Q1506" s="73">
        <v>20628944400</v>
      </c>
      <c r="R1506" s="74">
        <v>31.55</v>
      </c>
      <c r="S1506" s="1" t="s">
        <v>3323</v>
      </c>
      <c r="T1506" s="75">
        <v>7.2785000000000002</v>
      </c>
      <c r="U1506" s="76">
        <v>5365197739.8090296</v>
      </c>
      <c r="V1506" s="77">
        <v>5365197739.8090296</v>
      </c>
      <c r="W1506" s="77">
        <v>107425199689.46899</v>
      </c>
      <c r="X1506" s="76">
        <v>8.4108531382999993E-3</v>
      </c>
      <c r="Y1506" s="71">
        <v>1</v>
      </c>
      <c r="Z1506" s="71">
        <v>0</v>
      </c>
      <c r="AA1506" s="71">
        <v>0</v>
      </c>
      <c r="AB1506" s="71">
        <v>0</v>
      </c>
      <c r="AC1506" s="73">
        <v>1</v>
      </c>
      <c r="AD1506" s="73">
        <v>0</v>
      </c>
      <c r="AE1506" s="1" t="s">
        <v>3324</v>
      </c>
      <c r="AF1506" s="1" t="s">
        <v>1450</v>
      </c>
      <c r="AG1506" s="1" t="s">
        <v>1585</v>
      </c>
      <c r="AI1506" s="2" t="str">
        <f>INDEX('ISO2-ISO3'!$D$1:$D$249, MATCH($N1506, 'ISO2-ISO3'!$C$1:$C$249, 0))</f>
        <v>CHN</v>
      </c>
      <c r="AJ1506" s="2" t="str">
        <f>INDEX('WB Country Groups'!$C$2:$C$219, MATCH($AI1506, 'WB Country Groups'!$B$2:$B$219, 0))</f>
        <v>East Asia &amp; Pacific</v>
      </c>
    </row>
    <row r="1507" spans="1:36">
      <c r="A1507" s="70">
        <v>45169</v>
      </c>
      <c r="B1507" s="70">
        <v>45169</v>
      </c>
      <c r="C1507" s="71">
        <v>892400</v>
      </c>
      <c r="D1507" s="1" t="s">
        <v>6726</v>
      </c>
      <c r="E1507" s="71">
        <v>2857202</v>
      </c>
      <c r="G1507" s="1" t="s">
        <v>6727</v>
      </c>
      <c r="H1507" s="72" t="s">
        <v>6728</v>
      </c>
      <c r="I1507" s="1" t="s">
        <v>6729</v>
      </c>
      <c r="J1507" s="73">
        <v>0.4</v>
      </c>
      <c r="K1507" s="73">
        <v>0.3</v>
      </c>
      <c r="L1507" s="73">
        <v>0.06</v>
      </c>
      <c r="M1507" s="1">
        <v>0.2</v>
      </c>
      <c r="N1507" s="1" t="s">
        <v>975</v>
      </c>
      <c r="O1507" s="1" t="s">
        <v>1484</v>
      </c>
      <c r="P1507" s="1">
        <v>40101010</v>
      </c>
      <c r="Q1507" s="73">
        <v>19405918198</v>
      </c>
      <c r="R1507" s="74">
        <v>11.13</v>
      </c>
      <c r="S1507" s="1" t="s">
        <v>3323</v>
      </c>
      <c r="T1507" s="75">
        <v>7.2785000000000002</v>
      </c>
      <c r="U1507" s="76">
        <v>1780486662.44754</v>
      </c>
      <c r="V1507" s="77">
        <v>1780486662.44754</v>
      </c>
      <c r="W1507" s="77">
        <v>29627152827.596001</v>
      </c>
      <c r="X1507" s="76">
        <v>2.7912134013999999E-3</v>
      </c>
      <c r="Y1507" s="71">
        <v>1</v>
      </c>
      <c r="Z1507" s="71">
        <v>0</v>
      </c>
      <c r="AA1507" s="71">
        <v>0</v>
      </c>
      <c r="AB1507" s="71">
        <v>0</v>
      </c>
      <c r="AC1507" s="73">
        <v>1</v>
      </c>
      <c r="AD1507" s="73">
        <v>0</v>
      </c>
      <c r="AE1507" s="1" t="s">
        <v>3412</v>
      </c>
      <c r="AF1507" s="1" t="s">
        <v>1450</v>
      </c>
      <c r="AG1507" s="1" t="s">
        <v>1585</v>
      </c>
      <c r="AI1507" s="2" t="str">
        <f>INDEX('ISO2-ISO3'!$D$1:$D$249, MATCH($N1507, 'ISO2-ISO3'!$C$1:$C$249, 0))</f>
        <v>CHN</v>
      </c>
      <c r="AJ1507" s="2" t="str">
        <f>INDEX('WB Country Groups'!$C$2:$C$219, MATCH($AI1507, 'WB Country Groups'!$B$2:$B$219, 0))</f>
        <v>East Asia &amp; Pacific</v>
      </c>
    </row>
    <row r="1508" spans="1:36">
      <c r="A1508" s="70">
        <v>45169</v>
      </c>
      <c r="B1508" s="70">
        <v>45169</v>
      </c>
      <c r="C1508" s="71">
        <v>892400</v>
      </c>
      <c r="D1508" s="1" t="s">
        <v>6730</v>
      </c>
      <c r="E1508" s="71">
        <v>2857302</v>
      </c>
      <c r="G1508" s="1" t="s">
        <v>6731</v>
      </c>
      <c r="H1508" s="72" t="s">
        <v>6732</v>
      </c>
      <c r="I1508" s="1" t="s">
        <v>6733</v>
      </c>
      <c r="J1508" s="73">
        <v>0.3</v>
      </c>
      <c r="K1508" s="73">
        <v>0.3</v>
      </c>
      <c r="L1508" s="73">
        <v>0.06</v>
      </c>
      <c r="M1508" s="1">
        <v>0.2</v>
      </c>
      <c r="N1508" s="1" t="s">
        <v>975</v>
      </c>
      <c r="O1508" s="1" t="s">
        <v>1462</v>
      </c>
      <c r="P1508" s="1">
        <v>15104050</v>
      </c>
      <c r="Q1508" s="73">
        <v>22262200234</v>
      </c>
      <c r="R1508" s="74">
        <v>6.06</v>
      </c>
      <c r="S1508" s="1" t="s">
        <v>3323</v>
      </c>
      <c r="T1508" s="75">
        <v>7.2785000000000002</v>
      </c>
      <c r="U1508" s="76">
        <v>1112115958.6566501</v>
      </c>
      <c r="V1508" s="77">
        <v>1112115958.6566501</v>
      </c>
      <c r="W1508" s="77">
        <v>18505518835.9771</v>
      </c>
      <c r="X1508" s="76">
        <v>1.7434294977999999E-3</v>
      </c>
      <c r="Y1508" s="71">
        <v>1</v>
      </c>
      <c r="Z1508" s="71">
        <v>0</v>
      </c>
      <c r="AA1508" s="71">
        <v>0</v>
      </c>
      <c r="AB1508" s="71">
        <v>0</v>
      </c>
      <c r="AC1508" s="73">
        <v>1</v>
      </c>
      <c r="AD1508" s="73">
        <v>0</v>
      </c>
      <c r="AE1508" s="1" t="s">
        <v>3324</v>
      </c>
      <c r="AF1508" s="1" t="s">
        <v>1450</v>
      </c>
      <c r="AG1508" s="1" t="s">
        <v>1585</v>
      </c>
      <c r="AI1508" s="2" t="str">
        <f>INDEX('ISO2-ISO3'!$D$1:$D$249, MATCH($N1508, 'ISO2-ISO3'!$C$1:$C$249, 0))</f>
        <v>CHN</v>
      </c>
      <c r="AJ1508" s="2" t="str">
        <f>INDEX('WB Country Groups'!$C$2:$C$219, MATCH($AI1508, 'WB Country Groups'!$B$2:$B$219, 0))</f>
        <v>East Asia &amp; Pacific</v>
      </c>
    </row>
    <row r="1509" spans="1:36">
      <c r="A1509" s="70">
        <v>45169</v>
      </c>
      <c r="B1509" s="70">
        <v>45169</v>
      </c>
      <c r="C1509" s="71">
        <v>892400</v>
      </c>
      <c r="D1509" s="1" t="s">
        <v>6734</v>
      </c>
      <c r="E1509" s="71">
        <v>2857402</v>
      </c>
      <c r="G1509" s="1" t="s">
        <v>6735</v>
      </c>
      <c r="H1509" s="72" t="s">
        <v>6736</v>
      </c>
      <c r="I1509" s="1" t="s">
        <v>6737</v>
      </c>
      <c r="J1509" s="73">
        <v>0.5</v>
      </c>
      <c r="K1509" s="73">
        <v>0.3</v>
      </c>
      <c r="L1509" s="73">
        <v>0.06</v>
      </c>
      <c r="M1509" s="1">
        <v>0.2</v>
      </c>
      <c r="N1509" s="1" t="s">
        <v>975</v>
      </c>
      <c r="O1509" s="1" t="s">
        <v>1484</v>
      </c>
      <c r="P1509" s="1">
        <v>40101010</v>
      </c>
      <c r="Q1509" s="73">
        <v>29352174759</v>
      </c>
      <c r="R1509" s="74">
        <v>6.98</v>
      </c>
      <c r="S1509" s="1" t="s">
        <v>3323</v>
      </c>
      <c r="T1509" s="75">
        <v>7.2785000000000002</v>
      </c>
      <c r="U1509" s="76">
        <v>1688904415.61712</v>
      </c>
      <c r="V1509" s="77">
        <v>1688904415.61712</v>
      </c>
      <c r="W1509" s="77">
        <v>28103231710.765099</v>
      </c>
      <c r="X1509" s="76">
        <v>2.6476427698000002E-3</v>
      </c>
      <c r="Y1509" s="71">
        <v>1</v>
      </c>
      <c r="Z1509" s="71">
        <v>0</v>
      </c>
      <c r="AA1509" s="71">
        <v>0</v>
      </c>
      <c r="AB1509" s="71">
        <v>0</v>
      </c>
      <c r="AC1509" s="73">
        <v>1</v>
      </c>
      <c r="AD1509" s="73">
        <v>0</v>
      </c>
      <c r="AE1509" s="1" t="s">
        <v>3324</v>
      </c>
      <c r="AF1509" s="1" t="s">
        <v>1450</v>
      </c>
      <c r="AG1509" s="1" t="s">
        <v>1585</v>
      </c>
      <c r="AI1509" s="2" t="str">
        <f>INDEX('ISO2-ISO3'!$D$1:$D$249, MATCH($N1509, 'ISO2-ISO3'!$C$1:$C$249, 0))</f>
        <v>CHN</v>
      </c>
      <c r="AJ1509" s="2" t="str">
        <f>INDEX('WB Country Groups'!$C$2:$C$219, MATCH($AI1509, 'WB Country Groups'!$B$2:$B$219, 0))</f>
        <v>East Asia &amp; Pacific</v>
      </c>
    </row>
    <row r="1510" spans="1:36">
      <c r="A1510" s="70">
        <v>45169</v>
      </c>
      <c r="B1510" s="70">
        <v>45169</v>
      </c>
      <c r="C1510" s="71">
        <v>892400</v>
      </c>
      <c r="D1510" s="1" t="s">
        <v>6738</v>
      </c>
      <c r="E1510" s="71">
        <v>2857602</v>
      </c>
      <c r="G1510" s="1" t="s">
        <v>6739</v>
      </c>
      <c r="H1510" s="72" t="s">
        <v>6740</v>
      </c>
      <c r="I1510" s="1" t="s">
        <v>6741</v>
      </c>
      <c r="J1510" s="73">
        <v>0.2</v>
      </c>
      <c r="K1510" s="73">
        <v>0.2</v>
      </c>
      <c r="L1510" s="73">
        <v>0.04</v>
      </c>
      <c r="M1510" s="1">
        <v>0.2</v>
      </c>
      <c r="N1510" s="1" t="s">
        <v>975</v>
      </c>
      <c r="O1510" s="1" t="s">
        <v>1455</v>
      </c>
      <c r="P1510" s="1">
        <v>25102010</v>
      </c>
      <c r="Q1510" s="73">
        <v>11683461365</v>
      </c>
      <c r="R1510" s="74">
        <v>14.36</v>
      </c>
      <c r="S1510" s="1" t="s">
        <v>3323</v>
      </c>
      <c r="T1510" s="75">
        <v>7.2785000000000002</v>
      </c>
      <c r="U1510" s="76">
        <v>922027918.94703603</v>
      </c>
      <c r="V1510" s="77">
        <v>922027918.94703603</v>
      </c>
      <c r="W1510" s="77">
        <v>23013704041.233398</v>
      </c>
      <c r="X1510" s="76">
        <v>1.4454344074E-3</v>
      </c>
      <c r="Y1510" s="71">
        <v>1</v>
      </c>
      <c r="Z1510" s="71">
        <v>0</v>
      </c>
      <c r="AA1510" s="71">
        <v>0</v>
      </c>
      <c r="AB1510" s="71">
        <v>0</v>
      </c>
      <c r="AC1510" s="73">
        <v>1</v>
      </c>
      <c r="AD1510" s="73">
        <v>0</v>
      </c>
      <c r="AE1510" s="1" t="s">
        <v>3324</v>
      </c>
      <c r="AF1510" s="1" t="s">
        <v>1450</v>
      </c>
      <c r="AG1510" s="1" t="s">
        <v>1585</v>
      </c>
      <c r="AI1510" s="2" t="str">
        <f>INDEX('ISO2-ISO3'!$D$1:$D$249, MATCH($N1510, 'ISO2-ISO3'!$C$1:$C$249, 0))</f>
        <v>CHN</v>
      </c>
      <c r="AJ1510" s="2" t="str">
        <f>INDEX('WB Country Groups'!$C$2:$C$219, MATCH($AI1510, 'WB Country Groups'!$B$2:$B$219, 0))</f>
        <v>East Asia &amp; Pacific</v>
      </c>
    </row>
    <row r="1511" spans="1:36">
      <c r="A1511" s="70">
        <v>45169</v>
      </c>
      <c r="B1511" s="70">
        <v>45169</v>
      </c>
      <c r="C1511" s="71">
        <v>892400</v>
      </c>
      <c r="D1511" s="1" t="s">
        <v>6742</v>
      </c>
      <c r="E1511" s="71">
        <v>2857702</v>
      </c>
      <c r="G1511" s="1" t="s">
        <v>6743</v>
      </c>
      <c r="H1511" s="72" t="s">
        <v>6744</v>
      </c>
      <c r="I1511" s="1" t="s">
        <v>6745</v>
      </c>
      <c r="J1511" s="73">
        <v>0.75</v>
      </c>
      <c r="K1511" s="73">
        <v>0.75</v>
      </c>
      <c r="L1511" s="73">
        <v>0.75</v>
      </c>
      <c r="M1511" s="1">
        <v>1</v>
      </c>
      <c r="N1511" s="1" t="s">
        <v>975</v>
      </c>
      <c r="O1511" s="1" t="s">
        <v>1484</v>
      </c>
      <c r="P1511" s="1">
        <v>40101010</v>
      </c>
      <c r="Q1511" s="73">
        <v>8320295290</v>
      </c>
      <c r="R1511" s="74">
        <v>2.52</v>
      </c>
      <c r="S1511" s="1" t="s">
        <v>1565</v>
      </c>
      <c r="T1511" s="75">
        <v>7.8417500000000002</v>
      </c>
      <c r="U1511" s="76">
        <v>2005337851.64026</v>
      </c>
      <c r="V1511" s="77">
        <v>2005337851.64026</v>
      </c>
      <c r="W1511" s="77">
        <v>21061046942.449299</v>
      </c>
      <c r="X1511" s="76">
        <v>3.1437055969E-3</v>
      </c>
      <c r="Y1511" s="71">
        <v>1</v>
      </c>
      <c r="Z1511" s="71">
        <v>0</v>
      </c>
      <c r="AA1511" s="71">
        <v>0</v>
      </c>
      <c r="AB1511" s="71">
        <v>0</v>
      </c>
      <c r="AC1511" s="73">
        <v>1</v>
      </c>
      <c r="AD1511" s="73">
        <v>0</v>
      </c>
      <c r="AE1511" s="1" t="s">
        <v>1566</v>
      </c>
      <c r="AF1511" s="1" t="s">
        <v>1450</v>
      </c>
      <c r="AG1511" s="1" t="s">
        <v>3494</v>
      </c>
      <c r="AI1511" s="2" t="str">
        <f>INDEX('ISO2-ISO3'!$D$1:$D$249, MATCH($N1511, 'ISO2-ISO3'!$C$1:$C$249, 0))</f>
        <v>CHN</v>
      </c>
      <c r="AJ1511" s="2" t="str">
        <f>INDEX('WB Country Groups'!$C$2:$C$219, MATCH($AI1511, 'WB Country Groups'!$B$2:$B$219, 0))</f>
        <v>East Asia &amp; Pacific</v>
      </c>
    </row>
    <row r="1512" spans="1:36">
      <c r="A1512" s="70">
        <v>45169</v>
      </c>
      <c r="B1512" s="70">
        <v>45169</v>
      </c>
      <c r="C1512" s="71">
        <v>892400</v>
      </c>
      <c r="D1512" s="1" t="s">
        <v>6746</v>
      </c>
      <c r="E1512" s="71">
        <v>2857703</v>
      </c>
      <c r="G1512" s="1" t="s">
        <v>6747</v>
      </c>
      <c r="H1512" s="72" t="s">
        <v>6748</v>
      </c>
      <c r="I1512" s="1" t="s">
        <v>6749</v>
      </c>
      <c r="J1512" s="73">
        <v>0.55000000000000004</v>
      </c>
      <c r="K1512" s="73">
        <v>0.3</v>
      </c>
      <c r="L1512" s="73">
        <v>0.06</v>
      </c>
      <c r="M1512" s="1">
        <v>0.2</v>
      </c>
      <c r="N1512" s="1" t="s">
        <v>975</v>
      </c>
      <c r="O1512" s="1" t="s">
        <v>1484</v>
      </c>
      <c r="P1512" s="1">
        <v>40101010</v>
      </c>
      <c r="Q1512" s="73">
        <v>35462123213</v>
      </c>
      <c r="R1512" s="74">
        <v>3.78</v>
      </c>
      <c r="S1512" s="1" t="s">
        <v>3323</v>
      </c>
      <c r="T1512" s="75">
        <v>7.2785000000000002</v>
      </c>
      <c r="U1512" s="76">
        <v>1105009211.3359101</v>
      </c>
      <c r="V1512" s="77">
        <v>1105009211.3359101</v>
      </c>
      <c r="W1512" s="77">
        <v>21061046942.449299</v>
      </c>
      <c r="X1512" s="76">
        <v>1.7322884717E-3</v>
      </c>
      <c r="Y1512" s="71">
        <v>1</v>
      </c>
      <c r="Z1512" s="71">
        <v>0</v>
      </c>
      <c r="AA1512" s="71">
        <v>0</v>
      </c>
      <c r="AB1512" s="71">
        <v>0</v>
      </c>
      <c r="AC1512" s="73">
        <v>1</v>
      </c>
      <c r="AD1512" s="73">
        <v>0</v>
      </c>
      <c r="AE1512" s="1" t="s">
        <v>3324</v>
      </c>
      <c r="AF1512" s="1" t="s">
        <v>1450</v>
      </c>
      <c r="AG1512" s="1" t="s">
        <v>1585</v>
      </c>
      <c r="AI1512" s="2" t="str">
        <f>INDEX('ISO2-ISO3'!$D$1:$D$249, MATCH($N1512, 'ISO2-ISO3'!$C$1:$C$249, 0))</f>
        <v>CHN</v>
      </c>
      <c r="AJ1512" s="2" t="str">
        <f>INDEX('WB Country Groups'!$C$2:$C$219, MATCH($AI1512, 'WB Country Groups'!$B$2:$B$219, 0))</f>
        <v>East Asia &amp; Pacific</v>
      </c>
    </row>
    <row r="1513" spans="1:36">
      <c r="A1513" s="70">
        <v>45169</v>
      </c>
      <c r="B1513" s="70">
        <v>45169</v>
      </c>
      <c r="C1513" s="71">
        <v>892400</v>
      </c>
      <c r="D1513" s="1" t="s">
        <v>6750</v>
      </c>
      <c r="E1513" s="71">
        <v>2857802</v>
      </c>
      <c r="G1513" s="1" t="s">
        <v>6751</v>
      </c>
      <c r="H1513" s="72" t="s">
        <v>6752</v>
      </c>
      <c r="I1513" s="1" t="s">
        <v>6753</v>
      </c>
      <c r="J1513" s="73">
        <v>1</v>
      </c>
      <c r="K1513" s="73">
        <v>1</v>
      </c>
      <c r="L1513" s="73">
        <v>1</v>
      </c>
      <c r="M1513" s="1">
        <v>1</v>
      </c>
      <c r="N1513" s="1" t="s">
        <v>975</v>
      </c>
      <c r="O1513" s="1" t="s">
        <v>1564</v>
      </c>
      <c r="P1513" s="1">
        <v>60201030</v>
      </c>
      <c r="Q1513" s="73">
        <v>2206512938</v>
      </c>
      <c r="R1513" s="74">
        <v>9.15</v>
      </c>
      <c r="S1513" s="1" t="s">
        <v>1565</v>
      </c>
      <c r="T1513" s="75">
        <v>7.8417500000000002</v>
      </c>
      <c r="U1513" s="76">
        <v>2574628543.7179198</v>
      </c>
      <c r="V1513" s="77">
        <v>2574628543.7179198</v>
      </c>
      <c r="W1513" s="77">
        <v>20768648009.592701</v>
      </c>
      <c r="X1513" s="76">
        <v>4.0361648567999999E-3</v>
      </c>
      <c r="Y1513" s="71">
        <v>1</v>
      </c>
      <c r="Z1513" s="71">
        <v>0</v>
      </c>
      <c r="AA1513" s="71">
        <v>0</v>
      </c>
      <c r="AB1513" s="71">
        <v>0</v>
      </c>
      <c r="AC1513" s="73">
        <v>1</v>
      </c>
      <c r="AD1513" s="73">
        <v>0</v>
      </c>
      <c r="AE1513" s="1" t="s">
        <v>1566</v>
      </c>
      <c r="AF1513" s="1" t="s">
        <v>1450</v>
      </c>
      <c r="AG1513" s="1" t="s">
        <v>3494</v>
      </c>
      <c r="AI1513" s="2" t="str">
        <f>INDEX('ISO2-ISO3'!$D$1:$D$249, MATCH($N1513, 'ISO2-ISO3'!$C$1:$C$249, 0))</f>
        <v>CHN</v>
      </c>
      <c r="AJ1513" s="2" t="str">
        <f>INDEX('WB Country Groups'!$C$2:$C$219, MATCH($AI1513, 'WB Country Groups'!$B$2:$B$219, 0))</f>
        <v>East Asia &amp; Pacific</v>
      </c>
    </row>
    <row r="1514" spans="1:36">
      <c r="A1514" s="70">
        <v>45169</v>
      </c>
      <c r="B1514" s="70">
        <v>45169</v>
      </c>
      <c r="C1514" s="71">
        <v>892400</v>
      </c>
      <c r="D1514" s="1" t="s">
        <v>6754</v>
      </c>
      <c r="E1514" s="71">
        <v>2857803</v>
      </c>
      <c r="G1514" s="1" t="s">
        <v>6755</v>
      </c>
      <c r="H1514" s="72" t="s">
        <v>6756</v>
      </c>
      <c r="I1514" s="1" t="s">
        <v>6757</v>
      </c>
      <c r="J1514" s="73">
        <v>0.6</v>
      </c>
      <c r="K1514" s="73">
        <v>0.3</v>
      </c>
      <c r="L1514" s="73">
        <v>0.06</v>
      </c>
      <c r="M1514" s="1">
        <v>0.2</v>
      </c>
      <c r="N1514" s="1" t="s">
        <v>975</v>
      </c>
      <c r="O1514" s="1" t="s">
        <v>1564</v>
      </c>
      <c r="P1514" s="1">
        <v>60201030</v>
      </c>
      <c r="Q1514" s="73">
        <v>9724196533</v>
      </c>
      <c r="R1514" s="74">
        <v>13.64</v>
      </c>
      <c r="S1514" s="1" t="s">
        <v>3323</v>
      </c>
      <c r="T1514" s="75">
        <v>7.2785000000000002</v>
      </c>
      <c r="U1514" s="76">
        <v>1093395952.82094</v>
      </c>
      <c r="V1514" s="77">
        <v>1093395952.82094</v>
      </c>
      <c r="W1514" s="77">
        <v>20768648009.592701</v>
      </c>
      <c r="X1514" s="76">
        <v>1.7140827286E-3</v>
      </c>
      <c r="Y1514" s="71">
        <v>1</v>
      </c>
      <c r="Z1514" s="71">
        <v>0</v>
      </c>
      <c r="AA1514" s="71">
        <v>0</v>
      </c>
      <c r="AB1514" s="71">
        <v>0</v>
      </c>
      <c r="AC1514" s="73">
        <v>1</v>
      </c>
      <c r="AD1514" s="73">
        <v>0</v>
      </c>
      <c r="AE1514" s="1" t="s">
        <v>3412</v>
      </c>
      <c r="AF1514" s="1" t="s">
        <v>1450</v>
      </c>
      <c r="AG1514" s="1" t="s">
        <v>1585</v>
      </c>
      <c r="AI1514" s="2" t="str">
        <f>INDEX('ISO2-ISO3'!$D$1:$D$249, MATCH($N1514, 'ISO2-ISO3'!$C$1:$C$249, 0))</f>
        <v>CHN</v>
      </c>
      <c r="AJ1514" s="2" t="str">
        <f>INDEX('WB Country Groups'!$C$2:$C$219, MATCH($AI1514, 'WB Country Groups'!$B$2:$B$219, 0))</f>
        <v>East Asia &amp; Pacific</v>
      </c>
    </row>
    <row r="1515" spans="1:36">
      <c r="A1515" s="70">
        <v>45169</v>
      </c>
      <c r="B1515" s="70">
        <v>45169</v>
      </c>
      <c r="C1515" s="71">
        <v>892400</v>
      </c>
      <c r="D1515" s="1" t="s">
        <v>6758</v>
      </c>
      <c r="E1515" s="71">
        <v>2857902</v>
      </c>
      <c r="G1515" s="1" t="s">
        <v>6759</v>
      </c>
      <c r="H1515" s="72" t="s">
        <v>6760</v>
      </c>
      <c r="I1515" s="1" t="s">
        <v>6761</v>
      </c>
      <c r="J1515" s="73">
        <v>0.35</v>
      </c>
      <c r="K1515" s="73">
        <v>0.15</v>
      </c>
      <c r="L1515" s="73">
        <v>0.03</v>
      </c>
      <c r="M1515" s="1">
        <v>0.2</v>
      </c>
      <c r="N1515" s="1" t="s">
        <v>975</v>
      </c>
      <c r="O1515" s="1" t="s">
        <v>1467</v>
      </c>
      <c r="P1515" s="1">
        <v>20305010</v>
      </c>
      <c r="Q1515" s="73">
        <v>2488481340</v>
      </c>
      <c r="R1515" s="74">
        <v>39.229999999999997</v>
      </c>
      <c r="S1515" s="1" t="s">
        <v>3323</v>
      </c>
      <c r="T1515" s="75">
        <v>7.2785000000000002</v>
      </c>
      <c r="U1515" s="76">
        <v>402375996.29676402</v>
      </c>
      <c r="V1515" s="77">
        <v>402375996.29676402</v>
      </c>
      <c r="W1515" s="77">
        <v>13391007512.578501</v>
      </c>
      <c r="X1515" s="76">
        <v>6.3079229790000005E-4</v>
      </c>
      <c r="Y1515" s="71">
        <v>1</v>
      </c>
      <c r="Z1515" s="71">
        <v>0</v>
      </c>
      <c r="AA1515" s="71">
        <v>0</v>
      </c>
      <c r="AB1515" s="71">
        <v>0</v>
      </c>
      <c r="AC1515" s="73">
        <v>0.5</v>
      </c>
      <c r="AD1515" s="73">
        <v>0.5</v>
      </c>
      <c r="AE1515" s="1" t="s">
        <v>3324</v>
      </c>
      <c r="AF1515" s="1" t="s">
        <v>1450</v>
      </c>
      <c r="AG1515" s="1" t="s">
        <v>1585</v>
      </c>
      <c r="AI1515" s="2" t="str">
        <f>INDEX('ISO2-ISO3'!$D$1:$D$249, MATCH($N1515, 'ISO2-ISO3'!$C$1:$C$249, 0))</f>
        <v>CHN</v>
      </c>
      <c r="AJ1515" s="2" t="str">
        <f>INDEX('WB Country Groups'!$C$2:$C$219, MATCH($AI1515, 'WB Country Groups'!$B$2:$B$219, 0))</f>
        <v>East Asia &amp; Pacific</v>
      </c>
    </row>
    <row r="1516" spans="1:36">
      <c r="A1516" s="70">
        <v>45169</v>
      </c>
      <c r="B1516" s="70">
        <v>45169</v>
      </c>
      <c r="C1516" s="71">
        <v>892400</v>
      </c>
      <c r="D1516" s="1" t="s">
        <v>6762</v>
      </c>
      <c r="E1516" s="71">
        <v>2858402</v>
      </c>
      <c r="G1516" s="1" t="s">
        <v>6763</v>
      </c>
      <c r="H1516" s="72" t="s">
        <v>6764</v>
      </c>
      <c r="I1516" s="1" t="s">
        <v>6765</v>
      </c>
      <c r="J1516" s="73">
        <v>0.35</v>
      </c>
      <c r="K1516" s="73">
        <v>0.3</v>
      </c>
      <c r="L1516" s="73">
        <v>0.06</v>
      </c>
      <c r="M1516" s="1">
        <v>0.2</v>
      </c>
      <c r="N1516" s="1" t="s">
        <v>975</v>
      </c>
      <c r="O1516" s="1" t="s">
        <v>1548</v>
      </c>
      <c r="P1516" s="1">
        <v>55105010</v>
      </c>
      <c r="Q1516" s="73">
        <v>4909428286</v>
      </c>
      <c r="R1516" s="74">
        <v>6.52</v>
      </c>
      <c r="S1516" s="1" t="s">
        <v>3323</v>
      </c>
      <c r="T1516" s="75">
        <v>7.2785000000000002</v>
      </c>
      <c r="U1516" s="76">
        <v>263868701.721948</v>
      </c>
      <c r="V1516" s="77">
        <v>263868701.721948</v>
      </c>
      <c r="W1516" s="77">
        <v>4390753672.7003403</v>
      </c>
      <c r="X1516" s="76">
        <v>4.1365873270000003E-4</v>
      </c>
      <c r="Y1516" s="71">
        <v>0</v>
      </c>
      <c r="Z1516" s="71">
        <v>1</v>
      </c>
      <c r="AA1516" s="71">
        <v>0</v>
      </c>
      <c r="AB1516" s="71">
        <v>0</v>
      </c>
      <c r="AC1516" s="73">
        <v>1</v>
      </c>
      <c r="AD1516" s="73">
        <v>0</v>
      </c>
      <c r="AE1516" s="1" t="s">
        <v>3324</v>
      </c>
      <c r="AF1516" s="1" t="s">
        <v>1450</v>
      </c>
      <c r="AG1516" s="1" t="s">
        <v>1585</v>
      </c>
      <c r="AI1516" s="2" t="str">
        <f>INDEX('ISO2-ISO3'!$D$1:$D$249, MATCH($N1516, 'ISO2-ISO3'!$C$1:$C$249, 0))</f>
        <v>CHN</v>
      </c>
      <c r="AJ1516" s="2" t="str">
        <f>INDEX('WB Country Groups'!$C$2:$C$219, MATCH($AI1516, 'WB Country Groups'!$B$2:$B$219, 0))</f>
        <v>East Asia &amp; Pacific</v>
      </c>
    </row>
    <row r="1517" spans="1:36">
      <c r="A1517" s="70">
        <v>45169</v>
      </c>
      <c r="B1517" s="70">
        <v>45169</v>
      </c>
      <c r="C1517" s="71">
        <v>892400</v>
      </c>
      <c r="D1517" s="1" t="s">
        <v>6766</v>
      </c>
      <c r="E1517" s="71">
        <v>2858502</v>
      </c>
      <c r="G1517" s="1" t="s">
        <v>6767</v>
      </c>
      <c r="H1517" s="72" t="s">
        <v>6768</v>
      </c>
      <c r="I1517" s="1" t="s">
        <v>6769</v>
      </c>
      <c r="J1517" s="73">
        <v>1</v>
      </c>
      <c r="K1517" s="73">
        <v>1</v>
      </c>
      <c r="L1517" s="73">
        <v>1</v>
      </c>
      <c r="M1517" s="1">
        <v>1</v>
      </c>
      <c r="N1517" s="1" t="s">
        <v>975</v>
      </c>
      <c r="O1517" s="1" t="s">
        <v>1474</v>
      </c>
      <c r="P1517" s="1">
        <v>45201020</v>
      </c>
      <c r="Q1517" s="73">
        <v>755502919</v>
      </c>
      <c r="R1517" s="74">
        <v>25.25</v>
      </c>
      <c r="S1517" s="1" t="s">
        <v>1565</v>
      </c>
      <c r="T1517" s="75">
        <v>7.8417500000000002</v>
      </c>
      <c r="U1517" s="76">
        <v>2432677489.6866102</v>
      </c>
      <c r="V1517" s="77">
        <v>2432677489.6866102</v>
      </c>
      <c r="W1517" s="77">
        <v>21791470565.644699</v>
      </c>
      <c r="X1517" s="76">
        <v>3.8136326173000001E-3</v>
      </c>
      <c r="Y1517" s="71">
        <v>1</v>
      </c>
      <c r="Z1517" s="71">
        <v>0</v>
      </c>
      <c r="AA1517" s="71">
        <v>0</v>
      </c>
      <c r="AB1517" s="71">
        <v>0</v>
      </c>
      <c r="AC1517" s="73">
        <v>1</v>
      </c>
      <c r="AD1517" s="73">
        <v>0</v>
      </c>
      <c r="AE1517" s="1" t="s">
        <v>1566</v>
      </c>
      <c r="AF1517" s="1" t="s">
        <v>1450</v>
      </c>
      <c r="AG1517" s="1" t="s">
        <v>3494</v>
      </c>
      <c r="AI1517" s="2" t="str">
        <f>INDEX('ISO2-ISO3'!$D$1:$D$249, MATCH($N1517, 'ISO2-ISO3'!$C$1:$C$249, 0))</f>
        <v>CHN</v>
      </c>
      <c r="AJ1517" s="2" t="str">
        <f>INDEX('WB Country Groups'!$C$2:$C$219, MATCH($AI1517, 'WB Country Groups'!$B$2:$B$219, 0))</f>
        <v>East Asia &amp; Pacific</v>
      </c>
    </row>
    <row r="1518" spans="1:36">
      <c r="A1518" s="70">
        <v>45169</v>
      </c>
      <c r="B1518" s="70">
        <v>45169</v>
      </c>
      <c r="C1518" s="71">
        <v>892400</v>
      </c>
      <c r="D1518" s="1" t="s">
        <v>6770</v>
      </c>
      <c r="E1518" s="71">
        <v>2858503</v>
      </c>
      <c r="G1518" s="1" t="s">
        <v>6771</v>
      </c>
      <c r="H1518" s="72" t="s">
        <v>6772</v>
      </c>
      <c r="I1518" s="1" t="s">
        <v>6773</v>
      </c>
      <c r="J1518" s="73">
        <v>0.7</v>
      </c>
      <c r="K1518" s="73">
        <v>0.3</v>
      </c>
      <c r="L1518" s="73">
        <v>0.06</v>
      </c>
      <c r="M1518" s="1">
        <v>0.2</v>
      </c>
      <c r="N1518" s="1" t="s">
        <v>975</v>
      </c>
      <c r="O1518" s="1" t="s">
        <v>1474</v>
      </c>
      <c r="P1518" s="1">
        <v>45201020</v>
      </c>
      <c r="Q1518" s="73">
        <v>3981085283</v>
      </c>
      <c r="R1518" s="74">
        <v>35.450000000000003</v>
      </c>
      <c r="S1518" s="1" t="s">
        <v>3323</v>
      </c>
      <c r="T1518" s="75">
        <v>7.2785000000000002</v>
      </c>
      <c r="U1518" s="76">
        <v>1163394710.0283</v>
      </c>
      <c r="V1518" s="77">
        <v>1163394710.0283</v>
      </c>
      <c r="W1518" s="77">
        <v>21791470565.644699</v>
      </c>
      <c r="X1518" s="76">
        <v>1.8238175968E-3</v>
      </c>
      <c r="Y1518" s="71">
        <v>1</v>
      </c>
      <c r="Z1518" s="71">
        <v>0</v>
      </c>
      <c r="AA1518" s="71">
        <v>0</v>
      </c>
      <c r="AB1518" s="71">
        <v>0</v>
      </c>
      <c r="AC1518" s="73">
        <v>0</v>
      </c>
      <c r="AD1518" s="73">
        <v>1</v>
      </c>
      <c r="AE1518" s="1" t="s">
        <v>3412</v>
      </c>
      <c r="AF1518" s="1" t="s">
        <v>1450</v>
      </c>
      <c r="AG1518" s="1" t="s">
        <v>1585</v>
      </c>
      <c r="AI1518" s="2" t="str">
        <f>INDEX('ISO2-ISO3'!$D$1:$D$249, MATCH($N1518, 'ISO2-ISO3'!$C$1:$C$249, 0))</f>
        <v>CHN</v>
      </c>
      <c r="AJ1518" s="2" t="str">
        <f>INDEX('WB Country Groups'!$C$2:$C$219, MATCH($AI1518, 'WB Country Groups'!$B$2:$B$219, 0))</f>
        <v>East Asia &amp; Pacific</v>
      </c>
    </row>
    <row r="1519" spans="1:36">
      <c r="A1519" s="70">
        <v>45169</v>
      </c>
      <c r="B1519" s="70">
        <v>45169</v>
      </c>
      <c r="C1519" s="71">
        <v>892400</v>
      </c>
      <c r="D1519" s="1" t="s">
        <v>6774</v>
      </c>
      <c r="E1519" s="71">
        <v>2859202</v>
      </c>
      <c r="G1519" s="1" t="s">
        <v>6775</v>
      </c>
      <c r="H1519" s="72" t="s">
        <v>6776</v>
      </c>
      <c r="I1519" s="1" t="s">
        <v>6777</v>
      </c>
      <c r="J1519" s="73">
        <v>0.55000000000000004</v>
      </c>
      <c r="K1519" s="73">
        <v>0.3</v>
      </c>
      <c r="L1519" s="73">
        <v>0.06</v>
      </c>
      <c r="M1519" s="1">
        <v>0.2</v>
      </c>
      <c r="N1519" s="1" t="s">
        <v>975</v>
      </c>
      <c r="O1519" s="1" t="s">
        <v>1455</v>
      </c>
      <c r="P1519" s="1">
        <v>25201040</v>
      </c>
      <c r="Q1519" s="73">
        <v>6308552654</v>
      </c>
      <c r="R1519" s="74">
        <v>23.51</v>
      </c>
      <c r="S1519" s="1" t="s">
        <v>3323</v>
      </c>
      <c r="T1519" s="75">
        <v>7.2785000000000002</v>
      </c>
      <c r="U1519" s="76">
        <v>1222620646.2502401</v>
      </c>
      <c r="V1519" s="77">
        <v>1222620646.2502401</v>
      </c>
      <c r="W1519" s="77">
        <v>29531527688.8512</v>
      </c>
      <c r="X1519" s="76">
        <v>1.9166642495000001E-3</v>
      </c>
      <c r="Y1519" s="71">
        <v>1</v>
      </c>
      <c r="Z1519" s="71">
        <v>0</v>
      </c>
      <c r="AA1519" s="71">
        <v>0</v>
      </c>
      <c r="AB1519" s="71">
        <v>0</v>
      </c>
      <c r="AC1519" s="73">
        <v>1</v>
      </c>
      <c r="AD1519" s="73">
        <v>0</v>
      </c>
      <c r="AE1519" s="1" t="s">
        <v>3324</v>
      </c>
      <c r="AF1519" s="1" t="s">
        <v>1450</v>
      </c>
      <c r="AG1519" s="1" t="s">
        <v>1585</v>
      </c>
      <c r="AI1519" s="2" t="str">
        <f>INDEX('ISO2-ISO3'!$D$1:$D$249, MATCH($N1519, 'ISO2-ISO3'!$C$1:$C$249, 0))</f>
        <v>CHN</v>
      </c>
      <c r="AJ1519" s="2" t="str">
        <f>INDEX('WB Country Groups'!$C$2:$C$219, MATCH($AI1519, 'WB Country Groups'!$B$2:$B$219, 0))</f>
        <v>East Asia &amp; Pacific</v>
      </c>
    </row>
    <row r="1520" spans="1:36">
      <c r="A1520" s="70">
        <v>45169</v>
      </c>
      <c r="B1520" s="70">
        <v>45169</v>
      </c>
      <c r="C1520" s="71">
        <v>892400</v>
      </c>
      <c r="D1520" s="1" t="s">
        <v>6778</v>
      </c>
      <c r="E1520" s="71">
        <v>2859204</v>
      </c>
      <c r="G1520" s="1" t="s">
        <v>6779</v>
      </c>
      <c r="H1520" s="72" t="s">
        <v>6780</v>
      </c>
      <c r="I1520" s="1" t="s">
        <v>6781</v>
      </c>
      <c r="J1520" s="73">
        <v>0.85</v>
      </c>
      <c r="K1520" s="73">
        <v>0.85</v>
      </c>
      <c r="L1520" s="73">
        <v>0.85</v>
      </c>
      <c r="M1520" s="1">
        <v>1</v>
      </c>
      <c r="N1520" s="1" t="s">
        <v>975</v>
      </c>
      <c r="O1520" s="1" t="s">
        <v>1455</v>
      </c>
      <c r="P1520" s="1">
        <v>25201040</v>
      </c>
      <c r="Q1520" s="73">
        <v>2867031866</v>
      </c>
      <c r="R1520" s="74">
        <v>24.25</v>
      </c>
      <c r="S1520" s="1" t="s">
        <v>1565</v>
      </c>
      <c r="T1520" s="75">
        <v>7.8417500000000002</v>
      </c>
      <c r="U1520" s="76">
        <v>7536161486.6483898</v>
      </c>
      <c r="V1520" s="77">
        <v>7536161486.6483898</v>
      </c>
      <c r="W1520" s="77">
        <v>29531527688.8512</v>
      </c>
      <c r="X1520" s="76">
        <v>1.1814205284699999E-2</v>
      </c>
      <c r="Y1520" s="71">
        <v>1</v>
      </c>
      <c r="Z1520" s="71">
        <v>0</v>
      </c>
      <c r="AA1520" s="71">
        <v>0</v>
      </c>
      <c r="AB1520" s="71">
        <v>0</v>
      </c>
      <c r="AC1520" s="73">
        <v>1</v>
      </c>
      <c r="AD1520" s="73">
        <v>0</v>
      </c>
      <c r="AE1520" s="1" t="s">
        <v>1566</v>
      </c>
      <c r="AF1520" s="1" t="s">
        <v>1450</v>
      </c>
      <c r="AG1520" s="1" t="s">
        <v>3494</v>
      </c>
      <c r="AI1520" s="2" t="str">
        <f>INDEX('ISO2-ISO3'!$D$1:$D$249, MATCH($N1520, 'ISO2-ISO3'!$C$1:$C$249, 0))</f>
        <v>CHN</v>
      </c>
      <c r="AJ1520" s="2" t="str">
        <f>INDEX('WB Country Groups'!$C$2:$C$219, MATCH($AI1520, 'WB Country Groups'!$B$2:$B$219, 0))</f>
        <v>East Asia &amp; Pacific</v>
      </c>
    </row>
    <row r="1521" spans="1:36">
      <c r="A1521" s="70">
        <v>45169</v>
      </c>
      <c r="B1521" s="70">
        <v>45169</v>
      </c>
      <c r="C1521" s="71">
        <v>892400</v>
      </c>
      <c r="D1521" s="1" t="s">
        <v>6782</v>
      </c>
      <c r="E1521" s="71">
        <v>2859302</v>
      </c>
      <c r="G1521" s="1" t="s">
        <v>6783</v>
      </c>
      <c r="H1521" s="72" t="s">
        <v>6784</v>
      </c>
      <c r="I1521" s="1" t="s">
        <v>6785</v>
      </c>
      <c r="J1521" s="73">
        <v>0.3</v>
      </c>
      <c r="K1521" s="73">
        <v>0.3</v>
      </c>
      <c r="L1521" s="73">
        <v>0.06</v>
      </c>
      <c r="M1521" s="1">
        <v>0.2</v>
      </c>
      <c r="N1521" s="1" t="s">
        <v>975</v>
      </c>
      <c r="O1521" s="1" t="s">
        <v>1548</v>
      </c>
      <c r="P1521" s="1">
        <v>55105010</v>
      </c>
      <c r="Q1521" s="73">
        <v>4757389916</v>
      </c>
      <c r="R1521" s="74">
        <v>6.48</v>
      </c>
      <c r="S1521" s="1" t="s">
        <v>3323</v>
      </c>
      <c r="T1521" s="75">
        <v>7.2785000000000002</v>
      </c>
      <c r="U1521" s="76">
        <v>254128350.53112599</v>
      </c>
      <c r="V1521" s="77">
        <v>254128350.53112599</v>
      </c>
      <c r="W1521" s="77">
        <v>4228675023.41225</v>
      </c>
      <c r="X1521" s="76">
        <v>3.98389088E-4</v>
      </c>
      <c r="Y1521" s="71">
        <v>0</v>
      </c>
      <c r="Z1521" s="71">
        <v>1</v>
      </c>
      <c r="AA1521" s="71">
        <v>0</v>
      </c>
      <c r="AB1521" s="71">
        <v>0</v>
      </c>
      <c r="AC1521" s="73">
        <v>1</v>
      </c>
      <c r="AD1521" s="73">
        <v>0</v>
      </c>
      <c r="AE1521" s="1" t="s">
        <v>3412</v>
      </c>
      <c r="AF1521" s="1" t="s">
        <v>1450</v>
      </c>
      <c r="AG1521" s="1" t="s">
        <v>1585</v>
      </c>
      <c r="AI1521" s="2" t="str">
        <f>INDEX('ISO2-ISO3'!$D$1:$D$249, MATCH($N1521, 'ISO2-ISO3'!$C$1:$C$249, 0))</f>
        <v>CHN</v>
      </c>
      <c r="AJ1521" s="2" t="str">
        <f>INDEX('WB Country Groups'!$C$2:$C$219, MATCH($AI1521, 'WB Country Groups'!$B$2:$B$219, 0))</f>
        <v>East Asia &amp; Pacific</v>
      </c>
    </row>
    <row r="1522" spans="1:36">
      <c r="A1522" s="70">
        <v>45169</v>
      </c>
      <c r="B1522" s="70">
        <v>45169</v>
      </c>
      <c r="C1522" s="71">
        <v>892400</v>
      </c>
      <c r="D1522" s="1" t="s">
        <v>6786</v>
      </c>
      <c r="E1522" s="71">
        <v>2859402</v>
      </c>
      <c r="G1522" s="1" t="s">
        <v>6787</v>
      </c>
      <c r="H1522" s="72" t="s">
        <v>6788</v>
      </c>
      <c r="I1522" s="1" t="s">
        <v>6789</v>
      </c>
      <c r="J1522" s="73">
        <v>0.45</v>
      </c>
      <c r="K1522" s="73">
        <v>0.3</v>
      </c>
      <c r="L1522" s="73">
        <v>0.06</v>
      </c>
      <c r="M1522" s="1">
        <v>0.2</v>
      </c>
      <c r="N1522" s="1" t="s">
        <v>975</v>
      </c>
      <c r="O1522" s="1" t="s">
        <v>1499</v>
      </c>
      <c r="P1522" s="1">
        <v>30201020</v>
      </c>
      <c r="Q1522" s="73">
        <v>3881608000</v>
      </c>
      <c r="R1522" s="74">
        <v>155.91</v>
      </c>
      <c r="S1522" s="1" t="s">
        <v>3323</v>
      </c>
      <c r="T1522" s="75">
        <v>7.2785000000000002</v>
      </c>
      <c r="U1522" s="76">
        <v>4988787551.94065</v>
      </c>
      <c r="V1522" s="77">
        <v>4988787551.94065</v>
      </c>
      <c r="W1522" s="77">
        <v>83013017925.434097</v>
      </c>
      <c r="X1522" s="76">
        <v>7.8207666283000004E-3</v>
      </c>
      <c r="Y1522" s="71">
        <v>1</v>
      </c>
      <c r="Z1522" s="71">
        <v>0</v>
      </c>
      <c r="AA1522" s="71">
        <v>0</v>
      </c>
      <c r="AB1522" s="71">
        <v>0</v>
      </c>
      <c r="AC1522" s="73">
        <v>0</v>
      </c>
      <c r="AD1522" s="73">
        <v>1</v>
      </c>
      <c r="AE1522" s="1" t="s">
        <v>3412</v>
      </c>
      <c r="AF1522" s="1" t="s">
        <v>1450</v>
      </c>
      <c r="AG1522" s="1" t="s">
        <v>1585</v>
      </c>
      <c r="AI1522" s="2" t="str">
        <f>INDEX('ISO2-ISO3'!$D$1:$D$249, MATCH($N1522, 'ISO2-ISO3'!$C$1:$C$249, 0))</f>
        <v>CHN</v>
      </c>
      <c r="AJ1522" s="2" t="str">
        <f>INDEX('WB Country Groups'!$C$2:$C$219, MATCH($AI1522, 'WB Country Groups'!$B$2:$B$219, 0))</f>
        <v>East Asia &amp; Pacific</v>
      </c>
    </row>
    <row r="1523" spans="1:36">
      <c r="A1523" s="70">
        <v>45169</v>
      </c>
      <c r="B1523" s="70">
        <v>45169</v>
      </c>
      <c r="C1523" s="71">
        <v>892400</v>
      </c>
      <c r="D1523" s="1" t="s">
        <v>6790</v>
      </c>
      <c r="E1523" s="71">
        <v>2859702</v>
      </c>
      <c r="G1523" s="1" t="s">
        <v>6791</v>
      </c>
      <c r="H1523" s="72" t="s">
        <v>6792</v>
      </c>
      <c r="I1523" s="1" t="s">
        <v>6793</v>
      </c>
      <c r="J1523" s="73">
        <v>0.45</v>
      </c>
      <c r="K1523" s="73">
        <v>0.3</v>
      </c>
      <c r="L1523" s="73">
        <v>0.06</v>
      </c>
      <c r="M1523" s="1">
        <v>0.2</v>
      </c>
      <c r="N1523" s="1" t="s">
        <v>975</v>
      </c>
      <c r="O1523" s="1" t="s">
        <v>1467</v>
      </c>
      <c r="P1523" s="1">
        <v>20305010</v>
      </c>
      <c r="Q1523" s="73">
        <v>2366718283</v>
      </c>
      <c r="R1523" s="74">
        <v>11.79</v>
      </c>
      <c r="S1523" s="1" t="s">
        <v>3323</v>
      </c>
      <c r="T1523" s="75">
        <v>7.2785000000000002</v>
      </c>
      <c r="U1523" s="76">
        <v>230022190.47801101</v>
      </c>
      <c r="V1523" s="77">
        <v>230022190.47801101</v>
      </c>
      <c r="W1523" s="77">
        <v>3827550486.4846001</v>
      </c>
      <c r="X1523" s="76">
        <v>3.6059861290000002E-4</v>
      </c>
      <c r="Y1523" s="71">
        <v>0</v>
      </c>
      <c r="Z1523" s="71">
        <v>1</v>
      </c>
      <c r="AA1523" s="71">
        <v>0</v>
      </c>
      <c r="AB1523" s="71">
        <v>0</v>
      </c>
      <c r="AC1523" s="73">
        <v>0.5</v>
      </c>
      <c r="AD1523" s="73">
        <v>0.5</v>
      </c>
      <c r="AE1523" s="1" t="s">
        <v>3324</v>
      </c>
      <c r="AF1523" s="1" t="s">
        <v>1450</v>
      </c>
      <c r="AG1523" s="1" t="s">
        <v>1585</v>
      </c>
      <c r="AI1523" s="2" t="str">
        <f>INDEX('ISO2-ISO3'!$D$1:$D$249, MATCH($N1523, 'ISO2-ISO3'!$C$1:$C$249, 0))</f>
        <v>CHN</v>
      </c>
      <c r="AJ1523" s="2" t="str">
        <f>INDEX('WB Country Groups'!$C$2:$C$219, MATCH($AI1523, 'WB Country Groups'!$B$2:$B$219, 0))</f>
        <v>East Asia &amp; Pacific</v>
      </c>
    </row>
    <row r="1524" spans="1:36">
      <c r="A1524" s="70">
        <v>45169</v>
      </c>
      <c r="B1524" s="70">
        <v>45169</v>
      </c>
      <c r="C1524" s="71">
        <v>892400</v>
      </c>
      <c r="D1524" s="1" t="s">
        <v>6794</v>
      </c>
      <c r="E1524" s="71">
        <v>2860302</v>
      </c>
      <c r="G1524" s="1" t="s">
        <v>6795</v>
      </c>
      <c r="H1524" s="72" t="s">
        <v>6796</v>
      </c>
      <c r="I1524" s="1" t="s">
        <v>6797</v>
      </c>
      <c r="J1524" s="73">
        <v>0.85</v>
      </c>
      <c r="K1524" s="73">
        <v>0.3</v>
      </c>
      <c r="L1524" s="73">
        <v>0.06</v>
      </c>
      <c r="M1524" s="1">
        <v>0.2</v>
      </c>
      <c r="N1524" s="1" t="s">
        <v>975</v>
      </c>
      <c r="O1524" s="1" t="s">
        <v>1499</v>
      </c>
      <c r="P1524" s="1">
        <v>30202030</v>
      </c>
      <c r="Q1524" s="73">
        <v>6398918718</v>
      </c>
      <c r="R1524" s="74">
        <v>26</v>
      </c>
      <c r="S1524" s="1" t="s">
        <v>3323</v>
      </c>
      <c r="T1524" s="75">
        <v>7.2785000000000002</v>
      </c>
      <c r="U1524" s="76">
        <v>1371479453.19503</v>
      </c>
      <c r="V1524" s="77">
        <v>1371479453.19503</v>
      </c>
      <c r="W1524" s="77">
        <v>22821306228.6357</v>
      </c>
      <c r="X1524" s="76">
        <v>2.1500255578000001E-3</v>
      </c>
      <c r="Y1524" s="71">
        <v>1</v>
      </c>
      <c r="Z1524" s="71">
        <v>0</v>
      </c>
      <c r="AA1524" s="71">
        <v>0</v>
      </c>
      <c r="AB1524" s="71">
        <v>0</v>
      </c>
      <c r="AC1524" s="73">
        <v>1</v>
      </c>
      <c r="AD1524" s="73">
        <v>0</v>
      </c>
      <c r="AE1524" s="1" t="s">
        <v>3324</v>
      </c>
      <c r="AF1524" s="1" t="s">
        <v>1450</v>
      </c>
      <c r="AG1524" s="1" t="s">
        <v>1585</v>
      </c>
      <c r="AI1524" s="2" t="str">
        <f>INDEX('ISO2-ISO3'!$D$1:$D$249, MATCH($N1524, 'ISO2-ISO3'!$C$1:$C$249, 0))</f>
        <v>CHN</v>
      </c>
      <c r="AJ1524" s="2" t="str">
        <f>INDEX('WB Country Groups'!$C$2:$C$219, MATCH($AI1524, 'WB Country Groups'!$B$2:$B$219, 0))</f>
        <v>East Asia &amp; Pacific</v>
      </c>
    </row>
    <row r="1525" spans="1:36">
      <c r="A1525" s="70">
        <v>45169</v>
      </c>
      <c r="B1525" s="70">
        <v>45169</v>
      </c>
      <c r="C1525" s="71">
        <v>892400</v>
      </c>
      <c r="D1525" s="1" t="s">
        <v>6798</v>
      </c>
      <c r="E1525" s="71">
        <v>2860702</v>
      </c>
      <c r="G1525" s="1" t="s">
        <v>6799</v>
      </c>
      <c r="H1525" s="72" t="s">
        <v>6800</v>
      </c>
      <c r="I1525" s="1" t="s">
        <v>6801</v>
      </c>
      <c r="J1525" s="73">
        <v>0.7</v>
      </c>
      <c r="K1525" s="73">
        <v>0.7</v>
      </c>
      <c r="L1525" s="73">
        <v>0.7</v>
      </c>
      <c r="M1525" s="1">
        <v>1</v>
      </c>
      <c r="N1525" s="1" t="s">
        <v>975</v>
      </c>
      <c r="O1525" s="1" t="s">
        <v>1484</v>
      </c>
      <c r="P1525" s="1">
        <v>40203020</v>
      </c>
      <c r="Q1525" s="73">
        <v>2620076855</v>
      </c>
      <c r="R1525" s="74">
        <v>15.32</v>
      </c>
      <c r="S1525" s="1" t="s">
        <v>1565</v>
      </c>
      <c r="T1525" s="75">
        <v>7.8417500000000002</v>
      </c>
      <c r="U1525" s="76">
        <v>3583091043.8384299</v>
      </c>
      <c r="V1525" s="77">
        <v>3583091043.8384299</v>
      </c>
      <c r="W1525" s="77">
        <v>42409157971.349197</v>
      </c>
      <c r="X1525" s="76">
        <v>5.6171000609000002E-3</v>
      </c>
      <c r="Y1525" s="71">
        <v>1</v>
      </c>
      <c r="Z1525" s="71">
        <v>0</v>
      </c>
      <c r="AA1525" s="71">
        <v>0</v>
      </c>
      <c r="AB1525" s="71">
        <v>0</v>
      </c>
      <c r="AC1525" s="73">
        <v>1</v>
      </c>
      <c r="AD1525" s="73">
        <v>0</v>
      </c>
      <c r="AE1525" s="1" t="s">
        <v>1566</v>
      </c>
      <c r="AF1525" s="1" t="s">
        <v>1450</v>
      </c>
      <c r="AG1525" s="1" t="s">
        <v>3494</v>
      </c>
      <c r="AI1525" s="2" t="str">
        <f>INDEX('ISO2-ISO3'!$D$1:$D$249, MATCH($N1525, 'ISO2-ISO3'!$C$1:$C$249, 0))</f>
        <v>CHN</v>
      </c>
      <c r="AJ1525" s="2" t="str">
        <f>INDEX('WB Country Groups'!$C$2:$C$219, MATCH($AI1525, 'WB Country Groups'!$B$2:$B$219, 0))</f>
        <v>East Asia &amp; Pacific</v>
      </c>
    </row>
    <row r="1526" spans="1:36">
      <c r="A1526" s="70">
        <v>45169</v>
      </c>
      <c r="B1526" s="70">
        <v>45169</v>
      </c>
      <c r="C1526" s="71">
        <v>892400</v>
      </c>
      <c r="D1526" s="1" t="s">
        <v>6802</v>
      </c>
      <c r="E1526" s="71">
        <v>2860703</v>
      </c>
      <c r="G1526" s="1" t="s">
        <v>6803</v>
      </c>
      <c r="H1526" s="72" t="s">
        <v>6804</v>
      </c>
      <c r="I1526" s="1" t="s">
        <v>6805</v>
      </c>
      <c r="J1526" s="73">
        <v>0.75</v>
      </c>
      <c r="K1526" s="73">
        <v>0.3</v>
      </c>
      <c r="L1526" s="73">
        <v>0.06</v>
      </c>
      <c r="M1526" s="1">
        <v>0.2</v>
      </c>
      <c r="N1526" s="1" t="s">
        <v>975</v>
      </c>
      <c r="O1526" s="1" t="s">
        <v>1484</v>
      </c>
      <c r="P1526" s="1">
        <v>40203020</v>
      </c>
      <c r="Q1526" s="73">
        <v>12245715578</v>
      </c>
      <c r="R1526" s="74">
        <v>22.2</v>
      </c>
      <c r="S1526" s="1" t="s">
        <v>3323</v>
      </c>
      <c r="T1526" s="75">
        <v>7.2785000000000002</v>
      </c>
      <c r="U1526" s="76">
        <v>2241023995.3144202</v>
      </c>
      <c r="V1526" s="77">
        <v>2241023995.3144202</v>
      </c>
      <c r="W1526" s="77">
        <v>42409157971.349197</v>
      </c>
      <c r="X1526" s="76">
        <v>3.5131834124999999E-3</v>
      </c>
      <c r="Y1526" s="71">
        <v>1</v>
      </c>
      <c r="Z1526" s="71">
        <v>0</v>
      </c>
      <c r="AA1526" s="71">
        <v>0</v>
      </c>
      <c r="AB1526" s="71">
        <v>0</v>
      </c>
      <c r="AC1526" s="73">
        <v>1</v>
      </c>
      <c r="AD1526" s="73">
        <v>0</v>
      </c>
      <c r="AE1526" s="1" t="s">
        <v>3324</v>
      </c>
      <c r="AF1526" s="1" t="s">
        <v>1450</v>
      </c>
      <c r="AG1526" s="1" t="s">
        <v>1585</v>
      </c>
      <c r="AI1526" s="2" t="str">
        <f>INDEX('ISO2-ISO3'!$D$1:$D$249, MATCH($N1526, 'ISO2-ISO3'!$C$1:$C$249, 0))</f>
        <v>CHN</v>
      </c>
      <c r="AJ1526" s="2" t="str">
        <f>INDEX('WB Country Groups'!$C$2:$C$219, MATCH($AI1526, 'WB Country Groups'!$B$2:$B$219, 0))</f>
        <v>East Asia &amp; Pacific</v>
      </c>
    </row>
    <row r="1527" spans="1:36">
      <c r="A1527" s="70">
        <v>45169</v>
      </c>
      <c r="B1527" s="70">
        <v>45169</v>
      </c>
      <c r="C1527" s="71">
        <v>892400</v>
      </c>
      <c r="D1527" s="1" t="s">
        <v>6806</v>
      </c>
      <c r="E1527" s="71">
        <v>2861302</v>
      </c>
      <c r="G1527" s="1" t="s">
        <v>6807</v>
      </c>
      <c r="H1527" s="72" t="s">
        <v>6808</v>
      </c>
      <c r="I1527" s="1" t="s">
        <v>6809</v>
      </c>
      <c r="J1527" s="73">
        <v>0.6</v>
      </c>
      <c r="K1527" s="73">
        <v>0.3</v>
      </c>
      <c r="L1527" s="73">
        <v>0.06</v>
      </c>
      <c r="M1527" s="1">
        <v>0.2</v>
      </c>
      <c r="N1527" s="1" t="s">
        <v>975</v>
      </c>
      <c r="O1527" s="1" t="s">
        <v>1474</v>
      </c>
      <c r="P1527" s="1">
        <v>45203020</v>
      </c>
      <c r="Q1527" s="73">
        <v>1560587588</v>
      </c>
      <c r="R1527" s="74">
        <v>17.86</v>
      </c>
      <c r="S1527" s="1" t="s">
        <v>3323</v>
      </c>
      <c r="T1527" s="75">
        <v>7.2785000000000002</v>
      </c>
      <c r="U1527" s="76">
        <v>229762404.24549001</v>
      </c>
      <c r="V1527" s="77">
        <v>229762404.24549001</v>
      </c>
      <c r="W1527" s="77">
        <v>3823227664.7663999</v>
      </c>
      <c r="X1527" s="76">
        <v>3.6019135410000002E-4</v>
      </c>
      <c r="Y1527" s="71">
        <v>0</v>
      </c>
      <c r="Z1527" s="71">
        <v>1</v>
      </c>
      <c r="AA1527" s="71">
        <v>0</v>
      </c>
      <c r="AB1527" s="71">
        <v>0</v>
      </c>
      <c r="AC1527" s="73">
        <v>0.35</v>
      </c>
      <c r="AD1527" s="73">
        <v>0.65</v>
      </c>
      <c r="AE1527" s="1" t="s">
        <v>3412</v>
      </c>
      <c r="AF1527" s="1" t="s">
        <v>1450</v>
      </c>
      <c r="AG1527" s="1" t="s">
        <v>1585</v>
      </c>
      <c r="AI1527" s="2" t="str">
        <f>INDEX('ISO2-ISO3'!$D$1:$D$249, MATCH($N1527, 'ISO2-ISO3'!$C$1:$C$249, 0))</f>
        <v>CHN</v>
      </c>
      <c r="AJ1527" s="2" t="str">
        <f>INDEX('WB Country Groups'!$C$2:$C$219, MATCH($AI1527, 'WB Country Groups'!$B$2:$B$219, 0))</f>
        <v>East Asia &amp; Pacific</v>
      </c>
    </row>
    <row r="1528" spans="1:36">
      <c r="A1528" s="70">
        <v>45169</v>
      </c>
      <c r="B1528" s="70">
        <v>45169</v>
      </c>
      <c r="C1528" s="71">
        <v>892400</v>
      </c>
      <c r="D1528" s="1" t="s">
        <v>6810</v>
      </c>
      <c r="E1528" s="71">
        <v>2862302</v>
      </c>
      <c r="G1528" s="1" t="s">
        <v>6811</v>
      </c>
      <c r="H1528" s="72" t="s">
        <v>6812</v>
      </c>
      <c r="I1528" s="1" t="s">
        <v>6813</v>
      </c>
      <c r="J1528" s="73">
        <v>0.35</v>
      </c>
      <c r="K1528" s="73">
        <v>0.3</v>
      </c>
      <c r="L1528" s="73">
        <v>0.06</v>
      </c>
      <c r="M1528" s="1">
        <v>0.2</v>
      </c>
      <c r="N1528" s="1" t="s">
        <v>975</v>
      </c>
      <c r="O1528" s="1" t="s">
        <v>1462</v>
      </c>
      <c r="P1528" s="1">
        <v>15104050</v>
      </c>
      <c r="Q1528" s="73">
        <v>5730847796</v>
      </c>
      <c r="R1528" s="74">
        <v>3.94</v>
      </c>
      <c r="S1528" s="1" t="s">
        <v>3323</v>
      </c>
      <c r="T1528" s="75">
        <v>7.2785000000000002</v>
      </c>
      <c r="U1528" s="76">
        <v>186133464.171794</v>
      </c>
      <c r="V1528" s="77">
        <v>186133464.171794</v>
      </c>
      <c r="W1528" s="77">
        <v>3097245660.78297</v>
      </c>
      <c r="X1528" s="76">
        <v>2.9179562570000003E-4</v>
      </c>
      <c r="Y1528" s="71">
        <v>0</v>
      </c>
      <c r="Z1528" s="71">
        <v>1</v>
      </c>
      <c r="AA1528" s="71">
        <v>0</v>
      </c>
      <c r="AB1528" s="71">
        <v>0</v>
      </c>
      <c r="AC1528" s="73">
        <v>1</v>
      </c>
      <c r="AD1528" s="73">
        <v>0</v>
      </c>
      <c r="AE1528" s="1" t="s">
        <v>3412</v>
      </c>
      <c r="AF1528" s="1" t="s">
        <v>1450</v>
      </c>
      <c r="AG1528" s="1" t="s">
        <v>1585</v>
      </c>
      <c r="AI1528" s="2" t="str">
        <f>INDEX('ISO2-ISO3'!$D$1:$D$249, MATCH($N1528, 'ISO2-ISO3'!$C$1:$C$249, 0))</f>
        <v>CHN</v>
      </c>
      <c r="AJ1528" s="2" t="str">
        <f>INDEX('WB Country Groups'!$C$2:$C$219, MATCH($AI1528, 'WB Country Groups'!$B$2:$B$219, 0))</f>
        <v>East Asia &amp; Pacific</v>
      </c>
    </row>
    <row r="1529" spans="1:36">
      <c r="A1529" s="70">
        <v>45169</v>
      </c>
      <c r="B1529" s="70">
        <v>45169</v>
      </c>
      <c r="C1529" s="71">
        <v>892400</v>
      </c>
      <c r="D1529" s="1" t="s">
        <v>6814</v>
      </c>
      <c r="E1529" s="71">
        <v>2862602</v>
      </c>
      <c r="G1529" s="1" t="s">
        <v>6815</v>
      </c>
      <c r="H1529" s="72" t="s">
        <v>6816</v>
      </c>
      <c r="I1529" s="1" t="s">
        <v>6817</v>
      </c>
      <c r="J1529" s="73">
        <v>0.4</v>
      </c>
      <c r="K1529" s="73">
        <v>0.3</v>
      </c>
      <c r="L1529" s="73">
        <v>0.06</v>
      </c>
      <c r="M1529" s="1">
        <v>0.2</v>
      </c>
      <c r="N1529" s="1" t="s">
        <v>975</v>
      </c>
      <c r="O1529" s="1" t="s">
        <v>1462</v>
      </c>
      <c r="P1529" s="1">
        <v>15104050</v>
      </c>
      <c r="Q1529" s="73">
        <v>10337121092</v>
      </c>
      <c r="R1529" s="74">
        <v>2.2599999999999998</v>
      </c>
      <c r="S1529" s="1" t="s">
        <v>3323</v>
      </c>
      <c r="T1529" s="75">
        <v>7.2785000000000002</v>
      </c>
      <c r="U1529" s="76">
        <v>192582760.19443601</v>
      </c>
      <c r="V1529" s="77">
        <v>192582760.19443601</v>
      </c>
      <c r="W1529" s="77">
        <v>3204561420.5261898</v>
      </c>
      <c r="X1529" s="76">
        <v>3.0190598589999998E-4</v>
      </c>
      <c r="Y1529" s="71">
        <v>0</v>
      </c>
      <c r="Z1529" s="71">
        <v>1</v>
      </c>
      <c r="AA1529" s="71">
        <v>0</v>
      </c>
      <c r="AB1529" s="71">
        <v>0</v>
      </c>
      <c r="AC1529" s="73">
        <v>1</v>
      </c>
      <c r="AD1529" s="73">
        <v>0</v>
      </c>
      <c r="AE1529" s="1" t="s">
        <v>3412</v>
      </c>
      <c r="AF1529" s="1" t="s">
        <v>1450</v>
      </c>
      <c r="AG1529" s="1" t="s">
        <v>1585</v>
      </c>
      <c r="AI1529" s="2" t="str">
        <f>INDEX('ISO2-ISO3'!$D$1:$D$249, MATCH($N1529, 'ISO2-ISO3'!$C$1:$C$249, 0))</f>
        <v>CHN</v>
      </c>
      <c r="AJ1529" s="2" t="str">
        <f>INDEX('WB Country Groups'!$C$2:$C$219, MATCH($AI1529, 'WB Country Groups'!$B$2:$B$219, 0))</f>
        <v>East Asia &amp; Pacific</v>
      </c>
    </row>
    <row r="1530" spans="1:36">
      <c r="A1530" s="70">
        <v>45169</v>
      </c>
      <c r="B1530" s="70">
        <v>45169</v>
      </c>
      <c r="C1530" s="71">
        <v>892400</v>
      </c>
      <c r="D1530" s="1" t="s">
        <v>6818</v>
      </c>
      <c r="E1530" s="71">
        <v>2862702</v>
      </c>
      <c r="G1530" s="1" t="s">
        <v>6819</v>
      </c>
      <c r="H1530" s="72" t="s">
        <v>6820</v>
      </c>
      <c r="I1530" s="1" t="s">
        <v>6821</v>
      </c>
      <c r="J1530" s="73">
        <v>0.65</v>
      </c>
      <c r="K1530" s="73">
        <v>0.3</v>
      </c>
      <c r="L1530" s="73">
        <v>0.06</v>
      </c>
      <c r="M1530" s="1">
        <v>0.2</v>
      </c>
      <c r="N1530" s="1" t="s">
        <v>975</v>
      </c>
      <c r="O1530" s="1" t="s">
        <v>1467</v>
      </c>
      <c r="P1530" s="1">
        <v>20105010</v>
      </c>
      <c r="Q1530" s="73">
        <v>2579213988</v>
      </c>
      <c r="R1530" s="74">
        <v>10.66</v>
      </c>
      <c r="S1530" s="1" t="s">
        <v>3323</v>
      </c>
      <c r="T1530" s="75">
        <v>7.2785000000000002</v>
      </c>
      <c r="U1530" s="76">
        <v>226649071.474177</v>
      </c>
      <c r="V1530" s="77">
        <v>226649071.474177</v>
      </c>
      <c r="W1530" s="77">
        <v>3771422061.4084702</v>
      </c>
      <c r="X1530" s="76">
        <v>3.5531067939999997E-4</v>
      </c>
      <c r="Y1530" s="71">
        <v>0</v>
      </c>
      <c r="Z1530" s="71">
        <v>1</v>
      </c>
      <c r="AA1530" s="71">
        <v>0</v>
      </c>
      <c r="AB1530" s="71">
        <v>0</v>
      </c>
      <c r="AC1530" s="73">
        <v>0</v>
      </c>
      <c r="AD1530" s="73">
        <v>1</v>
      </c>
      <c r="AE1530" s="1" t="s">
        <v>3412</v>
      </c>
      <c r="AF1530" s="1" t="s">
        <v>1450</v>
      </c>
      <c r="AG1530" s="1" t="s">
        <v>1585</v>
      </c>
      <c r="AI1530" s="2" t="str">
        <f>INDEX('ISO2-ISO3'!$D$1:$D$249, MATCH($N1530, 'ISO2-ISO3'!$C$1:$C$249, 0))</f>
        <v>CHN</v>
      </c>
      <c r="AJ1530" s="2" t="str">
        <f>INDEX('WB Country Groups'!$C$2:$C$219, MATCH($AI1530, 'WB Country Groups'!$B$2:$B$219, 0))</f>
        <v>East Asia &amp; Pacific</v>
      </c>
    </row>
    <row r="1531" spans="1:36">
      <c r="A1531" s="70">
        <v>45169</v>
      </c>
      <c r="B1531" s="70">
        <v>45169</v>
      </c>
      <c r="C1531" s="71">
        <v>892400</v>
      </c>
      <c r="D1531" s="1" t="s">
        <v>6822</v>
      </c>
      <c r="E1531" s="71">
        <v>2863003</v>
      </c>
      <c r="G1531" s="1" t="s">
        <v>6823</v>
      </c>
      <c r="H1531" s="72" t="s">
        <v>6824</v>
      </c>
      <c r="I1531" s="1" t="s">
        <v>6825</v>
      </c>
      <c r="J1531" s="73">
        <v>0.5</v>
      </c>
      <c r="K1531" s="73">
        <v>0.3</v>
      </c>
      <c r="L1531" s="73">
        <v>0.06</v>
      </c>
      <c r="M1531" s="1">
        <v>0.2</v>
      </c>
      <c r="N1531" s="1" t="s">
        <v>975</v>
      </c>
      <c r="O1531" s="1" t="s">
        <v>1455</v>
      </c>
      <c r="P1531" s="1">
        <v>25102010</v>
      </c>
      <c r="Q1531" s="73">
        <v>8280184645</v>
      </c>
      <c r="R1531" s="74">
        <v>12.54</v>
      </c>
      <c r="S1531" s="1" t="s">
        <v>3323</v>
      </c>
      <c r="T1531" s="75">
        <v>7.2785000000000002</v>
      </c>
      <c r="U1531" s="76">
        <v>855947094.44226098</v>
      </c>
      <c r="V1531" s="77">
        <v>855947094.44226098</v>
      </c>
      <c r="W1531" s="77">
        <v>14960936018.9671</v>
      </c>
      <c r="X1531" s="76">
        <v>1.3418415601000001E-3</v>
      </c>
      <c r="Y1531" s="71">
        <v>1</v>
      </c>
      <c r="Z1531" s="71">
        <v>0</v>
      </c>
      <c r="AA1531" s="71">
        <v>0</v>
      </c>
      <c r="AB1531" s="71">
        <v>0</v>
      </c>
      <c r="AC1531" s="73">
        <v>1</v>
      </c>
      <c r="AD1531" s="73">
        <v>0</v>
      </c>
      <c r="AE1531" s="1" t="s">
        <v>3412</v>
      </c>
      <c r="AF1531" s="1" t="s">
        <v>1450</v>
      </c>
      <c r="AG1531" s="1" t="s">
        <v>1585</v>
      </c>
      <c r="AI1531" s="2" t="str">
        <f>INDEX('ISO2-ISO3'!$D$1:$D$249, MATCH($N1531, 'ISO2-ISO3'!$C$1:$C$249, 0))</f>
        <v>CHN</v>
      </c>
      <c r="AJ1531" s="2" t="str">
        <f>INDEX('WB Country Groups'!$C$2:$C$219, MATCH($AI1531, 'WB Country Groups'!$B$2:$B$219, 0))</f>
        <v>East Asia &amp; Pacific</v>
      </c>
    </row>
    <row r="1532" spans="1:36">
      <c r="A1532" s="70">
        <v>45169</v>
      </c>
      <c r="B1532" s="70">
        <v>45169</v>
      </c>
      <c r="C1532" s="71">
        <v>892400</v>
      </c>
      <c r="D1532" s="1" t="s">
        <v>6826</v>
      </c>
      <c r="E1532" s="71">
        <v>2863202</v>
      </c>
      <c r="G1532" s="1" t="s">
        <v>6827</v>
      </c>
      <c r="H1532" s="72" t="s">
        <v>6828</v>
      </c>
      <c r="I1532" s="1" t="s">
        <v>6829</v>
      </c>
      <c r="J1532" s="73">
        <v>0.65</v>
      </c>
      <c r="K1532" s="73">
        <v>0.3</v>
      </c>
      <c r="L1532" s="73">
        <v>0.06</v>
      </c>
      <c r="M1532" s="1">
        <v>0.2</v>
      </c>
      <c r="N1532" s="1" t="s">
        <v>975</v>
      </c>
      <c r="O1532" s="1" t="s">
        <v>1541</v>
      </c>
      <c r="P1532" s="1">
        <v>10102010</v>
      </c>
      <c r="Q1532" s="73">
        <v>6565755139</v>
      </c>
      <c r="R1532" s="74">
        <v>6.58</v>
      </c>
      <c r="S1532" s="1" t="s">
        <v>3323</v>
      </c>
      <c r="T1532" s="75">
        <v>7.2785000000000002</v>
      </c>
      <c r="U1532" s="76">
        <v>356139332.12573999</v>
      </c>
      <c r="V1532" s="77">
        <v>356139332.12573999</v>
      </c>
      <c r="W1532" s="77">
        <v>5926129436.0401602</v>
      </c>
      <c r="X1532" s="76">
        <v>5.583085218E-4</v>
      </c>
      <c r="Y1532" s="71">
        <v>1</v>
      </c>
      <c r="Z1532" s="71">
        <v>0</v>
      </c>
      <c r="AA1532" s="71">
        <v>0</v>
      </c>
      <c r="AB1532" s="71">
        <v>0</v>
      </c>
      <c r="AC1532" s="73">
        <v>0.35</v>
      </c>
      <c r="AD1532" s="73">
        <v>0.65</v>
      </c>
      <c r="AE1532" s="1" t="s">
        <v>3324</v>
      </c>
      <c r="AF1532" s="1" t="s">
        <v>1450</v>
      </c>
      <c r="AG1532" s="1" t="s">
        <v>1585</v>
      </c>
      <c r="AI1532" s="2" t="str">
        <f>INDEX('ISO2-ISO3'!$D$1:$D$249, MATCH($N1532, 'ISO2-ISO3'!$C$1:$C$249, 0))</f>
        <v>CHN</v>
      </c>
      <c r="AJ1532" s="2" t="str">
        <f>INDEX('WB Country Groups'!$C$2:$C$219, MATCH($AI1532, 'WB Country Groups'!$B$2:$B$219, 0))</f>
        <v>East Asia &amp; Pacific</v>
      </c>
    </row>
    <row r="1533" spans="1:36">
      <c r="A1533" s="70">
        <v>45169</v>
      </c>
      <c r="B1533" s="70">
        <v>45169</v>
      </c>
      <c r="C1533" s="71">
        <v>892400</v>
      </c>
      <c r="D1533" s="1" t="s">
        <v>6830</v>
      </c>
      <c r="E1533" s="71">
        <v>2863302</v>
      </c>
      <c r="G1533" s="1" t="s">
        <v>6831</v>
      </c>
      <c r="H1533" s="72" t="s">
        <v>6832</v>
      </c>
      <c r="I1533" s="1" t="s">
        <v>6833</v>
      </c>
      <c r="J1533" s="73">
        <v>0.55000000000000004</v>
      </c>
      <c r="K1533" s="73">
        <v>0.3</v>
      </c>
      <c r="L1533" s="73">
        <v>0.06</v>
      </c>
      <c r="M1533" s="1">
        <v>0.2</v>
      </c>
      <c r="N1533" s="1" t="s">
        <v>975</v>
      </c>
      <c r="O1533" s="1" t="s">
        <v>1462</v>
      </c>
      <c r="P1533" s="1">
        <v>15104050</v>
      </c>
      <c r="Q1533" s="73">
        <v>6908632499</v>
      </c>
      <c r="R1533" s="74">
        <v>5.92</v>
      </c>
      <c r="S1533" s="1" t="s">
        <v>3323</v>
      </c>
      <c r="T1533" s="75">
        <v>7.2785000000000002</v>
      </c>
      <c r="U1533" s="76">
        <v>337149998.43989801</v>
      </c>
      <c r="V1533" s="77">
        <v>337149998.43989801</v>
      </c>
      <c r="W1533" s="77">
        <v>5610148472.4808598</v>
      </c>
      <c r="X1533" s="76">
        <v>5.2853953569999995E-4</v>
      </c>
      <c r="Y1533" s="71">
        <v>0</v>
      </c>
      <c r="Z1533" s="71">
        <v>1</v>
      </c>
      <c r="AA1533" s="71">
        <v>0</v>
      </c>
      <c r="AB1533" s="71">
        <v>0</v>
      </c>
      <c r="AC1533" s="73">
        <v>1</v>
      </c>
      <c r="AD1533" s="73">
        <v>0</v>
      </c>
      <c r="AE1533" s="1" t="s">
        <v>3412</v>
      </c>
      <c r="AF1533" s="1" t="s">
        <v>1450</v>
      </c>
      <c r="AG1533" s="1" t="s">
        <v>1585</v>
      </c>
      <c r="AI1533" s="2" t="str">
        <f>INDEX('ISO2-ISO3'!$D$1:$D$249, MATCH($N1533, 'ISO2-ISO3'!$C$1:$C$249, 0))</f>
        <v>CHN</v>
      </c>
      <c r="AJ1533" s="2" t="str">
        <f>INDEX('WB Country Groups'!$C$2:$C$219, MATCH($AI1533, 'WB Country Groups'!$B$2:$B$219, 0))</f>
        <v>East Asia &amp; Pacific</v>
      </c>
    </row>
    <row r="1534" spans="1:36">
      <c r="A1534" s="70">
        <v>45169</v>
      </c>
      <c r="B1534" s="70">
        <v>45169</v>
      </c>
      <c r="C1534" s="71">
        <v>892400</v>
      </c>
      <c r="D1534" s="1" t="s">
        <v>6834</v>
      </c>
      <c r="E1534" s="71">
        <v>2863902</v>
      </c>
      <c r="G1534" s="1" t="s">
        <v>6835</v>
      </c>
      <c r="H1534" s="72" t="s">
        <v>6836</v>
      </c>
      <c r="I1534" s="1" t="s">
        <v>6837</v>
      </c>
      <c r="J1534" s="73">
        <v>0.55000000000000004</v>
      </c>
      <c r="K1534" s="73">
        <v>0.3</v>
      </c>
      <c r="L1534" s="73">
        <v>0.06</v>
      </c>
      <c r="M1534" s="1">
        <v>0.2</v>
      </c>
      <c r="N1534" s="1" t="s">
        <v>975</v>
      </c>
      <c r="O1534" s="1" t="s">
        <v>1564</v>
      </c>
      <c r="P1534" s="1">
        <v>60201030</v>
      </c>
      <c r="Q1534" s="73">
        <v>4628902973</v>
      </c>
      <c r="R1534" s="74">
        <v>6.95</v>
      </c>
      <c r="S1534" s="1" t="s">
        <v>3323</v>
      </c>
      <c r="T1534" s="75">
        <v>7.2785000000000002</v>
      </c>
      <c r="U1534" s="76">
        <v>265199222.331662</v>
      </c>
      <c r="V1534" s="77">
        <v>265199222.331662</v>
      </c>
      <c r="W1534" s="77">
        <v>4412893427.11448</v>
      </c>
      <c r="X1534" s="76">
        <v>4.1574454840000001E-4</v>
      </c>
      <c r="Y1534" s="71">
        <v>0</v>
      </c>
      <c r="Z1534" s="71">
        <v>1</v>
      </c>
      <c r="AA1534" s="71">
        <v>0</v>
      </c>
      <c r="AB1534" s="71">
        <v>0</v>
      </c>
      <c r="AC1534" s="73">
        <v>1</v>
      </c>
      <c r="AD1534" s="73">
        <v>0</v>
      </c>
      <c r="AE1534" s="1" t="s">
        <v>3324</v>
      </c>
      <c r="AF1534" s="1" t="s">
        <v>1450</v>
      </c>
      <c r="AG1534" s="1" t="s">
        <v>1585</v>
      </c>
      <c r="AI1534" s="2" t="str">
        <f>INDEX('ISO2-ISO3'!$D$1:$D$249, MATCH($N1534, 'ISO2-ISO3'!$C$1:$C$249, 0))</f>
        <v>CHN</v>
      </c>
      <c r="AJ1534" s="2" t="str">
        <f>INDEX('WB Country Groups'!$C$2:$C$219, MATCH($AI1534, 'WB Country Groups'!$B$2:$B$219, 0))</f>
        <v>East Asia &amp; Pacific</v>
      </c>
    </row>
    <row r="1535" spans="1:36">
      <c r="A1535" s="70">
        <v>45169</v>
      </c>
      <c r="B1535" s="70">
        <v>45169</v>
      </c>
      <c r="C1535" s="71">
        <v>892400</v>
      </c>
      <c r="D1535" s="1" t="s">
        <v>6838</v>
      </c>
      <c r="E1535" s="71">
        <v>2864002</v>
      </c>
      <c r="G1535" s="1" t="s">
        <v>6839</v>
      </c>
      <c r="H1535" s="72" t="s">
        <v>6840</v>
      </c>
      <c r="I1535" s="1" t="s">
        <v>6841</v>
      </c>
      <c r="J1535" s="73">
        <v>0.45</v>
      </c>
      <c r="K1535" s="73">
        <v>0.3</v>
      </c>
      <c r="L1535" s="73">
        <v>0.06</v>
      </c>
      <c r="M1535" s="1">
        <v>0.2</v>
      </c>
      <c r="N1535" s="1" t="s">
        <v>975</v>
      </c>
      <c r="O1535" s="1" t="s">
        <v>1467</v>
      </c>
      <c r="P1535" s="1">
        <v>20101010</v>
      </c>
      <c r="Q1535" s="73">
        <v>589476716</v>
      </c>
      <c r="R1535" s="74">
        <v>38.14</v>
      </c>
      <c r="S1535" s="1" t="s">
        <v>3323</v>
      </c>
      <c r="T1535" s="75">
        <v>7.2785000000000002</v>
      </c>
      <c r="U1535" s="76">
        <v>185334686.66543901</v>
      </c>
      <c r="V1535" s="77">
        <v>185334686.66543901</v>
      </c>
      <c r="W1535" s="77">
        <v>3083954068.2340698</v>
      </c>
      <c r="X1535" s="76">
        <v>2.9054340710000002E-4</v>
      </c>
      <c r="Y1535" s="71">
        <v>0</v>
      </c>
      <c r="Z1535" s="71">
        <v>1</v>
      </c>
      <c r="AA1535" s="71">
        <v>0</v>
      </c>
      <c r="AB1535" s="71">
        <v>0</v>
      </c>
      <c r="AC1535" s="73">
        <v>0</v>
      </c>
      <c r="AD1535" s="73">
        <v>1</v>
      </c>
      <c r="AE1535" s="1" t="s">
        <v>3324</v>
      </c>
      <c r="AF1535" s="1" t="s">
        <v>1450</v>
      </c>
      <c r="AG1535" s="1" t="s">
        <v>1585</v>
      </c>
      <c r="AI1535" s="2" t="str">
        <f>INDEX('ISO2-ISO3'!$D$1:$D$249, MATCH($N1535, 'ISO2-ISO3'!$C$1:$C$249, 0))</f>
        <v>CHN</v>
      </c>
      <c r="AJ1535" s="2" t="str">
        <f>INDEX('WB Country Groups'!$C$2:$C$219, MATCH($AI1535, 'WB Country Groups'!$B$2:$B$219, 0))</f>
        <v>East Asia &amp; Pacific</v>
      </c>
    </row>
    <row r="1536" spans="1:36">
      <c r="A1536" s="70">
        <v>45169</v>
      </c>
      <c r="B1536" s="70">
        <v>45169</v>
      </c>
      <c r="C1536" s="71">
        <v>892400</v>
      </c>
      <c r="D1536" s="1" t="s">
        <v>6842</v>
      </c>
      <c r="E1536" s="71">
        <v>2864402</v>
      </c>
      <c r="G1536" s="1" t="s">
        <v>6843</v>
      </c>
      <c r="H1536" s="72" t="s">
        <v>6844</v>
      </c>
      <c r="I1536" s="1" t="s">
        <v>6845</v>
      </c>
      <c r="J1536" s="73">
        <v>0.8</v>
      </c>
      <c r="K1536" s="73">
        <v>0.8</v>
      </c>
      <c r="L1536" s="73">
        <v>0.8</v>
      </c>
      <c r="M1536" s="1">
        <v>1</v>
      </c>
      <c r="N1536" s="1" t="s">
        <v>975</v>
      </c>
      <c r="O1536" s="1" t="s">
        <v>1447</v>
      </c>
      <c r="P1536" s="1">
        <v>35102010</v>
      </c>
      <c r="Q1536" s="73">
        <v>919072704</v>
      </c>
      <c r="R1536" s="74">
        <v>12.9</v>
      </c>
      <c r="S1536" s="1" t="s">
        <v>1565</v>
      </c>
      <c r="T1536" s="75">
        <v>7.8417500000000002</v>
      </c>
      <c r="U1536" s="76">
        <v>1209529799.50649</v>
      </c>
      <c r="V1536" s="77">
        <v>1209529799.50649</v>
      </c>
      <c r="W1536" s="77">
        <v>8328754724.9530497</v>
      </c>
      <c r="X1536" s="76">
        <v>1.8961421374E-3</v>
      </c>
      <c r="Y1536" s="71">
        <v>1</v>
      </c>
      <c r="Z1536" s="71">
        <v>0</v>
      </c>
      <c r="AA1536" s="71">
        <v>0</v>
      </c>
      <c r="AB1536" s="71">
        <v>0</v>
      </c>
      <c r="AC1536" s="73">
        <v>1</v>
      </c>
      <c r="AD1536" s="73">
        <v>0</v>
      </c>
      <c r="AE1536" s="1" t="s">
        <v>1566</v>
      </c>
      <c r="AF1536" s="1" t="s">
        <v>1450</v>
      </c>
      <c r="AG1536" s="1" t="s">
        <v>3494</v>
      </c>
      <c r="AI1536" s="2" t="str">
        <f>INDEX('ISO2-ISO3'!$D$1:$D$249, MATCH($N1536, 'ISO2-ISO3'!$C$1:$C$249, 0))</f>
        <v>CHN</v>
      </c>
      <c r="AJ1536" s="2" t="str">
        <f>INDEX('WB Country Groups'!$C$2:$C$219, MATCH($AI1536, 'WB Country Groups'!$B$2:$B$219, 0))</f>
        <v>East Asia &amp; Pacific</v>
      </c>
    </row>
    <row r="1537" spans="1:36">
      <c r="A1537" s="70">
        <v>45169</v>
      </c>
      <c r="B1537" s="70">
        <v>45169</v>
      </c>
      <c r="C1537" s="71">
        <v>892400</v>
      </c>
      <c r="D1537" s="1" t="s">
        <v>6846</v>
      </c>
      <c r="E1537" s="71">
        <v>2864403</v>
      </c>
      <c r="G1537" s="1" t="s">
        <v>6847</v>
      </c>
      <c r="H1537" s="72" t="s">
        <v>6848</v>
      </c>
      <c r="I1537" s="1" t="s">
        <v>6849</v>
      </c>
      <c r="J1537" s="73">
        <v>0.35</v>
      </c>
      <c r="K1537" s="73">
        <v>0.3</v>
      </c>
      <c r="L1537" s="73">
        <v>0.06</v>
      </c>
      <c r="M1537" s="1">
        <v>0.2</v>
      </c>
      <c r="N1537" s="1" t="s">
        <v>975</v>
      </c>
      <c r="O1537" s="1" t="s">
        <v>1447</v>
      </c>
      <c r="P1537" s="1">
        <v>35102010</v>
      </c>
      <c r="Q1537" s="73">
        <v>2779426455</v>
      </c>
      <c r="R1537" s="74">
        <v>17.88</v>
      </c>
      <c r="S1537" s="1" t="s">
        <v>3323</v>
      </c>
      <c r="T1537" s="75">
        <v>7.2785000000000002</v>
      </c>
      <c r="U1537" s="76">
        <v>409668022.38428199</v>
      </c>
      <c r="V1537" s="77">
        <v>409668022.38428199</v>
      </c>
      <c r="W1537" s="77">
        <v>8328754724.9530497</v>
      </c>
      <c r="X1537" s="76">
        <v>6.422237798E-4</v>
      </c>
      <c r="Y1537" s="71">
        <v>1</v>
      </c>
      <c r="Z1537" s="71">
        <v>0</v>
      </c>
      <c r="AA1537" s="71">
        <v>0</v>
      </c>
      <c r="AB1537" s="71">
        <v>0</v>
      </c>
      <c r="AC1537" s="73">
        <v>1</v>
      </c>
      <c r="AD1537" s="73">
        <v>0</v>
      </c>
      <c r="AE1537" s="1" t="s">
        <v>3324</v>
      </c>
      <c r="AF1537" s="1" t="s">
        <v>1450</v>
      </c>
      <c r="AG1537" s="1" t="s">
        <v>1585</v>
      </c>
      <c r="AI1537" s="2" t="str">
        <f>INDEX('ISO2-ISO3'!$D$1:$D$249, MATCH($N1537, 'ISO2-ISO3'!$C$1:$C$249, 0))</f>
        <v>CHN</v>
      </c>
      <c r="AJ1537" s="2" t="str">
        <f>INDEX('WB Country Groups'!$C$2:$C$219, MATCH($AI1537, 'WB Country Groups'!$B$2:$B$219, 0))</f>
        <v>East Asia &amp; Pacific</v>
      </c>
    </row>
    <row r="1538" spans="1:36">
      <c r="A1538" s="70">
        <v>45169</v>
      </c>
      <c r="B1538" s="70">
        <v>45169</v>
      </c>
      <c r="C1538" s="71">
        <v>892400</v>
      </c>
      <c r="D1538" s="1" t="s">
        <v>6850</v>
      </c>
      <c r="E1538" s="71">
        <v>2864502</v>
      </c>
      <c r="G1538" s="1" t="s">
        <v>6851</v>
      </c>
      <c r="H1538" s="72" t="s">
        <v>6852</v>
      </c>
      <c r="I1538" s="1" t="s">
        <v>6853</v>
      </c>
      <c r="J1538" s="73">
        <v>0.3</v>
      </c>
      <c r="K1538" s="73">
        <v>0.3</v>
      </c>
      <c r="L1538" s="73">
        <v>0.06</v>
      </c>
      <c r="M1538" s="1">
        <v>0.2</v>
      </c>
      <c r="N1538" s="1" t="s">
        <v>975</v>
      </c>
      <c r="O1538" s="1" t="s">
        <v>1541</v>
      </c>
      <c r="P1538" s="1">
        <v>10102050</v>
      </c>
      <c r="Q1538" s="73">
        <v>5677101059</v>
      </c>
      <c r="R1538" s="74">
        <v>8.34</v>
      </c>
      <c r="S1538" s="1" t="s">
        <v>3323</v>
      </c>
      <c r="T1538" s="75">
        <v>7.2785000000000002</v>
      </c>
      <c r="U1538" s="76">
        <v>390303135.25089002</v>
      </c>
      <c r="V1538" s="77">
        <v>390303135.25089002</v>
      </c>
      <c r="W1538" s="77">
        <v>6494612333.2775497</v>
      </c>
      <c r="X1538" s="76">
        <v>6.1186605030000003E-4</v>
      </c>
      <c r="Y1538" s="71">
        <v>0</v>
      </c>
      <c r="Z1538" s="71">
        <v>1</v>
      </c>
      <c r="AA1538" s="71">
        <v>0</v>
      </c>
      <c r="AB1538" s="71">
        <v>0</v>
      </c>
      <c r="AC1538" s="73">
        <v>1</v>
      </c>
      <c r="AD1538" s="73">
        <v>0</v>
      </c>
      <c r="AE1538" s="1" t="s">
        <v>3412</v>
      </c>
      <c r="AF1538" s="1" t="s">
        <v>1450</v>
      </c>
      <c r="AG1538" s="1" t="s">
        <v>1585</v>
      </c>
      <c r="AI1538" s="2" t="str">
        <f>INDEX('ISO2-ISO3'!$D$1:$D$249, MATCH($N1538, 'ISO2-ISO3'!$C$1:$C$249, 0))</f>
        <v>CHN</v>
      </c>
      <c r="AJ1538" s="2" t="str">
        <f>INDEX('WB Country Groups'!$C$2:$C$219, MATCH($AI1538, 'WB Country Groups'!$B$2:$B$219, 0))</f>
        <v>East Asia &amp; Pacific</v>
      </c>
    </row>
    <row r="1539" spans="1:36">
      <c r="A1539" s="70">
        <v>45169</v>
      </c>
      <c r="B1539" s="70">
        <v>45169</v>
      </c>
      <c r="C1539" s="71">
        <v>892400</v>
      </c>
      <c r="D1539" s="1" t="s">
        <v>6854</v>
      </c>
      <c r="E1539" s="71">
        <v>2865602</v>
      </c>
      <c r="G1539" s="1" t="s">
        <v>6855</v>
      </c>
      <c r="H1539" s="72" t="s">
        <v>6856</v>
      </c>
      <c r="I1539" s="1" t="s">
        <v>6857</v>
      </c>
      <c r="J1539" s="73">
        <v>0.5</v>
      </c>
      <c r="K1539" s="73">
        <v>0.3</v>
      </c>
      <c r="L1539" s="73">
        <v>0.06</v>
      </c>
      <c r="M1539" s="1">
        <v>0.2</v>
      </c>
      <c r="N1539" s="1" t="s">
        <v>975</v>
      </c>
      <c r="O1539" s="1" t="s">
        <v>1564</v>
      </c>
      <c r="P1539" s="1">
        <v>60201030</v>
      </c>
      <c r="Q1539" s="73">
        <v>8201793915</v>
      </c>
      <c r="R1539" s="74">
        <v>4.3499999999999996</v>
      </c>
      <c r="S1539" s="1" t="s">
        <v>3323</v>
      </c>
      <c r="T1539" s="75">
        <v>7.2785000000000002</v>
      </c>
      <c r="U1539" s="76">
        <v>294108430.55780703</v>
      </c>
      <c r="V1539" s="77">
        <v>294108430.55780703</v>
      </c>
      <c r="W1539" s="77">
        <v>4893940293.8533897</v>
      </c>
      <c r="X1539" s="76">
        <v>4.6106461239999998E-4</v>
      </c>
      <c r="Y1539" s="71">
        <v>1</v>
      </c>
      <c r="Z1539" s="71">
        <v>0</v>
      </c>
      <c r="AA1539" s="71">
        <v>0</v>
      </c>
      <c r="AB1539" s="71">
        <v>0</v>
      </c>
      <c r="AC1539" s="73">
        <v>1</v>
      </c>
      <c r="AD1539" s="73">
        <v>0</v>
      </c>
      <c r="AE1539" s="1" t="s">
        <v>3412</v>
      </c>
      <c r="AF1539" s="1" t="s">
        <v>1450</v>
      </c>
      <c r="AG1539" s="1" t="s">
        <v>1585</v>
      </c>
      <c r="AI1539" s="2" t="str">
        <f>INDEX('ISO2-ISO3'!$D$1:$D$249, MATCH($N1539, 'ISO2-ISO3'!$C$1:$C$249, 0))</f>
        <v>CHN</v>
      </c>
      <c r="AJ1539" s="2" t="str">
        <f>INDEX('WB Country Groups'!$C$2:$C$219, MATCH($AI1539, 'WB Country Groups'!$B$2:$B$219, 0))</f>
        <v>East Asia &amp; Pacific</v>
      </c>
    </row>
    <row r="1540" spans="1:36">
      <c r="A1540" s="70">
        <v>45169</v>
      </c>
      <c r="B1540" s="70">
        <v>45169</v>
      </c>
      <c r="C1540" s="71">
        <v>892400</v>
      </c>
      <c r="D1540" s="1" t="s">
        <v>6858</v>
      </c>
      <c r="E1540" s="71">
        <v>2865702</v>
      </c>
      <c r="G1540" s="1" t="s">
        <v>6859</v>
      </c>
      <c r="H1540" s="72" t="s">
        <v>6860</v>
      </c>
      <c r="I1540" s="1" t="s">
        <v>6861</v>
      </c>
      <c r="J1540" s="73">
        <v>0.2</v>
      </c>
      <c r="K1540" s="73">
        <v>0.2</v>
      </c>
      <c r="L1540" s="73">
        <v>0.04</v>
      </c>
      <c r="M1540" s="1">
        <v>0.2</v>
      </c>
      <c r="N1540" s="1" t="s">
        <v>975</v>
      </c>
      <c r="O1540" s="1" t="s">
        <v>1467</v>
      </c>
      <c r="P1540" s="1">
        <v>20106010</v>
      </c>
      <c r="Q1540" s="73">
        <v>4651965655</v>
      </c>
      <c r="R1540" s="74">
        <v>8.58</v>
      </c>
      <c r="S1540" s="1" t="s">
        <v>3323</v>
      </c>
      <c r="T1540" s="75">
        <v>7.2785000000000002</v>
      </c>
      <c r="U1540" s="76">
        <v>219352148.49158499</v>
      </c>
      <c r="V1540" s="77">
        <v>219352148.49158499</v>
      </c>
      <c r="W1540" s="77">
        <v>5475002787.2897902</v>
      </c>
      <c r="X1540" s="76">
        <v>3.4387152089999999E-4</v>
      </c>
      <c r="Y1540" s="71">
        <v>0</v>
      </c>
      <c r="Z1540" s="71">
        <v>1</v>
      </c>
      <c r="AA1540" s="71">
        <v>0</v>
      </c>
      <c r="AB1540" s="71">
        <v>0</v>
      </c>
      <c r="AC1540" s="73">
        <v>1</v>
      </c>
      <c r="AD1540" s="73">
        <v>0</v>
      </c>
      <c r="AE1540" s="1" t="s">
        <v>3412</v>
      </c>
      <c r="AF1540" s="1" t="s">
        <v>1450</v>
      </c>
      <c r="AG1540" s="1" t="s">
        <v>1585</v>
      </c>
      <c r="AI1540" s="2" t="str">
        <f>INDEX('ISO2-ISO3'!$D$1:$D$249, MATCH($N1540, 'ISO2-ISO3'!$C$1:$C$249, 0))</f>
        <v>CHN</v>
      </c>
      <c r="AJ1540" s="2" t="str">
        <f>INDEX('WB Country Groups'!$C$2:$C$219, MATCH($AI1540, 'WB Country Groups'!$B$2:$B$219, 0))</f>
        <v>East Asia &amp; Pacific</v>
      </c>
    </row>
    <row r="1541" spans="1:36">
      <c r="A1541" s="70">
        <v>45169</v>
      </c>
      <c r="B1541" s="70">
        <v>45169</v>
      </c>
      <c r="C1541" s="71">
        <v>892400</v>
      </c>
      <c r="D1541" s="1" t="s">
        <v>6862</v>
      </c>
      <c r="E1541" s="71">
        <v>2866803</v>
      </c>
      <c r="G1541" s="1" t="s">
        <v>6863</v>
      </c>
      <c r="H1541" s="72" t="s">
        <v>6864</v>
      </c>
      <c r="I1541" s="1" t="s">
        <v>6865</v>
      </c>
      <c r="J1541" s="73">
        <v>0.45</v>
      </c>
      <c r="K1541" s="73">
        <v>0.3</v>
      </c>
      <c r="L1541" s="73">
        <v>0.06</v>
      </c>
      <c r="M1541" s="1">
        <v>0.2</v>
      </c>
      <c r="N1541" s="1" t="s">
        <v>975</v>
      </c>
      <c r="O1541" s="1" t="s">
        <v>1467</v>
      </c>
      <c r="P1541" s="1">
        <v>20302010</v>
      </c>
      <c r="Q1541" s="73">
        <v>42846186133</v>
      </c>
      <c r="R1541" s="74">
        <v>1.56</v>
      </c>
      <c r="S1541" s="1" t="s">
        <v>3323</v>
      </c>
      <c r="T1541" s="75">
        <v>7.2785000000000002</v>
      </c>
      <c r="U1541" s="76">
        <v>550993064.78653598</v>
      </c>
      <c r="V1541" s="77">
        <v>550993064.78653598</v>
      </c>
      <c r="W1541" s="77">
        <v>9241630040.3617802</v>
      </c>
      <c r="X1541" s="76">
        <v>8.6377464040000005E-4</v>
      </c>
      <c r="Y1541" s="71">
        <v>1</v>
      </c>
      <c r="Z1541" s="71">
        <v>0</v>
      </c>
      <c r="AA1541" s="71">
        <v>0</v>
      </c>
      <c r="AB1541" s="71">
        <v>0</v>
      </c>
      <c r="AC1541" s="73">
        <v>1</v>
      </c>
      <c r="AD1541" s="73">
        <v>0</v>
      </c>
      <c r="AE1541" s="1" t="s">
        <v>3324</v>
      </c>
      <c r="AF1541" s="1" t="s">
        <v>1450</v>
      </c>
      <c r="AG1541" s="1" t="s">
        <v>1585</v>
      </c>
      <c r="AI1541" s="2" t="str">
        <f>INDEX('ISO2-ISO3'!$D$1:$D$249, MATCH($N1541, 'ISO2-ISO3'!$C$1:$C$249, 0))</f>
        <v>CHN</v>
      </c>
      <c r="AJ1541" s="2" t="str">
        <f>INDEX('WB Country Groups'!$C$2:$C$219, MATCH($AI1541, 'WB Country Groups'!$B$2:$B$219, 0))</f>
        <v>East Asia &amp; Pacific</v>
      </c>
    </row>
    <row r="1542" spans="1:36">
      <c r="A1542" s="70">
        <v>45169</v>
      </c>
      <c r="B1542" s="70">
        <v>45169</v>
      </c>
      <c r="C1542" s="71">
        <v>892400</v>
      </c>
      <c r="D1542" s="1" t="s">
        <v>6866</v>
      </c>
      <c r="E1542" s="71">
        <v>2866902</v>
      </c>
      <c r="G1542" s="1" t="s">
        <v>6867</v>
      </c>
      <c r="H1542" s="72" t="s">
        <v>6868</v>
      </c>
      <c r="I1542" s="1" t="s">
        <v>6869</v>
      </c>
      <c r="J1542" s="73">
        <v>0.6</v>
      </c>
      <c r="K1542" s="73">
        <v>0.3</v>
      </c>
      <c r="L1542" s="73">
        <v>0.06</v>
      </c>
      <c r="M1542" s="1">
        <v>0.2</v>
      </c>
      <c r="N1542" s="1" t="s">
        <v>975</v>
      </c>
      <c r="O1542" s="1" t="s">
        <v>1474</v>
      </c>
      <c r="P1542" s="1">
        <v>45202030</v>
      </c>
      <c r="Q1542" s="73">
        <v>3225799087</v>
      </c>
      <c r="R1542" s="74">
        <v>10.89</v>
      </c>
      <c r="S1542" s="1" t="s">
        <v>3323</v>
      </c>
      <c r="T1542" s="75">
        <v>7.2785000000000002</v>
      </c>
      <c r="U1542" s="76">
        <v>289583997.17603898</v>
      </c>
      <c r="V1542" s="77">
        <v>289583997.17603898</v>
      </c>
      <c r="W1542" s="77">
        <v>4818654091.4419403</v>
      </c>
      <c r="X1542" s="76">
        <v>4.539717993E-4</v>
      </c>
      <c r="Y1542" s="71">
        <v>0</v>
      </c>
      <c r="Z1542" s="71">
        <v>1</v>
      </c>
      <c r="AA1542" s="71">
        <v>0</v>
      </c>
      <c r="AB1542" s="71">
        <v>0</v>
      </c>
      <c r="AC1542" s="73">
        <v>0.5</v>
      </c>
      <c r="AD1542" s="73">
        <v>0.5</v>
      </c>
      <c r="AE1542" s="1" t="s">
        <v>3412</v>
      </c>
      <c r="AF1542" s="1" t="s">
        <v>1450</v>
      </c>
      <c r="AG1542" s="1" t="s">
        <v>1585</v>
      </c>
      <c r="AI1542" s="2" t="str">
        <f>INDEX('ISO2-ISO3'!$D$1:$D$249, MATCH($N1542, 'ISO2-ISO3'!$C$1:$C$249, 0))</f>
        <v>CHN</v>
      </c>
      <c r="AJ1542" s="2" t="str">
        <f>INDEX('WB Country Groups'!$C$2:$C$219, MATCH($AI1542, 'WB Country Groups'!$B$2:$B$219, 0))</f>
        <v>East Asia &amp; Pacific</v>
      </c>
    </row>
    <row r="1543" spans="1:36">
      <c r="A1543" s="70">
        <v>45169</v>
      </c>
      <c r="B1543" s="70">
        <v>45169</v>
      </c>
      <c r="C1543" s="71">
        <v>892400</v>
      </c>
      <c r="D1543" s="1" t="s">
        <v>6870</v>
      </c>
      <c r="E1543" s="71">
        <v>2867102</v>
      </c>
      <c r="G1543" s="1" t="s">
        <v>6871</v>
      </c>
      <c r="H1543" s="72" t="s">
        <v>6872</v>
      </c>
      <c r="I1543" s="1" t="s">
        <v>6873</v>
      </c>
      <c r="J1543" s="73">
        <v>0.4</v>
      </c>
      <c r="K1543" s="73">
        <v>0.3</v>
      </c>
      <c r="L1543" s="73">
        <v>0.06</v>
      </c>
      <c r="M1543" s="1">
        <v>0.2</v>
      </c>
      <c r="N1543" s="1" t="s">
        <v>975</v>
      </c>
      <c r="O1543" s="1" t="s">
        <v>1499</v>
      </c>
      <c r="P1543" s="1">
        <v>30201020</v>
      </c>
      <c r="Q1543" s="73">
        <v>1256197800</v>
      </c>
      <c r="R1543" s="74">
        <v>1847</v>
      </c>
      <c r="S1543" s="1" t="s">
        <v>3323</v>
      </c>
      <c r="T1543" s="75">
        <v>7.2785000000000002</v>
      </c>
      <c r="U1543" s="76">
        <v>19126446410.112</v>
      </c>
      <c r="V1543" s="77">
        <v>19126446410.112</v>
      </c>
      <c r="W1543" s="77">
        <v>318262508106.77301</v>
      </c>
      <c r="X1543" s="76">
        <v>2.9983933419600001E-2</v>
      </c>
      <c r="Y1543" s="71">
        <v>1</v>
      </c>
      <c r="Z1543" s="71">
        <v>0</v>
      </c>
      <c r="AA1543" s="71">
        <v>0</v>
      </c>
      <c r="AB1543" s="71">
        <v>0</v>
      </c>
      <c r="AC1543" s="73">
        <v>0</v>
      </c>
      <c r="AD1543" s="73">
        <v>1</v>
      </c>
      <c r="AE1543" s="1" t="s">
        <v>3324</v>
      </c>
      <c r="AF1543" s="1" t="s">
        <v>1450</v>
      </c>
      <c r="AG1543" s="1" t="s">
        <v>1585</v>
      </c>
      <c r="AI1543" s="2" t="str">
        <f>INDEX('ISO2-ISO3'!$D$1:$D$249, MATCH($N1543, 'ISO2-ISO3'!$C$1:$C$249, 0))</f>
        <v>CHN</v>
      </c>
      <c r="AJ1543" s="2" t="str">
        <f>INDEX('WB Country Groups'!$C$2:$C$219, MATCH($AI1543, 'WB Country Groups'!$B$2:$B$219, 0))</f>
        <v>East Asia &amp; Pacific</v>
      </c>
    </row>
    <row r="1544" spans="1:36">
      <c r="A1544" s="70">
        <v>45169</v>
      </c>
      <c r="B1544" s="70">
        <v>45169</v>
      </c>
      <c r="C1544" s="71">
        <v>892400</v>
      </c>
      <c r="D1544" s="1" t="s">
        <v>6874</v>
      </c>
      <c r="E1544" s="71">
        <v>2867702</v>
      </c>
      <c r="G1544" s="1" t="s">
        <v>6875</v>
      </c>
      <c r="H1544" s="72" t="s">
        <v>6876</v>
      </c>
      <c r="I1544" s="1" t="s">
        <v>6877</v>
      </c>
      <c r="J1544" s="73">
        <v>0.4</v>
      </c>
      <c r="K1544" s="73">
        <v>0.3</v>
      </c>
      <c r="L1544" s="73">
        <v>0.06</v>
      </c>
      <c r="M1544" s="1">
        <v>0.2</v>
      </c>
      <c r="N1544" s="1" t="s">
        <v>975</v>
      </c>
      <c r="O1544" s="1" t="s">
        <v>1462</v>
      </c>
      <c r="P1544" s="1">
        <v>15104050</v>
      </c>
      <c r="Q1544" s="73">
        <v>9295457020</v>
      </c>
      <c r="R1544" s="74">
        <v>3.76</v>
      </c>
      <c r="S1544" s="1" t="s">
        <v>3323</v>
      </c>
      <c r="T1544" s="75">
        <v>7.2785000000000002</v>
      </c>
      <c r="U1544" s="76">
        <v>288116384.38029802</v>
      </c>
      <c r="V1544" s="77">
        <v>288116384.38029802</v>
      </c>
      <c r="W1544" s="77">
        <v>4794233134.2349997</v>
      </c>
      <c r="X1544" s="76">
        <v>4.516710685E-4</v>
      </c>
      <c r="Y1544" s="71">
        <v>0</v>
      </c>
      <c r="Z1544" s="71">
        <v>1</v>
      </c>
      <c r="AA1544" s="71">
        <v>0</v>
      </c>
      <c r="AB1544" s="71">
        <v>0</v>
      </c>
      <c r="AC1544" s="73">
        <v>0</v>
      </c>
      <c r="AD1544" s="73">
        <v>1</v>
      </c>
      <c r="AE1544" s="1" t="s">
        <v>3412</v>
      </c>
      <c r="AF1544" s="1" t="s">
        <v>1450</v>
      </c>
      <c r="AG1544" s="1" t="s">
        <v>1585</v>
      </c>
      <c r="AI1544" s="2" t="str">
        <f>INDEX('ISO2-ISO3'!$D$1:$D$249, MATCH($N1544, 'ISO2-ISO3'!$C$1:$C$249, 0))</f>
        <v>CHN</v>
      </c>
      <c r="AJ1544" s="2" t="str">
        <f>INDEX('WB Country Groups'!$C$2:$C$219, MATCH($AI1544, 'WB Country Groups'!$B$2:$B$219, 0))</f>
        <v>East Asia &amp; Pacific</v>
      </c>
    </row>
    <row r="1545" spans="1:36">
      <c r="A1545" s="70">
        <v>45169</v>
      </c>
      <c r="B1545" s="70">
        <v>45169</v>
      </c>
      <c r="C1545" s="71">
        <v>892400</v>
      </c>
      <c r="D1545" s="1" t="s">
        <v>6878</v>
      </c>
      <c r="E1545" s="71">
        <v>2868702</v>
      </c>
      <c r="G1545" s="1" t="s">
        <v>6879</v>
      </c>
      <c r="H1545" s="72" t="s">
        <v>6880</v>
      </c>
      <c r="I1545" s="1" t="s">
        <v>6881</v>
      </c>
      <c r="J1545" s="73">
        <v>0.3</v>
      </c>
      <c r="K1545" s="73">
        <v>0.3</v>
      </c>
      <c r="L1545" s="73">
        <v>0.06</v>
      </c>
      <c r="M1545" s="1">
        <v>0.2</v>
      </c>
      <c r="N1545" s="1" t="s">
        <v>975</v>
      </c>
      <c r="O1545" s="1" t="s">
        <v>1499</v>
      </c>
      <c r="P1545" s="1">
        <v>30202030</v>
      </c>
      <c r="Q1545" s="73">
        <v>3464661213</v>
      </c>
      <c r="R1545" s="74">
        <v>26.86</v>
      </c>
      <c r="S1545" s="1" t="s">
        <v>3323</v>
      </c>
      <c r="T1545" s="75">
        <v>7.2785000000000002</v>
      </c>
      <c r="U1545" s="76">
        <v>767142681.99090505</v>
      </c>
      <c r="V1545" s="77">
        <v>767142681.99090505</v>
      </c>
      <c r="W1545" s="77">
        <v>12765191651.968399</v>
      </c>
      <c r="X1545" s="76">
        <v>1.2026256528E-3</v>
      </c>
      <c r="Y1545" s="71">
        <v>1</v>
      </c>
      <c r="Z1545" s="71">
        <v>0</v>
      </c>
      <c r="AA1545" s="71">
        <v>0</v>
      </c>
      <c r="AB1545" s="71">
        <v>0</v>
      </c>
      <c r="AC1545" s="73">
        <v>1</v>
      </c>
      <c r="AD1545" s="73">
        <v>0</v>
      </c>
      <c r="AE1545" s="1" t="s">
        <v>3412</v>
      </c>
      <c r="AF1545" s="1" t="s">
        <v>1450</v>
      </c>
      <c r="AG1545" s="1" t="s">
        <v>1585</v>
      </c>
      <c r="AI1545" s="2" t="str">
        <f>INDEX('ISO2-ISO3'!$D$1:$D$249, MATCH($N1545, 'ISO2-ISO3'!$C$1:$C$249, 0))</f>
        <v>CHN</v>
      </c>
      <c r="AJ1545" s="2" t="str">
        <f>INDEX('WB Country Groups'!$C$2:$C$219, MATCH($AI1545, 'WB Country Groups'!$B$2:$B$219, 0))</f>
        <v>East Asia &amp; Pacific</v>
      </c>
    </row>
    <row r="1546" spans="1:36">
      <c r="A1546" s="70">
        <v>45169</v>
      </c>
      <c r="B1546" s="70">
        <v>45169</v>
      </c>
      <c r="C1546" s="71">
        <v>892400</v>
      </c>
      <c r="D1546" s="1" t="s">
        <v>6882</v>
      </c>
      <c r="E1546" s="71">
        <v>2868802</v>
      </c>
      <c r="G1546" s="1" t="s">
        <v>6883</v>
      </c>
      <c r="H1546" s="72" t="s">
        <v>6884</v>
      </c>
      <c r="I1546" s="1" t="s">
        <v>6885</v>
      </c>
      <c r="J1546" s="73">
        <v>0.35</v>
      </c>
      <c r="K1546" s="73">
        <v>0.3</v>
      </c>
      <c r="L1546" s="73">
        <v>0.06</v>
      </c>
      <c r="M1546" s="1">
        <v>0.2</v>
      </c>
      <c r="N1546" s="1" t="s">
        <v>975</v>
      </c>
      <c r="O1546" s="1" t="s">
        <v>1499</v>
      </c>
      <c r="P1546" s="1">
        <v>30202010</v>
      </c>
      <c r="Q1546" s="73">
        <v>1777679900</v>
      </c>
      <c r="R1546" s="74">
        <v>13.42</v>
      </c>
      <c r="S1546" s="1" t="s">
        <v>3323</v>
      </c>
      <c r="T1546" s="75">
        <v>7.2785000000000002</v>
      </c>
      <c r="U1546" s="76">
        <v>196659731.46664801</v>
      </c>
      <c r="V1546" s="77">
        <v>196659731.46664801</v>
      </c>
      <c r="W1546" s="77">
        <v>3272401889.9344301</v>
      </c>
      <c r="X1546" s="76">
        <v>3.0829732650000002E-4</v>
      </c>
      <c r="Y1546" s="71">
        <v>0</v>
      </c>
      <c r="Z1546" s="71">
        <v>1</v>
      </c>
      <c r="AA1546" s="71">
        <v>0</v>
      </c>
      <c r="AB1546" s="71">
        <v>0</v>
      </c>
      <c r="AC1546" s="73">
        <v>1</v>
      </c>
      <c r="AD1546" s="73">
        <v>0</v>
      </c>
      <c r="AE1546" s="1" t="s">
        <v>3324</v>
      </c>
      <c r="AF1546" s="1" t="s">
        <v>1450</v>
      </c>
      <c r="AG1546" s="1" t="s">
        <v>1585</v>
      </c>
      <c r="AI1546" s="2" t="str">
        <f>INDEX('ISO2-ISO3'!$D$1:$D$249, MATCH($N1546, 'ISO2-ISO3'!$C$1:$C$249, 0))</f>
        <v>CHN</v>
      </c>
      <c r="AJ1546" s="2" t="str">
        <f>INDEX('WB Country Groups'!$C$2:$C$219, MATCH($AI1546, 'WB Country Groups'!$B$2:$B$219, 0))</f>
        <v>East Asia &amp; Pacific</v>
      </c>
    </row>
    <row r="1547" spans="1:36">
      <c r="A1547" s="70">
        <v>45169</v>
      </c>
      <c r="B1547" s="70">
        <v>45169</v>
      </c>
      <c r="C1547" s="71">
        <v>892400</v>
      </c>
      <c r="D1547" s="1" t="s">
        <v>6886</v>
      </c>
      <c r="E1547" s="71">
        <v>2869102</v>
      </c>
      <c r="G1547" s="1" t="s">
        <v>6887</v>
      </c>
      <c r="H1547" s="72" t="s">
        <v>6888</v>
      </c>
      <c r="I1547" s="1" t="s">
        <v>6889</v>
      </c>
      <c r="J1547" s="73">
        <v>1</v>
      </c>
      <c r="K1547" s="73">
        <v>1</v>
      </c>
      <c r="L1547" s="73">
        <v>1</v>
      </c>
      <c r="M1547" s="1">
        <v>1</v>
      </c>
      <c r="N1547" s="1" t="s">
        <v>975</v>
      </c>
      <c r="O1547" s="1" t="s">
        <v>1455</v>
      </c>
      <c r="P1547" s="1">
        <v>25101010</v>
      </c>
      <c r="Q1547" s="73">
        <v>606757200</v>
      </c>
      <c r="R1547" s="74">
        <v>35.5</v>
      </c>
      <c r="S1547" s="1" t="s">
        <v>1565</v>
      </c>
      <c r="T1547" s="75">
        <v>7.8417500000000002</v>
      </c>
      <c r="U1547" s="76">
        <v>2746820620.3972301</v>
      </c>
      <c r="V1547" s="77">
        <v>2746820620.3972301</v>
      </c>
      <c r="W1547" s="77">
        <v>13187340855.233</v>
      </c>
      <c r="X1547" s="76">
        <v>4.3061050041E-3</v>
      </c>
      <c r="Y1547" s="71">
        <v>1</v>
      </c>
      <c r="Z1547" s="71">
        <v>0</v>
      </c>
      <c r="AA1547" s="71">
        <v>0</v>
      </c>
      <c r="AB1547" s="71">
        <v>0</v>
      </c>
      <c r="AC1547" s="73">
        <v>1</v>
      </c>
      <c r="AD1547" s="73">
        <v>0</v>
      </c>
      <c r="AE1547" s="1" t="s">
        <v>1566</v>
      </c>
      <c r="AF1547" s="1" t="s">
        <v>1450</v>
      </c>
      <c r="AG1547" s="1" t="s">
        <v>3494</v>
      </c>
      <c r="AI1547" s="2" t="str">
        <f>INDEX('ISO2-ISO3'!$D$1:$D$249, MATCH($N1547, 'ISO2-ISO3'!$C$1:$C$249, 0))</f>
        <v>CHN</v>
      </c>
      <c r="AJ1547" s="2" t="str">
        <f>INDEX('WB Country Groups'!$C$2:$C$219, MATCH($AI1547, 'WB Country Groups'!$B$2:$B$219, 0))</f>
        <v>East Asia &amp; Pacific</v>
      </c>
    </row>
    <row r="1548" spans="1:36">
      <c r="A1548" s="70">
        <v>45169</v>
      </c>
      <c r="B1548" s="70">
        <v>45169</v>
      </c>
      <c r="C1548" s="71">
        <v>892400</v>
      </c>
      <c r="D1548" s="1" t="s">
        <v>6890</v>
      </c>
      <c r="E1548" s="71">
        <v>2869103</v>
      </c>
      <c r="G1548" s="1" t="s">
        <v>6891</v>
      </c>
      <c r="H1548" s="72" t="s">
        <v>6892</v>
      </c>
      <c r="I1548" s="1" t="s">
        <v>6893</v>
      </c>
      <c r="J1548" s="73">
        <v>0.7</v>
      </c>
      <c r="K1548" s="73">
        <v>0.3</v>
      </c>
      <c r="L1548" s="73">
        <v>0.06</v>
      </c>
      <c r="M1548" s="1">
        <v>0.2</v>
      </c>
      <c r="N1548" s="1" t="s">
        <v>975</v>
      </c>
      <c r="O1548" s="1" t="s">
        <v>1455</v>
      </c>
      <c r="P1548" s="1">
        <v>25101010</v>
      </c>
      <c r="Q1548" s="73">
        <v>2002986332</v>
      </c>
      <c r="R1548" s="74">
        <v>38</v>
      </c>
      <c r="S1548" s="1" t="s">
        <v>3323</v>
      </c>
      <c r="T1548" s="75">
        <v>7.2785000000000002</v>
      </c>
      <c r="U1548" s="76">
        <v>627438186.02184498</v>
      </c>
      <c r="V1548" s="77">
        <v>627438186.02184498</v>
      </c>
      <c r="W1548" s="77">
        <v>13187340855.233</v>
      </c>
      <c r="X1548" s="76">
        <v>9.8361527230000001E-4</v>
      </c>
      <c r="Y1548" s="71">
        <v>1</v>
      </c>
      <c r="Z1548" s="71">
        <v>0</v>
      </c>
      <c r="AA1548" s="71">
        <v>0</v>
      </c>
      <c r="AB1548" s="71">
        <v>0</v>
      </c>
      <c r="AC1548" s="73">
        <v>1</v>
      </c>
      <c r="AD1548" s="73">
        <v>0</v>
      </c>
      <c r="AE1548" s="1" t="s">
        <v>3324</v>
      </c>
      <c r="AF1548" s="1" t="s">
        <v>1450</v>
      </c>
      <c r="AG1548" s="1" t="s">
        <v>1585</v>
      </c>
      <c r="AI1548" s="2" t="str">
        <f>INDEX('ISO2-ISO3'!$D$1:$D$249, MATCH($N1548, 'ISO2-ISO3'!$C$1:$C$249, 0))</f>
        <v>CHN</v>
      </c>
      <c r="AJ1548" s="2" t="str">
        <f>INDEX('WB Country Groups'!$C$2:$C$219, MATCH($AI1548, 'WB Country Groups'!$B$2:$B$219, 0))</f>
        <v>East Asia &amp; Pacific</v>
      </c>
    </row>
    <row r="1549" spans="1:36">
      <c r="A1549" s="70">
        <v>45169</v>
      </c>
      <c r="B1549" s="70">
        <v>45169</v>
      </c>
      <c r="C1549" s="71">
        <v>892400</v>
      </c>
      <c r="D1549" s="1" t="s">
        <v>6894</v>
      </c>
      <c r="E1549" s="71">
        <v>2869202</v>
      </c>
      <c r="G1549" s="1" t="s">
        <v>6895</v>
      </c>
      <c r="H1549" s="72" t="s">
        <v>6896</v>
      </c>
      <c r="I1549" s="1" t="s">
        <v>6897</v>
      </c>
      <c r="J1549" s="73">
        <v>0.45</v>
      </c>
      <c r="K1549" s="73">
        <v>0.3</v>
      </c>
      <c r="L1549" s="73">
        <v>0.06</v>
      </c>
      <c r="M1549" s="1">
        <v>0.2</v>
      </c>
      <c r="N1549" s="1" t="s">
        <v>975</v>
      </c>
      <c r="O1549" s="1" t="s">
        <v>1467</v>
      </c>
      <c r="P1549" s="1">
        <v>20103010</v>
      </c>
      <c r="Q1549" s="73">
        <v>8904397728</v>
      </c>
      <c r="R1549" s="74">
        <v>2.8</v>
      </c>
      <c r="S1549" s="1" t="s">
        <v>3323</v>
      </c>
      <c r="T1549" s="75">
        <v>7.2785000000000002</v>
      </c>
      <c r="U1549" s="76">
        <v>205528449.31016001</v>
      </c>
      <c r="V1549" s="77">
        <v>205528449.31016001</v>
      </c>
      <c r="W1549" s="77">
        <v>3419976631.4230099</v>
      </c>
      <c r="X1549" s="76">
        <v>3.2220053890000001E-4</v>
      </c>
      <c r="Y1549" s="71">
        <v>0</v>
      </c>
      <c r="Z1549" s="71">
        <v>1</v>
      </c>
      <c r="AA1549" s="71">
        <v>0</v>
      </c>
      <c r="AB1549" s="71">
        <v>0</v>
      </c>
      <c r="AC1549" s="73">
        <v>1</v>
      </c>
      <c r="AD1549" s="73">
        <v>0</v>
      </c>
      <c r="AE1549" s="1" t="s">
        <v>3324</v>
      </c>
      <c r="AF1549" s="1" t="s">
        <v>1450</v>
      </c>
      <c r="AG1549" s="1" t="s">
        <v>1585</v>
      </c>
      <c r="AI1549" s="2" t="str">
        <f>INDEX('ISO2-ISO3'!$D$1:$D$249, MATCH($N1549, 'ISO2-ISO3'!$C$1:$C$249, 0))</f>
        <v>CHN</v>
      </c>
      <c r="AJ1549" s="2" t="str">
        <f>INDEX('WB Country Groups'!$C$2:$C$219, MATCH($AI1549, 'WB Country Groups'!$B$2:$B$219, 0))</f>
        <v>East Asia &amp; Pacific</v>
      </c>
    </row>
    <row r="1550" spans="1:36">
      <c r="A1550" s="70">
        <v>45169</v>
      </c>
      <c r="B1550" s="70">
        <v>45169</v>
      </c>
      <c r="C1550" s="71">
        <v>892400</v>
      </c>
      <c r="D1550" s="1" t="s">
        <v>6898</v>
      </c>
      <c r="E1550" s="71">
        <v>2869402</v>
      </c>
      <c r="G1550" s="1" t="s">
        <v>6899</v>
      </c>
      <c r="H1550" s="72" t="s">
        <v>6900</v>
      </c>
      <c r="I1550" s="1" t="s">
        <v>6901</v>
      </c>
      <c r="J1550" s="73">
        <v>0.7</v>
      </c>
      <c r="K1550" s="73">
        <v>0.3</v>
      </c>
      <c r="L1550" s="73">
        <v>0.06</v>
      </c>
      <c r="M1550" s="1">
        <v>0.2</v>
      </c>
      <c r="N1550" s="1" t="s">
        <v>975</v>
      </c>
      <c r="O1550" s="1" t="s">
        <v>1447</v>
      </c>
      <c r="P1550" s="1">
        <v>35202010</v>
      </c>
      <c r="Q1550" s="73">
        <v>654021600</v>
      </c>
      <c r="R1550" s="74">
        <v>51.83</v>
      </c>
      <c r="S1550" s="1" t="s">
        <v>3323</v>
      </c>
      <c r="T1550" s="75">
        <v>7.2785000000000002</v>
      </c>
      <c r="U1550" s="76">
        <v>279436198.62334299</v>
      </c>
      <c r="V1550" s="77">
        <v>279436198.62334299</v>
      </c>
      <c r="W1550" s="77">
        <v>4649795551.2880297</v>
      </c>
      <c r="X1550" s="76">
        <v>4.3806341200000002E-4</v>
      </c>
      <c r="Y1550" s="71">
        <v>0</v>
      </c>
      <c r="Z1550" s="71">
        <v>1</v>
      </c>
      <c r="AA1550" s="71">
        <v>0</v>
      </c>
      <c r="AB1550" s="71">
        <v>0</v>
      </c>
      <c r="AC1550" s="73">
        <v>1</v>
      </c>
      <c r="AD1550" s="73">
        <v>0</v>
      </c>
      <c r="AE1550" s="1" t="s">
        <v>3412</v>
      </c>
      <c r="AF1550" s="1" t="s">
        <v>1450</v>
      </c>
      <c r="AG1550" s="1" t="s">
        <v>1585</v>
      </c>
      <c r="AI1550" s="2" t="str">
        <f>INDEX('ISO2-ISO3'!$D$1:$D$249, MATCH($N1550, 'ISO2-ISO3'!$C$1:$C$249, 0))</f>
        <v>CHN</v>
      </c>
      <c r="AJ1550" s="2" t="str">
        <f>INDEX('WB Country Groups'!$C$2:$C$219, MATCH($AI1550, 'WB Country Groups'!$B$2:$B$219, 0))</f>
        <v>East Asia &amp; Pacific</v>
      </c>
    </row>
    <row r="1551" spans="1:36">
      <c r="A1551" s="70">
        <v>45169</v>
      </c>
      <c r="B1551" s="70">
        <v>45169</v>
      </c>
      <c r="C1551" s="71">
        <v>892400</v>
      </c>
      <c r="D1551" s="1" t="s">
        <v>6902</v>
      </c>
      <c r="E1551" s="71">
        <v>2869602</v>
      </c>
      <c r="G1551" s="1" t="s">
        <v>6903</v>
      </c>
      <c r="H1551" s="72" t="s">
        <v>6904</v>
      </c>
      <c r="I1551" s="1" t="s">
        <v>6905</v>
      </c>
      <c r="J1551" s="73">
        <v>0.4</v>
      </c>
      <c r="K1551" s="73">
        <v>0.3</v>
      </c>
      <c r="L1551" s="73">
        <v>0.06</v>
      </c>
      <c r="M1551" s="1">
        <v>0.2</v>
      </c>
      <c r="N1551" s="1" t="s">
        <v>975</v>
      </c>
      <c r="O1551" s="1" t="s">
        <v>1455</v>
      </c>
      <c r="P1551" s="1">
        <v>25101010</v>
      </c>
      <c r="Q1551" s="73">
        <v>3152723984</v>
      </c>
      <c r="R1551" s="74">
        <v>18.79</v>
      </c>
      <c r="S1551" s="1" t="s">
        <v>3323</v>
      </c>
      <c r="T1551" s="75">
        <v>7.2785000000000002</v>
      </c>
      <c r="U1551" s="76">
        <v>488339770.49688798</v>
      </c>
      <c r="V1551" s="77">
        <v>488339770.49688798</v>
      </c>
      <c r="W1551" s="77">
        <v>8125933946.8546801</v>
      </c>
      <c r="X1551" s="76">
        <v>7.6555502529999995E-4</v>
      </c>
      <c r="Y1551" s="71">
        <v>1</v>
      </c>
      <c r="Z1551" s="71">
        <v>0</v>
      </c>
      <c r="AA1551" s="71">
        <v>0</v>
      </c>
      <c r="AB1551" s="71">
        <v>0</v>
      </c>
      <c r="AC1551" s="73">
        <v>1</v>
      </c>
      <c r="AD1551" s="73">
        <v>0</v>
      </c>
      <c r="AE1551" s="1" t="s">
        <v>3324</v>
      </c>
      <c r="AF1551" s="1" t="s">
        <v>1450</v>
      </c>
      <c r="AG1551" s="1" t="s">
        <v>1585</v>
      </c>
      <c r="AI1551" s="2" t="str">
        <f>INDEX('ISO2-ISO3'!$D$1:$D$249, MATCH($N1551, 'ISO2-ISO3'!$C$1:$C$249, 0))</f>
        <v>CHN</v>
      </c>
      <c r="AJ1551" s="2" t="str">
        <f>INDEX('WB Country Groups'!$C$2:$C$219, MATCH($AI1551, 'WB Country Groups'!$B$2:$B$219, 0))</f>
        <v>East Asia &amp; Pacific</v>
      </c>
    </row>
    <row r="1552" spans="1:36">
      <c r="A1552" s="70">
        <v>45169</v>
      </c>
      <c r="B1552" s="70">
        <v>45169</v>
      </c>
      <c r="C1552" s="71">
        <v>892400</v>
      </c>
      <c r="D1552" s="1" t="s">
        <v>6906</v>
      </c>
      <c r="E1552" s="71">
        <v>2869702</v>
      </c>
      <c r="G1552" s="1" t="s">
        <v>6907</v>
      </c>
      <c r="H1552" s="72">
        <v>6080396</v>
      </c>
      <c r="I1552" s="1" t="s">
        <v>6908</v>
      </c>
      <c r="J1552" s="73">
        <v>0.95</v>
      </c>
      <c r="K1552" s="73">
        <v>0.95</v>
      </c>
      <c r="L1552" s="73">
        <v>0.95</v>
      </c>
      <c r="M1552" s="1">
        <v>1</v>
      </c>
      <c r="N1552" s="1" t="s">
        <v>975</v>
      </c>
      <c r="O1552" s="1" t="s">
        <v>1462</v>
      </c>
      <c r="P1552" s="1">
        <v>15102010</v>
      </c>
      <c r="Q1552" s="73">
        <v>1299600000</v>
      </c>
      <c r="R1552" s="74">
        <v>21.8</v>
      </c>
      <c r="S1552" s="1" t="s">
        <v>1565</v>
      </c>
      <c r="T1552" s="75">
        <v>7.8417500000000002</v>
      </c>
      <c r="U1552" s="76">
        <v>3432233366.27666</v>
      </c>
      <c r="V1552" s="77">
        <v>3432233366.27666</v>
      </c>
      <c r="W1552" s="77">
        <v>17701978043.5495</v>
      </c>
      <c r="X1552" s="76">
        <v>5.3806051855E-3</v>
      </c>
      <c r="Y1552" s="71">
        <v>1</v>
      </c>
      <c r="Z1552" s="71">
        <v>0</v>
      </c>
      <c r="AA1552" s="71">
        <v>0</v>
      </c>
      <c r="AB1552" s="71">
        <v>0</v>
      </c>
      <c r="AC1552" s="73">
        <v>1</v>
      </c>
      <c r="AD1552" s="73">
        <v>0</v>
      </c>
      <c r="AE1552" s="1" t="s">
        <v>1566</v>
      </c>
      <c r="AF1552" s="1" t="s">
        <v>1450</v>
      </c>
      <c r="AG1552" s="1" t="s">
        <v>3494</v>
      </c>
      <c r="AI1552" s="2" t="str">
        <f>INDEX('ISO2-ISO3'!$D$1:$D$249, MATCH($N1552, 'ISO2-ISO3'!$C$1:$C$249, 0))</f>
        <v>CHN</v>
      </c>
      <c r="AJ1552" s="2" t="str">
        <f>INDEX('WB Country Groups'!$C$2:$C$219, MATCH($AI1552, 'WB Country Groups'!$B$2:$B$219, 0))</f>
        <v>East Asia &amp; Pacific</v>
      </c>
    </row>
    <row r="1553" spans="1:36">
      <c r="A1553" s="70">
        <v>45169</v>
      </c>
      <c r="B1553" s="70">
        <v>45169</v>
      </c>
      <c r="C1553" s="71">
        <v>892400</v>
      </c>
      <c r="D1553" s="1" t="s">
        <v>6909</v>
      </c>
      <c r="E1553" s="71">
        <v>2869704</v>
      </c>
      <c r="G1553" s="1" t="s">
        <v>6910</v>
      </c>
      <c r="H1553" s="72" t="s">
        <v>6911</v>
      </c>
      <c r="I1553" s="1" t="s">
        <v>6912</v>
      </c>
      <c r="J1553" s="73">
        <v>0.5</v>
      </c>
      <c r="K1553" s="73">
        <v>0.3</v>
      </c>
      <c r="L1553" s="73">
        <v>0.06</v>
      </c>
      <c r="M1553" s="1">
        <v>0.2</v>
      </c>
      <c r="N1553" s="1" t="s">
        <v>975</v>
      </c>
      <c r="O1553" s="1" t="s">
        <v>1462</v>
      </c>
      <c r="P1553" s="1">
        <v>15102010</v>
      </c>
      <c r="Q1553" s="73">
        <v>3999702600</v>
      </c>
      <c r="R1553" s="74">
        <v>25.68</v>
      </c>
      <c r="S1553" s="1" t="s">
        <v>3323</v>
      </c>
      <c r="T1553" s="75">
        <v>7.2785000000000002</v>
      </c>
      <c r="U1553" s="76">
        <v>846704920.80511105</v>
      </c>
      <c r="V1553" s="77">
        <v>846704920.80511105</v>
      </c>
      <c r="W1553" s="77">
        <v>17701978043.5495</v>
      </c>
      <c r="X1553" s="76">
        <v>1.3273528927999999E-3</v>
      </c>
      <c r="Y1553" s="71">
        <v>1</v>
      </c>
      <c r="Z1553" s="71">
        <v>0</v>
      </c>
      <c r="AA1553" s="71">
        <v>0</v>
      </c>
      <c r="AB1553" s="71">
        <v>0</v>
      </c>
      <c r="AC1553" s="73">
        <v>1</v>
      </c>
      <c r="AD1553" s="73">
        <v>0</v>
      </c>
      <c r="AE1553" s="1" t="s">
        <v>3324</v>
      </c>
      <c r="AF1553" s="1" t="s">
        <v>1450</v>
      </c>
      <c r="AG1553" s="1" t="s">
        <v>1585</v>
      </c>
      <c r="AI1553" s="2" t="str">
        <f>INDEX('ISO2-ISO3'!$D$1:$D$249, MATCH($N1553, 'ISO2-ISO3'!$C$1:$C$249, 0))</f>
        <v>CHN</v>
      </c>
      <c r="AJ1553" s="2" t="str">
        <f>INDEX('WB Country Groups'!$C$2:$C$219, MATCH($AI1553, 'WB Country Groups'!$B$2:$B$219, 0))</f>
        <v>East Asia &amp; Pacific</v>
      </c>
    </row>
    <row r="1554" spans="1:36">
      <c r="A1554" s="70">
        <v>45169</v>
      </c>
      <c r="B1554" s="70">
        <v>45169</v>
      </c>
      <c r="C1554" s="71">
        <v>892400</v>
      </c>
      <c r="D1554" s="1" t="s">
        <v>6913</v>
      </c>
      <c r="E1554" s="71">
        <v>2870302</v>
      </c>
      <c r="G1554" s="1" t="s">
        <v>6914</v>
      </c>
      <c r="H1554" s="72" t="s">
        <v>6915</v>
      </c>
      <c r="I1554" s="1" t="s">
        <v>6916</v>
      </c>
      <c r="J1554" s="73">
        <v>0.5</v>
      </c>
      <c r="K1554" s="73">
        <v>0.3</v>
      </c>
      <c r="L1554" s="73">
        <v>0.06</v>
      </c>
      <c r="M1554" s="1">
        <v>0.2</v>
      </c>
      <c r="N1554" s="1" t="s">
        <v>975</v>
      </c>
      <c r="O1554" s="1" t="s">
        <v>1474</v>
      </c>
      <c r="P1554" s="1">
        <v>45203015</v>
      </c>
      <c r="Q1554" s="73">
        <v>2338040957</v>
      </c>
      <c r="R1554" s="74">
        <v>14.82</v>
      </c>
      <c r="S1554" s="1" t="s">
        <v>3323</v>
      </c>
      <c r="T1554" s="75">
        <v>7.2785000000000002</v>
      </c>
      <c r="U1554" s="76">
        <v>285633855.73461598</v>
      </c>
      <c r="V1554" s="77">
        <v>285633855.73461598</v>
      </c>
      <c r="W1554" s="77">
        <v>4752924060.0724297</v>
      </c>
      <c r="X1554" s="76">
        <v>4.4777928580000002E-4</v>
      </c>
      <c r="Y1554" s="71">
        <v>1</v>
      </c>
      <c r="Z1554" s="71">
        <v>0</v>
      </c>
      <c r="AA1554" s="71">
        <v>0</v>
      </c>
      <c r="AB1554" s="71">
        <v>0</v>
      </c>
      <c r="AC1554" s="73">
        <v>0.65</v>
      </c>
      <c r="AD1554" s="73">
        <v>0.35</v>
      </c>
      <c r="AE1554" s="1" t="s">
        <v>3324</v>
      </c>
      <c r="AF1554" s="1" t="s">
        <v>1450</v>
      </c>
      <c r="AG1554" s="1" t="s">
        <v>1585</v>
      </c>
      <c r="AI1554" s="2" t="str">
        <f>INDEX('ISO2-ISO3'!$D$1:$D$249, MATCH($N1554, 'ISO2-ISO3'!$C$1:$C$249, 0))</f>
        <v>CHN</v>
      </c>
      <c r="AJ1554" s="2" t="str">
        <f>INDEX('WB Country Groups'!$C$2:$C$219, MATCH($AI1554, 'WB Country Groups'!$B$2:$B$219, 0))</f>
        <v>East Asia &amp; Pacific</v>
      </c>
    </row>
    <row r="1555" spans="1:36">
      <c r="A1555" s="70">
        <v>45169</v>
      </c>
      <c r="B1555" s="70">
        <v>45169</v>
      </c>
      <c r="C1555" s="71">
        <v>892400</v>
      </c>
      <c r="D1555" s="1" t="s">
        <v>6917</v>
      </c>
      <c r="E1555" s="71">
        <v>2870502</v>
      </c>
      <c r="G1555" s="1" t="s">
        <v>6918</v>
      </c>
      <c r="H1555" s="72" t="s">
        <v>6919</v>
      </c>
      <c r="I1555" s="1" t="s">
        <v>6920</v>
      </c>
      <c r="J1555" s="73">
        <v>0.45</v>
      </c>
      <c r="K1555" s="73">
        <v>0.3</v>
      </c>
      <c r="L1555" s="73">
        <v>0.06</v>
      </c>
      <c r="M1555" s="1">
        <v>0.2</v>
      </c>
      <c r="N1555" s="1" t="s">
        <v>975</v>
      </c>
      <c r="O1555" s="1" t="s">
        <v>1462</v>
      </c>
      <c r="P1555" s="1">
        <v>15104050</v>
      </c>
      <c r="Q1555" s="73">
        <v>45585032648</v>
      </c>
      <c r="R1555" s="74">
        <v>1.79</v>
      </c>
      <c r="S1555" s="1" t="s">
        <v>3323</v>
      </c>
      <c r="T1555" s="75">
        <v>7.2785000000000002</v>
      </c>
      <c r="U1555" s="76">
        <v>672643059.20109904</v>
      </c>
      <c r="V1555" s="77">
        <v>672643059.20109904</v>
      </c>
      <c r="W1555" s="77">
        <v>11192725637.1458</v>
      </c>
      <c r="X1555" s="76">
        <v>1.0544815419E-3</v>
      </c>
      <c r="Y1555" s="71">
        <v>1</v>
      </c>
      <c r="Z1555" s="71">
        <v>0</v>
      </c>
      <c r="AA1555" s="71">
        <v>0</v>
      </c>
      <c r="AB1555" s="71">
        <v>0</v>
      </c>
      <c r="AC1555" s="73">
        <v>1</v>
      </c>
      <c r="AD1555" s="73">
        <v>0</v>
      </c>
      <c r="AE1555" s="1" t="s">
        <v>3324</v>
      </c>
      <c r="AF1555" s="1" t="s">
        <v>1450</v>
      </c>
      <c r="AG1555" s="1" t="s">
        <v>1585</v>
      </c>
      <c r="AI1555" s="2" t="str">
        <f>INDEX('ISO2-ISO3'!$D$1:$D$249, MATCH($N1555, 'ISO2-ISO3'!$C$1:$C$249, 0))</f>
        <v>CHN</v>
      </c>
      <c r="AJ1555" s="2" t="str">
        <f>INDEX('WB Country Groups'!$C$2:$C$219, MATCH($AI1555, 'WB Country Groups'!$B$2:$B$219, 0))</f>
        <v>East Asia &amp; Pacific</v>
      </c>
    </row>
    <row r="1556" spans="1:36">
      <c r="A1556" s="70">
        <v>45169</v>
      </c>
      <c r="B1556" s="70">
        <v>45169</v>
      </c>
      <c r="C1556" s="71">
        <v>892400</v>
      </c>
      <c r="D1556" s="1" t="s">
        <v>6921</v>
      </c>
      <c r="E1556" s="71">
        <v>2870702</v>
      </c>
      <c r="G1556" s="1" t="s">
        <v>6922</v>
      </c>
      <c r="H1556" s="72" t="s">
        <v>6923</v>
      </c>
      <c r="I1556" s="1" t="s">
        <v>6924</v>
      </c>
      <c r="J1556" s="73">
        <v>0.4</v>
      </c>
      <c r="K1556" s="73">
        <v>0.3</v>
      </c>
      <c r="L1556" s="73">
        <v>0.06</v>
      </c>
      <c r="M1556" s="1">
        <v>0.2</v>
      </c>
      <c r="N1556" s="1" t="s">
        <v>975</v>
      </c>
      <c r="O1556" s="1" t="s">
        <v>1499</v>
      </c>
      <c r="P1556" s="1">
        <v>30201010</v>
      </c>
      <c r="Q1556" s="73">
        <v>2818539400</v>
      </c>
      <c r="R1556" s="74">
        <v>10.38</v>
      </c>
      <c r="S1556" s="1" t="s">
        <v>3323</v>
      </c>
      <c r="T1556" s="75">
        <v>7.2785000000000002</v>
      </c>
      <c r="U1556" s="76">
        <v>241174189.50608</v>
      </c>
      <c r="V1556" s="77">
        <v>241174189.50608</v>
      </c>
      <c r="W1556" s="77">
        <v>4013118840.6353698</v>
      </c>
      <c r="X1556" s="76">
        <v>3.7808125389999998E-4</v>
      </c>
      <c r="Y1556" s="71">
        <v>0</v>
      </c>
      <c r="Z1556" s="71">
        <v>1</v>
      </c>
      <c r="AA1556" s="71">
        <v>0</v>
      </c>
      <c r="AB1556" s="71">
        <v>0</v>
      </c>
      <c r="AC1556" s="73">
        <v>0.35</v>
      </c>
      <c r="AD1556" s="73">
        <v>0.65</v>
      </c>
      <c r="AE1556" s="1" t="s">
        <v>3412</v>
      </c>
      <c r="AF1556" s="1" t="s">
        <v>1450</v>
      </c>
      <c r="AG1556" s="1" t="s">
        <v>1585</v>
      </c>
      <c r="AI1556" s="2" t="str">
        <f>INDEX('ISO2-ISO3'!$D$1:$D$249, MATCH($N1556, 'ISO2-ISO3'!$C$1:$C$249, 0))</f>
        <v>CHN</v>
      </c>
      <c r="AJ1556" s="2" t="str">
        <f>INDEX('WB Country Groups'!$C$2:$C$219, MATCH($AI1556, 'WB Country Groups'!$B$2:$B$219, 0))</f>
        <v>East Asia &amp; Pacific</v>
      </c>
    </row>
    <row r="1557" spans="1:36">
      <c r="A1557" s="70">
        <v>45169</v>
      </c>
      <c r="B1557" s="70">
        <v>45169</v>
      </c>
      <c r="C1557" s="71">
        <v>892400</v>
      </c>
      <c r="D1557" s="1" t="s">
        <v>6925</v>
      </c>
      <c r="E1557" s="71">
        <v>2871102</v>
      </c>
      <c r="G1557" s="1" t="s">
        <v>6926</v>
      </c>
      <c r="H1557" s="72" t="s">
        <v>6927</v>
      </c>
      <c r="I1557" s="1" t="s">
        <v>6928</v>
      </c>
      <c r="J1557" s="73">
        <v>0.4</v>
      </c>
      <c r="K1557" s="73">
        <v>0.3</v>
      </c>
      <c r="L1557" s="73">
        <v>0.06</v>
      </c>
      <c r="M1557" s="1">
        <v>0.2</v>
      </c>
      <c r="N1557" s="1" t="s">
        <v>975</v>
      </c>
      <c r="O1557" s="1" t="s">
        <v>1467</v>
      </c>
      <c r="P1557" s="1">
        <v>20106010</v>
      </c>
      <c r="Q1557" s="73">
        <v>11816166093</v>
      </c>
      <c r="R1557" s="74">
        <v>6.05</v>
      </c>
      <c r="S1557" s="1" t="s">
        <v>3323</v>
      </c>
      <c r="T1557" s="75">
        <v>7.2785000000000002</v>
      </c>
      <c r="U1557" s="76">
        <v>589306627.98090303</v>
      </c>
      <c r="V1557" s="77">
        <v>589306627.98090303</v>
      </c>
      <c r="W1557" s="77">
        <v>9806014219.4521408</v>
      </c>
      <c r="X1557" s="76">
        <v>9.2383761830000001E-4</v>
      </c>
      <c r="Y1557" s="71">
        <v>1</v>
      </c>
      <c r="Z1557" s="71">
        <v>0</v>
      </c>
      <c r="AA1557" s="71">
        <v>0</v>
      </c>
      <c r="AB1557" s="71">
        <v>0</v>
      </c>
      <c r="AC1557" s="73">
        <v>1</v>
      </c>
      <c r="AD1557" s="73">
        <v>0</v>
      </c>
      <c r="AE1557" s="1" t="s">
        <v>3412</v>
      </c>
      <c r="AF1557" s="1" t="s">
        <v>1450</v>
      </c>
      <c r="AG1557" s="1" t="s">
        <v>1585</v>
      </c>
      <c r="AI1557" s="2" t="str">
        <f>INDEX('ISO2-ISO3'!$D$1:$D$249, MATCH($N1557, 'ISO2-ISO3'!$C$1:$C$249, 0))</f>
        <v>CHN</v>
      </c>
      <c r="AJ1557" s="2" t="str">
        <f>INDEX('WB Country Groups'!$C$2:$C$219, MATCH($AI1557, 'WB Country Groups'!$B$2:$B$219, 0))</f>
        <v>East Asia &amp; Pacific</v>
      </c>
    </row>
    <row r="1558" spans="1:36">
      <c r="A1558" s="70">
        <v>45169</v>
      </c>
      <c r="B1558" s="70">
        <v>45169</v>
      </c>
      <c r="C1558" s="71">
        <v>892400</v>
      </c>
      <c r="D1558" s="1" t="s">
        <v>6929</v>
      </c>
      <c r="E1558" s="71">
        <v>2871902</v>
      </c>
      <c r="G1558" s="1" t="s">
        <v>6930</v>
      </c>
      <c r="H1558" s="72" t="s">
        <v>6931</v>
      </c>
      <c r="I1558" s="1" t="s">
        <v>6932</v>
      </c>
      <c r="J1558" s="73">
        <v>0.5</v>
      </c>
      <c r="K1558" s="73">
        <v>0.3</v>
      </c>
      <c r="L1558" s="73">
        <v>0.06</v>
      </c>
      <c r="M1558" s="1">
        <v>0.2</v>
      </c>
      <c r="N1558" s="1" t="s">
        <v>975</v>
      </c>
      <c r="O1558" s="1" t="s">
        <v>1474</v>
      </c>
      <c r="P1558" s="1">
        <v>45103010</v>
      </c>
      <c r="Q1558" s="73">
        <v>3432997671</v>
      </c>
      <c r="R1558" s="74">
        <v>18.149999999999999</v>
      </c>
      <c r="S1558" s="1" t="s">
        <v>3323</v>
      </c>
      <c r="T1558" s="75">
        <v>7.2785000000000002</v>
      </c>
      <c r="U1558" s="76">
        <v>513640786.38716799</v>
      </c>
      <c r="V1558" s="77">
        <v>513640786.38716799</v>
      </c>
      <c r="W1558" s="77">
        <v>8546940787.4475298</v>
      </c>
      <c r="X1558" s="76">
        <v>8.0521863870000002E-4</v>
      </c>
      <c r="Y1558" s="71">
        <v>1</v>
      </c>
      <c r="Z1558" s="71">
        <v>0</v>
      </c>
      <c r="AA1558" s="71">
        <v>0</v>
      </c>
      <c r="AB1558" s="71">
        <v>0</v>
      </c>
      <c r="AC1558" s="73">
        <v>0.5</v>
      </c>
      <c r="AD1558" s="73">
        <v>0.5</v>
      </c>
      <c r="AE1558" s="1" t="s">
        <v>3324</v>
      </c>
      <c r="AF1558" s="1" t="s">
        <v>1450</v>
      </c>
      <c r="AG1558" s="1" t="s">
        <v>1585</v>
      </c>
      <c r="AI1558" s="2" t="str">
        <f>INDEX('ISO2-ISO3'!$D$1:$D$249, MATCH($N1558, 'ISO2-ISO3'!$C$1:$C$249, 0))</f>
        <v>CHN</v>
      </c>
      <c r="AJ1558" s="2" t="str">
        <f>INDEX('WB Country Groups'!$C$2:$C$219, MATCH($AI1558, 'WB Country Groups'!$B$2:$B$219, 0))</f>
        <v>East Asia &amp; Pacific</v>
      </c>
    </row>
    <row r="1559" spans="1:36">
      <c r="A1559" s="70">
        <v>45169</v>
      </c>
      <c r="B1559" s="70">
        <v>45169</v>
      </c>
      <c r="C1559" s="71">
        <v>892400</v>
      </c>
      <c r="D1559" s="1" t="s">
        <v>6933</v>
      </c>
      <c r="E1559" s="71">
        <v>2872502</v>
      </c>
      <c r="G1559" s="1" t="s">
        <v>6934</v>
      </c>
      <c r="H1559" s="72" t="s">
        <v>6935</v>
      </c>
      <c r="I1559" s="1" t="s">
        <v>6936</v>
      </c>
      <c r="J1559" s="73">
        <v>0.55000000000000004</v>
      </c>
      <c r="K1559" s="73">
        <v>0.3</v>
      </c>
      <c r="L1559" s="73">
        <v>0.06</v>
      </c>
      <c r="M1559" s="1">
        <v>0.2</v>
      </c>
      <c r="N1559" s="1" t="s">
        <v>975</v>
      </c>
      <c r="O1559" s="1" t="s">
        <v>1484</v>
      </c>
      <c r="P1559" s="1">
        <v>40203020</v>
      </c>
      <c r="Q1559" s="73">
        <v>5529957339</v>
      </c>
      <c r="R1559" s="74">
        <v>5.98</v>
      </c>
      <c r="S1559" s="1" t="s">
        <v>3323</v>
      </c>
      <c r="T1559" s="75">
        <v>7.2785000000000002</v>
      </c>
      <c r="U1559" s="76">
        <v>272604065.84230298</v>
      </c>
      <c r="V1559" s="77">
        <v>272604065.84230298</v>
      </c>
      <c r="W1559" s="77">
        <v>4536109419.1133299</v>
      </c>
      <c r="X1559" s="76">
        <v>4.2735289059999998E-4</v>
      </c>
      <c r="Y1559" s="71">
        <v>0</v>
      </c>
      <c r="Z1559" s="71">
        <v>1</v>
      </c>
      <c r="AA1559" s="71">
        <v>0</v>
      </c>
      <c r="AB1559" s="71">
        <v>0</v>
      </c>
      <c r="AC1559" s="73">
        <v>1</v>
      </c>
      <c r="AD1559" s="73">
        <v>0</v>
      </c>
      <c r="AE1559" s="1" t="s">
        <v>3412</v>
      </c>
      <c r="AF1559" s="1" t="s">
        <v>1450</v>
      </c>
      <c r="AG1559" s="1" t="s">
        <v>1585</v>
      </c>
      <c r="AI1559" s="2" t="str">
        <f>INDEX('ISO2-ISO3'!$D$1:$D$249, MATCH($N1559, 'ISO2-ISO3'!$C$1:$C$249, 0))</f>
        <v>CHN</v>
      </c>
      <c r="AJ1559" s="2" t="str">
        <f>INDEX('WB Country Groups'!$C$2:$C$219, MATCH($AI1559, 'WB Country Groups'!$B$2:$B$219, 0))</f>
        <v>East Asia &amp; Pacific</v>
      </c>
    </row>
    <row r="1560" spans="1:36">
      <c r="A1560" s="70">
        <v>45169</v>
      </c>
      <c r="B1560" s="70">
        <v>45169</v>
      </c>
      <c r="C1560" s="71">
        <v>892400</v>
      </c>
      <c r="D1560" s="1" t="s">
        <v>6937</v>
      </c>
      <c r="E1560" s="71">
        <v>2874401</v>
      </c>
      <c r="F1560" s="1" t="s">
        <v>6938</v>
      </c>
      <c r="G1560" s="1" t="s">
        <v>6939</v>
      </c>
      <c r="H1560" s="72" t="s">
        <v>6940</v>
      </c>
      <c r="I1560" s="1" t="s">
        <v>6941</v>
      </c>
      <c r="J1560" s="73">
        <v>1</v>
      </c>
      <c r="K1560" s="73">
        <v>1</v>
      </c>
      <c r="L1560" s="73">
        <v>1</v>
      </c>
      <c r="M1560" s="1">
        <v>1</v>
      </c>
      <c r="N1560" s="1" t="s">
        <v>1375</v>
      </c>
      <c r="O1560" s="1" t="s">
        <v>1564</v>
      </c>
      <c r="P1560" s="1">
        <v>60108050</v>
      </c>
      <c r="Q1560" s="73">
        <v>93514672</v>
      </c>
      <c r="R1560" s="74">
        <v>781.38</v>
      </c>
      <c r="S1560" s="1" t="s">
        <v>1448</v>
      </c>
      <c r="T1560" s="75">
        <v>1</v>
      </c>
      <c r="U1560" s="76">
        <v>73070494407.360001</v>
      </c>
      <c r="V1560" s="77">
        <v>73070494407.360001</v>
      </c>
      <c r="W1560" s="77">
        <v>73070494407.360001</v>
      </c>
      <c r="X1560" s="76">
        <v>0.1145503347706</v>
      </c>
      <c r="Y1560" s="71">
        <v>1</v>
      </c>
      <c r="Z1560" s="71">
        <v>0</v>
      </c>
      <c r="AA1560" s="71">
        <v>0</v>
      </c>
      <c r="AB1560" s="71">
        <v>0</v>
      </c>
      <c r="AC1560" s="73">
        <v>0</v>
      </c>
      <c r="AD1560" s="73">
        <v>1</v>
      </c>
      <c r="AE1560" s="1" t="s">
        <v>1475</v>
      </c>
      <c r="AF1560" s="1" t="s">
        <v>1450</v>
      </c>
      <c r="AG1560" s="1" t="s">
        <v>1451</v>
      </c>
      <c r="AI1560" s="2" t="str">
        <f>INDEX('ISO2-ISO3'!$D$1:$D$249, MATCH($N1560, 'ISO2-ISO3'!$C$1:$C$249, 0))</f>
        <v>USA</v>
      </c>
      <c r="AJ1560" s="2" t="str">
        <f>INDEX('WB Country Groups'!$C$2:$C$219, MATCH($AI1560, 'WB Country Groups'!$B$2:$B$219, 0))</f>
        <v>North America</v>
      </c>
    </row>
    <row r="1561" spans="1:36">
      <c r="A1561" s="70">
        <v>45169</v>
      </c>
      <c r="B1561" s="70">
        <v>45169</v>
      </c>
      <c r="C1561" s="71">
        <v>892400</v>
      </c>
      <c r="D1561" s="1" t="s">
        <v>6942</v>
      </c>
      <c r="E1561" s="71">
        <v>2879502</v>
      </c>
      <c r="G1561" s="1" t="s">
        <v>6943</v>
      </c>
      <c r="H1561" s="72" t="s">
        <v>6944</v>
      </c>
      <c r="I1561" s="1" t="s">
        <v>6945</v>
      </c>
      <c r="J1561" s="73">
        <v>0.25</v>
      </c>
      <c r="K1561" s="73">
        <v>0.25</v>
      </c>
      <c r="L1561" s="73">
        <v>0.05</v>
      </c>
      <c r="M1561" s="1">
        <v>0.2</v>
      </c>
      <c r="N1561" s="1" t="s">
        <v>975</v>
      </c>
      <c r="O1561" s="1" t="s">
        <v>1484</v>
      </c>
      <c r="P1561" s="1">
        <v>40101010</v>
      </c>
      <c r="Q1561" s="73">
        <v>15914928468</v>
      </c>
      <c r="R1561" s="74">
        <v>5.54</v>
      </c>
      <c r="S1561" s="1" t="s">
        <v>3323</v>
      </c>
      <c r="T1561" s="75">
        <v>7.2785000000000002</v>
      </c>
      <c r="U1561" s="76">
        <v>605679080.25499797</v>
      </c>
      <c r="V1561" s="77">
        <v>605679080.25499797</v>
      </c>
      <c r="W1561" s="77">
        <v>12094140587.737</v>
      </c>
      <c r="X1561" s="76">
        <v>9.4950420099999995E-4</v>
      </c>
      <c r="Y1561" s="71">
        <v>1</v>
      </c>
      <c r="Z1561" s="71">
        <v>0</v>
      </c>
      <c r="AA1561" s="71">
        <v>0</v>
      </c>
      <c r="AB1561" s="71">
        <v>0</v>
      </c>
      <c r="AC1561" s="73">
        <v>1</v>
      </c>
      <c r="AD1561" s="73">
        <v>0</v>
      </c>
      <c r="AE1561" s="1" t="s">
        <v>3324</v>
      </c>
      <c r="AF1561" s="1" t="s">
        <v>1450</v>
      </c>
      <c r="AG1561" s="1" t="s">
        <v>1585</v>
      </c>
      <c r="AI1561" s="2" t="str">
        <f>INDEX('ISO2-ISO3'!$D$1:$D$249, MATCH($N1561, 'ISO2-ISO3'!$C$1:$C$249, 0))</f>
        <v>CHN</v>
      </c>
      <c r="AJ1561" s="2" t="str">
        <f>INDEX('WB Country Groups'!$C$2:$C$219, MATCH($AI1561, 'WB Country Groups'!$B$2:$B$219, 0))</f>
        <v>East Asia &amp; Pacific</v>
      </c>
    </row>
    <row r="1562" spans="1:36">
      <c r="A1562" s="70">
        <v>45169</v>
      </c>
      <c r="B1562" s="70">
        <v>45169</v>
      </c>
      <c r="C1562" s="71">
        <v>892400</v>
      </c>
      <c r="D1562" s="1" t="s">
        <v>6946</v>
      </c>
      <c r="E1562" s="71">
        <v>2880501</v>
      </c>
      <c r="F1562" s="1" t="s">
        <v>6947</v>
      </c>
      <c r="G1562" s="1" t="s">
        <v>6948</v>
      </c>
      <c r="H1562" s="72">
        <v>2212706</v>
      </c>
      <c r="I1562" s="1" t="s">
        <v>6949</v>
      </c>
      <c r="J1562" s="73">
        <v>1</v>
      </c>
      <c r="K1562" s="73">
        <v>1</v>
      </c>
      <c r="L1562" s="73">
        <v>1</v>
      </c>
      <c r="M1562" s="1">
        <v>1</v>
      </c>
      <c r="N1562" s="1" t="s">
        <v>1375</v>
      </c>
      <c r="O1562" s="1" t="s">
        <v>1447</v>
      </c>
      <c r="P1562" s="1">
        <v>35102030</v>
      </c>
      <c r="Q1562" s="73">
        <v>57900000</v>
      </c>
      <c r="R1562" s="74">
        <v>310.12</v>
      </c>
      <c r="S1562" s="1" t="s">
        <v>1448</v>
      </c>
      <c r="T1562" s="75">
        <v>1</v>
      </c>
      <c r="U1562" s="76">
        <v>17955948000</v>
      </c>
      <c r="V1562" s="77">
        <v>17955948000</v>
      </c>
      <c r="W1562" s="77">
        <v>17955948000</v>
      </c>
      <c r="X1562" s="76">
        <v>2.8148979573800002E-2</v>
      </c>
      <c r="Y1562" s="71">
        <v>0</v>
      </c>
      <c r="Z1562" s="71">
        <v>1</v>
      </c>
      <c r="AA1562" s="71">
        <v>0</v>
      </c>
      <c r="AB1562" s="71">
        <v>0</v>
      </c>
      <c r="AC1562" s="73">
        <v>0</v>
      </c>
      <c r="AD1562" s="73">
        <v>1</v>
      </c>
      <c r="AE1562" s="1" t="s">
        <v>1449</v>
      </c>
      <c r="AF1562" s="1" t="s">
        <v>1450</v>
      </c>
      <c r="AG1562" s="1" t="s">
        <v>1451</v>
      </c>
      <c r="AI1562" s="2" t="str">
        <f>INDEX('ISO2-ISO3'!$D$1:$D$249, MATCH($N1562, 'ISO2-ISO3'!$C$1:$C$249, 0))</f>
        <v>USA</v>
      </c>
      <c r="AJ1562" s="2" t="str">
        <f>INDEX('WB Country Groups'!$C$2:$C$219, MATCH($AI1562, 'WB Country Groups'!$B$2:$B$219, 0))</f>
        <v>North America</v>
      </c>
    </row>
    <row r="1563" spans="1:36">
      <c r="A1563" s="70">
        <v>45169</v>
      </c>
      <c r="B1563" s="70">
        <v>45169</v>
      </c>
      <c r="C1563" s="71">
        <v>892400</v>
      </c>
      <c r="D1563" s="1" t="s">
        <v>6950</v>
      </c>
      <c r="E1563" s="71">
        <v>2884301</v>
      </c>
      <c r="G1563" s="1" t="s">
        <v>6951</v>
      </c>
      <c r="H1563" s="72" t="s">
        <v>6952</v>
      </c>
      <c r="I1563" s="1" t="s">
        <v>6953</v>
      </c>
      <c r="J1563" s="73">
        <v>0.65</v>
      </c>
      <c r="K1563" s="73">
        <v>0.65</v>
      </c>
      <c r="L1563" s="73">
        <v>0.65</v>
      </c>
      <c r="M1563" s="1">
        <v>1</v>
      </c>
      <c r="N1563" s="1" t="s">
        <v>1337</v>
      </c>
      <c r="O1563" s="1" t="s">
        <v>1499</v>
      </c>
      <c r="P1563" s="1">
        <v>30101030</v>
      </c>
      <c r="Q1563" s="73">
        <v>8983101348</v>
      </c>
      <c r="R1563" s="74">
        <v>65.25</v>
      </c>
      <c r="S1563" s="1" t="s">
        <v>3341</v>
      </c>
      <c r="T1563" s="75">
        <v>35.017499999999998</v>
      </c>
      <c r="U1563" s="76">
        <v>10880153806.5839</v>
      </c>
      <c r="V1563" s="77">
        <v>10880153806.5839</v>
      </c>
      <c r="W1563" s="77">
        <v>16738698163.975201</v>
      </c>
      <c r="X1563" s="76">
        <v>1.70564777344E-2</v>
      </c>
      <c r="Y1563" s="71">
        <v>1</v>
      </c>
      <c r="Z1563" s="71">
        <v>0</v>
      </c>
      <c r="AA1563" s="71">
        <v>0</v>
      </c>
      <c r="AB1563" s="71">
        <v>0</v>
      </c>
      <c r="AC1563" s="73">
        <v>0</v>
      </c>
      <c r="AD1563" s="73">
        <v>1</v>
      </c>
      <c r="AE1563" s="1" t="s">
        <v>3342</v>
      </c>
      <c r="AF1563" s="1" t="s">
        <v>1450</v>
      </c>
      <c r="AG1563" s="1" t="s">
        <v>1451</v>
      </c>
      <c r="AI1563" s="2" t="str">
        <f>INDEX('ISO2-ISO3'!$D$1:$D$249, MATCH($N1563, 'ISO2-ISO3'!$C$1:$C$249, 0))</f>
        <v>THA</v>
      </c>
      <c r="AJ1563" s="2" t="str">
        <f>INDEX('WB Country Groups'!$C$2:$C$219, MATCH($AI1563, 'WB Country Groups'!$B$2:$B$219, 0))</f>
        <v>East Asia &amp; Pacific</v>
      </c>
    </row>
    <row r="1564" spans="1:36">
      <c r="A1564" s="70">
        <v>45169</v>
      </c>
      <c r="B1564" s="70">
        <v>45169</v>
      </c>
      <c r="C1564" s="71">
        <v>892400</v>
      </c>
      <c r="D1564" s="1" t="s">
        <v>6954</v>
      </c>
      <c r="E1564" s="71">
        <v>2884401</v>
      </c>
      <c r="G1564" s="1" t="s">
        <v>6955</v>
      </c>
      <c r="H1564" s="72">
        <v>6706250</v>
      </c>
      <c r="I1564" s="1" t="s">
        <v>6956</v>
      </c>
      <c r="J1564" s="73">
        <v>1</v>
      </c>
      <c r="K1564" s="73">
        <v>1</v>
      </c>
      <c r="L1564" s="73">
        <v>1</v>
      </c>
      <c r="M1564" s="1">
        <v>1</v>
      </c>
      <c r="N1564" s="1" t="s">
        <v>975</v>
      </c>
      <c r="O1564" s="1" t="s">
        <v>1484</v>
      </c>
      <c r="P1564" s="1">
        <v>40301040</v>
      </c>
      <c r="Q1564" s="73">
        <v>6899293833</v>
      </c>
      <c r="R1564" s="74">
        <v>9.02</v>
      </c>
      <c r="S1564" s="1" t="s">
        <v>1565</v>
      </c>
      <c r="T1564" s="75">
        <v>7.8417500000000002</v>
      </c>
      <c r="U1564" s="76">
        <v>7935936541.4174099</v>
      </c>
      <c r="V1564" s="77">
        <v>7935936541.4174099</v>
      </c>
      <c r="W1564" s="77">
        <v>25584817551.3195</v>
      </c>
      <c r="X1564" s="76">
        <v>1.2440920167700001E-2</v>
      </c>
      <c r="Y1564" s="71">
        <v>1</v>
      </c>
      <c r="Z1564" s="71">
        <v>0</v>
      </c>
      <c r="AA1564" s="71">
        <v>0</v>
      </c>
      <c r="AB1564" s="71">
        <v>0</v>
      </c>
      <c r="AC1564" s="73">
        <v>1</v>
      </c>
      <c r="AD1564" s="73">
        <v>0</v>
      </c>
      <c r="AE1564" s="1" t="s">
        <v>1566</v>
      </c>
      <c r="AF1564" s="1" t="s">
        <v>1450</v>
      </c>
      <c r="AG1564" s="1" t="s">
        <v>3494</v>
      </c>
      <c r="AI1564" s="2" t="str">
        <f>INDEX('ISO2-ISO3'!$D$1:$D$249, MATCH($N1564, 'ISO2-ISO3'!$C$1:$C$249, 0))</f>
        <v>CHN</v>
      </c>
      <c r="AJ1564" s="2" t="str">
        <f>INDEX('WB Country Groups'!$C$2:$C$219, MATCH($AI1564, 'WB Country Groups'!$B$2:$B$219, 0))</f>
        <v>East Asia &amp; Pacific</v>
      </c>
    </row>
    <row r="1565" spans="1:36">
      <c r="A1565" s="70">
        <v>45169</v>
      </c>
      <c r="B1565" s="70">
        <v>45169</v>
      </c>
      <c r="C1565" s="71">
        <v>892400</v>
      </c>
      <c r="D1565" s="1" t="s">
        <v>6957</v>
      </c>
      <c r="E1565" s="71">
        <v>2885101</v>
      </c>
      <c r="G1565" s="1" t="s">
        <v>6958</v>
      </c>
      <c r="H1565" s="72">
        <v>6709099</v>
      </c>
      <c r="I1565" s="1" t="s">
        <v>6959</v>
      </c>
      <c r="J1565" s="73">
        <v>0.45</v>
      </c>
      <c r="K1565" s="73">
        <v>0.45</v>
      </c>
      <c r="L1565" s="73">
        <v>0.45</v>
      </c>
      <c r="M1565" s="1">
        <v>1</v>
      </c>
      <c r="N1565" s="1" t="s">
        <v>1099</v>
      </c>
      <c r="O1565" s="1" t="s">
        <v>1484</v>
      </c>
      <c r="P1565" s="1">
        <v>40101010</v>
      </c>
      <c r="Q1565" s="73">
        <v>151559001604</v>
      </c>
      <c r="R1565" s="74">
        <v>5550</v>
      </c>
      <c r="S1565" s="1" t="s">
        <v>3616</v>
      </c>
      <c r="T1565" s="75">
        <v>15230</v>
      </c>
      <c r="U1565" s="76">
        <v>24853486966.906799</v>
      </c>
      <c r="V1565" s="77">
        <v>24853486966.906799</v>
      </c>
      <c r="W1565" s="77">
        <v>55229971037.570602</v>
      </c>
      <c r="X1565" s="76">
        <v>3.8962036255100002E-2</v>
      </c>
      <c r="Y1565" s="71">
        <v>1</v>
      </c>
      <c r="Z1565" s="71">
        <v>0</v>
      </c>
      <c r="AA1565" s="71">
        <v>0</v>
      </c>
      <c r="AB1565" s="71">
        <v>0</v>
      </c>
      <c r="AC1565" s="73">
        <v>1</v>
      </c>
      <c r="AD1565" s="73">
        <v>0</v>
      </c>
      <c r="AE1565" s="1" t="s">
        <v>3617</v>
      </c>
      <c r="AF1565" s="1" t="s">
        <v>1450</v>
      </c>
      <c r="AG1565" s="1" t="s">
        <v>1451</v>
      </c>
      <c r="AI1565" s="2" t="str">
        <f>INDEX('ISO2-ISO3'!$D$1:$D$249, MATCH($N1565, 'ISO2-ISO3'!$C$1:$C$249, 0))</f>
        <v>IDN</v>
      </c>
      <c r="AJ1565" s="2" t="str">
        <f>INDEX('WB Country Groups'!$C$2:$C$219, MATCH($AI1565, 'WB Country Groups'!$B$2:$B$219, 0))</f>
        <v>East Asia &amp; Pacific</v>
      </c>
    </row>
    <row r="1566" spans="1:36">
      <c r="A1566" s="70">
        <v>45169</v>
      </c>
      <c r="B1566" s="70">
        <v>45169</v>
      </c>
      <c r="C1566" s="71">
        <v>892400</v>
      </c>
      <c r="D1566" s="1" t="s">
        <v>6960</v>
      </c>
      <c r="E1566" s="71">
        <v>2885202</v>
      </c>
      <c r="G1566" s="1" t="s">
        <v>6961</v>
      </c>
      <c r="H1566" s="72" t="s">
        <v>6962</v>
      </c>
      <c r="I1566" s="1" t="s">
        <v>6963</v>
      </c>
      <c r="J1566" s="73">
        <v>0.35</v>
      </c>
      <c r="K1566" s="73">
        <v>0.3</v>
      </c>
      <c r="L1566" s="73">
        <v>0.06</v>
      </c>
      <c r="M1566" s="1">
        <v>0.2</v>
      </c>
      <c r="N1566" s="1" t="s">
        <v>975</v>
      </c>
      <c r="O1566" s="1" t="s">
        <v>1548</v>
      </c>
      <c r="P1566" s="1">
        <v>55105020</v>
      </c>
      <c r="Q1566" s="73">
        <v>23663781655</v>
      </c>
      <c r="R1566" s="74">
        <v>22.06</v>
      </c>
      <c r="S1566" s="1" t="s">
        <v>3323</v>
      </c>
      <c r="T1566" s="75">
        <v>7.2785000000000002</v>
      </c>
      <c r="U1566" s="76">
        <v>4303274218.3908796</v>
      </c>
      <c r="V1566" s="77">
        <v>4303274218.3908796</v>
      </c>
      <c r="W1566" s="77">
        <v>71606131972.963699</v>
      </c>
      <c r="X1566" s="76">
        <v>6.7461087587000002E-3</v>
      </c>
      <c r="Y1566" s="71">
        <v>1</v>
      </c>
      <c r="Z1566" s="71">
        <v>0</v>
      </c>
      <c r="AA1566" s="71">
        <v>0</v>
      </c>
      <c r="AB1566" s="71">
        <v>0</v>
      </c>
      <c r="AC1566" s="73">
        <v>1</v>
      </c>
      <c r="AD1566" s="73">
        <v>0</v>
      </c>
      <c r="AE1566" s="1" t="s">
        <v>3324</v>
      </c>
      <c r="AF1566" s="1" t="s">
        <v>1450</v>
      </c>
      <c r="AG1566" s="1" t="s">
        <v>1585</v>
      </c>
      <c r="AI1566" s="2" t="str">
        <f>INDEX('ISO2-ISO3'!$D$1:$D$249, MATCH($N1566, 'ISO2-ISO3'!$C$1:$C$249, 0))</f>
        <v>CHN</v>
      </c>
      <c r="AJ1566" s="2" t="str">
        <f>INDEX('WB Country Groups'!$C$2:$C$219, MATCH($AI1566, 'WB Country Groups'!$B$2:$B$219, 0))</f>
        <v>East Asia &amp; Pacific</v>
      </c>
    </row>
    <row r="1567" spans="1:36">
      <c r="A1567" s="70">
        <v>45169</v>
      </c>
      <c r="B1567" s="70">
        <v>45169</v>
      </c>
      <c r="C1567" s="71">
        <v>892400</v>
      </c>
      <c r="D1567" s="1" t="s">
        <v>6964</v>
      </c>
      <c r="E1567" s="71">
        <v>2885302</v>
      </c>
      <c r="G1567" s="1" t="s">
        <v>6965</v>
      </c>
      <c r="H1567" s="72" t="s">
        <v>6966</v>
      </c>
      <c r="I1567" s="1" t="s">
        <v>6967</v>
      </c>
      <c r="J1567" s="73">
        <v>0.4</v>
      </c>
      <c r="K1567" s="73">
        <v>0.3</v>
      </c>
      <c r="L1567" s="73">
        <v>0.06</v>
      </c>
      <c r="M1567" s="1">
        <v>0.2</v>
      </c>
      <c r="N1567" s="1" t="s">
        <v>975</v>
      </c>
      <c r="O1567" s="1" t="s">
        <v>1548</v>
      </c>
      <c r="P1567" s="1">
        <v>55105010</v>
      </c>
      <c r="Q1567" s="73">
        <v>2816743645</v>
      </c>
      <c r="R1567" s="74">
        <v>9.18</v>
      </c>
      <c r="S1567" s="1" t="s">
        <v>3323</v>
      </c>
      <c r="T1567" s="75">
        <v>7.2785000000000002</v>
      </c>
      <c r="U1567" s="76">
        <v>213156886.67527601</v>
      </c>
      <c r="V1567" s="77">
        <v>213156886.67527601</v>
      </c>
      <c r="W1567" s="77">
        <v>3546913206.9216199</v>
      </c>
      <c r="X1567" s="76">
        <v>3.3415940220000003E-4</v>
      </c>
      <c r="Y1567" s="71">
        <v>0</v>
      </c>
      <c r="Z1567" s="71">
        <v>1</v>
      </c>
      <c r="AA1567" s="71">
        <v>0</v>
      </c>
      <c r="AB1567" s="71">
        <v>0</v>
      </c>
      <c r="AC1567" s="73">
        <v>0.65</v>
      </c>
      <c r="AD1567" s="73">
        <v>0.35</v>
      </c>
      <c r="AE1567" s="1" t="s">
        <v>3324</v>
      </c>
      <c r="AF1567" s="1" t="s">
        <v>1450</v>
      </c>
      <c r="AG1567" s="1" t="s">
        <v>1585</v>
      </c>
      <c r="AI1567" s="2" t="str">
        <f>INDEX('ISO2-ISO3'!$D$1:$D$249, MATCH($N1567, 'ISO2-ISO3'!$C$1:$C$249, 0))</f>
        <v>CHN</v>
      </c>
      <c r="AJ1567" s="2" t="str">
        <f>INDEX('WB Country Groups'!$C$2:$C$219, MATCH($AI1567, 'WB Country Groups'!$B$2:$B$219, 0))</f>
        <v>East Asia &amp; Pacific</v>
      </c>
    </row>
    <row r="1568" spans="1:36">
      <c r="A1568" s="70">
        <v>45169</v>
      </c>
      <c r="B1568" s="70">
        <v>45169</v>
      </c>
      <c r="C1568" s="71">
        <v>892400</v>
      </c>
      <c r="D1568" s="1" t="s">
        <v>6968</v>
      </c>
      <c r="E1568" s="71">
        <v>2885801</v>
      </c>
      <c r="G1568" s="1" t="s">
        <v>6969</v>
      </c>
      <c r="H1568" s="72">
        <v>6718976</v>
      </c>
      <c r="I1568" s="1" t="s">
        <v>6970</v>
      </c>
      <c r="J1568" s="73">
        <v>1</v>
      </c>
      <c r="K1568" s="73">
        <v>1</v>
      </c>
      <c r="L1568" s="73">
        <v>1</v>
      </c>
      <c r="M1568" s="1">
        <v>1</v>
      </c>
      <c r="N1568" s="1" t="s">
        <v>975</v>
      </c>
      <c r="O1568" s="1" t="s">
        <v>1484</v>
      </c>
      <c r="P1568" s="1">
        <v>40301020</v>
      </c>
      <c r="Q1568" s="73">
        <v>7441175000</v>
      </c>
      <c r="R1568" s="74">
        <v>11.9</v>
      </c>
      <c r="S1568" s="1" t="s">
        <v>1565</v>
      </c>
      <c r="T1568" s="75">
        <v>7.8417500000000002</v>
      </c>
      <c r="U1568" s="76">
        <v>11292120062.486099</v>
      </c>
      <c r="V1568" s="77">
        <v>11292120062.486099</v>
      </c>
      <c r="W1568" s="77">
        <v>113064687879.556</v>
      </c>
      <c r="X1568" s="76">
        <v>1.7702304383200002E-2</v>
      </c>
      <c r="Y1568" s="71">
        <v>1</v>
      </c>
      <c r="Z1568" s="71">
        <v>0</v>
      </c>
      <c r="AA1568" s="71">
        <v>0</v>
      </c>
      <c r="AB1568" s="71">
        <v>0</v>
      </c>
      <c r="AC1568" s="73">
        <v>1</v>
      </c>
      <c r="AD1568" s="73">
        <v>0</v>
      </c>
      <c r="AE1568" s="1" t="s">
        <v>1566</v>
      </c>
      <c r="AF1568" s="1" t="s">
        <v>1450</v>
      </c>
      <c r="AG1568" s="1" t="s">
        <v>3494</v>
      </c>
      <c r="AI1568" s="2" t="str">
        <f>INDEX('ISO2-ISO3'!$D$1:$D$249, MATCH($N1568, 'ISO2-ISO3'!$C$1:$C$249, 0))</f>
        <v>CHN</v>
      </c>
      <c r="AJ1568" s="2" t="str">
        <f>INDEX('WB Country Groups'!$C$2:$C$219, MATCH($AI1568, 'WB Country Groups'!$B$2:$B$219, 0))</f>
        <v>East Asia &amp; Pacific</v>
      </c>
    </row>
    <row r="1569" spans="1:36">
      <c r="A1569" s="70">
        <v>45169</v>
      </c>
      <c r="B1569" s="70">
        <v>45169</v>
      </c>
      <c r="C1569" s="71">
        <v>892400</v>
      </c>
      <c r="D1569" s="1" t="s">
        <v>6971</v>
      </c>
      <c r="E1569" s="71">
        <v>2885804</v>
      </c>
      <c r="G1569" s="1" t="s">
        <v>6972</v>
      </c>
      <c r="H1569" s="72" t="s">
        <v>6973</v>
      </c>
      <c r="I1569" s="1" t="s">
        <v>6974</v>
      </c>
      <c r="J1569" s="73">
        <v>0.04</v>
      </c>
      <c r="K1569" s="73">
        <v>0.04</v>
      </c>
      <c r="L1569" s="73">
        <v>8.0000000000000002E-3</v>
      </c>
      <c r="M1569" s="1">
        <v>0.2</v>
      </c>
      <c r="N1569" s="1" t="s">
        <v>975</v>
      </c>
      <c r="O1569" s="1" t="s">
        <v>1484</v>
      </c>
      <c r="P1569" s="1">
        <v>40301020</v>
      </c>
      <c r="Q1569" s="73">
        <v>20823530000</v>
      </c>
      <c r="R1569" s="74">
        <v>35.630000000000003</v>
      </c>
      <c r="S1569" s="1" t="s">
        <v>3323</v>
      </c>
      <c r="T1569" s="75">
        <v>7.2785000000000002</v>
      </c>
      <c r="U1569" s="76">
        <v>815489316.64491296</v>
      </c>
      <c r="V1569" s="77">
        <v>815489316.64491296</v>
      </c>
      <c r="W1569" s="77">
        <v>113064687879.556</v>
      </c>
      <c r="X1569" s="76">
        <v>1.2784171638999999E-3</v>
      </c>
      <c r="Y1569" s="71">
        <v>1</v>
      </c>
      <c r="Z1569" s="71">
        <v>0</v>
      </c>
      <c r="AA1569" s="71">
        <v>0</v>
      </c>
      <c r="AB1569" s="71">
        <v>0</v>
      </c>
      <c r="AC1569" s="73">
        <v>0.65</v>
      </c>
      <c r="AD1569" s="73">
        <v>0.35</v>
      </c>
      <c r="AE1569" s="1" t="s">
        <v>3324</v>
      </c>
      <c r="AF1569" s="1" t="s">
        <v>1450</v>
      </c>
      <c r="AG1569" s="1" t="s">
        <v>1585</v>
      </c>
      <c r="AI1569" s="2" t="str">
        <f>INDEX('ISO2-ISO3'!$D$1:$D$249, MATCH($N1569, 'ISO2-ISO3'!$C$1:$C$249, 0))</f>
        <v>CHN</v>
      </c>
      <c r="AJ1569" s="2" t="str">
        <f>INDEX('WB Country Groups'!$C$2:$C$219, MATCH($AI1569, 'WB Country Groups'!$B$2:$B$219, 0))</f>
        <v>East Asia &amp; Pacific</v>
      </c>
    </row>
    <row r="1570" spans="1:36">
      <c r="A1570" s="70">
        <v>45169</v>
      </c>
      <c r="B1570" s="70">
        <v>45169</v>
      </c>
      <c r="C1570" s="71">
        <v>892400</v>
      </c>
      <c r="D1570" s="1" t="s">
        <v>6975</v>
      </c>
      <c r="E1570" s="71">
        <v>2886901</v>
      </c>
      <c r="G1570" s="1" t="s">
        <v>6976</v>
      </c>
      <c r="H1570" s="72">
        <v>6433912</v>
      </c>
      <c r="I1570" s="1" t="s">
        <v>6977</v>
      </c>
      <c r="J1570" s="73">
        <v>0.9</v>
      </c>
      <c r="K1570" s="73">
        <v>0.9</v>
      </c>
      <c r="L1570" s="73">
        <v>0.9</v>
      </c>
      <c r="M1570" s="1">
        <v>1</v>
      </c>
      <c r="N1570" s="1" t="s">
        <v>1330</v>
      </c>
      <c r="O1570" s="1" t="s">
        <v>1484</v>
      </c>
      <c r="P1570" s="1">
        <v>40101010</v>
      </c>
      <c r="Q1570" s="73">
        <v>15438524594</v>
      </c>
      <c r="R1570" s="74">
        <v>24.45</v>
      </c>
      <c r="S1570" s="1" t="s">
        <v>3111</v>
      </c>
      <c r="T1570" s="75">
        <v>31.846499999999999</v>
      </c>
      <c r="U1570" s="76">
        <v>10667568922.518</v>
      </c>
      <c r="V1570" s="77">
        <v>10667568922.518</v>
      </c>
      <c r="W1570" s="77">
        <v>11852854358.353399</v>
      </c>
      <c r="X1570" s="76">
        <v>1.6723215042899999E-2</v>
      </c>
      <c r="Y1570" s="71">
        <v>1</v>
      </c>
      <c r="Z1570" s="71">
        <v>0</v>
      </c>
      <c r="AA1570" s="71">
        <v>0</v>
      </c>
      <c r="AB1570" s="71">
        <v>0</v>
      </c>
      <c r="AC1570" s="73">
        <v>1</v>
      </c>
      <c r="AD1570" s="73">
        <v>0</v>
      </c>
      <c r="AE1570" s="1" t="s">
        <v>3112</v>
      </c>
      <c r="AF1570" s="1" t="s">
        <v>1450</v>
      </c>
      <c r="AG1570" s="1" t="s">
        <v>1451</v>
      </c>
      <c r="AI1570" s="2" t="str">
        <f>INDEX('ISO2-ISO3'!$D$1:$D$249, MATCH($N1570, 'ISO2-ISO3'!$C$1:$C$249, 0))</f>
        <v>TWN</v>
      </c>
      <c r="AJ1570" s="2" t="str">
        <f>INDEX('WB Country Groups'!$C$2:$C$219, MATCH($AI1570, 'WB Country Groups'!$B$2:$B$219, 0))</f>
        <v>East Asia &amp; Pacific</v>
      </c>
    </row>
    <row r="1571" spans="1:36">
      <c r="A1571" s="70">
        <v>45169</v>
      </c>
      <c r="B1571" s="70">
        <v>45169</v>
      </c>
      <c r="C1571" s="71">
        <v>892400</v>
      </c>
      <c r="D1571" s="1" t="s">
        <v>6978</v>
      </c>
      <c r="E1571" s="71">
        <v>2887001</v>
      </c>
      <c r="G1571" s="1" t="s">
        <v>6979</v>
      </c>
      <c r="H1571" s="72">
        <v>6346333</v>
      </c>
      <c r="I1571" s="1" t="s">
        <v>6980</v>
      </c>
      <c r="J1571" s="73">
        <v>0.95</v>
      </c>
      <c r="K1571" s="73">
        <v>0.95</v>
      </c>
      <c r="L1571" s="73">
        <v>0.95</v>
      </c>
      <c r="M1571" s="1">
        <v>1</v>
      </c>
      <c r="N1571" s="1" t="s">
        <v>1330</v>
      </c>
      <c r="O1571" s="1" t="s">
        <v>1474</v>
      </c>
      <c r="P1571" s="1">
        <v>45301020</v>
      </c>
      <c r="Q1571" s="73">
        <v>608511469</v>
      </c>
      <c r="R1571" s="74">
        <v>399.5</v>
      </c>
      <c r="S1571" s="1" t="s">
        <v>3111</v>
      </c>
      <c r="T1571" s="75">
        <v>31.846499999999999</v>
      </c>
      <c r="U1571" s="76">
        <v>7251827210.9093599</v>
      </c>
      <c r="V1571" s="77">
        <v>7251827210.9093599</v>
      </c>
      <c r="W1571" s="77">
        <v>7633502327.2730103</v>
      </c>
      <c r="X1571" s="76">
        <v>1.13684633099E-2</v>
      </c>
      <c r="Y1571" s="71">
        <v>0</v>
      </c>
      <c r="Z1571" s="71">
        <v>1</v>
      </c>
      <c r="AA1571" s="71">
        <v>0</v>
      </c>
      <c r="AB1571" s="71">
        <v>0</v>
      </c>
      <c r="AC1571" s="73">
        <v>1</v>
      </c>
      <c r="AD1571" s="73">
        <v>0</v>
      </c>
      <c r="AE1571" s="1" t="s">
        <v>3112</v>
      </c>
      <c r="AF1571" s="1" t="s">
        <v>1450</v>
      </c>
      <c r="AG1571" s="1" t="s">
        <v>1451</v>
      </c>
      <c r="AI1571" s="2" t="str">
        <f>INDEX('ISO2-ISO3'!$D$1:$D$249, MATCH($N1571, 'ISO2-ISO3'!$C$1:$C$249, 0))</f>
        <v>TWN</v>
      </c>
      <c r="AJ1571" s="2" t="str">
        <f>INDEX('WB Country Groups'!$C$2:$C$219, MATCH($AI1571, 'WB Country Groups'!$B$2:$B$219, 0))</f>
        <v>East Asia &amp; Pacific</v>
      </c>
    </row>
    <row r="1572" spans="1:36">
      <c r="A1572" s="70">
        <v>45169</v>
      </c>
      <c r="B1572" s="70">
        <v>45169</v>
      </c>
      <c r="C1572" s="71">
        <v>892400</v>
      </c>
      <c r="D1572" s="1" t="s">
        <v>6981</v>
      </c>
      <c r="E1572" s="71">
        <v>2889501</v>
      </c>
      <c r="G1572" s="1" t="s">
        <v>6982</v>
      </c>
      <c r="H1572" s="72">
        <v>4491235</v>
      </c>
      <c r="I1572" s="1" t="s">
        <v>6983</v>
      </c>
      <c r="J1572" s="73">
        <v>0.85</v>
      </c>
      <c r="K1572" s="73">
        <v>0.85</v>
      </c>
      <c r="L1572" s="73">
        <v>0.85</v>
      </c>
      <c r="M1572" s="1">
        <v>1</v>
      </c>
      <c r="N1572" s="1" t="s">
        <v>1105</v>
      </c>
      <c r="O1572" s="1" t="s">
        <v>1467</v>
      </c>
      <c r="P1572" s="1">
        <v>20102010</v>
      </c>
      <c r="Q1572" s="73">
        <v>181884835</v>
      </c>
      <c r="R1572" s="74">
        <v>78.08</v>
      </c>
      <c r="S1572" s="1" t="s">
        <v>1456</v>
      </c>
      <c r="T1572" s="75">
        <v>0.92136177270005104</v>
      </c>
      <c r="U1572" s="76">
        <v>13101620977.724001</v>
      </c>
      <c r="V1572" s="77">
        <v>13101620977.724001</v>
      </c>
      <c r="W1572" s="77">
        <v>15413671738.498899</v>
      </c>
      <c r="X1572" s="76">
        <v>2.0539002523600001E-2</v>
      </c>
      <c r="Y1572" s="71">
        <v>0</v>
      </c>
      <c r="Z1572" s="71">
        <v>1</v>
      </c>
      <c r="AA1572" s="71">
        <v>0</v>
      </c>
      <c r="AB1572" s="71">
        <v>0</v>
      </c>
      <c r="AC1572" s="73">
        <v>0</v>
      </c>
      <c r="AD1572" s="73">
        <v>1</v>
      </c>
      <c r="AE1572" s="1" t="s">
        <v>1655</v>
      </c>
      <c r="AF1572" s="1" t="s">
        <v>1450</v>
      </c>
      <c r="AG1572" s="1" t="s">
        <v>1451</v>
      </c>
      <c r="AI1572" s="2" t="str">
        <f>INDEX('ISO2-ISO3'!$D$1:$D$249, MATCH($N1572, 'ISO2-ISO3'!$C$1:$C$249, 0))</f>
        <v>IRL</v>
      </c>
      <c r="AJ1572" s="2" t="str">
        <f>INDEX('WB Country Groups'!$C$2:$C$219, MATCH($AI1572, 'WB Country Groups'!$B$2:$B$219, 0))</f>
        <v>Europe &amp; Central Asia</v>
      </c>
    </row>
    <row r="1573" spans="1:36">
      <c r="A1573" s="70">
        <v>45169</v>
      </c>
      <c r="B1573" s="70">
        <v>45169</v>
      </c>
      <c r="C1573" s="71">
        <v>892400</v>
      </c>
      <c r="D1573" s="1" t="s">
        <v>6984</v>
      </c>
      <c r="E1573" s="71">
        <v>2891401</v>
      </c>
      <c r="G1573" s="1" t="s">
        <v>6985</v>
      </c>
      <c r="H1573" s="72">
        <v>6725299</v>
      </c>
      <c r="I1573" s="1" t="s">
        <v>6986</v>
      </c>
      <c r="J1573" s="73">
        <v>0.95</v>
      </c>
      <c r="K1573" s="73">
        <v>0.95</v>
      </c>
      <c r="L1573" s="73">
        <v>0.95</v>
      </c>
      <c r="M1573" s="1">
        <v>1</v>
      </c>
      <c r="N1573" s="1" t="s">
        <v>975</v>
      </c>
      <c r="O1573" s="1" t="s">
        <v>1462</v>
      </c>
      <c r="P1573" s="1">
        <v>15104030</v>
      </c>
      <c r="Q1573" s="73">
        <v>5736940000</v>
      </c>
      <c r="R1573" s="74">
        <v>12.34</v>
      </c>
      <c r="S1573" s="1" t="s">
        <v>1565</v>
      </c>
      <c r="T1573" s="75">
        <v>7.8417500000000002</v>
      </c>
      <c r="U1573" s="76">
        <v>8576420775.9747496</v>
      </c>
      <c r="V1573" s="77">
        <v>8576420775.9747496</v>
      </c>
      <c r="W1573" s="77">
        <v>43936022657.827797</v>
      </c>
      <c r="X1573" s="76">
        <v>1.34449873234E-2</v>
      </c>
      <c r="Y1573" s="71">
        <v>1</v>
      </c>
      <c r="Z1573" s="71">
        <v>0</v>
      </c>
      <c r="AA1573" s="71">
        <v>0</v>
      </c>
      <c r="AB1573" s="71">
        <v>0</v>
      </c>
      <c r="AC1573" s="73">
        <v>1</v>
      </c>
      <c r="AD1573" s="73">
        <v>0</v>
      </c>
      <c r="AE1573" s="1" t="s">
        <v>1566</v>
      </c>
      <c r="AF1573" s="1" t="s">
        <v>1450</v>
      </c>
      <c r="AG1573" s="1" t="s">
        <v>3494</v>
      </c>
      <c r="AI1573" s="2" t="str">
        <f>INDEX('ISO2-ISO3'!$D$1:$D$249, MATCH($N1573, 'ISO2-ISO3'!$C$1:$C$249, 0))</f>
        <v>CHN</v>
      </c>
      <c r="AJ1573" s="2" t="str">
        <f>INDEX('WB Country Groups'!$C$2:$C$219, MATCH($AI1573, 'WB Country Groups'!$B$2:$B$219, 0))</f>
        <v>East Asia &amp; Pacific</v>
      </c>
    </row>
    <row r="1574" spans="1:36">
      <c r="A1574" s="70">
        <v>45169</v>
      </c>
      <c r="B1574" s="70">
        <v>45169</v>
      </c>
      <c r="C1574" s="71">
        <v>892400</v>
      </c>
      <c r="D1574" s="1" t="s">
        <v>6987</v>
      </c>
      <c r="E1574" s="71">
        <v>2891405</v>
      </c>
      <c r="G1574" s="1" t="s">
        <v>6988</v>
      </c>
      <c r="H1574" s="72" t="s">
        <v>6989</v>
      </c>
      <c r="I1574" s="1" t="s">
        <v>6990</v>
      </c>
      <c r="J1574" s="73">
        <v>0.65</v>
      </c>
      <c r="K1574" s="73">
        <v>0.3</v>
      </c>
      <c r="L1574" s="73">
        <v>0.06</v>
      </c>
      <c r="M1574" s="1">
        <v>0.2</v>
      </c>
      <c r="N1574" s="1" t="s">
        <v>975</v>
      </c>
      <c r="O1574" s="1" t="s">
        <v>1462</v>
      </c>
      <c r="P1574" s="1">
        <v>15104030</v>
      </c>
      <c r="Q1574" s="73">
        <v>20589631240</v>
      </c>
      <c r="R1574" s="74">
        <v>12.36</v>
      </c>
      <c r="S1574" s="1" t="s">
        <v>3323</v>
      </c>
      <c r="T1574" s="75">
        <v>7.2785000000000002</v>
      </c>
      <c r="U1574" s="76">
        <v>2097859521.54757</v>
      </c>
      <c r="V1574" s="77">
        <v>2097859521.54757</v>
      </c>
      <c r="W1574" s="77">
        <v>43936022657.827797</v>
      </c>
      <c r="X1574" s="76">
        <v>3.2887489326999999E-3</v>
      </c>
      <c r="Y1574" s="71">
        <v>1</v>
      </c>
      <c r="Z1574" s="71">
        <v>0</v>
      </c>
      <c r="AA1574" s="71">
        <v>0</v>
      </c>
      <c r="AB1574" s="71">
        <v>0</v>
      </c>
      <c r="AC1574" s="73">
        <v>1</v>
      </c>
      <c r="AD1574" s="73">
        <v>0</v>
      </c>
      <c r="AE1574" s="1" t="s">
        <v>3324</v>
      </c>
      <c r="AF1574" s="1" t="s">
        <v>1450</v>
      </c>
      <c r="AG1574" s="1" t="s">
        <v>1585</v>
      </c>
      <c r="AI1574" s="2" t="str">
        <f>INDEX('ISO2-ISO3'!$D$1:$D$249, MATCH($N1574, 'ISO2-ISO3'!$C$1:$C$249, 0))</f>
        <v>CHN</v>
      </c>
      <c r="AJ1574" s="2" t="str">
        <f>INDEX('WB Country Groups'!$C$2:$C$219, MATCH($AI1574, 'WB Country Groups'!$B$2:$B$219, 0))</f>
        <v>East Asia &amp; Pacific</v>
      </c>
    </row>
    <row r="1575" spans="1:36">
      <c r="A1575" s="70">
        <v>45169</v>
      </c>
      <c r="B1575" s="70">
        <v>45169</v>
      </c>
      <c r="C1575" s="71">
        <v>892400</v>
      </c>
      <c r="D1575" s="1" t="s">
        <v>6991</v>
      </c>
      <c r="E1575" s="71">
        <v>2891501</v>
      </c>
      <c r="G1575" s="1" t="s">
        <v>6992</v>
      </c>
      <c r="H1575" s="72">
        <v>6711566</v>
      </c>
      <c r="I1575" s="1" t="s">
        <v>6993</v>
      </c>
      <c r="J1575" s="73">
        <v>0.4</v>
      </c>
      <c r="K1575" s="73">
        <v>0.4</v>
      </c>
      <c r="L1575" s="73">
        <v>0.4</v>
      </c>
      <c r="M1575" s="1">
        <v>1</v>
      </c>
      <c r="N1575" s="1" t="s">
        <v>975</v>
      </c>
      <c r="O1575" s="1" t="s">
        <v>1548</v>
      </c>
      <c r="P1575" s="1">
        <v>55105010</v>
      </c>
      <c r="Q1575" s="73">
        <v>4810443740</v>
      </c>
      <c r="R1575" s="74">
        <v>15.36</v>
      </c>
      <c r="S1575" s="1" t="s">
        <v>1565</v>
      </c>
      <c r="T1575" s="75">
        <v>7.8417500000000002</v>
      </c>
      <c r="U1575" s="76">
        <v>3768975845.7691202</v>
      </c>
      <c r="V1575" s="77">
        <v>3768975845.7691202</v>
      </c>
      <c r="W1575" s="77">
        <v>9422439614.4228001</v>
      </c>
      <c r="X1575" s="76">
        <v>5.9085058664999999E-3</v>
      </c>
      <c r="Y1575" s="71">
        <v>1</v>
      </c>
      <c r="Z1575" s="71">
        <v>0</v>
      </c>
      <c r="AA1575" s="71">
        <v>0</v>
      </c>
      <c r="AB1575" s="71">
        <v>0</v>
      </c>
      <c r="AC1575" s="73">
        <v>1</v>
      </c>
      <c r="AD1575" s="73">
        <v>0</v>
      </c>
      <c r="AE1575" s="1" t="s">
        <v>1566</v>
      </c>
      <c r="AF1575" s="1" t="s">
        <v>1450</v>
      </c>
      <c r="AG1575" s="1" t="s">
        <v>3271</v>
      </c>
      <c r="AI1575" s="2" t="str">
        <f>INDEX('ISO2-ISO3'!$D$1:$D$249, MATCH($N1575, 'ISO2-ISO3'!$C$1:$C$249, 0))</f>
        <v>CHN</v>
      </c>
      <c r="AJ1575" s="2" t="str">
        <f>INDEX('WB Country Groups'!$C$2:$C$219, MATCH($AI1575, 'WB Country Groups'!$B$2:$B$219, 0))</f>
        <v>East Asia &amp; Pacific</v>
      </c>
    </row>
    <row r="1576" spans="1:36">
      <c r="A1576" s="70">
        <v>45169</v>
      </c>
      <c r="B1576" s="70">
        <v>45169</v>
      </c>
      <c r="C1576" s="71">
        <v>892400</v>
      </c>
      <c r="D1576" s="1" t="s">
        <v>6994</v>
      </c>
      <c r="E1576" s="71">
        <v>2891701</v>
      </c>
      <c r="G1576" s="1" t="s">
        <v>6995</v>
      </c>
      <c r="H1576" s="72">
        <v>6707899</v>
      </c>
      <c r="I1576" s="1" t="s">
        <v>6996</v>
      </c>
      <c r="J1576" s="73">
        <v>0.4</v>
      </c>
      <c r="K1576" s="73">
        <v>0.4</v>
      </c>
      <c r="L1576" s="73">
        <v>0.4</v>
      </c>
      <c r="M1576" s="1">
        <v>1</v>
      </c>
      <c r="N1576" s="1" t="s">
        <v>975</v>
      </c>
      <c r="O1576" s="1" t="s">
        <v>1467</v>
      </c>
      <c r="P1576" s="1">
        <v>20101010</v>
      </c>
      <c r="Q1576" s="73">
        <v>6210662836</v>
      </c>
      <c r="R1576" s="74">
        <v>3.52</v>
      </c>
      <c r="S1576" s="1" t="s">
        <v>1565</v>
      </c>
      <c r="T1576" s="75">
        <v>7.8417500000000002</v>
      </c>
      <c r="U1576" s="76">
        <v>1115135431.8982401</v>
      </c>
      <c r="V1576" s="77">
        <v>1115135431.8982401</v>
      </c>
      <c r="W1576" s="77">
        <v>3461458155.6208801</v>
      </c>
      <c r="X1576" s="76">
        <v>1.7481630318E-3</v>
      </c>
      <c r="Y1576" s="71">
        <v>0</v>
      </c>
      <c r="Z1576" s="71">
        <v>1</v>
      </c>
      <c r="AA1576" s="71">
        <v>0</v>
      </c>
      <c r="AB1576" s="71">
        <v>0</v>
      </c>
      <c r="AC1576" s="73">
        <v>1</v>
      </c>
      <c r="AD1576" s="73">
        <v>0</v>
      </c>
      <c r="AE1576" s="1" t="s">
        <v>1566</v>
      </c>
      <c r="AF1576" s="1" t="s">
        <v>1450</v>
      </c>
      <c r="AG1576" s="1" t="s">
        <v>3494</v>
      </c>
      <c r="AI1576" s="2" t="str">
        <f>INDEX('ISO2-ISO3'!$D$1:$D$249, MATCH($N1576, 'ISO2-ISO3'!$C$1:$C$249, 0))</f>
        <v>CHN</v>
      </c>
      <c r="AJ1576" s="2" t="str">
        <f>INDEX('WB Country Groups'!$C$2:$C$219, MATCH($AI1576, 'WB Country Groups'!$B$2:$B$219, 0))</f>
        <v>East Asia &amp; Pacific</v>
      </c>
    </row>
    <row r="1577" spans="1:36">
      <c r="A1577" s="70">
        <v>45169</v>
      </c>
      <c r="B1577" s="70">
        <v>45169</v>
      </c>
      <c r="C1577" s="71">
        <v>892400</v>
      </c>
      <c r="D1577" s="1" t="s">
        <v>6997</v>
      </c>
      <c r="E1577" s="71">
        <v>2891901</v>
      </c>
      <c r="G1577" s="1" t="s">
        <v>6998</v>
      </c>
      <c r="H1577" s="72">
        <v>6718255</v>
      </c>
      <c r="I1577" s="1" t="s">
        <v>6999</v>
      </c>
      <c r="J1577" s="73">
        <v>1</v>
      </c>
      <c r="K1577" s="73">
        <v>1</v>
      </c>
      <c r="L1577" s="73">
        <v>1</v>
      </c>
      <c r="M1577" s="1">
        <v>1</v>
      </c>
      <c r="N1577" s="1" t="s">
        <v>975</v>
      </c>
      <c r="O1577" s="1" t="s">
        <v>1455</v>
      </c>
      <c r="P1577" s="1">
        <v>25102010</v>
      </c>
      <c r="Q1577" s="73">
        <v>2318776000</v>
      </c>
      <c r="R1577" s="74">
        <v>9.3000000000000007</v>
      </c>
      <c r="S1577" s="1" t="s">
        <v>1565</v>
      </c>
      <c r="T1577" s="75">
        <v>7.8417500000000002</v>
      </c>
      <c r="U1577" s="76">
        <v>2749975043.8358798</v>
      </c>
      <c r="V1577" s="77">
        <v>2749975043.8358798</v>
      </c>
      <c r="W1577" s="77">
        <v>24839391856.387001</v>
      </c>
      <c r="X1577" s="76">
        <v>4.3110500953999998E-3</v>
      </c>
      <c r="Y1577" s="71">
        <v>1</v>
      </c>
      <c r="Z1577" s="71">
        <v>0</v>
      </c>
      <c r="AA1577" s="71">
        <v>0</v>
      </c>
      <c r="AB1577" s="71">
        <v>0</v>
      </c>
      <c r="AC1577" s="73">
        <v>1</v>
      </c>
      <c r="AD1577" s="73">
        <v>0</v>
      </c>
      <c r="AE1577" s="1" t="s">
        <v>1566</v>
      </c>
      <c r="AF1577" s="1" t="s">
        <v>1450</v>
      </c>
      <c r="AG1577" s="1" t="s">
        <v>3494</v>
      </c>
      <c r="AI1577" s="2" t="str">
        <f>INDEX('ISO2-ISO3'!$D$1:$D$249, MATCH($N1577, 'ISO2-ISO3'!$C$1:$C$249, 0))</f>
        <v>CHN</v>
      </c>
      <c r="AJ1577" s="2" t="str">
        <f>INDEX('WB Country Groups'!$C$2:$C$219, MATCH($AI1577, 'WB Country Groups'!$B$2:$B$219, 0))</f>
        <v>East Asia &amp; Pacific</v>
      </c>
    </row>
    <row r="1578" spans="1:36">
      <c r="A1578" s="70">
        <v>45169</v>
      </c>
      <c r="B1578" s="70">
        <v>45169</v>
      </c>
      <c r="C1578" s="71">
        <v>892400</v>
      </c>
      <c r="D1578" s="1" t="s">
        <v>7000</v>
      </c>
      <c r="E1578" s="71">
        <v>2891904</v>
      </c>
      <c r="G1578" s="1" t="s">
        <v>7001</v>
      </c>
      <c r="H1578" s="72" t="s">
        <v>7002</v>
      </c>
      <c r="I1578" s="1" t="s">
        <v>7003</v>
      </c>
      <c r="J1578" s="73">
        <v>0.12</v>
      </c>
      <c r="K1578" s="73">
        <v>0.12</v>
      </c>
      <c r="L1578" s="73">
        <v>2.4E-2</v>
      </c>
      <c r="M1578" s="1">
        <v>0.2</v>
      </c>
      <c r="N1578" s="1" t="s">
        <v>975</v>
      </c>
      <c r="O1578" s="1" t="s">
        <v>1455</v>
      </c>
      <c r="P1578" s="1">
        <v>25102010</v>
      </c>
      <c r="Q1578" s="73">
        <v>6167608826</v>
      </c>
      <c r="R1578" s="74">
        <v>26.11</v>
      </c>
      <c r="S1578" s="1" t="s">
        <v>3323</v>
      </c>
      <c r="T1578" s="75">
        <v>7.2785000000000002</v>
      </c>
      <c r="U1578" s="76">
        <v>530998199.453821</v>
      </c>
      <c r="V1578" s="77">
        <v>530998199.453821</v>
      </c>
      <c r="W1578" s="77">
        <v>24839391856.387001</v>
      </c>
      <c r="X1578" s="76">
        <v>8.3242931369999999E-4</v>
      </c>
      <c r="Y1578" s="71">
        <v>1</v>
      </c>
      <c r="Z1578" s="71">
        <v>0</v>
      </c>
      <c r="AA1578" s="71">
        <v>0</v>
      </c>
      <c r="AB1578" s="71">
        <v>0</v>
      </c>
      <c r="AC1578" s="73">
        <v>0</v>
      </c>
      <c r="AD1578" s="73">
        <v>1</v>
      </c>
      <c r="AE1578" s="1" t="s">
        <v>3324</v>
      </c>
      <c r="AF1578" s="1" t="s">
        <v>1450</v>
      </c>
      <c r="AG1578" s="1" t="s">
        <v>1585</v>
      </c>
      <c r="AI1578" s="2" t="str">
        <f>INDEX('ISO2-ISO3'!$D$1:$D$249, MATCH($N1578, 'ISO2-ISO3'!$C$1:$C$249, 0))</f>
        <v>CHN</v>
      </c>
      <c r="AJ1578" s="2" t="str">
        <f>INDEX('WB Country Groups'!$C$2:$C$219, MATCH($AI1578, 'WB Country Groups'!$B$2:$B$219, 0))</f>
        <v>East Asia &amp; Pacific</v>
      </c>
    </row>
    <row r="1579" spans="1:36">
      <c r="A1579" s="70">
        <v>45169</v>
      </c>
      <c r="B1579" s="70">
        <v>45169</v>
      </c>
      <c r="C1579" s="71">
        <v>892400</v>
      </c>
      <c r="D1579" s="1" t="s">
        <v>7004</v>
      </c>
      <c r="E1579" s="71">
        <v>2892201</v>
      </c>
      <c r="G1579" s="1" t="s">
        <v>7005</v>
      </c>
      <c r="H1579" s="72">
        <v>6672481</v>
      </c>
      <c r="I1579" s="1" t="s">
        <v>7006</v>
      </c>
      <c r="J1579" s="73">
        <v>0.9</v>
      </c>
      <c r="K1579" s="73">
        <v>0.9</v>
      </c>
      <c r="L1579" s="73">
        <v>0.9</v>
      </c>
      <c r="M1579" s="1">
        <v>1</v>
      </c>
      <c r="N1579" s="1" t="s">
        <v>1330</v>
      </c>
      <c r="O1579" s="1" t="s">
        <v>1474</v>
      </c>
      <c r="P1579" s="1">
        <v>45202030</v>
      </c>
      <c r="Q1579" s="73">
        <v>2900166050</v>
      </c>
      <c r="R1579" s="74">
        <v>117</v>
      </c>
      <c r="S1579" s="1" t="s">
        <v>3111</v>
      </c>
      <c r="T1579" s="75">
        <v>31.846499999999999</v>
      </c>
      <c r="U1579" s="76">
        <v>9589357859.2623997</v>
      </c>
      <c r="V1579" s="77">
        <v>9589357859.2623997</v>
      </c>
      <c r="W1579" s="77">
        <v>10654842065.847099</v>
      </c>
      <c r="X1579" s="76">
        <v>1.5032937192000001E-2</v>
      </c>
      <c r="Y1579" s="71">
        <v>0</v>
      </c>
      <c r="Z1579" s="71">
        <v>1</v>
      </c>
      <c r="AA1579" s="71">
        <v>0</v>
      </c>
      <c r="AB1579" s="71">
        <v>0</v>
      </c>
      <c r="AC1579" s="73">
        <v>1</v>
      </c>
      <c r="AD1579" s="73">
        <v>0</v>
      </c>
      <c r="AE1579" s="1" t="s">
        <v>3112</v>
      </c>
      <c r="AF1579" s="1" t="s">
        <v>1450</v>
      </c>
      <c r="AG1579" s="1" t="s">
        <v>1451</v>
      </c>
      <c r="AI1579" s="2" t="str">
        <f>INDEX('ISO2-ISO3'!$D$1:$D$249, MATCH($N1579, 'ISO2-ISO3'!$C$1:$C$249, 0))</f>
        <v>TWN</v>
      </c>
      <c r="AJ1579" s="2" t="str">
        <f>INDEX('WB Country Groups'!$C$2:$C$219, MATCH($AI1579, 'WB Country Groups'!$B$2:$B$219, 0))</f>
        <v>East Asia &amp; Pacific</v>
      </c>
    </row>
    <row r="1580" spans="1:36">
      <c r="A1580" s="70">
        <v>45169</v>
      </c>
      <c r="B1580" s="70">
        <v>45169</v>
      </c>
      <c r="C1580" s="71">
        <v>892400</v>
      </c>
      <c r="D1580" s="1" t="s">
        <v>7007</v>
      </c>
      <c r="E1580" s="71">
        <v>2893301</v>
      </c>
      <c r="G1580" s="1" t="s">
        <v>7008</v>
      </c>
      <c r="H1580" s="72" t="s">
        <v>7009</v>
      </c>
      <c r="I1580" s="1" t="s">
        <v>7010</v>
      </c>
      <c r="J1580" s="73">
        <v>0.45</v>
      </c>
      <c r="K1580" s="73">
        <v>0.45</v>
      </c>
      <c r="L1580" s="73">
        <v>0.45</v>
      </c>
      <c r="M1580" s="1">
        <v>1</v>
      </c>
      <c r="N1580" s="1" t="s">
        <v>1337</v>
      </c>
      <c r="O1580" s="1" t="s">
        <v>1564</v>
      </c>
      <c r="P1580" s="1">
        <v>60201020</v>
      </c>
      <c r="Q1580" s="73">
        <v>4488000000</v>
      </c>
      <c r="R1580" s="74">
        <v>68.75</v>
      </c>
      <c r="S1580" s="1" t="s">
        <v>3341</v>
      </c>
      <c r="T1580" s="75">
        <v>35.017499999999998</v>
      </c>
      <c r="U1580" s="76">
        <v>3965088884.1293602</v>
      </c>
      <c r="V1580" s="77">
        <v>3965088884.1293602</v>
      </c>
      <c r="W1580" s="77">
        <v>8811308631.3985901</v>
      </c>
      <c r="X1580" s="76">
        <v>6.2159461593000002E-3</v>
      </c>
      <c r="Y1580" s="71">
        <v>1</v>
      </c>
      <c r="Z1580" s="71">
        <v>0</v>
      </c>
      <c r="AA1580" s="71">
        <v>0</v>
      </c>
      <c r="AB1580" s="71">
        <v>0</v>
      </c>
      <c r="AC1580" s="73">
        <v>0.35</v>
      </c>
      <c r="AD1580" s="73">
        <v>0.65</v>
      </c>
      <c r="AE1580" s="1" t="s">
        <v>3342</v>
      </c>
      <c r="AF1580" s="1" t="s">
        <v>1450</v>
      </c>
      <c r="AG1580" s="1" t="s">
        <v>1451</v>
      </c>
      <c r="AI1580" s="2" t="str">
        <f>INDEX('ISO2-ISO3'!$D$1:$D$249, MATCH($N1580, 'ISO2-ISO3'!$C$1:$C$249, 0))</f>
        <v>THA</v>
      </c>
      <c r="AJ1580" s="2" t="str">
        <f>INDEX('WB Country Groups'!$C$2:$C$219, MATCH($AI1580, 'WB Country Groups'!$B$2:$B$219, 0))</f>
        <v>East Asia &amp; Pacific</v>
      </c>
    </row>
    <row r="1581" spans="1:36">
      <c r="A1581" s="70">
        <v>45169</v>
      </c>
      <c r="B1581" s="70">
        <v>45169</v>
      </c>
      <c r="C1581" s="71">
        <v>892400</v>
      </c>
      <c r="D1581" s="1" t="s">
        <v>7011</v>
      </c>
      <c r="E1581" s="71">
        <v>2893801</v>
      </c>
      <c r="F1581" s="1" t="s">
        <v>7012</v>
      </c>
      <c r="G1581" s="1" t="s">
        <v>7013</v>
      </c>
      <c r="H1581" s="72">
        <v>2331430</v>
      </c>
      <c r="I1581" s="1" t="s">
        <v>7014</v>
      </c>
      <c r="J1581" s="73">
        <v>1</v>
      </c>
      <c r="K1581" s="73">
        <v>1</v>
      </c>
      <c r="L1581" s="73">
        <v>1</v>
      </c>
      <c r="M1581" s="1">
        <v>1</v>
      </c>
      <c r="N1581" s="1" t="s">
        <v>1375</v>
      </c>
      <c r="O1581" s="1" t="s">
        <v>1484</v>
      </c>
      <c r="P1581" s="1">
        <v>40301030</v>
      </c>
      <c r="Q1581" s="73">
        <v>52920859</v>
      </c>
      <c r="R1581" s="74">
        <v>139.33000000000001</v>
      </c>
      <c r="S1581" s="1" t="s">
        <v>1448</v>
      </c>
      <c r="T1581" s="75">
        <v>1</v>
      </c>
      <c r="U1581" s="76">
        <v>7373463284.4700003</v>
      </c>
      <c r="V1581" s="77">
        <v>7373463284.4700003</v>
      </c>
      <c r="W1581" s="77">
        <v>7373463284.4700003</v>
      </c>
      <c r="X1581" s="76">
        <v>1.15591483882E-2</v>
      </c>
      <c r="Y1581" s="71">
        <v>0</v>
      </c>
      <c r="Z1581" s="71">
        <v>1</v>
      </c>
      <c r="AA1581" s="71">
        <v>0</v>
      </c>
      <c r="AB1581" s="71">
        <v>0</v>
      </c>
      <c r="AC1581" s="73">
        <v>1</v>
      </c>
      <c r="AD1581" s="73">
        <v>0</v>
      </c>
      <c r="AE1581" s="1" t="s">
        <v>1449</v>
      </c>
      <c r="AF1581" s="1" t="s">
        <v>1450</v>
      </c>
      <c r="AG1581" s="1" t="s">
        <v>1451</v>
      </c>
      <c r="AI1581" s="2" t="str">
        <f>INDEX('ISO2-ISO3'!$D$1:$D$249, MATCH($N1581, 'ISO2-ISO3'!$C$1:$C$249, 0))</f>
        <v>USA</v>
      </c>
      <c r="AJ1581" s="2" t="str">
        <f>INDEX('WB Country Groups'!$C$2:$C$219, MATCH($AI1581, 'WB Country Groups'!$B$2:$B$219, 0))</f>
        <v>North America</v>
      </c>
    </row>
    <row r="1582" spans="1:36">
      <c r="A1582" s="70">
        <v>45169</v>
      </c>
      <c r="B1582" s="70">
        <v>45169</v>
      </c>
      <c r="C1582" s="71">
        <v>892400</v>
      </c>
      <c r="D1582" s="1" t="s">
        <v>7015</v>
      </c>
      <c r="E1582" s="71">
        <v>2895201</v>
      </c>
      <c r="G1582" s="1" t="s">
        <v>7016</v>
      </c>
      <c r="H1582" s="72">
        <v>7127979</v>
      </c>
      <c r="I1582" s="1" t="s">
        <v>7017</v>
      </c>
      <c r="J1582" s="73">
        <v>0.6</v>
      </c>
      <c r="K1582" s="73">
        <v>0.6</v>
      </c>
      <c r="L1582" s="73">
        <v>0.6</v>
      </c>
      <c r="M1582" s="1">
        <v>1</v>
      </c>
      <c r="N1582" s="1" t="s">
        <v>1243</v>
      </c>
      <c r="O1582" s="1" t="s">
        <v>1455</v>
      </c>
      <c r="P1582" s="1">
        <v>25203010</v>
      </c>
      <c r="Q1582" s="73">
        <v>1854241</v>
      </c>
      <c r="R1582" s="74">
        <v>13880</v>
      </c>
      <c r="S1582" s="1" t="s">
        <v>4044</v>
      </c>
      <c r="T1582" s="75">
        <v>4.1212499999999999</v>
      </c>
      <c r="U1582" s="76">
        <v>3746950330.1182899</v>
      </c>
      <c r="V1582" s="77">
        <v>3746950330.1182899</v>
      </c>
      <c r="W1582" s="77">
        <v>6244917216.8638201</v>
      </c>
      <c r="X1582" s="76">
        <v>5.8739771527000001E-3</v>
      </c>
      <c r="Y1582" s="71">
        <v>0</v>
      </c>
      <c r="Z1582" s="71">
        <v>1</v>
      </c>
      <c r="AA1582" s="71">
        <v>0</v>
      </c>
      <c r="AB1582" s="71">
        <v>0</v>
      </c>
      <c r="AC1582" s="73">
        <v>0</v>
      </c>
      <c r="AD1582" s="73">
        <v>1</v>
      </c>
      <c r="AE1582" s="1" t="s">
        <v>4045</v>
      </c>
      <c r="AF1582" s="1" t="s">
        <v>4256</v>
      </c>
      <c r="AG1582" s="1" t="s">
        <v>1451</v>
      </c>
      <c r="AI1582" s="2" t="str">
        <f>INDEX('ISO2-ISO3'!$D$1:$D$249, MATCH($N1582, 'ISO2-ISO3'!$C$1:$C$249, 0))</f>
        <v>POL</v>
      </c>
      <c r="AJ1582" s="2" t="str">
        <f>INDEX('WB Country Groups'!$C$2:$C$219, MATCH($AI1582, 'WB Country Groups'!$B$2:$B$219, 0))</f>
        <v>Europe &amp; Central Asia</v>
      </c>
    </row>
    <row r="1583" spans="1:36">
      <c r="A1583" s="70">
        <v>45169</v>
      </c>
      <c r="B1583" s="70">
        <v>45169</v>
      </c>
      <c r="C1583" s="71">
        <v>892400</v>
      </c>
      <c r="D1583" s="1" t="s">
        <v>7018</v>
      </c>
      <c r="E1583" s="71">
        <v>2896402</v>
      </c>
      <c r="G1583" s="1" t="s">
        <v>7019</v>
      </c>
      <c r="H1583" s="72">
        <v>6320605</v>
      </c>
      <c r="I1583" s="1" t="s">
        <v>7020</v>
      </c>
      <c r="J1583" s="73">
        <v>1</v>
      </c>
      <c r="K1583" s="73">
        <v>1</v>
      </c>
      <c r="L1583" s="73">
        <v>1</v>
      </c>
      <c r="M1583" s="1">
        <v>1</v>
      </c>
      <c r="N1583" s="1" t="s">
        <v>1109</v>
      </c>
      <c r="O1583" s="1" t="s">
        <v>1474</v>
      </c>
      <c r="P1583" s="1">
        <v>45301020</v>
      </c>
      <c r="Q1583" s="73">
        <v>109954000</v>
      </c>
      <c r="R1583" s="74">
        <v>111.1</v>
      </c>
      <c r="S1583" s="1" t="s">
        <v>4137</v>
      </c>
      <c r="T1583" s="75">
        <v>3.7982999999999998</v>
      </c>
      <c r="U1583" s="76">
        <v>3216146539.24124</v>
      </c>
      <c r="V1583" s="77">
        <v>3216146539.24124</v>
      </c>
      <c r="W1583" s="77">
        <v>3216146539.24124</v>
      </c>
      <c r="X1583" s="76">
        <v>5.0418526072999997E-3</v>
      </c>
      <c r="Y1583" s="71">
        <v>0</v>
      </c>
      <c r="Z1583" s="71">
        <v>1</v>
      </c>
      <c r="AA1583" s="71">
        <v>0</v>
      </c>
      <c r="AB1583" s="71">
        <v>0</v>
      </c>
      <c r="AC1583" s="73">
        <v>0</v>
      </c>
      <c r="AD1583" s="73">
        <v>1</v>
      </c>
      <c r="AE1583" s="1" t="s">
        <v>4138</v>
      </c>
      <c r="AF1583" s="1" t="s">
        <v>1450</v>
      </c>
      <c r="AG1583" s="1" t="s">
        <v>1451</v>
      </c>
      <c r="AI1583" s="2" t="str">
        <f>INDEX('ISO2-ISO3'!$D$1:$D$249, MATCH($N1583, 'ISO2-ISO3'!$C$1:$C$249, 0))</f>
        <v>ISR</v>
      </c>
      <c r="AJ1583" s="2" t="str">
        <f>INDEX('WB Country Groups'!$C$2:$C$219, MATCH($AI1583, 'WB Country Groups'!$B$2:$B$219, 0))</f>
        <v>Middle East &amp; North Africa</v>
      </c>
    </row>
    <row r="1584" spans="1:36">
      <c r="A1584" s="70">
        <v>45169</v>
      </c>
      <c r="B1584" s="70">
        <v>45169</v>
      </c>
      <c r="C1584" s="71">
        <v>892400</v>
      </c>
      <c r="D1584" s="1" t="s">
        <v>7021</v>
      </c>
      <c r="E1584" s="71">
        <v>2896901</v>
      </c>
      <c r="G1584" s="1" t="s">
        <v>7022</v>
      </c>
      <c r="H1584" s="72">
        <v>6105578</v>
      </c>
      <c r="I1584" s="1" t="s">
        <v>7023</v>
      </c>
      <c r="J1584" s="73">
        <v>1</v>
      </c>
      <c r="K1584" s="73">
        <v>1</v>
      </c>
      <c r="L1584" s="73">
        <v>1</v>
      </c>
      <c r="M1584" s="1">
        <v>1</v>
      </c>
      <c r="N1584" s="1" t="s">
        <v>1305</v>
      </c>
      <c r="O1584" s="1" t="s">
        <v>1499</v>
      </c>
      <c r="P1584" s="1">
        <v>30101010</v>
      </c>
      <c r="Q1584" s="73">
        <v>243969611</v>
      </c>
      <c r="R1584" s="74">
        <v>273.5</v>
      </c>
      <c r="S1584" s="1" t="s">
        <v>1573</v>
      </c>
      <c r="T1584" s="75">
        <v>18.934999999999999</v>
      </c>
      <c r="U1584" s="76">
        <v>3523933911.1961999</v>
      </c>
      <c r="V1584" s="77">
        <v>3523933911.1961999</v>
      </c>
      <c r="W1584" s="77">
        <v>3523933911.1961999</v>
      </c>
      <c r="X1584" s="76">
        <v>5.5243612693999999E-3</v>
      </c>
      <c r="Y1584" s="71">
        <v>0</v>
      </c>
      <c r="Z1584" s="71">
        <v>1</v>
      </c>
      <c r="AA1584" s="71">
        <v>0</v>
      </c>
      <c r="AB1584" s="71">
        <v>0</v>
      </c>
      <c r="AC1584" s="73">
        <v>0</v>
      </c>
      <c r="AD1584" s="73">
        <v>1</v>
      </c>
      <c r="AE1584" s="1" t="s">
        <v>1574</v>
      </c>
      <c r="AF1584" s="1" t="s">
        <v>1450</v>
      </c>
      <c r="AG1584" s="1" t="s">
        <v>1451</v>
      </c>
      <c r="AI1584" s="2" t="str">
        <f>INDEX('ISO2-ISO3'!$D$1:$D$249, MATCH($N1584, 'ISO2-ISO3'!$C$1:$C$249, 0))</f>
        <v>ZAF</v>
      </c>
      <c r="AJ1584" s="2" t="str">
        <f>INDEX('WB Country Groups'!$C$2:$C$219, MATCH($AI1584, 'WB Country Groups'!$B$2:$B$219, 0))</f>
        <v>Sub-Saharan Africa</v>
      </c>
    </row>
    <row r="1585" spans="1:36">
      <c r="A1585" s="70">
        <v>45169</v>
      </c>
      <c r="B1585" s="70">
        <v>45169</v>
      </c>
      <c r="C1585" s="71">
        <v>892400</v>
      </c>
      <c r="D1585" s="1" t="s">
        <v>7024</v>
      </c>
      <c r="E1585" s="71">
        <v>2897501</v>
      </c>
      <c r="G1585" s="1" t="s">
        <v>7025</v>
      </c>
      <c r="H1585" s="72" t="s">
        <v>7026</v>
      </c>
      <c r="I1585" s="1" t="s">
        <v>7027</v>
      </c>
      <c r="J1585" s="73">
        <v>0.85</v>
      </c>
      <c r="K1585" s="73">
        <v>0.85</v>
      </c>
      <c r="L1585" s="73">
        <v>0.85</v>
      </c>
      <c r="M1585" s="1">
        <v>1</v>
      </c>
      <c r="N1585" s="1" t="s">
        <v>1305</v>
      </c>
      <c r="O1585" s="1" t="s">
        <v>1447</v>
      </c>
      <c r="P1585" s="1">
        <v>35202010</v>
      </c>
      <c r="Q1585" s="73">
        <v>446252332</v>
      </c>
      <c r="R1585" s="74">
        <v>172.2</v>
      </c>
      <c r="S1585" s="1" t="s">
        <v>1573</v>
      </c>
      <c r="T1585" s="75">
        <v>18.934999999999999</v>
      </c>
      <c r="U1585" s="76">
        <v>3449588266.95749</v>
      </c>
      <c r="V1585" s="77">
        <v>3449588266.95749</v>
      </c>
      <c r="W1585" s="77">
        <v>4058339137.5970402</v>
      </c>
      <c r="X1585" s="76">
        <v>5.407811922E-3</v>
      </c>
      <c r="Y1585" s="71">
        <v>0</v>
      </c>
      <c r="Z1585" s="71">
        <v>1</v>
      </c>
      <c r="AA1585" s="71">
        <v>0</v>
      </c>
      <c r="AB1585" s="71">
        <v>0</v>
      </c>
      <c r="AC1585" s="73">
        <v>1</v>
      </c>
      <c r="AD1585" s="73">
        <v>0</v>
      </c>
      <c r="AE1585" s="1" t="s">
        <v>1574</v>
      </c>
      <c r="AF1585" s="1" t="s">
        <v>1450</v>
      </c>
      <c r="AG1585" s="1" t="s">
        <v>1451</v>
      </c>
      <c r="AI1585" s="2" t="str">
        <f>INDEX('ISO2-ISO3'!$D$1:$D$249, MATCH($N1585, 'ISO2-ISO3'!$C$1:$C$249, 0))</f>
        <v>ZAF</v>
      </c>
      <c r="AJ1585" s="2" t="str">
        <f>INDEX('WB Country Groups'!$C$2:$C$219, MATCH($AI1585, 'WB Country Groups'!$B$2:$B$219, 0))</f>
        <v>Sub-Saharan Africa</v>
      </c>
    </row>
    <row r="1586" spans="1:36">
      <c r="A1586" s="70">
        <v>45169</v>
      </c>
      <c r="B1586" s="70">
        <v>45169</v>
      </c>
      <c r="C1586" s="71">
        <v>892400</v>
      </c>
      <c r="D1586" s="1" t="s">
        <v>7028</v>
      </c>
      <c r="E1586" s="71">
        <v>2898402</v>
      </c>
      <c r="G1586" s="1" t="s">
        <v>7029</v>
      </c>
      <c r="H1586" s="72" t="s">
        <v>7030</v>
      </c>
      <c r="I1586" s="1" t="s">
        <v>7031</v>
      </c>
      <c r="J1586" s="73">
        <v>0.65</v>
      </c>
      <c r="K1586" s="73">
        <v>0.65</v>
      </c>
      <c r="L1586" s="73">
        <v>0.65</v>
      </c>
      <c r="M1586" s="1">
        <v>1</v>
      </c>
      <c r="N1586" s="1" t="s">
        <v>945</v>
      </c>
      <c r="O1586" s="1" t="s">
        <v>1541</v>
      </c>
      <c r="P1586" s="1">
        <v>10102040</v>
      </c>
      <c r="Q1586" s="73">
        <v>1115204291</v>
      </c>
      <c r="R1586" s="74">
        <v>18.16</v>
      </c>
      <c r="S1586" s="1" t="s">
        <v>3542</v>
      </c>
      <c r="T1586" s="75">
        <v>4.9509499999999997</v>
      </c>
      <c r="U1586" s="76">
        <v>2658857684.0735602</v>
      </c>
      <c r="V1586" s="77">
        <v>2658857684.0735602</v>
      </c>
      <c r="W1586" s="77">
        <v>4090550283.1900902</v>
      </c>
      <c r="X1586" s="76">
        <v>4.1682082527000003E-3</v>
      </c>
      <c r="Y1586" s="71">
        <v>0</v>
      </c>
      <c r="Z1586" s="71">
        <v>1</v>
      </c>
      <c r="AA1586" s="71">
        <v>0</v>
      </c>
      <c r="AB1586" s="71">
        <v>0</v>
      </c>
      <c r="AC1586" s="73">
        <v>0</v>
      </c>
      <c r="AD1586" s="73">
        <v>1</v>
      </c>
      <c r="AE1586" s="1" t="s">
        <v>3543</v>
      </c>
      <c r="AF1586" s="1" t="s">
        <v>3544</v>
      </c>
      <c r="AG1586" s="1" t="s">
        <v>1451</v>
      </c>
      <c r="AI1586" s="2" t="str">
        <f>INDEX('ISO2-ISO3'!$D$1:$D$249, MATCH($N1586, 'ISO2-ISO3'!$C$1:$C$249, 0))</f>
        <v>BRA</v>
      </c>
      <c r="AJ1586" s="2" t="str">
        <f>INDEX('WB Country Groups'!$C$2:$C$219, MATCH($AI1586, 'WB Country Groups'!$B$2:$B$219, 0))</f>
        <v>Latin America &amp; Caribbean</v>
      </c>
    </row>
    <row r="1587" spans="1:36">
      <c r="A1587" s="70">
        <v>45169</v>
      </c>
      <c r="B1587" s="70">
        <v>45169</v>
      </c>
      <c r="C1587" s="71">
        <v>892400</v>
      </c>
      <c r="D1587" s="1" t="s">
        <v>7032</v>
      </c>
      <c r="E1587" s="71">
        <v>2899301</v>
      </c>
      <c r="F1587" s="1" t="s">
        <v>7033</v>
      </c>
      <c r="G1587" s="1" t="s">
        <v>7034</v>
      </c>
      <c r="H1587" s="72" t="s">
        <v>7035</v>
      </c>
      <c r="I1587" s="1" t="s">
        <v>7036</v>
      </c>
      <c r="J1587" s="73">
        <v>0.95</v>
      </c>
      <c r="K1587" s="73">
        <v>0.95</v>
      </c>
      <c r="L1587" s="73">
        <v>0.95</v>
      </c>
      <c r="M1587" s="1">
        <v>1</v>
      </c>
      <c r="N1587" s="1" t="s">
        <v>1375</v>
      </c>
      <c r="O1587" s="1" t="s">
        <v>1467</v>
      </c>
      <c r="P1587" s="1">
        <v>20101010</v>
      </c>
      <c r="Q1587" s="73">
        <v>72862227</v>
      </c>
      <c r="R1587" s="74">
        <v>212.91</v>
      </c>
      <c r="S1587" s="1" t="s">
        <v>1448</v>
      </c>
      <c r="T1587" s="75">
        <v>1</v>
      </c>
      <c r="U1587" s="76">
        <v>14737441913.0415</v>
      </c>
      <c r="V1587" s="77">
        <v>14737441913.0415</v>
      </c>
      <c r="W1587" s="77">
        <v>15513096750.57</v>
      </c>
      <c r="X1587" s="76">
        <v>2.3103427977200001E-2</v>
      </c>
      <c r="Y1587" s="71">
        <v>0</v>
      </c>
      <c r="Z1587" s="71">
        <v>1</v>
      </c>
      <c r="AA1587" s="71">
        <v>0</v>
      </c>
      <c r="AB1587" s="71">
        <v>0</v>
      </c>
      <c r="AC1587" s="73">
        <v>0</v>
      </c>
      <c r="AD1587" s="73">
        <v>1</v>
      </c>
      <c r="AE1587" s="1" t="s">
        <v>1475</v>
      </c>
      <c r="AF1587" s="1" t="s">
        <v>1450</v>
      </c>
      <c r="AG1587" s="1" t="s">
        <v>1451</v>
      </c>
      <c r="AI1587" s="2" t="str">
        <f>INDEX('ISO2-ISO3'!$D$1:$D$249, MATCH($N1587, 'ISO2-ISO3'!$C$1:$C$249, 0))</f>
        <v>USA</v>
      </c>
      <c r="AJ1587" s="2" t="str">
        <f>INDEX('WB Country Groups'!$C$2:$C$219, MATCH($AI1587, 'WB Country Groups'!$B$2:$B$219, 0))</f>
        <v>North America</v>
      </c>
    </row>
    <row r="1588" spans="1:36">
      <c r="A1588" s="70">
        <v>45169</v>
      </c>
      <c r="B1588" s="70">
        <v>45169</v>
      </c>
      <c r="C1588" s="71">
        <v>892400</v>
      </c>
      <c r="D1588" s="1" t="s">
        <v>7037</v>
      </c>
      <c r="E1588" s="71">
        <v>2900301</v>
      </c>
      <c r="F1588" s="1" t="s">
        <v>7038</v>
      </c>
      <c r="G1588" s="1" t="s">
        <v>7039</v>
      </c>
      <c r="H1588" s="72">
        <v>2654364</v>
      </c>
      <c r="I1588" s="1" t="s">
        <v>7040</v>
      </c>
      <c r="J1588" s="73">
        <v>1</v>
      </c>
      <c r="K1588" s="73">
        <v>1</v>
      </c>
      <c r="L1588" s="73">
        <v>1</v>
      </c>
      <c r="M1588" s="1">
        <v>1</v>
      </c>
      <c r="N1588" s="1" t="s">
        <v>1375</v>
      </c>
      <c r="O1588" s="1" t="s">
        <v>1541</v>
      </c>
      <c r="P1588" s="1">
        <v>10102040</v>
      </c>
      <c r="Q1588" s="73">
        <v>243493892</v>
      </c>
      <c r="R1588" s="74">
        <v>163.19999999999999</v>
      </c>
      <c r="S1588" s="1" t="s">
        <v>1448</v>
      </c>
      <c r="T1588" s="75">
        <v>1</v>
      </c>
      <c r="U1588" s="76">
        <v>39738203174.400002</v>
      </c>
      <c r="V1588" s="77">
        <v>39738203174.400002</v>
      </c>
      <c r="W1588" s="77">
        <v>39738203174.400002</v>
      </c>
      <c r="X1588" s="76">
        <v>6.2296341549699999E-2</v>
      </c>
      <c r="Y1588" s="71">
        <v>1</v>
      </c>
      <c r="Z1588" s="71">
        <v>0</v>
      </c>
      <c r="AA1588" s="71">
        <v>0</v>
      </c>
      <c r="AB1588" s="71">
        <v>0</v>
      </c>
      <c r="AC1588" s="73">
        <v>0</v>
      </c>
      <c r="AD1588" s="73">
        <v>1</v>
      </c>
      <c r="AE1588" s="1" t="s">
        <v>7041</v>
      </c>
      <c r="AF1588" s="1" t="s">
        <v>1450</v>
      </c>
      <c r="AG1588" s="1" t="s">
        <v>1451</v>
      </c>
      <c r="AI1588" s="2" t="str">
        <f>INDEX('ISO2-ISO3'!$D$1:$D$249, MATCH($N1588, 'ISO2-ISO3'!$C$1:$C$249, 0))</f>
        <v>USA</v>
      </c>
      <c r="AJ1588" s="2" t="str">
        <f>INDEX('WB Country Groups'!$C$2:$C$219, MATCH($AI1588, 'WB Country Groups'!$B$2:$B$219, 0))</f>
        <v>North America</v>
      </c>
    </row>
    <row r="1589" spans="1:36">
      <c r="A1589" s="70">
        <v>45169</v>
      </c>
      <c r="B1589" s="70">
        <v>45169</v>
      </c>
      <c r="C1589" s="71">
        <v>892400</v>
      </c>
      <c r="D1589" s="1" t="s">
        <v>7042</v>
      </c>
      <c r="E1589" s="71">
        <v>2903202</v>
      </c>
      <c r="G1589" s="1" t="s">
        <v>7043</v>
      </c>
      <c r="H1589" s="72" t="s">
        <v>7044</v>
      </c>
      <c r="I1589" s="1" t="s">
        <v>7045</v>
      </c>
      <c r="J1589" s="73">
        <v>0.7</v>
      </c>
      <c r="K1589" s="73">
        <v>0.3</v>
      </c>
      <c r="L1589" s="73">
        <v>0.06</v>
      </c>
      <c r="M1589" s="1">
        <v>0.2</v>
      </c>
      <c r="N1589" s="1" t="s">
        <v>975</v>
      </c>
      <c r="O1589" s="1" t="s">
        <v>1455</v>
      </c>
      <c r="P1589" s="1">
        <v>25201010</v>
      </c>
      <c r="Q1589" s="73">
        <v>18779080768</v>
      </c>
      <c r="R1589" s="74">
        <v>4.0999999999999996</v>
      </c>
      <c r="S1589" s="1" t="s">
        <v>3323</v>
      </c>
      <c r="T1589" s="75">
        <v>7.2785000000000002</v>
      </c>
      <c r="U1589" s="76">
        <v>634698614.95198202</v>
      </c>
      <c r="V1589" s="77">
        <v>634698614.95198202</v>
      </c>
      <c r="W1589" s="77">
        <v>10561333179.9951</v>
      </c>
      <c r="X1589" s="76">
        <v>9.949972203000001E-4</v>
      </c>
      <c r="Y1589" s="71">
        <v>1</v>
      </c>
      <c r="Z1589" s="71">
        <v>0</v>
      </c>
      <c r="AA1589" s="71">
        <v>0</v>
      </c>
      <c r="AB1589" s="71">
        <v>0</v>
      </c>
      <c r="AC1589" s="73">
        <v>1</v>
      </c>
      <c r="AD1589" s="73">
        <v>0</v>
      </c>
      <c r="AE1589" s="1" t="s">
        <v>3412</v>
      </c>
      <c r="AF1589" s="1" t="s">
        <v>1450</v>
      </c>
      <c r="AG1589" s="1" t="s">
        <v>1585</v>
      </c>
      <c r="AI1589" s="2" t="str">
        <f>INDEX('ISO2-ISO3'!$D$1:$D$249, MATCH($N1589, 'ISO2-ISO3'!$C$1:$C$249, 0))</f>
        <v>CHN</v>
      </c>
      <c r="AJ1589" s="2" t="str">
        <f>INDEX('WB Country Groups'!$C$2:$C$219, MATCH($AI1589, 'WB Country Groups'!$B$2:$B$219, 0))</f>
        <v>East Asia &amp; Pacific</v>
      </c>
    </row>
    <row r="1590" spans="1:36">
      <c r="A1590" s="70">
        <v>45169</v>
      </c>
      <c r="B1590" s="70">
        <v>45169</v>
      </c>
      <c r="C1590" s="71">
        <v>892400</v>
      </c>
      <c r="D1590" s="1" t="s">
        <v>7046</v>
      </c>
      <c r="E1590" s="71">
        <v>2903601</v>
      </c>
      <c r="G1590" s="1" t="s">
        <v>7047</v>
      </c>
      <c r="H1590" s="72">
        <v>6536651</v>
      </c>
      <c r="I1590" s="1" t="s">
        <v>7048</v>
      </c>
      <c r="J1590" s="73">
        <v>0.9</v>
      </c>
      <c r="K1590" s="73">
        <v>0.9</v>
      </c>
      <c r="L1590" s="73">
        <v>0.9</v>
      </c>
      <c r="M1590" s="1">
        <v>1</v>
      </c>
      <c r="N1590" s="1" t="s">
        <v>975</v>
      </c>
      <c r="O1590" s="1" t="s">
        <v>1455</v>
      </c>
      <c r="P1590" s="1">
        <v>25102010</v>
      </c>
      <c r="Q1590" s="73">
        <v>1098000000</v>
      </c>
      <c r="R1590" s="74">
        <v>245.8</v>
      </c>
      <c r="S1590" s="1" t="s">
        <v>1565</v>
      </c>
      <c r="T1590" s="75">
        <v>7.8417500000000002</v>
      </c>
      <c r="U1590" s="76">
        <v>30975172633.659599</v>
      </c>
      <c r="V1590" s="77">
        <v>30975172633.659599</v>
      </c>
      <c r="W1590" s="77">
        <v>96445037137.7108</v>
      </c>
      <c r="X1590" s="76">
        <v>4.8558811919099998E-2</v>
      </c>
      <c r="Y1590" s="71">
        <v>1</v>
      </c>
      <c r="Z1590" s="71">
        <v>0</v>
      </c>
      <c r="AA1590" s="71">
        <v>0</v>
      </c>
      <c r="AB1590" s="71">
        <v>0</v>
      </c>
      <c r="AC1590" s="73">
        <v>0</v>
      </c>
      <c r="AD1590" s="73">
        <v>1</v>
      </c>
      <c r="AE1590" s="1" t="s">
        <v>1566</v>
      </c>
      <c r="AF1590" s="1" t="s">
        <v>1450</v>
      </c>
      <c r="AG1590" s="1" t="s">
        <v>3494</v>
      </c>
      <c r="AI1590" s="2" t="str">
        <f>INDEX('ISO2-ISO3'!$D$1:$D$249, MATCH($N1590, 'ISO2-ISO3'!$C$1:$C$249, 0))</f>
        <v>CHN</v>
      </c>
      <c r="AJ1590" s="2" t="str">
        <f>INDEX('WB Country Groups'!$C$2:$C$219, MATCH($AI1590, 'WB Country Groups'!$B$2:$B$219, 0))</f>
        <v>East Asia &amp; Pacific</v>
      </c>
    </row>
    <row r="1591" spans="1:36">
      <c r="A1591" s="70">
        <v>45169</v>
      </c>
      <c r="B1591" s="70">
        <v>45169</v>
      </c>
      <c r="C1591" s="71">
        <v>892400</v>
      </c>
      <c r="D1591" s="1" t="s">
        <v>7049</v>
      </c>
      <c r="E1591" s="71">
        <v>2903604</v>
      </c>
      <c r="G1591" s="1" t="s">
        <v>7050</v>
      </c>
      <c r="H1591" s="72" t="s">
        <v>7051</v>
      </c>
      <c r="I1591" s="1" t="s">
        <v>7052</v>
      </c>
      <c r="J1591" s="73">
        <v>0.45</v>
      </c>
      <c r="K1591" s="73">
        <v>0.3</v>
      </c>
      <c r="L1591" s="73">
        <v>0.06</v>
      </c>
      <c r="M1591" s="1">
        <v>0.2</v>
      </c>
      <c r="N1591" s="1" t="s">
        <v>975</v>
      </c>
      <c r="O1591" s="1" t="s">
        <v>1455</v>
      </c>
      <c r="P1591" s="1">
        <v>25102010</v>
      </c>
      <c r="Q1591" s="73">
        <v>1813142855</v>
      </c>
      <c r="R1591" s="74">
        <v>249.4</v>
      </c>
      <c r="S1591" s="1" t="s">
        <v>3323</v>
      </c>
      <c r="T1591" s="75">
        <v>7.2785000000000002</v>
      </c>
      <c r="U1591" s="76">
        <v>3727673240.6704702</v>
      </c>
      <c r="V1591" s="77">
        <v>3727673240.6704702</v>
      </c>
      <c r="W1591" s="77">
        <v>96445037137.7108</v>
      </c>
      <c r="X1591" s="76">
        <v>5.8437570609000001E-3</v>
      </c>
      <c r="Y1591" s="71">
        <v>1</v>
      </c>
      <c r="Z1591" s="71">
        <v>0</v>
      </c>
      <c r="AA1591" s="71">
        <v>0</v>
      </c>
      <c r="AB1591" s="71">
        <v>0</v>
      </c>
      <c r="AC1591" s="73">
        <v>0</v>
      </c>
      <c r="AD1591" s="73">
        <v>1</v>
      </c>
      <c r="AE1591" s="1" t="s">
        <v>3412</v>
      </c>
      <c r="AF1591" s="1" t="s">
        <v>1450</v>
      </c>
      <c r="AG1591" s="1" t="s">
        <v>1585</v>
      </c>
      <c r="AI1591" s="2" t="str">
        <f>INDEX('ISO2-ISO3'!$D$1:$D$249, MATCH($N1591, 'ISO2-ISO3'!$C$1:$C$249, 0))</f>
        <v>CHN</v>
      </c>
      <c r="AJ1591" s="2" t="str">
        <f>INDEX('WB Country Groups'!$C$2:$C$219, MATCH($AI1591, 'WB Country Groups'!$B$2:$B$219, 0))</f>
        <v>East Asia &amp; Pacific</v>
      </c>
    </row>
    <row r="1592" spans="1:36">
      <c r="A1592" s="70">
        <v>45169</v>
      </c>
      <c r="B1592" s="70">
        <v>45169</v>
      </c>
      <c r="C1592" s="71">
        <v>892400</v>
      </c>
      <c r="D1592" s="1" t="s">
        <v>7053</v>
      </c>
      <c r="E1592" s="71">
        <v>2904601</v>
      </c>
      <c r="G1592" s="1" t="s">
        <v>7054</v>
      </c>
      <c r="H1592" s="72" t="s">
        <v>7055</v>
      </c>
      <c r="I1592" s="1" t="s">
        <v>7056</v>
      </c>
      <c r="J1592" s="73">
        <v>0.55000000000000004</v>
      </c>
      <c r="K1592" s="73">
        <v>0.55000000000000004</v>
      </c>
      <c r="L1592" s="73">
        <v>0.55000000000000004</v>
      </c>
      <c r="M1592" s="1">
        <v>1</v>
      </c>
      <c r="N1592" s="1" t="s">
        <v>1097</v>
      </c>
      <c r="O1592" s="1" t="s">
        <v>1455</v>
      </c>
      <c r="P1592" s="1">
        <v>25101010</v>
      </c>
      <c r="Q1592" s="73">
        <v>465588632</v>
      </c>
      <c r="R1592" s="74">
        <v>1070.3499999999999</v>
      </c>
      <c r="S1592" s="1" t="s">
        <v>3305</v>
      </c>
      <c r="T1592" s="75">
        <v>82.786249999999995</v>
      </c>
      <c r="U1592" s="76">
        <v>3310797816.5898299</v>
      </c>
      <c r="V1592" s="77">
        <v>3310797816.5898299</v>
      </c>
      <c r="W1592" s="77">
        <v>6019632393.7996998</v>
      </c>
      <c r="X1592" s="76">
        <v>5.1902344622999997E-3</v>
      </c>
      <c r="Y1592" s="71">
        <v>0</v>
      </c>
      <c r="Z1592" s="71">
        <v>1</v>
      </c>
      <c r="AA1592" s="71">
        <v>0</v>
      </c>
      <c r="AB1592" s="71">
        <v>0</v>
      </c>
      <c r="AC1592" s="73">
        <v>0.5</v>
      </c>
      <c r="AD1592" s="73">
        <v>0.5</v>
      </c>
      <c r="AE1592" s="1" t="s">
        <v>3306</v>
      </c>
      <c r="AF1592" s="1" t="s">
        <v>1450</v>
      </c>
      <c r="AG1592" s="1" t="s">
        <v>1451</v>
      </c>
      <c r="AI1592" s="2" t="str">
        <f>INDEX('ISO2-ISO3'!$D$1:$D$249, MATCH($N1592, 'ISO2-ISO3'!$C$1:$C$249, 0))</f>
        <v>IND</v>
      </c>
      <c r="AJ1592" s="2" t="str">
        <f>INDEX('WB Country Groups'!$C$2:$C$219, MATCH($AI1592, 'WB Country Groups'!$B$2:$B$219, 0))</f>
        <v>South Asia</v>
      </c>
    </row>
    <row r="1593" spans="1:36">
      <c r="A1593" s="70">
        <v>45169</v>
      </c>
      <c r="B1593" s="70">
        <v>45169</v>
      </c>
      <c r="C1593" s="71">
        <v>892400</v>
      </c>
      <c r="D1593" s="1" t="s">
        <v>7057</v>
      </c>
      <c r="E1593" s="71">
        <v>2904701</v>
      </c>
      <c r="G1593" s="1" t="s">
        <v>7058</v>
      </c>
      <c r="H1593" s="72">
        <v>6143761</v>
      </c>
      <c r="I1593" s="1" t="s">
        <v>7059</v>
      </c>
      <c r="J1593" s="73">
        <v>0.45</v>
      </c>
      <c r="K1593" s="73">
        <v>0.45</v>
      </c>
      <c r="L1593" s="73">
        <v>0.45</v>
      </c>
      <c r="M1593" s="1">
        <v>1</v>
      </c>
      <c r="N1593" s="1" t="s">
        <v>1097</v>
      </c>
      <c r="O1593" s="1" t="s">
        <v>1447</v>
      </c>
      <c r="P1593" s="1">
        <v>35202010</v>
      </c>
      <c r="Q1593" s="73">
        <v>454981335</v>
      </c>
      <c r="R1593" s="74">
        <v>1097.8499999999999</v>
      </c>
      <c r="S1593" s="1" t="s">
        <v>3305</v>
      </c>
      <c r="T1593" s="75">
        <v>82.786249999999995</v>
      </c>
      <c r="U1593" s="76">
        <v>2715131635.7896099</v>
      </c>
      <c r="V1593" s="77">
        <v>2715131635.7896099</v>
      </c>
      <c r="W1593" s="77">
        <v>6033625857.3102398</v>
      </c>
      <c r="X1593" s="76">
        <v>4.2564271714000002E-3</v>
      </c>
      <c r="Y1593" s="71">
        <v>0</v>
      </c>
      <c r="Z1593" s="71">
        <v>1</v>
      </c>
      <c r="AA1593" s="71">
        <v>0</v>
      </c>
      <c r="AB1593" s="71">
        <v>0</v>
      </c>
      <c r="AC1593" s="73">
        <v>0</v>
      </c>
      <c r="AD1593" s="73">
        <v>1</v>
      </c>
      <c r="AE1593" s="1" t="s">
        <v>3306</v>
      </c>
      <c r="AF1593" s="1" t="s">
        <v>1450</v>
      </c>
      <c r="AG1593" s="1" t="s">
        <v>1451</v>
      </c>
      <c r="AI1593" s="2" t="str">
        <f>INDEX('ISO2-ISO3'!$D$1:$D$249, MATCH($N1593, 'ISO2-ISO3'!$C$1:$C$249, 0))</f>
        <v>IND</v>
      </c>
      <c r="AJ1593" s="2" t="str">
        <f>INDEX('WB Country Groups'!$C$2:$C$219, MATCH($AI1593, 'WB Country Groups'!$B$2:$B$219, 0))</f>
        <v>South Asia</v>
      </c>
    </row>
    <row r="1594" spans="1:36">
      <c r="A1594" s="70">
        <v>45169</v>
      </c>
      <c r="B1594" s="70">
        <v>45169</v>
      </c>
      <c r="C1594" s="71">
        <v>892400</v>
      </c>
      <c r="D1594" s="1" t="s">
        <v>7060</v>
      </c>
      <c r="E1594" s="71">
        <v>2904901</v>
      </c>
      <c r="G1594" s="1" t="s">
        <v>7061</v>
      </c>
      <c r="H1594" s="72">
        <v>6602518</v>
      </c>
      <c r="I1594" s="1" t="s">
        <v>7062</v>
      </c>
      <c r="J1594" s="73">
        <v>0.45</v>
      </c>
      <c r="K1594" s="73">
        <v>0.45</v>
      </c>
      <c r="L1594" s="73">
        <v>0.45</v>
      </c>
      <c r="M1594" s="1">
        <v>1</v>
      </c>
      <c r="N1594" s="1" t="s">
        <v>1097</v>
      </c>
      <c r="O1594" s="1" t="s">
        <v>1447</v>
      </c>
      <c r="P1594" s="1">
        <v>35203010</v>
      </c>
      <c r="Q1594" s="73">
        <v>265468580</v>
      </c>
      <c r="R1594" s="74">
        <v>3592.1</v>
      </c>
      <c r="S1594" s="1" t="s">
        <v>3305</v>
      </c>
      <c r="T1594" s="75">
        <v>82.786249999999995</v>
      </c>
      <c r="U1594" s="76">
        <v>5183413414.6443396</v>
      </c>
      <c r="V1594" s="77">
        <v>5183413414.6443396</v>
      </c>
      <c r="W1594" s="77">
        <v>11518696476.9874</v>
      </c>
      <c r="X1594" s="76">
        <v>8.1258755221999997E-3</v>
      </c>
      <c r="Y1594" s="71">
        <v>1</v>
      </c>
      <c r="Z1594" s="71">
        <v>0</v>
      </c>
      <c r="AA1594" s="71">
        <v>0</v>
      </c>
      <c r="AB1594" s="71">
        <v>0</v>
      </c>
      <c r="AC1594" s="73">
        <v>0</v>
      </c>
      <c r="AD1594" s="73">
        <v>1</v>
      </c>
      <c r="AE1594" s="1" t="s">
        <v>3306</v>
      </c>
      <c r="AF1594" s="1" t="s">
        <v>1450</v>
      </c>
      <c r="AG1594" s="1" t="s">
        <v>1451</v>
      </c>
      <c r="AI1594" s="2" t="str">
        <f>INDEX('ISO2-ISO3'!$D$1:$D$249, MATCH($N1594, 'ISO2-ISO3'!$C$1:$C$249, 0))</f>
        <v>IND</v>
      </c>
      <c r="AJ1594" s="2" t="str">
        <f>INDEX('WB Country Groups'!$C$2:$C$219, MATCH($AI1594, 'WB Country Groups'!$B$2:$B$219, 0))</f>
        <v>South Asia</v>
      </c>
    </row>
    <row r="1595" spans="1:36">
      <c r="A1595" s="70">
        <v>45169</v>
      </c>
      <c r="B1595" s="70">
        <v>45169</v>
      </c>
      <c r="C1595" s="71">
        <v>892400</v>
      </c>
      <c r="D1595" s="1" t="s">
        <v>7063</v>
      </c>
      <c r="E1595" s="71">
        <v>2905001</v>
      </c>
      <c r="G1595" s="1" t="s">
        <v>7064</v>
      </c>
      <c r="H1595" s="72">
        <v>6702634</v>
      </c>
      <c r="I1595" s="1" t="s">
        <v>7065</v>
      </c>
      <c r="J1595" s="73">
        <v>0.45</v>
      </c>
      <c r="K1595" s="73">
        <v>0.45</v>
      </c>
      <c r="L1595" s="73">
        <v>0.45</v>
      </c>
      <c r="M1595" s="1">
        <v>1</v>
      </c>
      <c r="N1595" s="1" t="s">
        <v>1097</v>
      </c>
      <c r="O1595" s="1" t="s">
        <v>1447</v>
      </c>
      <c r="P1595" s="1">
        <v>35202010</v>
      </c>
      <c r="Q1595" s="73">
        <v>585938609</v>
      </c>
      <c r="R1595" s="74">
        <v>830</v>
      </c>
      <c r="S1595" s="1" t="s">
        <v>3305</v>
      </c>
      <c r="T1595" s="75">
        <v>82.786249999999995</v>
      </c>
      <c r="U1595" s="76">
        <v>2643531630.6935</v>
      </c>
      <c r="V1595" s="77">
        <v>2643531630.6935</v>
      </c>
      <c r="W1595" s="77">
        <v>5874514734.8744497</v>
      </c>
      <c r="X1595" s="76">
        <v>4.1441820769E-3</v>
      </c>
      <c r="Y1595" s="71">
        <v>0</v>
      </c>
      <c r="Z1595" s="71">
        <v>1</v>
      </c>
      <c r="AA1595" s="71">
        <v>0</v>
      </c>
      <c r="AB1595" s="71">
        <v>0</v>
      </c>
      <c r="AC1595" s="73">
        <v>1</v>
      </c>
      <c r="AD1595" s="73">
        <v>0</v>
      </c>
      <c r="AE1595" s="1" t="s">
        <v>3306</v>
      </c>
      <c r="AF1595" s="1" t="s">
        <v>1450</v>
      </c>
      <c r="AG1595" s="1" t="s">
        <v>1451</v>
      </c>
      <c r="AI1595" s="2" t="str">
        <f>INDEX('ISO2-ISO3'!$D$1:$D$249, MATCH($N1595, 'ISO2-ISO3'!$C$1:$C$249, 0))</f>
        <v>IND</v>
      </c>
      <c r="AJ1595" s="2" t="str">
        <f>INDEX('WB Country Groups'!$C$2:$C$219, MATCH($AI1595, 'WB Country Groups'!$B$2:$B$219, 0))</f>
        <v>South Asia</v>
      </c>
    </row>
    <row r="1596" spans="1:36">
      <c r="A1596" s="70">
        <v>45169</v>
      </c>
      <c r="B1596" s="70">
        <v>45169</v>
      </c>
      <c r="C1596" s="71">
        <v>892400</v>
      </c>
      <c r="D1596" s="1" t="s">
        <v>7066</v>
      </c>
      <c r="E1596" s="71">
        <v>2905101</v>
      </c>
      <c r="G1596" s="1" t="s">
        <v>7067</v>
      </c>
      <c r="H1596" s="72" t="s">
        <v>7068</v>
      </c>
      <c r="I1596" s="1" t="s">
        <v>7069</v>
      </c>
      <c r="J1596" s="73">
        <v>0.9</v>
      </c>
      <c r="K1596" s="73">
        <v>0.74</v>
      </c>
      <c r="L1596" s="73">
        <v>0.74</v>
      </c>
      <c r="M1596" s="1">
        <v>1</v>
      </c>
      <c r="N1596" s="1" t="s">
        <v>1097</v>
      </c>
      <c r="O1596" s="1" t="s">
        <v>1484</v>
      </c>
      <c r="P1596" s="1">
        <v>40101010</v>
      </c>
      <c r="Q1596" s="73">
        <v>3077172263</v>
      </c>
      <c r="R1596" s="74">
        <v>973.5</v>
      </c>
      <c r="S1596" s="1" t="s">
        <v>3305</v>
      </c>
      <c r="T1596" s="75">
        <v>82.786249999999995</v>
      </c>
      <c r="U1596" s="76">
        <v>26776960262.634998</v>
      </c>
      <c r="V1596" s="77">
        <v>26776960262.634998</v>
      </c>
      <c r="W1596" s="77">
        <v>36185081435.993301</v>
      </c>
      <c r="X1596" s="76">
        <v>4.1977405341299998E-2</v>
      </c>
      <c r="Y1596" s="71">
        <v>1</v>
      </c>
      <c r="Z1596" s="71">
        <v>0</v>
      </c>
      <c r="AA1596" s="71">
        <v>0</v>
      </c>
      <c r="AB1596" s="71">
        <v>0</v>
      </c>
      <c r="AC1596" s="73">
        <v>0</v>
      </c>
      <c r="AD1596" s="73">
        <v>1</v>
      </c>
      <c r="AE1596" s="1" t="s">
        <v>3306</v>
      </c>
      <c r="AF1596" s="1" t="s">
        <v>1450</v>
      </c>
      <c r="AG1596" s="1" t="s">
        <v>1451</v>
      </c>
      <c r="AI1596" s="2" t="str">
        <f>INDEX('ISO2-ISO3'!$D$1:$D$249, MATCH($N1596, 'ISO2-ISO3'!$C$1:$C$249, 0))</f>
        <v>IND</v>
      </c>
      <c r="AJ1596" s="2" t="str">
        <f>INDEX('WB Country Groups'!$C$2:$C$219, MATCH($AI1596, 'WB Country Groups'!$B$2:$B$219, 0))</f>
        <v>South Asia</v>
      </c>
    </row>
    <row r="1597" spans="1:36">
      <c r="A1597" s="70">
        <v>45169</v>
      </c>
      <c r="B1597" s="70">
        <v>45169</v>
      </c>
      <c r="C1597" s="71">
        <v>892400</v>
      </c>
      <c r="D1597" s="1" t="s">
        <v>7070</v>
      </c>
      <c r="E1597" s="71">
        <v>2905401</v>
      </c>
      <c r="G1597" s="1" t="s">
        <v>7071</v>
      </c>
      <c r="H1597" s="72">
        <v>6151593</v>
      </c>
      <c r="I1597" s="1" t="s">
        <v>7072</v>
      </c>
      <c r="J1597" s="73">
        <v>0.4</v>
      </c>
      <c r="K1597" s="73">
        <v>0.4</v>
      </c>
      <c r="L1597" s="73">
        <v>0.4</v>
      </c>
      <c r="M1597" s="1">
        <v>1</v>
      </c>
      <c r="N1597" s="1" t="s">
        <v>1097</v>
      </c>
      <c r="O1597" s="1" t="s">
        <v>1474</v>
      </c>
      <c r="P1597" s="1">
        <v>45102010</v>
      </c>
      <c r="Q1597" s="73">
        <v>188413882</v>
      </c>
      <c r="R1597" s="74">
        <v>2428.8000000000002</v>
      </c>
      <c r="S1597" s="1" t="s">
        <v>3305</v>
      </c>
      <c r="T1597" s="75">
        <v>82.786249999999995</v>
      </c>
      <c r="U1597" s="76">
        <v>2211090061.9443402</v>
      </c>
      <c r="V1597" s="77">
        <v>2211090061.9443402</v>
      </c>
      <c r="W1597" s="77">
        <v>5527725154.8608599</v>
      </c>
      <c r="X1597" s="76">
        <v>3.4662569189E-3</v>
      </c>
      <c r="Y1597" s="71">
        <v>0</v>
      </c>
      <c r="Z1597" s="71">
        <v>1</v>
      </c>
      <c r="AA1597" s="71">
        <v>0</v>
      </c>
      <c r="AB1597" s="71">
        <v>0</v>
      </c>
      <c r="AC1597" s="73">
        <v>0</v>
      </c>
      <c r="AD1597" s="73">
        <v>1</v>
      </c>
      <c r="AE1597" s="1" t="s">
        <v>3306</v>
      </c>
      <c r="AF1597" s="1" t="s">
        <v>1450</v>
      </c>
      <c r="AG1597" s="1" t="s">
        <v>1451</v>
      </c>
      <c r="AI1597" s="2" t="str">
        <f>INDEX('ISO2-ISO3'!$D$1:$D$249, MATCH($N1597, 'ISO2-ISO3'!$C$1:$C$249, 0))</f>
        <v>IND</v>
      </c>
      <c r="AJ1597" s="2" t="str">
        <f>INDEX('WB Country Groups'!$C$2:$C$219, MATCH($AI1597, 'WB Country Groups'!$B$2:$B$219, 0))</f>
        <v>South Asia</v>
      </c>
    </row>
    <row r="1598" spans="1:36">
      <c r="A1598" s="70">
        <v>45169</v>
      </c>
      <c r="B1598" s="70">
        <v>45169</v>
      </c>
      <c r="C1598" s="71">
        <v>892400</v>
      </c>
      <c r="D1598" s="1" t="s">
        <v>7073</v>
      </c>
      <c r="E1598" s="71">
        <v>2905701</v>
      </c>
      <c r="G1598" s="1" t="s">
        <v>7074</v>
      </c>
      <c r="H1598" s="72">
        <v>6371863</v>
      </c>
      <c r="I1598" s="1" t="s">
        <v>7075</v>
      </c>
      <c r="J1598" s="73">
        <v>0.65</v>
      </c>
      <c r="K1598" s="73">
        <v>0.65</v>
      </c>
      <c r="L1598" s="73">
        <v>0.65</v>
      </c>
      <c r="M1598" s="1">
        <v>1</v>
      </c>
      <c r="N1598" s="1" t="s">
        <v>1115</v>
      </c>
      <c r="O1598" s="1" t="s">
        <v>1455</v>
      </c>
      <c r="P1598" s="1">
        <v>25301040</v>
      </c>
      <c r="Q1598" s="73">
        <v>132960000</v>
      </c>
      <c r="R1598" s="74">
        <v>5790</v>
      </c>
      <c r="S1598" s="1" t="s">
        <v>1479</v>
      </c>
      <c r="T1598" s="75">
        <v>145.58500000000001</v>
      </c>
      <c r="U1598" s="76">
        <v>3437132671.6351299</v>
      </c>
      <c r="V1598" s="77">
        <v>3437132671.6351299</v>
      </c>
      <c r="W1598" s="77">
        <v>5287896417.9001999</v>
      </c>
      <c r="X1598" s="76">
        <v>5.3882856736999999E-3</v>
      </c>
      <c r="Y1598" s="71">
        <v>0</v>
      </c>
      <c r="Z1598" s="71">
        <v>1</v>
      </c>
      <c r="AA1598" s="71">
        <v>0</v>
      </c>
      <c r="AB1598" s="71">
        <v>0</v>
      </c>
      <c r="AC1598" s="73">
        <v>0</v>
      </c>
      <c r="AD1598" s="73">
        <v>1</v>
      </c>
      <c r="AE1598" s="1" t="s">
        <v>1480</v>
      </c>
      <c r="AF1598" s="1" t="s">
        <v>1450</v>
      </c>
      <c r="AG1598" s="1" t="s">
        <v>1451</v>
      </c>
      <c r="AI1598" s="2" t="str">
        <f>INDEX('ISO2-ISO3'!$D$1:$D$249, MATCH($N1598, 'ISO2-ISO3'!$C$1:$C$249, 0))</f>
        <v>JPN</v>
      </c>
      <c r="AJ1598" s="2" t="str">
        <f>INDEX('WB Country Groups'!$C$2:$C$219, MATCH($AI1598, 'WB Country Groups'!$B$2:$B$219, 0))</f>
        <v>East Asia &amp; Pacific</v>
      </c>
    </row>
    <row r="1599" spans="1:36">
      <c r="A1599" s="70">
        <v>45169</v>
      </c>
      <c r="B1599" s="70">
        <v>45169</v>
      </c>
      <c r="C1599" s="71">
        <v>892400</v>
      </c>
      <c r="D1599" s="1" t="s">
        <v>7076</v>
      </c>
      <c r="E1599" s="71">
        <v>2905801</v>
      </c>
      <c r="G1599" s="1" t="s">
        <v>7077</v>
      </c>
      <c r="H1599" s="72">
        <v>6644800</v>
      </c>
      <c r="I1599" s="1" t="s">
        <v>7078</v>
      </c>
      <c r="J1599" s="73">
        <v>0.7</v>
      </c>
      <c r="K1599" s="73">
        <v>0.7</v>
      </c>
      <c r="L1599" s="73">
        <v>0.7</v>
      </c>
      <c r="M1599" s="1">
        <v>1</v>
      </c>
      <c r="N1599" s="1" t="s">
        <v>1115</v>
      </c>
      <c r="O1599" s="1" t="s">
        <v>1455</v>
      </c>
      <c r="P1599" s="1">
        <v>25504060</v>
      </c>
      <c r="Q1599" s="73">
        <v>114443496</v>
      </c>
      <c r="R1599" s="74">
        <v>16620</v>
      </c>
      <c r="S1599" s="1" t="s">
        <v>1479</v>
      </c>
      <c r="T1599" s="75">
        <v>145.58500000000001</v>
      </c>
      <c r="U1599" s="76">
        <v>9145417676.7112007</v>
      </c>
      <c r="V1599" s="77">
        <v>9145417676.7112007</v>
      </c>
      <c r="W1599" s="77">
        <v>13064882395.301701</v>
      </c>
      <c r="X1599" s="76">
        <v>1.43369860158E-2</v>
      </c>
      <c r="Y1599" s="71">
        <v>0</v>
      </c>
      <c r="Z1599" s="71">
        <v>1</v>
      </c>
      <c r="AA1599" s="71">
        <v>0</v>
      </c>
      <c r="AB1599" s="71">
        <v>0</v>
      </c>
      <c r="AC1599" s="73">
        <v>0</v>
      </c>
      <c r="AD1599" s="73">
        <v>1</v>
      </c>
      <c r="AE1599" s="1" t="s">
        <v>1480</v>
      </c>
      <c r="AF1599" s="1" t="s">
        <v>1450</v>
      </c>
      <c r="AG1599" s="1" t="s">
        <v>1451</v>
      </c>
      <c r="AI1599" s="2" t="str">
        <f>INDEX('ISO2-ISO3'!$D$1:$D$249, MATCH($N1599, 'ISO2-ISO3'!$C$1:$C$249, 0))</f>
        <v>JPN</v>
      </c>
      <c r="AJ1599" s="2" t="str">
        <f>INDEX('WB Country Groups'!$C$2:$C$219, MATCH($AI1599, 'WB Country Groups'!$B$2:$B$219, 0))</f>
        <v>East Asia &amp; Pacific</v>
      </c>
    </row>
    <row r="1600" spans="1:36">
      <c r="A1600" s="70">
        <v>45169</v>
      </c>
      <c r="B1600" s="70">
        <v>45169</v>
      </c>
      <c r="C1600" s="71">
        <v>892400</v>
      </c>
      <c r="D1600" s="1" t="s">
        <v>7079</v>
      </c>
      <c r="E1600" s="71">
        <v>2906301</v>
      </c>
      <c r="G1600" s="1" t="s">
        <v>7080</v>
      </c>
      <c r="H1600" s="72">
        <v>6309466</v>
      </c>
      <c r="I1600" s="1" t="s">
        <v>7081</v>
      </c>
      <c r="J1600" s="73">
        <v>0.9</v>
      </c>
      <c r="K1600" s="73">
        <v>0.9</v>
      </c>
      <c r="L1600" s="73">
        <v>0.9</v>
      </c>
      <c r="M1600" s="1">
        <v>1</v>
      </c>
      <c r="N1600" s="1" t="s">
        <v>1115</v>
      </c>
      <c r="O1600" s="1" t="s">
        <v>1484</v>
      </c>
      <c r="P1600" s="1">
        <v>40203020</v>
      </c>
      <c r="Q1600" s="73">
        <v>272318490</v>
      </c>
      <c r="R1600" s="74">
        <v>2975.5</v>
      </c>
      <c r="S1600" s="1" t="s">
        <v>1479</v>
      </c>
      <c r="T1600" s="75">
        <v>145.58500000000001</v>
      </c>
      <c r="U1600" s="76">
        <v>5009137619.2293196</v>
      </c>
      <c r="V1600" s="77">
        <v>5009137619.2293196</v>
      </c>
      <c r="W1600" s="77">
        <v>5565708465.8103504</v>
      </c>
      <c r="X1600" s="76">
        <v>7.8526687939999996E-3</v>
      </c>
      <c r="Y1600" s="71">
        <v>0</v>
      </c>
      <c r="Z1600" s="71">
        <v>1</v>
      </c>
      <c r="AA1600" s="71">
        <v>0</v>
      </c>
      <c r="AB1600" s="71">
        <v>0</v>
      </c>
      <c r="AC1600" s="73">
        <v>0.65</v>
      </c>
      <c r="AD1600" s="73">
        <v>0.35</v>
      </c>
      <c r="AE1600" s="1" t="s">
        <v>1480</v>
      </c>
      <c r="AF1600" s="1" t="s">
        <v>1450</v>
      </c>
      <c r="AG1600" s="1" t="s">
        <v>1451</v>
      </c>
      <c r="AI1600" s="2" t="str">
        <f>INDEX('ISO2-ISO3'!$D$1:$D$249, MATCH($N1600, 'ISO2-ISO3'!$C$1:$C$249, 0))</f>
        <v>JPN</v>
      </c>
      <c r="AJ1600" s="2" t="str">
        <f>INDEX('WB Country Groups'!$C$2:$C$219, MATCH($AI1600, 'WB Country Groups'!$B$2:$B$219, 0))</f>
        <v>East Asia &amp; Pacific</v>
      </c>
    </row>
    <row r="1601" spans="1:36">
      <c r="A1601" s="70">
        <v>45169</v>
      </c>
      <c r="B1601" s="70">
        <v>45169</v>
      </c>
      <c r="C1601" s="71">
        <v>892400</v>
      </c>
      <c r="D1601" s="1" t="s">
        <v>7082</v>
      </c>
      <c r="E1601" s="71">
        <v>2908201</v>
      </c>
      <c r="G1601" s="1" t="s">
        <v>7083</v>
      </c>
      <c r="H1601" s="72" t="s">
        <v>7084</v>
      </c>
      <c r="I1601" s="1" t="s">
        <v>7085</v>
      </c>
      <c r="J1601" s="73">
        <v>0.35</v>
      </c>
      <c r="K1601" s="73">
        <v>0.35</v>
      </c>
      <c r="L1601" s="73">
        <v>0.35</v>
      </c>
      <c r="M1601" s="1">
        <v>1</v>
      </c>
      <c r="N1601" s="1" t="s">
        <v>1129</v>
      </c>
      <c r="O1601" s="1" t="s">
        <v>1455</v>
      </c>
      <c r="P1601" s="1">
        <v>25101010</v>
      </c>
      <c r="Q1601" s="73">
        <v>533800000</v>
      </c>
      <c r="R1601" s="74">
        <v>9110</v>
      </c>
      <c r="S1601" s="1" t="s">
        <v>3451</v>
      </c>
      <c r="T1601" s="75">
        <v>1321.75</v>
      </c>
      <c r="U1601" s="76">
        <v>1287702893.8906801</v>
      </c>
      <c r="V1601" s="77">
        <v>1287702893.8906801</v>
      </c>
      <c r="W1601" s="77">
        <v>3679151125.4019299</v>
      </c>
      <c r="X1601" s="76">
        <v>2.0186916589999999E-3</v>
      </c>
      <c r="Y1601" s="71">
        <v>0</v>
      </c>
      <c r="Z1601" s="71">
        <v>1</v>
      </c>
      <c r="AA1601" s="71">
        <v>0</v>
      </c>
      <c r="AB1601" s="71">
        <v>0</v>
      </c>
      <c r="AC1601" s="73">
        <v>1</v>
      </c>
      <c r="AD1601" s="73">
        <v>0</v>
      </c>
      <c r="AE1601" s="1" t="s">
        <v>3452</v>
      </c>
      <c r="AF1601" s="1" t="s">
        <v>1450</v>
      </c>
      <c r="AG1601" s="1" t="s">
        <v>1451</v>
      </c>
      <c r="AI1601" s="2" t="str">
        <f>INDEX('ISO2-ISO3'!$D$1:$D$249, MATCH($N1601, 'ISO2-ISO3'!$C$1:$C$249, 0))</f>
        <v>KOR</v>
      </c>
      <c r="AJ1601" s="2" t="str">
        <f>INDEX('WB Country Groups'!$C$2:$C$219, MATCH($AI1601, 'WB Country Groups'!$B$2:$B$219, 0))</f>
        <v>East Asia &amp; Pacific</v>
      </c>
    </row>
    <row r="1602" spans="1:36">
      <c r="A1602" s="70">
        <v>45169</v>
      </c>
      <c r="B1602" s="70">
        <v>45169</v>
      </c>
      <c r="C1602" s="71">
        <v>892400</v>
      </c>
      <c r="D1602" s="1" t="s">
        <v>7086</v>
      </c>
      <c r="E1602" s="71">
        <v>2909501</v>
      </c>
      <c r="G1602" s="1" t="s">
        <v>7087</v>
      </c>
      <c r="H1602" s="72">
        <v>7751259</v>
      </c>
      <c r="I1602" s="1" t="s">
        <v>7088</v>
      </c>
      <c r="J1602" s="73">
        <v>0.65</v>
      </c>
      <c r="K1602" s="73">
        <v>0.65</v>
      </c>
      <c r="L1602" s="73">
        <v>0.65</v>
      </c>
      <c r="M1602" s="1">
        <v>1</v>
      </c>
      <c r="N1602" s="1" t="s">
        <v>1220</v>
      </c>
      <c r="O1602" s="1" t="s">
        <v>1462</v>
      </c>
      <c r="P1602" s="1">
        <v>15101030</v>
      </c>
      <c r="Q1602" s="73">
        <v>254725627</v>
      </c>
      <c r="R1602" s="74">
        <v>388.9</v>
      </c>
      <c r="S1602" s="1" t="s">
        <v>2554</v>
      </c>
      <c r="T1602" s="75">
        <v>10.63715</v>
      </c>
      <c r="U1602" s="76">
        <v>6053390017.1751804</v>
      </c>
      <c r="V1602" s="77">
        <v>6053390017.1751804</v>
      </c>
      <c r="W1602" s="77">
        <v>9312907718.7310505</v>
      </c>
      <c r="X1602" s="76">
        <v>9.4897107046E-3</v>
      </c>
      <c r="Y1602" s="71">
        <v>0</v>
      </c>
      <c r="Z1602" s="71">
        <v>1</v>
      </c>
      <c r="AA1602" s="71">
        <v>0</v>
      </c>
      <c r="AB1602" s="71">
        <v>0</v>
      </c>
      <c r="AC1602" s="73">
        <v>1</v>
      </c>
      <c r="AD1602" s="73">
        <v>0</v>
      </c>
      <c r="AE1602" s="1" t="s">
        <v>2555</v>
      </c>
      <c r="AF1602" s="1" t="s">
        <v>1450</v>
      </c>
      <c r="AG1602" s="1" t="s">
        <v>1451</v>
      </c>
      <c r="AI1602" s="2" t="str">
        <f>INDEX('ISO2-ISO3'!$D$1:$D$249, MATCH($N1602, 'ISO2-ISO3'!$C$1:$C$249, 0))</f>
        <v>NOR</v>
      </c>
      <c r="AJ1602" s="2" t="str">
        <f>INDEX('WB Country Groups'!$C$2:$C$219, MATCH($AI1602, 'WB Country Groups'!$B$2:$B$219, 0))</f>
        <v>Europe &amp; Central Asia</v>
      </c>
    </row>
    <row r="1603" spans="1:36">
      <c r="A1603" s="70">
        <v>45169</v>
      </c>
      <c r="B1603" s="70">
        <v>45169</v>
      </c>
      <c r="C1603" s="71">
        <v>892400</v>
      </c>
      <c r="D1603" s="1" t="s">
        <v>7089</v>
      </c>
      <c r="E1603" s="71">
        <v>2909701</v>
      </c>
      <c r="G1603" s="1" t="s">
        <v>7090</v>
      </c>
      <c r="H1603" s="72" t="s">
        <v>7091</v>
      </c>
      <c r="I1603" s="1" t="s">
        <v>7092</v>
      </c>
      <c r="J1603" s="73">
        <v>0.3</v>
      </c>
      <c r="K1603" s="73">
        <v>0.3</v>
      </c>
      <c r="L1603" s="73">
        <v>0.3</v>
      </c>
      <c r="M1603" s="1">
        <v>1</v>
      </c>
      <c r="N1603" s="1" t="s">
        <v>1337</v>
      </c>
      <c r="O1603" s="1" t="s">
        <v>1467</v>
      </c>
      <c r="P1603" s="1">
        <v>20305010</v>
      </c>
      <c r="Q1603" s="73">
        <v>14285700000</v>
      </c>
      <c r="R1603" s="74">
        <v>72.5</v>
      </c>
      <c r="S1603" s="1" t="s">
        <v>3341</v>
      </c>
      <c r="T1603" s="75">
        <v>35.017499999999998</v>
      </c>
      <c r="U1603" s="76">
        <v>8873105590.0621109</v>
      </c>
      <c r="V1603" s="77">
        <v>8873105590.0621109</v>
      </c>
      <c r="W1603" s="77">
        <v>29577018633.540401</v>
      </c>
      <c r="X1603" s="76">
        <v>1.39100908519E-2</v>
      </c>
      <c r="Y1603" s="71">
        <v>1</v>
      </c>
      <c r="Z1603" s="71">
        <v>0</v>
      </c>
      <c r="AA1603" s="71">
        <v>0</v>
      </c>
      <c r="AB1603" s="71">
        <v>0</v>
      </c>
      <c r="AC1603" s="73">
        <v>0.35</v>
      </c>
      <c r="AD1603" s="73">
        <v>0.65</v>
      </c>
      <c r="AE1603" s="1" t="s">
        <v>3342</v>
      </c>
      <c r="AF1603" s="1" t="s">
        <v>1450</v>
      </c>
      <c r="AG1603" s="1" t="s">
        <v>1451</v>
      </c>
      <c r="AI1603" s="2" t="str">
        <f>INDEX('ISO2-ISO3'!$D$1:$D$249, MATCH($N1603, 'ISO2-ISO3'!$C$1:$C$249, 0))</f>
        <v>THA</v>
      </c>
      <c r="AJ1603" s="2" t="str">
        <f>INDEX('WB Country Groups'!$C$2:$C$219, MATCH($AI1603, 'WB Country Groups'!$B$2:$B$219, 0))</f>
        <v>East Asia &amp; Pacific</v>
      </c>
    </row>
    <row r="1604" spans="1:36">
      <c r="A1604" s="70">
        <v>45169</v>
      </c>
      <c r="B1604" s="70">
        <v>45169</v>
      </c>
      <c r="C1604" s="71">
        <v>892400</v>
      </c>
      <c r="D1604" s="1" t="s">
        <v>7093</v>
      </c>
      <c r="E1604" s="71">
        <v>2910401</v>
      </c>
      <c r="G1604" s="1" t="s">
        <v>7094</v>
      </c>
      <c r="H1604" s="72">
        <v>6744294</v>
      </c>
      <c r="I1604" s="1" t="s">
        <v>7095</v>
      </c>
      <c r="J1604" s="73">
        <v>0.85</v>
      </c>
      <c r="K1604" s="73">
        <v>0.85</v>
      </c>
      <c r="L1604" s="73">
        <v>0.85</v>
      </c>
      <c r="M1604" s="1">
        <v>1</v>
      </c>
      <c r="N1604" s="1" t="s">
        <v>1115</v>
      </c>
      <c r="O1604" s="1" t="s">
        <v>1484</v>
      </c>
      <c r="P1604" s="1">
        <v>40301020</v>
      </c>
      <c r="Q1604" s="73">
        <v>589000000</v>
      </c>
      <c r="R1604" s="74">
        <v>2313.5</v>
      </c>
      <c r="S1604" s="1" t="s">
        <v>1479</v>
      </c>
      <c r="T1604" s="75">
        <v>145.58500000000001</v>
      </c>
      <c r="U1604" s="76">
        <v>7955859291.82265</v>
      </c>
      <c r="V1604" s="77">
        <v>7955859291.82265</v>
      </c>
      <c r="W1604" s="77">
        <v>9359834460.9678192</v>
      </c>
      <c r="X1604" s="76">
        <v>1.2472152442099999E-2</v>
      </c>
      <c r="Y1604" s="71">
        <v>0</v>
      </c>
      <c r="Z1604" s="71">
        <v>1</v>
      </c>
      <c r="AA1604" s="71">
        <v>0</v>
      </c>
      <c r="AB1604" s="71">
        <v>0</v>
      </c>
      <c r="AC1604" s="73">
        <v>0.5</v>
      </c>
      <c r="AD1604" s="73">
        <v>0.5</v>
      </c>
      <c r="AE1604" s="1" t="s">
        <v>1480</v>
      </c>
      <c r="AF1604" s="1" t="s">
        <v>1450</v>
      </c>
      <c r="AG1604" s="1" t="s">
        <v>1451</v>
      </c>
      <c r="AI1604" s="2" t="str">
        <f>INDEX('ISO2-ISO3'!$D$1:$D$249, MATCH($N1604, 'ISO2-ISO3'!$C$1:$C$249, 0))</f>
        <v>JPN</v>
      </c>
      <c r="AJ1604" s="2" t="str">
        <f>INDEX('WB Country Groups'!$C$2:$C$219, MATCH($AI1604, 'WB Country Groups'!$B$2:$B$219, 0))</f>
        <v>East Asia &amp; Pacific</v>
      </c>
    </row>
    <row r="1605" spans="1:36">
      <c r="A1605" s="70">
        <v>45169</v>
      </c>
      <c r="B1605" s="70">
        <v>45169</v>
      </c>
      <c r="C1605" s="71">
        <v>892400</v>
      </c>
      <c r="D1605" s="1" t="s">
        <v>7096</v>
      </c>
      <c r="E1605" s="71">
        <v>2918601</v>
      </c>
      <c r="G1605" s="1" t="s">
        <v>7097</v>
      </c>
      <c r="H1605" s="72">
        <v>6743956</v>
      </c>
      <c r="I1605" s="1" t="s">
        <v>7098</v>
      </c>
      <c r="J1605" s="73">
        <v>1</v>
      </c>
      <c r="K1605" s="73">
        <v>1</v>
      </c>
      <c r="L1605" s="73">
        <v>1</v>
      </c>
      <c r="M1605" s="1">
        <v>1</v>
      </c>
      <c r="N1605" s="1" t="s">
        <v>975</v>
      </c>
      <c r="O1605" s="1" t="s">
        <v>1467</v>
      </c>
      <c r="P1605" s="1">
        <v>20106010</v>
      </c>
      <c r="Q1605" s="73">
        <v>1943040000</v>
      </c>
      <c r="R1605" s="74">
        <v>10.18</v>
      </c>
      <c r="S1605" s="1" t="s">
        <v>1565</v>
      </c>
      <c r="T1605" s="75">
        <v>7.8417500000000002</v>
      </c>
      <c r="U1605" s="76">
        <v>2522414920.1389999</v>
      </c>
      <c r="V1605" s="77">
        <v>2522414920.1389999</v>
      </c>
      <c r="W1605" s="77">
        <v>13502291807.9884</v>
      </c>
      <c r="X1605" s="76">
        <v>3.9543111877999998E-3</v>
      </c>
      <c r="Y1605" s="71">
        <v>1</v>
      </c>
      <c r="Z1605" s="71">
        <v>0</v>
      </c>
      <c r="AA1605" s="71">
        <v>0</v>
      </c>
      <c r="AB1605" s="71">
        <v>0</v>
      </c>
      <c r="AC1605" s="73">
        <v>1</v>
      </c>
      <c r="AD1605" s="73">
        <v>0</v>
      </c>
      <c r="AE1605" s="1" t="s">
        <v>1566</v>
      </c>
      <c r="AF1605" s="1" t="s">
        <v>1450</v>
      </c>
      <c r="AG1605" s="1" t="s">
        <v>3494</v>
      </c>
      <c r="AI1605" s="2" t="str">
        <f>INDEX('ISO2-ISO3'!$D$1:$D$249, MATCH($N1605, 'ISO2-ISO3'!$C$1:$C$249, 0))</f>
        <v>CHN</v>
      </c>
      <c r="AJ1605" s="2" t="str">
        <f>INDEX('WB Country Groups'!$C$2:$C$219, MATCH($AI1605, 'WB Country Groups'!$B$2:$B$219, 0))</f>
        <v>East Asia &amp; Pacific</v>
      </c>
    </row>
    <row r="1606" spans="1:36">
      <c r="A1606" s="70">
        <v>45169</v>
      </c>
      <c r="B1606" s="70">
        <v>45169</v>
      </c>
      <c r="C1606" s="71">
        <v>892400</v>
      </c>
      <c r="D1606" s="1" t="s">
        <v>7099</v>
      </c>
      <c r="E1606" s="71">
        <v>2918604</v>
      </c>
      <c r="G1606" s="1" t="s">
        <v>7100</v>
      </c>
      <c r="H1606" s="72" t="s">
        <v>7101</v>
      </c>
      <c r="I1606" s="1" t="s">
        <v>7102</v>
      </c>
      <c r="J1606" s="73">
        <v>0.7</v>
      </c>
      <c r="K1606" s="73">
        <v>0.3</v>
      </c>
      <c r="L1606" s="73">
        <v>0.06</v>
      </c>
      <c r="M1606" s="1">
        <v>0.2</v>
      </c>
      <c r="N1606" s="1" t="s">
        <v>975</v>
      </c>
      <c r="O1606" s="1" t="s">
        <v>1467</v>
      </c>
      <c r="P1606" s="1">
        <v>20106010</v>
      </c>
      <c r="Q1606" s="73">
        <v>6783516821</v>
      </c>
      <c r="R1606" s="74">
        <v>11.8</v>
      </c>
      <c r="S1606" s="1" t="s">
        <v>3323</v>
      </c>
      <c r="T1606" s="75">
        <v>7.2785000000000002</v>
      </c>
      <c r="U1606" s="76">
        <v>659851605.31263304</v>
      </c>
      <c r="V1606" s="77">
        <v>659851605.31263304</v>
      </c>
      <c r="W1606" s="77">
        <v>13502291807.9884</v>
      </c>
      <c r="X1606" s="76">
        <v>1.0344287787000001E-3</v>
      </c>
      <c r="Y1606" s="71">
        <v>1</v>
      </c>
      <c r="Z1606" s="71">
        <v>0</v>
      </c>
      <c r="AA1606" s="71">
        <v>0</v>
      </c>
      <c r="AB1606" s="71">
        <v>0</v>
      </c>
      <c r="AC1606" s="73">
        <v>1</v>
      </c>
      <c r="AD1606" s="73">
        <v>0</v>
      </c>
      <c r="AE1606" s="1" t="s">
        <v>3412</v>
      </c>
      <c r="AF1606" s="1" t="s">
        <v>1450</v>
      </c>
      <c r="AG1606" s="1" t="s">
        <v>1585</v>
      </c>
      <c r="AI1606" s="2" t="str">
        <f>INDEX('ISO2-ISO3'!$D$1:$D$249, MATCH($N1606, 'ISO2-ISO3'!$C$1:$C$249, 0))</f>
        <v>CHN</v>
      </c>
      <c r="AJ1606" s="2" t="str">
        <f>INDEX('WB Country Groups'!$C$2:$C$219, MATCH($AI1606, 'WB Country Groups'!$B$2:$B$219, 0))</f>
        <v>East Asia &amp; Pacific</v>
      </c>
    </row>
    <row r="1607" spans="1:36">
      <c r="A1607" s="70">
        <v>45169</v>
      </c>
      <c r="B1607" s="70">
        <v>45169</v>
      </c>
      <c r="C1607" s="71">
        <v>892400</v>
      </c>
      <c r="D1607" s="1" t="s">
        <v>7103</v>
      </c>
      <c r="E1607" s="71">
        <v>2918801</v>
      </c>
      <c r="G1607" s="1" t="s">
        <v>7104</v>
      </c>
      <c r="H1607" s="72">
        <v>6560393</v>
      </c>
      <c r="I1607" s="1" t="s">
        <v>7105</v>
      </c>
      <c r="J1607" s="73">
        <v>0.8</v>
      </c>
      <c r="K1607" s="73">
        <v>0.8</v>
      </c>
      <c r="L1607" s="73">
        <v>0.8</v>
      </c>
      <c r="M1607" s="1">
        <v>1</v>
      </c>
      <c r="N1607" s="1" t="s">
        <v>1129</v>
      </c>
      <c r="O1607" s="1" t="s">
        <v>1692</v>
      </c>
      <c r="P1607" s="1">
        <v>50203010</v>
      </c>
      <c r="Q1607" s="73">
        <v>164049085</v>
      </c>
      <c r="R1607" s="74">
        <v>214500</v>
      </c>
      <c r="S1607" s="1" t="s">
        <v>3451</v>
      </c>
      <c r="T1607" s="75">
        <v>1321.75</v>
      </c>
      <c r="U1607" s="76">
        <v>21298144873.0849</v>
      </c>
      <c r="V1607" s="77">
        <v>21298144873.0849</v>
      </c>
      <c r="W1607" s="77">
        <v>26622681091.356201</v>
      </c>
      <c r="X1607" s="76">
        <v>3.3388437357500002E-2</v>
      </c>
      <c r="Y1607" s="71">
        <v>1</v>
      </c>
      <c r="Z1607" s="71">
        <v>0</v>
      </c>
      <c r="AA1607" s="71">
        <v>0</v>
      </c>
      <c r="AB1607" s="71">
        <v>0</v>
      </c>
      <c r="AC1607" s="73">
        <v>0.35</v>
      </c>
      <c r="AD1607" s="73">
        <v>0.65</v>
      </c>
      <c r="AE1607" s="1" t="s">
        <v>3452</v>
      </c>
      <c r="AF1607" s="1" t="s">
        <v>1450</v>
      </c>
      <c r="AG1607" s="1" t="s">
        <v>1451</v>
      </c>
      <c r="AI1607" s="2" t="str">
        <f>INDEX('ISO2-ISO3'!$D$1:$D$249, MATCH($N1607, 'ISO2-ISO3'!$C$1:$C$249, 0))</f>
        <v>KOR</v>
      </c>
      <c r="AJ1607" s="2" t="str">
        <f>INDEX('WB Country Groups'!$C$2:$C$219, MATCH($AI1607, 'WB Country Groups'!$B$2:$B$219, 0))</f>
        <v>East Asia &amp; Pacific</v>
      </c>
    </row>
    <row r="1608" spans="1:36">
      <c r="A1608" s="70">
        <v>45169</v>
      </c>
      <c r="B1608" s="70">
        <v>45169</v>
      </c>
      <c r="C1608" s="71">
        <v>892400</v>
      </c>
      <c r="D1608" s="1" t="s">
        <v>7106</v>
      </c>
      <c r="E1608" s="71">
        <v>2919301</v>
      </c>
      <c r="G1608" s="1" t="s">
        <v>7107</v>
      </c>
      <c r="H1608" s="72">
        <v>6563875</v>
      </c>
      <c r="I1608" s="1" t="s">
        <v>7108</v>
      </c>
      <c r="J1608" s="73">
        <v>0.8</v>
      </c>
      <c r="K1608" s="73">
        <v>0.8</v>
      </c>
      <c r="L1608" s="73">
        <v>0.8</v>
      </c>
      <c r="M1608" s="1">
        <v>1</v>
      </c>
      <c r="N1608" s="1" t="s">
        <v>1293</v>
      </c>
      <c r="O1608" s="1" t="s">
        <v>1564</v>
      </c>
      <c r="P1608" s="1">
        <v>60102510</v>
      </c>
      <c r="Q1608" s="73">
        <v>4203990865</v>
      </c>
      <c r="R1608" s="74">
        <v>2.77</v>
      </c>
      <c r="S1608" s="1" t="s">
        <v>1834</v>
      </c>
      <c r="T1608" s="75">
        <v>1.3505</v>
      </c>
      <c r="U1608" s="76">
        <v>6898218257.5638704</v>
      </c>
      <c r="V1608" s="77">
        <v>6898218257.5638704</v>
      </c>
      <c r="W1608" s="77">
        <v>8622772821.9548302</v>
      </c>
      <c r="X1608" s="76">
        <v>1.0814121584000001E-2</v>
      </c>
      <c r="Y1608" s="71">
        <v>0</v>
      </c>
      <c r="Z1608" s="71">
        <v>1</v>
      </c>
      <c r="AA1608" s="71">
        <v>0</v>
      </c>
      <c r="AB1608" s="71">
        <v>0</v>
      </c>
      <c r="AC1608" s="73">
        <v>0</v>
      </c>
      <c r="AD1608" s="73">
        <v>1</v>
      </c>
      <c r="AE1608" s="1" t="s">
        <v>1835</v>
      </c>
      <c r="AF1608" s="1" t="s">
        <v>1450</v>
      </c>
      <c r="AG1608" s="1" t="s">
        <v>1451</v>
      </c>
      <c r="AI1608" s="2" t="str">
        <f>INDEX('ISO2-ISO3'!$D$1:$D$249, MATCH($N1608, 'ISO2-ISO3'!$C$1:$C$249, 0))</f>
        <v>SGP</v>
      </c>
      <c r="AJ1608" s="2" t="str">
        <f>INDEX('WB Country Groups'!$C$2:$C$219, MATCH($AI1608, 'WB Country Groups'!$B$2:$B$219, 0))</f>
        <v>East Asia &amp; Pacific</v>
      </c>
    </row>
    <row r="1609" spans="1:36">
      <c r="A1609" s="70">
        <v>45169</v>
      </c>
      <c r="B1609" s="70">
        <v>45169</v>
      </c>
      <c r="C1609" s="71">
        <v>892400</v>
      </c>
      <c r="D1609" s="1" t="s">
        <v>7109</v>
      </c>
      <c r="E1609" s="71">
        <v>2919601</v>
      </c>
      <c r="G1609" s="1" t="s">
        <v>7110</v>
      </c>
      <c r="H1609" s="72">
        <v>6513342</v>
      </c>
      <c r="I1609" s="1" t="s">
        <v>7111</v>
      </c>
      <c r="J1609" s="73">
        <v>1</v>
      </c>
      <c r="K1609" s="73">
        <v>1</v>
      </c>
      <c r="L1609" s="73">
        <v>1</v>
      </c>
      <c r="M1609" s="1">
        <v>1</v>
      </c>
      <c r="N1609" s="1" t="s">
        <v>1115</v>
      </c>
      <c r="O1609" s="1" t="s">
        <v>1564</v>
      </c>
      <c r="P1609" s="1">
        <v>60107010</v>
      </c>
      <c r="Q1609" s="73">
        <v>6989091</v>
      </c>
      <c r="R1609" s="74">
        <v>97800</v>
      </c>
      <c r="S1609" s="1" t="s">
        <v>1479</v>
      </c>
      <c r="T1609" s="75">
        <v>145.58500000000001</v>
      </c>
      <c r="U1609" s="76">
        <v>4695079162.0015802</v>
      </c>
      <c r="V1609" s="77">
        <v>4695079162.0015802</v>
      </c>
      <c r="W1609" s="77">
        <v>4695079162.0015802</v>
      </c>
      <c r="X1609" s="76">
        <v>7.3603291471000002E-3</v>
      </c>
      <c r="Y1609" s="71">
        <v>0</v>
      </c>
      <c r="Z1609" s="71">
        <v>1</v>
      </c>
      <c r="AA1609" s="71">
        <v>0</v>
      </c>
      <c r="AB1609" s="71">
        <v>0</v>
      </c>
      <c r="AC1609" s="73">
        <v>1</v>
      </c>
      <c r="AD1609" s="73">
        <v>0</v>
      </c>
      <c r="AE1609" s="1" t="s">
        <v>1480</v>
      </c>
      <c r="AF1609" s="1" t="s">
        <v>1450</v>
      </c>
      <c r="AG1609" s="1" t="s">
        <v>1451</v>
      </c>
      <c r="AI1609" s="2" t="str">
        <f>INDEX('ISO2-ISO3'!$D$1:$D$249, MATCH($N1609, 'ISO2-ISO3'!$C$1:$C$249, 0))</f>
        <v>JPN</v>
      </c>
      <c r="AJ1609" s="2" t="str">
        <f>INDEX('WB Country Groups'!$C$2:$C$219, MATCH($AI1609, 'WB Country Groups'!$B$2:$B$219, 0))</f>
        <v>East Asia &amp; Pacific</v>
      </c>
    </row>
    <row r="1610" spans="1:36">
      <c r="A1610" s="70">
        <v>45169</v>
      </c>
      <c r="B1610" s="70">
        <v>45169</v>
      </c>
      <c r="C1610" s="71">
        <v>892400</v>
      </c>
      <c r="D1610" s="1" t="s">
        <v>7112</v>
      </c>
      <c r="E1610" s="71">
        <v>2927701</v>
      </c>
      <c r="F1610" s="1">
        <v>629377508</v>
      </c>
      <c r="G1610" s="1" t="s">
        <v>7113</v>
      </c>
      <c r="H1610" s="72">
        <v>2212922</v>
      </c>
      <c r="I1610" s="1" t="s">
        <v>7114</v>
      </c>
      <c r="J1610" s="73">
        <v>1</v>
      </c>
      <c r="K1610" s="73">
        <v>1</v>
      </c>
      <c r="L1610" s="73">
        <v>1</v>
      </c>
      <c r="M1610" s="1">
        <v>1</v>
      </c>
      <c r="N1610" s="1" t="s">
        <v>1375</v>
      </c>
      <c r="O1610" s="1" t="s">
        <v>1548</v>
      </c>
      <c r="P1610" s="1">
        <v>55101010</v>
      </c>
      <c r="Q1610" s="73">
        <v>232269883</v>
      </c>
      <c r="R1610" s="74">
        <v>37.549999999999997</v>
      </c>
      <c r="S1610" s="1" t="s">
        <v>1448</v>
      </c>
      <c r="T1610" s="75">
        <v>1</v>
      </c>
      <c r="U1610" s="76">
        <v>8721734106.6499996</v>
      </c>
      <c r="V1610" s="77">
        <v>8721734106.6499996</v>
      </c>
      <c r="W1610" s="77">
        <v>8721734106.6499996</v>
      </c>
      <c r="X1610" s="76">
        <v>1.36727904991E-2</v>
      </c>
      <c r="Y1610" s="71">
        <v>0</v>
      </c>
      <c r="Z1610" s="71">
        <v>1</v>
      </c>
      <c r="AA1610" s="71">
        <v>0</v>
      </c>
      <c r="AB1610" s="71">
        <v>0</v>
      </c>
      <c r="AC1610" s="73">
        <v>1</v>
      </c>
      <c r="AD1610" s="73">
        <v>0</v>
      </c>
      <c r="AE1610" s="1" t="s">
        <v>1449</v>
      </c>
      <c r="AF1610" s="1" t="s">
        <v>1450</v>
      </c>
      <c r="AG1610" s="1" t="s">
        <v>1451</v>
      </c>
      <c r="AI1610" s="2" t="str">
        <f>INDEX('ISO2-ISO3'!$D$1:$D$249, MATCH($N1610, 'ISO2-ISO3'!$C$1:$C$249, 0))</f>
        <v>USA</v>
      </c>
      <c r="AJ1610" s="2" t="str">
        <f>INDEX('WB Country Groups'!$C$2:$C$219, MATCH($AI1610, 'WB Country Groups'!$B$2:$B$219, 0))</f>
        <v>North America</v>
      </c>
    </row>
    <row r="1611" spans="1:36">
      <c r="A1611" s="70">
        <v>45169</v>
      </c>
      <c r="B1611" s="70">
        <v>45169</v>
      </c>
      <c r="C1611" s="71">
        <v>892400</v>
      </c>
      <c r="D1611" s="1" t="s">
        <v>7115</v>
      </c>
      <c r="E1611" s="71">
        <v>2930101</v>
      </c>
      <c r="F1611" s="1">
        <v>501889208</v>
      </c>
      <c r="G1611" s="1" t="s">
        <v>7116</v>
      </c>
      <c r="H1611" s="72">
        <v>2971029</v>
      </c>
      <c r="I1611" s="1" t="s">
        <v>7117</v>
      </c>
      <c r="J1611" s="73">
        <v>1</v>
      </c>
      <c r="K1611" s="73">
        <v>1</v>
      </c>
      <c r="L1611" s="73">
        <v>1</v>
      </c>
      <c r="M1611" s="1">
        <v>1</v>
      </c>
      <c r="N1611" s="1" t="s">
        <v>1375</v>
      </c>
      <c r="O1611" s="1" t="s">
        <v>1455</v>
      </c>
      <c r="P1611" s="1">
        <v>25501010</v>
      </c>
      <c r="Q1611" s="73">
        <v>267289697</v>
      </c>
      <c r="R1611" s="74">
        <v>52.53</v>
      </c>
      <c r="S1611" s="1" t="s">
        <v>1448</v>
      </c>
      <c r="T1611" s="75">
        <v>1</v>
      </c>
      <c r="U1611" s="76">
        <v>14040727783.41</v>
      </c>
      <c r="V1611" s="77">
        <v>14040727783.41</v>
      </c>
      <c r="W1611" s="77">
        <v>14040727783.41</v>
      </c>
      <c r="X1611" s="76">
        <v>2.2011210969000002E-2</v>
      </c>
      <c r="Y1611" s="71">
        <v>0</v>
      </c>
      <c r="Z1611" s="71">
        <v>1</v>
      </c>
      <c r="AA1611" s="71">
        <v>0</v>
      </c>
      <c r="AB1611" s="71">
        <v>0</v>
      </c>
      <c r="AC1611" s="73">
        <v>1</v>
      </c>
      <c r="AD1611" s="73">
        <v>0</v>
      </c>
      <c r="AE1611" s="1" t="s">
        <v>1475</v>
      </c>
      <c r="AF1611" s="1" t="s">
        <v>1450</v>
      </c>
      <c r="AG1611" s="1" t="s">
        <v>1451</v>
      </c>
      <c r="AI1611" s="2" t="str">
        <f>INDEX('ISO2-ISO3'!$D$1:$D$249, MATCH($N1611, 'ISO2-ISO3'!$C$1:$C$249, 0))</f>
        <v>USA</v>
      </c>
      <c r="AJ1611" s="2" t="str">
        <f>INDEX('WB Country Groups'!$C$2:$C$219, MATCH($AI1611, 'WB Country Groups'!$B$2:$B$219, 0))</f>
        <v>North America</v>
      </c>
    </row>
    <row r="1612" spans="1:36">
      <c r="A1612" s="70">
        <v>45169</v>
      </c>
      <c r="B1612" s="70">
        <v>45169</v>
      </c>
      <c r="C1612" s="71">
        <v>892400</v>
      </c>
      <c r="D1612" s="1" t="s">
        <v>7118</v>
      </c>
      <c r="E1612" s="71">
        <v>2931801</v>
      </c>
      <c r="G1612" s="1" t="s">
        <v>7119</v>
      </c>
      <c r="H1612" s="72" t="s">
        <v>7120</v>
      </c>
      <c r="I1612" s="1" t="s">
        <v>7121</v>
      </c>
      <c r="J1612" s="73">
        <v>0.45</v>
      </c>
      <c r="K1612" s="73">
        <v>0.45</v>
      </c>
      <c r="L1612" s="73">
        <v>0.45</v>
      </c>
      <c r="M1612" s="1">
        <v>1</v>
      </c>
      <c r="N1612" s="1" t="s">
        <v>973</v>
      </c>
      <c r="O1612" s="1" t="s">
        <v>1499</v>
      </c>
      <c r="P1612" s="1">
        <v>30101040</v>
      </c>
      <c r="Q1612" s="73">
        <v>2801917679</v>
      </c>
      <c r="R1612" s="74">
        <v>1825</v>
      </c>
      <c r="S1612" s="1" t="s">
        <v>3580</v>
      </c>
      <c r="T1612" s="75">
        <v>856.65</v>
      </c>
      <c r="U1612" s="76">
        <v>2686131902.0355501</v>
      </c>
      <c r="V1612" s="77">
        <v>2686131902.0355501</v>
      </c>
      <c r="W1612" s="77">
        <v>5969182004.5234299</v>
      </c>
      <c r="X1612" s="76">
        <v>4.2109651933999997E-3</v>
      </c>
      <c r="Y1612" s="71">
        <v>0</v>
      </c>
      <c r="Z1612" s="71">
        <v>1</v>
      </c>
      <c r="AA1612" s="71">
        <v>0</v>
      </c>
      <c r="AB1612" s="71">
        <v>0</v>
      </c>
      <c r="AC1612" s="73">
        <v>0.35</v>
      </c>
      <c r="AD1612" s="73">
        <v>0.65</v>
      </c>
      <c r="AE1612" s="1" t="s">
        <v>3581</v>
      </c>
      <c r="AF1612" s="1" t="s">
        <v>1450</v>
      </c>
      <c r="AG1612" s="1" t="s">
        <v>1451</v>
      </c>
      <c r="AI1612" s="2" t="str">
        <f>INDEX('ISO2-ISO3'!$D$1:$D$249, MATCH($N1612, 'ISO2-ISO3'!$C$1:$C$249, 0))</f>
        <v>CHL</v>
      </c>
      <c r="AJ1612" s="2" t="str">
        <f>INDEX('WB Country Groups'!$C$2:$C$219, MATCH($AI1612, 'WB Country Groups'!$B$2:$B$219, 0))</f>
        <v>Latin America &amp; Caribbean</v>
      </c>
    </row>
    <row r="1613" spans="1:36">
      <c r="A1613" s="70">
        <v>45169</v>
      </c>
      <c r="B1613" s="70">
        <v>45169</v>
      </c>
      <c r="C1613" s="71">
        <v>892400</v>
      </c>
      <c r="D1613" s="1" t="s">
        <v>7122</v>
      </c>
      <c r="E1613" s="71">
        <v>2932401</v>
      </c>
      <c r="G1613" s="1" t="s">
        <v>7123</v>
      </c>
      <c r="H1613" s="72">
        <v>2840970</v>
      </c>
      <c r="I1613" s="1" t="s">
        <v>7124</v>
      </c>
      <c r="J1613" s="73">
        <v>0.5</v>
      </c>
      <c r="K1613" s="73">
        <v>0.5</v>
      </c>
      <c r="L1613" s="73">
        <v>0.5</v>
      </c>
      <c r="M1613" s="1">
        <v>1</v>
      </c>
      <c r="N1613" s="1" t="s">
        <v>945</v>
      </c>
      <c r="O1613" s="1" t="s">
        <v>1467</v>
      </c>
      <c r="P1613" s="1">
        <v>20305020</v>
      </c>
      <c r="Q1613" s="73">
        <v>2020000000</v>
      </c>
      <c r="R1613" s="74">
        <v>12.46</v>
      </c>
      <c r="S1613" s="1" t="s">
        <v>3542</v>
      </c>
      <c r="T1613" s="75">
        <v>4.9509499999999997</v>
      </c>
      <c r="U1613" s="76">
        <v>2541855603.4700398</v>
      </c>
      <c r="V1613" s="77">
        <v>2541855603.4700398</v>
      </c>
      <c r="W1613" s="77">
        <v>5083711206.9400797</v>
      </c>
      <c r="X1613" s="76">
        <v>3.9847877405999998E-3</v>
      </c>
      <c r="Y1613" s="71">
        <v>0</v>
      </c>
      <c r="Z1613" s="71">
        <v>1</v>
      </c>
      <c r="AA1613" s="71">
        <v>0</v>
      </c>
      <c r="AB1613" s="71">
        <v>0</v>
      </c>
      <c r="AC1613" s="73">
        <v>0</v>
      </c>
      <c r="AD1613" s="73">
        <v>1</v>
      </c>
      <c r="AE1613" s="1" t="s">
        <v>3543</v>
      </c>
      <c r="AF1613" s="1" t="s">
        <v>3544</v>
      </c>
      <c r="AG1613" s="1" t="s">
        <v>1451</v>
      </c>
      <c r="AI1613" s="2" t="str">
        <f>INDEX('ISO2-ISO3'!$D$1:$D$249, MATCH($N1613, 'ISO2-ISO3'!$C$1:$C$249, 0))</f>
        <v>BRA</v>
      </c>
      <c r="AJ1613" s="2" t="str">
        <f>INDEX('WB Country Groups'!$C$2:$C$219, MATCH($AI1613, 'WB Country Groups'!$B$2:$B$219, 0))</f>
        <v>Latin America &amp; Caribbean</v>
      </c>
    </row>
    <row r="1614" spans="1:36">
      <c r="A1614" s="70">
        <v>45169</v>
      </c>
      <c r="B1614" s="70">
        <v>45169</v>
      </c>
      <c r="C1614" s="71">
        <v>892400</v>
      </c>
      <c r="D1614" s="1" t="s">
        <v>7125</v>
      </c>
      <c r="E1614" s="71">
        <v>2932501</v>
      </c>
      <c r="G1614" s="1" t="s">
        <v>7126</v>
      </c>
      <c r="H1614" s="72" t="s">
        <v>7127</v>
      </c>
      <c r="I1614" s="1" t="s">
        <v>7128</v>
      </c>
      <c r="J1614" s="73">
        <v>0.65</v>
      </c>
      <c r="K1614" s="73">
        <v>0.65</v>
      </c>
      <c r="L1614" s="73">
        <v>0.65</v>
      </c>
      <c r="M1614" s="1">
        <v>1</v>
      </c>
      <c r="N1614" s="1" t="s">
        <v>945</v>
      </c>
      <c r="O1614" s="1" t="s">
        <v>1499</v>
      </c>
      <c r="P1614" s="1">
        <v>30302010</v>
      </c>
      <c r="Q1614" s="73">
        <v>1383152570</v>
      </c>
      <c r="R1614" s="74">
        <v>15.18</v>
      </c>
      <c r="S1614" s="1" t="s">
        <v>3542</v>
      </c>
      <c r="T1614" s="75">
        <v>4.9509499999999997</v>
      </c>
      <c r="U1614" s="76">
        <v>2756555087.0418801</v>
      </c>
      <c r="V1614" s="77">
        <v>2756555087.0418801</v>
      </c>
      <c r="W1614" s="77">
        <v>4240853980.0644302</v>
      </c>
      <c r="X1614" s="76">
        <v>4.3213654238000001E-3</v>
      </c>
      <c r="Y1614" s="71">
        <v>0</v>
      </c>
      <c r="Z1614" s="71">
        <v>1</v>
      </c>
      <c r="AA1614" s="71">
        <v>0</v>
      </c>
      <c r="AB1614" s="71">
        <v>0</v>
      </c>
      <c r="AC1614" s="73">
        <v>0</v>
      </c>
      <c r="AD1614" s="73">
        <v>1</v>
      </c>
      <c r="AE1614" s="1" t="s">
        <v>3543</v>
      </c>
      <c r="AF1614" s="1" t="s">
        <v>3544</v>
      </c>
      <c r="AG1614" s="1" t="s">
        <v>1451</v>
      </c>
      <c r="AI1614" s="2" t="str">
        <f>INDEX('ISO2-ISO3'!$D$1:$D$249, MATCH($N1614, 'ISO2-ISO3'!$C$1:$C$249, 0))</f>
        <v>BRA</v>
      </c>
      <c r="AJ1614" s="2" t="str">
        <f>INDEX('WB Country Groups'!$C$2:$C$219, MATCH($AI1614, 'WB Country Groups'!$B$2:$B$219, 0))</f>
        <v>Latin America &amp; Caribbean</v>
      </c>
    </row>
    <row r="1615" spans="1:36">
      <c r="A1615" s="70">
        <v>45169</v>
      </c>
      <c r="B1615" s="70">
        <v>45169</v>
      </c>
      <c r="C1615" s="71">
        <v>892400</v>
      </c>
      <c r="D1615" s="1" t="s">
        <v>7129</v>
      </c>
      <c r="E1615" s="71">
        <v>2932602</v>
      </c>
      <c r="G1615" s="1" t="s">
        <v>7130</v>
      </c>
      <c r="H1615" s="72" t="s">
        <v>7131</v>
      </c>
      <c r="I1615" s="1" t="s">
        <v>7132</v>
      </c>
      <c r="J1615" s="73">
        <v>0.65</v>
      </c>
      <c r="K1615" s="73">
        <v>0.3</v>
      </c>
      <c r="L1615" s="73">
        <v>0.06</v>
      </c>
      <c r="M1615" s="1">
        <v>0.2</v>
      </c>
      <c r="N1615" s="1" t="s">
        <v>975</v>
      </c>
      <c r="O1615" s="1" t="s">
        <v>1462</v>
      </c>
      <c r="P1615" s="1">
        <v>15104025</v>
      </c>
      <c r="Q1615" s="73">
        <v>10526533308</v>
      </c>
      <c r="R1615" s="74">
        <v>3.21</v>
      </c>
      <c r="S1615" s="1" t="s">
        <v>3323</v>
      </c>
      <c r="T1615" s="75">
        <v>7.2785000000000002</v>
      </c>
      <c r="U1615" s="76">
        <v>278547820.99619401</v>
      </c>
      <c r="V1615" s="77">
        <v>278547820.99619401</v>
      </c>
      <c r="W1615" s="77">
        <v>4635013020.0378599</v>
      </c>
      <c r="X1615" s="76">
        <v>4.3667073009999999E-4</v>
      </c>
      <c r="Y1615" s="71">
        <v>0</v>
      </c>
      <c r="Z1615" s="71">
        <v>1</v>
      </c>
      <c r="AA1615" s="71">
        <v>0</v>
      </c>
      <c r="AB1615" s="71">
        <v>0</v>
      </c>
      <c r="AC1615" s="73">
        <v>1</v>
      </c>
      <c r="AD1615" s="73">
        <v>0</v>
      </c>
      <c r="AE1615" s="1" t="s">
        <v>3412</v>
      </c>
      <c r="AF1615" s="1" t="s">
        <v>1450</v>
      </c>
      <c r="AG1615" s="1" t="s">
        <v>1585</v>
      </c>
      <c r="AI1615" s="2" t="str">
        <f>INDEX('ISO2-ISO3'!$D$1:$D$249, MATCH($N1615, 'ISO2-ISO3'!$C$1:$C$249, 0))</f>
        <v>CHN</v>
      </c>
      <c r="AJ1615" s="2" t="str">
        <f>INDEX('WB Country Groups'!$C$2:$C$219, MATCH($AI1615, 'WB Country Groups'!$B$2:$B$219, 0))</f>
        <v>East Asia &amp; Pacific</v>
      </c>
    </row>
    <row r="1616" spans="1:36">
      <c r="A1616" s="70">
        <v>45169</v>
      </c>
      <c r="B1616" s="70">
        <v>45169</v>
      </c>
      <c r="C1616" s="71">
        <v>892400</v>
      </c>
      <c r="D1616" s="1" t="s">
        <v>7133</v>
      </c>
      <c r="E1616" s="71">
        <v>2932702</v>
      </c>
      <c r="G1616" s="1" t="s">
        <v>7134</v>
      </c>
      <c r="H1616" s="72" t="s">
        <v>7135</v>
      </c>
      <c r="I1616" s="1" t="s">
        <v>7136</v>
      </c>
      <c r="J1616" s="73">
        <v>0.7</v>
      </c>
      <c r="K1616" s="73">
        <v>0.15</v>
      </c>
      <c r="L1616" s="73">
        <v>0.03</v>
      </c>
      <c r="M1616" s="1">
        <v>0.2</v>
      </c>
      <c r="N1616" s="1" t="s">
        <v>975</v>
      </c>
      <c r="O1616" s="1" t="s">
        <v>1455</v>
      </c>
      <c r="P1616" s="1">
        <v>25201040</v>
      </c>
      <c r="Q1616" s="73">
        <v>5631405741</v>
      </c>
      <c r="R1616" s="74">
        <v>35.79</v>
      </c>
      <c r="S1616" s="1" t="s">
        <v>3323</v>
      </c>
      <c r="T1616" s="75">
        <v>7.2785000000000002</v>
      </c>
      <c r="U1616" s="76">
        <v>830726158.42710698</v>
      </c>
      <c r="V1616" s="77">
        <v>830726158.42710698</v>
      </c>
      <c r="W1616" s="77">
        <v>27646431026.6371</v>
      </c>
      <c r="X1616" s="76">
        <v>1.3023034854999999E-3</v>
      </c>
      <c r="Y1616" s="71">
        <v>1</v>
      </c>
      <c r="Z1616" s="71">
        <v>0</v>
      </c>
      <c r="AA1616" s="71">
        <v>0</v>
      </c>
      <c r="AB1616" s="71">
        <v>0</v>
      </c>
      <c r="AC1616" s="73">
        <v>1</v>
      </c>
      <c r="AD1616" s="73">
        <v>0</v>
      </c>
      <c r="AE1616" s="1" t="s">
        <v>3412</v>
      </c>
      <c r="AF1616" s="1" t="s">
        <v>1450</v>
      </c>
      <c r="AG1616" s="1" t="s">
        <v>1585</v>
      </c>
      <c r="AI1616" s="2" t="str">
        <f>INDEX('ISO2-ISO3'!$D$1:$D$249, MATCH($N1616, 'ISO2-ISO3'!$C$1:$C$249, 0))</f>
        <v>CHN</v>
      </c>
      <c r="AJ1616" s="2" t="str">
        <f>INDEX('WB Country Groups'!$C$2:$C$219, MATCH($AI1616, 'WB Country Groups'!$B$2:$B$219, 0))</f>
        <v>East Asia &amp; Pacific</v>
      </c>
    </row>
    <row r="1617" spans="1:36">
      <c r="A1617" s="70">
        <v>45169</v>
      </c>
      <c r="B1617" s="70">
        <v>45169</v>
      </c>
      <c r="C1617" s="71">
        <v>892400</v>
      </c>
      <c r="D1617" s="1" t="s">
        <v>7137</v>
      </c>
      <c r="E1617" s="71">
        <v>2932902</v>
      </c>
      <c r="F1617" s="1" t="s">
        <v>7138</v>
      </c>
      <c r="G1617" s="1" t="s">
        <v>7139</v>
      </c>
      <c r="H1617" s="72" t="s">
        <v>7140</v>
      </c>
      <c r="I1617" s="1" t="s">
        <v>7141</v>
      </c>
      <c r="J1617" s="73">
        <v>0.95</v>
      </c>
      <c r="K1617" s="73">
        <v>0.95</v>
      </c>
      <c r="L1617" s="73">
        <v>0.95</v>
      </c>
      <c r="M1617" s="1">
        <v>1</v>
      </c>
      <c r="N1617" s="1" t="s">
        <v>1375</v>
      </c>
      <c r="O1617" s="1" t="s">
        <v>1692</v>
      </c>
      <c r="P1617" s="1">
        <v>50101010</v>
      </c>
      <c r="Q1617" s="73">
        <v>171931486</v>
      </c>
      <c r="R1617" s="74">
        <v>18.440000000000001</v>
      </c>
      <c r="S1617" s="1" t="s">
        <v>1448</v>
      </c>
      <c r="T1617" s="75">
        <v>1</v>
      </c>
      <c r="U1617" s="76">
        <v>3011895771.7480001</v>
      </c>
      <c r="V1617" s="77">
        <v>3011895771.7480001</v>
      </c>
      <c r="W1617" s="77">
        <v>8789748412.2399998</v>
      </c>
      <c r="X1617" s="76">
        <v>4.7216550503000002E-3</v>
      </c>
      <c r="Y1617" s="71">
        <v>0</v>
      </c>
      <c r="Z1617" s="71">
        <v>1</v>
      </c>
      <c r="AA1617" s="71">
        <v>0</v>
      </c>
      <c r="AB1617" s="71">
        <v>0</v>
      </c>
      <c r="AC1617" s="73">
        <v>1</v>
      </c>
      <c r="AD1617" s="73">
        <v>0</v>
      </c>
      <c r="AE1617" s="1" t="s">
        <v>1475</v>
      </c>
      <c r="AF1617" s="1" t="s">
        <v>1450</v>
      </c>
      <c r="AG1617" s="1" t="s">
        <v>1585</v>
      </c>
      <c r="AI1617" s="2" t="str">
        <f>INDEX('ISO2-ISO3'!$D$1:$D$249, MATCH($N1617, 'ISO2-ISO3'!$C$1:$C$249, 0))</f>
        <v>USA</v>
      </c>
      <c r="AJ1617" s="2" t="str">
        <f>INDEX('WB Country Groups'!$C$2:$C$219, MATCH($AI1617, 'WB Country Groups'!$B$2:$B$219, 0))</f>
        <v>North America</v>
      </c>
    </row>
    <row r="1618" spans="1:36">
      <c r="A1618" s="70">
        <v>45169</v>
      </c>
      <c r="B1618" s="70">
        <v>45169</v>
      </c>
      <c r="C1618" s="71">
        <v>892400</v>
      </c>
      <c r="D1618" s="1" t="s">
        <v>7142</v>
      </c>
      <c r="E1618" s="71">
        <v>2932903</v>
      </c>
      <c r="F1618" s="1" t="s">
        <v>7143</v>
      </c>
      <c r="G1618" s="1" t="s">
        <v>7144</v>
      </c>
      <c r="H1618" s="72" t="s">
        <v>7145</v>
      </c>
      <c r="I1618" s="1" t="s">
        <v>7146</v>
      </c>
      <c r="J1618" s="73">
        <v>0.95</v>
      </c>
      <c r="K1618" s="73">
        <v>0.95</v>
      </c>
      <c r="L1618" s="73">
        <v>0.95</v>
      </c>
      <c r="M1618" s="1">
        <v>1</v>
      </c>
      <c r="N1618" s="1" t="s">
        <v>1375</v>
      </c>
      <c r="O1618" s="1" t="s">
        <v>1692</v>
      </c>
      <c r="P1618" s="1">
        <v>50101010</v>
      </c>
      <c r="Q1618" s="73">
        <v>271214310</v>
      </c>
      <c r="R1618" s="74">
        <v>19.84</v>
      </c>
      <c r="S1618" s="1" t="s">
        <v>1448</v>
      </c>
      <c r="T1618" s="75">
        <v>1</v>
      </c>
      <c r="U1618" s="76">
        <v>5111847314.8800001</v>
      </c>
      <c r="V1618" s="77">
        <v>5111847314.8800001</v>
      </c>
      <c r="W1618" s="77">
        <v>8789748412.2399998</v>
      </c>
      <c r="X1618" s="76">
        <v>8.01368358E-3</v>
      </c>
      <c r="Y1618" s="71">
        <v>0</v>
      </c>
      <c r="Z1618" s="71">
        <v>1</v>
      </c>
      <c r="AA1618" s="71">
        <v>0</v>
      </c>
      <c r="AB1618" s="71">
        <v>0</v>
      </c>
      <c r="AC1618" s="73">
        <v>1</v>
      </c>
      <c r="AD1618" s="73">
        <v>0</v>
      </c>
      <c r="AE1618" s="1" t="s">
        <v>1475</v>
      </c>
      <c r="AF1618" s="1" t="s">
        <v>1450</v>
      </c>
      <c r="AG1618" s="1" t="s">
        <v>611</v>
      </c>
      <c r="AI1618" s="2" t="str">
        <f>INDEX('ISO2-ISO3'!$D$1:$D$249, MATCH($N1618, 'ISO2-ISO3'!$C$1:$C$249, 0))</f>
        <v>USA</v>
      </c>
      <c r="AJ1618" s="2" t="str">
        <f>INDEX('WB Country Groups'!$C$2:$C$219, MATCH($AI1618, 'WB Country Groups'!$B$2:$B$219, 0))</f>
        <v>North America</v>
      </c>
    </row>
    <row r="1619" spans="1:36">
      <c r="A1619" s="70">
        <v>45169</v>
      </c>
      <c r="B1619" s="70">
        <v>45169</v>
      </c>
      <c r="C1619" s="71">
        <v>892400</v>
      </c>
      <c r="D1619" s="1" t="s">
        <v>7147</v>
      </c>
      <c r="E1619" s="71">
        <v>2933104</v>
      </c>
      <c r="G1619" s="1" t="s">
        <v>7148</v>
      </c>
      <c r="H1619" s="72" t="s">
        <v>7149</v>
      </c>
      <c r="I1619" s="1" t="s">
        <v>7150</v>
      </c>
      <c r="J1619" s="73">
        <v>0.4</v>
      </c>
      <c r="K1619" s="73">
        <v>0.3</v>
      </c>
      <c r="L1619" s="73">
        <v>0.06</v>
      </c>
      <c r="M1619" s="1">
        <v>0.2</v>
      </c>
      <c r="N1619" s="1" t="s">
        <v>975</v>
      </c>
      <c r="O1619" s="1" t="s">
        <v>1467</v>
      </c>
      <c r="P1619" s="1">
        <v>20107010</v>
      </c>
      <c r="Q1619" s="73">
        <v>9897299906</v>
      </c>
      <c r="R1619" s="74">
        <v>2.38</v>
      </c>
      <c r="S1619" s="1" t="s">
        <v>3323</v>
      </c>
      <c r="T1619" s="75">
        <v>7.2785000000000002</v>
      </c>
      <c r="U1619" s="76">
        <v>194179353.79223701</v>
      </c>
      <c r="V1619" s="77">
        <v>194179353.79223701</v>
      </c>
      <c r="W1619" s="77">
        <v>3638961043.1203699</v>
      </c>
      <c r="X1619" s="76">
        <v>3.0440891580000001E-4</v>
      </c>
      <c r="Y1619" s="71">
        <v>0</v>
      </c>
      <c r="Z1619" s="71">
        <v>1</v>
      </c>
      <c r="AA1619" s="71">
        <v>0</v>
      </c>
      <c r="AB1619" s="71">
        <v>0</v>
      </c>
      <c r="AC1619" s="73">
        <v>1</v>
      </c>
      <c r="AD1619" s="73">
        <v>0</v>
      </c>
      <c r="AE1619" s="1" t="s">
        <v>3324</v>
      </c>
      <c r="AF1619" s="1" t="s">
        <v>1450</v>
      </c>
      <c r="AG1619" s="1" t="s">
        <v>1585</v>
      </c>
      <c r="AI1619" s="2" t="str">
        <f>INDEX('ISO2-ISO3'!$D$1:$D$249, MATCH($N1619, 'ISO2-ISO3'!$C$1:$C$249, 0))</f>
        <v>CHN</v>
      </c>
      <c r="AJ1619" s="2" t="str">
        <f>INDEX('WB Country Groups'!$C$2:$C$219, MATCH($AI1619, 'WB Country Groups'!$B$2:$B$219, 0))</f>
        <v>East Asia &amp; Pacific</v>
      </c>
    </row>
    <row r="1620" spans="1:36">
      <c r="A1620" s="70">
        <v>45169</v>
      </c>
      <c r="B1620" s="70">
        <v>45169</v>
      </c>
      <c r="C1620" s="71">
        <v>892400</v>
      </c>
      <c r="D1620" s="1" t="s">
        <v>7151</v>
      </c>
      <c r="E1620" s="71">
        <v>2933201</v>
      </c>
      <c r="G1620" s="1" t="s">
        <v>7152</v>
      </c>
      <c r="H1620" s="72" t="s">
        <v>7153</v>
      </c>
      <c r="I1620" s="1" t="s">
        <v>7154</v>
      </c>
      <c r="J1620" s="73">
        <v>0.85</v>
      </c>
      <c r="K1620" s="73">
        <v>0.85</v>
      </c>
      <c r="L1620" s="73">
        <v>0.85</v>
      </c>
      <c r="M1620" s="1">
        <v>1</v>
      </c>
      <c r="N1620" s="1" t="s">
        <v>975</v>
      </c>
      <c r="O1620" s="1" t="s">
        <v>1484</v>
      </c>
      <c r="P1620" s="1">
        <v>40301020</v>
      </c>
      <c r="Q1620" s="73">
        <v>7447576912</v>
      </c>
      <c r="R1620" s="74">
        <v>46.95</v>
      </c>
      <c r="S1620" s="1" t="s">
        <v>1565</v>
      </c>
      <c r="T1620" s="75">
        <v>7.8417500000000002</v>
      </c>
      <c r="U1620" s="76">
        <v>37901511220.791298</v>
      </c>
      <c r="V1620" s="77">
        <v>37901511220.791298</v>
      </c>
      <c r="W1620" s="77">
        <v>117088119710.492</v>
      </c>
      <c r="X1620" s="76">
        <v>5.9417016866600003E-2</v>
      </c>
      <c r="Y1620" s="71">
        <v>1</v>
      </c>
      <c r="Z1620" s="71">
        <v>0</v>
      </c>
      <c r="AA1620" s="71">
        <v>0</v>
      </c>
      <c r="AB1620" s="71">
        <v>0</v>
      </c>
      <c r="AC1620" s="73">
        <v>1</v>
      </c>
      <c r="AD1620" s="73">
        <v>0</v>
      </c>
      <c r="AE1620" s="1" t="s">
        <v>1566</v>
      </c>
      <c r="AF1620" s="1" t="s">
        <v>1450</v>
      </c>
      <c r="AG1620" s="1" t="s">
        <v>3494</v>
      </c>
      <c r="AI1620" s="2" t="str">
        <f>INDEX('ISO2-ISO3'!$D$1:$D$249, MATCH($N1620, 'ISO2-ISO3'!$C$1:$C$249, 0))</f>
        <v>CHN</v>
      </c>
      <c r="AJ1620" s="2" t="str">
        <f>INDEX('WB Country Groups'!$C$2:$C$219, MATCH($AI1620, 'WB Country Groups'!$B$2:$B$219, 0))</f>
        <v>East Asia &amp; Pacific</v>
      </c>
    </row>
    <row r="1621" spans="1:36">
      <c r="A1621" s="70">
        <v>45169</v>
      </c>
      <c r="B1621" s="70">
        <v>45169</v>
      </c>
      <c r="C1621" s="71">
        <v>892400</v>
      </c>
      <c r="D1621" s="1" t="s">
        <v>7155</v>
      </c>
      <c r="E1621" s="71">
        <v>2933204</v>
      </c>
      <c r="G1621" s="1" t="s">
        <v>7156</v>
      </c>
      <c r="H1621" s="72" t="s">
        <v>7157</v>
      </c>
      <c r="I1621" s="1" t="s">
        <v>7158</v>
      </c>
      <c r="J1621" s="73">
        <v>0.8</v>
      </c>
      <c r="K1621" s="73">
        <v>0.3</v>
      </c>
      <c r="L1621" s="73">
        <v>0.06</v>
      </c>
      <c r="M1621" s="1">
        <v>0.2</v>
      </c>
      <c r="N1621" s="1" t="s">
        <v>975</v>
      </c>
      <c r="O1621" s="1" t="s">
        <v>1484</v>
      </c>
      <c r="P1621" s="1">
        <v>40301020</v>
      </c>
      <c r="Q1621" s="73">
        <v>10832664400</v>
      </c>
      <c r="R1621" s="74">
        <v>48.79</v>
      </c>
      <c r="S1621" s="1" t="s">
        <v>3323</v>
      </c>
      <c r="T1621" s="75">
        <v>7.2785000000000002</v>
      </c>
      <c r="U1621" s="76">
        <v>4356878720.14289</v>
      </c>
      <c r="V1621" s="77">
        <v>4356878720.14289</v>
      </c>
      <c r="W1621" s="77">
        <v>117088119710.492</v>
      </c>
      <c r="X1621" s="76">
        <v>6.830142864E-3</v>
      </c>
      <c r="Y1621" s="71">
        <v>1</v>
      </c>
      <c r="Z1621" s="71">
        <v>0</v>
      </c>
      <c r="AA1621" s="71">
        <v>0</v>
      </c>
      <c r="AB1621" s="71">
        <v>0</v>
      </c>
      <c r="AC1621" s="73">
        <v>1</v>
      </c>
      <c r="AD1621" s="73">
        <v>0</v>
      </c>
      <c r="AE1621" s="1" t="s">
        <v>3324</v>
      </c>
      <c r="AF1621" s="1" t="s">
        <v>1450</v>
      </c>
      <c r="AG1621" s="1" t="s">
        <v>1585</v>
      </c>
      <c r="AI1621" s="2" t="str">
        <f>INDEX('ISO2-ISO3'!$D$1:$D$249, MATCH($N1621, 'ISO2-ISO3'!$C$1:$C$249, 0))</f>
        <v>CHN</v>
      </c>
      <c r="AJ1621" s="2" t="str">
        <f>INDEX('WB Country Groups'!$C$2:$C$219, MATCH($AI1621, 'WB Country Groups'!$B$2:$B$219, 0))</f>
        <v>East Asia &amp; Pacific</v>
      </c>
    </row>
    <row r="1622" spans="1:36">
      <c r="A1622" s="70">
        <v>45169</v>
      </c>
      <c r="B1622" s="70">
        <v>45169</v>
      </c>
      <c r="C1622" s="71">
        <v>892400</v>
      </c>
      <c r="D1622" s="1" t="s">
        <v>7159</v>
      </c>
      <c r="E1622" s="71">
        <v>2934201</v>
      </c>
      <c r="G1622" s="1" t="s">
        <v>7160</v>
      </c>
      <c r="H1622" s="72" t="s">
        <v>7161</v>
      </c>
      <c r="I1622" s="1" t="s">
        <v>7162</v>
      </c>
      <c r="J1622" s="73">
        <v>0.4</v>
      </c>
      <c r="K1622" s="73">
        <v>0.4</v>
      </c>
      <c r="L1622" s="73">
        <v>0.4</v>
      </c>
      <c r="M1622" s="1">
        <v>1</v>
      </c>
      <c r="N1622" s="1" t="s">
        <v>1097</v>
      </c>
      <c r="O1622" s="1" t="s">
        <v>1462</v>
      </c>
      <c r="P1622" s="1">
        <v>15102010</v>
      </c>
      <c r="Q1622" s="73">
        <v>288686345</v>
      </c>
      <c r="R1622" s="74">
        <v>8297.4500000000007</v>
      </c>
      <c r="S1622" s="1" t="s">
        <v>3305</v>
      </c>
      <c r="T1622" s="75">
        <v>82.786249999999995</v>
      </c>
      <c r="U1622" s="76">
        <v>11573711882.445499</v>
      </c>
      <c r="V1622" s="77">
        <v>11573711882.445499</v>
      </c>
      <c r="W1622" s="77">
        <v>28934279706.113602</v>
      </c>
      <c r="X1622" s="76">
        <v>1.8143747095499999E-2</v>
      </c>
      <c r="Y1622" s="71">
        <v>1</v>
      </c>
      <c r="Z1622" s="71">
        <v>0</v>
      </c>
      <c r="AA1622" s="71">
        <v>0</v>
      </c>
      <c r="AB1622" s="71">
        <v>0</v>
      </c>
      <c r="AC1622" s="73">
        <v>0</v>
      </c>
      <c r="AD1622" s="73">
        <v>1</v>
      </c>
      <c r="AE1622" s="1" t="s">
        <v>3306</v>
      </c>
      <c r="AF1622" s="1" t="s">
        <v>1450</v>
      </c>
      <c r="AG1622" s="1" t="s">
        <v>1451</v>
      </c>
      <c r="AI1622" s="2" t="str">
        <f>INDEX('ISO2-ISO3'!$D$1:$D$249, MATCH($N1622, 'ISO2-ISO3'!$C$1:$C$249, 0))</f>
        <v>IND</v>
      </c>
      <c r="AJ1622" s="2" t="str">
        <f>INDEX('WB Country Groups'!$C$2:$C$219, MATCH($AI1622, 'WB Country Groups'!$B$2:$B$219, 0))</f>
        <v>South Asia</v>
      </c>
    </row>
    <row r="1623" spans="1:36">
      <c r="A1623" s="70">
        <v>45169</v>
      </c>
      <c r="B1623" s="70">
        <v>45169</v>
      </c>
      <c r="C1623" s="71">
        <v>892400</v>
      </c>
      <c r="D1623" s="1" t="s">
        <v>7163</v>
      </c>
      <c r="E1623" s="71">
        <v>2934401</v>
      </c>
      <c r="G1623" s="1" t="s">
        <v>7164</v>
      </c>
      <c r="H1623" s="72" t="s">
        <v>7165</v>
      </c>
      <c r="I1623" s="1" t="s">
        <v>7166</v>
      </c>
      <c r="J1623" s="73">
        <v>0.25</v>
      </c>
      <c r="K1623" s="73">
        <v>0.25</v>
      </c>
      <c r="L1623" s="73">
        <v>0.25</v>
      </c>
      <c r="M1623" s="1">
        <v>1</v>
      </c>
      <c r="N1623" s="1" t="s">
        <v>1097</v>
      </c>
      <c r="O1623" s="1" t="s">
        <v>1474</v>
      </c>
      <c r="P1623" s="1">
        <v>45102010</v>
      </c>
      <c r="Q1623" s="73">
        <v>3659051373</v>
      </c>
      <c r="R1623" s="74">
        <v>3356.8</v>
      </c>
      <c r="S1623" s="1" t="s">
        <v>3305</v>
      </c>
      <c r="T1623" s="75">
        <v>82.786249999999995</v>
      </c>
      <c r="U1623" s="76">
        <v>37091617414.988602</v>
      </c>
      <c r="V1623" s="77">
        <v>37091617414.988602</v>
      </c>
      <c r="W1623" s="77">
        <v>148366469659.95401</v>
      </c>
      <c r="X1623" s="76">
        <v>5.8147371610500001E-2</v>
      </c>
      <c r="Y1623" s="71">
        <v>1</v>
      </c>
      <c r="Z1623" s="71">
        <v>0</v>
      </c>
      <c r="AA1623" s="71">
        <v>0</v>
      </c>
      <c r="AB1623" s="71">
        <v>0</v>
      </c>
      <c r="AC1623" s="73">
        <v>0</v>
      </c>
      <c r="AD1623" s="73">
        <v>1</v>
      </c>
      <c r="AE1623" s="1" t="s">
        <v>3306</v>
      </c>
      <c r="AF1623" s="1" t="s">
        <v>1450</v>
      </c>
      <c r="AG1623" s="1" t="s">
        <v>1451</v>
      </c>
      <c r="AI1623" s="2" t="str">
        <f>INDEX('ISO2-ISO3'!$D$1:$D$249, MATCH($N1623, 'ISO2-ISO3'!$C$1:$C$249, 0))</f>
        <v>IND</v>
      </c>
      <c r="AJ1623" s="2" t="str">
        <f>INDEX('WB Country Groups'!$C$2:$C$219, MATCH($AI1623, 'WB Country Groups'!$B$2:$B$219, 0))</f>
        <v>South Asia</v>
      </c>
    </row>
    <row r="1624" spans="1:36">
      <c r="A1624" s="70">
        <v>45169</v>
      </c>
      <c r="B1624" s="70">
        <v>45169</v>
      </c>
      <c r="C1624" s="71">
        <v>892400</v>
      </c>
      <c r="D1624" s="1" t="s">
        <v>7167</v>
      </c>
      <c r="E1624" s="71">
        <v>2935701</v>
      </c>
      <c r="F1624" s="1" t="s">
        <v>7168</v>
      </c>
      <c r="G1624" s="1" t="s">
        <v>7169</v>
      </c>
      <c r="H1624" s="72" t="s">
        <v>7170</v>
      </c>
      <c r="I1624" s="1" t="s">
        <v>7171</v>
      </c>
      <c r="J1624" s="73">
        <v>1</v>
      </c>
      <c r="K1624" s="73">
        <v>1</v>
      </c>
      <c r="L1624" s="73">
        <v>1</v>
      </c>
      <c r="M1624" s="1">
        <v>1</v>
      </c>
      <c r="N1624" s="1" t="s">
        <v>1375</v>
      </c>
      <c r="O1624" s="1" t="s">
        <v>1484</v>
      </c>
      <c r="P1624" s="1">
        <v>40101015</v>
      </c>
      <c r="Q1624" s="73">
        <v>934561674</v>
      </c>
      <c r="R1624" s="74">
        <v>18.34</v>
      </c>
      <c r="S1624" s="1" t="s">
        <v>1448</v>
      </c>
      <c r="T1624" s="75">
        <v>1</v>
      </c>
      <c r="U1624" s="76">
        <v>17139861101.16</v>
      </c>
      <c r="V1624" s="77">
        <v>17139861101.16</v>
      </c>
      <c r="W1624" s="77">
        <v>17139861101.16</v>
      </c>
      <c r="X1624" s="76">
        <v>2.6869625599E-2</v>
      </c>
      <c r="Y1624" s="71">
        <v>0</v>
      </c>
      <c r="Z1624" s="71">
        <v>1</v>
      </c>
      <c r="AA1624" s="71">
        <v>0</v>
      </c>
      <c r="AB1624" s="71">
        <v>0</v>
      </c>
      <c r="AC1624" s="73">
        <v>1</v>
      </c>
      <c r="AD1624" s="73">
        <v>0</v>
      </c>
      <c r="AE1624" s="1" t="s">
        <v>1449</v>
      </c>
      <c r="AF1624" s="1" t="s">
        <v>1450</v>
      </c>
      <c r="AG1624" s="1" t="s">
        <v>1451</v>
      </c>
      <c r="AI1624" s="2" t="str">
        <f>INDEX('ISO2-ISO3'!$D$1:$D$249, MATCH($N1624, 'ISO2-ISO3'!$C$1:$C$249, 0))</f>
        <v>USA</v>
      </c>
      <c r="AJ1624" s="2" t="str">
        <f>INDEX('WB Country Groups'!$C$2:$C$219, MATCH($AI1624, 'WB Country Groups'!$B$2:$B$219, 0))</f>
        <v>North America</v>
      </c>
    </row>
    <row r="1625" spans="1:36">
      <c r="A1625" s="70">
        <v>45169</v>
      </c>
      <c r="B1625" s="70">
        <v>45169</v>
      </c>
      <c r="C1625" s="71">
        <v>892400</v>
      </c>
      <c r="D1625" s="1" t="s">
        <v>7172</v>
      </c>
      <c r="E1625" s="71">
        <v>2936001</v>
      </c>
      <c r="G1625" s="1" t="s">
        <v>7173</v>
      </c>
      <c r="H1625" s="72" t="s">
        <v>7174</v>
      </c>
      <c r="I1625" s="1" t="s">
        <v>7175</v>
      </c>
      <c r="J1625" s="73">
        <v>0.7</v>
      </c>
      <c r="K1625" s="73">
        <v>0.7</v>
      </c>
      <c r="L1625" s="73">
        <v>0.7</v>
      </c>
      <c r="M1625" s="1">
        <v>1</v>
      </c>
      <c r="N1625" s="1" t="s">
        <v>1111</v>
      </c>
      <c r="O1625" s="1" t="s">
        <v>1548</v>
      </c>
      <c r="P1625" s="1">
        <v>55101010</v>
      </c>
      <c r="Q1625" s="73">
        <v>2009992000</v>
      </c>
      <c r="R1625" s="74">
        <v>7.62</v>
      </c>
      <c r="S1625" s="1" t="s">
        <v>1456</v>
      </c>
      <c r="T1625" s="75">
        <v>0.92136177270005104</v>
      </c>
      <c r="U1625" s="76">
        <v>11636360054.944799</v>
      </c>
      <c r="V1625" s="77">
        <v>11636360054.944799</v>
      </c>
      <c r="W1625" s="77">
        <v>16623371507.063999</v>
      </c>
      <c r="X1625" s="76">
        <v>1.8241958681400001E-2</v>
      </c>
      <c r="Y1625" s="71">
        <v>0</v>
      </c>
      <c r="Z1625" s="71">
        <v>1</v>
      </c>
      <c r="AA1625" s="71">
        <v>0</v>
      </c>
      <c r="AB1625" s="71">
        <v>0</v>
      </c>
      <c r="AC1625" s="73">
        <v>1</v>
      </c>
      <c r="AD1625" s="73">
        <v>0</v>
      </c>
      <c r="AE1625" s="1" t="s">
        <v>1607</v>
      </c>
      <c r="AF1625" s="1" t="s">
        <v>1608</v>
      </c>
      <c r="AG1625" s="1" t="s">
        <v>1451</v>
      </c>
      <c r="AI1625" s="2" t="str">
        <f>INDEX('ISO2-ISO3'!$D$1:$D$249, MATCH($N1625, 'ISO2-ISO3'!$C$1:$C$249, 0))</f>
        <v>ITA</v>
      </c>
      <c r="AJ1625" s="2" t="str">
        <f>INDEX('WB Country Groups'!$C$2:$C$219, MATCH($AI1625, 'WB Country Groups'!$B$2:$B$219, 0))</f>
        <v>Europe &amp; Central Asia</v>
      </c>
    </row>
    <row r="1626" spans="1:36">
      <c r="A1626" s="70">
        <v>45169</v>
      </c>
      <c r="B1626" s="70">
        <v>45169</v>
      </c>
      <c r="C1626" s="71">
        <v>892400</v>
      </c>
      <c r="D1626" s="1" t="s">
        <v>7176</v>
      </c>
      <c r="E1626" s="71">
        <v>2936101</v>
      </c>
      <c r="G1626" s="1" t="s">
        <v>7177</v>
      </c>
      <c r="H1626" s="72" t="s">
        <v>7178</v>
      </c>
      <c r="I1626" s="1" t="s">
        <v>7179</v>
      </c>
      <c r="J1626" s="73">
        <v>0.65</v>
      </c>
      <c r="K1626" s="73">
        <v>0.65</v>
      </c>
      <c r="L1626" s="73">
        <v>0.65</v>
      </c>
      <c r="M1626" s="1">
        <v>1</v>
      </c>
      <c r="N1626" s="1" t="s">
        <v>1129</v>
      </c>
      <c r="O1626" s="1" t="s">
        <v>1474</v>
      </c>
      <c r="P1626" s="1">
        <v>45203015</v>
      </c>
      <c r="Q1626" s="73">
        <v>357815700</v>
      </c>
      <c r="R1626" s="74">
        <v>13400</v>
      </c>
      <c r="S1626" s="1" t="s">
        <v>3451</v>
      </c>
      <c r="T1626" s="75">
        <v>1321.75</v>
      </c>
      <c r="U1626" s="76">
        <v>2357915450.7282</v>
      </c>
      <c r="V1626" s="77">
        <v>2357915450.7282</v>
      </c>
      <c r="W1626" s="77">
        <v>3627562231.8895402</v>
      </c>
      <c r="X1626" s="76">
        <v>3.6964305009E-3</v>
      </c>
      <c r="Y1626" s="71">
        <v>0</v>
      </c>
      <c r="Z1626" s="71">
        <v>1</v>
      </c>
      <c r="AA1626" s="71">
        <v>0</v>
      </c>
      <c r="AB1626" s="71">
        <v>0</v>
      </c>
      <c r="AC1626" s="73">
        <v>1</v>
      </c>
      <c r="AD1626" s="73">
        <v>0</v>
      </c>
      <c r="AE1626" s="1" t="s">
        <v>3452</v>
      </c>
      <c r="AF1626" s="1" t="s">
        <v>1450</v>
      </c>
      <c r="AG1626" s="1" t="s">
        <v>1451</v>
      </c>
      <c r="AI1626" s="2" t="str">
        <f>INDEX('ISO2-ISO3'!$D$1:$D$249, MATCH($N1626, 'ISO2-ISO3'!$C$1:$C$249, 0))</f>
        <v>KOR</v>
      </c>
      <c r="AJ1626" s="2" t="str">
        <f>INDEX('WB Country Groups'!$C$2:$C$219, MATCH($AI1626, 'WB Country Groups'!$B$2:$B$219, 0))</f>
        <v>East Asia &amp; Pacific</v>
      </c>
    </row>
    <row r="1627" spans="1:36">
      <c r="A1627" s="70">
        <v>45169</v>
      </c>
      <c r="B1627" s="70">
        <v>45169</v>
      </c>
      <c r="C1627" s="71">
        <v>892400</v>
      </c>
      <c r="D1627" s="1" t="s">
        <v>7180</v>
      </c>
      <c r="E1627" s="71">
        <v>2936702</v>
      </c>
      <c r="G1627" s="1" t="s">
        <v>7181</v>
      </c>
      <c r="H1627" s="72" t="s">
        <v>7182</v>
      </c>
      <c r="I1627" s="1" t="s">
        <v>7183</v>
      </c>
      <c r="J1627" s="73">
        <v>1</v>
      </c>
      <c r="K1627" s="73">
        <v>1</v>
      </c>
      <c r="L1627" s="73">
        <v>1</v>
      </c>
      <c r="M1627" s="1">
        <v>1</v>
      </c>
      <c r="N1627" s="1" t="s">
        <v>1322</v>
      </c>
      <c r="O1627" s="1" t="s">
        <v>1484</v>
      </c>
      <c r="P1627" s="1">
        <v>40201030</v>
      </c>
      <c r="Q1627" s="73">
        <v>242683858</v>
      </c>
      <c r="R1627" s="74">
        <v>128.94999999999999</v>
      </c>
      <c r="S1627" s="1" t="s">
        <v>1613</v>
      </c>
      <c r="T1627" s="75">
        <v>10.9499</v>
      </c>
      <c r="U1627" s="76">
        <v>2857933267.8015299</v>
      </c>
      <c r="V1627" s="77">
        <v>2857933267.8015299</v>
      </c>
      <c r="W1627" s="77">
        <v>3263002151.06074</v>
      </c>
      <c r="X1627" s="76">
        <v>4.4802928355000002E-3</v>
      </c>
      <c r="Y1627" s="71">
        <v>0</v>
      </c>
      <c r="Z1627" s="71">
        <v>1</v>
      </c>
      <c r="AA1627" s="71">
        <v>0</v>
      </c>
      <c r="AB1627" s="71">
        <v>0</v>
      </c>
      <c r="AC1627" s="73">
        <v>0</v>
      </c>
      <c r="AD1627" s="73">
        <v>1</v>
      </c>
      <c r="AE1627" s="1" t="s">
        <v>1614</v>
      </c>
      <c r="AF1627" s="1" t="s">
        <v>1450</v>
      </c>
      <c r="AG1627" s="1" t="s">
        <v>1619</v>
      </c>
      <c r="AI1627" s="2" t="str">
        <f>INDEX('ISO2-ISO3'!$D$1:$D$249, MATCH($N1627, 'ISO2-ISO3'!$C$1:$C$249, 0))</f>
        <v>SWE</v>
      </c>
      <c r="AJ1627" s="2" t="str">
        <f>INDEX('WB Country Groups'!$C$2:$C$219, MATCH($AI1627, 'WB Country Groups'!$B$2:$B$219, 0))</f>
        <v>Europe &amp; Central Asia</v>
      </c>
    </row>
    <row r="1628" spans="1:36">
      <c r="A1628" s="70">
        <v>45169</v>
      </c>
      <c r="B1628" s="70">
        <v>45169</v>
      </c>
      <c r="C1628" s="71">
        <v>892400</v>
      </c>
      <c r="D1628" s="1" t="s">
        <v>7184</v>
      </c>
      <c r="E1628" s="71">
        <v>2936801</v>
      </c>
      <c r="F1628" s="1" t="s">
        <v>7185</v>
      </c>
      <c r="G1628" s="1" t="s">
        <v>7186</v>
      </c>
      <c r="H1628" s="72" t="s">
        <v>7187</v>
      </c>
      <c r="I1628" s="1" t="s">
        <v>7188</v>
      </c>
      <c r="J1628" s="73">
        <v>1</v>
      </c>
      <c r="K1628" s="73">
        <v>1</v>
      </c>
      <c r="L1628" s="73">
        <v>1</v>
      </c>
      <c r="M1628" s="1">
        <v>1</v>
      </c>
      <c r="N1628" s="1" t="s">
        <v>1375</v>
      </c>
      <c r="O1628" s="1" t="s">
        <v>1692</v>
      </c>
      <c r="P1628" s="1">
        <v>50203010</v>
      </c>
      <c r="Q1628" s="73">
        <v>5956000000</v>
      </c>
      <c r="R1628" s="74">
        <v>136.16999999999999</v>
      </c>
      <c r="S1628" s="1" t="s">
        <v>1448</v>
      </c>
      <c r="T1628" s="75">
        <v>1</v>
      </c>
      <c r="U1628" s="76">
        <v>811028520000</v>
      </c>
      <c r="V1628" s="77">
        <v>811028520000</v>
      </c>
      <c r="W1628" s="77">
        <v>1751107600000</v>
      </c>
      <c r="X1628" s="76">
        <v>1.2714241121262999</v>
      </c>
      <c r="Y1628" s="71">
        <v>1</v>
      </c>
      <c r="Z1628" s="71">
        <v>0</v>
      </c>
      <c r="AA1628" s="71">
        <v>0</v>
      </c>
      <c r="AB1628" s="71">
        <v>0</v>
      </c>
      <c r="AC1628" s="73">
        <v>0</v>
      </c>
      <c r="AD1628" s="73">
        <v>1</v>
      </c>
      <c r="AE1628" s="1" t="s">
        <v>1475</v>
      </c>
      <c r="AF1628" s="1" t="s">
        <v>1450</v>
      </c>
      <c r="AG1628" s="1" t="s">
        <v>1585</v>
      </c>
      <c r="AI1628" s="2" t="str">
        <f>INDEX('ISO2-ISO3'!$D$1:$D$249, MATCH($N1628, 'ISO2-ISO3'!$C$1:$C$249, 0))</f>
        <v>USA</v>
      </c>
      <c r="AJ1628" s="2" t="str">
        <f>INDEX('WB Country Groups'!$C$2:$C$219, MATCH($AI1628, 'WB Country Groups'!$B$2:$B$219, 0))</f>
        <v>North America</v>
      </c>
    </row>
    <row r="1629" spans="1:36">
      <c r="A1629" s="70">
        <v>45169</v>
      </c>
      <c r="B1629" s="70">
        <v>45169</v>
      </c>
      <c r="C1629" s="71">
        <v>892400</v>
      </c>
      <c r="D1629" s="1" t="s">
        <v>7189</v>
      </c>
      <c r="E1629" s="71">
        <v>2936803</v>
      </c>
      <c r="F1629" s="1" t="s">
        <v>7190</v>
      </c>
      <c r="G1629" s="1" t="s">
        <v>7191</v>
      </c>
      <c r="H1629" s="72" t="s">
        <v>7192</v>
      </c>
      <c r="I1629" s="1" t="s">
        <v>7193</v>
      </c>
      <c r="J1629" s="73">
        <v>0.9</v>
      </c>
      <c r="K1629" s="73">
        <v>0.9</v>
      </c>
      <c r="L1629" s="73">
        <v>0.9</v>
      </c>
      <c r="M1629" s="1">
        <v>1</v>
      </c>
      <c r="N1629" s="1" t="s">
        <v>1375</v>
      </c>
      <c r="O1629" s="1" t="s">
        <v>1692</v>
      </c>
      <c r="P1629" s="1">
        <v>50203010</v>
      </c>
      <c r="Q1629" s="73">
        <v>5968000000</v>
      </c>
      <c r="R1629" s="74">
        <v>137.35</v>
      </c>
      <c r="S1629" s="1" t="s">
        <v>1448</v>
      </c>
      <c r="T1629" s="75">
        <v>1</v>
      </c>
      <c r="U1629" s="76">
        <v>737734320000</v>
      </c>
      <c r="V1629" s="77">
        <v>737734320000</v>
      </c>
      <c r="W1629" s="77">
        <v>1751107600000</v>
      </c>
      <c r="X1629" s="76">
        <v>1.1565230810761999</v>
      </c>
      <c r="Y1629" s="71">
        <v>1</v>
      </c>
      <c r="Z1629" s="71">
        <v>0</v>
      </c>
      <c r="AA1629" s="71">
        <v>0</v>
      </c>
      <c r="AB1629" s="71">
        <v>0</v>
      </c>
      <c r="AC1629" s="73">
        <v>0</v>
      </c>
      <c r="AD1629" s="73">
        <v>1</v>
      </c>
      <c r="AE1629" s="1" t="s">
        <v>1475</v>
      </c>
      <c r="AF1629" s="1" t="s">
        <v>1450</v>
      </c>
      <c r="AG1629" s="1" t="s">
        <v>611</v>
      </c>
      <c r="AI1629" s="2" t="str">
        <f>INDEX('ISO2-ISO3'!$D$1:$D$249, MATCH($N1629, 'ISO2-ISO3'!$C$1:$C$249, 0))</f>
        <v>USA</v>
      </c>
      <c r="AJ1629" s="2" t="str">
        <f>INDEX('WB Country Groups'!$C$2:$C$219, MATCH($AI1629, 'WB Country Groups'!$B$2:$B$219, 0))</f>
        <v>North America</v>
      </c>
    </row>
    <row r="1630" spans="1:36">
      <c r="A1630" s="70">
        <v>45169</v>
      </c>
      <c r="B1630" s="70">
        <v>45169</v>
      </c>
      <c r="C1630" s="71">
        <v>892400</v>
      </c>
      <c r="D1630" s="1" t="s">
        <v>7194</v>
      </c>
      <c r="E1630" s="71">
        <v>2938801</v>
      </c>
      <c r="F1630" s="1">
        <v>960413102</v>
      </c>
      <c r="G1630" s="1" t="s">
        <v>7195</v>
      </c>
      <c r="H1630" s="72" t="s">
        <v>7196</v>
      </c>
      <c r="I1630" s="1" t="s">
        <v>7197</v>
      </c>
      <c r="J1630" s="73">
        <v>0.3</v>
      </c>
      <c r="K1630" s="73">
        <v>0.3</v>
      </c>
      <c r="L1630" s="73">
        <v>0.3</v>
      </c>
      <c r="M1630" s="1">
        <v>1</v>
      </c>
      <c r="N1630" s="1" t="s">
        <v>1375</v>
      </c>
      <c r="O1630" s="1" t="s">
        <v>1462</v>
      </c>
      <c r="P1630" s="1">
        <v>15101010</v>
      </c>
      <c r="Q1630" s="73">
        <v>127713905</v>
      </c>
      <c r="R1630" s="74">
        <v>130.97999999999999</v>
      </c>
      <c r="S1630" s="1" t="s">
        <v>1448</v>
      </c>
      <c r="T1630" s="75">
        <v>1</v>
      </c>
      <c r="U1630" s="76">
        <v>5018390183.0699997</v>
      </c>
      <c r="V1630" s="77">
        <v>5018390183.0699997</v>
      </c>
      <c r="W1630" s="77">
        <v>16727967276.9</v>
      </c>
      <c r="X1630" s="76">
        <v>7.8671737496999999E-3</v>
      </c>
      <c r="Y1630" s="71">
        <v>0</v>
      </c>
      <c r="Z1630" s="71">
        <v>1</v>
      </c>
      <c r="AA1630" s="71">
        <v>0</v>
      </c>
      <c r="AB1630" s="71">
        <v>0</v>
      </c>
      <c r="AC1630" s="73">
        <v>1</v>
      </c>
      <c r="AD1630" s="73">
        <v>0</v>
      </c>
      <c r="AE1630" s="1" t="s">
        <v>1449</v>
      </c>
      <c r="AF1630" s="1" t="s">
        <v>1450</v>
      </c>
      <c r="AG1630" s="1" t="s">
        <v>1451</v>
      </c>
      <c r="AI1630" s="2" t="str">
        <f>INDEX('ISO2-ISO3'!$D$1:$D$249, MATCH($N1630, 'ISO2-ISO3'!$C$1:$C$249, 0))</f>
        <v>USA</v>
      </c>
      <c r="AJ1630" s="2" t="str">
        <f>INDEX('WB Country Groups'!$C$2:$C$219, MATCH($AI1630, 'WB Country Groups'!$B$2:$B$219, 0))</f>
        <v>North America</v>
      </c>
    </row>
    <row r="1631" spans="1:36">
      <c r="A1631" s="70">
        <v>45169</v>
      </c>
      <c r="B1631" s="70">
        <v>45169</v>
      </c>
      <c r="C1631" s="71">
        <v>892400</v>
      </c>
      <c r="D1631" s="1" t="s">
        <v>7198</v>
      </c>
      <c r="E1631" s="71">
        <v>2941401</v>
      </c>
      <c r="F1631" s="1" t="s">
        <v>7199</v>
      </c>
      <c r="G1631" s="1" t="s">
        <v>7200</v>
      </c>
      <c r="H1631" s="72" t="s">
        <v>7201</v>
      </c>
      <c r="I1631" s="1" t="s">
        <v>7202</v>
      </c>
      <c r="J1631" s="73">
        <v>1</v>
      </c>
      <c r="K1631" s="73">
        <v>1</v>
      </c>
      <c r="L1631" s="73">
        <v>1</v>
      </c>
      <c r="M1631" s="1">
        <v>1</v>
      </c>
      <c r="N1631" s="1" t="s">
        <v>1375</v>
      </c>
      <c r="O1631" s="1" t="s">
        <v>1455</v>
      </c>
      <c r="P1631" s="1">
        <v>25301040</v>
      </c>
      <c r="Q1631" s="73">
        <v>35418352</v>
      </c>
      <c r="R1631" s="74">
        <v>387.4</v>
      </c>
      <c r="S1631" s="1" t="s">
        <v>1448</v>
      </c>
      <c r="T1631" s="75">
        <v>1</v>
      </c>
      <c r="U1631" s="76">
        <v>13721069564.799999</v>
      </c>
      <c r="V1631" s="77">
        <v>13721069564.799999</v>
      </c>
      <c r="W1631" s="77">
        <v>13721069564.799999</v>
      </c>
      <c r="X1631" s="76">
        <v>2.15100927509E-2</v>
      </c>
      <c r="Y1631" s="71">
        <v>0</v>
      </c>
      <c r="Z1631" s="71">
        <v>1</v>
      </c>
      <c r="AA1631" s="71">
        <v>0</v>
      </c>
      <c r="AB1631" s="71">
        <v>0</v>
      </c>
      <c r="AC1631" s="73">
        <v>0</v>
      </c>
      <c r="AD1631" s="73">
        <v>1</v>
      </c>
      <c r="AE1631" s="1" t="s">
        <v>1449</v>
      </c>
      <c r="AF1631" s="1" t="s">
        <v>1450</v>
      </c>
      <c r="AG1631" s="1" t="s">
        <v>1451</v>
      </c>
      <c r="AI1631" s="2" t="str">
        <f>INDEX('ISO2-ISO3'!$D$1:$D$249, MATCH($N1631, 'ISO2-ISO3'!$C$1:$C$249, 0))</f>
        <v>USA</v>
      </c>
      <c r="AJ1631" s="2" t="str">
        <f>INDEX('WB Country Groups'!$C$2:$C$219, MATCH($AI1631, 'WB Country Groups'!$B$2:$B$219, 0))</f>
        <v>North America</v>
      </c>
    </row>
    <row r="1632" spans="1:36">
      <c r="A1632" s="70">
        <v>45169</v>
      </c>
      <c r="B1632" s="70">
        <v>45169</v>
      </c>
      <c r="C1632" s="71">
        <v>892400</v>
      </c>
      <c r="D1632" s="1" t="s">
        <v>7203</v>
      </c>
      <c r="E1632" s="71">
        <v>2944401</v>
      </c>
      <c r="F1632" s="1" t="s">
        <v>7204</v>
      </c>
      <c r="G1632" s="1" t="s">
        <v>7205</v>
      </c>
      <c r="H1632" s="72" t="s">
        <v>7206</v>
      </c>
      <c r="I1632" s="1" t="s">
        <v>7207</v>
      </c>
      <c r="J1632" s="73">
        <v>1</v>
      </c>
      <c r="K1632" s="73">
        <v>1</v>
      </c>
      <c r="L1632" s="73">
        <v>1</v>
      </c>
      <c r="M1632" s="1">
        <v>1</v>
      </c>
      <c r="N1632" s="1" t="s">
        <v>1375</v>
      </c>
      <c r="O1632" s="1" t="s">
        <v>1447</v>
      </c>
      <c r="P1632" s="1">
        <v>35201010</v>
      </c>
      <c r="Q1632" s="73">
        <v>123924913</v>
      </c>
      <c r="R1632" s="74">
        <v>197.82</v>
      </c>
      <c r="S1632" s="1" t="s">
        <v>1448</v>
      </c>
      <c r="T1632" s="75">
        <v>1</v>
      </c>
      <c r="U1632" s="76">
        <v>24514826289.66</v>
      </c>
      <c r="V1632" s="77">
        <v>24514826289.66</v>
      </c>
      <c r="W1632" s="77">
        <v>24514826289.66</v>
      </c>
      <c r="X1632" s="76">
        <v>3.8431128475300003E-2</v>
      </c>
      <c r="Y1632" s="71">
        <v>0</v>
      </c>
      <c r="Z1632" s="71">
        <v>1</v>
      </c>
      <c r="AA1632" s="71">
        <v>0</v>
      </c>
      <c r="AB1632" s="71">
        <v>0</v>
      </c>
      <c r="AC1632" s="73">
        <v>0</v>
      </c>
      <c r="AD1632" s="73">
        <v>1</v>
      </c>
      <c r="AE1632" s="1" t="s">
        <v>1475</v>
      </c>
      <c r="AF1632" s="1" t="s">
        <v>1450</v>
      </c>
      <c r="AG1632" s="1" t="s">
        <v>1451</v>
      </c>
      <c r="AI1632" s="2" t="str">
        <f>INDEX('ISO2-ISO3'!$D$1:$D$249, MATCH($N1632, 'ISO2-ISO3'!$C$1:$C$249, 0))</f>
        <v>USA</v>
      </c>
      <c r="AJ1632" s="2" t="str">
        <f>INDEX('WB Country Groups'!$C$2:$C$219, MATCH($AI1632, 'WB Country Groups'!$B$2:$B$219, 0))</f>
        <v>North America</v>
      </c>
    </row>
    <row r="1633" spans="1:36">
      <c r="A1633" s="70">
        <v>45169</v>
      </c>
      <c r="B1633" s="70">
        <v>45169</v>
      </c>
      <c r="C1633" s="71">
        <v>892400</v>
      </c>
      <c r="D1633" s="1" t="s">
        <v>7208</v>
      </c>
      <c r="E1633" s="71">
        <v>2945101</v>
      </c>
      <c r="F1633" s="1" t="s">
        <v>7209</v>
      </c>
      <c r="G1633" s="1" t="s">
        <v>7210</v>
      </c>
      <c r="H1633" s="72">
        <v>2310525</v>
      </c>
      <c r="I1633" s="1" t="s">
        <v>7211</v>
      </c>
      <c r="J1633" s="73">
        <v>1</v>
      </c>
      <c r="K1633" s="73">
        <v>1</v>
      </c>
      <c r="L1633" s="73">
        <v>1</v>
      </c>
      <c r="M1633" s="1">
        <v>1</v>
      </c>
      <c r="N1633" s="1" t="s">
        <v>1375</v>
      </c>
      <c r="O1633" s="1" t="s">
        <v>1474</v>
      </c>
      <c r="P1633" s="1">
        <v>45103010</v>
      </c>
      <c r="Q1633" s="73">
        <v>1000000000</v>
      </c>
      <c r="R1633" s="74">
        <v>221.46</v>
      </c>
      <c r="S1633" s="1" t="s">
        <v>1448</v>
      </c>
      <c r="T1633" s="75">
        <v>1</v>
      </c>
      <c r="U1633" s="76">
        <v>221460000000</v>
      </c>
      <c r="V1633" s="77">
        <v>221460000000</v>
      </c>
      <c r="W1633" s="77">
        <v>221460000000</v>
      </c>
      <c r="X1633" s="76">
        <v>0.34717593392579998</v>
      </c>
      <c r="Y1633" s="71">
        <v>1</v>
      </c>
      <c r="Z1633" s="71">
        <v>0</v>
      </c>
      <c r="AA1633" s="71">
        <v>0</v>
      </c>
      <c r="AB1633" s="71">
        <v>0</v>
      </c>
      <c r="AC1633" s="73">
        <v>0</v>
      </c>
      <c r="AD1633" s="73">
        <v>1</v>
      </c>
      <c r="AE1633" s="1" t="s">
        <v>1449</v>
      </c>
      <c r="AF1633" s="1" t="s">
        <v>1450</v>
      </c>
      <c r="AG1633" s="1" t="s">
        <v>1451</v>
      </c>
      <c r="AI1633" s="2" t="str">
        <f>INDEX('ISO2-ISO3'!$D$1:$D$249, MATCH($N1633, 'ISO2-ISO3'!$C$1:$C$249, 0))</f>
        <v>USA</v>
      </c>
      <c r="AJ1633" s="2" t="str">
        <f>INDEX('WB Country Groups'!$C$2:$C$219, MATCH($AI1633, 'WB Country Groups'!$B$2:$B$219, 0))</f>
        <v>North America</v>
      </c>
    </row>
    <row r="1634" spans="1:36">
      <c r="A1634" s="70">
        <v>45169</v>
      </c>
      <c r="B1634" s="70">
        <v>45169</v>
      </c>
      <c r="C1634" s="71">
        <v>892400</v>
      </c>
      <c r="D1634" s="1" t="s">
        <v>7212</v>
      </c>
      <c r="E1634" s="71">
        <v>2945601</v>
      </c>
      <c r="F1634" s="1" t="s">
        <v>7213</v>
      </c>
      <c r="G1634" s="1" t="s">
        <v>7214</v>
      </c>
      <c r="H1634" s="72" t="s">
        <v>7215</v>
      </c>
      <c r="I1634" s="1" t="s">
        <v>7216</v>
      </c>
      <c r="J1634" s="73">
        <v>1</v>
      </c>
      <c r="K1634" s="73">
        <v>1</v>
      </c>
      <c r="L1634" s="73">
        <v>1</v>
      </c>
      <c r="M1634" s="1">
        <v>1</v>
      </c>
      <c r="N1634" s="1" t="s">
        <v>1375</v>
      </c>
      <c r="O1634" s="1" t="s">
        <v>1564</v>
      </c>
      <c r="P1634" s="1">
        <v>60201040</v>
      </c>
      <c r="Q1634" s="73">
        <v>310785772</v>
      </c>
      <c r="R1634" s="74">
        <v>85.05</v>
      </c>
      <c r="S1634" s="1" t="s">
        <v>1448</v>
      </c>
      <c r="T1634" s="75">
        <v>1</v>
      </c>
      <c r="U1634" s="76">
        <v>26432329908.599998</v>
      </c>
      <c r="V1634" s="77">
        <v>26432329908.599998</v>
      </c>
      <c r="W1634" s="77">
        <v>26432329908.599998</v>
      </c>
      <c r="X1634" s="76">
        <v>4.1437139085399997E-2</v>
      </c>
      <c r="Y1634" s="71">
        <v>0</v>
      </c>
      <c r="Z1634" s="71">
        <v>1</v>
      </c>
      <c r="AA1634" s="71">
        <v>0</v>
      </c>
      <c r="AB1634" s="71">
        <v>0</v>
      </c>
      <c r="AC1634" s="73">
        <v>0</v>
      </c>
      <c r="AD1634" s="73">
        <v>1</v>
      </c>
      <c r="AE1634" s="1" t="s">
        <v>1449</v>
      </c>
      <c r="AF1634" s="1" t="s">
        <v>1450</v>
      </c>
      <c r="AG1634" s="1" t="s">
        <v>1451</v>
      </c>
      <c r="AI1634" s="2" t="str">
        <f>INDEX('ISO2-ISO3'!$D$1:$D$249, MATCH($N1634, 'ISO2-ISO3'!$C$1:$C$249, 0))</f>
        <v>USA</v>
      </c>
      <c r="AJ1634" s="2" t="str">
        <f>INDEX('WB Country Groups'!$C$2:$C$219, MATCH($AI1634, 'WB Country Groups'!$B$2:$B$219, 0))</f>
        <v>North America</v>
      </c>
    </row>
    <row r="1635" spans="1:36">
      <c r="A1635" s="70">
        <v>45169</v>
      </c>
      <c r="B1635" s="70">
        <v>45169</v>
      </c>
      <c r="C1635" s="71">
        <v>892400</v>
      </c>
      <c r="D1635" s="1" t="s">
        <v>7217</v>
      </c>
      <c r="E1635" s="71">
        <v>2948401</v>
      </c>
      <c r="G1635" s="1" t="s">
        <v>7218</v>
      </c>
      <c r="H1635" s="72" t="s">
        <v>7219</v>
      </c>
      <c r="I1635" s="1" t="s">
        <v>7220</v>
      </c>
      <c r="J1635" s="73">
        <v>0.95</v>
      </c>
      <c r="K1635" s="73">
        <v>0.95</v>
      </c>
      <c r="L1635" s="73">
        <v>0.95</v>
      </c>
      <c r="M1635" s="1">
        <v>1</v>
      </c>
      <c r="N1635" s="1" t="s">
        <v>1369</v>
      </c>
      <c r="O1635" s="1" t="s">
        <v>1462</v>
      </c>
      <c r="P1635" s="1">
        <v>15104020</v>
      </c>
      <c r="Q1635" s="73">
        <v>1337577913</v>
      </c>
      <c r="R1635" s="74">
        <v>21.004999999999999</v>
      </c>
      <c r="S1635" s="1" t="s">
        <v>1669</v>
      </c>
      <c r="T1635" s="75">
        <v>0.78917255257862096</v>
      </c>
      <c r="U1635" s="76">
        <v>33821542287.8353</v>
      </c>
      <c r="V1635" s="77">
        <v>33821542287.8353</v>
      </c>
      <c r="W1635" s="77">
        <v>35601623460.879204</v>
      </c>
      <c r="X1635" s="76">
        <v>5.30209768382E-2</v>
      </c>
      <c r="Y1635" s="71">
        <v>1</v>
      </c>
      <c r="Z1635" s="71">
        <v>0</v>
      </c>
      <c r="AA1635" s="71">
        <v>0</v>
      </c>
      <c r="AB1635" s="71">
        <v>0</v>
      </c>
      <c r="AC1635" s="73">
        <v>1</v>
      </c>
      <c r="AD1635" s="73">
        <v>0</v>
      </c>
      <c r="AE1635" s="1" t="s">
        <v>1670</v>
      </c>
      <c r="AF1635" s="1" t="s">
        <v>1450</v>
      </c>
      <c r="AG1635" s="1" t="s">
        <v>1451</v>
      </c>
      <c r="AI1635" s="2" t="str">
        <f>INDEX('ISO2-ISO3'!$D$1:$D$249, MATCH($N1635, 'ISO2-ISO3'!$C$1:$C$249, 0))</f>
        <v>GBR</v>
      </c>
      <c r="AJ1635" s="2" t="str">
        <f>INDEX('WB Country Groups'!$C$2:$C$219, MATCH($AI1635, 'WB Country Groups'!$B$2:$B$219, 0))</f>
        <v>Europe &amp; Central Asia</v>
      </c>
    </row>
    <row r="1636" spans="1:36">
      <c r="A1636" s="70">
        <v>45169</v>
      </c>
      <c r="B1636" s="70">
        <v>45169</v>
      </c>
      <c r="C1636" s="71">
        <v>892400</v>
      </c>
      <c r="D1636" s="1" t="s">
        <v>7221</v>
      </c>
      <c r="E1636" s="71">
        <v>2948501</v>
      </c>
      <c r="G1636" s="1" t="s">
        <v>7222</v>
      </c>
      <c r="H1636" s="72">
        <v>5910609</v>
      </c>
      <c r="I1636" s="1" t="s">
        <v>7223</v>
      </c>
      <c r="J1636" s="73">
        <v>0.45</v>
      </c>
      <c r="K1636" s="73">
        <v>0.45</v>
      </c>
      <c r="L1636" s="73">
        <v>0.45</v>
      </c>
      <c r="M1636" s="1">
        <v>1</v>
      </c>
      <c r="N1636" s="1" t="s">
        <v>1058</v>
      </c>
      <c r="O1636" s="1" t="s">
        <v>1467</v>
      </c>
      <c r="P1636" s="1">
        <v>20106020</v>
      </c>
      <c r="Q1636" s="73">
        <v>11370000</v>
      </c>
      <c r="R1636" s="74">
        <v>703.5</v>
      </c>
      <c r="S1636" s="1" t="s">
        <v>1456</v>
      </c>
      <c r="T1636" s="75">
        <v>0.92136177270005104</v>
      </c>
      <c r="U1636" s="76">
        <v>3906671468.9625001</v>
      </c>
      <c r="V1636" s="77">
        <v>3906671468.9625001</v>
      </c>
      <c r="W1636" s="77">
        <v>8681492153.25</v>
      </c>
      <c r="X1636" s="76">
        <v>6.1243669997999997E-3</v>
      </c>
      <c r="Y1636" s="71">
        <v>0</v>
      </c>
      <c r="Z1636" s="71">
        <v>1</v>
      </c>
      <c r="AA1636" s="71">
        <v>0</v>
      </c>
      <c r="AB1636" s="71">
        <v>0</v>
      </c>
      <c r="AC1636" s="73">
        <v>0</v>
      </c>
      <c r="AD1636" s="73">
        <v>1</v>
      </c>
      <c r="AE1636" s="1" t="s">
        <v>1523</v>
      </c>
      <c r="AF1636" s="1" t="s">
        <v>1524</v>
      </c>
      <c r="AG1636" s="1" t="s">
        <v>1451</v>
      </c>
      <c r="AI1636" s="2" t="str">
        <f>INDEX('ISO2-ISO3'!$D$1:$D$249, MATCH($N1636, 'ISO2-ISO3'!$C$1:$C$249, 0))</f>
        <v>DEU</v>
      </c>
      <c r="AJ1636" s="2" t="str">
        <f>INDEX('WB Country Groups'!$C$2:$C$219, MATCH($AI1636, 'WB Country Groups'!$B$2:$B$219, 0))</f>
        <v>Europe &amp; Central Asia</v>
      </c>
    </row>
    <row r="1637" spans="1:36">
      <c r="A1637" s="70">
        <v>45169</v>
      </c>
      <c r="B1637" s="70">
        <v>45169</v>
      </c>
      <c r="C1637" s="71">
        <v>892400</v>
      </c>
      <c r="D1637" s="1" t="s">
        <v>7224</v>
      </c>
      <c r="E1637" s="71">
        <v>2949301</v>
      </c>
      <c r="G1637" s="1" t="s">
        <v>7225</v>
      </c>
      <c r="H1637" s="72">
        <v>5843329</v>
      </c>
      <c r="I1637" s="1" t="s">
        <v>7226</v>
      </c>
      <c r="J1637" s="73">
        <v>0.7</v>
      </c>
      <c r="K1637" s="73">
        <v>0.7</v>
      </c>
      <c r="L1637" s="73">
        <v>0.7</v>
      </c>
      <c r="M1637" s="1">
        <v>1</v>
      </c>
      <c r="N1637" s="1" t="s">
        <v>1058</v>
      </c>
      <c r="O1637" s="1" t="s">
        <v>1447</v>
      </c>
      <c r="P1637" s="1">
        <v>35203010</v>
      </c>
      <c r="Q1637" s="73">
        <v>37440000</v>
      </c>
      <c r="R1637" s="74">
        <v>377.4</v>
      </c>
      <c r="S1637" s="1" t="s">
        <v>1456</v>
      </c>
      <c r="T1637" s="75">
        <v>0.92136177270005104</v>
      </c>
      <c r="U1637" s="76">
        <v>10735087446.719999</v>
      </c>
      <c r="V1637" s="77">
        <v>10735087446.719999</v>
      </c>
      <c r="W1637" s="77">
        <v>27546808161.599998</v>
      </c>
      <c r="X1637" s="76">
        <v>1.6829061727100001E-2</v>
      </c>
      <c r="Y1637" s="71">
        <v>1</v>
      </c>
      <c r="Z1637" s="71">
        <v>0</v>
      </c>
      <c r="AA1637" s="71">
        <v>0</v>
      </c>
      <c r="AB1637" s="71">
        <v>0</v>
      </c>
      <c r="AC1637" s="73">
        <v>0</v>
      </c>
      <c r="AD1637" s="73">
        <v>1</v>
      </c>
      <c r="AE1637" s="1" t="s">
        <v>1523</v>
      </c>
      <c r="AF1637" s="1" t="s">
        <v>1709</v>
      </c>
      <c r="AG1637" s="1" t="s">
        <v>1451</v>
      </c>
      <c r="AI1637" s="2" t="str">
        <f>INDEX('ISO2-ISO3'!$D$1:$D$249, MATCH($N1637, 'ISO2-ISO3'!$C$1:$C$249, 0))</f>
        <v>DEU</v>
      </c>
      <c r="AJ1637" s="2" t="str">
        <f>INDEX('WB Country Groups'!$C$2:$C$219, MATCH($AI1637, 'WB Country Groups'!$B$2:$B$219, 0))</f>
        <v>Europe &amp; Central Asia</v>
      </c>
    </row>
    <row r="1638" spans="1:36">
      <c r="A1638" s="70">
        <v>45169</v>
      </c>
      <c r="B1638" s="70">
        <v>45169</v>
      </c>
      <c r="C1638" s="71">
        <v>892400</v>
      </c>
      <c r="D1638" s="1" t="s">
        <v>7227</v>
      </c>
      <c r="E1638" s="71">
        <v>2954501</v>
      </c>
      <c r="G1638" s="1" t="s">
        <v>7228</v>
      </c>
      <c r="H1638" s="72">
        <v>4595739</v>
      </c>
      <c r="I1638" s="1" t="s">
        <v>7229</v>
      </c>
      <c r="J1638" s="73">
        <v>1</v>
      </c>
      <c r="K1638" s="73">
        <v>1</v>
      </c>
      <c r="L1638" s="73">
        <v>1</v>
      </c>
      <c r="M1638" s="1">
        <v>1</v>
      </c>
      <c r="N1638" s="1" t="s">
        <v>1009</v>
      </c>
      <c r="O1638" s="1" t="s">
        <v>1447</v>
      </c>
      <c r="P1638" s="1">
        <v>35201010</v>
      </c>
      <c r="Q1638" s="73">
        <v>65985932</v>
      </c>
      <c r="R1638" s="74">
        <v>2640</v>
      </c>
      <c r="S1638" s="1" t="s">
        <v>1787</v>
      </c>
      <c r="T1638" s="75">
        <v>6.8669500000000001</v>
      </c>
      <c r="U1638" s="76">
        <v>25368301863.272598</v>
      </c>
      <c r="V1638" s="77">
        <v>25368301863.272598</v>
      </c>
      <c r="W1638" s="77">
        <v>25368301863.272598</v>
      </c>
      <c r="X1638" s="76">
        <v>3.9769095509300002E-2</v>
      </c>
      <c r="Y1638" s="71">
        <v>1</v>
      </c>
      <c r="Z1638" s="71">
        <v>0</v>
      </c>
      <c r="AA1638" s="71">
        <v>0</v>
      </c>
      <c r="AB1638" s="71">
        <v>0</v>
      </c>
      <c r="AC1638" s="73">
        <v>0</v>
      </c>
      <c r="AD1638" s="73">
        <v>1</v>
      </c>
      <c r="AE1638" s="1" t="s">
        <v>1788</v>
      </c>
      <c r="AF1638" s="1" t="s">
        <v>1450</v>
      </c>
      <c r="AG1638" s="1" t="s">
        <v>1451</v>
      </c>
      <c r="AI1638" s="2" t="str">
        <f>INDEX('ISO2-ISO3'!$D$1:$D$249, MATCH($N1638, 'ISO2-ISO3'!$C$1:$C$249, 0))</f>
        <v>DNK</v>
      </c>
      <c r="AJ1638" s="2" t="str">
        <f>INDEX('WB Country Groups'!$C$2:$C$219, MATCH($AI1638, 'WB Country Groups'!$B$2:$B$219, 0))</f>
        <v>Europe &amp; Central Asia</v>
      </c>
    </row>
    <row r="1639" spans="1:36">
      <c r="A1639" s="70">
        <v>45169</v>
      </c>
      <c r="B1639" s="70">
        <v>45169</v>
      </c>
      <c r="C1639" s="71">
        <v>892400</v>
      </c>
      <c r="D1639" s="1" t="s">
        <v>7230</v>
      </c>
      <c r="E1639" s="71">
        <v>2959601</v>
      </c>
      <c r="G1639" s="1" t="s">
        <v>7231</v>
      </c>
      <c r="H1639" s="72" t="s">
        <v>7232</v>
      </c>
      <c r="I1639" s="1" t="s">
        <v>7233</v>
      </c>
      <c r="J1639" s="73">
        <v>1</v>
      </c>
      <c r="K1639" s="73">
        <v>1</v>
      </c>
      <c r="L1639" s="73">
        <v>1</v>
      </c>
      <c r="M1639" s="1">
        <v>1</v>
      </c>
      <c r="N1639" s="1" t="s">
        <v>1322</v>
      </c>
      <c r="O1639" s="1" t="s">
        <v>1462</v>
      </c>
      <c r="P1639" s="1">
        <v>15104020</v>
      </c>
      <c r="Q1639" s="73">
        <v>273511169</v>
      </c>
      <c r="R1639" s="74">
        <v>291.55</v>
      </c>
      <c r="S1639" s="1" t="s">
        <v>1613</v>
      </c>
      <c r="T1639" s="75">
        <v>10.9499</v>
      </c>
      <c r="U1639" s="76">
        <v>7282457494.7670803</v>
      </c>
      <c r="V1639" s="77">
        <v>7282457494.7670803</v>
      </c>
      <c r="W1639" s="77">
        <v>7282457494.7670803</v>
      </c>
      <c r="X1639" s="76">
        <v>1.1416481450499999E-2</v>
      </c>
      <c r="Y1639" s="71">
        <v>0</v>
      </c>
      <c r="Z1639" s="71">
        <v>1</v>
      </c>
      <c r="AA1639" s="71">
        <v>0</v>
      </c>
      <c r="AB1639" s="71">
        <v>0</v>
      </c>
      <c r="AC1639" s="73">
        <v>1</v>
      </c>
      <c r="AD1639" s="73">
        <v>0</v>
      </c>
      <c r="AE1639" s="1" t="s">
        <v>1614</v>
      </c>
      <c r="AF1639" s="1" t="s">
        <v>1450</v>
      </c>
      <c r="AG1639" s="1" t="s">
        <v>1451</v>
      </c>
      <c r="AI1639" s="2" t="str">
        <f>INDEX('ISO2-ISO3'!$D$1:$D$249, MATCH($N1639, 'ISO2-ISO3'!$C$1:$C$249, 0))</f>
        <v>SWE</v>
      </c>
      <c r="AJ1639" s="2" t="str">
        <f>INDEX('WB Country Groups'!$C$2:$C$219, MATCH($AI1639, 'WB Country Groups'!$B$2:$B$219, 0))</f>
        <v>Europe &amp; Central Asia</v>
      </c>
    </row>
    <row r="1640" spans="1:36">
      <c r="A1640" s="70">
        <v>45169</v>
      </c>
      <c r="B1640" s="70">
        <v>45169</v>
      </c>
      <c r="C1640" s="71">
        <v>892400</v>
      </c>
      <c r="D1640" s="1" t="s">
        <v>7234</v>
      </c>
      <c r="E1640" s="71">
        <v>2959701</v>
      </c>
      <c r="G1640" s="1" t="s">
        <v>7235</v>
      </c>
      <c r="H1640" s="72" t="s">
        <v>7236</v>
      </c>
      <c r="I1640" s="1" t="s">
        <v>7237</v>
      </c>
      <c r="J1640" s="73">
        <v>0.85</v>
      </c>
      <c r="K1640" s="73">
        <v>0.85</v>
      </c>
      <c r="L1640" s="73">
        <v>0.85</v>
      </c>
      <c r="M1640" s="1">
        <v>1</v>
      </c>
      <c r="N1640" s="1" t="s">
        <v>1322</v>
      </c>
      <c r="O1640" s="1" t="s">
        <v>1467</v>
      </c>
      <c r="P1640" s="1">
        <v>20102010</v>
      </c>
      <c r="Q1640" s="73">
        <v>1782936128</v>
      </c>
      <c r="R1640" s="74">
        <v>82.18</v>
      </c>
      <c r="S1640" s="1" t="s">
        <v>1613</v>
      </c>
      <c r="T1640" s="75">
        <v>10.9499</v>
      </c>
      <c r="U1640" s="76">
        <v>11373933766.443899</v>
      </c>
      <c r="V1640" s="77">
        <v>11373933766.443899</v>
      </c>
      <c r="W1640" s="77">
        <v>15130763201.841101</v>
      </c>
      <c r="X1640" s="76">
        <v>1.7830561174799999E-2</v>
      </c>
      <c r="Y1640" s="71">
        <v>0</v>
      </c>
      <c r="Z1640" s="71">
        <v>1</v>
      </c>
      <c r="AA1640" s="71">
        <v>0</v>
      </c>
      <c r="AB1640" s="71">
        <v>0</v>
      </c>
      <c r="AC1640" s="73">
        <v>0</v>
      </c>
      <c r="AD1640" s="73">
        <v>1</v>
      </c>
      <c r="AE1640" s="1" t="s">
        <v>1614</v>
      </c>
      <c r="AF1640" s="1" t="s">
        <v>1450</v>
      </c>
      <c r="AG1640" s="1" t="s">
        <v>1619</v>
      </c>
      <c r="AI1640" s="2" t="str">
        <f>INDEX('ISO2-ISO3'!$D$1:$D$249, MATCH($N1640, 'ISO2-ISO3'!$C$1:$C$249, 0))</f>
        <v>SWE</v>
      </c>
      <c r="AJ1640" s="2" t="str">
        <f>INDEX('WB Country Groups'!$C$2:$C$219, MATCH($AI1640, 'WB Country Groups'!$B$2:$B$219, 0))</f>
        <v>Europe &amp; Central Asia</v>
      </c>
    </row>
    <row r="1641" spans="1:36">
      <c r="A1641" s="70">
        <v>45169</v>
      </c>
      <c r="B1641" s="70">
        <v>45169</v>
      </c>
      <c r="C1641" s="71">
        <v>892400</v>
      </c>
      <c r="D1641" s="1" t="s">
        <v>7238</v>
      </c>
      <c r="E1641" s="71">
        <v>2965401</v>
      </c>
      <c r="G1641" s="1" t="s">
        <v>7239</v>
      </c>
      <c r="H1641" s="72" t="s">
        <v>7240</v>
      </c>
      <c r="I1641" s="1" t="s">
        <v>7241</v>
      </c>
      <c r="J1641" s="73">
        <v>0.5</v>
      </c>
      <c r="K1641" s="73">
        <v>0.5</v>
      </c>
      <c r="L1641" s="73">
        <v>0.5</v>
      </c>
      <c r="M1641" s="1">
        <v>1</v>
      </c>
      <c r="N1641" s="1" t="s">
        <v>1369</v>
      </c>
      <c r="O1641" s="1" t="s">
        <v>1455</v>
      </c>
      <c r="P1641" s="1">
        <v>25504040</v>
      </c>
      <c r="Q1641" s="73">
        <v>5183135745</v>
      </c>
      <c r="R1641" s="74">
        <v>1.4524999999999999</v>
      </c>
      <c r="S1641" s="1" t="s">
        <v>1669</v>
      </c>
      <c r="T1641" s="75">
        <v>0.78917255257862096</v>
      </c>
      <c r="U1641" s="76">
        <v>4769872346.0497398</v>
      </c>
      <c r="V1641" s="77">
        <v>4769872346.0497398</v>
      </c>
      <c r="W1641" s="77">
        <v>9539744692.0994797</v>
      </c>
      <c r="X1641" s="76">
        <v>7.4775800886999998E-3</v>
      </c>
      <c r="Y1641" s="71">
        <v>0</v>
      </c>
      <c r="Z1641" s="71">
        <v>1</v>
      </c>
      <c r="AA1641" s="71">
        <v>0</v>
      </c>
      <c r="AB1641" s="71">
        <v>0</v>
      </c>
      <c r="AC1641" s="73">
        <v>0</v>
      </c>
      <c r="AD1641" s="73">
        <v>1</v>
      </c>
      <c r="AE1641" s="1" t="s">
        <v>1670</v>
      </c>
      <c r="AF1641" s="1" t="s">
        <v>1450</v>
      </c>
      <c r="AG1641" s="1" t="s">
        <v>1451</v>
      </c>
      <c r="AI1641" s="2" t="str">
        <f>INDEX('ISO2-ISO3'!$D$1:$D$249, MATCH($N1641, 'ISO2-ISO3'!$C$1:$C$249, 0))</f>
        <v>GBR</v>
      </c>
      <c r="AJ1641" s="2" t="str">
        <f>INDEX('WB Country Groups'!$C$2:$C$219, MATCH($AI1641, 'WB Country Groups'!$B$2:$B$219, 0))</f>
        <v>Europe &amp; Central Asia</v>
      </c>
    </row>
    <row r="1642" spans="1:36">
      <c r="A1642" s="70">
        <v>45169</v>
      </c>
      <c r="B1642" s="70">
        <v>45169</v>
      </c>
      <c r="C1642" s="71">
        <v>892400</v>
      </c>
      <c r="D1642" s="1" t="s">
        <v>7242</v>
      </c>
      <c r="E1642" s="71">
        <v>2984001</v>
      </c>
      <c r="G1642" s="1" t="s">
        <v>7243</v>
      </c>
      <c r="H1642" s="72" t="s">
        <v>7244</v>
      </c>
      <c r="I1642" s="1" t="s">
        <v>7245</v>
      </c>
      <c r="J1642" s="73">
        <v>1</v>
      </c>
      <c r="K1642" s="73">
        <v>1</v>
      </c>
      <c r="L1642" s="73">
        <v>1</v>
      </c>
      <c r="M1642" s="1">
        <v>1</v>
      </c>
      <c r="N1642" s="1" t="s">
        <v>1324</v>
      </c>
      <c r="O1642" s="1" t="s">
        <v>1564</v>
      </c>
      <c r="P1642" s="1">
        <v>60201020</v>
      </c>
      <c r="Q1642" s="73">
        <v>76718604</v>
      </c>
      <c r="R1642" s="74">
        <v>84.9</v>
      </c>
      <c r="S1642" s="1" t="s">
        <v>1468</v>
      </c>
      <c r="T1642" s="75">
        <v>0.88324999999999998</v>
      </c>
      <c r="U1642" s="76">
        <v>7374366803.9626398</v>
      </c>
      <c r="V1642" s="77">
        <v>7374366803.9626398</v>
      </c>
      <c r="W1642" s="77">
        <v>7374366803.9626398</v>
      </c>
      <c r="X1642" s="76">
        <v>1.15605648075E-2</v>
      </c>
      <c r="Y1642" s="71">
        <v>0</v>
      </c>
      <c r="Z1642" s="71">
        <v>1</v>
      </c>
      <c r="AA1642" s="71">
        <v>0</v>
      </c>
      <c r="AB1642" s="71">
        <v>0</v>
      </c>
      <c r="AC1642" s="73">
        <v>1</v>
      </c>
      <c r="AD1642" s="73">
        <v>0</v>
      </c>
      <c r="AE1642" s="1" t="s">
        <v>1469</v>
      </c>
      <c r="AF1642" s="1" t="s">
        <v>1470</v>
      </c>
      <c r="AG1642" s="1" t="s">
        <v>1451</v>
      </c>
      <c r="AI1642" s="2" t="str">
        <f>INDEX('ISO2-ISO3'!$D$1:$D$249, MATCH($N1642, 'ISO2-ISO3'!$C$1:$C$249, 0))</f>
        <v>CHE</v>
      </c>
      <c r="AJ1642" s="2" t="str">
        <f>INDEX('WB Country Groups'!$C$2:$C$219, MATCH($AI1642, 'WB Country Groups'!$B$2:$B$219, 0))</f>
        <v>Europe &amp; Central Asia</v>
      </c>
    </row>
    <row r="1643" spans="1:36">
      <c r="A1643" s="70">
        <v>45169</v>
      </c>
      <c r="B1643" s="70">
        <v>45169</v>
      </c>
      <c r="C1643" s="71">
        <v>892400</v>
      </c>
      <c r="D1643" s="1" t="s">
        <v>7246</v>
      </c>
      <c r="E1643" s="71">
        <v>2985801</v>
      </c>
      <c r="G1643" s="1" t="s">
        <v>7247</v>
      </c>
      <c r="H1643" s="72">
        <v>7243530</v>
      </c>
      <c r="I1643" s="1" t="s">
        <v>7248</v>
      </c>
      <c r="J1643" s="73">
        <v>0.85</v>
      </c>
      <c r="K1643" s="73">
        <v>0.85</v>
      </c>
      <c r="L1643" s="73">
        <v>0.85</v>
      </c>
      <c r="M1643" s="1">
        <v>1</v>
      </c>
      <c r="N1643" s="1" t="s">
        <v>1063</v>
      </c>
      <c r="O1643" s="1" t="s">
        <v>1455</v>
      </c>
      <c r="P1643" s="1">
        <v>25504040</v>
      </c>
      <c r="Q1643" s="73">
        <v>136059759</v>
      </c>
      <c r="R1643" s="74">
        <v>28.52</v>
      </c>
      <c r="S1643" s="1" t="s">
        <v>1456</v>
      </c>
      <c r="T1643" s="75">
        <v>0.92136177270005104</v>
      </c>
      <c r="U1643" s="76">
        <v>3579875761.5178199</v>
      </c>
      <c r="V1643" s="77">
        <v>3579875761.5178199</v>
      </c>
      <c r="W1643" s="77">
        <v>4211618542.9621401</v>
      </c>
      <c r="X1643" s="76">
        <v>5.6120595630999998E-3</v>
      </c>
      <c r="Y1643" s="71">
        <v>0</v>
      </c>
      <c r="Z1643" s="71">
        <v>1</v>
      </c>
      <c r="AA1643" s="71">
        <v>0</v>
      </c>
      <c r="AB1643" s="71">
        <v>0</v>
      </c>
      <c r="AC1643" s="73">
        <v>1</v>
      </c>
      <c r="AD1643" s="73">
        <v>0</v>
      </c>
      <c r="AE1643" s="1" t="s">
        <v>3607</v>
      </c>
      <c r="AF1643" s="1" t="s">
        <v>1450</v>
      </c>
      <c r="AG1643" s="1" t="s">
        <v>1451</v>
      </c>
      <c r="AI1643" s="2" t="str">
        <f>INDEX('ISO2-ISO3'!$D$1:$D$249, MATCH($N1643, 'ISO2-ISO3'!$C$1:$C$249, 0))</f>
        <v>GRC</v>
      </c>
      <c r="AJ1643" s="2" t="str">
        <f>INDEX('WB Country Groups'!$C$2:$C$219, MATCH($AI1643, 'WB Country Groups'!$B$2:$B$219, 0))</f>
        <v>Europe &amp; Central Asia</v>
      </c>
    </row>
    <row r="1644" spans="1:36">
      <c r="A1644" s="70">
        <v>45169</v>
      </c>
      <c r="B1644" s="70">
        <v>45169</v>
      </c>
      <c r="C1644" s="71">
        <v>892400</v>
      </c>
      <c r="D1644" s="1" t="s">
        <v>7249</v>
      </c>
      <c r="E1644" s="71">
        <v>2992501</v>
      </c>
      <c r="G1644" s="1" t="s">
        <v>7250</v>
      </c>
      <c r="H1644" s="72" t="s">
        <v>7251</v>
      </c>
      <c r="I1644" s="1" t="s">
        <v>7252</v>
      </c>
      <c r="J1644" s="73">
        <v>1</v>
      </c>
      <c r="K1644" s="73">
        <v>1</v>
      </c>
      <c r="L1644" s="73">
        <v>1</v>
      </c>
      <c r="M1644" s="1">
        <v>1</v>
      </c>
      <c r="N1644" s="1" t="s">
        <v>908</v>
      </c>
      <c r="O1644" s="1" t="s">
        <v>1564</v>
      </c>
      <c r="P1644" s="1">
        <v>60104010</v>
      </c>
      <c r="Q1644" s="73">
        <v>1075565246</v>
      </c>
      <c r="R1644" s="74">
        <v>7.75</v>
      </c>
      <c r="S1644" s="1" t="s">
        <v>1578</v>
      </c>
      <c r="T1644" s="75">
        <v>1.54404385084536</v>
      </c>
      <c r="U1644" s="76">
        <v>5398571194.68223</v>
      </c>
      <c r="V1644" s="77">
        <v>5398571194.68223</v>
      </c>
      <c r="W1644" s="77">
        <v>5398571194.68223</v>
      </c>
      <c r="X1644" s="76">
        <v>8.4631716624999995E-3</v>
      </c>
      <c r="Y1644" s="71">
        <v>0</v>
      </c>
      <c r="Z1644" s="71">
        <v>1</v>
      </c>
      <c r="AA1644" s="71">
        <v>0</v>
      </c>
      <c r="AB1644" s="71">
        <v>0</v>
      </c>
      <c r="AC1644" s="73">
        <v>1</v>
      </c>
      <c r="AD1644" s="73">
        <v>0</v>
      </c>
      <c r="AE1644" s="1" t="s">
        <v>1579</v>
      </c>
      <c r="AF1644" s="1" t="s">
        <v>2066</v>
      </c>
      <c r="AG1644" s="1" t="s">
        <v>1451</v>
      </c>
      <c r="AI1644" s="2" t="str">
        <f>INDEX('ISO2-ISO3'!$D$1:$D$249, MATCH($N1644, 'ISO2-ISO3'!$C$1:$C$249, 0))</f>
        <v>AUS</v>
      </c>
      <c r="AJ1644" s="2" t="str">
        <f>INDEX('WB Country Groups'!$C$2:$C$219, MATCH($AI1644, 'WB Country Groups'!$B$2:$B$219, 0))</f>
        <v>East Asia &amp; Pacific</v>
      </c>
    </row>
    <row r="1645" spans="1:36">
      <c r="A1645" s="70">
        <v>45169</v>
      </c>
      <c r="B1645" s="70">
        <v>45169</v>
      </c>
      <c r="C1645" s="71">
        <v>892400</v>
      </c>
      <c r="D1645" s="1" t="s">
        <v>7253</v>
      </c>
      <c r="E1645" s="71">
        <v>2992901</v>
      </c>
      <c r="G1645" s="1" t="s">
        <v>7254</v>
      </c>
      <c r="H1645" s="72" t="s">
        <v>7255</v>
      </c>
      <c r="I1645" s="1" t="s">
        <v>7256</v>
      </c>
      <c r="J1645" s="73">
        <v>0.55000000000000004</v>
      </c>
      <c r="K1645" s="73">
        <v>0.55000000000000004</v>
      </c>
      <c r="L1645" s="73">
        <v>0.55000000000000004</v>
      </c>
      <c r="M1645" s="1">
        <v>1</v>
      </c>
      <c r="N1645" s="1" t="s">
        <v>1337</v>
      </c>
      <c r="O1645" s="1" t="s">
        <v>1541</v>
      </c>
      <c r="P1645" s="1">
        <v>10102030</v>
      </c>
      <c r="Q1645" s="73">
        <v>2233835566</v>
      </c>
      <c r="R1645" s="74">
        <v>51.5</v>
      </c>
      <c r="S1645" s="1" t="s">
        <v>3341</v>
      </c>
      <c r="T1645" s="75">
        <v>35.017499999999998</v>
      </c>
      <c r="U1645" s="76">
        <v>1806907757.74827</v>
      </c>
      <c r="V1645" s="77">
        <v>1806907757.74827</v>
      </c>
      <c r="W1645" s="77">
        <v>3285286832.2695799</v>
      </c>
      <c r="X1645" s="76">
        <v>2.8326329284E-3</v>
      </c>
      <c r="Y1645" s="71">
        <v>0</v>
      </c>
      <c r="Z1645" s="71">
        <v>1</v>
      </c>
      <c r="AA1645" s="71">
        <v>0</v>
      </c>
      <c r="AB1645" s="71">
        <v>0</v>
      </c>
      <c r="AC1645" s="73">
        <v>1</v>
      </c>
      <c r="AD1645" s="73">
        <v>0</v>
      </c>
      <c r="AE1645" s="1" t="s">
        <v>3342</v>
      </c>
      <c r="AF1645" s="1" t="s">
        <v>1450</v>
      </c>
      <c r="AG1645" s="1" t="s">
        <v>1451</v>
      </c>
      <c r="AI1645" s="2" t="str">
        <f>INDEX('ISO2-ISO3'!$D$1:$D$249, MATCH($N1645, 'ISO2-ISO3'!$C$1:$C$249, 0))</f>
        <v>THA</v>
      </c>
      <c r="AJ1645" s="2" t="str">
        <f>INDEX('WB Country Groups'!$C$2:$C$219, MATCH($AI1645, 'WB Country Groups'!$B$2:$B$219, 0))</f>
        <v>East Asia &amp; Pacific</v>
      </c>
    </row>
    <row r="1646" spans="1:36">
      <c r="A1646" s="70">
        <v>45169</v>
      </c>
      <c r="B1646" s="70">
        <v>45169</v>
      </c>
      <c r="C1646" s="71">
        <v>892400</v>
      </c>
      <c r="D1646" s="1" t="s">
        <v>7257</v>
      </c>
      <c r="E1646" s="71">
        <v>2993601</v>
      </c>
      <c r="G1646" s="1" t="s">
        <v>7258</v>
      </c>
      <c r="H1646" s="72" t="s">
        <v>7259</v>
      </c>
      <c r="I1646" s="1" t="s">
        <v>7260</v>
      </c>
      <c r="J1646" s="73">
        <v>0.2</v>
      </c>
      <c r="K1646" s="73">
        <v>0.2</v>
      </c>
      <c r="L1646" s="73">
        <v>0.2</v>
      </c>
      <c r="M1646" s="1">
        <v>1</v>
      </c>
      <c r="N1646" s="1" t="s">
        <v>945</v>
      </c>
      <c r="O1646" s="1" t="s">
        <v>1548</v>
      </c>
      <c r="P1646" s="1">
        <v>55101010</v>
      </c>
      <c r="Q1646" s="73">
        <v>1152254440</v>
      </c>
      <c r="R1646" s="74">
        <v>34.15</v>
      </c>
      <c r="S1646" s="1" t="s">
        <v>3542</v>
      </c>
      <c r="T1646" s="75">
        <v>4.9509499999999997</v>
      </c>
      <c r="U1646" s="76">
        <v>1589573278.90607</v>
      </c>
      <c r="V1646" s="77">
        <v>1589573278.90607</v>
      </c>
      <c r="W1646" s="77">
        <v>7947866394.5303402</v>
      </c>
      <c r="X1646" s="76">
        <v>2.4919244453E-3</v>
      </c>
      <c r="Y1646" s="71">
        <v>1</v>
      </c>
      <c r="Z1646" s="71">
        <v>0</v>
      </c>
      <c r="AA1646" s="71">
        <v>0</v>
      </c>
      <c r="AB1646" s="71">
        <v>0</v>
      </c>
      <c r="AC1646" s="73">
        <v>0.65</v>
      </c>
      <c r="AD1646" s="73">
        <v>0.35</v>
      </c>
      <c r="AE1646" s="1" t="s">
        <v>3543</v>
      </c>
      <c r="AF1646" s="1" t="s">
        <v>3544</v>
      </c>
      <c r="AG1646" s="1" t="s">
        <v>1451</v>
      </c>
      <c r="AI1646" s="2" t="str">
        <f>INDEX('ISO2-ISO3'!$D$1:$D$249, MATCH($N1646, 'ISO2-ISO3'!$C$1:$C$249, 0))</f>
        <v>BRA</v>
      </c>
      <c r="AJ1646" s="2" t="str">
        <f>INDEX('WB Country Groups'!$C$2:$C$219, MATCH($AI1646, 'WB Country Groups'!$B$2:$B$219, 0))</f>
        <v>Latin America &amp; Caribbean</v>
      </c>
    </row>
    <row r="1647" spans="1:36">
      <c r="A1647" s="70">
        <v>45169</v>
      </c>
      <c r="B1647" s="70">
        <v>45169</v>
      </c>
      <c r="C1647" s="71">
        <v>892400</v>
      </c>
      <c r="D1647" s="1" t="s">
        <v>7261</v>
      </c>
      <c r="E1647" s="71">
        <v>2994002</v>
      </c>
      <c r="G1647" s="1" t="s">
        <v>7262</v>
      </c>
      <c r="H1647" s="72" t="s">
        <v>7263</v>
      </c>
      <c r="I1647" s="1" t="s">
        <v>7264</v>
      </c>
      <c r="J1647" s="73">
        <v>0.5</v>
      </c>
      <c r="K1647" s="73">
        <v>0.3</v>
      </c>
      <c r="L1647" s="73">
        <v>0.06</v>
      </c>
      <c r="M1647" s="1">
        <v>0.2</v>
      </c>
      <c r="N1647" s="1" t="s">
        <v>975</v>
      </c>
      <c r="O1647" s="1" t="s">
        <v>1462</v>
      </c>
      <c r="P1647" s="1">
        <v>15101050</v>
      </c>
      <c r="Q1647" s="73">
        <v>3139746626</v>
      </c>
      <c r="R1647" s="74">
        <v>93.75</v>
      </c>
      <c r="S1647" s="1" t="s">
        <v>3323</v>
      </c>
      <c r="T1647" s="75">
        <v>7.2785000000000002</v>
      </c>
      <c r="U1647" s="76">
        <v>2426471769.0801702</v>
      </c>
      <c r="V1647" s="77">
        <v>2426471769.0801702</v>
      </c>
      <c r="W1647" s="77">
        <v>40376292308.510002</v>
      </c>
      <c r="X1647" s="76">
        <v>3.8039041026999999E-3</v>
      </c>
      <c r="Y1647" s="71">
        <v>1</v>
      </c>
      <c r="Z1647" s="71">
        <v>0</v>
      </c>
      <c r="AA1647" s="71">
        <v>0</v>
      </c>
      <c r="AB1647" s="71">
        <v>0</v>
      </c>
      <c r="AC1647" s="73">
        <v>1</v>
      </c>
      <c r="AD1647" s="73">
        <v>0</v>
      </c>
      <c r="AE1647" s="1" t="s">
        <v>3324</v>
      </c>
      <c r="AF1647" s="1" t="s">
        <v>1450</v>
      </c>
      <c r="AG1647" s="1" t="s">
        <v>1585</v>
      </c>
      <c r="AI1647" s="2" t="str">
        <f>INDEX('ISO2-ISO3'!$D$1:$D$249, MATCH($N1647, 'ISO2-ISO3'!$C$1:$C$249, 0))</f>
        <v>CHN</v>
      </c>
      <c r="AJ1647" s="2" t="str">
        <f>INDEX('WB Country Groups'!$C$2:$C$219, MATCH($AI1647, 'WB Country Groups'!$B$2:$B$219, 0))</f>
        <v>East Asia &amp; Pacific</v>
      </c>
    </row>
    <row r="1648" spans="1:36">
      <c r="A1648" s="70">
        <v>45169</v>
      </c>
      <c r="B1648" s="70">
        <v>45169</v>
      </c>
      <c r="C1648" s="71">
        <v>892400</v>
      </c>
      <c r="D1648" s="1" t="s">
        <v>7265</v>
      </c>
      <c r="E1648" s="71">
        <v>2994901</v>
      </c>
      <c r="F1648" s="1" t="s">
        <v>7266</v>
      </c>
      <c r="G1648" s="1" t="s">
        <v>7267</v>
      </c>
      <c r="H1648" s="72" t="s">
        <v>7268</v>
      </c>
      <c r="I1648" s="1" t="s">
        <v>7269</v>
      </c>
      <c r="J1648" s="73">
        <v>1</v>
      </c>
      <c r="K1648" s="73">
        <v>1</v>
      </c>
      <c r="L1648" s="73">
        <v>1</v>
      </c>
      <c r="M1648" s="1">
        <v>1</v>
      </c>
      <c r="N1648" s="1" t="s">
        <v>1375</v>
      </c>
      <c r="O1648" s="1" t="s">
        <v>1564</v>
      </c>
      <c r="P1648" s="1">
        <v>60108020</v>
      </c>
      <c r="Q1648" s="73">
        <v>211160951</v>
      </c>
      <c r="R1648" s="74">
        <v>128.68</v>
      </c>
      <c r="S1648" s="1" t="s">
        <v>1448</v>
      </c>
      <c r="T1648" s="75">
        <v>1</v>
      </c>
      <c r="U1648" s="76">
        <v>27172191174.68</v>
      </c>
      <c r="V1648" s="77">
        <v>27172191174.68</v>
      </c>
      <c r="W1648" s="77">
        <v>27172191174.68</v>
      </c>
      <c r="X1648" s="76">
        <v>4.2596996513499998E-2</v>
      </c>
      <c r="Y1648" s="71">
        <v>1</v>
      </c>
      <c r="Z1648" s="71">
        <v>0</v>
      </c>
      <c r="AA1648" s="71">
        <v>0</v>
      </c>
      <c r="AB1648" s="71">
        <v>0</v>
      </c>
      <c r="AC1648" s="73">
        <v>1</v>
      </c>
      <c r="AD1648" s="73">
        <v>0</v>
      </c>
      <c r="AE1648" s="1" t="s">
        <v>1449</v>
      </c>
      <c r="AF1648" s="1" t="s">
        <v>1450</v>
      </c>
      <c r="AG1648" s="1" t="s">
        <v>1451</v>
      </c>
      <c r="AI1648" s="2" t="str">
        <f>INDEX('ISO2-ISO3'!$D$1:$D$249, MATCH($N1648, 'ISO2-ISO3'!$C$1:$C$249, 0))</f>
        <v>USA</v>
      </c>
      <c r="AJ1648" s="2" t="str">
        <f>INDEX('WB Country Groups'!$C$2:$C$219, MATCH($AI1648, 'WB Country Groups'!$B$2:$B$219, 0))</f>
        <v>North America</v>
      </c>
    </row>
    <row r="1649" spans="1:36">
      <c r="A1649" s="70">
        <v>45169</v>
      </c>
      <c r="B1649" s="70">
        <v>45169</v>
      </c>
      <c r="C1649" s="71">
        <v>892400</v>
      </c>
      <c r="D1649" s="1" t="s">
        <v>7270</v>
      </c>
      <c r="E1649" s="71">
        <v>2997501</v>
      </c>
      <c r="F1649" s="1">
        <v>23586506</v>
      </c>
      <c r="G1649" s="1" t="s">
        <v>7271</v>
      </c>
      <c r="H1649" s="72" t="s">
        <v>7272</v>
      </c>
      <c r="I1649" s="1" t="s">
        <v>7273</v>
      </c>
      <c r="J1649" s="73">
        <v>0.55000000000000004</v>
      </c>
      <c r="K1649" s="73">
        <v>0.55000000000000004</v>
      </c>
      <c r="L1649" s="73">
        <v>0.55000000000000004</v>
      </c>
      <c r="M1649" s="1">
        <v>1</v>
      </c>
      <c r="N1649" s="1" t="s">
        <v>1375</v>
      </c>
      <c r="O1649" s="1" t="s">
        <v>1467</v>
      </c>
      <c r="P1649" s="1">
        <v>20304030</v>
      </c>
      <c r="Q1649" s="73">
        <v>176470092</v>
      </c>
      <c r="R1649" s="74">
        <v>53.24</v>
      </c>
      <c r="S1649" s="1" t="s">
        <v>1448</v>
      </c>
      <c r="T1649" s="75">
        <v>1</v>
      </c>
      <c r="U1649" s="76">
        <v>5167397233.9440002</v>
      </c>
      <c r="V1649" s="77">
        <v>5167397233.9440002</v>
      </c>
      <c r="W1649" s="77">
        <v>10512335458.08</v>
      </c>
      <c r="X1649" s="76">
        <v>8.1007674553000009E-3</v>
      </c>
      <c r="Y1649" s="71">
        <v>0</v>
      </c>
      <c r="Z1649" s="71">
        <v>1</v>
      </c>
      <c r="AA1649" s="71">
        <v>0</v>
      </c>
      <c r="AB1649" s="71">
        <v>0</v>
      </c>
      <c r="AC1649" s="73">
        <v>0.65</v>
      </c>
      <c r="AD1649" s="73">
        <v>0.35</v>
      </c>
      <c r="AE1649" s="1" t="s">
        <v>1449</v>
      </c>
      <c r="AF1649" s="1" t="s">
        <v>1450</v>
      </c>
      <c r="AG1649" s="1" t="s">
        <v>4777</v>
      </c>
      <c r="AI1649" s="2" t="str">
        <f>INDEX('ISO2-ISO3'!$D$1:$D$249, MATCH($N1649, 'ISO2-ISO3'!$C$1:$C$249, 0))</f>
        <v>USA</v>
      </c>
      <c r="AJ1649" s="2" t="str">
        <f>INDEX('WB Country Groups'!$C$2:$C$219, MATCH($AI1649, 'WB Country Groups'!$B$2:$B$219, 0))</f>
        <v>North America</v>
      </c>
    </row>
    <row r="1650" spans="1:36">
      <c r="A1650" s="70">
        <v>45169</v>
      </c>
      <c r="B1650" s="70">
        <v>45169</v>
      </c>
      <c r="C1650" s="71">
        <v>892400</v>
      </c>
      <c r="D1650" s="1" t="s">
        <v>7274</v>
      </c>
      <c r="E1650" s="71">
        <v>2999903</v>
      </c>
      <c r="G1650" s="1" t="s">
        <v>7275</v>
      </c>
      <c r="H1650" s="72" t="s">
        <v>7276</v>
      </c>
      <c r="I1650" s="1" t="s">
        <v>7277</v>
      </c>
      <c r="J1650" s="73">
        <v>0.6</v>
      </c>
      <c r="K1650" s="73">
        <v>0.3</v>
      </c>
      <c r="L1650" s="73">
        <v>0.06</v>
      </c>
      <c r="M1650" s="1">
        <v>0.2</v>
      </c>
      <c r="N1650" s="1" t="s">
        <v>975</v>
      </c>
      <c r="O1650" s="1" t="s">
        <v>1467</v>
      </c>
      <c r="P1650" s="1">
        <v>20106010</v>
      </c>
      <c r="Q1650" s="73">
        <v>7096027688</v>
      </c>
      <c r="R1650" s="74">
        <v>6.46</v>
      </c>
      <c r="S1650" s="1" t="s">
        <v>3323</v>
      </c>
      <c r="T1650" s="75">
        <v>7.2785000000000002</v>
      </c>
      <c r="U1650" s="76">
        <v>377882851.11888403</v>
      </c>
      <c r="V1650" s="77">
        <v>377882851.11888403</v>
      </c>
      <c r="W1650" s="77">
        <v>7044450425.7783403</v>
      </c>
      <c r="X1650" s="76">
        <v>5.9239515829999996E-4</v>
      </c>
      <c r="Y1650" s="71">
        <v>1</v>
      </c>
      <c r="Z1650" s="71">
        <v>0</v>
      </c>
      <c r="AA1650" s="71">
        <v>0</v>
      </c>
      <c r="AB1650" s="71">
        <v>0</v>
      </c>
      <c r="AC1650" s="73">
        <v>1</v>
      </c>
      <c r="AD1650" s="73">
        <v>0</v>
      </c>
      <c r="AE1650" s="1" t="s">
        <v>3412</v>
      </c>
      <c r="AF1650" s="1" t="s">
        <v>1450</v>
      </c>
      <c r="AG1650" s="1" t="s">
        <v>1585</v>
      </c>
      <c r="AI1650" s="2" t="str">
        <f>INDEX('ISO2-ISO3'!$D$1:$D$249, MATCH($N1650, 'ISO2-ISO3'!$C$1:$C$249, 0))</f>
        <v>CHN</v>
      </c>
      <c r="AJ1650" s="2" t="str">
        <f>INDEX('WB Country Groups'!$C$2:$C$219, MATCH($AI1650, 'WB Country Groups'!$B$2:$B$219, 0))</f>
        <v>East Asia &amp; Pacific</v>
      </c>
    </row>
    <row r="1651" spans="1:36">
      <c r="A1651" s="70">
        <v>45169</v>
      </c>
      <c r="B1651" s="70">
        <v>45169</v>
      </c>
      <c r="C1651" s="71">
        <v>892400</v>
      </c>
      <c r="D1651" s="1" t="s">
        <v>7278</v>
      </c>
      <c r="E1651" s="71">
        <v>3000102</v>
      </c>
      <c r="G1651" s="1" t="s">
        <v>7279</v>
      </c>
      <c r="H1651" s="72" t="s">
        <v>7280</v>
      </c>
      <c r="I1651" s="1" t="s">
        <v>7281</v>
      </c>
      <c r="J1651" s="73">
        <v>0.35</v>
      </c>
      <c r="K1651" s="73">
        <v>0.3</v>
      </c>
      <c r="L1651" s="73">
        <v>0.06</v>
      </c>
      <c r="M1651" s="1">
        <v>0.2</v>
      </c>
      <c r="N1651" s="1" t="s">
        <v>975</v>
      </c>
      <c r="O1651" s="1" t="s">
        <v>1462</v>
      </c>
      <c r="P1651" s="1">
        <v>15102010</v>
      </c>
      <c r="Q1651" s="73">
        <v>2658214254</v>
      </c>
      <c r="R1651" s="74">
        <v>7.58</v>
      </c>
      <c r="S1651" s="1" t="s">
        <v>3323</v>
      </c>
      <c r="T1651" s="75">
        <v>7.2785000000000002</v>
      </c>
      <c r="U1651" s="76">
        <v>166099586.826846</v>
      </c>
      <c r="V1651" s="77">
        <v>166099586.826846</v>
      </c>
      <c r="W1651" s="77">
        <v>2763883575.9403</v>
      </c>
      <c r="X1651" s="76">
        <v>2.6038914109999999E-4</v>
      </c>
      <c r="Y1651" s="71">
        <v>0</v>
      </c>
      <c r="Z1651" s="71">
        <v>1</v>
      </c>
      <c r="AA1651" s="71">
        <v>0</v>
      </c>
      <c r="AB1651" s="71">
        <v>0</v>
      </c>
      <c r="AC1651" s="73">
        <v>1</v>
      </c>
      <c r="AD1651" s="73">
        <v>0</v>
      </c>
      <c r="AE1651" s="1" t="s">
        <v>3412</v>
      </c>
      <c r="AF1651" s="1" t="s">
        <v>1450</v>
      </c>
      <c r="AG1651" s="1" t="s">
        <v>1585</v>
      </c>
      <c r="AI1651" s="2" t="str">
        <f>INDEX('ISO2-ISO3'!$D$1:$D$249, MATCH($N1651, 'ISO2-ISO3'!$C$1:$C$249, 0))</f>
        <v>CHN</v>
      </c>
      <c r="AJ1651" s="2" t="str">
        <f>INDEX('WB Country Groups'!$C$2:$C$219, MATCH($AI1651, 'WB Country Groups'!$B$2:$B$219, 0))</f>
        <v>East Asia &amp; Pacific</v>
      </c>
    </row>
    <row r="1652" spans="1:36">
      <c r="A1652" s="70">
        <v>45169</v>
      </c>
      <c r="B1652" s="70">
        <v>45169</v>
      </c>
      <c r="C1652" s="71">
        <v>892400</v>
      </c>
      <c r="D1652" s="1" t="s">
        <v>7282</v>
      </c>
      <c r="E1652" s="71">
        <v>3001102</v>
      </c>
      <c r="G1652" s="1" t="s">
        <v>7283</v>
      </c>
      <c r="H1652" s="72" t="s">
        <v>7284</v>
      </c>
      <c r="I1652" s="1" t="s">
        <v>7285</v>
      </c>
      <c r="J1652" s="73">
        <v>0.5</v>
      </c>
      <c r="K1652" s="73">
        <v>0.3</v>
      </c>
      <c r="L1652" s="73">
        <v>0.06</v>
      </c>
      <c r="M1652" s="1">
        <v>0.2</v>
      </c>
      <c r="N1652" s="1" t="s">
        <v>975</v>
      </c>
      <c r="O1652" s="1" t="s">
        <v>1462</v>
      </c>
      <c r="P1652" s="1">
        <v>15101030</v>
      </c>
      <c r="Q1652" s="73">
        <v>5432876672</v>
      </c>
      <c r="R1652" s="74">
        <v>17.899999999999999</v>
      </c>
      <c r="S1652" s="1" t="s">
        <v>3323</v>
      </c>
      <c r="T1652" s="75">
        <v>7.2785000000000002</v>
      </c>
      <c r="U1652" s="76">
        <v>801663741.942433</v>
      </c>
      <c r="V1652" s="77">
        <v>801663741.942433</v>
      </c>
      <c r="W1652" s="77">
        <v>13339619273.655001</v>
      </c>
      <c r="X1652" s="76">
        <v>1.2567432416999999E-3</v>
      </c>
      <c r="Y1652" s="71">
        <v>1</v>
      </c>
      <c r="Z1652" s="71">
        <v>0</v>
      </c>
      <c r="AA1652" s="71">
        <v>0</v>
      </c>
      <c r="AB1652" s="71">
        <v>0</v>
      </c>
      <c r="AC1652" s="73">
        <v>1</v>
      </c>
      <c r="AD1652" s="73">
        <v>0</v>
      </c>
      <c r="AE1652" s="1" t="s">
        <v>3412</v>
      </c>
      <c r="AF1652" s="1" t="s">
        <v>1450</v>
      </c>
      <c r="AG1652" s="1" t="s">
        <v>1585</v>
      </c>
      <c r="AI1652" s="2" t="str">
        <f>INDEX('ISO2-ISO3'!$D$1:$D$249, MATCH($N1652, 'ISO2-ISO3'!$C$1:$C$249, 0))</f>
        <v>CHN</v>
      </c>
      <c r="AJ1652" s="2" t="str">
        <f>INDEX('WB Country Groups'!$C$2:$C$219, MATCH($AI1652, 'WB Country Groups'!$B$2:$B$219, 0))</f>
        <v>East Asia &amp; Pacific</v>
      </c>
    </row>
    <row r="1653" spans="1:36">
      <c r="A1653" s="70">
        <v>45169</v>
      </c>
      <c r="B1653" s="70">
        <v>45169</v>
      </c>
      <c r="C1653" s="71">
        <v>892400</v>
      </c>
      <c r="D1653" s="1" t="s">
        <v>7286</v>
      </c>
      <c r="E1653" s="71">
        <v>3001602</v>
      </c>
      <c r="G1653" s="1" t="s">
        <v>7287</v>
      </c>
      <c r="H1653" s="72" t="s">
        <v>7288</v>
      </c>
      <c r="I1653" s="1" t="s">
        <v>7289</v>
      </c>
      <c r="J1653" s="73">
        <v>0.65</v>
      </c>
      <c r="K1653" s="73">
        <v>0.3</v>
      </c>
      <c r="L1653" s="73">
        <v>0.06</v>
      </c>
      <c r="M1653" s="1">
        <v>0.2</v>
      </c>
      <c r="N1653" s="1" t="s">
        <v>975</v>
      </c>
      <c r="O1653" s="1" t="s">
        <v>1462</v>
      </c>
      <c r="P1653" s="1">
        <v>15104020</v>
      </c>
      <c r="Q1653" s="73">
        <v>2250986609</v>
      </c>
      <c r="R1653" s="74">
        <v>15.88</v>
      </c>
      <c r="S1653" s="1" t="s">
        <v>3323</v>
      </c>
      <c r="T1653" s="75">
        <v>7.2785000000000002</v>
      </c>
      <c r="U1653" s="76">
        <v>294667863.02881098</v>
      </c>
      <c r="V1653" s="77">
        <v>294667863.02881098</v>
      </c>
      <c r="W1653" s="77">
        <v>4903249204.5375996</v>
      </c>
      <c r="X1653" s="76">
        <v>4.6194161719999999E-4</v>
      </c>
      <c r="Y1653" s="71">
        <v>0</v>
      </c>
      <c r="Z1653" s="71">
        <v>1</v>
      </c>
      <c r="AA1653" s="71">
        <v>0</v>
      </c>
      <c r="AB1653" s="71">
        <v>0</v>
      </c>
      <c r="AC1653" s="73">
        <v>0</v>
      </c>
      <c r="AD1653" s="73">
        <v>1</v>
      </c>
      <c r="AE1653" s="1" t="s">
        <v>3412</v>
      </c>
      <c r="AF1653" s="1" t="s">
        <v>1450</v>
      </c>
      <c r="AG1653" s="1" t="s">
        <v>1585</v>
      </c>
      <c r="AI1653" s="2" t="str">
        <f>INDEX('ISO2-ISO3'!$D$1:$D$249, MATCH($N1653, 'ISO2-ISO3'!$C$1:$C$249, 0))</f>
        <v>CHN</v>
      </c>
      <c r="AJ1653" s="2" t="str">
        <f>INDEX('WB Country Groups'!$C$2:$C$219, MATCH($AI1653, 'WB Country Groups'!$B$2:$B$219, 0))</f>
        <v>East Asia &amp; Pacific</v>
      </c>
    </row>
    <row r="1654" spans="1:36">
      <c r="A1654" s="70">
        <v>45169</v>
      </c>
      <c r="B1654" s="70">
        <v>45169</v>
      </c>
      <c r="C1654" s="71">
        <v>892400</v>
      </c>
      <c r="D1654" s="1" t="s">
        <v>7290</v>
      </c>
      <c r="E1654" s="71">
        <v>3001702</v>
      </c>
      <c r="G1654" s="1" t="s">
        <v>7291</v>
      </c>
      <c r="H1654" s="72" t="s">
        <v>7292</v>
      </c>
      <c r="I1654" s="1" t="s">
        <v>7293</v>
      </c>
      <c r="J1654" s="73">
        <v>0.6</v>
      </c>
      <c r="K1654" s="73">
        <v>0.3</v>
      </c>
      <c r="L1654" s="73">
        <v>0.06</v>
      </c>
      <c r="M1654" s="1">
        <v>0.2</v>
      </c>
      <c r="N1654" s="1" t="s">
        <v>975</v>
      </c>
      <c r="O1654" s="1" t="s">
        <v>1462</v>
      </c>
      <c r="P1654" s="1">
        <v>15104020</v>
      </c>
      <c r="Q1654" s="73">
        <v>1645801952</v>
      </c>
      <c r="R1654" s="74">
        <v>14</v>
      </c>
      <c r="S1654" s="1" t="s">
        <v>3323</v>
      </c>
      <c r="T1654" s="75">
        <v>7.2785000000000002</v>
      </c>
      <c r="U1654" s="76">
        <v>189939361.08813599</v>
      </c>
      <c r="V1654" s="77">
        <v>189939361.08813599</v>
      </c>
      <c r="W1654" s="77">
        <v>3160575475.0212598</v>
      </c>
      <c r="X1654" s="76">
        <v>2.9776201149999998E-4</v>
      </c>
      <c r="Y1654" s="71">
        <v>0</v>
      </c>
      <c r="Z1654" s="71">
        <v>1</v>
      </c>
      <c r="AA1654" s="71">
        <v>0</v>
      </c>
      <c r="AB1654" s="71">
        <v>0</v>
      </c>
      <c r="AC1654" s="73">
        <v>0</v>
      </c>
      <c r="AD1654" s="73">
        <v>1</v>
      </c>
      <c r="AE1654" s="1" t="s">
        <v>3412</v>
      </c>
      <c r="AF1654" s="1" t="s">
        <v>1450</v>
      </c>
      <c r="AG1654" s="1" t="s">
        <v>1585</v>
      </c>
      <c r="AI1654" s="2" t="str">
        <f>INDEX('ISO2-ISO3'!$D$1:$D$249, MATCH($N1654, 'ISO2-ISO3'!$C$1:$C$249, 0))</f>
        <v>CHN</v>
      </c>
      <c r="AJ1654" s="2" t="str">
        <f>INDEX('WB Country Groups'!$C$2:$C$219, MATCH($AI1654, 'WB Country Groups'!$B$2:$B$219, 0))</f>
        <v>East Asia &amp; Pacific</v>
      </c>
    </row>
    <row r="1655" spans="1:36">
      <c r="A1655" s="70">
        <v>45169</v>
      </c>
      <c r="B1655" s="70">
        <v>45169</v>
      </c>
      <c r="C1655" s="71">
        <v>892400</v>
      </c>
      <c r="D1655" s="1" t="s">
        <v>7294</v>
      </c>
      <c r="E1655" s="71">
        <v>3002402</v>
      </c>
      <c r="G1655" s="1" t="s">
        <v>7295</v>
      </c>
      <c r="H1655" s="72" t="s">
        <v>7296</v>
      </c>
      <c r="I1655" s="1" t="s">
        <v>7297</v>
      </c>
      <c r="J1655" s="73">
        <v>0.85</v>
      </c>
      <c r="K1655" s="73">
        <v>0.3</v>
      </c>
      <c r="L1655" s="73">
        <v>0.06</v>
      </c>
      <c r="M1655" s="1">
        <v>0.2</v>
      </c>
      <c r="N1655" s="1" t="s">
        <v>975</v>
      </c>
      <c r="O1655" s="1" t="s">
        <v>1467</v>
      </c>
      <c r="P1655" s="1">
        <v>20104010</v>
      </c>
      <c r="Q1655" s="73">
        <v>5055054926</v>
      </c>
      <c r="R1655" s="74">
        <v>14.7</v>
      </c>
      <c r="S1655" s="1" t="s">
        <v>3323</v>
      </c>
      <c r="T1655" s="75">
        <v>7.2785000000000002</v>
      </c>
      <c r="U1655" s="76">
        <v>612565562.23562503</v>
      </c>
      <c r="V1655" s="77">
        <v>612565562.23562503</v>
      </c>
      <c r="W1655" s="77">
        <v>10193040988.2033</v>
      </c>
      <c r="X1655" s="76">
        <v>9.6029992399999996E-4</v>
      </c>
      <c r="Y1655" s="71">
        <v>1</v>
      </c>
      <c r="Z1655" s="71">
        <v>0</v>
      </c>
      <c r="AA1655" s="71">
        <v>0</v>
      </c>
      <c r="AB1655" s="71">
        <v>0</v>
      </c>
      <c r="AC1655" s="73">
        <v>1</v>
      </c>
      <c r="AD1655" s="73">
        <v>0</v>
      </c>
      <c r="AE1655" s="1" t="s">
        <v>3324</v>
      </c>
      <c r="AF1655" s="1" t="s">
        <v>1450</v>
      </c>
      <c r="AG1655" s="1" t="s">
        <v>1585</v>
      </c>
      <c r="AI1655" s="2" t="str">
        <f>INDEX('ISO2-ISO3'!$D$1:$D$249, MATCH($N1655, 'ISO2-ISO3'!$C$1:$C$249, 0))</f>
        <v>CHN</v>
      </c>
      <c r="AJ1655" s="2" t="str">
        <f>INDEX('WB Country Groups'!$C$2:$C$219, MATCH($AI1655, 'WB Country Groups'!$B$2:$B$219, 0))</f>
        <v>East Asia &amp; Pacific</v>
      </c>
    </row>
    <row r="1656" spans="1:36">
      <c r="A1656" s="70">
        <v>45169</v>
      </c>
      <c r="B1656" s="70">
        <v>45169</v>
      </c>
      <c r="C1656" s="71">
        <v>892400</v>
      </c>
      <c r="D1656" s="1" t="s">
        <v>7298</v>
      </c>
      <c r="E1656" s="71">
        <v>3002502</v>
      </c>
      <c r="G1656" s="1" t="s">
        <v>7299</v>
      </c>
      <c r="H1656" s="72" t="s">
        <v>7300</v>
      </c>
      <c r="I1656" s="1" t="s">
        <v>7301</v>
      </c>
      <c r="J1656" s="73">
        <v>0.65</v>
      </c>
      <c r="K1656" s="73">
        <v>0.3</v>
      </c>
      <c r="L1656" s="73">
        <v>0.06</v>
      </c>
      <c r="M1656" s="1">
        <v>0.2</v>
      </c>
      <c r="N1656" s="1" t="s">
        <v>975</v>
      </c>
      <c r="O1656" s="1" t="s">
        <v>1462</v>
      </c>
      <c r="P1656" s="1">
        <v>15101030</v>
      </c>
      <c r="Q1656" s="73">
        <v>1834328747</v>
      </c>
      <c r="R1656" s="74">
        <v>17.239999999999998</v>
      </c>
      <c r="S1656" s="1" t="s">
        <v>3323</v>
      </c>
      <c r="T1656" s="75">
        <v>7.2785000000000002</v>
      </c>
      <c r="U1656" s="76">
        <v>260689655.271938</v>
      </c>
      <c r="V1656" s="77">
        <v>260689655.271938</v>
      </c>
      <c r="W1656" s="77">
        <v>4337854599.0891895</v>
      </c>
      <c r="X1656" s="76">
        <v>4.0867504079999999E-4</v>
      </c>
      <c r="Y1656" s="71">
        <v>0</v>
      </c>
      <c r="Z1656" s="71">
        <v>1</v>
      </c>
      <c r="AA1656" s="71">
        <v>0</v>
      </c>
      <c r="AB1656" s="71">
        <v>0</v>
      </c>
      <c r="AC1656" s="73">
        <v>0</v>
      </c>
      <c r="AD1656" s="73">
        <v>1</v>
      </c>
      <c r="AE1656" s="1" t="s">
        <v>3324</v>
      </c>
      <c r="AF1656" s="1" t="s">
        <v>1450</v>
      </c>
      <c r="AG1656" s="1" t="s">
        <v>1585</v>
      </c>
      <c r="AI1656" s="2" t="str">
        <f>INDEX('ISO2-ISO3'!$D$1:$D$249, MATCH($N1656, 'ISO2-ISO3'!$C$1:$C$249, 0))</f>
        <v>CHN</v>
      </c>
      <c r="AJ1656" s="2" t="str">
        <f>INDEX('WB Country Groups'!$C$2:$C$219, MATCH($AI1656, 'WB Country Groups'!$B$2:$B$219, 0))</f>
        <v>East Asia &amp; Pacific</v>
      </c>
    </row>
    <row r="1657" spans="1:36">
      <c r="A1657" s="70">
        <v>45169</v>
      </c>
      <c r="B1657" s="70">
        <v>45169</v>
      </c>
      <c r="C1657" s="71">
        <v>892400</v>
      </c>
      <c r="D1657" s="1" t="s">
        <v>7302</v>
      </c>
      <c r="E1657" s="71">
        <v>3002902</v>
      </c>
      <c r="G1657" s="1" t="s">
        <v>7303</v>
      </c>
      <c r="H1657" s="72" t="s">
        <v>7304</v>
      </c>
      <c r="I1657" s="1" t="s">
        <v>7305</v>
      </c>
      <c r="J1657" s="73">
        <v>0.5</v>
      </c>
      <c r="K1657" s="73">
        <v>0.3</v>
      </c>
      <c r="L1657" s="73">
        <v>0.06</v>
      </c>
      <c r="M1657" s="1">
        <v>0.2</v>
      </c>
      <c r="N1657" s="1" t="s">
        <v>975</v>
      </c>
      <c r="O1657" s="1" t="s">
        <v>1467</v>
      </c>
      <c r="P1657" s="1">
        <v>20107010</v>
      </c>
      <c r="Q1657" s="73">
        <v>3005171030</v>
      </c>
      <c r="R1657" s="74">
        <v>10.86</v>
      </c>
      <c r="S1657" s="1" t="s">
        <v>3323</v>
      </c>
      <c r="T1657" s="75">
        <v>7.2785000000000002</v>
      </c>
      <c r="U1657" s="76">
        <v>269034752.09837198</v>
      </c>
      <c r="V1657" s="77">
        <v>269034752.09837198</v>
      </c>
      <c r="W1657" s="77">
        <v>4476716329.5657196</v>
      </c>
      <c r="X1657" s="76">
        <v>4.2175738879999999E-4</v>
      </c>
      <c r="Y1657" s="71">
        <v>0</v>
      </c>
      <c r="Z1657" s="71">
        <v>1</v>
      </c>
      <c r="AA1657" s="71">
        <v>0</v>
      </c>
      <c r="AB1657" s="71">
        <v>0</v>
      </c>
      <c r="AC1657" s="73">
        <v>1</v>
      </c>
      <c r="AD1657" s="73">
        <v>0</v>
      </c>
      <c r="AE1657" s="1" t="s">
        <v>3324</v>
      </c>
      <c r="AF1657" s="1" t="s">
        <v>1450</v>
      </c>
      <c r="AG1657" s="1" t="s">
        <v>1585</v>
      </c>
      <c r="AI1657" s="2" t="str">
        <f>INDEX('ISO2-ISO3'!$D$1:$D$249, MATCH($N1657, 'ISO2-ISO3'!$C$1:$C$249, 0))</f>
        <v>CHN</v>
      </c>
      <c r="AJ1657" s="2" t="str">
        <f>INDEX('WB Country Groups'!$C$2:$C$219, MATCH($AI1657, 'WB Country Groups'!$B$2:$B$219, 0))</f>
        <v>East Asia &amp; Pacific</v>
      </c>
    </row>
    <row r="1658" spans="1:36">
      <c r="A1658" s="70">
        <v>45169</v>
      </c>
      <c r="B1658" s="70">
        <v>45169</v>
      </c>
      <c r="C1658" s="71">
        <v>892400</v>
      </c>
      <c r="D1658" s="1" t="s">
        <v>7306</v>
      </c>
      <c r="E1658" s="71">
        <v>3003002</v>
      </c>
      <c r="G1658" s="1" t="s">
        <v>7307</v>
      </c>
      <c r="H1658" s="72" t="s">
        <v>7308</v>
      </c>
      <c r="I1658" s="1" t="s">
        <v>7309</v>
      </c>
      <c r="J1658" s="73">
        <v>0.9</v>
      </c>
      <c r="K1658" s="73">
        <v>0.9</v>
      </c>
      <c r="L1658" s="73">
        <v>0.9</v>
      </c>
      <c r="M1658" s="1">
        <v>1</v>
      </c>
      <c r="N1658" s="1" t="s">
        <v>975</v>
      </c>
      <c r="O1658" s="1" t="s">
        <v>1447</v>
      </c>
      <c r="P1658" s="1">
        <v>35202010</v>
      </c>
      <c r="Q1658" s="73">
        <v>551940500</v>
      </c>
      <c r="R1658" s="74">
        <v>18.46</v>
      </c>
      <c r="S1658" s="1" t="s">
        <v>1565</v>
      </c>
      <c r="T1658" s="75">
        <v>7.8417500000000002</v>
      </c>
      <c r="U1658" s="76">
        <v>1169374115.0891099</v>
      </c>
      <c r="V1658" s="77">
        <v>1169374115.0891099</v>
      </c>
      <c r="W1658" s="77">
        <v>9422214229.1523209</v>
      </c>
      <c r="X1658" s="76">
        <v>1.8331913236E-3</v>
      </c>
      <c r="Y1658" s="71">
        <v>1</v>
      </c>
      <c r="Z1658" s="71">
        <v>0</v>
      </c>
      <c r="AA1658" s="71">
        <v>0</v>
      </c>
      <c r="AB1658" s="71">
        <v>0</v>
      </c>
      <c r="AC1658" s="73">
        <v>1</v>
      </c>
      <c r="AD1658" s="73">
        <v>0</v>
      </c>
      <c r="AE1658" s="1" t="s">
        <v>1566</v>
      </c>
      <c r="AF1658" s="1" t="s">
        <v>1450</v>
      </c>
      <c r="AG1658" s="1" t="s">
        <v>3494</v>
      </c>
      <c r="AI1658" s="2" t="str">
        <f>INDEX('ISO2-ISO3'!$D$1:$D$249, MATCH($N1658, 'ISO2-ISO3'!$C$1:$C$249, 0))</f>
        <v>CHN</v>
      </c>
      <c r="AJ1658" s="2" t="str">
        <f>INDEX('WB Country Groups'!$C$2:$C$219, MATCH($AI1658, 'WB Country Groups'!$B$2:$B$219, 0))</f>
        <v>East Asia &amp; Pacific</v>
      </c>
    </row>
    <row r="1659" spans="1:36">
      <c r="A1659" s="70">
        <v>45169</v>
      </c>
      <c r="B1659" s="70">
        <v>45169</v>
      </c>
      <c r="C1659" s="71">
        <v>892400</v>
      </c>
      <c r="D1659" s="1" t="s">
        <v>7310</v>
      </c>
      <c r="E1659" s="71">
        <v>3003003</v>
      </c>
      <c r="G1659" s="1" t="s">
        <v>7311</v>
      </c>
      <c r="H1659" s="72" t="s">
        <v>7312</v>
      </c>
      <c r="I1659" s="1" t="s">
        <v>7313</v>
      </c>
      <c r="J1659" s="73">
        <v>0.55000000000000004</v>
      </c>
      <c r="K1659" s="73">
        <v>0.3</v>
      </c>
      <c r="L1659" s="73">
        <v>0.06</v>
      </c>
      <c r="M1659" s="1">
        <v>0.2</v>
      </c>
      <c r="N1659" s="1" t="s">
        <v>975</v>
      </c>
      <c r="O1659" s="1" t="s">
        <v>1447</v>
      </c>
      <c r="P1659" s="1">
        <v>35202010</v>
      </c>
      <c r="Q1659" s="73">
        <v>2120216111</v>
      </c>
      <c r="R1659" s="74">
        <v>27.93</v>
      </c>
      <c r="S1659" s="1" t="s">
        <v>3323</v>
      </c>
      <c r="T1659" s="75">
        <v>7.2785000000000002</v>
      </c>
      <c r="U1659" s="76">
        <v>488158021.40740502</v>
      </c>
      <c r="V1659" s="77">
        <v>488158021.40740502</v>
      </c>
      <c r="W1659" s="77">
        <v>9422214229.1523209</v>
      </c>
      <c r="X1659" s="76">
        <v>7.6527010290000001E-4</v>
      </c>
      <c r="Y1659" s="71">
        <v>1</v>
      </c>
      <c r="Z1659" s="71">
        <v>0</v>
      </c>
      <c r="AA1659" s="71">
        <v>0</v>
      </c>
      <c r="AB1659" s="71">
        <v>0</v>
      </c>
      <c r="AC1659" s="73">
        <v>0.65</v>
      </c>
      <c r="AD1659" s="73">
        <v>0.35</v>
      </c>
      <c r="AE1659" s="1" t="s">
        <v>3324</v>
      </c>
      <c r="AF1659" s="1" t="s">
        <v>1450</v>
      </c>
      <c r="AG1659" s="1" t="s">
        <v>1585</v>
      </c>
      <c r="AI1659" s="2" t="str">
        <f>INDEX('ISO2-ISO3'!$D$1:$D$249, MATCH($N1659, 'ISO2-ISO3'!$C$1:$C$249, 0))</f>
        <v>CHN</v>
      </c>
      <c r="AJ1659" s="2" t="str">
        <f>INDEX('WB Country Groups'!$C$2:$C$219, MATCH($AI1659, 'WB Country Groups'!$B$2:$B$219, 0))</f>
        <v>East Asia &amp; Pacific</v>
      </c>
    </row>
    <row r="1660" spans="1:36">
      <c r="A1660" s="70">
        <v>45169</v>
      </c>
      <c r="B1660" s="70">
        <v>45169</v>
      </c>
      <c r="C1660" s="71">
        <v>892400</v>
      </c>
      <c r="D1660" s="1" t="s">
        <v>7314</v>
      </c>
      <c r="E1660" s="71">
        <v>3003502</v>
      </c>
      <c r="G1660" s="1" t="s">
        <v>7315</v>
      </c>
      <c r="H1660" s="72" t="s">
        <v>7316</v>
      </c>
      <c r="I1660" s="1" t="s">
        <v>7317</v>
      </c>
      <c r="J1660" s="73">
        <v>0.45</v>
      </c>
      <c r="K1660" s="73">
        <v>0.3</v>
      </c>
      <c r="L1660" s="73">
        <v>0.06</v>
      </c>
      <c r="M1660" s="1">
        <v>0.2</v>
      </c>
      <c r="N1660" s="1" t="s">
        <v>975</v>
      </c>
      <c r="O1660" s="1" t="s">
        <v>1541</v>
      </c>
      <c r="P1660" s="1">
        <v>10102050</v>
      </c>
      <c r="Q1660" s="73">
        <v>3607500000</v>
      </c>
      <c r="R1660" s="74">
        <v>7.57</v>
      </c>
      <c r="S1660" s="1" t="s">
        <v>3323</v>
      </c>
      <c r="T1660" s="75">
        <v>7.2785000000000002</v>
      </c>
      <c r="U1660" s="76">
        <v>225118705.777289</v>
      </c>
      <c r="V1660" s="77">
        <v>225118705.777289</v>
      </c>
      <c r="W1660" s="77">
        <v>3745956901.0452399</v>
      </c>
      <c r="X1660" s="76">
        <v>3.529115728E-4</v>
      </c>
      <c r="Y1660" s="71">
        <v>0</v>
      </c>
      <c r="Z1660" s="71">
        <v>1</v>
      </c>
      <c r="AA1660" s="71">
        <v>0</v>
      </c>
      <c r="AB1660" s="71">
        <v>0</v>
      </c>
      <c r="AC1660" s="73">
        <v>1</v>
      </c>
      <c r="AD1660" s="73">
        <v>0</v>
      </c>
      <c r="AE1660" s="1" t="s">
        <v>3324</v>
      </c>
      <c r="AF1660" s="1" t="s">
        <v>1450</v>
      </c>
      <c r="AG1660" s="1" t="s">
        <v>1585</v>
      </c>
      <c r="AI1660" s="2" t="str">
        <f>INDEX('ISO2-ISO3'!$D$1:$D$249, MATCH($N1660, 'ISO2-ISO3'!$C$1:$C$249, 0))</f>
        <v>CHN</v>
      </c>
      <c r="AJ1660" s="2" t="str">
        <f>INDEX('WB Country Groups'!$C$2:$C$219, MATCH($AI1660, 'WB Country Groups'!$B$2:$B$219, 0))</f>
        <v>East Asia &amp; Pacific</v>
      </c>
    </row>
    <row r="1661" spans="1:36">
      <c r="A1661" s="70">
        <v>45169</v>
      </c>
      <c r="B1661" s="70">
        <v>45169</v>
      </c>
      <c r="C1661" s="71">
        <v>892400</v>
      </c>
      <c r="D1661" s="1" t="s">
        <v>7318</v>
      </c>
      <c r="E1661" s="71">
        <v>3003802</v>
      </c>
      <c r="G1661" s="1" t="s">
        <v>7319</v>
      </c>
      <c r="H1661" s="72" t="s">
        <v>7320</v>
      </c>
      <c r="I1661" s="1" t="s">
        <v>7321</v>
      </c>
      <c r="J1661" s="73">
        <v>0.45</v>
      </c>
      <c r="K1661" s="73">
        <v>0.3</v>
      </c>
      <c r="L1661" s="73">
        <v>0.06</v>
      </c>
      <c r="M1661" s="1">
        <v>0.2</v>
      </c>
      <c r="N1661" s="1" t="s">
        <v>975</v>
      </c>
      <c r="O1661" s="1" t="s">
        <v>1541</v>
      </c>
      <c r="P1661" s="1">
        <v>10101020</v>
      </c>
      <c r="Q1661" s="73">
        <v>4421354800</v>
      </c>
      <c r="R1661" s="74">
        <v>5.82</v>
      </c>
      <c r="S1661" s="1" t="s">
        <v>3323</v>
      </c>
      <c r="T1661" s="75">
        <v>7.2785000000000002</v>
      </c>
      <c r="U1661" s="76">
        <v>212122978.108127</v>
      </c>
      <c r="V1661" s="77">
        <v>212122978.108127</v>
      </c>
      <c r="W1661" s="77">
        <v>3529709052.7008901</v>
      </c>
      <c r="X1661" s="76">
        <v>3.3253857599999998E-4</v>
      </c>
      <c r="Y1661" s="71">
        <v>0</v>
      </c>
      <c r="Z1661" s="71">
        <v>1</v>
      </c>
      <c r="AA1661" s="71">
        <v>0</v>
      </c>
      <c r="AB1661" s="71">
        <v>0</v>
      </c>
      <c r="AC1661" s="73">
        <v>0</v>
      </c>
      <c r="AD1661" s="73">
        <v>1</v>
      </c>
      <c r="AE1661" s="1" t="s">
        <v>3324</v>
      </c>
      <c r="AF1661" s="1" t="s">
        <v>1450</v>
      </c>
      <c r="AG1661" s="1" t="s">
        <v>1585</v>
      </c>
      <c r="AI1661" s="2" t="str">
        <f>INDEX('ISO2-ISO3'!$D$1:$D$249, MATCH($N1661, 'ISO2-ISO3'!$C$1:$C$249, 0))</f>
        <v>CHN</v>
      </c>
      <c r="AJ1661" s="2" t="str">
        <f>INDEX('WB Country Groups'!$C$2:$C$219, MATCH($AI1661, 'WB Country Groups'!$B$2:$B$219, 0))</f>
        <v>East Asia &amp; Pacific</v>
      </c>
    </row>
    <row r="1662" spans="1:36">
      <c r="A1662" s="70">
        <v>45169</v>
      </c>
      <c r="B1662" s="70">
        <v>45169</v>
      </c>
      <c r="C1662" s="71">
        <v>892400</v>
      </c>
      <c r="D1662" s="1" t="s">
        <v>7322</v>
      </c>
      <c r="E1662" s="71">
        <v>3004502</v>
      </c>
      <c r="G1662" s="1" t="s">
        <v>7323</v>
      </c>
      <c r="H1662" s="72" t="s">
        <v>7324</v>
      </c>
      <c r="I1662" s="1" t="s">
        <v>7325</v>
      </c>
      <c r="J1662" s="73">
        <v>0.5</v>
      </c>
      <c r="K1662" s="73">
        <v>0.3</v>
      </c>
      <c r="L1662" s="73">
        <v>0.06</v>
      </c>
      <c r="M1662" s="1">
        <v>0.2</v>
      </c>
      <c r="N1662" s="1" t="s">
        <v>975</v>
      </c>
      <c r="O1662" s="1" t="s">
        <v>1462</v>
      </c>
      <c r="P1662" s="1">
        <v>15101050</v>
      </c>
      <c r="Q1662" s="73">
        <v>2263973358</v>
      </c>
      <c r="R1662" s="74">
        <v>13.61</v>
      </c>
      <c r="S1662" s="1" t="s">
        <v>3323</v>
      </c>
      <c r="T1662" s="75">
        <v>7.2785000000000002</v>
      </c>
      <c r="U1662" s="76">
        <v>254002973.70925301</v>
      </c>
      <c r="V1662" s="77">
        <v>254002973.70925301</v>
      </c>
      <c r="W1662" s="77">
        <v>4226588763.32337</v>
      </c>
      <c r="X1662" s="76">
        <v>3.9819253869999998E-4</v>
      </c>
      <c r="Y1662" s="71">
        <v>0</v>
      </c>
      <c r="Z1662" s="71">
        <v>1</v>
      </c>
      <c r="AA1662" s="71">
        <v>0</v>
      </c>
      <c r="AB1662" s="71">
        <v>0</v>
      </c>
      <c r="AC1662" s="73">
        <v>1</v>
      </c>
      <c r="AD1662" s="73">
        <v>0</v>
      </c>
      <c r="AE1662" s="1" t="s">
        <v>3324</v>
      </c>
      <c r="AF1662" s="1" t="s">
        <v>1450</v>
      </c>
      <c r="AG1662" s="1" t="s">
        <v>1585</v>
      </c>
      <c r="AI1662" s="2" t="str">
        <f>INDEX('ISO2-ISO3'!$D$1:$D$249, MATCH($N1662, 'ISO2-ISO3'!$C$1:$C$249, 0))</f>
        <v>CHN</v>
      </c>
      <c r="AJ1662" s="2" t="str">
        <f>INDEX('WB Country Groups'!$C$2:$C$219, MATCH($AI1662, 'WB Country Groups'!$B$2:$B$219, 0))</f>
        <v>East Asia &amp; Pacific</v>
      </c>
    </row>
    <row r="1663" spans="1:36">
      <c r="A1663" s="70">
        <v>45169</v>
      </c>
      <c r="B1663" s="70">
        <v>45169</v>
      </c>
      <c r="C1663" s="71">
        <v>892400</v>
      </c>
      <c r="D1663" s="1" t="s">
        <v>7326</v>
      </c>
      <c r="E1663" s="71">
        <v>3004602</v>
      </c>
      <c r="G1663" s="1" t="s">
        <v>7327</v>
      </c>
      <c r="H1663" s="72" t="s">
        <v>7328</v>
      </c>
      <c r="I1663" s="1" t="s">
        <v>7329</v>
      </c>
      <c r="J1663" s="73">
        <v>0.3</v>
      </c>
      <c r="K1663" s="73">
        <v>0.3</v>
      </c>
      <c r="L1663" s="73">
        <v>0.06</v>
      </c>
      <c r="M1663" s="1">
        <v>0.2</v>
      </c>
      <c r="N1663" s="1" t="s">
        <v>975</v>
      </c>
      <c r="O1663" s="1" t="s">
        <v>1548</v>
      </c>
      <c r="P1663" s="1">
        <v>55105010</v>
      </c>
      <c r="Q1663" s="73">
        <v>7454179797</v>
      </c>
      <c r="R1663" s="74">
        <v>12.71</v>
      </c>
      <c r="S1663" s="1" t="s">
        <v>3323</v>
      </c>
      <c r="T1663" s="75">
        <v>7.2785000000000002</v>
      </c>
      <c r="U1663" s="76">
        <v>781006733.96884</v>
      </c>
      <c r="V1663" s="77">
        <v>781006733.96884</v>
      </c>
      <c r="W1663" s="77">
        <v>12995888345.9809</v>
      </c>
      <c r="X1663" s="76">
        <v>1.2243598945999999E-3</v>
      </c>
      <c r="Y1663" s="71">
        <v>1</v>
      </c>
      <c r="Z1663" s="71">
        <v>0</v>
      </c>
      <c r="AA1663" s="71">
        <v>0</v>
      </c>
      <c r="AB1663" s="71">
        <v>0</v>
      </c>
      <c r="AC1663" s="73">
        <v>1</v>
      </c>
      <c r="AD1663" s="73">
        <v>0</v>
      </c>
      <c r="AE1663" s="1" t="s">
        <v>3324</v>
      </c>
      <c r="AF1663" s="1" t="s">
        <v>1450</v>
      </c>
      <c r="AG1663" s="1" t="s">
        <v>1585</v>
      </c>
      <c r="AI1663" s="2" t="str">
        <f>INDEX('ISO2-ISO3'!$D$1:$D$249, MATCH($N1663, 'ISO2-ISO3'!$C$1:$C$249, 0))</f>
        <v>CHN</v>
      </c>
      <c r="AJ1663" s="2" t="str">
        <f>INDEX('WB Country Groups'!$C$2:$C$219, MATCH($AI1663, 'WB Country Groups'!$B$2:$B$219, 0))</f>
        <v>East Asia &amp; Pacific</v>
      </c>
    </row>
    <row r="1664" spans="1:36">
      <c r="A1664" s="70">
        <v>45169</v>
      </c>
      <c r="B1664" s="70">
        <v>45169</v>
      </c>
      <c r="C1664" s="71">
        <v>892400</v>
      </c>
      <c r="D1664" s="1" t="s">
        <v>7330</v>
      </c>
      <c r="E1664" s="71">
        <v>3005802</v>
      </c>
      <c r="G1664" s="1" t="s">
        <v>7331</v>
      </c>
      <c r="H1664" s="72">
        <v>2945422</v>
      </c>
      <c r="I1664" s="1" t="s">
        <v>7332</v>
      </c>
      <c r="J1664" s="73">
        <v>0.4</v>
      </c>
      <c r="K1664" s="73">
        <v>0.4</v>
      </c>
      <c r="L1664" s="73">
        <v>0.4</v>
      </c>
      <c r="M1664" s="1">
        <v>1</v>
      </c>
      <c r="N1664" s="1" t="s">
        <v>945</v>
      </c>
      <c r="O1664" s="1" t="s">
        <v>1467</v>
      </c>
      <c r="P1664" s="1">
        <v>20104010</v>
      </c>
      <c r="Q1664" s="73">
        <v>4197317998</v>
      </c>
      <c r="R1664" s="74">
        <v>35.880000000000003</v>
      </c>
      <c r="S1664" s="1" t="s">
        <v>3542</v>
      </c>
      <c r="T1664" s="75">
        <v>4.9509499999999997</v>
      </c>
      <c r="U1664" s="76">
        <v>12167343218.431999</v>
      </c>
      <c r="V1664" s="77">
        <v>12167343218.431999</v>
      </c>
      <c r="W1664" s="77">
        <v>30418358046.080002</v>
      </c>
      <c r="X1664" s="76">
        <v>1.9074364423599999E-2</v>
      </c>
      <c r="Y1664" s="71">
        <v>1</v>
      </c>
      <c r="Z1664" s="71">
        <v>0</v>
      </c>
      <c r="AA1664" s="71">
        <v>0</v>
      </c>
      <c r="AB1664" s="71">
        <v>0</v>
      </c>
      <c r="AC1664" s="73">
        <v>0</v>
      </c>
      <c r="AD1664" s="73">
        <v>1</v>
      </c>
      <c r="AE1664" s="1" t="s">
        <v>3543</v>
      </c>
      <c r="AF1664" s="1" t="s">
        <v>3544</v>
      </c>
      <c r="AG1664" s="1" t="s">
        <v>1451</v>
      </c>
      <c r="AI1664" s="2" t="str">
        <f>INDEX('ISO2-ISO3'!$D$1:$D$249, MATCH($N1664, 'ISO2-ISO3'!$C$1:$C$249, 0))</f>
        <v>BRA</v>
      </c>
      <c r="AJ1664" s="2" t="str">
        <f>INDEX('WB Country Groups'!$C$2:$C$219, MATCH($AI1664, 'WB Country Groups'!$B$2:$B$219, 0))</f>
        <v>Latin America &amp; Caribbean</v>
      </c>
    </row>
    <row r="1665" spans="1:36">
      <c r="A1665" s="70">
        <v>45169</v>
      </c>
      <c r="B1665" s="70">
        <v>45169</v>
      </c>
      <c r="C1665" s="71">
        <v>892400</v>
      </c>
      <c r="D1665" s="1" t="s">
        <v>7333</v>
      </c>
      <c r="E1665" s="71">
        <v>3005901</v>
      </c>
      <c r="G1665" s="1" t="s">
        <v>7334</v>
      </c>
      <c r="H1665" s="72" t="s">
        <v>7335</v>
      </c>
      <c r="I1665" s="1" t="s">
        <v>7336</v>
      </c>
      <c r="J1665" s="73">
        <v>0.4</v>
      </c>
      <c r="K1665" s="73">
        <v>0.4</v>
      </c>
      <c r="L1665" s="73">
        <v>0.4</v>
      </c>
      <c r="M1665" s="1">
        <v>1</v>
      </c>
      <c r="N1665" s="1" t="s">
        <v>975</v>
      </c>
      <c r="O1665" s="1" t="s">
        <v>1548</v>
      </c>
      <c r="P1665" s="1">
        <v>55105010</v>
      </c>
      <c r="Q1665" s="73">
        <v>12370150983</v>
      </c>
      <c r="R1665" s="74">
        <v>2.8</v>
      </c>
      <c r="S1665" s="1" t="s">
        <v>1565</v>
      </c>
      <c r="T1665" s="75">
        <v>7.8417500000000002</v>
      </c>
      <c r="U1665" s="76">
        <v>1766770057.82638</v>
      </c>
      <c r="V1665" s="77">
        <v>1766770057.82638</v>
      </c>
      <c r="W1665" s="77">
        <v>4416925144.5659504</v>
      </c>
      <c r="X1665" s="76">
        <v>2.7697103082000001E-3</v>
      </c>
      <c r="Y1665" s="71">
        <v>0</v>
      </c>
      <c r="Z1665" s="71">
        <v>1</v>
      </c>
      <c r="AA1665" s="71">
        <v>0</v>
      </c>
      <c r="AB1665" s="71">
        <v>0</v>
      </c>
      <c r="AC1665" s="73">
        <v>1</v>
      </c>
      <c r="AD1665" s="73">
        <v>0</v>
      </c>
      <c r="AE1665" s="1" t="s">
        <v>1566</v>
      </c>
      <c r="AF1665" s="1" t="s">
        <v>1450</v>
      </c>
      <c r="AG1665" s="1" t="s">
        <v>3271</v>
      </c>
      <c r="AI1665" s="2" t="str">
        <f>INDEX('ISO2-ISO3'!$D$1:$D$249, MATCH($N1665, 'ISO2-ISO3'!$C$1:$C$249, 0))</f>
        <v>CHN</v>
      </c>
      <c r="AJ1665" s="2" t="str">
        <f>INDEX('WB Country Groups'!$C$2:$C$219, MATCH($AI1665, 'WB Country Groups'!$B$2:$B$219, 0))</f>
        <v>East Asia &amp; Pacific</v>
      </c>
    </row>
    <row r="1666" spans="1:36">
      <c r="A1666" s="70">
        <v>45169</v>
      </c>
      <c r="B1666" s="70">
        <v>45169</v>
      </c>
      <c r="C1666" s="71">
        <v>892400</v>
      </c>
      <c r="D1666" s="1" t="s">
        <v>7337</v>
      </c>
      <c r="E1666" s="71">
        <v>3006001</v>
      </c>
      <c r="G1666" s="1" t="s">
        <v>7338</v>
      </c>
      <c r="H1666" s="72" t="s">
        <v>7339</v>
      </c>
      <c r="I1666" s="1" t="s">
        <v>7340</v>
      </c>
      <c r="J1666" s="73">
        <v>0.7</v>
      </c>
      <c r="K1666" s="73">
        <v>0.7</v>
      </c>
      <c r="L1666" s="73">
        <v>0.7</v>
      </c>
      <c r="M1666" s="1">
        <v>1</v>
      </c>
      <c r="N1666" s="1" t="s">
        <v>1311</v>
      </c>
      <c r="O1666" s="1" t="s">
        <v>1467</v>
      </c>
      <c r="P1666" s="1">
        <v>20103010</v>
      </c>
      <c r="Q1666" s="73">
        <v>727443261</v>
      </c>
      <c r="R1666" s="74">
        <v>29.25</v>
      </c>
      <c r="S1666" s="1" t="s">
        <v>1456</v>
      </c>
      <c r="T1666" s="75">
        <v>0.92136177270005104</v>
      </c>
      <c r="U1666" s="76">
        <v>16165637874.607</v>
      </c>
      <c r="V1666" s="77">
        <v>16165637874.607</v>
      </c>
      <c r="W1666" s="77">
        <v>23093768392.2957</v>
      </c>
      <c r="X1666" s="76">
        <v>2.5342366235999999E-2</v>
      </c>
      <c r="Y1666" s="71">
        <v>1</v>
      </c>
      <c r="Z1666" s="71">
        <v>0</v>
      </c>
      <c r="AA1666" s="71">
        <v>0</v>
      </c>
      <c r="AB1666" s="71">
        <v>0</v>
      </c>
      <c r="AC1666" s="73">
        <v>0.35</v>
      </c>
      <c r="AD1666" s="73">
        <v>0.65</v>
      </c>
      <c r="AE1666" s="1" t="s">
        <v>1647</v>
      </c>
      <c r="AF1666" s="1" t="s">
        <v>1450</v>
      </c>
      <c r="AG1666" s="1" t="s">
        <v>1451</v>
      </c>
      <c r="AI1666" s="2" t="str">
        <f>INDEX('ISO2-ISO3'!$D$1:$D$249, MATCH($N1666, 'ISO2-ISO3'!$C$1:$C$249, 0))</f>
        <v>ESP</v>
      </c>
      <c r="AJ1666" s="2" t="str">
        <f>INDEX('WB Country Groups'!$C$2:$C$219, MATCH($AI1666, 'WB Country Groups'!$B$2:$B$219, 0))</f>
        <v>Europe &amp; Central Asia</v>
      </c>
    </row>
    <row r="1667" spans="1:36">
      <c r="A1667" s="70">
        <v>45169</v>
      </c>
      <c r="B1667" s="70">
        <v>45169</v>
      </c>
      <c r="C1667" s="71">
        <v>892400</v>
      </c>
      <c r="D1667" s="1" t="s">
        <v>7341</v>
      </c>
      <c r="E1667" s="71">
        <v>3006101</v>
      </c>
      <c r="F1667" s="1" t="s">
        <v>7342</v>
      </c>
      <c r="G1667" s="1" t="s">
        <v>7343</v>
      </c>
      <c r="H1667" s="72" t="s">
        <v>7344</v>
      </c>
      <c r="I1667" s="1" t="s">
        <v>7345</v>
      </c>
      <c r="J1667" s="73">
        <v>1</v>
      </c>
      <c r="K1667" s="73">
        <v>1</v>
      </c>
      <c r="L1667" s="73">
        <v>1</v>
      </c>
      <c r="M1667" s="1">
        <v>1</v>
      </c>
      <c r="N1667" s="1" t="s">
        <v>1375</v>
      </c>
      <c r="O1667" s="1" t="s">
        <v>1462</v>
      </c>
      <c r="P1667" s="1">
        <v>15101030</v>
      </c>
      <c r="Q1667" s="73">
        <v>332098640</v>
      </c>
      <c r="R1667" s="74">
        <v>38.85</v>
      </c>
      <c r="S1667" s="1" t="s">
        <v>1448</v>
      </c>
      <c r="T1667" s="75">
        <v>1</v>
      </c>
      <c r="U1667" s="76">
        <v>12902032164</v>
      </c>
      <c r="V1667" s="77">
        <v>12902032164</v>
      </c>
      <c r="W1667" s="77">
        <v>12902032164</v>
      </c>
      <c r="X1667" s="76">
        <v>2.0226113366200001E-2</v>
      </c>
      <c r="Y1667" s="71">
        <v>0</v>
      </c>
      <c r="Z1667" s="71">
        <v>1</v>
      </c>
      <c r="AA1667" s="71">
        <v>0</v>
      </c>
      <c r="AB1667" s="71">
        <v>0</v>
      </c>
      <c r="AC1667" s="73">
        <v>1</v>
      </c>
      <c r="AD1667" s="73">
        <v>0</v>
      </c>
      <c r="AE1667" s="1" t="s">
        <v>1449</v>
      </c>
      <c r="AF1667" s="1" t="s">
        <v>1450</v>
      </c>
      <c r="AG1667" s="1" t="s">
        <v>1451</v>
      </c>
      <c r="AI1667" s="2" t="str">
        <f>INDEX('ISO2-ISO3'!$D$1:$D$249, MATCH($N1667, 'ISO2-ISO3'!$C$1:$C$249, 0))</f>
        <v>USA</v>
      </c>
      <c r="AJ1667" s="2" t="str">
        <f>INDEX('WB Country Groups'!$C$2:$C$219, MATCH($AI1667, 'WB Country Groups'!$B$2:$B$219, 0))</f>
        <v>North America</v>
      </c>
    </row>
    <row r="1668" spans="1:36">
      <c r="A1668" s="70">
        <v>45169</v>
      </c>
      <c r="B1668" s="70">
        <v>45169</v>
      </c>
      <c r="C1668" s="71">
        <v>892400</v>
      </c>
      <c r="D1668" s="1" t="s">
        <v>7346</v>
      </c>
      <c r="E1668" s="71">
        <v>3006901</v>
      </c>
      <c r="G1668" s="1" t="s">
        <v>7347</v>
      </c>
      <c r="H1668" s="72" t="s">
        <v>7348</v>
      </c>
      <c r="I1668" s="1" t="s">
        <v>7349</v>
      </c>
      <c r="J1668" s="73">
        <v>0.35</v>
      </c>
      <c r="K1668" s="73">
        <v>0.35</v>
      </c>
      <c r="L1668" s="73">
        <v>0.35</v>
      </c>
      <c r="M1668" s="1">
        <v>1</v>
      </c>
      <c r="N1668" s="1" t="s">
        <v>975</v>
      </c>
      <c r="O1668" s="1" t="s">
        <v>1499</v>
      </c>
      <c r="P1668" s="1">
        <v>30101010</v>
      </c>
      <c r="Q1668" s="73">
        <v>13521362542</v>
      </c>
      <c r="R1668" s="74">
        <v>4.63</v>
      </c>
      <c r="S1668" s="1" t="s">
        <v>1565</v>
      </c>
      <c r="T1668" s="75">
        <v>7.8417500000000002</v>
      </c>
      <c r="U1668" s="76">
        <v>2794193642.9127402</v>
      </c>
      <c r="V1668" s="77">
        <v>2794193642.9127402</v>
      </c>
      <c r="W1668" s="77">
        <v>7983410408.3221197</v>
      </c>
      <c r="X1668" s="76">
        <v>4.3803702138E-3</v>
      </c>
      <c r="Y1668" s="71">
        <v>1</v>
      </c>
      <c r="Z1668" s="71">
        <v>0</v>
      </c>
      <c r="AA1668" s="71">
        <v>0</v>
      </c>
      <c r="AB1668" s="71">
        <v>0</v>
      </c>
      <c r="AC1668" s="73">
        <v>0</v>
      </c>
      <c r="AD1668" s="73">
        <v>1</v>
      </c>
      <c r="AE1668" s="1" t="s">
        <v>1566</v>
      </c>
      <c r="AF1668" s="1" t="s">
        <v>1450</v>
      </c>
      <c r="AG1668" s="1" t="s">
        <v>3300</v>
      </c>
      <c r="AI1668" s="2" t="str">
        <f>INDEX('ISO2-ISO3'!$D$1:$D$249, MATCH($N1668, 'ISO2-ISO3'!$C$1:$C$249, 0))</f>
        <v>CHN</v>
      </c>
      <c r="AJ1668" s="2" t="str">
        <f>INDEX('WB Country Groups'!$C$2:$C$219, MATCH($AI1668, 'WB Country Groups'!$B$2:$B$219, 0))</f>
        <v>East Asia &amp; Pacific</v>
      </c>
    </row>
    <row r="1669" spans="1:36">
      <c r="A1669" s="70">
        <v>45169</v>
      </c>
      <c r="B1669" s="70">
        <v>45169</v>
      </c>
      <c r="C1669" s="71">
        <v>892400</v>
      </c>
      <c r="D1669" s="1" t="s">
        <v>7350</v>
      </c>
      <c r="E1669" s="71">
        <v>3007901</v>
      </c>
      <c r="G1669" s="1" t="s">
        <v>7351</v>
      </c>
      <c r="H1669" s="72" t="s">
        <v>7352</v>
      </c>
      <c r="I1669" s="1" t="s">
        <v>7353</v>
      </c>
      <c r="J1669" s="73">
        <v>0.7</v>
      </c>
      <c r="K1669" s="73">
        <v>0.7</v>
      </c>
      <c r="L1669" s="73">
        <v>0.7</v>
      </c>
      <c r="M1669" s="1">
        <v>1</v>
      </c>
      <c r="N1669" s="1" t="s">
        <v>1243</v>
      </c>
      <c r="O1669" s="1" t="s">
        <v>1484</v>
      </c>
      <c r="P1669" s="1">
        <v>40101010</v>
      </c>
      <c r="Q1669" s="73">
        <v>1250000000</v>
      </c>
      <c r="R1669" s="74">
        <v>37.35</v>
      </c>
      <c r="S1669" s="1" t="s">
        <v>4044</v>
      </c>
      <c r="T1669" s="75">
        <v>4.1212499999999999</v>
      </c>
      <c r="U1669" s="76">
        <v>7929936305.73248</v>
      </c>
      <c r="V1669" s="77">
        <v>7929936305.73248</v>
      </c>
      <c r="W1669" s="77">
        <v>11328480436.7607</v>
      </c>
      <c r="X1669" s="76">
        <v>1.24315137854E-2</v>
      </c>
      <c r="Y1669" s="71">
        <v>1</v>
      </c>
      <c r="Z1669" s="71">
        <v>0</v>
      </c>
      <c r="AA1669" s="71">
        <v>0</v>
      </c>
      <c r="AB1669" s="71">
        <v>0</v>
      </c>
      <c r="AC1669" s="73">
        <v>1</v>
      </c>
      <c r="AD1669" s="73">
        <v>0</v>
      </c>
      <c r="AE1669" s="1" t="s">
        <v>4045</v>
      </c>
      <c r="AF1669" s="1" t="s">
        <v>4256</v>
      </c>
      <c r="AG1669" s="1" t="s">
        <v>1451</v>
      </c>
      <c r="AI1669" s="2" t="str">
        <f>INDEX('ISO2-ISO3'!$D$1:$D$249, MATCH($N1669, 'ISO2-ISO3'!$C$1:$C$249, 0))</f>
        <v>POL</v>
      </c>
      <c r="AJ1669" s="2" t="str">
        <f>INDEX('WB Country Groups'!$C$2:$C$219, MATCH($AI1669, 'WB Country Groups'!$B$2:$B$219, 0))</f>
        <v>Europe &amp; Central Asia</v>
      </c>
    </row>
    <row r="1670" spans="1:36">
      <c r="A1670" s="70">
        <v>45169</v>
      </c>
      <c r="B1670" s="70">
        <v>45169</v>
      </c>
      <c r="C1670" s="71">
        <v>892400</v>
      </c>
      <c r="D1670" s="1" t="s">
        <v>7354</v>
      </c>
      <c r="E1670" s="71">
        <v>3008403</v>
      </c>
      <c r="G1670" s="1" t="s">
        <v>7355</v>
      </c>
      <c r="H1670" s="72" t="s">
        <v>7356</v>
      </c>
      <c r="I1670" s="1" t="s">
        <v>7357</v>
      </c>
      <c r="J1670" s="73">
        <v>0.35</v>
      </c>
      <c r="K1670" s="73">
        <v>0.3</v>
      </c>
      <c r="L1670" s="73">
        <v>0.06</v>
      </c>
      <c r="M1670" s="1">
        <v>0.2</v>
      </c>
      <c r="N1670" s="1" t="s">
        <v>975</v>
      </c>
      <c r="O1670" s="1" t="s">
        <v>1564</v>
      </c>
      <c r="P1670" s="1">
        <v>60201030</v>
      </c>
      <c r="Q1670" s="73">
        <v>7739098182</v>
      </c>
      <c r="R1670" s="74">
        <v>13.66</v>
      </c>
      <c r="S1670" s="1" t="s">
        <v>3323</v>
      </c>
      <c r="T1670" s="75">
        <v>7.2785000000000002</v>
      </c>
      <c r="U1670" s="76">
        <v>871465943.52781498</v>
      </c>
      <c r="V1670" s="77">
        <v>871465943.52781498</v>
      </c>
      <c r="W1670" s="77">
        <v>14501122214.2218</v>
      </c>
      <c r="X1670" s="76">
        <v>1.3661699756999999E-3</v>
      </c>
      <c r="Y1670" s="71">
        <v>1</v>
      </c>
      <c r="Z1670" s="71">
        <v>0</v>
      </c>
      <c r="AA1670" s="71">
        <v>0</v>
      </c>
      <c r="AB1670" s="71">
        <v>0</v>
      </c>
      <c r="AC1670" s="73">
        <v>1</v>
      </c>
      <c r="AD1670" s="73">
        <v>0</v>
      </c>
      <c r="AE1670" s="1" t="s">
        <v>3412</v>
      </c>
      <c r="AF1670" s="1" t="s">
        <v>1450</v>
      </c>
      <c r="AG1670" s="1" t="s">
        <v>1585</v>
      </c>
      <c r="AI1670" s="2" t="str">
        <f>INDEX('ISO2-ISO3'!$D$1:$D$249, MATCH($N1670, 'ISO2-ISO3'!$C$1:$C$249, 0))</f>
        <v>CHN</v>
      </c>
      <c r="AJ1670" s="2" t="str">
        <f>INDEX('WB Country Groups'!$C$2:$C$219, MATCH($AI1670, 'WB Country Groups'!$B$2:$B$219, 0))</f>
        <v>East Asia &amp; Pacific</v>
      </c>
    </row>
    <row r="1671" spans="1:36">
      <c r="A1671" s="70">
        <v>45169</v>
      </c>
      <c r="B1671" s="70">
        <v>45169</v>
      </c>
      <c r="C1671" s="71">
        <v>892400</v>
      </c>
      <c r="D1671" s="1" t="s">
        <v>7358</v>
      </c>
      <c r="E1671" s="71">
        <v>3008803</v>
      </c>
      <c r="G1671" s="1" t="s">
        <v>7359</v>
      </c>
      <c r="H1671" s="72" t="s">
        <v>7360</v>
      </c>
      <c r="I1671" s="1" t="s">
        <v>7361</v>
      </c>
      <c r="J1671" s="73">
        <v>0.8</v>
      </c>
      <c r="K1671" s="73">
        <v>0.3</v>
      </c>
      <c r="L1671" s="73">
        <v>0.06</v>
      </c>
      <c r="M1671" s="1">
        <v>0.2</v>
      </c>
      <c r="N1671" s="1" t="s">
        <v>975</v>
      </c>
      <c r="O1671" s="1" t="s">
        <v>1474</v>
      </c>
      <c r="P1671" s="1">
        <v>45203015</v>
      </c>
      <c r="Q1671" s="73">
        <v>37503479294</v>
      </c>
      <c r="R1671" s="74">
        <v>4.01</v>
      </c>
      <c r="S1671" s="1" t="s">
        <v>3323</v>
      </c>
      <c r="T1671" s="75">
        <v>7.2785000000000002</v>
      </c>
      <c r="U1671" s="76">
        <v>1239724822.1661601</v>
      </c>
      <c r="V1671" s="77">
        <v>1239724822.1661601</v>
      </c>
      <c r="W1671" s="77">
        <v>20881624809.7206</v>
      </c>
      <c r="X1671" s="76">
        <v>1.9434779325999999E-3</v>
      </c>
      <c r="Y1671" s="71">
        <v>1</v>
      </c>
      <c r="Z1671" s="71">
        <v>0</v>
      </c>
      <c r="AA1671" s="71">
        <v>0</v>
      </c>
      <c r="AB1671" s="71">
        <v>0</v>
      </c>
      <c r="AC1671" s="73">
        <v>1</v>
      </c>
      <c r="AD1671" s="73">
        <v>0</v>
      </c>
      <c r="AE1671" s="1" t="s">
        <v>3412</v>
      </c>
      <c r="AF1671" s="1" t="s">
        <v>1450</v>
      </c>
      <c r="AG1671" s="1" t="s">
        <v>1585</v>
      </c>
      <c r="AI1671" s="2" t="str">
        <f>INDEX('ISO2-ISO3'!$D$1:$D$249, MATCH($N1671, 'ISO2-ISO3'!$C$1:$C$249, 0))</f>
        <v>CHN</v>
      </c>
      <c r="AJ1671" s="2" t="str">
        <f>INDEX('WB Country Groups'!$C$2:$C$219, MATCH($AI1671, 'WB Country Groups'!$B$2:$B$219, 0))</f>
        <v>East Asia &amp; Pacific</v>
      </c>
    </row>
    <row r="1672" spans="1:36">
      <c r="A1672" s="70">
        <v>45169</v>
      </c>
      <c r="B1672" s="70">
        <v>45169</v>
      </c>
      <c r="C1672" s="71">
        <v>892400</v>
      </c>
      <c r="D1672" s="1" t="s">
        <v>7362</v>
      </c>
      <c r="E1672" s="71">
        <v>3010902</v>
      </c>
      <c r="G1672" s="1" t="s">
        <v>7363</v>
      </c>
      <c r="H1672" s="72" t="s">
        <v>7364</v>
      </c>
      <c r="I1672" s="1" t="s">
        <v>7365</v>
      </c>
      <c r="J1672" s="73">
        <v>0.65</v>
      </c>
      <c r="K1672" s="73">
        <v>0.3</v>
      </c>
      <c r="L1672" s="73">
        <v>0.06</v>
      </c>
      <c r="M1672" s="1">
        <v>0.2</v>
      </c>
      <c r="N1672" s="1" t="s">
        <v>975</v>
      </c>
      <c r="O1672" s="1" t="s">
        <v>1467</v>
      </c>
      <c r="P1672" s="1">
        <v>20106010</v>
      </c>
      <c r="Q1672" s="73">
        <v>8486602087</v>
      </c>
      <c r="R1672" s="74">
        <v>15.49</v>
      </c>
      <c r="S1672" s="1" t="s">
        <v>3323</v>
      </c>
      <c r="T1672" s="75">
        <v>7.2785000000000002</v>
      </c>
      <c r="U1672" s="76">
        <v>1083663938.9514</v>
      </c>
      <c r="V1672" s="77">
        <v>1083663938.9514</v>
      </c>
      <c r="W1672" s="77">
        <v>18032079548.9328</v>
      </c>
      <c r="X1672" s="76">
        <v>1.6988261540000001E-3</v>
      </c>
      <c r="Y1672" s="71">
        <v>1</v>
      </c>
      <c r="Z1672" s="71">
        <v>0</v>
      </c>
      <c r="AA1672" s="71">
        <v>0</v>
      </c>
      <c r="AB1672" s="71">
        <v>0</v>
      </c>
      <c r="AC1672" s="73">
        <v>1</v>
      </c>
      <c r="AD1672" s="73">
        <v>0</v>
      </c>
      <c r="AE1672" s="1" t="s">
        <v>3324</v>
      </c>
      <c r="AF1672" s="1" t="s">
        <v>1450</v>
      </c>
      <c r="AG1672" s="1" t="s">
        <v>1585</v>
      </c>
      <c r="AI1672" s="2" t="str">
        <f>INDEX('ISO2-ISO3'!$D$1:$D$249, MATCH($N1672, 'ISO2-ISO3'!$C$1:$C$249, 0))</f>
        <v>CHN</v>
      </c>
      <c r="AJ1672" s="2" t="str">
        <f>INDEX('WB Country Groups'!$C$2:$C$219, MATCH($AI1672, 'WB Country Groups'!$B$2:$B$219, 0))</f>
        <v>East Asia &amp; Pacific</v>
      </c>
    </row>
    <row r="1673" spans="1:36">
      <c r="A1673" s="70">
        <v>45169</v>
      </c>
      <c r="B1673" s="70">
        <v>45169</v>
      </c>
      <c r="C1673" s="71">
        <v>892400</v>
      </c>
      <c r="D1673" s="1" t="s">
        <v>7366</v>
      </c>
      <c r="E1673" s="71">
        <v>3011202</v>
      </c>
      <c r="G1673" s="1" t="s">
        <v>7367</v>
      </c>
      <c r="H1673" s="72" t="s">
        <v>7368</v>
      </c>
      <c r="I1673" s="1" t="s">
        <v>7369</v>
      </c>
      <c r="J1673" s="73">
        <v>0.45</v>
      </c>
      <c r="K1673" s="73">
        <v>0.3</v>
      </c>
      <c r="L1673" s="73">
        <v>0.06</v>
      </c>
      <c r="M1673" s="1">
        <v>0.2</v>
      </c>
      <c r="N1673" s="1" t="s">
        <v>975</v>
      </c>
      <c r="O1673" s="1" t="s">
        <v>1564</v>
      </c>
      <c r="P1673" s="1">
        <v>60201020</v>
      </c>
      <c r="Q1673" s="73">
        <v>5486074176</v>
      </c>
      <c r="R1673" s="74">
        <v>8.2200000000000006</v>
      </c>
      <c r="S1673" s="1" t="s">
        <v>3323</v>
      </c>
      <c r="T1673" s="75">
        <v>7.2785000000000002</v>
      </c>
      <c r="U1673" s="76">
        <v>371743049.20013702</v>
      </c>
      <c r="V1673" s="77">
        <v>371743049.20013702</v>
      </c>
      <c r="W1673" s="77">
        <v>6185774015.3521204</v>
      </c>
      <c r="X1673" s="76">
        <v>5.8276998230000004E-4</v>
      </c>
      <c r="Y1673" s="71">
        <v>0</v>
      </c>
      <c r="Z1673" s="71">
        <v>1</v>
      </c>
      <c r="AA1673" s="71">
        <v>0</v>
      </c>
      <c r="AB1673" s="71">
        <v>0</v>
      </c>
      <c r="AC1673" s="73">
        <v>0.65</v>
      </c>
      <c r="AD1673" s="73">
        <v>0.35</v>
      </c>
      <c r="AE1673" s="1" t="s">
        <v>3324</v>
      </c>
      <c r="AF1673" s="1" t="s">
        <v>1450</v>
      </c>
      <c r="AG1673" s="1" t="s">
        <v>1585</v>
      </c>
      <c r="AI1673" s="2" t="str">
        <f>INDEX('ISO2-ISO3'!$D$1:$D$249, MATCH($N1673, 'ISO2-ISO3'!$C$1:$C$249, 0))</f>
        <v>CHN</v>
      </c>
      <c r="AJ1673" s="2" t="str">
        <f>INDEX('WB Country Groups'!$C$2:$C$219, MATCH($AI1673, 'WB Country Groups'!$B$2:$B$219, 0))</f>
        <v>East Asia &amp; Pacific</v>
      </c>
    </row>
    <row r="1674" spans="1:36">
      <c r="A1674" s="70">
        <v>45169</v>
      </c>
      <c r="B1674" s="70">
        <v>45169</v>
      </c>
      <c r="C1674" s="71">
        <v>892400</v>
      </c>
      <c r="D1674" s="1" t="s">
        <v>7370</v>
      </c>
      <c r="E1674" s="71">
        <v>3011502</v>
      </c>
      <c r="G1674" s="1" t="s">
        <v>7371</v>
      </c>
      <c r="H1674" s="72" t="s">
        <v>7372</v>
      </c>
      <c r="I1674" s="1" t="s">
        <v>7373</v>
      </c>
      <c r="J1674" s="73">
        <v>0.4</v>
      </c>
      <c r="K1674" s="73">
        <v>0.3</v>
      </c>
      <c r="L1674" s="73">
        <v>0.06</v>
      </c>
      <c r="M1674" s="1">
        <v>0.2</v>
      </c>
      <c r="N1674" s="1" t="s">
        <v>975</v>
      </c>
      <c r="O1674" s="1" t="s">
        <v>1499</v>
      </c>
      <c r="P1674" s="1">
        <v>30201020</v>
      </c>
      <c r="Q1674" s="73">
        <v>488361398</v>
      </c>
      <c r="R1674" s="74">
        <v>66.16</v>
      </c>
      <c r="S1674" s="1" t="s">
        <v>3323</v>
      </c>
      <c r="T1674" s="75">
        <v>7.2785000000000002</v>
      </c>
      <c r="U1674" s="76">
        <v>266346006.114007</v>
      </c>
      <c r="V1674" s="77">
        <v>266346006.114007</v>
      </c>
      <c r="W1674" s="77">
        <v>4431975815.7087603</v>
      </c>
      <c r="X1674" s="76">
        <v>4.175423256E-4</v>
      </c>
      <c r="Y1674" s="71">
        <v>0</v>
      </c>
      <c r="Z1674" s="71">
        <v>1</v>
      </c>
      <c r="AA1674" s="71">
        <v>0</v>
      </c>
      <c r="AB1674" s="71">
        <v>0</v>
      </c>
      <c r="AC1674" s="73">
        <v>0</v>
      </c>
      <c r="AD1674" s="73">
        <v>1</v>
      </c>
      <c r="AE1674" s="1" t="s">
        <v>3324</v>
      </c>
      <c r="AF1674" s="1" t="s">
        <v>1450</v>
      </c>
      <c r="AG1674" s="1" t="s">
        <v>1585</v>
      </c>
      <c r="AI1674" s="2" t="str">
        <f>INDEX('ISO2-ISO3'!$D$1:$D$249, MATCH($N1674, 'ISO2-ISO3'!$C$1:$C$249, 0))</f>
        <v>CHN</v>
      </c>
      <c r="AJ1674" s="2" t="str">
        <f>INDEX('WB Country Groups'!$C$2:$C$219, MATCH($AI1674, 'WB Country Groups'!$B$2:$B$219, 0))</f>
        <v>East Asia &amp; Pacific</v>
      </c>
    </row>
    <row r="1675" spans="1:36">
      <c r="A1675" s="70">
        <v>45169</v>
      </c>
      <c r="B1675" s="70">
        <v>45169</v>
      </c>
      <c r="C1675" s="71">
        <v>892400</v>
      </c>
      <c r="D1675" s="1" t="s">
        <v>7374</v>
      </c>
      <c r="E1675" s="71">
        <v>3011802</v>
      </c>
      <c r="G1675" s="1" t="s">
        <v>7375</v>
      </c>
      <c r="H1675" s="72" t="s">
        <v>7376</v>
      </c>
      <c r="I1675" s="1" t="s">
        <v>7377</v>
      </c>
      <c r="J1675" s="73">
        <v>0.35</v>
      </c>
      <c r="K1675" s="73">
        <v>0.3</v>
      </c>
      <c r="L1675" s="73">
        <v>0.06</v>
      </c>
      <c r="M1675" s="1">
        <v>0.2</v>
      </c>
      <c r="N1675" s="1" t="s">
        <v>975</v>
      </c>
      <c r="O1675" s="1" t="s">
        <v>1447</v>
      </c>
      <c r="P1675" s="1">
        <v>35202010</v>
      </c>
      <c r="Q1675" s="73">
        <v>1796862549</v>
      </c>
      <c r="R1675" s="74">
        <v>54.65</v>
      </c>
      <c r="S1675" s="1" t="s">
        <v>3323</v>
      </c>
      <c r="T1675" s="75">
        <v>7.2785000000000002</v>
      </c>
      <c r="U1675" s="76">
        <v>809495404.02156997</v>
      </c>
      <c r="V1675" s="77">
        <v>809495404.02156997</v>
      </c>
      <c r="W1675" s="77">
        <v>13469937491.817801</v>
      </c>
      <c r="X1675" s="76">
        <v>1.2690206940000001E-3</v>
      </c>
      <c r="Y1675" s="71">
        <v>1</v>
      </c>
      <c r="Z1675" s="71">
        <v>0</v>
      </c>
      <c r="AA1675" s="71">
        <v>0</v>
      </c>
      <c r="AB1675" s="71">
        <v>0</v>
      </c>
      <c r="AC1675" s="73">
        <v>0.65</v>
      </c>
      <c r="AD1675" s="73">
        <v>0.35</v>
      </c>
      <c r="AE1675" s="1" t="s">
        <v>3412</v>
      </c>
      <c r="AF1675" s="1" t="s">
        <v>1450</v>
      </c>
      <c r="AG1675" s="1" t="s">
        <v>1585</v>
      </c>
      <c r="AI1675" s="2" t="str">
        <f>INDEX('ISO2-ISO3'!$D$1:$D$249, MATCH($N1675, 'ISO2-ISO3'!$C$1:$C$249, 0))</f>
        <v>CHN</v>
      </c>
      <c r="AJ1675" s="2" t="str">
        <f>INDEX('WB Country Groups'!$C$2:$C$219, MATCH($AI1675, 'WB Country Groups'!$B$2:$B$219, 0))</f>
        <v>East Asia &amp; Pacific</v>
      </c>
    </row>
    <row r="1676" spans="1:36">
      <c r="A1676" s="70">
        <v>45169</v>
      </c>
      <c r="B1676" s="70">
        <v>45169</v>
      </c>
      <c r="C1676" s="71">
        <v>892400</v>
      </c>
      <c r="D1676" s="1" t="s">
        <v>7378</v>
      </c>
      <c r="E1676" s="71">
        <v>3013402</v>
      </c>
      <c r="G1676" s="1" t="s">
        <v>7379</v>
      </c>
      <c r="H1676" s="72" t="s">
        <v>7380</v>
      </c>
      <c r="I1676" s="1" t="s">
        <v>7381</v>
      </c>
      <c r="J1676" s="73">
        <v>0.3</v>
      </c>
      <c r="K1676" s="73">
        <v>0.3</v>
      </c>
      <c r="L1676" s="73">
        <v>0.06</v>
      </c>
      <c r="M1676" s="1">
        <v>0.2</v>
      </c>
      <c r="N1676" s="1" t="s">
        <v>975</v>
      </c>
      <c r="O1676" s="1" t="s">
        <v>1541</v>
      </c>
      <c r="P1676" s="1">
        <v>10102050</v>
      </c>
      <c r="Q1676" s="73">
        <v>3533546851</v>
      </c>
      <c r="R1676" s="74">
        <v>6.1</v>
      </c>
      <c r="S1676" s="1" t="s">
        <v>3323</v>
      </c>
      <c r="T1676" s="75">
        <v>7.2785000000000002</v>
      </c>
      <c r="U1676" s="76">
        <v>177684708.03956899</v>
      </c>
      <c r="V1676" s="77">
        <v>177684708.03956899</v>
      </c>
      <c r="W1676" s="77">
        <v>2956659047.91364</v>
      </c>
      <c r="X1676" s="76">
        <v>2.7855077419999997E-4</v>
      </c>
      <c r="Y1676" s="71">
        <v>0</v>
      </c>
      <c r="Z1676" s="71">
        <v>1</v>
      </c>
      <c r="AA1676" s="71">
        <v>0</v>
      </c>
      <c r="AB1676" s="71">
        <v>0</v>
      </c>
      <c r="AC1676" s="73">
        <v>1</v>
      </c>
      <c r="AD1676" s="73">
        <v>0</v>
      </c>
      <c r="AE1676" s="1" t="s">
        <v>3412</v>
      </c>
      <c r="AF1676" s="1" t="s">
        <v>1450</v>
      </c>
      <c r="AG1676" s="1" t="s">
        <v>1585</v>
      </c>
      <c r="AI1676" s="2" t="str">
        <f>INDEX('ISO2-ISO3'!$D$1:$D$249, MATCH($N1676, 'ISO2-ISO3'!$C$1:$C$249, 0))</f>
        <v>CHN</v>
      </c>
      <c r="AJ1676" s="2" t="str">
        <f>INDEX('WB Country Groups'!$C$2:$C$219, MATCH($AI1676, 'WB Country Groups'!$B$2:$B$219, 0))</f>
        <v>East Asia &amp; Pacific</v>
      </c>
    </row>
    <row r="1677" spans="1:36">
      <c r="A1677" s="70">
        <v>45169</v>
      </c>
      <c r="B1677" s="70">
        <v>45169</v>
      </c>
      <c r="C1677" s="71">
        <v>892400</v>
      </c>
      <c r="D1677" s="1" t="s">
        <v>7382</v>
      </c>
      <c r="E1677" s="71">
        <v>3013702</v>
      </c>
      <c r="G1677" s="1" t="s">
        <v>7383</v>
      </c>
      <c r="H1677" s="72" t="s">
        <v>7384</v>
      </c>
      <c r="I1677" s="1" t="s">
        <v>7385</v>
      </c>
      <c r="J1677" s="73">
        <v>0.6</v>
      </c>
      <c r="K1677" s="73">
        <v>0.3</v>
      </c>
      <c r="L1677" s="73">
        <v>0.06</v>
      </c>
      <c r="M1677" s="1">
        <v>0.2</v>
      </c>
      <c r="N1677" s="1" t="s">
        <v>975</v>
      </c>
      <c r="O1677" s="1" t="s">
        <v>1447</v>
      </c>
      <c r="P1677" s="1">
        <v>35202010</v>
      </c>
      <c r="Q1677" s="73">
        <v>1483474646</v>
      </c>
      <c r="R1677" s="74">
        <v>16.8</v>
      </c>
      <c r="S1677" s="1" t="s">
        <v>3323</v>
      </c>
      <c r="T1677" s="75">
        <v>7.2785000000000002</v>
      </c>
      <c r="U1677" s="76">
        <v>205446512.766092</v>
      </c>
      <c r="V1677" s="77">
        <v>205446512.766092</v>
      </c>
      <c r="W1677" s="77">
        <v>3418613214.01333</v>
      </c>
      <c r="X1677" s="76">
        <v>3.2207208949999998E-4</v>
      </c>
      <c r="Y1677" s="71">
        <v>0</v>
      </c>
      <c r="Z1677" s="71">
        <v>1</v>
      </c>
      <c r="AA1677" s="71">
        <v>0</v>
      </c>
      <c r="AB1677" s="71">
        <v>0</v>
      </c>
      <c r="AC1677" s="73">
        <v>0</v>
      </c>
      <c r="AD1677" s="73">
        <v>1</v>
      </c>
      <c r="AE1677" s="1" t="s">
        <v>3324</v>
      </c>
      <c r="AF1677" s="1" t="s">
        <v>1450</v>
      </c>
      <c r="AG1677" s="1" t="s">
        <v>1585</v>
      </c>
      <c r="AI1677" s="2" t="str">
        <f>INDEX('ISO2-ISO3'!$D$1:$D$249, MATCH($N1677, 'ISO2-ISO3'!$C$1:$C$249, 0))</f>
        <v>CHN</v>
      </c>
      <c r="AJ1677" s="2" t="str">
        <f>INDEX('WB Country Groups'!$C$2:$C$219, MATCH($AI1677, 'WB Country Groups'!$B$2:$B$219, 0))</f>
        <v>East Asia &amp; Pacific</v>
      </c>
    </row>
    <row r="1678" spans="1:36">
      <c r="A1678" s="70">
        <v>45169</v>
      </c>
      <c r="B1678" s="70">
        <v>45169</v>
      </c>
      <c r="C1678" s="71">
        <v>892400</v>
      </c>
      <c r="D1678" s="1" t="s">
        <v>7386</v>
      </c>
      <c r="E1678" s="71">
        <v>3014502</v>
      </c>
      <c r="G1678" s="1" t="s">
        <v>7387</v>
      </c>
      <c r="H1678" s="72" t="s">
        <v>7388</v>
      </c>
      <c r="I1678" s="1" t="s">
        <v>7389</v>
      </c>
      <c r="J1678" s="73">
        <v>0.5</v>
      </c>
      <c r="K1678" s="73">
        <v>0.3</v>
      </c>
      <c r="L1678" s="73">
        <v>0.06</v>
      </c>
      <c r="M1678" s="1">
        <v>0.2</v>
      </c>
      <c r="N1678" s="1" t="s">
        <v>975</v>
      </c>
      <c r="O1678" s="1" t="s">
        <v>1462</v>
      </c>
      <c r="P1678" s="1">
        <v>15104010</v>
      </c>
      <c r="Q1678" s="73">
        <v>11708552848</v>
      </c>
      <c r="R1678" s="74">
        <v>3.12</v>
      </c>
      <c r="S1678" s="1" t="s">
        <v>3323</v>
      </c>
      <c r="T1678" s="75">
        <v>7.2785000000000002</v>
      </c>
      <c r="U1678" s="76">
        <v>301139121.13012302</v>
      </c>
      <c r="V1678" s="77">
        <v>301139121.13012302</v>
      </c>
      <c r="W1678" s="77">
        <v>5010930411.4784203</v>
      </c>
      <c r="X1678" s="76">
        <v>4.7208640669999999E-4</v>
      </c>
      <c r="Y1678" s="71">
        <v>0</v>
      </c>
      <c r="Z1678" s="71">
        <v>1</v>
      </c>
      <c r="AA1678" s="71">
        <v>0</v>
      </c>
      <c r="AB1678" s="71">
        <v>0</v>
      </c>
      <c r="AC1678" s="73">
        <v>1</v>
      </c>
      <c r="AD1678" s="73">
        <v>0</v>
      </c>
      <c r="AE1678" s="1" t="s">
        <v>3324</v>
      </c>
      <c r="AF1678" s="1" t="s">
        <v>1450</v>
      </c>
      <c r="AG1678" s="1" t="s">
        <v>1585</v>
      </c>
      <c r="AI1678" s="2" t="str">
        <f>INDEX('ISO2-ISO3'!$D$1:$D$249, MATCH($N1678, 'ISO2-ISO3'!$C$1:$C$249, 0))</f>
        <v>CHN</v>
      </c>
      <c r="AJ1678" s="2" t="str">
        <f>INDEX('WB Country Groups'!$C$2:$C$219, MATCH($AI1678, 'WB Country Groups'!$B$2:$B$219, 0))</f>
        <v>East Asia &amp; Pacific</v>
      </c>
    </row>
    <row r="1679" spans="1:36">
      <c r="A1679" s="70">
        <v>45169</v>
      </c>
      <c r="B1679" s="70">
        <v>45169</v>
      </c>
      <c r="C1679" s="71">
        <v>892400</v>
      </c>
      <c r="D1679" s="1" t="s">
        <v>7390</v>
      </c>
      <c r="E1679" s="71">
        <v>3014802</v>
      </c>
      <c r="G1679" s="1" t="s">
        <v>7391</v>
      </c>
      <c r="H1679" s="72" t="s">
        <v>7392</v>
      </c>
      <c r="I1679" s="1" t="s">
        <v>7393</v>
      </c>
      <c r="J1679" s="73">
        <v>0.45</v>
      </c>
      <c r="K1679" s="73">
        <v>0.3</v>
      </c>
      <c r="L1679" s="73">
        <v>0.06</v>
      </c>
      <c r="M1679" s="1">
        <v>0.2</v>
      </c>
      <c r="N1679" s="1" t="s">
        <v>975</v>
      </c>
      <c r="O1679" s="1" t="s">
        <v>1499</v>
      </c>
      <c r="P1679" s="1">
        <v>30201020</v>
      </c>
      <c r="Q1679" s="73">
        <v>1471987769</v>
      </c>
      <c r="R1679" s="74">
        <v>232.3</v>
      </c>
      <c r="S1679" s="1" t="s">
        <v>3323</v>
      </c>
      <c r="T1679" s="75">
        <v>7.2785000000000002</v>
      </c>
      <c r="U1679" s="76">
        <v>2818790344.7581201</v>
      </c>
      <c r="V1679" s="77">
        <v>2818790344.7581201</v>
      </c>
      <c r="W1679" s="77">
        <v>46904441406.093102</v>
      </c>
      <c r="X1679" s="76">
        <v>4.4189296960000001E-3</v>
      </c>
      <c r="Y1679" s="71">
        <v>1</v>
      </c>
      <c r="Z1679" s="71">
        <v>0</v>
      </c>
      <c r="AA1679" s="71">
        <v>0</v>
      </c>
      <c r="AB1679" s="71">
        <v>0</v>
      </c>
      <c r="AC1679" s="73">
        <v>0</v>
      </c>
      <c r="AD1679" s="73">
        <v>1</v>
      </c>
      <c r="AE1679" s="1" t="s">
        <v>3412</v>
      </c>
      <c r="AF1679" s="1" t="s">
        <v>1450</v>
      </c>
      <c r="AG1679" s="1" t="s">
        <v>1585</v>
      </c>
      <c r="AI1679" s="2" t="str">
        <f>INDEX('ISO2-ISO3'!$D$1:$D$249, MATCH($N1679, 'ISO2-ISO3'!$C$1:$C$249, 0))</f>
        <v>CHN</v>
      </c>
      <c r="AJ1679" s="2" t="str">
        <f>INDEX('WB Country Groups'!$C$2:$C$219, MATCH($AI1679, 'WB Country Groups'!$B$2:$B$219, 0))</f>
        <v>East Asia &amp; Pacific</v>
      </c>
    </row>
    <row r="1680" spans="1:36">
      <c r="A1680" s="70">
        <v>45169</v>
      </c>
      <c r="B1680" s="70">
        <v>45169</v>
      </c>
      <c r="C1680" s="71">
        <v>892400</v>
      </c>
      <c r="D1680" s="1" t="s">
        <v>7394</v>
      </c>
      <c r="E1680" s="71">
        <v>3015502</v>
      </c>
      <c r="G1680" s="1" t="s">
        <v>7395</v>
      </c>
      <c r="H1680" s="72" t="s">
        <v>7396</v>
      </c>
      <c r="I1680" s="1" t="s">
        <v>7397</v>
      </c>
      <c r="J1680" s="73">
        <v>0.75</v>
      </c>
      <c r="K1680" s="73">
        <v>0.3</v>
      </c>
      <c r="L1680" s="73">
        <v>0.06</v>
      </c>
      <c r="M1680" s="1">
        <v>0.2</v>
      </c>
      <c r="N1680" s="1" t="s">
        <v>975</v>
      </c>
      <c r="O1680" s="1" t="s">
        <v>1499</v>
      </c>
      <c r="P1680" s="1">
        <v>30202030</v>
      </c>
      <c r="Q1680" s="73">
        <v>785375950</v>
      </c>
      <c r="R1680" s="74">
        <v>33.799999999999997</v>
      </c>
      <c r="S1680" s="1" t="s">
        <v>3323</v>
      </c>
      <c r="T1680" s="75">
        <v>7.2785000000000002</v>
      </c>
      <c r="U1680" s="76">
        <v>218828388.62402999</v>
      </c>
      <c r="V1680" s="77">
        <v>218828388.62402999</v>
      </c>
      <c r="W1680" s="77">
        <v>3641286536.72053</v>
      </c>
      <c r="X1680" s="76">
        <v>3.4305043890000002E-4</v>
      </c>
      <c r="Y1680" s="71">
        <v>0</v>
      </c>
      <c r="Z1680" s="71">
        <v>1</v>
      </c>
      <c r="AA1680" s="71">
        <v>0</v>
      </c>
      <c r="AB1680" s="71">
        <v>0</v>
      </c>
      <c r="AC1680" s="73">
        <v>0.5</v>
      </c>
      <c r="AD1680" s="73">
        <v>0.5</v>
      </c>
      <c r="AE1680" s="1" t="s">
        <v>3324</v>
      </c>
      <c r="AF1680" s="1" t="s">
        <v>1450</v>
      </c>
      <c r="AG1680" s="1" t="s">
        <v>1585</v>
      </c>
      <c r="AI1680" s="2" t="str">
        <f>INDEX('ISO2-ISO3'!$D$1:$D$249, MATCH($N1680, 'ISO2-ISO3'!$C$1:$C$249, 0))</f>
        <v>CHN</v>
      </c>
      <c r="AJ1680" s="2" t="str">
        <f>INDEX('WB Country Groups'!$C$2:$C$219, MATCH($AI1680, 'WB Country Groups'!$B$2:$B$219, 0))</f>
        <v>East Asia &amp; Pacific</v>
      </c>
    </row>
    <row r="1681" spans="1:36">
      <c r="A1681" s="70">
        <v>45169</v>
      </c>
      <c r="B1681" s="70">
        <v>45169</v>
      </c>
      <c r="C1681" s="71">
        <v>892400</v>
      </c>
      <c r="D1681" s="1" t="s">
        <v>7398</v>
      </c>
      <c r="E1681" s="71">
        <v>3015902</v>
      </c>
      <c r="G1681" s="1" t="s">
        <v>7399</v>
      </c>
      <c r="H1681" s="72" t="s">
        <v>7400</v>
      </c>
      <c r="I1681" s="1" t="s">
        <v>7401</v>
      </c>
      <c r="J1681" s="73">
        <v>0.65</v>
      </c>
      <c r="K1681" s="73">
        <v>0.3</v>
      </c>
      <c r="L1681" s="73">
        <v>0.06</v>
      </c>
      <c r="M1681" s="1">
        <v>0.2</v>
      </c>
      <c r="N1681" s="1" t="s">
        <v>975</v>
      </c>
      <c r="O1681" s="1" t="s">
        <v>1474</v>
      </c>
      <c r="P1681" s="1">
        <v>45203015</v>
      </c>
      <c r="Q1681" s="73">
        <v>520413168</v>
      </c>
      <c r="R1681" s="74">
        <v>91.68</v>
      </c>
      <c r="S1681" s="1" t="s">
        <v>3323</v>
      </c>
      <c r="T1681" s="75">
        <v>7.2785000000000002</v>
      </c>
      <c r="U1681" s="76">
        <v>393307515.90772802</v>
      </c>
      <c r="V1681" s="77">
        <v>393307515.90772802</v>
      </c>
      <c r="W1681" s="77">
        <v>6544604982.3379297</v>
      </c>
      <c r="X1681" s="76">
        <v>6.1657592410000004E-4</v>
      </c>
      <c r="Y1681" s="71">
        <v>0</v>
      </c>
      <c r="Z1681" s="71">
        <v>1</v>
      </c>
      <c r="AA1681" s="71">
        <v>0</v>
      </c>
      <c r="AB1681" s="71">
        <v>0</v>
      </c>
      <c r="AC1681" s="73">
        <v>0</v>
      </c>
      <c r="AD1681" s="73">
        <v>1</v>
      </c>
      <c r="AE1681" s="1" t="s">
        <v>3412</v>
      </c>
      <c r="AF1681" s="1" t="s">
        <v>1450</v>
      </c>
      <c r="AG1681" s="1" t="s">
        <v>1585</v>
      </c>
      <c r="AI1681" s="2" t="str">
        <f>INDEX('ISO2-ISO3'!$D$1:$D$249, MATCH($N1681, 'ISO2-ISO3'!$C$1:$C$249, 0))</f>
        <v>CHN</v>
      </c>
      <c r="AJ1681" s="2" t="str">
        <f>INDEX('WB Country Groups'!$C$2:$C$219, MATCH($AI1681, 'WB Country Groups'!$B$2:$B$219, 0))</f>
        <v>East Asia &amp; Pacific</v>
      </c>
    </row>
    <row r="1682" spans="1:36">
      <c r="A1682" s="70">
        <v>45169</v>
      </c>
      <c r="B1682" s="70">
        <v>45169</v>
      </c>
      <c r="C1682" s="71">
        <v>892400</v>
      </c>
      <c r="D1682" s="1" t="s">
        <v>7402</v>
      </c>
      <c r="E1682" s="71">
        <v>3017302</v>
      </c>
      <c r="G1682" s="1" t="s">
        <v>7403</v>
      </c>
      <c r="H1682" s="72" t="s">
        <v>7404</v>
      </c>
      <c r="I1682" s="1" t="s">
        <v>7405</v>
      </c>
      <c r="J1682" s="73">
        <v>0.35</v>
      </c>
      <c r="K1682" s="73">
        <v>0.3</v>
      </c>
      <c r="L1682" s="73">
        <v>0.06</v>
      </c>
      <c r="M1682" s="1">
        <v>0.2</v>
      </c>
      <c r="N1682" s="1" t="s">
        <v>975</v>
      </c>
      <c r="O1682" s="1" t="s">
        <v>1467</v>
      </c>
      <c r="P1682" s="1">
        <v>20104020</v>
      </c>
      <c r="Q1682" s="73">
        <v>8033403592</v>
      </c>
      <c r="R1682" s="74">
        <v>23.82</v>
      </c>
      <c r="S1682" s="1" t="s">
        <v>3323</v>
      </c>
      <c r="T1682" s="75">
        <v>7.2785000000000002</v>
      </c>
      <c r="U1682" s="76">
        <v>1577432220.05721</v>
      </c>
      <c r="V1682" s="77">
        <v>1577432220.05721</v>
      </c>
      <c r="W1682" s="77">
        <v>26248343469.512501</v>
      </c>
      <c r="X1682" s="76">
        <v>2.4728912859999998E-3</v>
      </c>
      <c r="Y1682" s="71">
        <v>1</v>
      </c>
      <c r="Z1682" s="71">
        <v>0</v>
      </c>
      <c r="AA1682" s="71">
        <v>0</v>
      </c>
      <c r="AB1682" s="71">
        <v>0</v>
      </c>
      <c r="AC1682" s="73">
        <v>0</v>
      </c>
      <c r="AD1682" s="73">
        <v>1</v>
      </c>
      <c r="AE1682" s="1" t="s">
        <v>3324</v>
      </c>
      <c r="AF1682" s="1" t="s">
        <v>1450</v>
      </c>
      <c r="AG1682" s="1" t="s">
        <v>1585</v>
      </c>
      <c r="AI1682" s="2" t="str">
        <f>INDEX('ISO2-ISO3'!$D$1:$D$249, MATCH($N1682, 'ISO2-ISO3'!$C$1:$C$249, 0))</f>
        <v>CHN</v>
      </c>
      <c r="AJ1682" s="2" t="str">
        <f>INDEX('WB Country Groups'!$C$2:$C$219, MATCH($AI1682, 'WB Country Groups'!$B$2:$B$219, 0))</f>
        <v>East Asia &amp; Pacific</v>
      </c>
    </row>
    <row r="1683" spans="1:36">
      <c r="A1683" s="70">
        <v>45169</v>
      </c>
      <c r="B1683" s="70">
        <v>45169</v>
      </c>
      <c r="C1683" s="71">
        <v>892400</v>
      </c>
      <c r="D1683" s="1" t="s">
        <v>7406</v>
      </c>
      <c r="E1683" s="71">
        <v>3018202</v>
      </c>
      <c r="G1683" s="1" t="s">
        <v>7407</v>
      </c>
      <c r="H1683" s="72" t="s">
        <v>7408</v>
      </c>
      <c r="I1683" s="1" t="s">
        <v>7409</v>
      </c>
      <c r="J1683" s="73">
        <v>0.5</v>
      </c>
      <c r="K1683" s="73">
        <v>0.3</v>
      </c>
      <c r="L1683" s="73">
        <v>0.06</v>
      </c>
      <c r="M1683" s="1">
        <v>0.2</v>
      </c>
      <c r="N1683" s="1" t="s">
        <v>975</v>
      </c>
      <c r="O1683" s="1" t="s">
        <v>1467</v>
      </c>
      <c r="P1683" s="1">
        <v>20102010</v>
      </c>
      <c r="Q1683" s="73">
        <v>1689507842</v>
      </c>
      <c r="R1683" s="74">
        <v>29.9</v>
      </c>
      <c r="S1683" s="1" t="s">
        <v>3323</v>
      </c>
      <c r="T1683" s="75">
        <v>7.2785000000000002</v>
      </c>
      <c r="U1683" s="76">
        <v>416428806.56014299</v>
      </c>
      <c r="V1683" s="77">
        <v>416428806.56014299</v>
      </c>
      <c r="W1683" s="77">
        <v>6929341372.7744102</v>
      </c>
      <c r="X1683" s="76">
        <v>6.5282245019999995E-4</v>
      </c>
      <c r="Y1683" s="71">
        <v>1</v>
      </c>
      <c r="Z1683" s="71">
        <v>0</v>
      </c>
      <c r="AA1683" s="71">
        <v>0</v>
      </c>
      <c r="AB1683" s="71">
        <v>0</v>
      </c>
      <c r="AC1683" s="73">
        <v>1</v>
      </c>
      <c r="AD1683" s="73">
        <v>0</v>
      </c>
      <c r="AE1683" s="1" t="s">
        <v>3412</v>
      </c>
      <c r="AF1683" s="1" t="s">
        <v>1450</v>
      </c>
      <c r="AG1683" s="1" t="s">
        <v>1585</v>
      </c>
      <c r="AI1683" s="2" t="str">
        <f>INDEX('ISO2-ISO3'!$D$1:$D$249, MATCH($N1683, 'ISO2-ISO3'!$C$1:$C$249, 0))</f>
        <v>CHN</v>
      </c>
      <c r="AJ1683" s="2" t="str">
        <f>INDEX('WB Country Groups'!$C$2:$C$219, MATCH($AI1683, 'WB Country Groups'!$B$2:$B$219, 0))</f>
        <v>East Asia &amp; Pacific</v>
      </c>
    </row>
    <row r="1684" spans="1:36">
      <c r="A1684" s="70">
        <v>45169</v>
      </c>
      <c r="B1684" s="70">
        <v>45169</v>
      </c>
      <c r="C1684" s="71">
        <v>892400</v>
      </c>
      <c r="D1684" s="1" t="s">
        <v>7410</v>
      </c>
      <c r="E1684" s="71">
        <v>3018502</v>
      </c>
      <c r="G1684" s="1" t="s">
        <v>7411</v>
      </c>
      <c r="H1684" s="72" t="s">
        <v>7412</v>
      </c>
      <c r="I1684" s="1" t="s">
        <v>7413</v>
      </c>
      <c r="J1684" s="73">
        <v>0.6</v>
      </c>
      <c r="K1684" s="73">
        <v>0.3</v>
      </c>
      <c r="L1684" s="73">
        <v>0.06</v>
      </c>
      <c r="M1684" s="1">
        <v>0.2</v>
      </c>
      <c r="N1684" s="1" t="s">
        <v>975</v>
      </c>
      <c r="O1684" s="1" t="s">
        <v>1462</v>
      </c>
      <c r="P1684" s="1">
        <v>15104020</v>
      </c>
      <c r="Q1684" s="73">
        <v>2776722267</v>
      </c>
      <c r="R1684" s="74">
        <v>14.45</v>
      </c>
      <c r="S1684" s="1" t="s">
        <v>3323</v>
      </c>
      <c r="T1684" s="75">
        <v>7.2785000000000002</v>
      </c>
      <c r="U1684" s="76">
        <v>330757464.517277</v>
      </c>
      <c r="V1684" s="77">
        <v>330757464.517277</v>
      </c>
      <c r="W1684" s="77">
        <v>5503777229.45187</v>
      </c>
      <c r="X1684" s="76">
        <v>5.1851815970000001E-4</v>
      </c>
      <c r="Y1684" s="71">
        <v>0</v>
      </c>
      <c r="Z1684" s="71">
        <v>1</v>
      </c>
      <c r="AA1684" s="71">
        <v>0</v>
      </c>
      <c r="AB1684" s="71">
        <v>0</v>
      </c>
      <c r="AC1684" s="73">
        <v>1</v>
      </c>
      <c r="AD1684" s="73">
        <v>0</v>
      </c>
      <c r="AE1684" s="1" t="s">
        <v>3412</v>
      </c>
      <c r="AF1684" s="1" t="s">
        <v>1450</v>
      </c>
      <c r="AG1684" s="1" t="s">
        <v>1585</v>
      </c>
      <c r="AI1684" s="2" t="str">
        <f>INDEX('ISO2-ISO3'!$D$1:$D$249, MATCH($N1684, 'ISO2-ISO3'!$C$1:$C$249, 0))</f>
        <v>CHN</v>
      </c>
      <c r="AJ1684" s="2" t="str">
        <f>INDEX('WB Country Groups'!$C$2:$C$219, MATCH($AI1684, 'WB Country Groups'!$B$2:$B$219, 0))</f>
        <v>East Asia &amp; Pacific</v>
      </c>
    </row>
    <row r="1685" spans="1:36">
      <c r="A1685" s="70">
        <v>45169</v>
      </c>
      <c r="B1685" s="70">
        <v>45169</v>
      </c>
      <c r="C1685" s="71">
        <v>892400</v>
      </c>
      <c r="D1685" s="1" t="s">
        <v>7414</v>
      </c>
      <c r="E1685" s="71">
        <v>3018802</v>
      </c>
      <c r="G1685" s="1" t="s">
        <v>7415</v>
      </c>
      <c r="H1685" s="72" t="s">
        <v>7416</v>
      </c>
      <c r="I1685" s="1" t="s">
        <v>7417</v>
      </c>
      <c r="J1685" s="73">
        <v>0.6</v>
      </c>
      <c r="K1685" s="73">
        <v>0.3</v>
      </c>
      <c r="L1685" s="73">
        <v>0.06</v>
      </c>
      <c r="M1685" s="1">
        <v>0.2</v>
      </c>
      <c r="N1685" s="1" t="s">
        <v>975</v>
      </c>
      <c r="O1685" s="1" t="s">
        <v>1564</v>
      </c>
      <c r="P1685" s="1">
        <v>60201030</v>
      </c>
      <c r="Q1685" s="73">
        <v>4514583572</v>
      </c>
      <c r="R1685" s="74">
        <v>7.2</v>
      </c>
      <c r="S1685" s="1" t="s">
        <v>3323</v>
      </c>
      <c r="T1685" s="75">
        <v>7.2785000000000002</v>
      </c>
      <c r="U1685" s="76">
        <v>267953576.02583</v>
      </c>
      <c r="V1685" s="77">
        <v>267953576.02583</v>
      </c>
      <c r="W1685" s="77">
        <v>4458725647.9108896</v>
      </c>
      <c r="X1685" s="76">
        <v>4.200624628E-4</v>
      </c>
      <c r="Y1685" s="71">
        <v>1</v>
      </c>
      <c r="Z1685" s="71">
        <v>0</v>
      </c>
      <c r="AA1685" s="71">
        <v>0</v>
      </c>
      <c r="AB1685" s="71">
        <v>0</v>
      </c>
      <c r="AC1685" s="73">
        <v>1</v>
      </c>
      <c r="AD1685" s="73">
        <v>0</v>
      </c>
      <c r="AE1685" s="1" t="s">
        <v>3324</v>
      </c>
      <c r="AF1685" s="1" t="s">
        <v>1450</v>
      </c>
      <c r="AG1685" s="1" t="s">
        <v>1585</v>
      </c>
      <c r="AI1685" s="2" t="str">
        <f>INDEX('ISO2-ISO3'!$D$1:$D$249, MATCH($N1685, 'ISO2-ISO3'!$C$1:$C$249, 0))</f>
        <v>CHN</v>
      </c>
      <c r="AJ1685" s="2" t="str">
        <f>INDEX('WB Country Groups'!$C$2:$C$219, MATCH($AI1685, 'WB Country Groups'!$B$2:$B$219, 0))</f>
        <v>East Asia &amp; Pacific</v>
      </c>
    </row>
    <row r="1686" spans="1:36">
      <c r="A1686" s="70">
        <v>45169</v>
      </c>
      <c r="B1686" s="70">
        <v>45169</v>
      </c>
      <c r="C1686" s="71">
        <v>892400</v>
      </c>
      <c r="D1686" s="1" t="s">
        <v>7418</v>
      </c>
      <c r="E1686" s="71">
        <v>3019002</v>
      </c>
      <c r="G1686" s="1" t="s">
        <v>7419</v>
      </c>
      <c r="H1686" s="72" t="s">
        <v>7420</v>
      </c>
      <c r="I1686" s="1" t="s">
        <v>7421</v>
      </c>
      <c r="J1686" s="73">
        <v>0.6</v>
      </c>
      <c r="K1686" s="73">
        <v>0.3</v>
      </c>
      <c r="L1686" s="73">
        <v>0.06</v>
      </c>
      <c r="M1686" s="1">
        <v>0.2</v>
      </c>
      <c r="N1686" s="1" t="s">
        <v>975</v>
      </c>
      <c r="O1686" s="1" t="s">
        <v>1462</v>
      </c>
      <c r="P1686" s="1">
        <v>15104020</v>
      </c>
      <c r="Q1686" s="73">
        <v>3615065842</v>
      </c>
      <c r="R1686" s="74">
        <v>22.08</v>
      </c>
      <c r="S1686" s="1" t="s">
        <v>3323</v>
      </c>
      <c r="T1686" s="75">
        <v>7.2785000000000002</v>
      </c>
      <c r="U1686" s="76">
        <v>657998107.78066897</v>
      </c>
      <c r="V1686" s="77">
        <v>657998107.78066897</v>
      </c>
      <c r="W1686" s="77">
        <v>10949034840.108601</v>
      </c>
      <c r="X1686" s="76">
        <v>1.0315231084E-3</v>
      </c>
      <c r="Y1686" s="71">
        <v>1</v>
      </c>
      <c r="Z1686" s="71">
        <v>0</v>
      </c>
      <c r="AA1686" s="71">
        <v>0</v>
      </c>
      <c r="AB1686" s="71">
        <v>0</v>
      </c>
      <c r="AC1686" s="73">
        <v>0</v>
      </c>
      <c r="AD1686" s="73">
        <v>1</v>
      </c>
      <c r="AE1686" s="1" t="s">
        <v>3324</v>
      </c>
      <c r="AF1686" s="1" t="s">
        <v>1450</v>
      </c>
      <c r="AG1686" s="1" t="s">
        <v>1585</v>
      </c>
      <c r="AI1686" s="2" t="str">
        <f>INDEX('ISO2-ISO3'!$D$1:$D$249, MATCH($N1686, 'ISO2-ISO3'!$C$1:$C$249, 0))</f>
        <v>CHN</v>
      </c>
      <c r="AJ1686" s="2" t="str">
        <f>INDEX('WB Country Groups'!$C$2:$C$219, MATCH($AI1686, 'WB Country Groups'!$B$2:$B$219, 0))</f>
        <v>East Asia &amp; Pacific</v>
      </c>
    </row>
    <row r="1687" spans="1:36">
      <c r="A1687" s="70">
        <v>45169</v>
      </c>
      <c r="B1687" s="70">
        <v>45169</v>
      </c>
      <c r="C1687" s="71">
        <v>892400</v>
      </c>
      <c r="D1687" s="1" t="s">
        <v>7422</v>
      </c>
      <c r="E1687" s="71">
        <v>3019602</v>
      </c>
      <c r="G1687" s="1" t="s">
        <v>7423</v>
      </c>
      <c r="H1687" s="72" t="s">
        <v>7424</v>
      </c>
      <c r="I1687" s="1" t="s">
        <v>7425</v>
      </c>
      <c r="J1687" s="73">
        <v>0.4</v>
      </c>
      <c r="K1687" s="73">
        <v>0.3</v>
      </c>
      <c r="L1687" s="73">
        <v>0.06</v>
      </c>
      <c r="M1687" s="1">
        <v>0.2</v>
      </c>
      <c r="N1687" s="1" t="s">
        <v>975</v>
      </c>
      <c r="O1687" s="1" t="s">
        <v>1499</v>
      </c>
      <c r="P1687" s="1">
        <v>30201010</v>
      </c>
      <c r="Q1687" s="73">
        <v>483971198</v>
      </c>
      <c r="R1687" s="74">
        <v>91.38</v>
      </c>
      <c r="S1687" s="1" t="s">
        <v>3323</v>
      </c>
      <c r="T1687" s="75">
        <v>7.2785000000000002</v>
      </c>
      <c r="U1687" s="76">
        <v>364569249.76223099</v>
      </c>
      <c r="V1687" s="77">
        <v>364569249.76223099</v>
      </c>
      <c r="W1687" s="77">
        <v>6066402577.8771496</v>
      </c>
      <c r="X1687" s="76">
        <v>5.7152384069999995E-4</v>
      </c>
      <c r="Y1687" s="71">
        <v>1</v>
      </c>
      <c r="Z1687" s="71">
        <v>0</v>
      </c>
      <c r="AA1687" s="71">
        <v>0</v>
      </c>
      <c r="AB1687" s="71">
        <v>0</v>
      </c>
      <c r="AC1687" s="73">
        <v>0</v>
      </c>
      <c r="AD1687" s="73">
        <v>1</v>
      </c>
      <c r="AE1687" s="1" t="s">
        <v>3324</v>
      </c>
      <c r="AF1687" s="1" t="s">
        <v>1450</v>
      </c>
      <c r="AG1687" s="1" t="s">
        <v>1585</v>
      </c>
      <c r="AI1687" s="2" t="str">
        <f>INDEX('ISO2-ISO3'!$D$1:$D$249, MATCH($N1687, 'ISO2-ISO3'!$C$1:$C$249, 0))</f>
        <v>CHN</v>
      </c>
      <c r="AJ1687" s="2" t="str">
        <f>INDEX('WB Country Groups'!$C$2:$C$219, MATCH($AI1687, 'WB Country Groups'!$B$2:$B$219, 0))</f>
        <v>East Asia &amp; Pacific</v>
      </c>
    </row>
    <row r="1688" spans="1:36">
      <c r="A1688" s="70">
        <v>45169</v>
      </c>
      <c r="B1688" s="70">
        <v>45169</v>
      </c>
      <c r="C1688" s="71">
        <v>892400</v>
      </c>
      <c r="D1688" s="1" t="s">
        <v>7426</v>
      </c>
      <c r="E1688" s="71">
        <v>3019702</v>
      </c>
      <c r="G1688" s="1" t="s">
        <v>7427</v>
      </c>
      <c r="H1688" s="72" t="s">
        <v>7428</v>
      </c>
      <c r="I1688" s="1" t="s">
        <v>7429</v>
      </c>
      <c r="J1688" s="73">
        <v>0.5</v>
      </c>
      <c r="K1688" s="73">
        <v>0.3</v>
      </c>
      <c r="L1688" s="73">
        <v>0.06</v>
      </c>
      <c r="M1688" s="1">
        <v>0.2</v>
      </c>
      <c r="N1688" s="1" t="s">
        <v>975</v>
      </c>
      <c r="O1688" s="1" t="s">
        <v>1447</v>
      </c>
      <c r="P1688" s="1">
        <v>35202010</v>
      </c>
      <c r="Q1688" s="73">
        <v>6379002274</v>
      </c>
      <c r="R1688" s="74">
        <v>41.78</v>
      </c>
      <c r="S1688" s="1" t="s">
        <v>3323</v>
      </c>
      <c r="T1688" s="75">
        <v>7.2785000000000002</v>
      </c>
      <c r="U1688" s="76">
        <v>2197002528.0570402</v>
      </c>
      <c r="V1688" s="77">
        <v>2197002528.0570402</v>
      </c>
      <c r="W1688" s="77">
        <v>36557942855.850304</v>
      </c>
      <c r="X1688" s="76">
        <v>3.4441723314E-3</v>
      </c>
      <c r="Y1688" s="71">
        <v>1</v>
      </c>
      <c r="Z1688" s="71">
        <v>0</v>
      </c>
      <c r="AA1688" s="71">
        <v>0</v>
      </c>
      <c r="AB1688" s="71">
        <v>0</v>
      </c>
      <c r="AC1688" s="73">
        <v>0</v>
      </c>
      <c r="AD1688" s="73">
        <v>1</v>
      </c>
      <c r="AE1688" s="1" t="s">
        <v>3324</v>
      </c>
      <c r="AF1688" s="1" t="s">
        <v>1450</v>
      </c>
      <c r="AG1688" s="1" t="s">
        <v>1585</v>
      </c>
      <c r="AI1688" s="2" t="str">
        <f>INDEX('ISO2-ISO3'!$D$1:$D$249, MATCH($N1688, 'ISO2-ISO3'!$C$1:$C$249, 0))</f>
        <v>CHN</v>
      </c>
      <c r="AJ1688" s="2" t="str">
        <f>INDEX('WB Country Groups'!$C$2:$C$219, MATCH($AI1688, 'WB Country Groups'!$B$2:$B$219, 0))</f>
        <v>East Asia &amp; Pacific</v>
      </c>
    </row>
    <row r="1689" spans="1:36">
      <c r="A1689" s="70">
        <v>45169</v>
      </c>
      <c r="B1689" s="70">
        <v>45169</v>
      </c>
      <c r="C1689" s="71">
        <v>892400</v>
      </c>
      <c r="D1689" s="1" t="s">
        <v>7430</v>
      </c>
      <c r="E1689" s="71">
        <v>3020802</v>
      </c>
      <c r="G1689" s="1" t="s">
        <v>7431</v>
      </c>
      <c r="H1689" s="72" t="s">
        <v>7432</v>
      </c>
      <c r="I1689" s="1" t="s">
        <v>7433</v>
      </c>
      <c r="J1689" s="73">
        <v>0.7</v>
      </c>
      <c r="K1689" s="73">
        <v>0.3</v>
      </c>
      <c r="L1689" s="73">
        <v>0.06</v>
      </c>
      <c r="M1689" s="1">
        <v>0.2</v>
      </c>
      <c r="N1689" s="1" t="s">
        <v>975</v>
      </c>
      <c r="O1689" s="1" t="s">
        <v>1462</v>
      </c>
      <c r="P1689" s="1">
        <v>15101050</v>
      </c>
      <c r="Q1689" s="73">
        <v>3253331860</v>
      </c>
      <c r="R1689" s="74">
        <v>9.2200000000000006</v>
      </c>
      <c r="S1689" s="1" t="s">
        <v>3323</v>
      </c>
      <c r="T1689" s="75">
        <v>7.2785000000000002</v>
      </c>
      <c r="U1689" s="76">
        <v>247268418.62361801</v>
      </c>
      <c r="V1689" s="77">
        <v>247268418.62361801</v>
      </c>
      <c r="W1689" s="77">
        <v>4114526316.04071</v>
      </c>
      <c r="X1689" s="76">
        <v>3.8763498679999999E-4</v>
      </c>
      <c r="Y1689" s="71">
        <v>0</v>
      </c>
      <c r="Z1689" s="71">
        <v>1</v>
      </c>
      <c r="AA1689" s="71">
        <v>0</v>
      </c>
      <c r="AB1689" s="71">
        <v>0</v>
      </c>
      <c r="AC1689" s="73">
        <v>1</v>
      </c>
      <c r="AD1689" s="73">
        <v>0</v>
      </c>
      <c r="AE1689" s="1" t="s">
        <v>3324</v>
      </c>
      <c r="AF1689" s="1" t="s">
        <v>1450</v>
      </c>
      <c r="AG1689" s="1" t="s">
        <v>1585</v>
      </c>
      <c r="AI1689" s="2" t="str">
        <f>INDEX('ISO2-ISO3'!$D$1:$D$249, MATCH($N1689, 'ISO2-ISO3'!$C$1:$C$249, 0))</f>
        <v>CHN</v>
      </c>
      <c r="AJ1689" s="2" t="str">
        <f>INDEX('WB Country Groups'!$C$2:$C$219, MATCH($AI1689, 'WB Country Groups'!$B$2:$B$219, 0))</f>
        <v>East Asia &amp; Pacific</v>
      </c>
    </row>
    <row r="1690" spans="1:36">
      <c r="A1690" s="70">
        <v>45169</v>
      </c>
      <c r="B1690" s="70">
        <v>45169</v>
      </c>
      <c r="C1690" s="71">
        <v>892400</v>
      </c>
      <c r="D1690" s="1" t="s">
        <v>7434</v>
      </c>
      <c r="E1690" s="71">
        <v>3021102</v>
      </c>
      <c r="G1690" s="1" t="s">
        <v>7435</v>
      </c>
      <c r="H1690" s="72" t="s">
        <v>7436</v>
      </c>
      <c r="I1690" s="1" t="s">
        <v>7437</v>
      </c>
      <c r="J1690" s="73">
        <v>0.4</v>
      </c>
      <c r="K1690" s="73">
        <v>0.3</v>
      </c>
      <c r="L1690" s="73">
        <v>0.06</v>
      </c>
      <c r="M1690" s="1">
        <v>0.2</v>
      </c>
      <c r="N1690" s="1" t="s">
        <v>975</v>
      </c>
      <c r="O1690" s="1" t="s">
        <v>1462</v>
      </c>
      <c r="P1690" s="1">
        <v>15101010</v>
      </c>
      <c r="Q1690" s="73">
        <v>2699746081</v>
      </c>
      <c r="R1690" s="74">
        <v>16.39</v>
      </c>
      <c r="S1690" s="1" t="s">
        <v>3323</v>
      </c>
      <c r="T1690" s="75">
        <v>7.2785000000000002</v>
      </c>
      <c r="U1690" s="76">
        <v>364763384.77095598</v>
      </c>
      <c r="V1690" s="77">
        <v>364763384.77095598</v>
      </c>
      <c r="W1690" s="77">
        <v>6069632968.5866003</v>
      </c>
      <c r="X1690" s="76">
        <v>5.7182818010000005E-4</v>
      </c>
      <c r="Y1690" s="71">
        <v>0</v>
      </c>
      <c r="Z1690" s="71">
        <v>1</v>
      </c>
      <c r="AA1690" s="71">
        <v>0</v>
      </c>
      <c r="AB1690" s="71">
        <v>0</v>
      </c>
      <c r="AC1690" s="73">
        <v>0</v>
      </c>
      <c r="AD1690" s="73">
        <v>1</v>
      </c>
      <c r="AE1690" s="1" t="s">
        <v>3324</v>
      </c>
      <c r="AF1690" s="1" t="s">
        <v>1450</v>
      </c>
      <c r="AG1690" s="1" t="s">
        <v>1585</v>
      </c>
      <c r="AI1690" s="2" t="str">
        <f>INDEX('ISO2-ISO3'!$D$1:$D$249, MATCH($N1690, 'ISO2-ISO3'!$C$1:$C$249, 0))</f>
        <v>CHN</v>
      </c>
      <c r="AJ1690" s="2" t="str">
        <f>INDEX('WB Country Groups'!$C$2:$C$219, MATCH($AI1690, 'WB Country Groups'!$B$2:$B$219, 0))</f>
        <v>East Asia &amp; Pacific</v>
      </c>
    </row>
    <row r="1691" spans="1:36">
      <c r="A1691" s="70">
        <v>45169</v>
      </c>
      <c r="B1691" s="70">
        <v>45169</v>
      </c>
      <c r="C1691" s="71">
        <v>892400</v>
      </c>
      <c r="D1691" s="1" t="s">
        <v>7438</v>
      </c>
      <c r="E1691" s="71">
        <v>3021802</v>
      </c>
      <c r="G1691" s="1" t="s">
        <v>7439</v>
      </c>
      <c r="H1691" s="72" t="s">
        <v>7440</v>
      </c>
      <c r="I1691" s="1" t="s">
        <v>7441</v>
      </c>
      <c r="J1691" s="73">
        <v>0.55000000000000004</v>
      </c>
      <c r="K1691" s="73">
        <v>0.3</v>
      </c>
      <c r="L1691" s="73">
        <v>0.06</v>
      </c>
      <c r="M1691" s="1">
        <v>0.2</v>
      </c>
      <c r="N1691" s="1" t="s">
        <v>975</v>
      </c>
      <c r="O1691" s="1" t="s">
        <v>1462</v>
      </c>
      <c r="P1691" s="1">
        <v>15104010</v>
      </c>
      <c r="Q1691" s="73">
        <v>3467957405</v>
      </c>
      <c r="R1691" s="74">
        <v>14.44</v>
      </c>
      <c r="S1691" s="1" t="s">
        <v>3323</v>
      </c>
      <c r="T1691" s="75">
        <v>7.2785000000000002</v>
      </c>
      <c r="U1691" s="76">
        <v>412810097.64264601</v>
      </c>
      <c r="V1691" s="77">
        <v>412810097.64264601</v>
      </c>
      <c r="W1691" s="77">
        <v>6869126351.5678596</v>
      </c>
      <c r="X1691" s="76">
        <v>6.4714951320000004E-4</v>
      </c>
      <c r="Y1691" s="71">
        <v>0</v>
      </c>
      <c r="Z1691" s="71">
        <v>1</v>
      </c>
      <c r="AA1691" s="71">
        <v>0</v>
      </c>
      <c r="AB1691" s="71">
        <v>0</v>
      </c>
      <c r="AC1691" s="73">
        <v>0</v>
      </c>
      <c r="AD1691" s="73">
        <v>1</v>
      </c>
      <c r="AE1691" s="1" t="s">
        <v>3412</v>
      </c>
      <c r="AF1691" s="1" t="s">
        <v>1450</v>
      </c>
      <c r="AG1691" s="1" t="s">
        <v>1585</v>
      </c>
      <c r="AI1691" s="2" t="str">
        <f>INDEX('ISO2-ISO3'!$D$1:$D$249, MATCH($N1691, 'ISO2-ISO3'!$C$1:$C$249, 0))</f>
        <v>CHN</v>
      </c>
      <c r="AJ1691" s="2" t="str">
        <f>INDEX('WB Country Groups'!$C$2:$C$219, MATCH($AI1691, 'WB Country Groups'!$B$2:$B$219, 0))</f>
        <v>East Asia &amp; Pacific</v>
      </c>
    </row>
    <row r="1692" spans="1:36">
      <c r="A1692" s="70">
        <v>45169</v>
      </c>
      <c r="B1692" s="70">
        <v>45169</v>
      </c>
      <c r="C1692" s="71">
        <v>892400</v>
      </c>
      <c r="D1692" s="1" t="s">
        <v>7442</v>
      </c>
      <c r="E1692" s="71">
        <v>3022002</v>
      </c>
      <c r="G1692" s="1" t="s">
        <v>7443</v>
      </c>
      <c r="H1692" s="72" t="s">
        <v>7444</v>
      </c>
      <c r="I1692" s="1" t="s">
        <v>7445</v>
      </c>
      <c r="J1692" s="73">
        <v>0.3</v>
      </c>
      <c r="K1692" s="73">
        <v>0.3</v>
      </c>
      <c r="L1692" s="73">
        <v>0.06</v>
      </c>
      <c r="M1692" s="1">
        <v>0.2</v>
      </c>
      <c r="N1692" s="1" t="s">
        <v>975</v>
      </c>
      <c r="O1692" s="1" t="s">
        <v>1548</v>
      </c>
      <c r="P1692" s="1">
        <v>55105020</v>
      </c>
      <c r="Q1692" s="73">
        <v>4460608261</v>
      </c>
      <c r="R1692" s="74">
        <v>14.96</v>
      </c>
      <c r="S1692" s="1" t="s">
        <v>3323</v>
      </c>
      <c r="T1692" s="75">
        <v>7.2785000000000002</v>
      </c>
      <c r="U1692" s="76">
        <v>550091636.33627796</v>
      </c>
      <c r="V1692" s="77">
        <v>550091636.33627796</v>
      </c>
      <c r="W1692" s="77">
        <v>9153479957.2796402</v>
      </c>
      <c r="X1692" s="76">
        <v>8.6236149910000001E-4</v>
      </c>
      <c r="Y1692" s="71">
        <v>1</v>
      </c>
      <c r="Z1692" s="71">
        <v>0</v>
      </c>
      <c r="AA1692" s="71">
        <v>0</v>
      </c>
      <c r="AB1692" s="71">
        <v>0</v>
      </c>
      <c r="AC1692" s="73">
        <v>1</v>
      </c>
      <c r="AD1692" s="73">
        <v>0</v>
      </c>
      <c r="AE1692" s="1" t="s">
        <v>3324</v>
      </c>
      <c r="AF1692" s="1" t="s">
        <v>1450</v>
      </c>
      <c r="AG1692" s="1" t="s">
        <v>1585</v>
      </c>
      <c r="AI1692" s="2" t="str">
        <f>INDEX('ISO2-ISO3'!$D$1:$D$249, MATCH($N1692, 'ISO2-ISO3'!$C$1:$C$249, 0))</f>
        <v>CHN</v>
      </c>
      <c r="AJ1692" s="2" t="str">
        <f>INDEX('WB Country Groups'!$C$2:$C$219, MATCH($AI1692, 'WB Country Groups'!$B$2:$B$219, 0))</f>
        <v>East Asia &amp; Pacific</v>
      </c>
    </row>
    <row r="1693" spans="1:36">
      <c r="A1693" s="70">
        <v>45169</v>
      </c>
      <c r="B1693" s="70">
        <v>45169</v>
      </c>
      <c r="C1693" s="71">
        <v>892400</v>
      </c>
      <c r="D1693" s="1" t="s">
        <v>7446</v>
      </c>
      <c r="E1693" s="71">
        <v>3023102</v>
      </c>
      <c r="G1693" s="1" t="s">
        <v>7447</v>
      </c>
      <c r="H1693" s="72" t="s">
        <v>7448</v>
      </c>
      <c r="I1693" s="1" t="s">
        <v>7449</v>
      </c>
      <c r="J1693" s="73">
        <v>0.55000000000000004</v>
      </c>
      <c r="K1693" s="73">
        <v>0.3</v>
      </c>
      <c r="L1693" s="73">
        <v>0.06</v>
      </c>
      <c r="M1693" s="1">
        <v>0.2</v>
      </c>
      <c r="N1693" s="1" t="s">
        <v>975</v>
      </c>
      <c r="O1693" s="1" t="s">
        <v>1474</v>
      </c>
      <c r="P1693" s="1">
        <v>45301020</v>
      </c>
      <c r="Q1693" s="73">
        <v>1416071845</v>
      </c>
      <c r="R1693" s="74">
        <v>25.35</v>
      </c>
      <c r="S1693" s="1" t="s">
        <v>3323</v>
      </c>
      <c r="T1693" s="75">
        <v>7.2785000000000002</v>
      </c>
      <c r="U1693" s="76">
        <v>295918839.904513</v>
      </c>
      <c r="V1693" s="77">
        <v>295918839.904513</v>
      </c>
      <c r="W1693" s="77">
        <v>4924065357.7062397</v>
      </c>
      <c r="X1693" s="76">
        <v>4.639027346E-4</v>
      </c>
      <c r="Y1693" s="71">
        <v>1</v>
      </c>
      <c r="Z1693" s="71">
        <v>0</v>
      </c>
      <c r="AA1693" s="71">
        <v>0</v>
      </c>
      <c r="AB1693" s="71">
        <v>0</v>
      </c>
      <c r="AC1693" s="73">
        <v>0</v>
      </c>
      <c r="AD1693" s="73">
        <v>1</v>
      </c>
      <c r="AE1693" s="1" t="s">
        <v>3324</v>
      </c>
      <c r="AF1693" s="1" t="s">
        <v>1450</v>
      </c>
      <c r="AG1693" s="1" t="s">
        <v>1585</v>
      </c>
      <c r="AI1693" s="2" t="str">
        <f>INDEX('ISO2-ISO3'!$D$1:$D$249, MATCH($N1693, 'ISO2-ISO3'!$C$1:$C$249, 0))</f>
        <v>CHN</v>
      </c>
      <c r="AJ1693" s="2" t="str">
        <f>INDEX('WB Country Groups'!$C$2:$C$219, MATCH($AI1693, 'WB Country Groups'!$B$2:$B$219, 0))</f>
        <v>East Asia &amp; Pacific</v>
      </c>
    </row>
    <row r="1694" spans="1:36">
      <c r="A1694" s="70">
        <v>45169</v>
      </c>
      <c r="B1694" s="70">
        <v>45169</v>
      </c>
      <c r="C1694" s="71">
        <v>892400</v>
      </c>
      <c r="D1694" s="1" t="s">
        <v>7450</v>
      </c>
      <c r="E1694" s="71">
        <v>3024602</v>
      </c>
      <c r="G1694" s="1" t="s">
        <v>7451</v>
      </c>
      <c r="H1694" s="72" t="s">
        <v>7452</v>
      </c>
      <c r="I1694" s="1" t="s">
        <v>7453</v>
      </c>
      <c r="J1694" s="73">
        <v>0.45</v>
      </c>
      <c r="K1694" s="73">
        <v>0.3</v>
      </c>
      <c r="L1694" s="73">
        <v>0.06</v>
      </c>
      <c r="M1694" s="1">
        <v>0.2</v>
      </c>
      <c r="N1694" s="1" t="s">
        <v>975</v>
      </c>
      <c r="O1694" s="1" t="s">
        <v>1447</v>
      </c>
      <c r="P1694" s="1">
        <v>35201010</v>
      </c>
      <c r="Q1694" s="73">
        <v>1647809634</v>
      </c>
      <c r="R1694" s="74">
        <v>25.1</v>
      </c>
      <c r="S1694" s="1" t="s">
        <v>3323</v>
      </c>
      <c r="T1694" s="75">
        <v>7.2785000000000002</v>
      </c>
      <c r="U1694" s="76">
        <v>340949551.254242</v>
      </c>
      <c r="V1694" s="77">
        <v>340949551.254242</v>
      </c>
      <c r="W1694" s="77">
        <v>5673372721.3793898</v>
      </c>
      <c r="X1694" s="76">
        <v>5.3449597620000002E-4</v>
      </c>
      <c r="Y1694" s="71">
        <v>0</v>
      </c>
      <c r="Z1694" s="71">
        <v>1</v>
      </c>
      <c r="AA1694" s="71">
        <v>0</v>
      </c>
      <c r="AB1694" s="71">
        <v>0</v>
      </c>
      <c r="AC1694" s="73">
        <v>0</v>
      </c>
      <c r="AD1694" s="73">
        <v>1</v>
      </c>
      <c r="AE1694" s="1" t="s">
        <v>3324</v>
      </c>
      <c r="AF1694" s="1" t="s">
        <v>1450</v>
      </c>
      <c r="AG1694" s="1" t="s">
        <v>1585</v>
      </c>
      <c r="AI1694" s="2" t="str">
        <f>INDEX('ISO2-ISO3'!$D$1:$D$249, MATCH($N1694, 'ISO2-ISO3'!$C$1:$C$249, 0))</f>
        <v>CHN</v>
      </c>
      <c r="AJ1694" s="2" t="str">
        <f>INDEX('WB Country Groups'!$C$2:$C$219, MATCH($AI1694, 'WB Country Groups'!$B$2:$B$219, 0))</f>
        <v>East Asia &amp; Pacific</v>
      </c>
    </row>
    <row r="1695" spans="1:36">
      <c r="A1695" s="70">
        <v>45169</v>
      </c>
      <c r="B1695" s="70">
        <v>45169</v>
      </c>
      <c r="C1695" s="71">
        <v>892400</v>
      </c>
      <c r="D1695" s="1" t="s">
        <v>7454</v>
      </c>
      <c r="E1695" s="71">
        <v>3025101</v>
      </c>
      <c r="G1695" s="1" t="s">
        <v>7455</v>
      </c>
      <c r="H1695" s="72" t="s">
        <v>7456</v>
      </c>
      <c r="I1695" s="1" t="s">
        <v>7457</v>
      </c>
      <c r="J1695" s="73">
        <v>1</v>
      </c>
      <c r="K1695" s="73">
        <v>1</v>
      </c>
      <c r="L1695" s="73">
        <v>1</v>
      </c>
      <c r="M1695" s="1">
        <v>1</v>
      </c>
      <c r="N1695" s="1" t="s">
        <v>1091</v>
      </c>
      <c r="O1695" s="1" t="s">
        <v>1564</v>
      </c>
      <c r="P1695" s="1">
        <v>60107010</v>
      </c>
      <c r="Q1695" s="73">
        <v>2528996447</v>
      </c>
      <c r="R1695" s="74">
        <v>38.9</v>
      </c>
      <c r="S1695" s="1" t="s">
        <v>1565</v>
      </c>
      <c r="T1695" s="75">
        <v>7.8417500000000002</v>
      </c>
      <c r="U1695" s="76">
        <v>12545409097.2423</v>
      </c>
      <c r="V1695" s="77">
        <v>12545409097.2423</v>
      </c>
      <c r="W1695" s="77">
        <v>12545409097.2423</v>
      </c>
      <c r="X1695" s="76">
        <v>1.9667046508699999E-2</v>
      </c>
      <c r="Y1695" s="71">
        <v>1</v>
      </c>
      <c r="Z1695" s="71">
        <v>0</v>
      </c>
      <c r="AA1695" s="71">
        <v>0</v>
      </c>
      <c r="AB1695" s="71">
        <v>0</v>
      </c>
      <c r="AC1695" s="73">
        <v>1</v>
      </c>
      <c r="AD1695" s="73">
        <v>0</v>
      </c>
      <c r="AE1695" s="1" t="s">
        <v>1566</v>
      </c>
      <c r="AF1695" s="1" t="s">
        <v>1450</v>
      </c>
      <c r="AG1695" s="1" t="s">
        <v>1451</v>
      </c>
      <c r="AI1695" s="2" t="str">
        <f>INDEX('ISO2-ISO3'!$D$1:$D$249, MATCH($N1695, 'ISO2-ISO3'!$C$1:$C$249, 0))</f>
        <v>HKG</v>
      </c>
      <c r="AJ1695" s="2" t="str">
        <f>INDEX('WB Country Groups'!$C$2:$C$219, MATCH($AI1695, 'WB Country Groups'!$B$2:$B$219, 0))</f>
        <v>East Asia &amp; Pacific</v>
      </c>
    </row>
    <row r="1696" spans="1:36">
      <c r="A1696" s="70">
        <v>45169</v>
      </c>
      <c r="B1696" s="70">
        <v>45169</v>
      </c>
      <c r="C1696" s="71">
        <v>892400</v>
      </c>
      <c r="D1696" s="1" t="s">
        <v>7458</v>
      </c>
      <c r="E1696" s="71">
        <v>3026801</v>
      </c>
      <c r="F1696" s="1">
        <v>253868103</v>
      </c>
      <c r="G1696" s="1" t="s">
        <v>7459</v>
      </c>
      <c r="H1696" s="72" t="s">
        <v>7460</v>
      </c>
      <c r="I1696" s="1" t="s">
        <v>7461</v>
      </c>
      <c r="J1696" s="73">
        <v>1</v>
      </c>
      <c r="K1696" s="73">
        <v>1</v>
      </c>
      <c r="L1696" s="73">
        <v>1</v>
      </c>
      <c r="M1696" s="1">
        <v>1</v>
      </c>
      <c r="N1696" s="1" t="s">
        <v>1375</v>
      </c>
      <c r="O1696" s="1" t="s">
        <v>1564</v>
      </c>
      <c r="P1696" s="1">
        <v>60108050</v>
      </c>
      <c r="Q1696" s="73">
        <v>291295889</v>
      </c>
      <c r="R1696" s="74">
        <v>131.72</v>
      </c>
      <c r="S1696" s="1" t="s">
        <v>1448</v>
      </c>
      <c r="T1696" s="75">
        <v>1</v>
      </c>
      <c r="U1696" s="76">
        <v>38369494499.080002</v>
      </c>
      <c r="V1696" s="77">
        <v>38369494499.080002</v>
      </c>
      <c r="W1696" s="77">
        <v>38369494499.080002</v>
      </c>
      <c r="X1696" s="76">
        <v>6.0150659654000002E-2</v>
      </c>
      <c r="Y1696" s="71">
        <v>1</v>
      </c>
      <c r="Z1696" s="71">
        <v>0</v>
      </c>
      <c r="AA1696" s="71">
        <v>0</v>
      </c>
      <c r="AB1696" s="71">
        <v>0</v>
      </c>
      <c r="AC1696" s="73">
        <v>1</v>
      </c>
      <c r="AD1696" s="73">
        <v>0</v>
      </c>
      <c r="AE1696" s="1" t="s">
        <v>1449</v>
      </c>
      <c r="AF1696" s="1" t="s">
        <v>1450</v>
      </c>
      <c r="AG1696" s="1" t="s">
        <v>1451</v>
      </c>
      <c r="AI1696" s="2" t="str">
        <f>INDEX('ISO2-ISO3'!$D$1:$D$249, MATCH($N1696, 'ISO2-ISO3'!$C$1:$C$249, 0))</f>
        <v>USA</v>
      </c>
      <c r="AJ1696" s="2" t="str">
        <f>INDEX('WB Country Groups'!$C$2:$C$219, MATCH($AI1696, 'WB Country Groups'!$B$2:$B$219, 0))</f>
        <v>North America</v>
      </c>
    </row>
    <row r="1697" spans="1:36">
      <c r="A1697" s="70">
        <v>45169</v>
      </c>
      <c r="B1697" s="70">
        <v>45169</v>
      </c>
      <c r="C1697" s="71">
        <v>892400</v>
      </c>
      <c r="D1697" s="1" t="s">
        <v>7462</v>
      </c>
      <c r="E1697" s="71">
        <v>3029201</v>
      </c>
      <c r="G1697" s="1" t="s">
        <v>7463</v>
      </c>
      <c r="H1697" s="72" t="s">
        <v>7464</v>
      </c>
      <c r="I1697" s="1" t="s">
        <v>7465</v>
      </c>
      <c r="J1697" s="73">
        <v>0.4</v>
      </c>
      <c r="K1697" s="73">
        <v>0.4</v>
      </c>
      <c r="L1697" s="73">
        <v>0.4</v>
      </c>
      <c r="M1697" s="1">
        <v>1</v>
      </c>
      <c r="N1697" s="1" t="s">
        <v>975</v>
      </c>
      <c r="O1697" s="1" t="s">
        <v>1467</v>
      </c>
      <c r="P1697" s="1">
        <v>20302010</v>
      </c>
      <c r="Q1697" s="73">
        <v>4562683364</v>
      </c>
      <c r="R1697" s="74">
        <v>5.81</v>
      </c>
      <c r="S1697" s="1" t="s">
        <v>1565</v>
      </c>
      <c r="T1697" s="75">
        <v>7.8417500000000002</v>
      </c>
      <c r="U1697" s="76">
        <v>1352207879.3555</v>
      </c>
      <c r="V1697" s="77">
        <v>1352207879.3555</v>
      </c>
      <c r="W1697" s="77">
        <v>17189420222.942299</v>
      </c>
      <c r="X1697" s="76">
        <v>2.1198141125999999E-3</v>
      </c>
      <c r="Y1697" s="71">
        <v>1</v>
      </c>
      <c r="Z1697" s="71">
        <v>0</v>
      </c>
      <c r="AA1697" s="71">
        <v>0</v>
      </c>
      <c r="AB1697" s="71">
        <v>0</v>
      </c>
      <c r="AC1697" s="73">
        <v>0.65</v>
      </c>
      <c r="AD1697" s="73">
        <v>0.35</v>
      </c>
      <c r="AE1697" s="1" t="s">
        <v>1566</v>
      </c>
      <c r="AF1697" s="1" t="s">
        <v>1450</v>
      </c>
      <c r="AG1697" s="1" t="s">
        <v>3494</v>
      </c>
      <c r="AI1697" s="2" t="str">
        <f>INDEX('ISO2-ISO3'!$D$1:$D$249, MATCH($N1697, 'ISO2-ISO3'!$C$1:$C$249, 0))</f>
        <v>CHN</v>
      </c>
      <c r="AJ1697" s="2" t="str">
        <f>INDEX('WB Country Groups'!$C$2:$C$219, MATCH($AI1697, 'WB Country Groups'!$B$2:$B$219, 0))</f>
        <v>East Asia &amp; Pacific</v>
      </c>
    </row>
    <row r="1698" spans="1:36">
      <c r="A1698" s="70">
        <v>45169</v>
      </c>
      <c r="B1698" s="70">
        <v>45169</v>
      </c>
      <c r="C1698" s="71">
        <v>892400</v>
      </c>
      <c r="D1698" s="1" t="s">
        <v>7466</v>
      </c>
      <c r="E1698" s="71">
        <v>3029203</v>
      </c>
      <c r="G1698" s="1" t="s">
        <v>7467</v>
      </c>
      <c r="H1698" s="72" t="s">
        <v>7468</v>
      </c>
      <c r="I1698" s="1" t="s">
        <v>7469</v>
      </c>
      <c r="J1698" s="73">
        <v>0.2</v>
      </c>
      <c r="K1698" s="73">
        <v>0.2</v>
      </c>
      <c r="L1698" s="73">
        <v>0.04</v>
      </c>
      <c r="M1698" s="1">
        <v>0.2</v>
      </c>
      <c r="N1698" s="1" t="s">
        <v>975</v>
      </c>
      <c r="O1698" s="1" t="s">
        <v>1467</v>
      </c>
      <c r="P1698" s="1">
        <v>20302010</v>
      </c>
      <c r="Q1698" s="73">
        <v>11638109434</v>
      </c>
      <c r="R1698" s="74">
        <v>8.65</v>
      </c>
      <c r="S1698" s="1" t="s">
        <v>3323</v>
      </c>
      <c r="T1698" s="75">
        <v>7.2785000000000002</v>
      </c>
      <c r="U1698" s="76">
        <v>553243918.96187401</v>
      </c>
      <c r="V1698" s="77">
        <v>553243918.96187401</v>
      </c>
      <c r="W1698" s="77">
        <v>17189420222.942299</v>
      </c>
      <c r="X1698" s="76">
        <v>8.6730323420000004E-4</v>
      </c>
      <c r="Y1698" s="71">
        <v>1</v>
      </c>
      <c r="Z1698" s="71">
        <v>0</v>
      </c>
      <c r="AA1698" s="71">
        <v>0</v>
      </c>
      <c r="AB1698" s="71">
        <v>0</v>
      </c>
      <c r="AC1698" s="73">
        <v>0.65</v>
      </c>
      <c r="AD1698" s="73">
        <v>0.35</v>
      </c>
      <c r="AE1698" s="1" t="s">
        <v>3324</v>
      </c>
      <c r="AF1698" s="1" t="s">
        <v>1450</v>
      </c>
      <c r="AG1698" s="1" t="s">
        <v>1585</v>
      </c>
      <c r="AI1698" s="2" t="str">
        <f>INDEX('ISO2-ISO3'!$D$1:$D$249, MATCH($N1698, 'ISO2-ISO3'!$C$1:$C$249, 0))</f>
        <v>CHN</v>
      </c>
      <c r="AJ1698" s="2" t="str">
        <f>INDEX('WB Country Groups'!$C$2:$C$219, MATCH($AI1698, 'WB Country Groups'!$B$2:$B$219, 0))</f>
        <v>East Asia &amp; Pacific</v>
      </c>
    </row>
    <row r="1699" spans="1:36">
      <c r="A1699" s="70">
        <v>45169</v>
      </c>
      <c r="B1699" s="70">
        <v>45169</v>
      </c>
      <c r="C1699" s="71">
        <v>892400</v>
      </c>
      <c r="D1699" s="1" t="s">
        <v>7470</v>
      </c>
      <c r="E1699" s="71">
        <v>3029602</v>
      </c>
      <c r="G1699" s="1" t="s">
        <v>7471</v>
      </c>
      <c r="H1699" s="72">
        <v>4713490</v>
      </c>
      <c r="I1699" s="1" t="s">
        <v>7472</v>
      </c>
      <c r="J1699" s="73">
        <v>0.85</v>
      </c>
      <c r="K1699" s="73">
        <v>0.85</v>
      </c>
      <c r="L1699" s="73">
        <v>0.85</v>
      </c>
      <c r="M1699" s="1">
        <v>1</v>
      </c>
      <c r="N1699" s="1" t="s">
        <v>1009</v>
      </c>
      <c r="O1699" s="1" t="s">
        <v>1467</v>
      </c>
      <c r="P1699" s="1">
        <v>20102010</v>
      </c>
      <c r="Q1699" s="73">
        <v>10753802</v>
      </c>
      <c r="R1699" s="74">
        <v>1758.5</v>
      </c>
      <c r="S1699" s="1" t="s">
        <v>1787</v>
      </c>
      <c r="T1699" s="75">
        <v>6.8669500000000001</v>
      </c>
      <c r="U1699" s="76">
        <v>2340773807.0686402</v>
      </c>
      <c r="V1699" s="77">
        <v>2340773807.0686402</v>
      </c>
      <c r="W1699" s="77">
        <v>5526380981.5129004</v>
      </c>
      <c r="X1699" s="76">
        <v>3.6695580807999998E-3</v>
      </c>
      <c r="Y1699" s="71">
        <v>0</v>
      </c>
      <c r="Z1699" s="71">
        <v>1</v>
      </c>
      <c r="AA1699" s="71">
        <v>0</v>
      </c>
      <c r="AB1699" s="71">
        <v>0</v>
      </c>
      <c r="AC1699" s="73">
        <v>1</v>
      </c>
      <c r="AD1699" s="73">
        <v>0</v>
      </c>
      <c r="AE1699" s="1" t="s">
        <v>1788</v>
      </c>
      <c r="AF1699" s="1" t="s">
        <v>1450</v>
      </c>
      <c r="AG1699" s="1" t="s">
        <v>1619</v>
      </c>
      <c r="AI1699" s="2" t="str">
        <f>INDEX('ISO2-ISO3'!$D$1:$D$249, MATCH($N1699, 'ISO2-ISO3'!$C$1:$C$249, 0))</f>
        <v>DNK</v>
      </c>
      <c r="AJ1699" s="2" t="str">
        <f>INDEX('WB Country Groups'!$C$2:$C$219, MATCH($AI1699, 'WB Country Groups'!$B$2:$B$219, 0))</f>
        <v>Europe &amp; Central Asia</v>
      </c>
    </row>
    <row r="1700" spans="1:36">
      <c r="A1700" s="70">
        <v>45169</v>
      </c>
      <c r="B1700" s="70">
        <v>45169</v>
      </c>
      <c r="C1700" s="71">
        <v>892400</v>
      </c>
      <c r="D1700" s="1" t="s">
        <v>7473</v>
      </c>
      <c r="E1700" s="71">
        <v>3029701</v>
      </c>
      <c r="G1700" s="1" t="s">
        <v>7474</v>
      </c>
      <c r="H1700" s="72" t="s">
        <v>7475</v>
      </c>
      <c r="I1700" s="1" t="s">
        <v>7476</v>
      </c>
      <c r="J1700" s="73">
        <v>0.7</v>
      </c>
      <c r="K1700" s="73">
        <v>0.7</v>
      </c>
      <c r="L1700" s="73">
        <v>0.7</v>
      </c>
      <c r="M1700" s="1">
        <v>1</v>
      </c>
      <c r="N1700" s="1" t="s">
        <v>1369</v>
      </c>
      <c r="O1700" s="1" t="s">
        <v>1484</v>
      </c>
      <c r="P1700" s="1">
        <v>40301040</v>
      </c>
      <c r="Q1700" s="73">
        <v>303235974</v>
      </c>
      <c r="R1700" s="74">
        <v>24.9</v>
      </c>
      <c r="S1700" s="1" t="s">
        <v>1669</v>
      </c>
      <c r="T1700" s="75">
        <v>0.78917255257862096</v>
      </c>
      <c r="U1700" s="76">
        <v>6697398445.4349604</v>
      </c>
      <c r="V1700" s="77">
        <v>6697398445.4349604</v>
      </c>
      <c r="W1700" s="77">
        <v>9567712064.9070892</v>
      </c>
      <c r="X1700" s="76">
        <v>1.04993026288E-2</v>
      </c>
      <c r="Y1700" s="71">
        <v>0</v>
      </c>
      <c r="Z1700" s="71">
        <v>1</v>
      </c>
      <c r="AA1700" s="71">
        <v>0</v>
      </c>
      <c r="AB1700" s="71">
        <v>0</v>
      </c>
      <c r="AC1700" s="73">
        <v>1</v>
      </c>
      <c r="AD1700" s="73">
        <v>0</v>
      </c>
      <c r="AE1700" s="1" t="s">
        <v>1670</v>
      </c>
      <c r="AF1700" s="1" t="s">
        <v>1450</v>
      </c>
      <c r="AG1700" s="1" t="s">
        <v>1451</v>
      </c>
      <c r="AI1700" s="2" t="str">
        <f>INDEX('ISO2-ISO3'!$D$1:$D$249, MATCH($N1700, 'ISO2-ISO3'!$C$1:$C$249, 0))</f>
        <v>GBR</v>
      </c>
      <c r="AJ1700" s="2" t="str">
        <f>INDEX('WB Country Groups'!$C$2:$C$219, MATCH($AI1700, 'WB Country Groups'!$B$2:$B$219, 0))</f>
        <v>Europe &amp; Central Asia</v>
      </c>
    </row>
    <row r="1701" spans="1:36">
      <c r="A1701" s="70">
        <v>45169</v>
      </c>
      <c r="B1701" s="70">
        <v>45169</v>
      </c>
      <c r="C1701" s="71">
        <v>892400</v>
      </c>
      <c r="D1701" s="1" t="s">
        <v>7477</v>
      </c>
      <c r="E1701" s="71">
        <v>3030401</v>
      </c>
      <c r="G1701" s="1" t="s">
        <v>7478</v>
      </c>
      <c r="H1701" s="72" t="s">
        <v>7479</v>
      </c>
      <c r="I1701" s="1" t="s">
        <v>7480</v>
      </c>
      <c r="J1701" s="73">
        <v>1</v>
      </c>
      <c r="K1701" s="73">
        <v>1</v>
      </c>
      <c r="L1701" s="73">
        <v>1</v>
      </c>
      <c r="M1701" s="1">
        <v>1</v>
      </c>
      <c r="N1701" s="1" t="s">
        <v>1369</v>
      </c>
      <c r="O1701" s="1" t="s">
        <v>1467</v>
      </c>
      <c r="P1701" s="1">
        <v>20106020</v>
      </c>
      <c r="Q1701" s="73">
        <v>73776048</v>
      </c>
      <c r="R1701" s="74">
        <v>101.35</v>
      </c>
      <c r="S1701" s="1" t="s">
        <v>1669</v>
      </c>
      <c r="T1701" s="75">
        <v>0.78917255257862096</v>
      </c>
      <c r="U1701" s="76">
        <v>9474737103.2713203</v>
      </c>
      <c r="V1701" s="77">
        <v>9474737103.2713203</v>
      </c>
      <c r="W1701" s="77">
        <v>9474737103.2713203</v>
      </c>
      <c r="X1701" s="76">
        <v>1.4853249808200001E-2</v>
      </c>
      <c r="Y1701" s="71">
        <v>0</v>
      </c>
      <c r="Z1701" s="71">
        <v>1</v>
      </c>
      <c r="AA1701" s="71">
        <v>0</v>
      </c>
      <c r="AB1701" s="71">
        <v>0</v>
      </c>
      <c r="AC1701" s="73">
        <v>0</v>
      </c>
      <c r="AD1701" s="73">
        <v>1</v>
      </c>
      <c r="AE1701" s="1" t="s">
        <v>1670</v>
      </c>
      <c r="AF1701" s="1" t="s">
        <v>1450</v>
      </c>
      <c r="AG1701" s="1" t="s">
        <v>1451</v>
      </c>
      <c r="AI1701" s="2" t="str">
        <f>INDEX('ISO2-ISO3'!$D$1:$D$249, MATCH($N1701, 'ISO2-ISO3'!$C$1:$C$249, 0))</f>
        <v>GBR</v>
      </c>
      <c r="AJ1701" s="2" t="str">
        <f>INDEX('WB Country Groups'!$C$2:$C$219, MATCH($AI1701, 'WB Country Groups'!$B$2:$B$219, 0))</f>
        <v>Europe &amp; Central Asia</v>
      </c>
    </row>
    <row r="1702" spans="1:36">
      <c r="A1702" s="70">
        <v>45169</v>
      </c>
      <c r="B1702" s="70">
        <v>45169</v>
      </c>
      <c r="C1702" s="71">
        <v>892400</v>
      </c>
      <c r="D1702" s="1" t="s">
        <v>7481</v>
      </c>
      <c r="E1702" s="71">
        <v>3031901</v>
      </c>
      <c r="G1702" s="1" t="s">
        <v>7482</v>
      </c>
      <c r="H1702" s="72" t="s">
        <v>7483</v>
      </c>
      <c r="I1702" s="1" t="s">
        <v>7484</v>
      </c>
      <c r="J1702" s="73">
        <v>0.8</v>
      </c>
      <c r="K1702" s="73">
        <v>0.8</v>
      </c>
      <c r="L1702" s="73">
        <v>0.8</v>
      </c>
      <c r="M1702" s="1">
        <v>1</v>
      </c>
      <c r="N1702" s="1" t="s">
        <v>1322</v>
      </c>
      <c r="O1702" s="1" t="s">
        <v>1474</v>
      </c>
      <c r="P1702" s="1">
        <v>45203010</v>
      </c>
      <c r="Q1702" s="73">
        <v>2595227888</v>
      </c>
      <c r="R1702" s="74">
        <v>97.9</v>
      </c>
      <c r="S1702" s="1" t="s">
        <v>1613</v>
      </c>
      <c r="T1702" s="75">
        <v>10.9499</v>
      </c>
      <c r="U1702" s="76">
        <v>18562566615.965401</v>
      </c>
      <c r="V1702" s="77">
        <v>18562566615.965401</v>
      </c>
      <c r="W1702" s="77">
        <v>24188922751.367599</v>
      </c>
      <c r="X1702" s="76">
        <v>2.9099956655600001E-2</v>
      </c>
      <c r="Y1702" s="71">
        <v>1</v>
      </c>
      <c r="Z1702" s="71">
        <v>0</v>
      </c>
      <c r="AA1702" s="71">
        <v>0</v>
      </c>
      <c r="AB1702" s="71">
        <v>0</v>
      </c>
      <c r="AC1702" s="73">
        <v>0</v>
      </c>
      <c r="AD1702" s="73">
        <v>1</v>
      </c>
      <c r="AE1702" s="1" t="s">
        <v>1614</v>
      </c>
      <c r="AF1702" s="1" t="s">
        <v>1450</v>
      </c>
      <c r="AG1702" s="1" t="s">
        <v>1619</v>
      </c>
      <c r="AI1702" s="2" t="str">
        <f>INDEX('ISO2-ISO3'!$D$1:$D$249, MATCH($N1702, 'ISO2-ISO3'!$C$1:$C$249, 0))</f>
        <v>SWE</v>
      </c>
      <c r="AJ1702" s="2" t="str">
        <f>INDEX('WB Country Groups'!$C$2:$C$219, MATCH($AI1702, 'WB Country Groups'!$B$2:$B$219, 0))</f>
        <v>Europe &amp; Central Asia</v>
      </c>
    </row>
    <row r="1703" spans="1:36">
      <c r="A1703" s="70">
        <v>45169</v>
      </c>
      <c r="B1703" s="70">
        <v>45169</v>
      </c>
      <c r="C1703" s="71">
        <v>892400</v>
      </c>
      <c r="D1703" s="1" t="s">
        <v>7485</v>
      </c>
      <c r="E1703" s="71">
        <v>3032501</v>
      </c>
      <c r="G1703" s="1" t="s">
        <v>7486</v>
      </c>
      <c r="H1703" s="72" t="s">
        <v>7487</v>
      </c>
      <c r="I1703" s="1" t="s">
        <v>7488</v>
      </c>
      <c r="J1703" s="73">
        <v>0.35</v>
      </c>
      <c r="K1703" s="73">
        <v>0.35</v>
      </c>
      <c r="L1703" s="73">
        <v>0.35</v>
      </c>
      <c r="M1703" s="1">
        <v>1</v>
      </c>
      <c r="N1703" s="1" t="s">
        <v>1042</v>
      </c>
      <c r="O1703" s="1" t="s">
        <v>1447</v>
      </c>
      <c r="P1703" s="1">
        <v>35101010</v>
      </c>
      <c r="Q1703" s="73">
        <v>118361220</v>
      </c>
      <c r="R1703" s="74">
        <v>95.6</v>
      </c>
      <c r="S1703" s="1" t="s">
        <v>1456</v>
      </c>
      <c r="T1703" s="75">
        <v>0.92136177270005104</v>
      </c>
      <c r="U1703" s="76">
        <v>4298383695.2494202</v>
      </c>
      <c r="V1703" s="77">
        <v>4298383695.2494202</v>
      </c>
      <c r="W1703" s="77">
        <v>12281096272.141199</v>
      </c>
      <c r="X1703" s="76">
        <v>6.7384420382000003E-3</v>
      </c>
      <c r="Y1703" s="71">
        <v>0</v>
      </c>
      <c r="Z1703" s="71">
        <v>1</v>
      </c>
      <c r="AA1703" s="71">
        <v>0</v>
      </c>
      <c r="AB1703" s="71">
        <v>0</v>
      </c>
      <c r="AC1703" s="73">
        <v>0</v>
      </c>
      <c r="AD1703" s="73">
        <v>1</v>
      </c>
      <c r="AE1703" s="1" t="s">
        <v>1457</v>
      </c>
      <c r="AF1703" s="1" t="s">
        <v>1450</v>
      </c>
      <c r="AG1703" s="1" t="s">
        <v>1451</v>
      </c>
      <c r="AI1703" s="2" t="str">
        <f>INDEX('ISO2-ISO3'!$D$1:$D$249, MATCH($N1703, 'ISO2-ISO3'!$C$1:$C$249, 0))</f>
        <v>FRA</v>
      </c>
      <c r="AJ1703" s="2" t="str">
        <f>INDEX('WB Country Groups'!$C$2:$C$219, MATCH($AI1703, 'WB Country Groups'!$B$2:$B$219, 0))</f>
        <v>Europe &amp; Central Asia</v>
      </c>
    </row>
    <row r="1704" spans="1:36">
      <c r="A1704" s="70">
        <v>45169</v>
      </c>
      <c r="B1704" s="70">
        <v>45169</v>
      </c>
      <c r="C1704" s="71">
        <v>892400</v>
      </c>
      <c r="D1704" s="1" t="s">
        <v>7489</v>
      </c>
      <c r="E1704" s="71">
        <v>3033801</v>
      </c>
      <c r="G1704" s="1" t="s">
        <v>7490</v>
      </c>
      <c r="H1704" s="72">
        <v>6900580</v>
      </c>
      <c r="I1704" s="1" t="s">
        <v>7491</v>
      </c>
      <c r="J1704" s="73">
        <v>0.6</v>
      </c>
      <c r="K1704" s="73">
        <v>0.6</v>
      </c>
      <c r="L1704" s="73">
        <v>0.6</v>
      </c>
      <c r="M1704" s="1">
        <v>1</v>
      </c>
      <c r="N1704" s="1" t="s">
        <v>1115</v>
      </c>
      <c r="O1704" s="1" t="s">
        <v>1467</v>
      </c>
      <c r="P1704" s="1">
        <v>20107010</v>
      </c>
      <c r="Q1704" s="73">
        <v>354056516</v>
      </c>
      <c r="R1704" s="74">
        <v>8695</v>
      </c>
      <c r="S1704" s="1" t="s">
        <v>1479</v>
      </c>
      <c r="T1704" s="75">
        <v>145.58500000000001</v>
      </c>
      <c r="U1704" s="76">
        <v>12687521681.299601</v>
      </c>
      <c r="V1704" s="77">
        <v>12687521681.299601</v>
      </c>
      <c r="W1704" s="77">
        <v>21145869468.8326</v>
      </c>
      <c r="X1704" s="76">
        <v>1.9889831973799999E-2</v>
      </c>
      <c r="Y1704" s="71">
        <v>1</v>
      </c>
      <c r="Z1704" s="71">
        <v>0</v>
      </c>
      <c r="AA1704" s="71">
        <v>0</v>
      </c>
      <c r="AB1704" s="71">
        <v>0</v>
      </c>
      <c r="AC1704" s="73">
        <v>1</v>
      </c>
      <c r="AD1704" s="73">
        <v>0</v>
      </c>
      <c r="AE1704" s="1" t="s">
        <v>1480</v>
      </c>
      <c r="AF1704" s="1" t="s">
        <v>1450</v>
      </c>
      <c r="AG1704" s="1" t="s">
        <v>1451</v>
      </c>
      <c r="AI1704" s="2" t="str">
        <f>INDEX('ISO2-ISO3'!$D$1:$D$249, MATCH($N1704, 'ISO2-ISO3'!$C$1:$C$249, 0))</f>
        <v>JPN</v>
      </c>
      <c r="AJ1704" s="2" t="str">
        <f>INDEX('WB Country Groups'!$C$2:$C$219, MATCH($AI1704, 'WB Country Groups'!$B$2:$B$219, 0))</f>
        <v>East Asia &amp; Pacific</v>
      </c>
    </row>
    <row r="1705" spans="1:36">
      <c r="A1705" s="70">
        <v>45169</v>
      </c>
      <c r="B1705" s="70">
        <v>45169</v>
      </c>
      <c r="C1705" s="71">
        <v>892400</v>
      </c>
      <c r="D1705" s="1" t="s">
        <v>7492</v>
      </c>
      <c r="E1705" s="71">
        <v>3034001</v>
      </c>
      <c r="G1705" s="1" t="s">
        <v>7493</v>
      </c>
      <c r="H1705" s="72" t="s">
        <v>7494</v>
      </c>
      <c r="I1705" s="1" t="s">
        <v>7495</v>
      </c>
      <c r="J1705" s="73">
        <v>0.8</v>
      </c>
      <c r="K1705" s="73">
        <v>0.8</v>
      </c>
      <c r="L1705" s="73">
        <v>0.8</v>
      </c>
      <c r="M1705" s="1">
        <v>1</v>
      </c>
      <c r="N1705" s="1" t="s">
        <v>975</v>
      </c>
      <c r="O1705" s="1" t="s">
        <v>1499</v>
      </c>
      <c r="P1705" s="1">
        <v>30202030</v>
      </c>
      <c r="Q1705" s="73">
        <v>3952464590</v>
      </c>
      <c r="R1705" s="74">
        <v>26.4</v>
      </c>
      <c r="S1705" s="1" t="s">
        <v>1565</v>
      </c>
      <c r="T1705" s="75">
        <v>7.8417500000000002</v>
      </c>
      <c r="U1705" s="76">
        <v>10645079496.387899</v>
      </c>
      <c r="V1705" s="77">
        <v>10645079496.387899</v>
      </c>
      <c r="W1705" s="77">
        <v>13306349370.4849</v>
      </c>
      <c r="X1705" s="76">
        <v>1.6687959071E-2</v>
      </c>
      <c r="Y1705" s="71">
        <v>1</v>
      </c>
      <c r="Z1705" s="71">
        <v>0</v>
      </c>
      <c r="AA1705" s="71">
        <v>0</v>
      </c>
      <c r="AB1705" s="71">
        <v>0</v>
      </c>
      <c r="AC1705" s="73">
        <v>0</v>
      </c>
      <c r="AD1705" s="73">
        <v>1</v>
      </c>
      <c r="AE1705" s="1" t="s">
        <v>1566</v>
      </c>
      <c r="AF1705" s="1" t="s">
        <v>1450</v>
      </c>
      <c r="AG1705" s="1" t="s">
        <v>3271</v>
      </c>
      <c r="AI1705" s="2" t="str">
        <f>INDEX('ISO2-ISO3'!$D$1:$D$249, MATCH($N1705, 'ISO2-ISO3'!$C$1:$C$249, 0))</f>
        <v>CHN</v>
      </c>
      <c r="AJ1705" s="2" t="str">
        <f>INDEX('WB Country Groups'!$C$2:$C$219, MATCH($AI1705, 'WB Country Groups'!$B$2:$B$219, 0))</f>
        <v>East Asia &amp; Pacific</v>
      </c>
    </row>
    <row r="1706" spans="1:36">
      <c r="A1706" s="70">
        <v>45169</v>
      </c>
      <c r="B1706" s="70">
        <v>45169</v>
      </c>
      <c r="C1706" s="71">
        <v>892400</v>
      </c>
      <c r="D1706" s="1" t="s">
        <v>7496</v>
      </c>
      <c r="E1706" s="71">
        <v>3034301</v>
      </c>
      <c r="G1706" s="1" t="s">
        <v>7497</v>
      </c>
      <c r="H1706" s="72">
        <v>6417165</v>
      </c>
      <c r="I1706" s="1" t="s">
        <v>7498</v>
      </c>
      <c r="J1706" s="73">
        <v>0.55000000000000004</v>
      </c>
      <c r="K1706" s="73">
        <v>0.55000000000000004</v>
      </c>
      <c r="L1706" s="73">
        <v>0.55000000000000004</v>
      </c>
      <c r="M1706" s="1">
        <v>1</v>
      </c>
      <c r="N1706" s="1" t="s">
        <v>1330</v>
      </c>
      <c r="O1706" s="1" t="s">
        <v>1455</v>
      </c>
      <c r="P1706" s="1">
        <v>25504050</v>
      </c>
      <c r="Q1706" s="73">
        <v>557102580</v>
      </c>
      <c r="R1706" s="74">
        <v>679</v>
      </c>
      <c r="S1706" s="1" t="s">
        <v>3111</v>
      </c>
      <c r="T1706" s="75">
        <v>31.846499999999999</v>
      </c>
      <c r="U1706" s="76">
        <v>6532898701.6155596</v>
      </c>
      <c r="V1706" s="77">
        <v>6532898701.6155596</v>
      </c>
      <c r="W1706" s="77">
        <v>11877997639.301001</v>
      </c>
      <c r="X1706" s="76">
        <v>1.0241421511700001E-2</v>
      </c>
      <c r="Y1706" s="71">
        <v>1</v>
      </c>
      <c r="Z1706" s="71">
        <v>0</v>
      </c>
      <c r="AA1706" s="71">
        <v>0</v>
      </c>
      <c r="AB1706" s="71">
        <v>0</v>
      </c>
      <c r="AC1706" s="73">
        <v>0</v>
      </c>
      <c r="AD1706" s="73">
        <v>1</v>
      </c>
      <c r="AE1706" s="1" t="s">
        <v>3112</v>
      </c>
      <c r="AF1706" s="1" t="s">
        <v>1450</v>
      </c>
      <c r="AG1706" s="1" t="s">
        <v>1451</v>
      </c>
      <c r="AI1706" s="2" t="str">
        <f>INDEX('ISO2-ISO3'!$D$1:$D$249, MATCH($N1706, 'ISO2-ISO3'!$C$1:$C$249, 0))</f>
        <v>TWN</v>
      </c>
      <c r="AJ1706" s="2" t="str">
        <f>INDEX('WB Country Groups'!$C$2:$C$219, MATCH($AI1706, 'WB Country Groups'!$B$2:$B$219, 0))</f>
        <v>East Asia &amp; Pacific</v>
      </c>
    </row>
    <row r="1707" spans="1:36">
      <c r="A1707" s="70">
        <v>45169</v>
      </c>
      <c r="B1707" s="70">
        <v>45169</v>
      </c>
      <c r="C1707" s="71">
        <v>892400</v>
      </c>
      <c r="D1707" s="1" t="s">
        <v>7499</v>
      </c>
      <c r="E1707" s="71">
        <v>3034401</v>
      </c>
      <c r="G1707" s="1" t="s">
        <v>7500</v>
      </c>
      <c r="H1707" s="72" t="s">
        <v>7501</v>
      </c>
      <c r="I1707" s="1" t="s">
        <v>7502</v>
      </c>
      <c r="J1707" s="73">
        <v>0.7</v>
      </c>
      <c r="K1707" s="73">
        <v>0.7</v>
      </c>
      <c r="L1707" s="73">
        <v>0.7</v>
      </c>
      <c r="M1707" s="1">
        <v>1</v>
      </c>
      <c r="N1707" s="1" t="s">
        <v>1330</v>
      </c>
      <c r="O1707" s="1" t="s">
        <v>1484</v>
      </c>
      <c r="P1707" s="1">
        <v>40101010</v>
      </c>
      <c r="Q1707" s="73">
        <v>14709382165</v>
      </c>
      <c r="R1707" s="74">
        <v>26.25</v>
      </c>
      <c r="S1707" s="1" t="s">
        <v>3111</v>
      </c>
      <c r="T1707" s="75">
        <v>31.846499999999999</v>
      </c>
      <c r="U1707" s="76">
        <v>8487114668.23277</v>
      </c>
      <c r="V1707" s="77">
        <v>8487114668.23277</v>
      </c>
      <c r="W1707" s="77">
        <v>12124449526.046801</v>
      </c>
      <c r="X1707" s="76">
        <v>1.3304984924E-2</v>
      </c>
      <c r="Y1707" s="71">
        <v>1</v>
      </c>
      <c r="Z1707" s="71">
        <v>0</v>
      </c>
      <c r="AA1707" s="71">
        <v>0</v>
      </c>
      <c r="AB1707" s="71">
        <v>0</v>
      </c>
      <c r="AC1707" s="73">
        <v>1</v>
      </c>
      <c r="AD1707" s="73">
        <v>0</v>
      </c>
      <c r="AE1707" s="1" t="s">
        <v>3112</v>
      </c>
      <c r="AF1707" s="1" t="s">
        <v>1450</v>
      </c>
      <c r="AG1707" s="1" t="s">
        <v>1451</v>
      </c>
      <c r="AI1707" s="2" t="str">
        <f>INDEX('ISO2-ISO3'!$D$1:$D$249, MATCH($N1707, 'ISO2-ISO3'!$C$1:$C$249, 0))</f>
        <v>TWN</v>
      </c>
      <c r="AJ1707" s="2" t="str">
        <f>INDEX('WB Country Groups'!$C$2:$C$219, MATCH($AI1707, 'WB Country Groups'!$B$2:$B$219, 0))</f>
        <v>East Asia &amp; Pacific</v>
      </c>
    </row>
    <row r="1708" spans="1:36">
      <c r="A1708" s="70">
        <v>45169</v>
      </c>
      <c r="B1708" s="70">
        <v>45169</v>
      </c>
      <c r="C1708" s="71">
        <v>892400</v>
      </c>
      <c r="D1708" s="1" t="s">
        <v>7503</v>
      </c>
      <c r="E1708" s="71">
        <v>3035701</v>
      </c>
      <c r="G1708" s="1" t="s">
        <v>7504</v>
      </c>
      <c r="H1708" s="72">
        <v>6135661</v>
      </c>
      <c r="I1708" s="1" t="s">
        <v>7505</v>
      </c>
      <c r="J1708" s="73">
        <v>0.65</v>
      </c>
      <c r="K1708" s="73">
        <v>0.55000000000000004</v>
      </c>
      <c r="L1708" s="73">
        <v>0.55000000000000004</v>
      </c>
      <c r="M1708" s="1">
        <v>1</v>
      </c>
      <c r="N1708" s="1" t="s">
        <v>1097</v>
      </c>
      <c r="O1708" s="1" t="s">
        <v>1484</v>
      </c>
      <c r="P1708" s="1">
        <v>40101010</v>
      </c>
      <c r="Q1708" s="73">
        <v>1986556582</v>
      </c>
      <c r="R1708" s="74">
        <v>1758.75</v>
      </c>
      <c r="S1708" s="1" t="s">
        <v>3305</v>
      </c>
      <c r="T1708" s="75">
        <v>82.786249999999995</v>
      </c>
      <c r="U1708" s="76">
        <v>23211837880.395302</v>
      </c>
      <c r="V1708" s="77">
        <v>23211837880.395302</v>
      </c>
      <c r="W1708" s="77">
        <v>42203341600.718697</v>
      </c>
      <c r="X1708" s="76">
        <v>3.6388474190700001E-2</v>
      </c>
      <c r="Y1708" s="71">
        <v>1</v>
      </c>
      <c r="Z1708" s="71">
        <v>0</v>
      </c>
      <c r="AA1708" s="71">
        <v>0</v>
      </c>
      <c r="AB1708" s="71">
        <v>0</v>
      </c>
      <c r="AC1708" s="73">
        <v>0</v>
      </c>
      <c r="AD1708" s="73">
        <v>1</v>
      </c>
      <c r="AE1708" s="1" t="s">
        <v>3306</v>
      </c>
      <c r="AF1708" s="1" t="s">
        <v>1450</v>
      </c>
      <c r="AG1708" s="1" t="s">
        <v>1451</v>
      </c>
      <c r="AI1708" s="2" t="str">
        <f>INDEX('ISO2-ISO3'!$D$1:$D$249, MATCH($N1708, 'ISO2-ISO3'!$C$1:$C$249, 0))</f>
        <v>IND</v>
      </c>
      <c r="AJ1708" s="2" t="str">
        <f>INDEX('WB Country Groups'!$C$2:$C$219, MATCH($AI1708, 'WB Country Groups'!$B$2:$B$219, 0))</f>
        <v>South Asia</v>
      </c>
    </row>
    <row r="1709" spans="1:36">
      <c r="A1709" s="70">
        <v>45169</v>
      </c>
      <c r="B1709" s="70">
        <v>45169</v>
      </c>
      <c r="C1709" s="71">
        <v>892400</v>
      </c>
      <c r="D1709" s="1" t="s">
        <v>7506</v>
      </c>
      <c r="E1709" s="71">
        <v>3036301</v>
      </c>
      <c r="G1709" s="1" t="s">
        <v>7507</v>
      </c>
      <c r="H1709" s="72">
        <v>6726816</v>
      </c>
      <c r="I1709" s="1" t="s">
        <v>7508</v>
      </c>
      <c r="J1709" s="73">
        <v>0.35</v>
      </c>
      <c r="K1709" s="73">
        <v>0.35</v>
      </c>
      <c r="L1709" s="73">
        <v>0.35</v>
      </c>
      <c r="M1709" s="1">
        <v>1</v>
      </c>
      <c r="N1709" s="1" t="s">
        <v>1097</v>
      </c>
      <c r="O1709" s="1" t="s">
        <v>1462</v>
      </c>
      <c r="P1709" s="1">
        <v>15104050</v>
      </c>
      <c r="Q1709" s="73">
        <v>1020088097</v>
      </c>
      <c r="R1709" s="74">
        <v>684.5</v>
      </c>
      <c r="S1709" s="1" t="s">
        <v>3305</v>
      </c>
      <c r="T1709" s="75">
        <v>82.786249999999995</v>
      </c>
      <c r="U1709" s="76">
        <v>2952031355.9168901</v>
      </c>
      <c r="V1709" s="77">
        <v>2952031355.9168901</v>
      </c>
      <c r="W1709" s="77">
        <v>8434375302.6197004</v>
      </c>
      <c r="X1709" s="76">
        <v>4.6278074729999997E-3</v>
      </c>
      <c r="Y1709" s="71">
        <v>0</v>
      </c>
      <c r="Z1709" s="71">
        <v>1</v>
      </c>
      <c r="AA1709" s="71">
        <v>0</v>
      </c>
      <c r="AB1709" s="71">
        <v>0</v>
      </c>
      <c r="AC1709" s="73">
        <v>0.5</v>
      </c>
      <c r="AD1709" s="73">
        <v>0.5</v>
      </c>
      <c r="AE1709" s="1" t="s">
        <v>3306</v>
      </c>
      <c r="AF1709" s="1" t="s">
        <v>1450</v>
      </c>
      <c r="AG1709" s="1" t="s">
        <v>1451</v>
      </c>
      <c r="AI1709" s="2" t="str">
        <f>INDEX('ISO2-ISO3'!$D$1:$D$249, MATCH($N1709, 'ISO2-ISO3'!$C$1:$C$249, 0))</f>
        <v>IND</v>
      </c>
      <c r="AJ1709" s="2" t="str">
        <f>INDEX('WB Country Groups'!$C$2:$C$219, MATCH($AI1709, 'WB Country Groups'!$B$2:$B$219, 0))</f>
        <v>South Asia</v>
      </c>
    </row>
    <row r="1710" spans="1:36">
      <c r="A1710" s="70">
        <v>45169</v>
      </c>
      <c r="B1710" s="70">
        <v>45169</v>
      </c>
      <c r="C1710" s="71">
        <v>892400</v>
      </c>
      <c r="D1710" s="1" t="s">
        <v>7509</v>
      </c>
      <c r="E1710" s="71">
        <v>3036901</v>
      </c>
      <c r="G1710" s="1" t="s">
        <v>7510</v>
      </c>
      <c r="H1710" s="72">
        <v>6821807</v>
      </c>
      <c r="I1710" s="1" t="s">
        <v>7511</v>
      </c>
      <c r="J1710" s="73">
        <v>0.65</v>
      </c>
      <c r="K1710" s="73">
        <v>0.65</v>
      </c>
      <c r="L1710" s="73">
        <v>0.65</v>
      </c>
      <c r="M1710" s="1">
        <v>1</v>
      </c>
      <c r="N1710" s="1" t="s">
        <v>908</v>
      </c>
      <c r="O1710" s="1" t="s">
        <v>1484</v>
      </c>
      <c r="P1710" s="1">
        <v>40201030</v>
      </c>
      <c r="Q1710" s="73">
        <v>360967863</v>
      </c>
      <c r="R1710" s="74">
        <v>33.01</v>
      </c>
      <c r="S1710" s="1" t="s">
        <v>1578</v>
      </c>
      <c r="T1710" s="75">
        <v>1.54404385084536</v>
      </c>
      <c r="U1710" s="76">
        <v>5016118517.7603998</v>
      </c>
      <c r="V1710" s="77">
        <v>5016118517.7603998</v>
      </c>
      <c r="W1710" s="77">
        <v>7717105411.9390697</v>
      </c>
      <c r="X1710" s="76">
        <v>7.8636125309E-3</v>
      </c>
      <c r="Y1710" s="71">
        <v>0</v>
      </c>
      <c r="Z1710" s="71">
        <v>1</v>
      </c>
      <c r="AA1710" s="71">
        <v>0</v>
      </c>
      <c r="AB1710" s="71">
        <v>0</v>
      </c>
      <c r="AC1710" s="73">
        <v>1</v>
      </c>
      <c r="AD1710" s="73">
        <v>0</v>
      </c>
      <c r="AE1710" s="1" t="s">
        <v>1579</v>
      </c>
      <c r="AF1710" s="1" t="s">
        <v>1450</v>
      </c>
      <c r="AG1710" s="1" t="s">
        <v>1451</v>
      </c>
      <c r="AI1710" s="2" t="str">
        <f>INDEX('ISO2-ISO3'!$D$1:$D$249, MATCH($N1710, 'ISO2-ISO3'!$C$1:$C$249, 0))</f>
        <v>AUS</v>
      </c>
      <c r="AJ1710" s="2" t="str">
        <f>INDEX('WB Country Groups'!$C$2:$C$219, MATCH($AI1710, 'WB Country Groups'!$B$2:$B$219, 0))</f>
        <v>East Asia &amp; Pacific</v>
      </c>
    </row>
    <row r="1711" spans="1:36">
      <c r="A1711" s="70">
        <v>45169</v>
      </c>
      <c r="B1711" s="70">
        <v>45169</v>
      </c>
      <c r="C1711" s="71">
        <v>892400</v>
      </c>
      <c r="D1711" s="1" t="s">
        <v>7512</v>
      </c>
      <c r="E1711" s="71">
        <v>3037401</v>
      </c>
      <c r="F1711" s="1">
        <v>150870103</v>
      </c>
      <c r="G1711" s="1" t="s">
        <v>7513</v>
      </c>
      <c r="H1711" s="72" t="s">
        <v>7514</v>
      </c>
      <c r="I1711" s="1" t="s">
        <v>7515</v>
      </c>
      <c r="J1711" s="73">
        <v>0.95</v>
      </c>
      <c r="K1711" s="73">
        <v>0.95</v>
      </c>
      <c r="L1711" s="73">
        <v>0.95</v>
      </c>
      <c r="M1711" s="1">
        <v>1</v>
      </c>
      <c r="N1711" s="1" t="s">
        <v>1375</v>
      </c>
      <c r="O1711" s="1" t="s">
        <v>1462</v>
      </c>
      <c r="P1711" s="1">
        <v>15101050</v>
      </c>
      <c r="Q1711" s="73">
        <v>110824914</v>
      </c>
      <c r="R1711" s="74">
        <v>126.36</v>
      </c>
      <c r="S1711" s="1" t="s">
        <v>1448</v>
      </c>
      <c r="T1711" s="75">
        <v>1</v>
      </c>
      <c r="U1711" s="76">
        <v>13303644326.388</v>
      </c>
      <c r="V1711" s="77">
        <v>13303644326.388</v>
      </c>
      <c r="W1711" s="77">
        <v>14003836133.040001</v>
      </c>
      <c r="X1711" s="76">
        <v>2.0855708225600001E-2</v>
      </c>
      <c r="Y1711" s="71">
        <v>0</v>
      </c>
      <c r="Z1711" s="71">
        <v>1</v>
      </c>
      <c r="AA1711" s="71">
        <v>0</v>
      </c>
      <c r="AB1711" s="71">
        <v>0</v>
      </c>
      <c r="AC1711" s="73">
        <v>1</v>
      </c>
      <c r="AD1711" s="73">
        <v>0</v>
      </c>
      <c r="AE1711" s="1" t="s">
        <v>1449</v>
      </c>
      <c r="AF1711" s="1" t="s">
        <v>1450</v>
      </c>
      <c r="AG1711" s="1" t="s">
        <v>1451</v>
      </c>
      <c r="AI1711" s="2" t="str">
        <f>INDEX('ISO2-ISO3'!$D$1:$D$249, MATCH($N1711, 'ISO2-ISO3'!$C$1:$C$249, 0))</f>
        <v>USA</v>
      </c>
      <c r="AJ1711" s="2" t="str">
        <f>INDEX('WB Country Groups'!$C$2:$C$219, MATCH($AI1711, 'WB Country Groups'!$B$2:$B$219, 0))</f>
        <v>North America</v>
      </c>
    </row>
    <row r="1712" spans="1:36">
      <c r="A1712" s="70">
        <v>45169</v>
      </c>
      <c r="B1712" s="70">
        <v>45169</v>
      </c>
      <c r="C1712" s="71">
        <v>892400</v>
      </c>
      <c r="D1712" s="1" t="s">
        <v>7516</v>
      </c>
      <c r="E1712" s="71">
        <v>3037601</v>
      </c>
      <c r="G1712" s="1" t="s">
        <v>7517</v>
      </c>
      <c r="H1712" s="72">
        <v>6718716</v>
      </c>
      <c r="I1712" s="1" t="s">
        <v>7518</v>
      </c>
      <c r="J1712" s="73">
        <v>0.12</v>
      </c>
      <c r="K1712" s="73">
        <v>0.12</v>
      </c>
      <c r="L1712" s="73">
        <v>0.12</v>
      </c>
      <c r="M1712" s="1">
        <v>1</v>
      </c>
      <c r="N1712" s="1" t="s">
        <v>1330</v>
      </c>
      <c r="O1712" s="1" t="s">
        <v>1541</v>
      </c>
      <c r="P1712" s="1">
        <v>10102030</v>
      </c>
      <c r="Q1712" s="73">
        <v>9525959653</v>
      </c>
      <c r="R1712" s="74">
        <v>79.3</v>
      </c>
      <c r="S1712" s="1" t="s">
        <v>3111</v>
      </c>
      <c r="T1712" s="75">
        <v>31.846499999999999</v>
      </c>
      <c r="U1712" s="76">
        <v>2846436250.7009602</v>
      </c>
      <c r="V1712" s="77">
        <v>2846436250.7009602</v>
      </c>
      <c r="W1712" s="77">
        <v>23720302089.174599</v>
      </c>
      <c r="X1712" s="76">
        <v>4.4622693204000004E-3</v>
      </c>
      <c r="Y1712" s="71">
        <v>1</v>
      </c>
      <c r="Z1712" s="71">
        <v>0</v>
      </c>
      <c r="AA1712" s="71">
        <v>0</v>
      </c>
      <c r="AB1712" s="71">
        <v>0</v>
      </c>
      <c r="AC1712" s="73">
        <v>0.65</v>
      </c>
      <c r="AD1712" s="73">
        <v>0.35</v>
      </c>
      <c r="AE1712" s="1" t="s">
        <v>3112</v>
      </c>
      <c r="AF1712" s="1" t="s">
        <v>1450</v>
      </c>
      <c r="AG1712" s="1" t="s">
        <v>1451</v>
      </c>
      <c r="AI1712" s="2" t="str">
        <f>INDEX('ISO2-ISO3'!$D$1:$D$249, MATCH($N1712, 'ISO2-ISO3'!$C$1:$C$249, 0))</f>
        <v>TWN</v>
      </c>
      <c r="AJ1712" s="2" t="str">
        <f>INDEX('WB Country Groups'!$C$2:$C$219, MATCH($AI1712, 'WB Country Groups'!$B$2:$B$219, 0))</f>
        <v>East Asia &amp; Pacific</v>
      </c>
    </row>
    <row r="1713" spans="1:36">
      <c r="A1713" s="70">
        <v>45169</v>
      </c>
      <c r="B1713" s="70">
        <v>45169</v>
      </c>
      <c r="C1713" s="71">
        <v>892400</v>
      </c>
      <c r="D1713" s="1" t="s">
        <v>7519</v>
      </c>
      <c r="E1713" s="71">
        <v>3037701</v>
      </c>
      <c r="G1713" s="1" t="s">
        <v>7520</v>
      </c>
      <c r="H1713" s="72" t="s">
        <v>7521</v>
      </c>
      <c r="I1713" s="1" t="s">
        <v>7522</v>
      </c>
      <c r="J1713" s="73">
        <v>0.45</v>
      </c>
      <c r="K1713" s="73">
        <v>0.45</v>
      </c>
      <c r="L1713" s="73">
        <v>0.45</v>
      </c>
      <c r="M1713" s="1">
        <v>1</v>
      </c>
      <c r="N1713" s="1" t="s">
        <v>1097</v>
      </c>
      <c r="O1713" s="1" t="s">
        <v>1548</v>
      </c>
      <c r="P1713" s="1">
        <v>55105010</v>
      </c>
      <c r="Q1713" s="73">
        <v>9696666134</v>
      </c>
      <c r="R1713" s="74">
        <v>220.3</v>
      </c>
      <c r="S1713" s="1" t="s">
        <v>3305</v>
      </c>
      <c r="T1713" s="75">
        <v>82.786249999999995</v>
      </c>
      <c r="U1713" s="76">
        <v>11611577975.739799</v>
      </c>
      <c r="V1713" s="77">
        <v>11611577975.739799</v>
      </c>
      <c r="W1713" s="77">
        <v>25803506612.7551</v>
      </c>
      <c r="X1713" s="76">
        <v>1.8203108588800001E-2</v>
      </c>
      <c r="Y1713" s="71">
        <v>1</v>
      </c>
      <c r="Z1713" s="71">
        <v>0</v>
      </c>
      <c r="AA1713" s="71">
        <v>0</v>
      </c>
      <c r="AB1713" s="71">
        <v>0</v>
      </c>
      <c r="AC1713" s="73">
        <v>1</v>
      </c>
      <c r="AD1713" s="73">
        <v>0</v>
      </c>
      <c r="AE1713" s="1" t="s">
        <v>3306</v>
      </c>
      <c r="AF1713" s="1" t="s">
        <v>1450</v>
      </c>
      <c r="AG1713" s="1" t="s">
        <v>1451</v>
      </c>
      <c r="AI1713" s="2" t="str">
        <f>INDEX('ISO2-ISO3'!$D$1:$D$249, MATCH($N1713, 'ISO2-ISO3'!$C$1:$C$249, 0))</f>
        <v>IND</v>
      </c>
      <c r="AJ1713" s="2" t="str">
        <f>INDEX('WB Country Groups'!$C$2:$C$219, MATCH($AI1713, 'WB Country Groups'!$B$2:$B$219, 0))</f>
        <v>South Asia</v>
      </c>
    </row>
    <row r="1714" spans="1:36">
      <c r="A1714" s="70">
        <v>45169</v>
      </c>
      <c r="B1714" s="70">
        <v>45169</v>
      </c>
      <c r="C1714" s="71">
        <v>892400</v>
      </c>
      <c r="D1714" s="1" t="s">
        <v>7523</v>
      </c>
      <c r="E1714" s="71">
        <v>3038801</v>
      </c>
      <c r="F1714" s="1">
        <v>517834107</v>
      </c>
      <c r="G1714" s="1" t="s">
        <v>7524</v>
      </c>
      <c r="H1714" s="72" t="s">
        <v>7525</v>
      </c>
      <c r="I1714" s="1" t="s">
        <v>7526</v>
      </c>
      <c r="J1714" s="73">
        <v>0.45</v>
      </c>
      <c r="K1714" s="73">
        <v>0.45</v>
      </c>
      <c r="L1714" s="73">
        <v>0.45</v>
      </c>
      <c r="M1714" s="1">
        <v>1</v>
      </c>
      <c r="N1714" s="1" t="s">
        <v>1375</v>
      </c>
      <c r="O1714" s="1" t="s">
        <v>1455</v>
      </c>
      <c r="P1714" s="1">
        <v>25301010</v>
      </c>
      <c r="Q1714" s="73">
        <v>764271386</v>
      </c>
      <c r="R1714" s="74">
        <v>54.86</v>
      </c>
      <c r="S1714" s="1" t="s">
        <v>1448</v>
      </c>
      <c r="T1714" s="75">
        <v>1</v>
      </c>
      <c r="U1714" s="76">
        <v>18867567706.181999</v>
      </c>
      <c r="V1714" s="77">
        <v>18867567706.181999</v>
      </c>
      <c r="W1714" s="77">
        <v>41927928235.959999</v>
      </c>
      <c r="X1714" s="76">
        <v>2.9578097350800001E-2</v>
      </c>
      <c r="Y1714" s="71">
        <v>1</v>
      </c>
      <c r="Z1714" s="71">
        <v>0</v>
      </c>
      <c r="AA1714" s="71">
        <v>0</v>
      </c>
      <c r="AB1714" s="71">
        <v>0</v>
      </c>
      <c r="AC1714" s="73">
        <v>0</v>
      </c>
      <c r="AD1714" s="73">
        <v>1</v>
      </c>
      <c r="AE1714" s="1" t="s">
        <v>1449</v>
      </c>
      <c r="AF1714" s="1" t="s">
        <v>1450</v>
      </c>
      <c r="AG1714" s="1" t="s">
        <v>1451</v>
      </c>
      <c r="AI1714" s="2" t="str">
        <f>INDEX('ISO2-ISO3'!$D$1:$D$249, MATCH($N1714, 'ISO2-ISO3'!$C$1:$C$249, 0))</f>
        <v>USA</v>
      </c>
      <c r="AJ1714" s="2" t="str">
        <f>INDEX('WB Country Groups'!$C$2:$C$219, MATCH($AI1714, 'WB Country Groups'!$B$2:$B$219, 0))</f>
        <v>North America</v>
      </c>
    </row>
    <row r="1715" spans="1:36">
      <c r="A1715" s="70">
        <v>45169</v>
      </c>
      <c r="B1715" s="70">
        <v>45169</v>
      </c>
      <c r="C1715" s="71">
        <v>892400</v>
      </c>
      <c r="D1715" s="1" t="s">
        <v>7527</v>
      </c>
      <c r="E1715" s="71">
        <v>3038901</v>
      </c>
      <c r="G1715" s="1" t="s">
        <v>7528</v>
      </c>
      <c r="H1715" s="72" t="s">
        <v>7529</v>
      </c>
      <c r="I1715" s="1" t="s">
        <v>7530</v>
      </c>
      <c r="J1715" s="73">
        <v>0.9</v>
      </c>
      <c r="K1715" s="73">
        <v>0.9</v>
      </c>
      <c r="L1715" s="73">
        <v>0.9</v>
      </c>
      <c r="M1715" s="1">
        <v>1</v>
      </c>
      <c r="N1715" s="1" t="s">
        <v>908</v>
      </c>
      <c r="O1715" s="1" t="s">
        <v>1564</v>
      </c>
      <c r="P1715" s="1">
        <v>60102510</v>
      </c>
      <c r="Q1715" s="73">
        <v>1880469088</v>
      </c>
      <c r="R1715" s="74">
        <v>23.36</v>
      </c>
      <c r="S1715" s="1" t="s">
        <v>1578</v>
      </c>
      <c r="T1715" s="75">
        <v>1.54404385084536</v>
      </c>
      <c r="U1715" s="76">
        <v>25604831161.023399</v>
      </c>
      <c r="V1715" s="77">
        <v>25604831161.023399</v>
      </c>
      <c r="W1715" s="77">
        <v>28449812401.137199</v>
      </c>
      <c r="X1715" s="76">
        <v>4.0139895111299999E-2</v>
      </c>
      <c r="Y1715" s="71">
        <v>1</v>
      </c>
      <c r="Z1715" s="71">
        <v>0</v>
      </c>
      <c r="AA1715" s="71">
        <v>0</v>
      </c>
      <c r="AB1715" s="71">
        <v>0</v>
      </c>
      <c r="AC1715" s="73">
        <v>0</v>
      </c>
      <c r="AD1715" s="73">
        <v>1</v>
      </c>
      <c r="AE1715" s="1" t="s">
        <v>1579</v>
      </c>
      <c r="AF1715" s="1" t="s">
        <v>2066</v>
      </c>
      <c r="AG1715" s="1" t="s">
        <v>1451</v>
      </c>
      <c r="AI1715" s="2" t="str">
        <f>INDEX('ISO2-ISO3'!$D$1:$D$249, MATCH($N1715, 'ISO2-ISO3'!$C$1:$C$249, 0))</f>
        <v>AUS</v>
      </c>
      <c r="AJ1715" s="2" t="str">
        <f>INDEX('WB Country Groups'!$C$2:$C$219, MATCH($AI1715, 'WB Country Groups'!$B$2:$B$219, 0))</f>
        <v>East Asia &amp; Pacific</v>
      </c>
    </row>
    <row r="1716" spans="1:36">
      <c r="A1716" s="70">
        <v>45169</v>
      </c>
      <c r="B1716" s="70">
        <v>45169</v>
      </c>
      <c r="C1716" s="71">
        <v>892400</v>
      </c>
      <c r="D1716" s="1" t="s">
        <v>7531</v>
      </c>
      <c r="E1716" s="71">
        <v>3040401</v>
      </c>
      <c r="F1716" s="1">
        <v>609839105</v>
      </c>
      <c r="G1716" s="1" t="s">
        <v>7532</v>
      </c>
      <c r="H1716" s="72" t="s">
        <v>7533</v>
      </c>
      <c r="I1716" s="1" t="s">
        <v>7534</v>
      </c>
      <c r="J1716" s="73">
        <v>0.95</v>
      </c>
      <c r="K1716" s="73">
        <v>0.95</v>
      </c>
      <c r="L1716" s="73">
        <v>0.95</v>
      </c>
      <c r="M1716" s="1">
        <v>1</v>
      </c>
      <c r="N1716" s="1" t="s">
        <v>1375</v>
      </c>
      <c r="O1716" s="1" t="s">
        <v>1474</v>
      </c>
      <c r="P1716" s="1">
        <v>45301020</v>
      </c>
      <c r="Q1716" s="73">
        <v>47305000</v>
      </c>
      <c r="R1716" s="74">
        <v>521.21</v>
      </c>
      <c r="S1716" s="1" t="s">
        <v>1448</v>
      </c>
      <c r="T1716" s="75">
        <v>1</v>
      </c>
      <c r="U1716" s="76">
        <v>23423047097.5</v>
      </c>
      <c r="V1716" s="77">
        <v>23423047097.5</v>
      </c>
      <c r="W1716" s="77">
        <v>24655839050</v>
      </c>
      <c r="X1716" s="76">
        <v>3.6719580292000002E-2</v>
      </c>
      <c r="Y1716" s="71">
        <v>0</v>
      </c>
      <c r="Z1716" s="71">
        <v>1</v>
      </c>
      <c r="AA1716" s="71">
        <v>0</v>
      </c>
      <c r="AB1716" s="71">
        <v>0</v>
      </c>
      <c r="AC1716" s="73">
        <v>0</v>
      </c>
      <c r="AD1716" s="73">
        <v>1</v>
      </c>
      <c r="AE1716" s="1" t="s">
        <v>1475</v>
      </c>
      <c r="AF1716" s="1" t="s">
        <v>1450</v>
      </c>
      <c r="AG1716" s="1" t="s">
        <v>1451</v>
      </c>
      <c r="AI1716" s="2" t="str">
        <f>INDEX('ISO2-ISO3'!$D$1:$D$249, MATCH($N1716, 'ISO2-ISO3'!$C$1:$C$249, 0))</f>
        <v>USA</v>
      </c>
      <c r="AJ1716" s="2" t="str">
        <f>INDEX('WB Country Groups'!$C$2:$C$219, MATCH($AI1716, 'WB Country Groups'!$B$2:$B$219, 0))</f>
        <v>North America</v>
      </c>
    </row>
    <row r="1717" spans="1:36">
      <c r="A1717" s="70">
        <v>45169</v>
      </c>
      <c r="B1717" s="70">
        <v>45169</v>
      </c>
      <c r="C1717" s="71">
        <v>892400</v>
      </c>
      <c r="D1717" s="1" t="s">
        <v>7535</v>
      </c>
      <c r="E1717" s="71">
        <v>3041201</v>
      </c>
      <c r="F1717" s="1" t="s">
        <v>7536</v>
      </c>
      <c r="G1717" s="1" t="s">
        <v>7537</v>
      </c>
      <c r="H1717" s="72" t="s">
        <v>7538</v>
      </c>
      <c r="I1717" s="1" t="s">
        <v>7539</v>
      </c>
      <c r="J1717" s="73">
        <v>1</v>
      </c>
      <c r="K1717" s="73">
        <v>1</v>
      </c>
      <c r="L1717" s="73">
        <v>1</v>
      </c>
      <c r="M1717" s="1">
        <v>1</v>
      </c>
      <c r="N1717" s="1" t="s">
        <v>1375</v>
      </c>
      <c r="O1717" s="1" t="s">
        <v>1484</v>
      </c>
      <c r="P1717" s="1">
        <v>40203040</v>
      </c>
      <c r="Q1717" s="73">
        <v>37608554</v>
      </c>
      <c r="R1717" s="74">
        <v>240.93</v>
      </c>
      <c r="S1717" s="1" t="s">
        <v>1448</v>
      </c>
      <c r="T1717" s="75">
        <v>1</v>
      </c>
      <c r="U1717" s="76">
        <v>9061028915.2199993</v>
      </c>
      <c r="V1717" s="77">
        <v>9061028915.2199993</v>
      </c>
      <c r="W1717" s="77">
        <v>9061028915.2199993</v>
      </c>
      <c r="X1717" s="76">
        <v>1.42046923868E-2</v>
      </c>
      <c r="Y1717" s="71">
        <v>0</v>
      </c>
      <c r="Z1717" s="71">
        <v>1</v>
      </c>
      <c r="AA1717" s="71">
        <v>0</v>
      </c>
      <c r="AB1717" s="71">
        <v>0</v>
      </c>
      <c r="AC1717" s="73">
        <v>0</v>
      </c>
      <c r="AD1717" s="73">
        <v>1</v>
      </c>
      <c r="AE1717" s="1" t="s">
        <v>1475</v>
      </c>
      <c r="AF1717" s="1" t="s">
        <v>1450</v>
      </c>
      <c r="AG1717" s="1" t="s">
        <v>1451</v>
      </c>
      <c r="AI1717" s="2" t="str">
        <f>INDEX('ISO2-ISO3'!$D$1:$D$249, MATCH($N1717, 'ISO2-ISO3'!$C$1:$C$249, 0))</f>
        <v>USA</v>
      </c>
      <c r="AJ1717" s="2" t="str">
        <f>INDEX('WB Country Groups'!$C$2:$C$219, MATCH($AI1717, 'WB Country Groups'!$B$2:$B$219, 0))</f>
        <v>North America</v>
      </c>
    </row>
    <row r="1718" spans="1:36">
      <c r="A1718" s="70">
        <v>45169</v>
      </c>
      <c r="B1718" s="70">
        <v>45169</v>
      </c>
      <c r="C1718" s="71">
        <v>892400</v>
      </c>
      <c r="D1718" s="1" t="s">
        <v>7540</v>
      </c>
      <c r="E1718" s="71">
        <v>3045201</v>
      </c>
      <c r="G1718" s="1" t="s">
        <v>7541</v>
      </c>
      <c r="H1718" s="72">
        <v>6450988</v>
      </c>
      <c r="I1718" s="1" t="s">
        <v>7542</v>
      </c>
      <c r="J1718" s="73">
        <v>0.7</v>
      </c>
      <c r="K1718" s="73">
        <v>0.7</v>
      </c>
      <c r="L1718" s="73">
        <v>0.7</v>
      </c>
      <c r="M1718" s="1">
        <v>1</v>
      </c>
      <c r="N1718" s="1" t="s">
        <v>1129</v>
      </c>
      <c r="O1718" s="1" t="s">
        <v>1467</v>
      </c>
      <c r="P1718" s="1">
        <v>20103010</v>
      </c>
      <c r="Q1718" s="73">
        <v>111355765</v>
      </c>
      <c r="R1718" s="74">
        <v>35500</v>
      </c>
      <c r="S1718" s="1" t="s">
        <v>3451</v>
      </c>
      <c r="T1718" s="75">
        <v>1321.75</v>
      </c>
      <c r="U1718" s="76">
        <v>2093581055.6080999</v>
      </c>
      <c r="V1718" s="77">
        <v>2093581055.6080999</v>
      </c>
      <c r="W1718" s="77">
        <v>3033600304.3692098</v>
      </c>
      <c r="X1718" s="76">
        <v>3.2820417150999999E-3</v>
      </c>
      <c r="Y1718" s="71">
        <v>0</v>
      </c>
      <c r="Z1718" s="71">
        <v>1</v>
      </c>
      <c r="AA1718" s="71">
        <v>0</v>
      </c>
      <c r="AB1718" s="71">
        <v>0</v>
      </c>
      <c r="AC1718" s="73">
        <v>1</v>
      </c>
      <c r="AD1718" s="73">
        <v>0</v>
      </c>
      <c r="AE1718" s="1" t="s">
        <v>3452</v>
      </c>
      <c r="AF1718" s="1" t="s">
        <v>1450</v>
      </c>
      <c r="AG1718" s="1" t="s">
        <v>1451</v>
      </c>
      <c r="AI1718" s="2" t="str">
        <f>INDEX('ISO2-ISO3'!$D$1:$D$249, MATCH($N1718, 'ISO2-ISO3'!$C$1:$C$249, 0))</f>
        <v>KOR</v>
      </c>
      <c r="AJ1718" s="2" t="str">
        <f>INDEX('WB Country Groups'!$C$2:$C$219, MATCH($AI1718, 'WB Country Groups'!$B$2:$B$219, 0))</f>
        <v>East Asia &amp; Pacific</v>
      </c>
    </row>
    <row r="1719" spans="1:36">
      <c r="A1719" s="70">
        <v>45169</v>
      </c>
      <c r="B1719" s="70">
        <v>45169</v>
      </c>
      <c r="C1719" s="71">
        <v>892400</v>
      </c>
      <c r="D1719" s="1" t="s">
        <v>7543</v>
      </c>
      <c r="E1719" s="71">
        <v>3045801</v>
      </c>
      <c r="G1719" s="1" t="s">
        <v>7544</v>
      </c>
      <c r="H1719" s="72" t="s">
        <v>7545</v>
      </c>
      <c r="I1719" s="1" t="s">
        <v>7546</v>
      </c>
      <c r="J1719" s="73">
        <v>0.6</v>
      </c>
      <c r="K1719" s="73">
        <v>0.6</v>
      </c>
      <c r="L1719" s="73">
        <v>0.6</v>
      </c>
      <c r="M1719" s="1">
        <v>1</v>
      </c>
      <c r="N1719" s="1" t="s">
        <v>1158</v>
      </c>
      <c r="O1719" s="1" t="s">
        <v>1447</v>
      </c>
      <c r="P1719" s="1">
        <v>35101020</v>
      </c>
      <c r="Q1719" s="73">
        <v>8207106334</v>
      </c>
      <c r="R1719" s="74">
        <v>0.76500000000000001</v>
      </c>
      <c r="S1719" s="1" t="s">
        <v>2074</v>
      </c>
      <c r="T1719" s="75">
        <v>4.6399999999999997</v>
      </c>
      <c r="U1719" s="76">
        <v>811866768.81594801</v>
      </c>
      <c r="V1719" s="77">
        <v>811866768.81594801</v>
      </c>
      <c r="W1719" s="77">
        <v>1353111281.35991</v>
      </c>
      <c r="X1719" s="76">
        <v>1.2727382085999999E-3</v>
      </c>
      <c r="Y1719" s="71">
        <v>0</v>
      </c>
      <c r="Z1719" s="71">
        <v>1</v>
      </c>
      <c r="AA1719" s="71">
        <v>0</v>
      </c>
      <c r="AB1719" s="71">
        <v>0</v>
      </c>
      <c r="AC1719" s="73">
        <v>0</v>
      </c>
      <c r="AD1719" s="73">
        <v>1</v>
      </c>
      <c r="AE1719" s="1" t="s">
        <v>2075</v>
      </c>
      <c r="AF1719" s="1" t="s">
        <v>1450</v>
      </c>
      <c r="AG1719" s="1" t="s">
        <v>1451</v>
      </c>
      <c r="AI1719" s="2" t="str">
        <f>INDEX('ISO2-ISO3'!$D$1:$D$249, MATCH($N1719, 'ISO2-ISO3'!$C$1:$C$249, 0))</f>
        <v>MYS</v>
      </c>
      <c r="AJ1719" s="2" t="str">
        <f>INDEX('WB Country Groups'!$C$2:$C$219, MATCH($AI1719, 'WB Country Groups'!$B$2:$B$219, 0))</f>
        <v>East Asia &amp; Pacific</v>
      </c>
    </row>
    <row r="1720" spans="1:36">
      <c r="A1720" s="70">
        <v>45169</v>
      </c>
      <c r="B1720" s="70">
        <v>45169</v>
      </c>
      <c r="C1720" s="71">
        <v>892400</v>
      </c>
      <c r="D1720" s="1" t="s">
        <v>7547</v>
      </c>
      <c r="E1720" s="71">
        <v>3048301</v>
      </c>
      <c r="G1720" s="1" t="s">
        <v>7548</v>
      </c>
      <c r="H1720" s="72">
        <v>6186669</v>
      </c>
      <c r="I1720" s="1" t="s">
        <v>7549</v>
      </c>
      <c r="J1720" s="73">
        <v>0.9</v>
      </c>
      <c r="K1720" s="73">
        <v>0.9</v>
      </c>
      <c r="L1720" s="73">
        <v>0.9</v>
      </c>
      <c r="M1720" s="1">
        <v>1</v>
      </c>
      <c r="N1720" s="1" t="s">
        <v>1330</v>
      </c>
      <c r="O1720" s="1" t="s">
        <v>1474</v>
      </c>
      <c r="P1720" s="1">
        <v>45202030</v>
      </c>
      <c r="Q1720" s="73">
        <v>714467068</v>
      </c>
      <c r="R1720" s="74">
        <v>180.5</v>
      </c>
      <c r="S1720" s="1" t="s">
        <v>3111</v>
      </c>
      <c r="T1720" s="75">
        <v>31.846499999999999</v>
      </c>
      <c r="U1720" s="76">
        <v>3644519027.1018801</v>
      </c>
      <c r="V1720" s="77">
        <v>3644519027.1018801</v>
      </c>
      <c r="W1720" s="77">
        <v>4049465585.6687598</v>
      </c>
      <c r="X1720" s="76">
        <v>5.7133987940999999E-3</v>
      </c>
      <c r="Y1720" s="71">
        <v>0</v>
      </c>
      <c r="Z1720" s="71">
        <v>1</v>
      </c>
      <c r="AA1720" s="71">
        <v>0</v>
      </c>
      <c r="AB1720" s="71">
        <v>0</v>
      </c>
      <c r="AC1720" s="73">
        <v>1</v>
      </c>
      <c r="AD1720" s="73">
        <v>0</v>
      </c>
      <c r="AE1720" s="1" t="s">
        <v>3112</v>
      </c>
      <c r="AF1720" s="1" t="s">
        <v>1450</v>
      </c>
      <c r="AG1720" s="1" t="s">
        <v>1451</v>
      </c>
      <c r="AI1720" s="2" t="str">
        <f>INDEX('ISO2-ISO3'!$D$1:$D$249, MATCH($N1720, 'ISO2-ISO3'!$C$1:$C$249, 0))</f>
        <v>TWN</v>
      </c>
      <c r="AJ1720" s="2" t="str">
        <f>INDEX('WB Country Groups'!$C$2:$C$219, MATCH($AI1720, 'WB Country Groups'!$B$2:$B$219, 0))</f>
        <v>East Asia &amp; Pacific</v>
      </c>
    </row>
    <row r="1721" spans="1:36">
      <c r="A1721" s="70">
        <v>45169</v>
      </c>
      <c r="B1721" s="70">
        <v>45169</v>
      </c>
      <c r="C1721" s="71">
        <v>892400</v>
      </c>
      <c r="D1721" s="1" t="s">
        <v>7550</v>
      </c>
      <c r="E1721" s="71">
        <v>3050002</v>
      </c>
      <c r="G1721" s="1" t="s">
        <v>7551</v>
      </c>
      <c r="H1721" s="72" t="s">
        <v>7552</v>
      </c>
      <c r="I1721" s="1" t="s">
        <v>7553</v>
      </c>
      <c r="J1721" s="73">
        <v>0.5</v>
      </c>
      <c r="K1721" s="73">
        <v>0.3</v>
      </c>
      <c r="L1721" s="73">
        <v>0.06</v>
      </c>
      <c r="M1721" s="1">
        <v>0.2</v>
      </c>
      <c r="N1721" s="1" t="s">
        <v>975</v>
      </c>
      <c r="O1721" s="1" t="s">
        <v>1474</v>
      </c>
      <c r="P1721" s="1">
        <v>45203030</v>
      </c>
      <c r="Q1721" s="73">
        <v>2860079877</v>
      </c>
      <c r="R1721" s="74">
        <v>26.93</v>
      </c>
      <c r="S1721" s="1" t="s">
        <v>3323</v>
      </c>
      <c r="T1721" s="75">
        <v>7.2785000000000002</v>
      </c>
      <c r="U1721" s="76">
        <v>634927123.06884694</v>
      </c>
      <c r="V1721" s="77">
        <v>634927123.06884694</v>
      </c>
      <c r="W1721" s="77">
        <v>10565135536.420099</v>
      </c>
      <c r="X1721" s="76">
        <v>9.9535544530000007E-4</v>
      </c>
      <c r="Y1721" s="71">
        <v>1</v>
      </c>
      <c r="Z1721" s="71">
        <v>0</v>
      </c>
      <c r="AA1721" s="71">
        <v>0</v>
      </c>
      <c r="AB1721" s="71">
        <v>0</v>
      </c>
      <c r="AC1721" s="73">
        <v>0</v>
      </c>
      <c r="AD1721" s="73">
        <v>1</v>
      </c>
      <c r="AE1721" s="1" t="s">
        <v>3412</v>
      </c>
      <c r="AF1721" s="1" t="s">
        <v>1450</v>
      </c>
      <c r="AG1721" s="1" t="s">
        <v>1585</v>
      </c>
      <c r="AI1721" s="2" t="str">
        <f>INDEX('ISO2-ISO3'!$D$1:$D$249, MATCH($N1721, 'ISO2-ISO3'!$C$1:$C$249, 0))</f>
        <v>CHN</v>
      </c>
      <c r="AJ1721" s="2" t="str">
        <f>INDEX('WB Country Groups'!$C$2:$C$219, MATCH($AI1721, 'WB Country Groups'!$B$2:$B$219, 0))</f>
        <v>East Asia &amp; Pacific</v>
      </c>
    </row>
    <row r="1722" spans="1:36">
      <c r="A1722" s="70">
        <v>45169</v>
      </c>
      <c r="B1722" s="70">
        <v>45169</v>
      </c>
      <c r="C1722" s="71">
        <v>892400</v>
      </c>
      <c r="D1722" s="1" t="s">
        <v>7554</v>
      </c>
      <c r="E1722" s="71">
        <v>3051701</v>
      </c>
      <c r="G1722" s="1" t="s">
        <v>7555</v>
      </c>
      <c r="H1722" s="72" t="s">
        <v>7556</v>
      </c>
      <c r="I1722" s="1" t="s">
        <v>7557</v>
      </c>
      <c r="J1722" s="73">
        <v>0.5</v>
      </c>
      <c r="K1722" s="73">
        <v>0.5</v>
      </c>
      <c r="L1722" s="73">
        <v>0.5</v>
      </c>
      <c r="M1722" s="1">
        <v>1</v>
      </c>
      <c r="N1722" s="1" t="s">
        <v>1129</v>
      </c>
      <c r="O1722" s="1" t="s">
        <v>1467</v>
      </c>
      <c r="P1722" s="1">
        <v>20105010</v>
      </c>
      <c r="Q1722" s="73">
        <v>92915000</v>
      </c>
      <c r="R1722" s="74">
        <v>37550</v>
      </c>
      <c r="S1722" s="1" t="s">
        <v>3451</v>
      </c>
      <c r="T1722" s="75">
        <v>1321.75</v>
      </c>
      <c r="U1722" s="76">
        <v>1319825326.2719901</v>
      </c>
      <c r="V1722" s="77">
        <v>1319825326.2719901</v>
      </c>
      <c r="W1722" s="77">
        <v>2686102715.6421399</v>
      </c>
      <c r="X1722" s="76">
        <v>2.0690489943E-3</v>
      </c>
      <c r="Y1722" s="71">
        <v>0</v>
      </c>
      <c r="Z1722" s="71">
        <v>1</v>
      </c>
      <c r="AA1722" s="71">
        <v>0</v>
      </c>
      <c r="AB1722" s="71">
        <v>0</v>
      </c>
      <c r="AC1722" s="73">
        <v>1</v>
      </c>
      <c r="AD1722" s="73">
        <v>0</v>
      </c>
      <c r="AE1722" s="1" t="s">
        <v>3452</v>
      </c>
      <c r="AF1722" s="1" t="s">
        <v>1450</v>
      </c>
      <c r="AG1722" s="1" t="s">
        <v>1451</v>
      </c>
      <c r="AI1722" s="2" t="str">
        <f>INDEX('ISO2-ISO3'!$D$1:$D$249, MATCH($N1722, 'ISO2-ISO3'!$C$1:$C$249, 0))</f>
        <v>KOR</v>
      </c>
      <c r="AJ1722" s="2" t="str">
        <f>INDEX('WB Country Groups'!$C$2:$C$219, MATCH($AI1722, 'WB Country Groups'!$B$2:$B$219, 0))</f>
        <v>East Asia &amp; Pacific</v>
      </c>
    </row>
    <row r="1723" spans="1:36">
      <c r="A1723" s="70">
        <v>45169</v>
      </c>
      <c r="B1723" s="70">
        <v>45169</v>
      </c>
      <c r="C1723" s="71">
        <v>892400</v>
      </c>
      <c r="D1723" s="1" t="s">
        <v>7558</v>
      </c>
      <c r="E1723" s="71">
        <v>3051801</v>
      </c>
      <c r="G1723" s="1" t="s">
        <v>7559</v>
      </c>
      <c r="H1723" s="72" t="s">
        <v>7560</v>
      </c>
      <c r="I1723" s="1" t="s">
        <v>7561</v>
      </c>
      <c r="J1723" s="73">
        <v>0.6</v>
      </c>
      <c r="K1723" s="73">
        <v>0.6</v>
      </c>
      <c r="L1723" s="73">
        <v>0.6</v>
      </c>
      <c r="M1723" s="1">
        <v>1</v>
      </c>
      <c r="N1723" s="1" t="s">
        <v>1129</v>
      </c>
      <c r="O1723" s="1" t="s">
        <v>1499</v>
      </c>
      <c r="P1723" s="1">
        <v>30202030</v>
      </c>
      <c r="Q1723" s="73">
        <v>39536132</v>
      </c>
      <c r="R1723" s="74">
        <v>121800</v>
      </c>
      <c r="S1723" s="1" t="s">
        <v>3451</v>
      </c>
      <c r="T1723" s="75">
        <v>1321.75</v>
      </c>
      <c r="U1723" s="76">
        <v>2185965974.3219199</v>
      </c>
      <c r="V1723" s="77">
        <v>2185965974.3219199</v>
      </c>
      <c r="W1723" s="77">
        <v>3643276623.8698702</v>
      </c>
      <c r="X1723" s="76">
        <v>3.4268706704000001E-3</v>
      </c>
      <c r="Y1723" s="71">
        <v>0</v>
      </c>
      <c r="Z1723" s="71">
        <v>1</v>
      </c>
      <c r="AA1723" s="71">
        <v>0</v>
      </c>
      <c r="AB1723" s="71">
        <v>0</v>
      </c>
      <c r="AC1723" s="73">
        <v>0</v>
      </c>
      <c r="AD1723" s="73">
        <v>1</v>
      </c>
      <c r="AE1723" s="1" t="s">
        <v>3452</v>
      </c>
      <c r="AF1723" s="1" t="s">
        <v>1450</v>
      </c>
      <c r="AG1723" s="1" t="s">
        <v>1451</v>
      </c>
      <c r="AI1723" s="2" t="str">
        <f>INDEX('ISO2-ISO3'!$D$1:$D$249, MATCH($N1723, 'ISO2-ISO3'!$C$1:$C$249, 0))</f>
        <v>KOR</v>
      </c>
      <c r="AJ1723" s="2" t="str">
        <f>INDEX('WB Country Groups'!$C$2:$C$219, MATCH($AI1723, 'WB Country Groups'!$B$2:$B$219, 0))</f>
        <v>East Asia &amp; Pacific</v>
      </c>
    </row>
    <row r="1724" spans="1:36">
      <c r="A1724" s="70">
        <v>45169</v>
      </c>
      <c r="B1724" s="70">
        <v>45169</v>
      </c>
      <c r="C1724" s="71">
        <v>892400</v>
      </c>
      <c r="D1724" s="1" t="s">
        <v>7562</v>
      </c>
      <c r="E1724" s="71">
        <v>3052001</v>
      </c>
      <c r="G1724" s="1" t="s">
        <v>7563</v>
      </c>
      <c r="H1724" s="72">
        <v>6451066</v>
      </c>
      <c r="I1724" s="1" t="s">
        <v>7564</v>
      </c>
      <c r="J1724" s="73">
        <v>0.6</v>
      </c>
      <c r="K1724" s="73">
        <v>0.6</v>
      </c>
      <c r="L1724" s="73">
        <v>0.6</v>
      </c>
      <c r="M1724" s="1">
        <v>1</v>
      </c>
      <c r="N1724" s="1" t="s">
        <v>1129</v>
      </c>
      <c r="O1724" s="1" t="s">
        <v>1467</v>
      </c>
      <c r="P1724" s="1">
        <v>20106010</v>
      </c>
      <c r="Q1724" s="73">
        <v>39942149</v>
      </c>
      <c r="R1724" s="74">
        <v>91000</v>
      </c>
      <c r="S1724" s="1" t="s">
        <v>3451</v>
      </c>
      <c r="T1724" s="75">
        <v>1321.75</v>
      </c>
      <c r="U1724" s="76">
        <v>1649965073.12275</v>
      </c>
      <c r="V1724" s="77">
        <v>1649965073.12275</v>
      </c>
      <c r="W1724" s="77">
        <v>2749941788.53792</v>
      </c>
      <c r="X1724" s="76">
        <v>2.5865987772E-3</v>
      </c>
      <c r="Y1724" s="71">
        <v>0</v>
      </c>
      <c r="Z1724" s="71">
        <v>1</v>
      </c>
      <c r="AA1724" s="71">
        <v>0</v>
      </c>
      <c r="AB1724" s="71">
        <v>0</v>
      </c>
      <c r="AC1724" s="73">
        <v>0</v>
      </c>
      <c r="AD1724" s="73">
        <v>1</v>
      </c>
      <c r="AE1724" s="1" t="s">
        <v>3452</v>
      </c>
      <c r="AF1724" s="1" t="s">
        <v>1450</v>
      </c>
      <c r="AG1724" s="1" t="s">
        <v>1451</v>
      </c>
      <c r="AI1724" s="2" t="str">
        <f>INDEX('ISO2-ISO3'!$D$1:$D$249, MATCH($N1724, 'ISO2-ISO3'!$C$1:$C$249, 0))</f>
        <v>KOR</v>
      </c>
      <c r="AJ1724" s="2" t="str">
        <f>INDEX('WB Country Groups'!$C$2:$C$219, MATCH($AI1724, 'WB Country Groups'!$B$2:$B$219, 0))</f>
        <v>East Asia &amp; Pacific</v>
      </c>
    </row>
    <row r="1725" spans="1:36">
      <c r="A1725" s="70">
        <v>45169</v>
      </c>
      <c r="B1725" s="70">
        <v>45169</v>
      </c>
      <c r="C1725" s="71">
        <v>892400</v>
      </c>
      <c r="D1725" s="1" t="s">
        <v>7565</v>
      </c>
      <c r="E1725" s="71">
        <v>3052601</v>
      </c>
      <c r="G1725" s="1" t="s">
        <v>7566</v>
      </c>
      <c r="H1725" s="72" t="s">
        <v>7567</v>
      </c>
      <c r="I1725" s="1" t="s">
        <v>7568</v>
      </c>
      <c r="J1725" s="73">
        <v>0.6</v>
      </c>
      <c r="K1725" s="73">
        <v>0.6</v>
      </c>
      <c r="L1725" s="73">
        <v>0.6</v>
      </c>
      <c r="M1725" s="1">
        <v>1</v>
      </c>
      <c r="N1725" s="1" t="s">
        <v>1115</v>
      </c>
      <c r="O1725" s="1" t="s">
        <v>1692</v>
      </c>
      <c r="P1725" s="1">
        <v>50201010</v>
      </c>
      <c r="Q1725" s="73">
        <v>389559436</v>
      </c>
      <c r="R1725" s="74">
        <v>1383.5</v>
      </c>
      <c r="S1725" s="1" t="s">
        <v>1479</v>
      </c>
      <c r="T1725" s="75">
        <v>145.58500000000001</v>
      </c>
      <c r="U1725" s="76">
        <v>2221199215.7406301</v>
      </c>
      <c r="V1725" s="77">
        <v>2221199215.7406301</v>
      </c>
      <c r="W1725" s="77">
        <v>3701998692.9010601</v>
      </c>
      <c r="X1725" s="76">
        <v>3.4821047239E-3</v>
      </c>
      <c r="Y1725" s="71">
        <v>0</v>
      </c>
      <c r="Z1725" s="71">
        <v>1</v>
      </c>
      <c r="AA1725" s="71">
        <v>0</v>
      </c>
      <c r="AB1725" s="71">
        <v>0</v>
      </c>
      <c r="AC1725" s="73">
        <v>1</v>
      </c>
      <c r="AD1725" s="73">
        <v>0</v>
      </c>
      <c r="AE1725" s="1" t="s">
        <v>1480</v>
      </c>
      <c r="AF1725" s="1" t="s">
        <v>1450</v>
      </c>
      <c r="AG1725" s="1" t="s">
        <v>1451</v>
      </c>
      <c r="AI1725" s="2" t="str">
        <f>INDEX('ISO2-ISO3'!$D$1:$D$249, MATCH($N1725, 'ISO2-ISO3'!$C$1:$C$249, 0))</f>
        <v>JPN</v>
      </c>
      <c r="AJ1725" s="2" t="str">
        <f>INDEX('WB Country Groups'!$C$2:$C$219, MATCH($AI1725, 'WB Country Groups'!$B$2:$B$219, 0))</f>
        <v>East Asia &amp; Pacific</v>
      </c>
    </row>
    <row r="1726" spans="1:36">
      <c r="A1726" s="70">
        <v>45169</v>
      </c>
      <c r="B1726" s="70">
        <v>45169</v>
      </c>
      <c r="C1726" s="71">
        <v>892400</v>
      </c>
      <c r="D1726" s="1" t="s">
        <v>7569</v>
      </c>
      <c r="E1726" s="71">
        <v>3055901</v>
      </c>
      <c r="F1726" s="1" t="s">
        <v>7570</v>
      </c>
      <c r="G1726" s="1" t="s">
        <v>7571</v>
      </c>
      <c r="H1726" s="72" t="s">
        <v>7572</v>
      </c>
      <c r="I1726" s="1" t="s">
        <v>7573</v>
      </c>
      <c r="J1726" s="73">
        <v>0.45</v>
      </c>
      <c r="K1726" s="73">
        <v>0.2</v>
      </c>
      <c r="L1726" s="73">
        <v>0.2</v>
      </c>
      <c r="M1726" s="1">
        <v>1</v>
      </c>
      <c r="N1726" s="1" t="s">
        <v>1239</v>
      </c>
      <c r="O1726" s="1" t="s">
        <v>1467</v>
      </c>
      <c r="P1726" s="1">
        <v>20105010</v>
      </c>
      <c r="Q1726" s="73">
        <v>1222023358</v>
      </c>
      <c r="R1726" s="74">
        <v>833</v>
      </c>
      <c r="S1726" s="1" t="s">
        <v>3727</v>
      </c>
      <c r="T1726" s="75">
        <v>56.62</v>
      </c>
      <c r="U1726" s="76">
        <v>3595709845.3337998</v>
      </c>
      <c r="V1726" s="77">
        <v>3595709845.3337998</v>
      </c>
      <c r="W1726" s="77">
        <v>17978549226.668999</v>
      </c>
      <c r="X1726" s="76">
        <v>5.6368821623999999E-3</v>
      </c>
      <c r="Y1726" s="71">
        <v>1</v>
      </c>
      <c r="Z1726" s="71">
        <v>0</v>
      </c>
      <c r="AA1726" s="71">
        <v>0</v>
      </c>
      <c r="AB1726" s="71">
        <v>0</v>
      </c>
      <c r="AC1726" s="73">
        <v>0</v>
      </c>
      <c r="AD1726" s="73">
        <v>1</v>
      </c>
      <c r="AE1726" s="1" t="s">
        <v>3728</v>
      </c>
      <c r="AF1726" s="1" t="s">
        <v>1450</v>
      </c>
      <c r="AG1726" s="1" t="s">
        <v>1451</v>
      </c>
      <c r="AI1726" s="2" t="str">
        <f>INDEX('ISO2-ISO3'!$D$1:$D$249, MATCH($N1726, 'ISO2-ISO3'!$C$1:$C$249, 0))</f>
        <v>PHL</v>
      </c>
      <c r="AJ1726" s="2" t="str">
        <f>INDEX('WB Country Groups'!$C$2:$C$219, MATCH($AI1726, 'WB Country Groups'!$B$2:$B$219, 0))</f>
        <v>East Asia &amp; Pacific</v>
      </c>
    </row>
    <row r="1727" spans="1:36">
      <c r="A1727" s="70">
        <v>45169</v>
      </c>
      <c r="B1727" s="70">
        <v>45169</v>
      </c>
      <c r="C1727" s="71">
        <v>892400</v>
      </c>
      <c r="D1727" s="1" t="s">
        <v>7574</v>
      </c>
      <c r="E1727" s="71">
        <v>3056201</v>
      </c>
      <c r="G1727" s="1" t="s">
        <v>7575</v>
      </c>
      <c r="H1727" s="72">
        <v>6247306</v>
      </c>
      <c r="I1727" s="1" t="s">
        <v>7576</v>
      </c>
      <c r="J1727" s="73">
        <v>1</v>
      </c>
      <c r="K1727" s="73">
        <v>1</v>
      </c>
      <c r="L1727" s="73">
        <v>1</v>
      </c>
      <c r="M1727" s="1">
        <v>1</v>
      </c>
      <c r="N1727" s="1" t="s">
        <v>908</v>
      </c>
      <c r="O1727" s="1" t="s">
        <v>1548</v>
      </c>
      <c r="P1727" s="1">
        <v>55102010</v>
      </c>
      <c r="Q1727" s="73">
        <v>1179893848</v>
      </c>
      <c r="R1727" s="74">
        <v>8.99</v>
      </c>
      <c r="S1727" s="1" t="s">
        <v>1578</v>
      </c>
      <c r="T1727" s="75">
        <v>1.54404385084536</v>
      </c>
      <c r="U1727" s="76">
        <v>6869782673.4082298</v>
      </c>
      <c r="V1727" s="77">
        <v>6869782673.4082298</v>
      </c>
      <c r="W1727" s="77">
        <v>6869782673.4082298</v>
      </c>
      <c r="X1727" s="76">
        <v>1.07695440057E-2</v>
      </c>
      <c r="Y1727" s="71">
        <v>0</v>
      </c>
      <c r="Z1727" s="71">
        <v>1</v>
      </c>
      <c r="AA1727" s="71">
        <v>0</v>
      </c>
      <c r="AB1727" s="71">
        <v>0</v>
      </c>
      <c r="AC1727" s="73">
        <v>0.5</v>
      </c>
      <c r="AD1727" s="73">
        <v>0.5</v>
      </c>
      <c r="AE1727" s="1" t="s">
        <v>1579</v>
      </c>
      <c r="AF1727" s="1" t="s">
        <v>2066</v>
      </c>
      <c r="AG1727" s="1" t="s">
        <v>1451</v>
      </c>
      <c r="AI1727" s="2" t="str">
        <f>INDEX('ISO2-ISO3'!$D$1:$D$249, MATCH($N1727, 'ISO2-ISO3'!$C$1:$C$249, 0))</f>
        <v>AUS</v>
      </c>
      <c r="AJ1727" s="2" t="str">
        <f>INDEX('WB Country Groups'!$C$2:$C$219, MATCH($AI1727, 'WB Country Groups'!$B$2:$B$219, 0))</f>
        <v>East Asia &amp; Pacific</v>
      </c>
    </row>
    <row r="1728" spans="1:36">
      <c r="A1728" s="70">
        <v>45169</v>
      </c>
      <c r="B1728" s="70">
        <v>45169</v>
      </c>
      <c r="C1728" s="71">
        <v>892400</v>
      </c>
      <c r="D1728" s="1" t="s">
        <v>7577</v>
      </c>
      <c r="E1728" s="71">
        <v>3057101</v>
      </c>
      <c r="G1728" s="1" t="s">
        <v>7578</v>
      </c>
      <c r="H1728" s="72">
        <v>6139470</v>
      </c>
      <c r="I1728" s="1" t="s">
        <v>7579</v>
      </c>
      <c r="J1728" s="73">
        <v>0.65</v>
      </c>
      <c r="K1728" s="73">
        <v>0.65</v>
      </c>
      <c r="L1728" s="73">
        <v>0.65</v>
      </c>
      <c r="M1728" s="1">
        <v>1</v>
      </c>
      <c r="N1728" s="1" t="s">
        <v>1019</v>
      </c>
      <c r="O1728" s="1" t="s">
        <v>1484</v>
      </c>
      <c r="P1728" s="1">
        <v>40203020</v>
      </c>
      <c r="Q1728" s="73">
        <v>1459606008</v>
      </c>
      <c r="R1728" s="74">
        <v>15.94</v>
      </c>
      <c r="S1728" s="1" t="s">
        <v>4910</v>
      </c>
      <c r="T1728" s="75">
        <v>30.9</v>
      </c>
      <c r="U1728" s="76">
        <v>489416758.86368901</v>
      </c>
      <c r="V1728" s="77">
        <v>489416758.86368901</v>
      </c>
      <c r="W1728" s="77">
        <v>752948859.79029095</v>
      </c>
      <c r="X1728" s="76">
        <v>7.6724338630000004E-4</v>
      </c>
      <c r="Y1728" s="71">
        <v>0</v>
      </c>
      <c r="Z1728" s="71">
        <v>1</v>
      </c>
      <c r="AA1728" s="71">
        <v>0</v>
      </c>
      <c r="AB1728" s="71">
        <v>0</v>
      </c>
      <c r="AC1728" s="73">
        <v>1</v>
      </c>
      <c r="AD1728" s="73">
        <v>0</v>
      </c>
      <c r="AE1728" s="1" t="s">
        <v>4911</v>
      </c>
      <c r="AF1728" s="1" t="s">
        <v>1450</v>
      </c>
      <c r="AG1728" s="1" t="s">
        <v>1451</v>
      </c>
      <c r="AI1728" s="2" t="str">
        <f>INDEX('ISO2-ISO3'!$D$1:$D$249, MATCH($N1728, 'ISO2-ISO3'!$C$1:$C$249, 0))</f>
        <v>EGY</v>
      </c>
      <c r="AJ1728" s="2" t="str">
        <f>INDEX('WB Country Groups'!$C$2:$C$219, MATCH($AI1728, 'WB Country Groups'!$B$2:$B$219, 0))</f>
        <v>Middle East &amp; North Africa</v>
      </c>
    </row>
    <row r="1729" spans="1:36">
      <c r="A1729" s="70">
        <v>45169</v>
      </c>
      <c r="B1729" s="70">
        <v>45169</v>
      </c>
      <c r="C1729" s="71">
        <v>892400</v>
      </c>
      <c r="D1729" s="1" t="s">
        <v>7580</v>
      </c>
      <c r="E1729" s="71">
        <v>3060001</v>
      </c>
      <c r="G1729" s="1" t="s">
        <v>7581</v>
      </c>
      <c r="H1729" s="72">
        <v>6136040</v>
      </c>
      <c r="I1729" s="1" t="s">
        <v>7582</v>
      </c>
      <c r="J1729" s="73">
        <v>0.2</v>
      </c>
      <c r="K1729" s="73">
        <v>0.2</v>
      </c>
      <c r="L1729" s="73">
        <v>0.2</v>
      </c>
      <c r="M1729" s="1">
        <v>1</v>
      </c>
      <c r="N1729" s="1" t="s">
        <v>1097</v>
      </c>
      <c r="O1729" s="1" t="s">
        <v>1462</v>
      </c>
      <c r="P1729" s="1">
        <v>15104020</v>
      </c>
      <c r="Q1729" s="73">
        <v>3717199039</v>
      </c>
      <c r="R1729" s="74">
        <v>232.3</v>
      </c>
      <c r="S1729" s="1" t="s">
        <v>3305</v>
      </c>
      <c r="T1729" s="75">
        <v>82.786249999999995</v>
      </c>
      <c r="U1729" s="76">
        <v>2086108107.9519899</v>
      </c>
      <c r="V1729" s="77">
        <v>2086108107.9519899</v>
      </c>
      <c r="W1729" s="77">
        <v>10430540539.759899</v>
      </c>
      <c r="X1729" s="76">
        <v>3.2703266082E-3</v>
      </c>
      <c r="Y1729" s="71">
        <v>1</v>
      </c>
      <c r="Z1729" s="71">
        <v>0</v>
      </c>
      <c r="AA1729" s="71">
        <v>0</v>
      </c>
      <c r="AB1729" s="71">
        <v>0</v>
      </c>
      <c r="AC1729" s="73">
        <v>1</v>
      </c>
      <c r="AD1729" s="73">
        <v>0</v>
      </c>
      <c r="AE1729" s="1" t="s">
        <v>3306</v>
      </c>
      <c r="AF1729" s="1" t="s">
        <v>1450</v>
      </c>
      <c r="AG1729" s="1" t="s">
        <v>1451</v>
      </c>
      <c r="AI1729" s="2" t="str">
        <f>INDEX('ISO2-ISO3'!$D$1:$D$249, MATCH($N1729, 'ISO2-ISO3'!$C$1:$C$249, 0))</f>
        <v>IND</v>
      </c>
      <c r="AJ1729" s="2" t="str">
        <f>INDEX('WB Country Groups'!$C$2:$C$219, MATCH($AI1729, 'WB Country Groups'!$B$2:$B$219, 0))</f>
        <v>South Asia</v>
      </c>
    </row>
    <row r="1730" spans="1:36">
      <c r="A1730" s="70">
        <v>45169</v>
      </c>
      <c r="B1730" s="70">
        <v>45169</v>
      </c>
      <c r="C1730" s="71">
        <v>892400</v>
      </c>
      <c r="D1730" s="1" t="s">
        <v>7583</v>
      </c>
      <c r="E1730" s="71">
        <v>3060201</v>
      </c>
      <c r="G1730" s="1" t="s">
        <v>7584</v>
      </c>
      <c r="H1730" s="72" t="s">
        <v>7585</v>
      </c>
      <c r="I1730" s="1" t="s">
        <v>7586</v>
      </c>
      <c r="J1730" s="73">
        <v>0.5</v>
      </c>
      <c r="K1730" s="73">
        <v>0.5</v>
      </c>
      <c r="L1730" s="73">
        <v>0.5</v>
      </c>
      <c r="M1730" s="1">
        <v>1</v>
      </c>
      <c r="N1730" s="1" t="s">
        <v>1097</v>
      </c>
      <c r="O1730" s="1" t="s">
        <v>1541</v>
      </c>
      <c r="P1730" s="1">
        <v>10102040</v>
      </c>
      <c r="Q1730" s="73">
        <v>1500000088</v>
      </c>
      <c r="R1730" s="74">
        <v>215.3</v>
      </c>
      <c r="S1730" s="1" t="s">
        <v>3305</v>
      </c>
      <c r="T1730" s="75">
        <v>82.786249999999995</v>
      </c>
      <c r="U1730" s="76">
        <v>1950505180.1863201</v>
      </c>
      <c r="V1730" s="77">
        <v>1950505180.1863201</v>
      </c>
      <c r="W1730" s="77">
        <v>3901010360.3726501</v>
      </c>
      <c r="X1730" s="76">
        <v>3.0577461282000002E-3</v>
      </c>
      <c r="Y1730" s="71">
        <v>0</v>
      </c>
      <c r="Z1730" s="71">
        <v>1</v>
      </c>
      <c r="AA1730" s="71">
        <v>0</v>
      </c>
      <c r="AB1730" s="71">
        <v>0</v>
      </c>
      <c r="AC1730" s="73">
        <v>1</v>
      </c>
      <c r="AD1730" s="73">
        <v>0</v>
      </c>
      <c r="AE1730" s="1" t="s">
        <v>3306</v>
      </c>
      <c r="AF1730" s="1" t="s">
        <v>1450</v>
      </c>
      <c r="AG1730" s="1" t="s">
        <v>1451</v>
      </c>
      <c r="AI1730" s="2" t="str">
        <f>INDEX('ISO2-ISO3'!$D$1:$D$249, MATCH($N1730, 'ISO2-ISO3'!$C$1:$C$249, 0))</f>
        <v>IND</v>
      </c>
      <c r="AJ1730" s="2" t="str">
        <f>INDEX('WB Country Groups'!$C$2:$C$219, MATCH($AI1730, 'WB Country Groups'!$B$2:$B$219, 0))</f>
        <v>South Asia</v>
      </c>
    </row>
    <row r="1731" spans="1:36">
      <c r="A1731" s="70">
        <v>45169</v>
      </c>
      <c r="B1731" s="70">
        <v>45169</v>
      </c>
      <c r="C1731" s="71">
        <v>892400</v>
      </c>
      <c r="D1731" s="1" t="s">
        <v>7587</v>
      </c>
      <c r="E1731" s="71">
        <v>3060401</v>
      </c>
      <c r="G1731" s="1" t="s">
        <v>7588</v>
      </c>
      <c r="H1731" s="72">
        <v>6273583</v>
      </c>
      <c r="I1731" s="1" t="s">
        <v>7589</v>
      </c>
      <c r="J1731" s="73">
        <v>0.7</v>
      </c>
      <c r="K1731" s="73">
        <v>0.7</v>
      </c>
      <c r="L1731" s="73">
        <v>0.7</v>
      </c>
      <c r="M1731" s="1">
        <v>1</v>
      </c>
      <c r="N1731" s="1" t="s">
        <v>1097</v>
      </c>
      <c r="O1731" s="1" t="s">
        <v>1447</v>
      </c>
      <c r="P1731" s="1">
        <v>35102020</v>
      </c>
      <c r="Q1731" s="73">
        <v>143784657</v>
      </c>
      <c r="R1731" s="74">
        <v>4814.1000000000004</v>
      </c>
      <c r="S1731" s="1" t="s">
        <v>3305</v>
      </c>
      <c r="T1731" s="75">
        <v>82.786249999999995</v>
      </c>
      <c r="U1731" s="76">
        <v>5852851193.0977697</v>
      </c>
      <c r="V1731" s="77">
        <v>5852851193.0977697</v>
      </c>
      <c r="W1731" s="77">
        <v>8361215990.1396704</v>
      </c>
      <c r="X1731" s="76">
        <v>9.1753322455000001E-3</v>
      </c>
      <c r="Y1731" s="71">
        <v>0</v>
      </c>
      <c r="Z1731" s="71">
        <v>1</v>
      </c>
      <c r="AA1731" s="71">
        <v>0</v>
      </c>
      <c r="AB1731" s="71">
        <v>0</v>
      </c>
      <c r="AC1731" s="73">
        <v>0</v>
      </c>
      <c r="AD1731" s="73">
        <v>1</v>
      </c>
      <c r="AE1731" s="1" t="s">
        <v>3306</v>
      </c>
      <c r="AF1731" s="1" t="s">
        <v>1450</v>
      </c>
      <c r="AG1731" s="1" t="s">
        <v>1451</v>
      </c>
      <c r="AI1731" s="2" t="str">
        <f>INDEX('ISO2-ISO3'!$D$1:$D$249, MATCH($N1731, 'ISO2-ISO3'!$C$1:$C$249, 0))</f>
        <v>IND</v>
      </c>
      <c r="AJ1731" s="2" t="str">
        <f>INDEX('WB Country Groups'!$C$2:$C$219, MATCH($AI1731, 'WB Country Groups'!$B$2:$B$219, 0))</f>
        <v>South Asia</v>
      </c>
    </row>
    <row r="1732" spans="1:36">
      <c r="A1732" s="70">
        <v>45169</v>
      </c>
      <c r="B1732" s="70">
        <v>45169</v>
      </c>
      <c r="C1732" s="71">
        <v>892400</v>
      </c>
      <c r="D1732" s="1" t="s">
        <v>7590</v>
      </c>
      <c r="E1732" s="71">
        <v>3060601</v>
      </c>
      <c r="G1732" s="1" t="s">
        <v>7591</v>
      </c>
      <c r="H1732" s="72">
        <v>6070706</v>
      </c>
      <c r="I1732" s="1" t="s">
        <v>7592</v>
      </c>
      <c r="J1732" s="73">
        <v>0.3</v>
      </c>
      <c r="K1732" s="73">
        <v>0.3</v>
      </c>
      <c r="L1732" s="73">
        <v>0.3</v>
      </c>
      <c r="M1732" s="1">
        <v>1</v>
      </c>
      <c r="N1732" s="1" t="s">
        <v>1099</v>
      </c>
      <c r="O1732" s="1" t="s">
        <v>1462</v>
      </c>
      <c r="P1732" s="1">
        <v>15101010</v>
      </c>
      <c r="Q1732" s="73">
        <v>94139570346</v>
      </c>
      <c r="R1732" s="74">
        <v>1070</v>
      </c>
      <c r="S1732" s="1" t="s">
        <v>3616</v>
      </c>
      <c r="T1732" s="75">
        <v>15230</v>
      </c>
      <c r="U1732" s="76">
        <v>1984162973.1494401</v>
      </c>
      <c r="V1732" s="77">
        <v>1984162973.1494401</v>
      </c>
      <c r="W1732" s="77">
        <v>6613876577.1648102</v>
      </c>
      <c r="X1732" s="76">
        <v>3.1105104004E-3</v>
      </c>
      <c r="Y1732" s="71">
        <v>0</v>
      </c>
      <c r="Z1732" s="71">
        <v>1</v>
      </c>
      <c r="AA1732" s="71">
        <v>0</v>
      </c>
      <c r="AB1732" s="71">
        <v>0</v>
      </c>
      <c r="AC1732" s="73">
        <v>0.65</v>
      </c>
      <c r="AD1732" s="73">
        <v>0.35</v>
      </c>
      <c r="AE1732" s="1" t="s">
        <v>3617</v>
      </c>
      <c r="AF1732" s="1" t="s">
        <v>1450</v>
      </c>
      <c r="AG1732" s="1" t="s">
        <v>1451</v>
      </c>
      <c r="AI1732" s="2" t="str">
        <f>INDEX('ISO2-ISO3'!$D$1:$D$249, MATCH($N1732, 'ISO2-ISO3'!$C$1:$C$249, 0))</f>
        <v>IDN</v>
      </c>
      <c r="AJ1732" s="2" t="str">
        <f>INDEX('WB Country Groups'!$C$2:$C$219, MATCH($AI1732, 'WB Country Groups'!$B$2:$B$219, 0))</f>
        <v>East Asia &amp; Pacific</v>
      </c>
    </row>
    <row r="1733" spans="1:36">
      <c r="A1733" s="70">
        <v>45169</v>
      </c>
      <c r="B1733" s="70">
        <v>45169</v>
      </c>
      <c r="C1733" s="71">
        <v>892400</v>
      </c>
      <c r="D1733" s="1" t="s">
        <v>7593</v>
      </c>
      <c r="E1733" s="71">
        <v>3060701</v>
      </c>
      <c r="G1733" s="1" t="s">
        <v>7594</v>
      </c>
      <c r="H1733" s="72">
        <v>6462422</v>
      </c>
      <c r="I1733" s="1" t="s">
        <v>7595</v>
      </c>
      <c r="J1733" s="73">
        <v>0.5</v>
      </c>
      <c r="K1733" s="73">
        <v>0.5</v>
      </c>
      <c r="L1733" s="73">
        <v>0.5</v>
      </c>
      <c r="M1733" s="1">
        <v>1</v>
      </c>
      <c r="N1733" s="1" t="s">
        <v>1099</v>
      </c>
      <c r="O1733" s="1" t="s">
        <v>1462</v>
      </c>
      <c r="P1733" s="1">
        <v>15105020</v>
      </c>
      <c r="Q1733" s="73">
        <v>5470982941</v>
      </c>
      <c r="R1733" s="74">
        <v>9100</v>
      </c>
      <c r="S1733" s="1" t="s">
        <v>3616</v>
      </c>
      <c r="T1733" s="75">
        <v>15230</v>
      </c>
      <c r="U1733" s="76">
        <v>1634469624.5272501</v>
      </c>
      <c r="V1733" s="77">
        <v>1634469624.5272501</v>
      </c>
      <c r="W1733" s="77">
        <v>3268939249.0545001</v>
      </c>
      <c r="X1733" s="76">
        <v>2.5623070457999999E-3</v>
      </c>
      <c r="Y1733" s="71">
        <v>0</v>
      </c>
      <c r="Z1733" s="71">
        <v>1</v>
      </c>
      <c r="AA1733" s="71">
        <v>0</v>
      </c>
      <c r="AB1733" s="71">
        <v>0</v>
      </c>
      <c r="AC1733" s="73">
        <v>1</v>
      </c>
      <c r="AD1733" s="73">
        <v>0</v>
      </c>
      <c r="AE1733" s="1" t="s">
        <v>3617</v>
      </c>
      <c r="AF1733" s="1" t="s">
        <v>1450</v>
      </c>
      <c r="AG1733" s="1" t="s">
        <v>1451</v>
      </c>
      <c r="AI1733" s="2" t="str">
        <f>INDEX('ISO2-ISO3'!$D$1:$D$249, MATCH($N1733, 'ISO2-ISO3'!$C$1:$C$249, 0))</f>
        <v>IDN</v>
      </c>
      <c r="AJ1733" s="2" t="str">
        <f>INDEX('WB Country Groups'!$C$2:$C$219, MATCH($AI1733, 'WB Country Groups'!$B$2:$B$219, 0))</f>
        <v>East Asia &amp; Pacific</v>
      </c>
    </row>
    <row r="1734" spans="1:36">
      <c r="A1734" s="70">
        <v>45169</v>
      </c>
      <c r="B1734" s="70">
        <v>45169</v>
      </c>
      <c r="C1734" s="71">
        <v>892400</v>
      </c>
      <c r="D1734" s="1" t="s">
        <v>7596</v>
      </c>
      <c r="E1734" s="71">
        <v>3061001</v>
      </c>
      <c r="F1734" s="1">
        <v>549498103</v>
      </c>
      <c r="G1734" s="1" t="s">
        <v>7597</v>
      </c>
      <c r="H1734" s="72" t="s">
        <v>7598</v>
      </c>
      <c r="I1734" s="1" t="s">
        <v>7599</v>
      </c>
      <c r="J1734" s="73">
        <v>0.45</v>
      </c>
      <c r="K1734" s="73">
        <v>0.45</v>
      </c>
      <c r="L1734" s="73">
        <v>0.45</v>
      </c>
      <c r="M1734" s="1">
        <v>1</v>
      </c>
      <c r="N1734" s="1" t="s">
        <v>1375</v>
      </c>
      <c r="O1734" s="1" t="s">
        <v>1455</v>
      </c>
      <c r="P1734" s="1">
        <v>25102010</v>
      </c>
      <c r="Q1734" s="73">
        <v>2004112714</v>
      </c>
      <c r="R1734" s="74">
        <v>6.28</v>
      </c>
      <c r="S1734" s="1" t="s">
        <v>1448</v>
      </c>
      <c r="T1734" s="75">
        <v>1</v>
      </c>
      <c r="U1734" s="76">
        <v>5663622529.7639999</v>
      </c>
      <c r="V1734" s="77">
        <v>5663622529.7639999</v>
      </c>
      <c r="W1734" s="77">
        <v>12585827843.92</v>
      </c>
      <c r="X1734" s="76">
        <v>8.8786843727000006E-3</v>
      </c>
      <c r="Y1734" s="71">
        <v>0</v>
      </c>
      <c r="Z1734" s="71">
        <v>1</v>
      </c>
      <c r="AA1734" s="71">
        <v>0</v>
      </c>
      <c r="AB1734" s="71">
        <v>0</v>
      </c>
      <c r="AC1734" s="73">
        <v>0.65</v>
      </c>
      <c r="AD1734" s="73">
        <v>0.35</v>
      </c>
      <c r="AE1734" s="1" t="s">
        <v>1475</v>
      </c>
      <c r="AF1734" s="1" t="s">
        <v>1450</v>
      </c>
      <c r="AG1734" s="1" t="s">
        <v>1585</v>
      </c>
      <c r="AI1734" s="2" t="str">
        <f>INDEX('ISO2-ISO3'!$D$1:$D$249, MATCH($N1734, 'ISO2-ISO3'!$C$1:$C$249, 0))</f>
        <v>USA</v>
      </c>
      <c r="AJ1734" s="2" t="str">
        <f>INDEX('WB Country Groups'!$C$2:$C$219, MATCH($AI1734, 'WB Country Groups'!$B$2:$B$219, 0))</f>
        <v>North America</v>
      </c>
    </row>
    <row r="1735" spans="1:36">
      <c r="A1735" s="70">
        <v>45169</v>
      </c>
      <c r="B1735" s="70">
        <v>45169</v>
      </c>
      <c r="C1735" s="71">
        <v>892400</v>
      </c>
      <c r="D1735" s="1" t="s">
        <v>7600</v>
      </c>
      <c r="E1735" s="71">
        <v>3061401</v>
      </c>
      <c r="G1735" s="1" t="s">
        <v>7601</v>
      </c>
      <c r="H1735" s="72" t="s">
        <v>7602</v>
      </c>
      <c r="I1735" s="1" t="s">
        <v>7603</v>
      </c>
      <c r="J1735" s="73">
        <v>0.9</v>
      </c>
      <c r="K1735" s="73">
        <v>0.9</v>
      </c>
      <c r="L1735" s="73">
        <v>0.9</v>
      </c>
      <c r="M1735" s="1">
        <v>1</v>
      </c>
      <c r="N1735" s="1" t="s">
        <v>975</v>
      </c>
      <c r="O1735" s="1" t="s">
        <v>1455</v>
      </c>
      <c r="P1735" s="1">
        <v>25203010</v>
      </c>
      <c r="Q1735" s="73">
        <v>2636029586</v>
      </c>
      <c r="R1735" s="74">
        <v>37.049999999999997</v>
      </c>
      <c r="S1735" s="1" t="s">
        <v>1565</v>
      </c>
      <c r="T1735" s="75">
        <v>7.8417500000000002</v>
      </c>
      <c r="U1735" s="76">
        <v>11209029431.589899</v>
      </c>
      <c r="V1735" s="77">
        <v>11209029431.589899</v>
      </c>
      <c r="W1735" s="77">
        <v>12454477146.211</v>
      </c>
      <c r="X1735" s="76">
        <v>1.7572045793E-2</v>
      </c>
      <c r="Y1735" s="71">
        <v>1</v>
      </c>
      <c r="Z1735" s="71">
        <v>0</v>
      </c>
      <c r="AA1735" s="71">
        <v>0</v>
      </c>
      <c r="AB1735" s="71">
        <v>0</v>
      </c>
      <c r="AC1735" s="73">
        <v>0</v>
      </c>
      <c r="AD1735" s="73">
        <v>1</v>
      </c>
      <c r="AE1735" s="1" t="s">
        <v>1566</v>
      </c>
      <c r="AF1735" s="1" t="s">
        <v>1450</v>
      </c>
      <c r="AG1735" s="1" t="s">
        <v>3300</v>
      </c>
      <c r="AI1735" s="2" t="str">
        <f>INDEX('ISO2-ISO3'!$D$1:$D$249, MATCH($N1735, 'ISO2-ISO3'!$C$1:$C$249, 0))</f>
        <v>CHN</v>
      </c>
      <c r="AJ1735" s="2" t="str">
        <f>INDEX('WB Country Groups'!$C$2:$C$219, MATCH($AI1735, 'WB Country Groups'!$B$2:$B$219, 0))</f>
        <v>East Asia &amp; Pacific</v>
      </c>
    </row>
    <row r="1736" spans="1:36">
      <c r="A1736" s="70">
        <v>45169</v>
      </c>
      <c r="B1736" s="70">
        <v>45169</v>
      </c>
      <c r="C1736" s="71">
        <v>892400</v>
      </c>
      <c r="D1736" s="1" t="s">
        <v>7604</v>
      </c>
      <c r="E1736" s="71">
        <v>3062001</v>
      </c>
      <c r="G1736" s="1" t="s">
        <v>7605</v>
      </c>
      <c r="H1736" s="72">
        <v>6344274</v>
      </c>
      <c r="I1736" s="1" t="s">
        <v>7606</v>
      </c>
      <c r="J1736" s="73">
        <v>0.3</v>
      </c>
      <c r="K1736" s="73">
        <v>0.3</v>
      </c>
      <c r="L1736" s="73">
        <v>0.3</v>
      </c>
      <c r="M1736" s="1">
        <v>1</v>
      </c>
      <c r="N1736" s="1" t="s">
        <v>1129</v>
      </c>
      <c r="O1736" s="1" t="s">
        <v>1467</v>
      </c>
      <c r="P1736" s="1">
        <v>20107010</v>
      </c>
      <c r="Q1736" s="73">
        <v>175922788</v>
      </c>
      <c r="R1736" s="74">
        <v>79200</v>
      </c>
      <c r="S1736" s="1" t="s">
        <v>3451</v>
      </c>
      <c r="T1736" s="75">
        <v>1321.75</v>
      </c>
      <c r="U1736" s="76">
        <v>3162417584.92907</v>
      </c>
      <c r="V1736" s="77">
        <v>3162417584.92907</v>
      </c>
      <c r="W1736" s="77">
        <v>10541391949.763599</v>
      </c>
      <c r="X1736" s="76">
        <v>4.9576234016000002E-3</v>
      </c>
      <c r="Y1736" s="71">
        <v>0</v>
      </c>
      <c r="Z1736" s="71">
        <v>1</v>
      </c>
      <c r="AA1736" s="71">
        <v>0</v>
      </c>
      <c r="AB1736" s="71">
        <v>0</v>
      </c>
      <c r="AC1736" s="73">
        <v>1</v>
      </c>
      <c r="AD1736" s="73">
        <v>0</v>
      </c>
      <c r="AE1736" s="1" t="s">
        <v>3452</v>
      </c>
      <c r="AF1736" s="1" t="s">
        <v>1450</v>
      </c>
      <c r="AG1736" s="1" t="s">
        <v>1451</v>
      </c>
      <c r="AI1736" s="2" t="str">
        <f>INDEX('ISO2-ISO3'!$D$1:$D$249, MATCH($N1736, 'ISO2-ISO3'!$C$1:$C$249, 0))</f>
        <v>KOR</v>
      </c>
      <c r="AJ1736" s="2" t="str">
        <f>INDEX('WB Country Groups'!$C$2:$C$219, MATCH($AI1736, 'WB Country Groups'!$B$2:$B$219, 0))</f>
        <v>East Asia &amp; Pacific</v>
      </c>
    </row>
    <row r="1737" spans="1:36">
      <c r="A1737" s="70">
        <v>45169</v>
      </c>
      <c r="B1737" s="70">
        <v>45169</v>
      </c>
      <c r="C1737" s="71">
        <v>892400</v>
      </c>
      <c r="D1737" s="1" t="s">
        <v>7607</v>
      </c>
      <c r="E1737" s="71">
        <v>3062201</v>
      </c>
      <c r="G1737" s="1" t="s">
        <v>7608</v>
      </c>
      <c r="H1737" s="72">
        <v>6267058</v>
      </c>
      <c r="I1737" s="1" t="s">
        <v>7609</v>
      </c>
      <c r="J1737" s="73">
        <v>0.6</v>
      </c>
      <c r="K1737" s="73">
        <v>0.6</v>
      </c>
      <c r="L1737" s="73">
        <v>0.6</v>
      </c>
      <c r="M1737" s="1">
        <v>1</v>
      </c>
      <c r="N1737" s="1" t="s">
        <v>1115</v>
      </c>
      <c r="O1737" s="1" t="s">
        <v>1474</v>
      </c>
      <c r="P1737" s="1">
        <v>45102010</v>
      </c>
      <c r="Q1737" s="73">
        <v>190002120</v>
      </c>
      <c r="R1737" s="74">
        <v>6495</v>
      </c>
      <c r="S1737" s="1" t="s">
        <v>1479</v>
      </c>
      <c r="T1737" s="75">
        <v>145.58500000000001</v>
      </c>
      <c r="U1737" s="76">
        <v>5085951585.9463501</v>
      </c>
      <c r="V1737" s="77">
        <v>5085951585.9463501</v>
      </c>
      <c r="W1737" s="77">
        <v>8476585976.57726</v>
      </c>
      <c r="X1737" s="76">
        <v>7.9730876534999991E-3</v>
      </c>
      <c r="Y1737" s="71">
        <v>0</v>
      </c>
      <c r="Z1737" s="71">
        <v>1</v>
      </c>
      <c r="AA1737" s="71">
        <v>0</v>
      </c>
      <c r="AB1737" s="71">
        <v>0</v>
      </c>
      <c r="AC1737" s="73">
        <v>0.35</v>
      </c>
      <c r="AD1737" s="73">
        <v>0.65</v>
      </c>
      <c r="AE1737" s="1" t="s">
        <v>1480</v>
      </c>
      <c r="AF1737" s="1" t="s">
        <v>1450</v>
      </c>
      <c r="AG1737" s="1" t="s">
        <v>1451</v>
      </c>
      <c r="AI1737" s="2" t="str">
        <f>INDEX('ISO2-ISO3'!$D$1:$D$249, MATCH($N1737, 'ISO2-ISO3'!$C$1:$C$249, 0))</f>
        <v>JPN</v>
      </c>
      <c r="AJ1737" s="2" t="str">
        <f>INDEX('WB Country Groups'!$C$2:$C$219, MATCH($AI1737, 'WB Country Groups'!$B$2:$B$219, 0))</f>
        <v>East Asia &amp; Pacific</v>
      </c>
    </row>
    <row r="1738" spans="1:36">
      <c r="A1738" s="70">
        <v>45169</v>
      </c>
      <c r="B1738" s="70">
        <v>45169</v>
      </c>
      <c r="C1738" s="71">
        <v>892400</v>
      </c>
      <c r="D1738" s="1" t="s">
        <v>7610</v>
      </c>
      <c r="E1738" s="71">
        <v>3071401</v>
      </c>
      <c r="G1738" s="1" t="s">
        <v>7611</v>
      </c>
      <c r="H1738" s="72">
        <v>6220501</v>
      </c>
      <c r="I1738" s="1" t="s">
        <v>7612</v>
      </c>
      <c r="J1738" s="73">
        <v>0.85</v>
      </c>
      <c r="K1738" s="73">
        <v>0.85</v>
      </c>
      <c r="L1738" s="73">
        <v>0.85</v>
      </c>
      <c r="M1738" s="1">
        <v>1</v>
      </c>
      <c r="N1738" s="1" t="s">
        <v>1115</v>
      </c>
      <c r="O1738" s="1" t="s">
        <v>1692</v>
      </c>
      <c r="P1738" s="1">
        <v>50201010</v>
      </c>
      <c r="Q1738" s="73">
        <v>506067200</v>
      </c>
      <c r="R1738" s="74">
        <v>928</v>
      </c>
      <c r="S1738" s="1" t="s">
        <v>1479</v>
      </c>
      <c r="T1738" s="75">
        <v>145.58500000000001</v>
      </c>
      <c r="U1738" s="76">
        <v>2741943245.2519102</v>
      </c>
      <c r="V1738" s="77">
        <v>2741943245.2519102</v>
      </c>
      <c r="W1738" s="77">
        <v>3225815582.6493101</v>
      </c>
      <c r="X1738" s="76">
        <v>4.2984588951999999E-3</v>
      </c>
      <c r="Y1738" s="71">
        <v>0</v>
      </c>
      <c r="Z1738" s="71">
        <v>1</v>
      </c>
      <c r="AA1738" s="71">
        <v>0</v>
      </c>
      <c r="AB1738" s="71">
        <v>0</v>
      </c>
      <c r="AC1738" s="73">
        <v>0</v>
      </c>
      <c r="AD1738" s="73">
        <v>1</v>
      </c>
      <c r="AE1738" s="1" t="s">
        <v>1480</v>
      </c>
      <c r="AF1738" s="1" t="s">
        <v>1450</v>
      </c>
      <c r="AG1738" s="1" t="s">
        <v>1451</v>
      </c>
      <c r="AI1738" s="2" t="str">
        <f>INDEX('ISO2-ISO3'!$D$1:$D$249, MATCH($N1738, 'ISO2-ISO3'!$C$1:$C$249, 0))</f>
        <v>JPN</v>
      </c>
      <c r="AJ1738" s="2" t="str">
        <f>INDEX('WB Country Groups'!$C$2:$C$219, MATCH($AI1738, 'WB Country Groups'!$B$2:$B$219, 0))</f>
        <v>East Asia &amp; Pacific</v>
      </c>
    </row>
    <row r="1739" spans="1:36">
      <c r="A1739" s="70">
        <v>45169</v>
      </c>
      <c r="B1739" s="70">
        <v>45169</v>
      </c>
      <c r="C1739" s="71">
        <v>892400</v>
      </c>
      <c r="D1739" s="1" t="s">
        <v>7613</v>
      </c>
      <c r="E1739" s="71">
        <v>3097101</v>
      </c>
      <c r="F1739" s="1">
        <v>335934105</v>
      </c>
      <c r="G1739" s="1" t="s">
        <v>7614</v>
      </c>
      <c r="H1739" s="72">
        <v>2347608</v>
      </c>
      <c r="I1739" s="1" t="s">
        <v>7615</v>
      </c>
      <c r="J1739" s="73">
        <v>0.85</v>
      </c>
      <c r="K1739" s="73">
        <v>0.85</v>
      </c>
      <c r="L1739" s="73">
        <v>0.85</v>
      </c>
      <c r="M1739" s="1">
        <v>1</v>
      </c>
      <c r="N1739" s="1" t="s">
        <v>963</v>
      </c>
      <c r="O1739" s="1" t="s">
        <v>1462</v>
      </c>
      <c r="P1739" s="1">
        <v>15104025</v>
      </c>
      <c r="Q1739" s="73">
        <v>692505043</v>
      </c>
      <c r="R1739" s="74">
        <v>36.299999999999997</v>
      </c>
      <c r="S1739" s="1" t="s">
        <v>1493</v>
      </c>
      <c r="T1739" s="75">
        <v>1.3529500000000001</v>
      </c>
      <c r="U1739" s="76">
        <v>15793076685.587099</v>
      </c>
      <c r="V1739" s="77">
        <v>15793076685.587099</v>
      </c>
      <c r="W1739" s="77">
        <v>18580090218.3377</v>
      </c>
      <c r="X1739" s="76">
        <v>2.4758313681399999E-2</v>
      </c>
      <c r="Y1739" s="71">
        <v>0</v>
      </c>
      <c r="Z1739" s="71">
        <v>1</v>
      </c>
      <c r="AA1739" s="71">
        <v>0</v>
      </c>
      <c r="AB1739" s="71">
        <v>0</v>
      </c>
      <c r="AC1739" s="73">
        <v>0</v>
      </c>
      <c r="AD1739" s="73">
        <v>1</v>
      </c>
      <c r="AE1739" s="1" t="s">
        <v>1494</v>
      </c>
      <c r="AF1739" s="1" t="s">
        <v>1450</v>
      </c>
      <c r="AG1739" s="1" t="s">
        <v>1451</v>
      </c>
      <c r="AI1739" s="2" t="str">
        <f>INDEX('ISO2-ISO3'!$D$1:$D$249, MATCH($N1739, 'ISO2-ISO3'!$C$1:$C$249, 0))</f>
        <v>CAN</v>
      </c>
      <c r="AJ1739" s="2" t="str">
        <f>INDEX('WB Country Groups'!$C$2:$C$219, MATCH($AI1739, 'WB Country Groups'!$B$2:$B$219, 0))</f>
        <v>North America</v>
      </c>
    </row>
    <row r="1740" spans="1:36">
      <c r="A1740" s="70">
        <v>45169</v>
      </c>
      <c r="B1740" s="70">
        <v>45169</v>
      </c>
      <c r="C1740" s="71">
        <v>892400</v>
      </c>
      <c r="D1740" s="1" t="s">
        <v>7616</v>
      </c>
      <c r="E1740" s="71">
        <v>3097201</v>
      </c>
      <c r="F1740" s="1">
        <v>952845105</v>
      </c>
      <c r="G1740" s="1" t="s">
        <v>7617</v>
      </c>
      <c r="H1740" s="72">
        <v>2951098</v>
      </c>
      <c r="I1740" s="1" t="s">
        <v>7618</v>
      </c>
      <c r="J1740" s="73">
        <v>0.7</v>
      </c>
      <c r="K1740" s="73">
        <v>0.7</v>
      </c>
      <c r="L1740" s="73">
        <v>0.7</v>
      </c>
      <c r="M1740" s="1">
        <v>1</v>
      </c>
      <c r="N1740" s="1" t="s">
        <v>963</v>
      </c>
      <c r="O1740" s="1" t="s">
        <v>1462</v>
      </c>
      <c r="P1740" s="1">
        <v>15105010</v>
      </c>
      <c r="Q1740" s="73">
        <v>81273936</v>
      </c>
      <c r="R1740" s="74">
        <v>102.14</v>
      </c>
      <c r="S1740" s="1" t="s">
        <v>1493</v>
      </c>
      <c r="T1740" s="75">
        <v>1.3529500000000001</v>
      </c>
      <c r="U1740" s="76">
        <v>4295002680.1640902</v>
      </c>
      <c r="V1740" s="77">
        <v>4295002680.1640902</v>
      </c>
      <c r="W1740" s="77">
        <v>6307956676.8616695</v>
      </c>
      <c r="X1740" s="76">
        <v>6.7331417263E-3</v>
      </c>
      <c r="Y1740" s="71">
        <v>0</v>
      </c>
      <c r="Z1740" s="71">
        <v>1</v>
      </c>
      <c r="AA1740" s="71">
        <v>0</v>
      </c>
      <c r="AB1740" s="71">
        <v>0</v>
      </c>
      <c r="AC1740" s="73">
        <v>0</v>
      </c>
      <c r="AD1740" s="73">
        <v>1</v>
      </c>
      <c r="AE1740" s="1" t="s">
        <v>1494</v>
      </c>
      <c r="AF1740" s="1" t="s">
        <v>1450</v>
      </c>
      <c r="AG1740" s="1" t="s">
        <v>1451</v>
      </c>
      <c r="AI1740" s="2" t="str">
        <f>INDEX('ISO2-ISO3'!$D$1:$D$249, MATCH($N1740, 'ISO2-ISO3'!$C$1:$C$249, 0))</f>
        <v>CAN</v>
      </c>
      <c r="AJ1740" s="2" t="str">
        <f>INDEX('WB Country Groups'!$C$2:$C$219, MATCH($AI1740, 'WB Country Groups'!$B$2:$B$219, 0))</f>
        <v>North America</v>
      </c>
    </row>
    <row r="1741" spans="1:36">
      <c r="A1741" s="70">
        <v>45169</v>
      </c>
      <c r="B1741" s="70">
        <v>45169</v>
      </c>
      <c r="C1741" s="71">
        <v>892400</v>
      </c>
      <c r="D1741" s="1" t="s">
        <v>7619</v>
      </c>
      <c r="E1741" s="71">
        <v>3101801</v>
      </c>
      <c r="G1741" s="1" t="s">
        <v>7620</v>
      </c>
      <c r="H1741" s="72">
        <v>6805317</v>
      </c>
      <c r="I1741" s="1" t="s">
        <v>7621</v>
      </c>
      <c r="J1741" s="73">
        <v>0.5</v>
      </c>
      <c r="K1741" s="73">
        <v>0.5</v>
      </c>
      <c r="L1741" s="73">
        <v>0.5</v>
      </c>
      <c r="M1741" s="1">
        <v>1</v>
      </c>
      <c r="N1741" s="1" t="s">
        <v>1115</v>
      </c>
      <c r="O1741" s="1" t="s">
        <v>1564</v>
      </c>
      <c r="P1741" s="1">
        <v>60201020</v>
      </c>
      <c r="Q1741" s="73">
        <v>767907735</v>
      </c>
      <c r="R1741" s="74">
        <v>1308</v>
      </c>
      <c r="S1741" s="1" t="s">
        <v>1479</v>
      </c>
      <c r="T1741" s="75">
        <v>145.58500000000001</v>
      </c>
      <c r="U1741" s="76">
        <v>3449611283.37397</v>
      </c>
      <c r="V1741" s="77">
        <v>3449611283.37397</v>
      </c>
      <c r="W1741" s="77">
        <v>6899222566.7479496</v>
      </c>
      <c r="X1741" s="76">
        <v>5.4078480040999997E-3</v>
      </c>
      <c r="Y1741" s="71">
        <v>0</v>
      </c>
      <c r="Z1741" s="71">
        <v>1</v>
      </c>
      <c r="AA1741" s="71">
        <v>0</v>
      </c>
      <c r="AB1741" s="71">
        <v>0</v>
      </c>
      <c r="AC1741" s="73">
        <v>1</v>
      </c>
      <c r="AD1741" s="73">
        <v>0</v>
      </c>
      <c r="AE1741" s="1" t="s">
        <v>1480</v>
      </c>
      <c r="AF1741" s="1" t="s">
        <v>1450</v>
      </c>
      <c r="AG1741" s="1" t="s">
        <v>1451</v>
      </c>
      <c r="AI1741" s="2" t="str">
        <f>INDEX('ISO2-ISO3'!$D$1:$D$249, MATCH($N1741, 'ISO2-ISO3'!$C$1:$C$249, 0))</f>
        <v>JPN</v>
      </c>
      <c r="AJ1741" s="2" t="str">
        <f>INDEX('WB Country Groups'!$C$2:$C$219, MATCH($AI1741, 'WB Country Groups'!$B$2:$B$219, 0))</f>
        <v>East Asia &amp; Pacific</v>
      </c>
    </row>
    <row r="1742" spans="1:36">
      <c r="A1742" s="70">
        <v>45169</v>
      </c>
      <c r="B1742" s="70">
        <v>45169</v>
      </c>
      <c r="C1742" s="71">
        <v>892400</v>
      </c>
      <c r="D1742" s="1" t="s">
        <v>7622</v>
      </c>
      <c r="E1742" s="71">
        <v>3108201</v>
      </c>
      <c r="G1742" s="1" t="s">
        <v>7623</v>
      </c>
      <c r="H1742" s="72">
        <v>6743882</v>
      </c>
      <c r="I1742" s="1" t="s">
        <v>7624</v>
      </c>
      <c r="J1742" s="73">
        <v>0.95</v>
      </c>
      <c r="K1742" s="73">
        <v>0.95</v>
      </c>
      <c r="L1742" s="73">
        <v>0.95</v>
      </c>
      <c r="M1742" s="1">
        <v>1</v>
      </c>
      <c r="N1742" s="1" t="s">
        <v>1115</v>
      </c>
      <c r="O1742" s="1" t="s">
        <v>1484</v>
      </c>
      <c r="P1742" s="1">
        <v>40203040</v>
      </c>
      <c r="Q1742" s="73">
        <v>528578441</v>
      </c>
      <c r="R1742" s="74">
        <v>2543</v>
      </c>
      <c r="S1742" s="1" t="s">
        <v>1479</v>
      </c>
      <c r="T1742" s="75">
        <v>145.58500000000001</v>
      </c>
      <c r="U1742" s="76">
        <v>8771276070.2672005</v>
      </c>
      <c r="V1742" s="77">
        <v>8771276070.2672005</v>
      </c>
      <c r="W1742" s="77">
        <v>9232922179.2286301</v>
      </c>
      <c r="X1742" s="76">
        <v>1.3750455890100001E-2</v>
      </c>
      <c r="Y1742" s="71">
        <v>0</v>
      </c>
      <c r="Z1742" s="71">
        <v>1</v>
      </c>
      <c r="AA1742" s="71">
        <v>0</v>
      </c>
      <c r="AB1742" s="71">
        <v>0</v>
      </c>
      <c r="AC1742" s="73">
        <v>0</v>
      </c>
      <c r="AD1742" s="73">
        <v>1</v>
      </c>
      <c r="AE1742" s="1" t="s">
        <v>1480</v>
      </c>
      <c r="AF1742" s="1" t="s">
        <v>1450</v>
      </c>
      <c r="AG1742" s="1" t="s">
        <v>1451</v>
      </c>
      <c r="AI1742" s="2" t="str">
        <f>INDEX('ISO2-ISO3'!$D$1:$D$249, MATCH($N1742, 'ISO2-ISO3'!$C$1:$C$249, 0))</f>
        <v>JPN</v>
      </c>
      <c r="AJ1742" s="2" t="str">
        <f>INDEX('WB Country Groups'!$C$2:$C$219, MATCH($AI1742, 'WB Country Groups'!$B$2:$B$219, 0))</f>
        <v>East Asia &amp; Pacific</v>
      </c>
    </row>
    <row r="1743" spans="1:36">
      <c r="A1743" s="70">
        <v>45169</v>
      </c>
      <c r="B1743" s="70">
        <v>45169</v>
      </c>
      <c r="C1743" s="71">
        <v>892400</v>
      </c>
      <c r="D1743" s="1" t="s">
        <v>7625</v>
      </c>
      <c r="E1743" s="71">
        <v>3108601</v>
      </c>
      <c r="G1743" s="1" t="s">
        <v>7626</v>
      </c>
      <c r="H1743" s="72" t="s">
        <v>7627</v>
      </c>
      <c r="I1743" s="1" t="s">
        <v>7628</v>
      </c>
      <c r="J1743" s="73">
        <v>0.8</v>
      </c>
      <c r="K1743" s="73">
        <v>0.8</v>
      </c>
      <c r="L1743" s="73">
        <v>0.8</v>
      </c>
      <c r="M1743" s="1">
        <v>1</v>
      </c>
      <c r="N1743" s="1" t="s">
        <v>1115</v>
      </c>
      <c r="O1743" s="1" t="s">
        <v>1447</v>
      </c>
      <c r="P1743" s="1">
        <v>35101020</v>
      </c>
      <c r="Q1743" s="73">
        <v>271633600</v>
      </c>
      <c r="R1743" s="74">
        <v>2967</v>
      </c>
      <c r="S1743" s="1" t="s">
        <v>1479</v>
      </c>
      <c r="T1743" s="75">
        <v>145.58500000000001</v>
      </c>
      <c r="U1743" s="76">
        <v>4428680928.3923502</v>
      </c>
      <c r="V1743" s="77">
        <v>4428680928.3923502</v>
      </c>
      <c r="W1743" s="77">
        <v>5535851160.4904404</v>
      </c>
      <c r="X1743" s="76">
        <v>6.9427049460999996E-3</v>
      </c>
      <c r="Y1743" s="71">
        <v>0</v>
      </c>
      <c r="Z1743" s="71">
        <v>1</v>
      </c>
      <c r="AA1743" s="71">
        <v>0</v>
      </c>
      <c r="AB1743" s="71">
        <v>0</v>
      </c>
      <c r="AC1743" s="73">
        <v>0</v>
      </c>
      <c r="AD1743" s="73">
        <v>1</v>
      </c>
      <c r="AE1743" s="1" t="s">
        <v>1480</v>
      </c>
      <c r="AF1743" s="1" t="s">
        <v>1450</v>
      </c>
      <c r="AG1743" s="1" t="s">
        <v>1451</v>
      </c>
      <c r="AI1743" s="2" t="str">
        <f>INDEX('ISO2-ISO3'!$D$1:$D$249, MATCH($N1743, 'ISO2-ISO3'!$C$1:$C$249, 0))</f>
        <v>JPN</v>
      </c>
      <c r="AJ1743" s="2" t="str">
        <f>INDEX('WB Country Groups'!$C$2:$C$219, MATCH($AI1743, 'WB Country Groups'!$B$2:$B$219, 0))</f>
        <v>East Asia &amp; Pacific</v>
      </c>
    </row>
    <row r="1744" spans="1:36">
      <c r="A1744" s="70">
        <v>45169</v>
      </c>
      <c r="B1744" s="70">
        <v>45169</v>
      </c>
      <c r="C1744" s="71">
        <v>892400</v>
      </c>
      <c r="D1744" s="1" t="s">
        <v>7629</v>
      </c>
      <c r="E1744" s="71">
        <v>3109201</v>
      </c>
      <c r="G1744" s="1" t="s">
        <v>7630</v>
      </c>
      <c r="H1744" s="72" t="s">
        <v>7631</v>
      </c>
      <c r="I1744" s="1" t="s">
        <v>7632</v>
      </c>
      <c r="J1744" s="73">
        <v>0.65</v>
      </c>
      <c r="K1744" s="73">
        <v>0.65</v>
      </c>
      <c r="L1744" s="73">
        <v>0.65</v>
      </c>
      <c r="M1744" s="1">
        <v>1</v>
      </c>
      <c r="N1744" s="1" t="s">
        <v>1115</v>
      </c>
      <c r="O1744" s="1" t="s">
        <v>1447</v>
      </c>
      <c r="P1744" s="1">
        <v>35103010</v>
      </c>
      <c r="Q1744" s="73">
        <v>678951500</v>
      </c>
      <c r="R1744" s="74">
        <v>2903.5</v>
      </c>
      <c r="S1744" s="1" t="s">
        <v>1479</v>
      </c>
      <c r="T1744" s="75">
        <v>145.58500000000001</v>
      </c>
      <c r="U1744" s="76">
        <v>8801512464.6254807</v>
      </c>
      <c r="V1744" s="77">
        <v>8801512464.6254807</v>
      </c>
      <c r="W1744" s="77">
        <v>13540788407.1161</v>
      </c>
      <c r="X1744" s="76">
        <v>1.3797856542300001E-2</v>
      </c>
      <c r="Y1744" s="71">
        <v>1</v>
      </c>
      <c r="Z1744" s="71">
        <v>0</v>
      </c>
      <c r="AA1744" s="71">
        <v>0</v>
      </c>
      <c r="AB1744" s="71">
        <v>0</v>
      </c>
      <c r="AC1744" s="73">
        <v>0</v>
      </c>
      <c r="AD1744" s="73">
        <v>1</v>
      </c>
      <c r="AE1744" s="1" t="s">
        <v>1480</v>
      </c>
      <c r="AF1744" s="1" t="s">
        <v>1450</v>
      </c>
      <c r="AG1744" s="1" t="s">
        <v>1451</v>
      </c>
      <c r="AI1744" s="2" t="str">
        <f>INDEX('ISO2-ISO3'!$D$1:$D$249, MATCH($N1744, 'ISO2-ISO3'!$C$1:$C$249, 0))</f>
        <v>JPN</v>
      </c>
      <c r="AJ1744" s="2" t="str">
        <f>INDEX('WB Country Groups'!$C$2:$C$219, MATCH($AI1744, 'WB Country Groups'!$B$2:$B$219, 0))</f>
        <v>East Asia &amp; Pacific</v>
      </c>
    </row>
    <row r="1745" spans="1:36">
      <c r="A1745" s="70">
        <v>45169</v>
      </c>
      <c r="B1745" s="70">
        <v>45169</v>
      </c>
      <c r="C1745" s="71">
        <v>892400</v>
      </c>
      <c r="D1745" s="1" t="s">
        <v>7633</v>
      </c>
      <c r="E1745" s="71">
        <v>3110101</v>
      </c>
      <c r="G1745" s="1" t="s">
        <v>7634</v>
      </c>
      <c r="H1745" s="72" t="s">
        <v>7635</v>
      </c>
      <c r="I1745" s="1" t="s">
        <v>7636</v>
      </c>
      <c r="J1745" s="73">
        <v>0.55000000000000004</v>
      </c>
      <c r="K1745" s="73">
        <v>0.55000000000000004</v>
      </c>
      <c r="L1745" s="73">
        <v>0.55000000000000004</v>
      </c>
      <c r="M1745" s="1">
        <v>1</v>
      </c>
      <c r="N1745" s="1" t="s">
        <v>1040</v>
      </c>
      <c r="O1745" s="1" t="s">
        <v>1541</v>
      </c>
      <c r="P1745" s="1">
        <v>10102030</v>
      </c>
      <c r="Q1745" s="73">
        <v>769211058</v>
      </c>
      <c r="R1745" s="74">
        <v>33.78</v>
      </c>
      <c r="S1745" s="1" t="s">
        <v>1456</v>
      </c>
      <c r="T1745" s="75">
        <v>0.92136177270005104</v>
      </c>
      <c r="U1745" s="76">
        <v>15510923797.827801</v>
      </c>
      <c r="V1745" s="77">
        <v>15510923797.827801</v>
      </c>
      <c r="W1745" s="77">
        <v>28201679632.414101</v>
      </c>
      <c r="X1745" s="76">
        <v>2.43159914005E-2</v>
      </c>
      <c r="Y1745" s="71">
        <v>1</v>
      </c>
      <c r="Z1745" s="71">
        <v>0</v>
      </c>
      <c r="AA1745" s="71">
        <v>0</v>
      </c>
      <c r="AB1745" s="71">
        <v>0</v>
      </c>
      <c r="AC1745" s="73">
        <v>0</v>
      </c>
      <c r="AD1745" s="73">
        <v>1</v>
      </c>
      <c r="AE1745" s="1" t="s">
        <v>2280</v>
      </c>
      <c r="AF1745" s="1" t="s">
        <v>1450</v>
      </c>
      <c r="AG1745" s="1" t="s">
        <v>1451</v>
      </c>
      <c r="AI1745" s="2" t="str">
        <f>INDEX('ISO2-ISO3'!$D$1:$D$249, MATCH($N1745, 'ISO2-ISO3'!$C$1:$C$249, 0))</f>
        <v>FIN</v>
      </c>
      <c r="AJ1745" s="2" t="str">
        <f>INDEX('WB Country Groups'!$C$2:$C$219, MATCH($AI1745, 'WB Country Groups'!$B$2:$B$219, 0))</f>
        <v>Europe &amp; Central Asia</v>
      </c>
    </row>
    <row r="1746" spans="1:36">
      <c r="A1746" s="70">
        <v>45169</v>
      </c>
      <c r="B1746" s="70">
        <v>45169</v>
      </c>
      <c r="C1746" s="71">
        <v>892400</v>
      </c>
      <c r="D1746" s="1" t="s">
        <v>7637</v>
      </c>
      <c r="E1746" s="71">
        <v>3126501</v>
      </c>
      <c r="G1746" s="1" t="s">
        <v>7638</v>
      </c>
      <c r="H1746" s="72">
        <v>6506267</v>
      </c>
      <c r="I1746" s="1" t="s">
        <v>7639</v>
      </c>
      <c r="J1746" s="73">
        <v>0.8</v>
      </c>
      <c r="K1746" s="73">
        <v>0.8</v>
      </c>
      <c r="L1746" s="73">
        <v>0.8</v>
      </c>
      <c r="M1746" s="1">
        <v>1</v>
      </c>
      <c r="N1746" s="1" t="s">
        <v>1115</v>
      </c>
      <c r="O1746" s="1" t="s">
        <v>1474</v>
      </c>
      <c r="P1746" s="1">
        <v>45301010</v>
      </c>
      <c r="Q1746" s="73">
        <v>94286400</v>
      </c>
      <c r="R1746" s="74">
        <v>22675</v>
      </c>
      <c r="S1746" s="1" t="s">
        <v>1479</v>
      </c>
      <c r="T1746" s="75">
        <v>145.58500000000001</v>
      </c>
      <c r="U1746" s="76">
        <v>11748156032.5583</v>
      </c>
      <c r="V1746" s="77">
        <v>11748156032.5583</v>
      </c>
      <c r="W1746" s="77">
        <v>14685195040.697901</v>
      </c>
      <c r="X1746" s="76">
        <v>1.8417217748200002E-2</v>
      </c>
      <c r="Y1746" s="71">
        <v>0</v>
      </c>
      <c r="Z1746" s="71">
        <v>1</v>
      </c>
      <c r="AA1746" s="71">
        <v>0</v>
      </c>
      <c r="AB1746" s="71">
        <v>0</v>
      </c>
      <c r="AC1746" s="73">
        <v>0</v>
      </c>
      <c r="AD1746" s="73">
        <v>1</v>
      </c>
      <c r="AE1746" s="1" t="s">
        <v>1480</v>
      </c>
      <c r="AF1746" s="1" t="s">
        <v>1450</v>
      </c>
      <c r="AG1746" s="1" t="s">
        <v>1451</v>
      </c>
      <c r="AI1746" s="2" t="str">
        <f>INDEX('ISO2-ISO3'!$D$1:$D$249, MATCH($N1746, 'ISO2-ISO3'!$C$1:$C$249, 0))</f>
        <v>JPN</v>
      </c>
      <c r="AJ1746" s="2" t="str">
        <f>INDEX('WB Country Groups'!$C$2:$C$219, MATCH($AI1746, 'WB Country Groups'!$B$2:$B$219, 0))</f>
        <v>East Asia &amp; Pacific</v>
      </c>
    </row>
    <row r="1747" spans="1:36">
      <c r="A1747" s="70">
        <v>45169</v>
      </c>
      <c r="B1747" s="70">
        <v>45169</v>
      </c>
      <c r="C1747" s="71">
        <v>892400</v>
      </c>
      <c r="D1747" s="1" t="s">
        <v>7640</v>
      </c>
      <c r="E1747" s="71">
        <v>3163201</v>
      </c>
      <c r="F1747" s="1">
        <v>631103108</v>
      </c>
      <c r="G1747" s="1" t="s">
        <v>7641</v>
      </c>
      <c r="H1747" s="72">
        <v>2965107</v>
      </c>
      <c r="I1747" s="1" t="s">
        <v>7642</v>
      </c>
      <c r="J1747" s="73">
        <v>0.7</v>
      </c>
      <c r="K1747" s="73">
        <v>0.7</v>
      </c>
      <c r="L1747" s="73">
        <v>0.7</v>
      </c>
      <c r="M1747" s="1">
        <v>1</v>
      </c>
      <c r="N1747" s="1" t="s">
        <v>1375</v>
      </c>
      <c r="O1747" s="1" t="s">
        <v>1484</v>
      </c>
      <c r="P1747" s="1">
        <v>40203040</v>
      </c>
      <c r="Q1747" s="73">
        <v>489002956</v>
      </c>
      <c r="R1747" s="74">
        <v>52.48</v>
      </c>
      <c r="S1747" s="1" t="s">
        <v>1448</v>
      </c>
      <c r="T1747" s="75">
        <v>1</v>
      </c>
      <c r="U1747" s="76">
        <v>17964012591.616001</v>
      </c>
      <c r="V1747" s="77">
        <v>17964012591.616001</v>
      </c>
      <c r="W1747" s="77">
        <v>25662875130.880001</v>
      </c>
      <c r="X1747" s="76">
        <v>2.8161622182599998E-2</v>
      </c>
      <c r="Y1747" s="71">
        <v>0</v>
      </c>
      <c r="Z1747" s="71">
        <v>1</v>
      </c>
      <c r="AA1747" s="71">
        <v>0</v>
      </c>
      <c r="AB1747" s="71">
        <v>0</v>
      </c>
      <c r="AC1747" s="73">
        <v>0.35</v>
      </c>
      <c r="AD1747" s="73">
        <v>0.65</v>
      </c>
      <c r="AE1747" s="1" t="s">
        <v>1475</v>
      </c>
      <c r="AF1747" s="1" t="s">
        <v>1450</v>
      </c>
      <c r="AG1747" s="1" t="s">
        <v>1451</v>
      </c>
      <c r="AI1747" s="2" t="str">
        <f>INDEX('ISO2-ISO3'!$D$1:$D$249, MATCH($N1747, 'ISO2-ISO3'!$C$1:$C$249, 0))</f>
        <v>USA</v>
      </c>
      <c r="AJ1747" s="2" t="str">
        <f>INDEX('WB Country Groups'!$C$2:$C$219, MATCH($AI1747, 'WB Country Groups'!$B$2:$B$219, 0))</f>
        <v>North America</v>
      </c>
    </row>
    <row r="1748" spans="1:36">
      <c r="A1748" s="70">
        <v>45169</v>
      </c>
      <c r="B1748" s="70">
        <v>45169</v>
      </c>
      <c r="C1748" s="71">
        <v>892400</v>
      </c>
      <c r="D1748" s="1" t="s">
        <v>7643</v>
      </c>
      <c r="E1748" s="71">
        <v>3240601</v>
      </c>
      <c r="G1748" s="1" t="s">
        <v>7644</v>
      </c>
      <c r="H1748" s="72" t="s">
        <v>7645</v>
      </c>
      <c r="I1748" s="1" t="s">
        <v>7646</v>
      </c>
      <c r="J1748" s="73">
        <v>0.25</v>
      </c>
      <c r="K1748" s="73">
        <v>0.25</v>
      </c>
      <c r="L1748" s="73">
        <v>0.25</v>
      </c>
      <c r="M1748" s="1">
        <v>1</v>
      </c>
      <c r="N1748" s="1" t="s">
        <v>975</v>
      </c>
      <c r="O1748" s="1" t="s">
        <v>1484</v>
      </c>
      <c r="P1748" s="1">
        <v>40101010</v>
      </c>
      <c r="Q1748" s="73">
        <v>35011862630</v>
      </c>
      <c r="R1748" s="74">
        <v>4.49</v>
      </c>
      <c r="S1748" s="1" t="s">
        <v>1565</v>
      </c>
      <c r="T1748" s="75">
        <v>7.8417500000000002</v>
      </c>
      <c r="U1748" s="76">
        <v>5011740466.3723001</v>
      </c>
      <c r="V1748" s="77">
        <v>5011740466.3723001</v>
      </c>
      <c r="W1748" s="77">
        <v>49928487102.554001</v>
      </c>
      <c r="X1748" s="76">
        <v>7.8567491963000002E-3</v>
      </c>
      <c r="Y1748" s="71">
        <v>1</v>
      </c>
      <c r="Z1748" s="71">
        <v>0</v>
      </c>
      <c r="AA1748" s="71">
        <v>0</v>
      </c>
      <c r="AB1748" s="71">
        <v>0</v>
      </c>
      <c r="AC1748" s="73">
        <v>1</v>
      </c>
      <c r="AD1748" s="73">
        <v>0</v>
      </c>
      <c r="AE1748" s="1" t="s">
        <v>1566</v>
      </c>
      <c r="AF1748" s="1" t="s">
        <v>1450</v>
      </c>
      <c r="AG1748" s="1" t="s">
        <v>3494</v>
      </c>
      <c r="AI1748" s="2" t="str">
        <f>INDEX('ISO2-ISO3'!$D$1:$D$249, MATCH($N1748, 'ISO2-ISO3'!$C$1:$C$249, 0))</f>
        <v>CHN</v>
      </c>
      <c r="AJ1748" s="2" t="str">
        <f>INDEX('WB Country Groups'!$C$2:$C$219, MATCH($AI1748, 'WB Country Groups'!$B$2:$B$219, 0))</f>
        <v>East Asia &amp; Pacific</v>
      </c>
    </row>
    <row r="1749" spans="1:36">
      <c r="A1749" s="70">
        <v>45169</v>
      </c>
      <c r="B1749" s="70">
        <v>45169</v>
      </c>
      <c r="C1749" s="71">
        <v>892400</v>
      </c>
      <c r="D1749" s="1" t="s">
        <v>7647</v>
      </c>
      <c r="E1749" s="71">
        <v>3240604</v>
      </c>
      <c r="G1749" s="1" t="s">
        <v>7648</v>
      </c>
      <c r="H1749" s="72" t="s">
        <v>7649</v>
      </c>
      <c r="I1749" s="1" t="s">
        <v>7650</v>
      </c>
      <c r="J1749" s="73">
        <v>0.45</v>
      </c>
      <c r="K1749" s="73">
        <v>0.3</v>
      </c>
      <c r="L1749" s="73">
        <v>0.06</v>
      </c>
      <c r="M1749" s="1">
        <v>0.2</v>
      </c>
      <c r="N1749" s="1" t="s">
        <v>975</v>
      </c>
      <c r="O1749" s="1" t="s">
        <v>1484</v>
      </c>
      <c r="P1749" s="1">
        <v>40101010</v>
      </c>
      <c r="Q1749" s="73">
        <v>39250864015</v>
      </c>
      <c r="R1749" s="74">
        <v>5.55</v>
      </c>
      <c r="S1749" s="1" t="s">
        <v>3323</v>
      </c>
      <c r="T1749" s="75">
        <v>7.2785000000000002</v>
      </c>
      <c r="U1749" s="76">
        <v>1795773540.8387699</v>
      </c>
      <c r="V1749" s="77">
        <v>1795773540.8387699</v>
      </c>
      <c r="W1749" s="77">
        <v>49928487102.554001</v>
      </c>
      <c r="X1749" s="76">
        <v>2.8151781637999998E-3</v>
      </c>
      <c r="Y1749" s="71">
        <v>1</v>
      </c>
      <c r="Z1749" s="71">
        <v>0</v>
      </c>
      <c r="AA1749" s="71">
        <v>0</v>
      </c>
      <c r="AB1749" s="71">
        <v>0</v>
      </c>
      <c r="AC1749" s="73">
        <v>1</v>
      </c>
      <c r="AD1749" s="73">
        <v>0</v>
      </c>
      <c r="AE1749" s="1" t="s">
        <v>3324</v>
      </c>
      <c r="AF1749" s="1" t="s">
        <v>1450</v>
      </c>
      <c r="AG1749" s="1" t="s">
        <v>1585</v>
      </c>
      <c r="AI1749" s="2" t="str">
        <f>INDEX('ISO2-ISO3'!$D$1:$D$249, MATCH($N1749, 'ISO2-ISO3'!$C$1:$C$249, 0))</f>
        <v>CHN</v>
      </c>
      <c r="AJ1749" s="2" t="str">
        <f>INDEX('WB Country Groups'!$C$2:$C$219, MATCH($AI1749, 'WB Country Groups'!$B$2:$B$219, 0))</f>
        <v>East Asia &amp; Pacific</v>
      </c>
    </row>
    <row r="1750" spans="1:36">
      <c r="A1750" s="70">
        <v>45169</v>
      </c>
      <c r="B1750" s="70">
        <v>45169</v>
      </c>
      <c r="C1750" s="71">
        <v>892400</v>
      </c>
      <c r="D1750" s="1" t="s">
        <v>7651</v>
      </c>
      <c r="E1750" s="71">
        <v>3241101</v>
      </c>
      <c r="G1750" s="1" t="s">
        <v>7652</v>
      </c>
      <c r="H1750" s="72" t="s">
        <v>7653</v>
      </c>
      <c r="I1750" s="1" t="s">
        <v>7654</v>
      </c>
      <c r="J1750" s="73">
        <v>0.95</v>
      </c>
      <c r="K1750" s="73">
        <v>0.95</v>
      </c>
      <c r="L1750" s="73">
        <v>0.95</v>
      </c>
      <c r="M1750" s="1">
        <v>1</v>
      </c>
      <c r="N1750" s="1" t="s">
        <v>975</v>
      </c>
      <c r="O1750" s="1" t="s">
        <v>1467</v>
      </c>
      <c r="P1750" s="1">
        <v>20303010</v>
      </c>
      <c r="Q1750" s="73">
        <v>3354780000</v>
      </c>
      <c r="R1750" s="74">
        <v>8.0500000000000007</v>
      </c>
      <c r="S1750" s="1" t="s">
        <v>1565</v>
      </c>
      <c r="T1750" s="75">
        <v>7.8417500000000002</v>
      </c>
      <c r="U1750" s="76">
        <v>3271677884.4008002</v>
      </c>
      <c r="V1750" s="77">
        <v>3271677884.4008002</v>
      </c>
      <c r="W1750" s="77">
        <v>20570697964.4655</v>
      </c>
      <c r="X1750" s="76">
        <v>5.1289073649000002E-3</v>
      </c>
      <c r="Y1750" s="71">
        <v>1</v>
      </c>
      <c r="Z1750" s="71">
        <v>0</v>
      </c>
      <c r="AA1750" s="71">
        <v>0</v>
      </c>
      <c r="AB1750" s="71">
        <v>0</v>
      </c>
      <c r="AC1750" s="73">
        <v>0.65</v>
      </c>
      <c r="AD1750" s="73">
        <v>0.35</v>
      </c>
      <c r="AE1750" s="1" t="s">
        <v>1566</v>
      </c>
      <c r="AF1750" s="1" t="s">
        <v>1450</v>
      </c>
      <c r="AG1750" s="1" t="s">
        <v>3494</v>
      </c>
      <c r="AI1750" s="2" t="str">
        <f>INDEX('ISO2-ISO3'!$D$1:$D$249, MATCH($N1750, 'ISO2-ISO3'!$C$1:$C$249, 0))</f>
        <v>CHN</v>
      </c>
      <c r="AJ1750" s="2" t="str">
        <f>INDEX('WB Country Groups'!$C$2:$C$219, MATCH($AI1750, 'WB Country Groups'!$B$2:$B$219, 0))</f>
        <v>East Asia &amp; Pacific</v>
      </c>
    </row>
    <row r="1751" spans="1:36">
      <c r="A1751" s="70">
        <v>45169</v>
      </c>
      <c r="B1751" s="70">
        <v>45169</v>
      </c>
      <c r="C1751" s="71">
        <v>892400</v>
      </c>
      <c r="D1751" s="1" t="s">
        <v>7655</v>
      </c>
      <c r="E1751" s="71">
        <v>3241104</v>
      </c>
      <c r="G1751" s="1" t="s">
        <v>7656</v>
      </c>
      <c r="H1751" s="72" t="s">
        <v>7657</v>
      </c>
      <c r="I1751" s="1" t="s">
        <v>7658</v>
      </c>
      <c r="J1751" s="73">
        <v>0.4</v>
      </c>
      <c r="K1751" s="73">
        <v>0.3</v>
      </c>
      <c r="L1751" s="73">
        <v>0.06</v>
      </c>
      <c r="M1751" s="1">
        <v>0.2</v>
      </c>
      <c r="N1751" s="1" t="s">
        <v>975</v>
      </c>
      <c r="O1751" s="1" t="s">
        <v>1467</v>
      </c>
      <c r="P1751" s="1">
        <v>20303010</v>
      </c>
      <c r="Q1751" s="73">
        <v>12740611286</v>
      </c>
      <c r="R1751" s="74">
        <v>9.8000000000000007</v>
      </c>
      <c r="S1751" s="1" t="s">
        <v>3323</v>
      </c>
      <c r="T1751" s="75">
        <v>7.2785000000000002</v>
      </c>
      <c r="U1751" s="76">
        <v>1029261446.2001801</v>
      </c>
      <c r="V1751" s="77">
        <v>1029261446.2001801</v>
      </c>
      <c r="W1751" s="77">
        <v>20570697964.4655</v>
      </c>
      <c r="X1751" s="76">
        <v>1.6135410631000001E-3</v>
      </c>
      <c r="Y1751" s="71">
        <v>1</v>
      </c>
      <c r="Z1751" s="71">
        <v>0</v>
      </c>
      <c r="AA1751" s="71">
        <v>0</v>
      </c>
      <c r="AB1751" s="71">
        <v>0</v>
      </c>
      <c r="AC1751" s="73">
        <v>0.5</v>
      </c>
      <c r="AD1751" s="73">
        <v>0.5</v>
      </c>
      <c r="AE1751" s="1" t="s">
        <v>3324</v>
      </c>
      <c r="AF1751" s="1" t="s">
        <v>1450</v>
      </c>
      <c r="AG1751" s="1" t="s">
        <v>1585</v>
      </c>
      <c r="AI1751" s="2" t="str">
        <f>INDEX('ISO2-ISO3'!$D$1:$D$249, MATCH($N1751, 'ISO2-ISO3'!$C$1:$C$249, 0))</f>
        <v>CHN</v>
      </c>
      <c r="AJ1751" s="2" t="str">
        <f>INDEX('WB Country Groups'!$C$2:$C$219, MATCH($AI1751, 'WB Country Groups'!$B$2:$B$219, 0))</f>
        <v>East Asia &amp; Pacific</v>
      </c>
    </row>
    <row r="1752" spans="1:36">
      <c r="A1752" s="70">
        <v>45169</v>
      </c>
      <c r="B1752" s="70">
        <v>45169</v>
      </c>
      <c r="C1752" s="71">
        <v>892400</v>
      </c>
      <c r="D1752" s="1" t="s">
        <v>7659</v>
      </c>
      <c r="E1752" s="71">
        <v>3241901</v>
      </c>
      <c r="G1752" s="1" t="s">
        <v>7660</v>
      </c>
      <c r="H1752" s="72" t="s">
        <v>7661</v>
      </c>
      <c r="I1752" s="1" t="s">
        <v>7662</v>
      </c>
      <c r="J1752" s="73">
        <v>1</v>
      </c>
      <c r="K1752" s="73">
        <v>1</v>
      </c>
      <c r="L1752" s="73">
        <v>1</v>
      </c>
      <c r="M1752" s="1">
        <v>1</v>
      </c>
      <c r="N1752" s="1" t="s">
        <v>1058</v>
      </c>
      <c r="O1752" s="1" t="s">
        <v>1467</v>
      </c>
      <c r="P1752" s="1">
        <v>20101010</v>
      </c>
      <c r="Q1752" s="73">
        <v>53563632</v>
      </c>
      <c r="R1752" s="74">
        <v>215.8</v>
      </c>
      <c r="S1752" s="1" t="s">
        <v>1456</v>
      </c>
      <c r="T1752" s="75">
        <v>0.92136177270005104</v>
      </c>
      <c r="U1752" s="76">
        <v>12545595148.500999</v>
      </c>
      <c r="V1752" s="77">
        <v>12545595148.500999</v>
      </c>
      <c r="W1752" s="77">
        <v>12545595148.500999</v>
      </c>
      <c r="X1752" s="76">
        <v>1.9667338175499999E-2</v>
      </c>
      <c r="Y1752" s="71">
        <v>0</v>
      </c>
      <c r="Z1752" s="71">
        <v>1</v>
      </c>
      <c r="AA1752" s="71">
        <v>0</v>
      </c>
      <c r="AB1752" s="71">
        <v>0</v>
      </c>
      <c r="AC1752" s="73">
        <v>0.5</v>
      </c>
      <c r="AD1752" s="73">
        <v>0.5</v>
      </c>
      <c r="AE1752" s="1" t="s">
        <v>1523</v>
      </c>
      <c r="AF1752" s="1" t="s">
        <v>1524</v>
      </c>
      <c r="AG1752" s="1" t="s">
        <v>1451</v>
      </c>
      <c r="AI1752" s="2" t="str">
        <f>INDEX('ISO2-ISO3'!$D$1:$D$249, MATCH($N1752, 'ISO2-ISO3'!$C$1:$C$249, 0))</f>
        <v>DEU</v>
      </c>
      <c r="AJ1752" s="2" t="str">
        <f>INDEX('WB Country Groups'!$C$2:$C$219, MATCH($AI1752, 'WB Country Groups'!$B$2:$B$219, 0))</f>
        <v>Europe &amp; Central Asia</v>
      </c>
    </row>
    <row r="1753" spans="1:36">
      <c r="A1753" s="70">
        <v>45169</v>
      </c>
      <c r="B1753" s="70">
        <v>45169</v>
      </c>
      <c r="C1753" s="71">
        <v>892400</v>
      </c>
      <c r="D1753" s="1" t="s">
        <v>7663</v>
      </c>
      <c r="E1753" s="71">
        <v>3243004</v>
      </c>
      <c r="G1753" s="1" t="s">
        <v>7664</v>
      </c>
      <c r="H1753" s="72" t="s">
        <v>7665</v>
      </c>
      <c r="I1753" s="1" t="s">
        <v>7666</v>
      </c>
      <c r="J1753" s="73">
        <v>0.3</v>
      </c>
      <c r="K1753" s="73">
        <v>0.3</v>
      </c>
      <c r="L1753" s="73">
        <v>0.06</v>
      </c>
      <c r="M1753" s="1">
        <v>0.2</v>
      </c>
      <c r="N1753" s="1" t="s">
        <v>975</v>
      </c>
      <c r="O1753" s="1" t="s">
        <v>1467</v>
      </c>
      <c r="P1753" s="1">
        <v>20104020</v>
      </c>
      <c r="Q1753" s="73">
        <v>12655327092</v>
      </c>
      <c r="R1753" s="74">
        <v>4.47</v>
      </c>
      <c r="S1753" s="1" t="s">
        <v>3323</v>
      </c>
      <c r="T1753" s="75">
        <v>7.2785000000000002</v>
      </c>
      <c r="U1753" s="76">
        <v>466326678.03454</v>
      </c>
      <c r="V1753" s="77">
        <v>466326678.03454</v>
      </c>
      <c r="W1753" s="77">
        <v>8416007740.1227398</v>
      </c>
      <c r="X1753" s="76">
        <v>7.3104578689999996E-4</v>
      </c>
      <c r="Y1753" s="71">
        <v>1</v>
      </c>
      <c r="Z1753" s="71">
        <v>0</v>
      </c>
      <c r="AA1753" s="71">
        <v>0</v>
      </c>
      <c r="AB1753" s="71">
        <v>0</v>
      </c>
      <c r="AC1753" s="73">
        <v>1</v>
      </c>
      <c r="AD1753" s="73">
        <v>0</v>
      </c>
      <c r="AE1753" s="1" t="s">
        <v>3324</v>
      </c>
      <c r="AF1753" s="1" t="s">
        <v>1450</v>
      </c>
      <c r="AG1753" s="1" t="s">
        <v>1585</v>
      </c>
      <c r="AI1753" s="2" t="str">
        <f>INDEX('ISO2-ISO3'!$D$1:$D$249, MATCH($N1753, 'ISO2-ISO3'!$C$1:$C$249, 0))</f>
        <v>CHN</v>
      </c>
      <c r="AJ1753" s="2" t="str">
        <f>INDEX('WB Country Groups'!$C$2:$C$219, MATCH($AI1753, 'WB Country Groups'!$B$2:$B$219, 0))</f>
        <v>East Asia &amp; Pacific</v>
      </c>
    </row>
    <row r="1754" spans="1:36">
      <c r="A1754" s="70">
        <v>45169</v>
      </c>
      <c r="B1754" s="70">
        <v>45169</v>
      </c>
      <c r="C1754" s="71">
        <v>892400</v>
      </c>
      <c r="D1754" s="1" t="s">
        <v>7667</v>
      </c>
      <c r="E1754" s="71">
        <v>3243601</v>
      </c>
      <c r="G1754" s="1" t="s">
        <v>7668</v>
      </c>
      <c r="H1754" s="72" t="s">
        <v>7669</v>
      </c>
      <c r="I1754" s="1" t="s">
        <v>7670</v>
      </c>
      <c r="J1754" s="73">
        <v>1</v>
      </c>
      <c r="K1754" s="73">
        <v>1</v>
      </c>
      <c r="L1754" s="73">
        <v>1</v>
      </c>
      <c r="M1754" s="1">
        <v>1</v>
      </c>
      <c r="N1754" s="1" t="s">
        <v>975</v>
      </c>
      <c r="O1754" s="1" t="s">
        <v>1541</v>
      </c>
      <c r="P1754" s="1">
        <v>10102050</v>
      </c>
      <c r="Q1754" s="73">
        <v>3377482000</v>
      </c>
      <c r="R1754" s="74">
        <v>22.85</v>
      </c>
      <c r="S1754" s="1" t="s">
        <v>1565</v>
      </c>
      <c r="T1754" s="75">
        <v>7.8417500000000002</v>
      </c>
      <c r="U1754" s="76">
        <v>9841612356.9356308</v>
      </c>
      <c r="V1754" s="77">
        <v>9841612356.9356308</v>
      </c>
      <c r="W1754" s="77">
        <v>73564492276.876099</v>
      </c>
      <c r="X1754" s="76">
        <v>1.5428388699299999E-2</v>
      </c>
      <c r="Y1754" s="71">
        <v>1</v>
      </c>
      <c r="Z1754" s="71">
        <v>0</v>
      </c>
      <c r="AA1754" s="71">
        <v>0</v>
      </c>
      <c r="AB1754" s="71">
        <v>0</v>
      </c>
      <c r="AC1754" s="73">
        <v>1</v>
      </c>
      <c r="AD1754" s="73">
        <v>0</v>
      </c>
      <c r="AE1754" s="1" t="s">
        <v>1566</v>
      </c>
      <c r="AF1754" s="1" t="s">
        <v>1450</v>
      </c>
      <c r="AG1754" s="1" t="s">
        <v>3494</v>
      </c>
      <c r="AI1754" s="2" t="str">
        <f>INDEX('ISO2-ISO3'!$D$1:$D$249, MATCH($N1754, 'ISO2-ISO3'!$C$1:$C$249, 0))</f>
        <v>CHN</v>
      </c>
      <c r="AJ1754" s="2" t="str">
        <f>INDEX('WB Country Groups'!$C$2:$C$219, MATCH($AI1754, 'WB Country Groups'!$B$2:$B$219, 0))</f>
        <v>East Asia &amp; Pacific</v>
      </c>
    </row>
    <row r="1755" spans="1:36">
      <c r="A1755" s="70">
        <v>45169</v>
      </c>
      <c r="B1755" s="70">
        <v>45169</v>
      </c>
      <c r="C1755" s="71">
        <v>892400</v>
      </c>
      <c r="D1755" s="1" t="s">
        <v>7671</v>
      </c>
      <c r="E1755" s="71">
        <v>3243604</v>
      </c>
      <c r="G1755" s="1" t="s">
        <v>7672</v>
      </c>
      <c r="H1755" s="72" t="s">
        <v>7673</v>
      </c>
      <c r="I1755" s="1" t="s">
        <v>7674</v>
      </c>
      <c r="J1755" s="73">
        <v>0.12</v>
      </c>
      <c r="K1755" s="73">
        <v>0.12</v>
      </c>
      <c r="L1755" s="73">
        <v>2.4E-2</v>
      </c>
      <c r="M1755" s="1">
        <v>0.2</v>
      </c>
      <c r="N1755" s="1" t="s">
        <v>975</v>
      </c>
      <c r="O1755" s="1" t="s">
        <v>1541</v>
      </c>
      <c r="P1755" s="1">
        <v>10102050</v>
      </c>
      <c r="Q1755" s="73">
        <v>16491037955</v>
      </c>
      <c r="R1755" s="74">
        <v>28.17</v>
      </c>
      <c r="S1755" s="1" t="s">
        <v>3323</v>
      </c>
      <c r="T1755" s="75">
        <v>7.2785000000000002</v>
      </c>
      <c r="U1755" s="76">
        <v>1531807507.1259699</v>
      </c>
      <c r="V1755" s="77">
        <v>1531807507.1259699</v>
      </c>
      <c r="W1755" s="77">
        <v>73564492276.876099</v>
      </c>
      <c r="X1755" s="76">
        <v>2.4013668466999999E-3</v>
      </c>
      <c r="Y1755" s="71">
        <v>1</v>
      </c>
      <c r="Z1755" s="71">
        <v>0</v>
      </c>
      <c r="AA1755" s="71">
        <v>0</v>
      </c>
      <c r="AB1755" s="71">
        <v>0</v>
      </c>
      <c r="AC1755" s="73">
        <v>1</v>
      </c>
      <c r="AD1755" s="73">
        <v>0</v>
      </c>
      <c r="AE1755" s="1" t="s">
        <v>3324</v>
      </c>
      <c r="AF1755" s="1" t="s">
        <v>1450</v>
      </c>
      <c r="AG1755" s="1" t="s">
        <v>1585</v>
      </c>
      <c r="AI1755" s="2" t="str">
        <f>INDEX('ISO2-ISO3'!$D$1:$D$249, MATCH($N1755, 'ISO2-ISO3'!$C$1:$C$249, 0))</f>
        <v>CHN</v>
      </c>
      <c r="AJ1755" s="2" t="str">
        <f>INDEX('WB Country Groups'!$C$2:$C$219, MATCH($AI1755, 'WB Country Groups'!$B$2:$B$219, 0))</f>
        <v>East Asia &amp; Pacific</v>
      </c>
    </row>
    <row r="1756" spans="1:36">
      <c r="A1756" s="70">
        <v>45169</v>
      </c>
      <c r="B1756" s="70">
        <v>45169</v>
      </c>
      <c r="C1756" s="71">
        <v>892400</v>
      </c>
      <c r="D1756" s="1" t="s">
        <v>7675</v>
      </c>
      <c r="E1756" s="71">
        <v>3243804</v>
      </c>
      <c r="F1756" s="1">
        <v>934423104</v>
      </c>
      <c r="G1756" s="1" t="s">
        <v>7676</v>
      </c>
      <c r="H1756" s="72" t="s">
        <v>7677</v>
      </c>
      <c r="I1756" s="1" t="s">
        <v>7678</v>
      </c>
      <c r="J1756" s="73">
        <v>0.95</v>
      </c>
      <c r="K1756" s="73">
        <v>0.95</v>
      </c>
      <c r="L1756" s="73">
        <v>0.95</v>
      </c>
      <c r="M1756" s="1">
        <v>1</v>
      </c>
      <c r="N1756" s="1" t="s">
        <v>1375</v>
      </c>
      <c r="O1756" s="1" t="s">
        <v>1692</v>
      </c>
      <c r="P1756" s="1">
        <v>50202010</v>
      </c>
      <c r="Q1756" s="73">
        <v>2435599994</v>
      </c>
      <c r="R1756" s="74">
        <v>13.14</v>
      </c>
      <c r="S1756" s="1" t="s">
        <v>1448</v>
      </c>
      <c r="T1756" s="75">
        <v>1</v>
      </c>
      <c r="U1756" s="76">
        <v>30403594725.102001</v>
      </c>
      <c r="V1756" s="77">
        <v>30403594725.102001</v>
      </c>
      <c r="W1756" s="77">
        <v>32003783921.16</v>
      </c>
      <c r="X1756" s="76">
        <v>4.7662767061300002E-2</v>
      </c>
      <c r="Y1756" s="71">
        <v>1</v>
      </c>
      <c r="Z1756" s="71">
        <v>0</v>
      </c>
      <c r="AA1756" s="71">
        <v>0</v>
      </c>
      <c r="AB1756" s="71">
        <v>0</v>
      </c>
      <c r="AC1756" s="73">
        <v>0</v>
      </c>
      <c r="AD1756" s="73">
        <v>1</v>
      </c>
      <c r="AE1756" s="1" t="s">
        <v>1475</v>
      </c>
      <c r="AF1756" s="1" t="s">
        <v>1450</v>
      </c>
      <c r="AG1756" s="1" t="s">
        <v>1451</v>
      </c>
      <c r="AI1756" s="2" t="str">
        <f>INDEX('ISO2-ISO3'!$D$1:$D$249, MATCH($N1756, 'ISO2-ISO3'!$C$1:$C$249, 0))</f>
        <v>USA</v>
      </c>
      <c r="AJ1756" s="2" t="str">
        <f>INDEX('WB Country Groups'!$C$2:$C$219, MATCH($AI1756, 'WB Country Groups'!$B$2:$B$219, 0))</f>
        <v>North America</v>
      </c>
    </row>
    <row r="1757" spans="1:36">
      <c r="A1757" s="70">
        <v>45169</v>
      </c>
      <c r="B1757" s="70">
        <v>45169</v>
      </c>
      <c r="C1757" s="71">
        <v>892400</v>
      </c>
      <c r="D1757" s="1" t="s">
        <v>7679</v>
      </c>
      <c r="E1757" s="71">
        <v>3243901</v>
      </c>
      <c r="G1757" s="1" t="s">
        <v>7680</v>
      </c>
      <c r="H1757" s="72" t="s">
        <v>7681</v>
      </c>
      <c r="I1757" s="1" t="s">
        <v>7682</v>
      </c>
      <c r="J1757" s="73">
        <v>0.4</v>
      </c>
      <c r="K1757" s="73">
        <v>0.4</v>
      </c>
      <c r="L1757" s="73">
        <v>0.4</v>
      </c>
      <c r="M1757" s="1">
        <v>1</v>
      </c>
      <c r="N1757" s="1" t="s">
        <v>925</v>
      </c>
      <c r="O1757" s="1" t="s">
        <v>1548</v>
      </c>
      <c r="P1757" s="1">
        <v>55101010</v>
      </c>
      <c r="Q1757" s="73">
        <v>73515839</v>
      </c>
      <c r="R1757" s="74">
        <v>106.5</v>
      </c>
      <c r="S1757" s="1" t="s">
        <v>1456</v>
      </c>
      <c r="T1757" s="75">
        <v>0.92136177270005104</v>
      </c>
      <c r="U1757" s="76">
        <v>3399071715.5784898</v>
      </c>
      <c r="V1757" s="77">
        <v>3399071715.5784898</v>
      </c>
      <c r="W1757" s="77">
        <v>8497679288.9462299</v>
      </c>
      <c r="X1757" s="76">
        <v>5.3286187001999998E-3</v>
      </c>
      <c r="Y1757" s="71">
        <v>0</v>
      </c>
      <c r="Z1757" s="71">
        <v>1</v>
      </c>
      <c r="AA1757" s="71">
        <v>0</v>
      </c>
      <c r="AB1757" s="71">
        <v>0</v>
      </c>
      <c r="AC1757" s="73">
        <v>0</v>
      </c>
      <c r="AD1757" s="73">
        <v>1</v>
      </c>
      <c r="AE1757" s="1" t="s">
        <v>1463</v>
      </c>
      <c r="AF1757" s="1" t="s">
        <v>1450</v>
      </c>
      <c r="AG1757" s="1" t="s">
        <v>1451</v>
      </c>
      <c r="AI1757" s="2" t="str">
        <f>INDEX('ISO2-ISO3'!$D$1:$D$249, MATCH($N1757, 'ISO2-ISO3'!$C$1:$C$249, 0))</f>
        <v>BEL</v>
      </c>
      <c r="AJ1757" s="2" t="str">
        <f>INDEX('WB Country Groups'!$C$2:$C$219, MATCH($AI1757, 'WB Country Groups'!$B$2:$B$219, 0))</f>
        <v>Europe &amp; Central Asia</v>
      </c>
    </row>
    <row r="1758" spans="1:36">
      <c r="A1758" s="70">
        <v>45169</v>
      </c>
      <c r="B1758" s="70">
        <v>45169</v>
      </c>
      <c r="C1758" s="71">
        <v>892400</v>
      </c>
      <c r="D1758" s="1" t="s">
        <v>7683</v>
      </c>
      <c r="E1758" s="71">
        <v>3244001</v>
      </c>
      <c r="G1758" s="1" t="s">
        <v>7684</v>
      </c>
      <c r="H1758" s="72" t="s">
        <v>7685</v>
      </c>
      <c r="I1758" s="1" t="s">
        <v>7686</v>
      </c>
      <c r="J1758" s="73">
        <v>0.75</v>
      </c>
      <c r="K1758" s="73">
        <v>0.75</v>
      </c>
      <c r="L1758" s="73">
        <v>0.75</v>
      </c>
      <c r="M1758" s="1">
        <v>1</v>
      </c>
      <c r="N1758" s="1" t="s">
        <v>1042</v>
      </c>
      <c r="O1758" s="1" t="s">
        <v>1548</v>
      </c>
      <c r="P1758" s="1">
        <v>55103010</v>
      </c>
      <c r="Q1758" s="73">
        <v>2435285011</v>
      </c>
      <c r="R1758" s="74">
        <v>14.89</v>
      </c>
      <c r="S1758" s="1" t="s">
        <v>1456</v>
      </c>
      <c r="T1758" s="75">
        <v>0.92136177270005104</v>
      </c>
      <c r="U1758" s="76">
        <v>29517227831.847698</v>
      </c>
      <c r="V1758" s="77">
        <v>29517227831.847698</v>
      </c>
      <c r="W1758" s="77">
        <v>39356303775.796997</v>
      </c>
      <c r="X1758" s="76">
        <v>4.6273237331500003E-2</v>
      </c>
      <c r="Y1758" s="71">
        <v>1</v>
      </c>
      <c r="Z1758" s="71">
        <v>0</v>
      </c>
      <c r="AA1758" s="71">
        <v>0</v>
      </c>
      <c r="AB1758" s="71">
        <v>0</v>
      </c>
      <c r="AC1758" s="73">
        <v>1</v>
      </c>
      <c r="AD1758" s="73">
        <v>0</v>
      </c>
      <c r="AE1758" s="1" t="s">
        <v>1457</v>
      </c>
      <c r="AF1758" s="1" t="s">
        <v>1450</v>
      </c>
      <c r="AG1758" s="1" t="s">
        <v>1451</v>
      </c>
      <c r="AI1758" s="2" t="str">
        <f>INDEX('ISO2-ISO3'!$D$1:$D$249, MATCH($N1758, 'ISO2-ISO3'!$C$1:$C$249, 0))</f>
        <v>FRA</v>
      </c>
      <c r="AJ1758" s="2" t="str">
        <f>INDEX('WB Country Groups'!$C$2:$C$219, MATCH($AI1758, 'WB Country Groups'!$B$2:$B$219, 0))</f>
        <v>Europe &amp; Central Asia</v>
      </c>
    </row>
    <row r="1759" spans="1:36">
      <c r="A1759" s="70">
        <v>45169</v>
      </c>
      <c r="B1759" s="70">
        <v>45169</v>
      </c>
      <c r="C1759" s="71">
        <v>892400</v>
      </c>
      <c r="D1759" s="1" t="s">
        <v>7687</v>
      </c>
      <c r="E1759" s="71">
        <v>3244501</v>
      </c>
      <c r="G1759" s="1" t="s">
        <v>7688</v>
      </c>
      <c r="H1759" s="72" t="s">
        <v>7689</v>
      </c>
      <c r="I1759" s="1" t="s">
        <v>7690</v>
      </c>
      <c r="J1759" s="73">
        <v>0.75</v>
      </c>
      <c r="K1759" s="73">
        <v>0.75</v>
      </c>
      <c r="L1759" s="73">
        <v>0.75</v>
      </c>
      <c r="M1759" s="1">
        <v>1</v>
      </c>
      <c r="N1759" s="1" t="s">
        <v>1359</v>
      </c>
      <c r="O1759" s="1" t="s">
        <v>1499</v>
      </c>
      <c r="P1759" s="1">
        <v>30101030</v>
      </c>
      <c r="Q1759" s="73">
        <v>607200000</v>
      </c>
      <c r="R1759" s="74">
        <v>252.2</v>
      </c>
      <c r="S1759" s="1" t="s">
        <v>3311</v>
      </c>
      <c r="T1759" s="75">
        <v>26.657550000000001</v>
      </c>
      <c r="U1759" s="76">
        <v>4308418440.5543699</v>
      </c>
      <c r="V1759" s="77">
        <v>4308418440.5543699</v>
      </c>
      <c r="W1759" s="77">
        <v>5744557920.73915</v>
      </c>
      <c r="X1759" s="76">
        <v>6.7541731953999996E-3</v>
      </c>
      <c r="Y1759" s="71">
        <v>0</v>
      </c>
      <c r="Z1759" s="71">
        <v>1</v>
      </c>
      <c r="AA1759" s="71">
        <v>0</v>
      </c>
      <c r="AB1759" s="71">
        <v>0</v>
      </c>
      <c r="AC1759" s="73">
        <v>0</v>
      </c>
      <c r="AD1759" s="73">
        <v>1</v>
      </c>
      <c r="AE1759" s="1" t="s">
        <v>3312</v>
      </c>
      <c r="AF1759" s="1" t="s">
        <v>1450</v>
      </c>
      <c r="AG1759" s="1" t="s">
        <v>1451</v>
      </c>
      <c r="AI1759" s="2" t="str">
        <f>INDEX('ISO2-ISO3'!$D$1:$D$249, MATCH($N1759, 'ISO2-ISO3'!$C$1:$C$249, 0))</f>
        <v>TUR</v>
      </c>
      <c r="AJ1759" s="2" t="str">
        <f>INDEX('WB Country Groups'!$C$2:$C$219, MATCH($AI1759, 'WB Country Groups'!$B$2:$B$219, 0))</f>
        <v>Europe &amp; Central Asia</v>
      </c>
    </row>
    <row r="1760" spans="1:36">
      <c r="A1760" s="70">
        <v>45169</v>
      </c>
      <c r="B1760" s="70">
        <v>45169</v>
      </c>
      <c r="C1760" s="71">
        <v>892400</v>
      </c>
      <c r="D1760" s="1" t="s">
        <v>7691</v>
      </c>
      <c r="E1760" s="71">
        <v>3247101</v>
      </c>
      <c r="F1760" s="1">
        <v>252131107</v>
      </c>
      <c r="G1760" s="1" t="s">
        <v>7692</v>
      </c>
      <c r="H1760" s="72" t="s">
        <v>7693</v>
      </c>
      <c r="I1760" s="1" t="s">
        <v>7694</v>
      </c>
      <c r="J1760" s="73">
        <v>1</v>
      </c>
      <c r="K1760" s="73">
        <v>1</v>
      </c>
      <c r="L1760" s="73">
        <v>1</v>
      </c>
      <c r="M1760" s="1">
        <v>1</v>
      </c>
      <c r="N1760" s="1" t="s">
        <v>1375</v>
      </c>
      <c r="O1760" s="1" t="s">
        <v>1447</v>
      </c>
      <c r="P1760" s="1">
        <v>35101010</v>
      </c>
      <c r="Q1760" s="73">
        <v>387635623</v>
      </c>
      <c r="R1760" s="74">
        <v>100.98</v>
      </c>
      <c r="S1760" s="1" t="s">
        <v>1448</v>
      </c>
      <c r="T1760" s="75">
        <v>1</v>
      </c>
      <c r="U1760" s="76">
        <v>39143445210.540001</v>
      </c>
      <c r="V1760" s="77">
        <v>39143445210.540001</v>
      </c>
      <c r="W1760" s="77">
        <v>39143445210.540001</v>
      </c>
      <c r="X1760" s="76">
        <v>6.13639580423E-2</v>
      </c>
      <c r="Y1760" s="71">
        <v>1</v>
      </c>
      <c r="Z1760" s="71">
        <v>0</v>
      </c>
      <c r="AA1760" s="71">
        <v>0</v>
      </c>
      <c r="AB1760" s="71">
        <v>0</v>
      </c>
      <c r="AC1760" s="73">
        <v>0</v>
      </c>
      <c r="AD1760" s="73">
        <v>1</v>
      </c>
      <c r="AE1760" s="1" t="s">
        <v>1475</v>
      </c>
      <c r="AF1760" s="1" t="s">
        <v>1450</v>
      </c>
      <c r="AG1760" s="1" t="s">
        <v>1451</v>
      </c>
      <c r="AI1760" s="2" t="str">
        <f>INDEX('ISO2-ISO3'!$D$1:$D$249, MATCH($N1760, 'ISO2-ISO3'!$C$1:$C$249, 0))</f>
        <v>USA</v>
      </c>
      <c r="AJ1760" s="2" t="str">
        <f>INDEX('WB Country Groups'!$C$2:$C$219, MATCH($AI1760, 'WB Country Groups'!$B$2:$B$219, 0))</f>
        <v>North America</v>
      </c>
    </row>
    <row r="1761" spans="1:36">
      <c r="A1761" s="70">
        <v>45169</v>
      </c>
      <c r="B1761" s="70">
        <v>45169</v>
      </c>
      <c r="C1761" s="71">
        <v>892400</v>
      </c>
      <c r="D1761" s="1" t="s">
        <v>7695</v>
      </c>
      <c r="E1761" s="71">
        <v>3249201</v>
      </c>
      <c r="G1761" s="1" t="s">
        <v>7696</v>
      </c>
      <c r="H1761" s="72" t="s">
        <v>7697</v>
      </c>
      <c r="I1761" s="1" t="s">
        <v>7698</v>
      </c>
      <c r="J1761" s="73">
        <v>0.85</v>
      </c>
      <c r="K1761" s="73">
        <v>0.85</v>
      </c>
      <c r="L1761" s="73">
        <v>0.85</v>
      </c>
      <c r="M1761" s="1">
        <v>1</v>
      </c>
      <c r="N1761" s="1" t="s">
        <v>1115</v>
      </c>
      <c r="O1761" s="1" t="s">
        <v>1499</v>
      </c>
      <c r="P1761" s="1">
        <v>30101030</v>
      </c>
      <c r="Q1761" s="73">
        <v>886441983</v>
      </c>
      <c r="R1761" s="74">
        <v>5981</v>
      </c>
      <c r="S1761" s="1" t="s">
        <v>1479</v>
      </c>
      <c r="T1761" s="75">
        <v>145.58500000000001</v>
      </c>
      <c r="U1761" s="76">
        <v>30954686782.804199</v>
      </c>
      <c r="V1761" s="77">
        <v>30954686782.804199</v>
      </c>
      <c r="W1761" s="77">
        <v>36417278568.004997</v>
      </c>
      <c r="X1761" s="76">
        <v>4.8526696889700002E-2</v>
      </c>
      <c r="Y1761" s="71">
        <v>1</v>
      </c>
      <c r="Z1761" s="71">
        <v>0</v>
      </c>
      <c r="AA1761" s="71">
        <v>0</v>
      </c>
      <c r="AB1761" s="71">
        <v>0</v>
      </c>
      <c r="AC1761" s="73">
        <v>0</v>
      </c>
      <c r="AD1761" s="73">
        <v>1</v>
      </c>
      <c r="AE1761" s="1" t="s">
        <v>1480</v>
      </c>
      <c r="AF1761" s="1" t="s">
        <v>1450</v>
      </c>
      <c r="AG1761" s="1" t="s">
        <v>1451</v>
      </c>
      <c r="AI1761" s="2" t="str">
        <f>INDEX('ISO2-ISO3'!$D$1:$D$249, MATCH($N1761, 'ISO2-ISO3'!$C$1:$C$249, 0))</f>
        <v>JPN</v>
      </c>
      <c r="AJ1761" s="2" t="str">
        <f>INDEX('WB Country Groups'!$C$2:$C$219, MATCH($AI1761, 'WB Country Groups'!$B$2:$B$219, 0))</f>
        <v>East Asia &amp; Pacific</v>
      </c>
    </row>
    <row r="1762" spans="1:36">
      <c r="A1762" s="70">
        <v>45169</v>
      </c>
      <c r="B1762" s="70">
        <v>45169</v>
      </c>
      <c r="C1762" s="71">
        <v>892400</v>
      </c>
      <c r="D1762" s="1" t="s">
        <v>7699</v>
      </c>
      <c r="E1762" s="71">
        <v>3261901</v>
      </c>
      <c r="F1762" s="1" t="s">
        <v>7700</v>
      </c>
      <c r="G1762" s="1" t="s">
        <v>7701</v>
      </c>
      <c r="H1762" s="72" t="s">
        <v>7702</v>
      </c>
      <c r="I1762" s="1" t="s">
        <v>7703</v>
      </c>
      <c r="J1762" s="73">
        <v>1</v>
      </c>
      <c r="K1762" s="73">
        <v>1</v>
      </c>
      <c r="L1762" s="73">
        <v>1</v>
      </c>
      <c r="M1762" s="1">
        <v>1</v>
      </c>
      <c r="N1762" s="1" t="s">
        <v>1375</v>
      </c>
      <c r="O1762" s="1" t="s">
        <v>1467</v>
      </c>
      <c r="P1762" s="1">
        <v>20102010</v>
      </c>
      <c r="Q1762" s="73">
        <v>138012302</v>
      </c>
      <c r="R1762" s="74">
        <v>145.04</v>
      </c>
      <c r="S1762" s="1" t="s">
        <v>1448</v>
      </c>
      <c r="T1762" s="75">
        <v>1</v>
      </c>
      <c r="U1762" s="76">
        <v>20017304282.080002</v>
      </c>
      <c r="V1762" s="77">
        <v>20017304282.080002</v>
      </c>
      <c r="W1762" s="77">
        <v>20017304282.080002</v>
      </c>
      <c r="X1762" s="76">
        <v>3.1380503516699999E-2</v>
      </c>
      <c r="Y1762" s="71">
        <v>0</v>
      </c>
      <c r="Z1762" s="71">
        <v>1</v>
      </c>
      <c r="AA1762" s="71">
        <v>0</v>
      </c>
      <c r="AB1762" s="71">
        <v>0</v>
      </c>
      <c r="AC1762" s="73">
        <v>0</v>
      </c>
      <c r="AD1762" s="73">
        <v>1</v>
      </c>
      <c r="AE1762" s="1" t="s">
        <v>1449</v>
      </c>
      <c r="AF1762" s="1" t="s">
        <v>1450</v>
      </c>
      <c r="AG1762" s="1" t="s">
        <v>1451</v>
      </c>
      <c r="AI1762" s="2" t="str">
        <f>INDEX('ISO2-ISO3'!$D$1:$D$249, MATCH($N1762, 'ISO2-ISO3'!$C$1:$C$249, 0))</f>
        <v>USA</v>
      </c>
      <c r="AJ1762" s="2" t="str">
        <f>INDEX('WB Country Groups'!$C$2:$C$219, MATCH($AI1762, 'WB Country Groups'!$B$2:$B$219, 0))</f>
        <v>North America</v>
      </c>
    </row>
    <row r="1763" spans="1:36">
      <c r="A1763" s="70">
        <v>45169</v>
      </c>
      <c r="B1763" s="70">
        <v>45169</v>
      </c>
      <c r="C1763" s="71">
        <v>892400</v>
      </c>
      <c r="D1763" s="1" t="s">
        <v>7704</v>
      </c>
      <c r="E1763" s="71">
        <v>3263001</v>
      </c>
      <c r="G1763" s="1" t="s">
        <v>7705</v>
      </c>
      <c r="H1763" s="72" t="s">
        <v>7706</v>
      </c>
      <c r="I1763" s="1" t="s">
        <v>7707</v>
      </c>
      <c r="J1763" s="73">
        <v>0.95</v>
      </c>
      <c r="K1763" s="73">
        <v>0.95</v>
      </c>
      <c r="L1763" s="73">
        <v>0.95</v>
      </c>
      <c r="M1763" s="1">
        <v>1</v>
      </c>
      <c r="N1763" s="1" t="s">
        <v>1115</v>
      </c>
      <c r="O1763" s="1" t="s">
        <v>1447</v>
      </c>
      <c r="P1763" s="1">
        <v>35202010</v>
      </c>
      <c r="Q1763" s="73">
        <v>1947034029</v>
      </c>
      <c r="R1763" s="74">
        <v>4299</v>
      </c>
      <c r="S1763" s="1" t="s">
        <v>1479</v>
      </c>
      <c r="T1763" s="75">
        <v>145.58500000000001</v>
      </c>
      <c r="U1763" s="76">
        <v>54619530350.911499</v>
      </c>
      <c r="V1763" s="77">
        <v>54619530350.911499</v>
      </c>
      <c r="W1763" s="77">
        <v>57494242474.6437</v>
      </c>
      <c r="X1763" s="76">
        <v>8.5625333966299996E-2</v>
      </c>
      <c r="Y1763" s="71">
        <v>1</v>
      </c>
      <c r="Z1763" s="71">
        <v>0</v>
      </c>
      <c r="AA1763" s="71">
        <v>0</v>
      </c>
      <c r="AB1763" s="71">
        <v>0</v>
      </c>
      <c r="AC1763" s="73">
        <v>0</v>
      </c>
      <c r="AD1763" s="73">
        <v>1</v>
      </c>
      <c r="AE1763" s="1" t="s">
        <v>1480</v>
      </c>
      <c r="AF1763" s="1" t="s">
        <v>1450</v>
      </c>
      <c r="AG1763" s="1" t="s">
        <v>1451</v>
      </c>
      <c r="AI1763" s="2" t="str">
        <f>INDEX('ISO2-ISO3'!$D$1:$D$249, MATCH($N1763, 'ISO2-ISO3'!$C$1:$C$249, 0))</f>
        <v>JPN</v>
      </c>
      <c r="AJ1763" s="2" t="str">
        <f>INDEX('WB Country Groups'!$C$2:$C$219, MATCH($AI1763, 'WB Country Groups'!$B$2:$B$219, 0))</f>
        <v>East Asia &amp; Pacific</v>
      </c>
    </row>
    <row r="1764" spans="1:36">
      <c r="A1764" s="70">
        <v>45169</v>
      </c>
      <c r="B1764" s="70">
        <v>45169</v>
      </c>
      <c r="C1764" s="71">
        <v>892400</v>
      </c>
      <c r="D1764" s="1" t="s">
        <v>7708</v>
      </c>
      <c r="E1764" s="71">
        <v>3263101</v>
      </c>
      <c r="F1764" s="1" t="s">
        <v>7709</v>
      </c>
      <c r="G1764" s="1" t="s">
        <v>7710</v>
      </c>
      <c r="H1764" s="72" t="s">
        <v>7711</v>
      </c>
      <c r="I1764" s="1" t="s">
        <v>7712</v>
      </c>
      <c r="J1764" s="73">
        <v>1</v>
      </c>
      <c r="K1764" s="73">
        <v>1</v>
      </c>
      <c r="L1764" s="73">
        <v>1</v>
      </c>
      <c r="M1764" s="1">
        <v>1</v>
      </c>
      <c r="N1764" s="1" t="s">
        <v>1375</v>
      </c>
      <c r="O1764" s="1" t="s">
        <v>1484</v>
      </c>
      <c r="P1764" s="1">
        <v>40203010</v>
      </c>
      <c r="Q1764" s="73">
        <v>105147809</v>
      </c>
      <c r="R1764" s="74">
        <v>337.58</v>
      </c>
      <c r="S1764" s="1" t="s">
        <v>1448</v>
      </c>
      <c r="T1764" s="75">
        <v>1</v>
      </c>
      <c r="U1764" s="76">
        <v>35495797362.220001</v>
      </c>
      <c r="V1764" s="77">
        <v>35495797362.220001</v>
      </c>
      <c r="W1764" s="77">
        <v>35495797362.220001</v>
      </c>
      <c r="X1764" s="76">
        <v>5.5645654292699999E-2</v>
      </c>
      <c r="Y1764" s="71">
        <v>1</v>
      </c>
      <c r="Z1764" s="71">
        <v>0</v>
      </c>
      <c r="AA1764" s="71">
        <v>0</v>
      </c>
      <c r="AB1764" s="71">
        <v>0</v>
      </c>
      <c r="AC1764" s="73">
        <v>0</v>
      </c>
      <c r="AD1764" s="73">
        <v>1</v>
      </c>
      <c r="AE1764" s="1" t="s">
        <v>1449</v>
      </c>
      <c r="AF1764" s="1" t="s">
        <v>1450</v>
      </c>
      <c r="AG1764" s="1" t="s">
        <v>1451</v>
      </c>
      <c r="AI1764" s="2" t="str">
        <f>INDEX('ISO2-ISO3'!$D$1:$D$249, MATCH($N1764, 'ISO2-ISO3'!$C$1:$C$249, 0))</f>
        <v>USA</v>
      </c>
      <c r="AJ1764" s="2" t="str">
        <f>INDEX('WB Country Groups'!$C$2:$C$219, MATCH($AI1764, 'WB Country Groups'!$B$2:$B$219, 0))</f>
        <v>North America</v>
      </c>
    </row>
    <row r="1765" spans="1:36">
      <c r="A1765" s="70">
        <v>45169</v>
      </c>
      <c r="B1765" s="70">
        <v>45169</v>
      </c>
      <c r="C1765" s="71">
        <v>892400</v>
      </c>
      <c r="D1765" s="1" t="s">
        <v>7713</v>
      </c>
      <c r="E1765" s="71">
        <v>3263201</v>
      </c>
      <c r="G1765" s="1" t="s">
        <v>7714</v>
      </c>
      <c r="H1765" s="72" t="s">
        <v>7715</v>
      </c>
      <c r="I1765" s="1" t="s">
        <v>7716</v>
      </c>
      <c r="J1765" s="73">
        <v>0.9</v>
      </c>
      <c r="K1765" s="73">
        <v>0.9</v>
      </c>
      <c r="L1765" s="73">
        <v>0.9</v>
      </c>
      <c r="M1765" s="1">
        <v>1</v>
      </c>
      <c r="N1765" s="1" t="s">
        <v>1115</v>
      </c>
      <c r="O1765" s="1" t="s">
        <v>1455</v>
      </c>
      <c r="P1765" s="1">
        <v>25202010</v>
      </c>
      <c r="Q1765" s="73">
        <v>666000000</v>
      </c>
      <c r="R1765" s="74">
        <v>3382</v>
      </c>
      <c r="S1765" s="1" t="s">
        <v>1479</v>
      </c>
      <c r="T1765" s="75">
        <v>145.58500000000001</v>
      </c>
      <c r="U1765" s="76">
        <v>13924310883.676201</v>
      </c>
      <c r="V1765" s="77">
        <v>13924310883.676201</v>
      </c>
      <c r="W1765" s="77">
        <v>15471456537.417999</v>
      </c>
      <c r="X1765" s="76">
        <v>2.1828707826799999E-2</v>
      </c>
      <c r="Y1765" s="71">
        <v>1</v>
      </c>
      <c r="Z1765" s="71">
        <v>0</v>
      </c>
      <c r="AA1765" s="71">
        <v>0</v>
      </c>
      <c r="AB1765" s="71">
        <v>0</v>
      </c>
      <c r="AC1765" s="73">
        <v>0</v>
      </c>
      <c r="AD1765" s="73">
        <v>1</v>
      </c>
      <c r="AE1765" s="1" t="s">
        <v>1480</v>
      </c>
      <c r="AF1765" s="1" t="s">
        <v>1450</v>
      </c>
      <c r="AG1765" s="1" t="s">
        <v>1451</v>
      </c>
      <c r="AI1765" s="2" t="str">
        <f>INDEX('ISO2-ISO3'!$D$1:$D$249, MATCH($N1765, 'ISO2-ISO3'!$C$1:$C$249, 0))</f>
        <v>JPN</v>
      </c>
      <c r="AJ1765" s="2" t="str">
        <f>INDEX('WB Country Groups'!$C$2:$C$219, MATCH($AI1765, 'WB Country Groups'!$B$2:$B$219, 0))</f>
        <v>East Asia &amp; Pacific</v>
      </c>
    </row>
    <row r="1766" spans="1:36">
      <c r="A1766" s="70">
        <v>45169</v>
      </c>
      <c r="B1766" s="70">
        <v>45169</v>
      </c>
      <c r="C1766" s="71">
        <v>892400</v>
      </c>
      <c r="D1766" s="1" t="s">
        <v>7717</v>
      </c>
      <c r="E1766" s="71">
        <v>3263901</v>
      </c>
      <c r="G1766" s="1" t="s">
        <v>7718</v>
      </c>
      <c r="H1766" s="72" t="s">
        <v>7719</v>
      </c>
      <c r="I1766" s="1" t="s">
        <v>7720</v>
      </c>
      <c r="J1766" s="73">
        <v>0.55000000000000004</v>
      </c>
      <c r="K1766" s="73">
        <v>0.55000000000000004</v>
      </c>
      <c r="L1766" s="73">
        <v>0.55000000000000004</v>
      </c>
      <c r="M1766" s="1">
        <v>1</v>
      </c>
      <c r="N1766" s="1" t="s">
        <v>1115</v>
      </c>
      <c r="O1766" s="1" t="s">
        <v>1484</v>
      </c>
      <c r="P1766" s="1">
        <v>40201060</v>
      </c>
      <c r="Q1766" s="73">
        <v>76557545</v>
      </c>
      <c r="R1766" s="74">
        <v>9228</v>
      </c>
      <c r="S1766" s="1" t="s">
        <v>1479</v>
      </c>
      <c r="T1766" s="75">
        <v>145.58500000000001</v>
      </c>
      <c r="U1766" s="76">
        <v>2668957405.5912399</v>
      </c>
      <c r="V1766" s="77">
        <v>2668957405.5912399</v>
      </c>
      <c r="W1766" s="77">
        <v>4852649828.3477001</v>
      </c>
      <c r="X1766" s="76">
        <v>4.1840412711000004E-3</v>
      </c>
      <c r="Y1766" s="71">
        <v>0</v>
      </c>
      <c r="Z1766" s="71">
        <v>1</v>
      </c>
      <c r="AA1766" s="71">
        <v>0</v>
      </c>
      <c r="AB1766" s="71">
        <v>0</v>
      </c>
      <c r="AC1766" s="73">
        <v>0</v>
      </c>
      <c r="AD1766" s="73">
        <v>1</v>
      </c>
      <c r="AE1766" s="1" t="s">
        <v>1480</v>
      </c>
      <c r="AF1766" s="1" t="s">
        <v>1450</v>
      </c>
      <c r="AG1766" s="1" t="s">
        <v>1451</v>
      </c>
      <c r="AI1766" s="2" t="str">
        <f>INDEX('ISO2-ISO3'!$D$1:$D$249, MATCH($N1766, 'ISO2-ISO3'!$C$1:$C$249, 0))</f>
        <v>JPN</v>
      </c>
      <c r="AJ1766" s="2" t="str">
        <f>INDEX('WB Country Groups'!$C$2:$C$219, MATCH($AI1766, 'WB Country Groups'!$B$2:$B$219, 0))</f>
        <v>East Asia &amp; Pacific</v>
      </c>
    </row>
    <row r="1767" spans="1:36">
      <c r="A1767" s="70">
        <v>45169</v>
      </c>
      <c r="B1767" s="70">
        <v>45169</v>
      </c>
      <c r="C1767" s="71">
        <v>892400</v>
      </c>
      <c r="D1767" s="1" t="s">
        <v>7721</v>
      </c>
      <c r="E1767" s="71">
        <v>3280401</v>
      </c>
      <c r="G1767" s="1" t="s">
        <v>7722</v>
      </c>
      <c r="H1767" s="72" t="s">
        <v>7723</v>
      </c>
      <c r="I1767" s="1" t="s">
        <v>7724</v>
      </c>
      <c r="J1767" s="73">
        <v>0.85</v>
      </c>
      <c r="K1767" s="73">
        <v>0.85</v>
      </c>
      <c r="L1767" s="73">
        <v>0.85</v>
      </c>
      <c r="M1767" s="1">
        <v>1</v>
      </c>
      <c r="N1767" s="1" t="s">
        <v>1115</v>
      </c>
      <c r="O1767" s="1" t="s">
        <v>1462</v>
      </c>
      <c r="P1767" s="1">
        <v>15101020</v>
      </c>
      <c r="Q1767" s="73">
        <v>1506288107</v>
      </c>
      <c r="R1767" s="74">
        <v>870.3</v>
      </c>
      <c r="S1767" s="1" t="s">
        <v>1479</v>
      </c>
      <c r="T1767" s="75">
        <v>145.58500000000001</v>
      </c>
      <c r="U1767" s="76">
        <v>7653839053.4312296</v>
      </c>
      <c r="V1767" s="77">
        <v>7653839053.4312296</v>
      </c>
      <c r="W1767" s="77">
        <v>9004516533.4484997</v>
      </c>
      <c r="X1767" s="76">
        <v>1.19986847354E-2</v>
      </c>
      <c r="Y1767" s="71">
        <v>0</v>
      </c>
      <c r="Z1767" s="71">
        <v>1</v>
      </c>
      <c r="AA1767" s="71">
        <v>0</v>
      </c>
      <c r="AB1767" s="71">
        <v>0</v>
      </c>
      <c r="AC1767" s="73">
        <v>1</v>
      </c>
      <c r="AD1767" s="73">
        <v>0</v>
      </c>
      <c r="AE1767" s="1" t="s">
        <v>1480</v>
      </c>
      <c r="AF1767" s="1" t="s">
        <v>1450</v>
      </c>
      <c r="AG1767" s="1" t="s">
        <v>1451</v>
      </c>
      <c r="AI1767" s="2" t="str">
        <f>INDEX('ISO2-ISO3'!$D$1:$D$249, MATCH($N1767, 'ISO2-ISO3'!$C$1:$C$249, 0))</f>
        <v>JPN</v>
      </c>
      <c r="AJ1767" s="2" t="str">
        <f>INDEX('WB Country Groups'!$C$2:$C$219, MATCH($AI1767, 'WB Country Groups'!$B$2:$B$219, 0))</f>
        <v>East Asia &amp; Pacific</v>
      </c>
    </row>
    <row r="1768" spans="1:36">
      <c r="A1768" s="70">
        <v>45169</v>
      </c>
      <c r="B1768" s="70">
        <v>45169</v>
      </c>
      <c r="C1768" s="71">
        <v>892400</v>
      </c>
      <c r="D1768" s="1" t="s">
        <v>7725</v>
      </c>
      <c r="E1768" s="71">
        <v>3280901</v>
      </c>
      <c r="G1768" s="1" t="s">
        <v>7726</v>
      </c>
      <c r="H1768" s="72" t="s">
        <v>7727</v>
      </c>
      <c r="I1768" s="1" t="s">
        <v>7728</v>
      </c>
      <c r="J1768" s="73">
        <v>0.65</v>
      </c>
      <c r="K1768" s="73">
        <v>0.65</v>
      </c>
      <c r="L1768" s="73">
        <v>0.65</v>
      </c>
      <c r="M1768" s="1">
        <v>1</v>
      </c>
      <c r="N1768" s="1" t="s">
        <v>1097</v>
      </c>
      <c r="O1768" s="1" t="s">
        <v>1462</v>
      </c>
      <c r="P1768" s="1">
        <v>15101030</v>
      </c>
      <c r="Q1768" s="73">
        <v>750607641</v>
      </c>
      <c r="R1768" s="74">
        <v>591.15</v>
      </c>
      <c r="S1768" s="1" t="s">
        <v>3305</v>
      </c>
      <c r="T1768" s="75">
        <v>82.786249999999995</v>
      </c>
      <c r="U1768" s="76">
        <v>3483901125.3094301</v>
      </c>
      <c r="V1768" s="77">
        <v>3483901125.3094301</v>
      </c>
      <c r="W1768" s="77">
        <v>5359847885.0914202</v>
      </c>
      <c r="X1768" s="76">
        <v>5.4616031196999997E-3</v>
      </c>
      <c r="Y1768" s="71">
        <v>0</v>
      </c>
      <c r="Z1768" s="71">
        <v>1</v>
      </c>
      <c r="AA1768" s="71">
        <v>0</v>
      </c>
      <c r="AB1768" s="71">
        <v>0</v>
      </c>
      <c r="AC1768" s="73">
        <v>0.5</v>
      </c>
      <c r="AD1768" s="73">
        <v>0.5</v>
      </c>
      <c r="AE1768" s="1" t="s">
        <v>3306</v>
      </c>
      <c r="AF1768" s="1" t="s">
        <v>1450</v>
      </c>
      <c r="AG1768" s="1" t="s">
        <v>1451</v>
      </c>
      <c r="AI1768" s="2" t="str">
        <f>INDEX('ISO2-ISO3'!$D$1:$D$249, MATCH($N1768, 'ISO2-ISO3'!$C$1:$C$249, 0))</f>
        <v>IND</v>
      </c>
      <c r="AJ1768" s="2" t="str">
        <f>INDEX('WB Country Groups'!$C$2:$C$219, MATCH($AI1768, 'WB Country Groups'!$B$2:$B$219, 0))</f>
        <v>South Asia</v>
      </c>
    </row>
    <row r="1769" spans="1:36">
      <c r="A1769" s="70">
        <v>45169</v>
      </c>
      <c r="B1769" s="70">
        <v>45169</v>
      </c>
      <c r="C1769" s="71">
        <v>892400</v>
      </c>
      <c r="D1769" s="1" t="s">
        <v>7729</v>
      </c>
      <c r="E1769" s="71">
        <v>3281001</v>
      </c>
      <c r="G1769" s="1" t="s">
        <v>7730</v>
      </c>
      <c r="H1769" s="72" t="s">
        <v>7731</v>
      </c>
      <c r="I1769" s="1" t="s">
        <v>7732</v>
      </c>
      <c r="J1769" s="73">
        <v>0.25</v>
      </c>
      <c r="K1769" s="73">
        <v>0.25</v>
      </c>
      <c r="L1769" s="73">
        <v>0.25</v>
      </c>
      <c r="M1769" s="1">
        <v>1</v>
      </c>
      <c r="N1769" s="1" t="s">
        <v>1097</v>
      </c>
      <c r="O1769" s="1" t="s">
        <v>1462</v>
      </c>
      <c r="P1769" s="1">
        <v>15104050</v>
      </c>
      <c r="Q1769" s="73">
        <v>2417220440</v>
      </c>
      <c r="R1769" s="74">
        <v>779.65</v>
      </c>
      <c r="S1769" s="1" t="s">
        <v>3305</v>
      </c>
      <c r="T1769" s="75">
        <v>82.786249999999995</v>
      </c>
      <c r="U1769" s="76">
        <v>5691119950.61378</v>
      </c>
      <c r="V1769" s="77">
        <v>5691119950.61378</v>
      </c>
      <c r="W1769" s="77">
        <v>22764479802.455101</v>
      </c>
      <c r="X1769" s="76">
        <v>8.9217912216000006E-3</v>
      </c>
      <c r="Y1769" s="71">
        <v>1</v>
      </c>
      <c r="Z1769" s="71">
        <v>0</v>
      </c>
      <c r="AA1769" s="71">
        <v>0</v>
      </c>
      <c r="AB1769" s="71">
        <v>0</v>
      </c>
      <c r="AC1769" s="73">
        <v>0.65</v>
      </c>
      <c r="AD1769" s="73">
        <v>0.35</v>
      </c>
      <c r="AE1769" s="1" t="s">
        <v>3306</v>
      </c>
      <c r="AF1769" s="1" t="s">
        <v>1450</v>
      </c>
      <c r="AG1769" s="1" t="s">
        <v>1451</v>
      </c>
      <c r="AI1769" s="2" t="str">
        <f>INDEX('ISO2-ISO3'!$D$1:$D$249, MATCH($N1769, 'ISO2-ISO3'!$C$1:$C$249, 0))</f>
        <v>IND</v>
      </c>
      <c r="AJ1769" s="2" t="str">
        <f>INDEX('WB Country Groups'!$C$2:$C$219, MATCH($AI1769, 'WB Country Groups'!$B$2:$B$219, 0))</f>
        <v>South Asia</v>
      </c>
    </row>
    <row r="1770" spans="1:36">
      <c r="A1770" s="70">
        <v>45169</v>
      </c>
      <c r="B1770" s="70">
        <v>45169</v>
      </c>
      <c r="C1770" s="71">
        <v>892400</v>
      </c>
      <c r="D1770" s="1" t="s">
        <v>7733</v>
      </c>
      <c r="E1770" s="71">
        <v>3281701</v>
      </c>
      <c r="F1770" s="1" t="s">
        <v>7734</v>
      </c>
      <c r="G1770" s="1" t="s">
        <v>7735</v>
      </c>
      <c r="H1770" s="72" t="s">
        <v>7736</v>
      </c>
      <c r="I1770" s="1" t="s">
        <v>7737</v>
      </c>
      <c r="J1770" s="73">
        <v>1</v>
      </c>
      <c r="K1770" s="73">
        <v>1</v>
      </c>
      <c r="L1770" s="73">
        <v>1</v>
      </c>
      <c r="M1770" s="1">
        <v>1</v>
      </c>
      <c r="N1770" s="1" t="s">
        <v>1375</v>
      </c>
      <c r="O1770" s="1" t="s">
        <v>1484</v>
      </c>
      <c r="P1770" s="1">
        <v>40301010</v>
      </c>
      <c r="Q1770" s="73">
        <v>106465898</v>
      </c>
      <c r="R1770" s="74">
        <v>206.76</v>
      </c>
      <c r="S1770" s="1" t="s">
        <v>1448</v>
      </c>
      <c r="T1770" s="75">
        <v>1</v>
      </c>
      <c r="U1770" s="76">
        <v>22012889070.48</v>
      </c>
      <c r="V1770" s="77">
        <v>22012889070.48</v>
      </c>
      <c r="W1770" s="77">
        <v>22012889070.48</v>
      </c>
      <c r="X1770" s="76">
        <v>3.4508919540499998E-2</v>
      </c>
      <c r="Y1770" s="71">
        <v>1</v>
      </c>
      <c r="Z1770" s="71">
        <v>0</v>
      </c>
      <c r="AA1770" s="71">
        <v>0</v>
      </c>
      <c r="AB1770" s="71">
        <v>0</v>
      </c>
      <c r="AC1770" s="73">
        <v>1</v>
      </c>
      <c r="AD1770" s="73">
        <v>0</v>
      </c>
      <c r="AE1770" s="1" t="s">
        <v>1475</v>
      </c>
      <c r="AF1770" s="1" t="s">
        <v>1450</v>
      </c>
      <c r="AG1770" s="1" t="s">
        <v>1451</v>
      </c>
      <c r="AI1770" s="2" t="str">
        <f>INDEX('ISO2-ISO3'!$D$1:$D$249, MATCH($N1770, 'ISO2-ISO3'!$C$1:$C$249, 0))</f>
        <v>USA</v>
      </c>
      <c r="AJ1770" s="2" t="str">
        <f>INDEX('WB Country Groups'!$C$2:$C$219, MATCH($AI1770, 'WB Country Groups'!$B$2:$B$219, 0))</f>
        <v>North America</v>
      </c>
    </row>
    <row r="1771" spans="1:36">
      <c r="A1771" s="70">
        <v>45169</v>
      </c>
      <c r="B1771" s="70">
        <v>45169</v>
      </c>
      <c r="C1771" s="71">
        <v>892400</v>
      </c>
      <c r="D1771" s="1" t="s">
        <v>7738</v>
      </c>
      <c r="E1771" s="71">
        <v>3283001</v>
      </c>
      <c r="G1771" s="1" t="s">
        <v>7739</v>
      </c>
      <c r="H1771" s="72">
        <v>6086253</v>
      </c>
      <c r="I1771" s="1" t="s">
        <v>7740</v>
      </c>
      <c r="J1771" s="73">
        <v>0.55000000000000004</v>
      </c>
      <c r="K1771" s="73">
        <v>0.55000000000000004</v>
      </c>
      <c r="L1771" s="73">
        <v>0.55000000000000004</v>
      </c>
      <c r="M1771" s="1">
        <v>1</v>
      </c>
      <c r="N1771" s="1" t="s">
        <v>908</v>
      </c>
      <c r="O1771" s="1" t="s">
        <v>1462</v>
      </c>
      <c r="P1771" s="1">
        <v>15104050</v>
      </c>
      <c r="Q1771" s="73">
        <v>3078964918</v>
      </c>
      <c r="R1771" s="74">
        <v>21.43</v>
      </c>
      <c r="S1771" s="1" t="s">
        <v>1578</v>
      </c>
      <c r="T1771" s="75">
        <v>1.54404385084536</v>
      </c>
      <c r="U1771" s="76">
        <v>23503360986.8904</v>
      </c>
      <c r="V1771" s="77">
        <v>23503360986.8904</v>
      </c>
      <c r="W1771" s="77">
        <v>42733383612.528099</v>
      </c>
      <c r="X1771" s="76">
        <v>3.6845485871100002E-2</v>
      </c>
      <c r="Y1771" s="71">
        <v>1</v>
      </c>
      <c r="Z1771" s="71">
        <v>0</v>
      </c>
      <c r="AA1771" s="71">
        <v>0</v>
      </c>
      <c r="AB1771" s="71">
        <v>0</v>
      </c>
      <c r="AC1771" s="73">
        <v>1</v>
      </c>
      <c r="AD1771" s="73">
        <v>0</v>
      </c>
      <c r="AE1771" s="1" t="s">
        <v>1579</v>
      </c>
      <c r="AF1771" s="1" t="s">
        <v>1450</v>
      </c>
      <c r="AG1771" s="1" t="s">
        <v>1451</v>
      </c>
      <c r="AI1771" s="2" t="str">
        <f>INDEX('ISO2-ISO3'!$D$1:$D$249, MATCH($N1771, 'ISO2-ISO3'!$C$1:$C$249, 0))</f>
        <v>AUS</v>
      </c>
      <c r="AJ1771" s="2" t="str">
        <f>INDEX('WB Country Groups'!$C$2:$C$219, MATCH($AI1771, 'WB Country Groups'!$B$2:$B$219, 0))</f>
        <v>East Asia &amp; Pacific</v>
      </c>
    </row>
    <row r="1772" spans="1:36">
      <c r="A1772" s="70">
        <v>45169</v>
      </c>
      <c r="B1772" s="70">
        <v>45169</v>
      </c>
      <c r="C1772" s="71">
        <v>892400</v>
      </c>
      <c r="D1772" s="1" t="s">
        <v>7741</v>
      </c>
      <c r="E1772" s="71">
        <v>3293501</v>
      </c>
      <c r="G1772" s="1" t="s">
        <v>7742</v>
      </c>
      <c r="H1772" s="72" t="s">
        <v>7743</v>
      </c>
      <c r="I1772" s="1" t="s">
        <v>7744</v>
      </c>
      <c r="J1772" s="73">
        <v>0.4</v>
      </c>
      <c r="K1772" s="73">
        <v>0.4</v>
      </c>
      <c r="L1772" s="73">
        <v>0.4</v>
      </c>
      <c r="M1772" s="1">
        <v>1</v>
      </c>
      <c r="N1772" s="1" t="s">
        <v>1091</v>
      </c>
      <c r="O1772" s="1" t="s">
        <v>1467</v>
      </c>
      <c r="P1772" s="1">
        <v>20102010</v>
      </c>
      <c r="Q1772" s="73">
        <v>4124691127</v>
      </c>
      <c r="R1772" s="74">
        <v>11.58</v>
      </c>
      <c r="S1772" s="1" t="s">
        <v>1565</v>
      </c>
      <c r="T1772" s="75">
        <v>7.8417500000000002</v>
      </c>
      <c r="U1772" s="76">
        <v>2436391022.4457598</v>
      </c>
      <c r="V1772" s="77">
        <v>2436391022.4457598</v>
      </c>
      <c r="W1772" s="77">
        <v>6090977556.1143904</v>
      </c>
      <c r="X1772" s="76">
        <v>3.8194542066999999E-3</v>
      </c>
      <c r="Y1772" s="71">
        <v>0</v>
      </c>
      <c r="Z1772" s="71">
        <v>1</v>
      </c>
      <c r="AA1772" s="71">
        <v>0</v>
      </c>
      <c r="AB1772" s="71">
        <v>0</v>
      </c>
      <c r="AC1772" s="73">
        <v>1</v>
      </c>
      <c r="AD1772" s="73">
        <v>0</v>
      </c>
      <c r="AE1772" s="1" t="s">
        <v>1566</v>
      </c>
      <c r="AF1772" s="1" t="s">
        <v>1450</v>
      </c>
      <c r="AG1772" s="1" t="s">
        <v>1451</v>
      </c>
      <c r="AI1772" s="2" t="str">
        <f>INDEX('ISO2-ISO3'!$D$1:$D$249, MATCH($N1772, 'ISO2-ISO3'!$C$1:$C$249, 0))</f>
        <v>HKG</v>
      </c>
      <c r="AJ1772" s="2" t="str">
        <f>INDEX('WB Country Groups'!$C$2:$C$219, MATCH($AI1772, 'WB Country Groups'!$B$2:$B$219, 0))</f>
        <v>East Asia &amp; Pacific</v>
      </c>
    </row>
    <row r="1773" spans="1:36">
      <c r="A1773" s="70">
        <v>45169</v>
      </c>
      <c r="B1773" s="70">
        <v>45169</v>
      </c>
      <c r="C1773" s="71">
        <v>892400</v>
      </c>
      <c r="D1773" s="1" t="s">
        <v>7745</v>
      </c>
      <c r="E1773" s="71">
        <v>3297101</v>
      </c>
      <c r="F1773" s="1" t="s">
        <v>7746</v>
      </c>
      <c r="G1773" s="1" t="s">
        <v>7747</v>
      </c>
      <c r="H1773" s="72" t="s">
        <v>7748</v>
      </c>
      <c r="I1773" s="1" t="s">
        <v>7749</v>
      </c>
      <c r="J1773" s="73">
        <v>0.95</v>
      </c>
      <c r="K1773" s="73">
        <v>0.95</v>
      </c>
      <c r="L1773" s="73">
        <v>0.95</v>
      </c>
      <c r="M1773" s="1">
        <v>1</v>
      </c>
      <c r="N1773" s="1" t="s">
        <v>1375</v>
      </c>
      <c r="O1773" s="1" t="s">
        <v>1484</v>
      </c>
      <c r="P1773" s="1">
        <v>40301040</v>
      </c>
      <c r="Q1773" s="73">
        <v>272206915</v>
      </c>
      <c r="R1773" s="74">
        <v>41.4</v>
      </c>
      <c r="S1773" s="1" t="s">
        <v>1448</v>
      </c>
      <c r="T1773" s="75">
        <v>1</v>
      </c>
      <c r="U1773" s="76">
        <v>10705897966.950001</v>
      </c>
      <c r="V1773" s="77">
        <v>10705897966.950001</v>
      </c>
      <c r="W1773" s="77">
        <v>11269366281</v>
      </c>
      <c r="X1773" s="76">
        <v>1.6783302290199999E-2</v>
      </c>
      <c r="Y1773" s="71">
        <v>0</v>
      </c>
      <c r="Z1773" s="71">
        <v>1</v>
      </c>
      <c r="AA1773" s="71">
        <v>0</v>
      </c>
      <c r="AB1773" s="71">
        <v>0</v>
      </c>
      <c r="AC1773" s="73">
        <v>1</v>
      </c>
      <c r="AD1773" s="73">
        <v>0</v>
      </c>
      <c r="AE1773" s="1" t="s">
        <v>1449</v>
      </c>
      <c r="AF1773" s="1" t="s">
        <v>1450</v>
      </c>
      <c r="AG1773" s="1" t="s">
        <v>1451</v>
      </c>
      <c r="AI1773" s="2" t="str">
        <f>INDEX('ISO2-ISO3'!$D$1:$D$249, MATCH($N1773, 'ISO2-ISO3'!$C$1:$C$249, 0))</f>
        <v>USA</v>
      </c>
      <c r="AJ1773" s="2" t="str">
        <f>INDEX('WB Country Groups'!$C$2:$C$219, MATCH($AI1773, 'WB Country Groups'!$B$2:$B$219, 0))</f>
        <v>North America</v>
      </c>
    </row>
    <row r="1774" spans="1:36">
      <c r="A1774" s="70">
        <v>45169</v>
      </c>
      <c r="B1774" s="70">
        <v>45169</v>
      </c>
      <c r="C1774" s="71">
        <v>892400</v>
      </c>
      <c r="D1774" s="1" t="s">
        <v>7750</v>
      </c>
      <c r="E1774" s="71">
        <v>3297301</v>
      </c>
      <c r="G1774" s="1" t="s">
        <v>7751</v>
      </c>
      <c r="H1774" s="72" t="s">
        <v>7752</v>
      </c>
      <c r="I1774" s="1" t="s">
        <v>7753</v>
      </c>
      <c r="J1774" s="73">
        <v>0.4</v>
      </c>
      <c r="K1774" s="73">
        <v>0.4</v>
      </c>
      <c r="L1774" s="73">
        <v>0.4</v>
      </c>
      <c r="M1774" s="1">
        <v>1</v>
      </c>
      <c r="N1774" s="1" t="s">
        <v>975</v>
      </c>
      <c r="O1774" s="1" t="s">
        <v>1484</v>
      </c>
      <c r="P1774" s="1">
        <v>40101010</v>
      </c>
      <c r="Q1774" s="73">
        <v>240417319880</v>
      </c>
      <c r="R1774" s="74">
        <v>4.2</v>
      </c>
      <c r="S1774" s="1" t="s">
        <v>1565</v>
      </c>
      <c r="T1774" s="75">
        <v>7.8417500000000002</v>
      </c>
      <c r="U1774" s="76">
        <v>51506500130.506599</v>
      </c>
      <c r="V1774" s="77">
        <v>51506500130.506599</v>
      </c>
      <c r="W1774" s="77">
        <v>136662048191.894</v>
      </c>
      <c r="X1774" s="76">
        <v>8.0745133595499993E-2</v>
      </c>
      <c r="Y1774" s="71">
        <v>1</v>
      </c>
      <c r="Z1774" s="71">
        <v>0</v>
      </c>
      <c r="AA1774" s="71">
        <v>0</v>
      </c>
      <c r="AB1774" s="71">
        <v>0</v>
      </c>
      <c r="AC1774" s="73">
        <v>1</v>
      </c>
      <c r="AD1774" s="73">
        <v>0</v>
      </c>
      <c r="AE1774" s="1" t="s">
        <v>1566</v>
      </c>
      <c r="AF1774" s="1" t="s">
        <v>1450</v>
      </c>
      <c r="AG1774" s="1" t="s">
        <v>3494</v>
      </c>
      <c r="AI1774" s="2" t="str">
        <f>INDEX('ISO2-ISO3'!$D$1:$D$249, MATCH($N1774, 'ISO2-ISO3'!$C$1:$C$249, 0))</f>
        <v>CHN</v>
      </c>
      <c r="AJ1774" s="2" t="str">
        <f>INDEX('WB Country Groups'!$C$2:$C$219, MATCH($AI1774, 'WB Country Groups'!$B$2:$B$219, 0))</f>
        <v>East Asia &amp; Pacific</v>
      </c>
    </row>
    <row r="1775" spans="1:36">
      <c r="A1775" s="70">
        <v>45169</v>
      </c>
      <c r="B1775" s="70">
        <v>45169</v>
      </c>
      <c r="C1775" s="71">
        <v>892400</v>
      </c>
      <c r="D1775" s="1" t="s">
        <v>7754</v>
      </c>
      <c r="E1775" s="71">
        <v>3297303</v>
      </c>
      <c r="G1775" s="1" t="s">
        <v>7755</v>
      </c>
      <c r="H1775" s="72" t="s">
        <v>7756</v>
      </c>
      <c r="I1775" s="1" t="s">
        <v>7757</v>
      </c>
      <c r="J1775" s="73">
        <v>0.7</v>
      </c>
      <c r="K1775" s="73">
        <v>0.3</v>
      </c>
      <c r="L1775" s="73">
        <v>0.06</v>
      </c>
      <c r="M1775" s="1">
        <v>0.2</v>
      </c>
      <c r="N1775" s="1" t="s">
        <v>975</v>
      </c>
      <c r="O1775" s="1" t="s">
        <v>1484</v>
      </c>
      <c r="P1775" s="1">
        <v>40101010</v>
      </c>
      <c r="Q1775" s="73">
        <v>9593657600</v>
      </c>
      <c r="R1775" s="74">
        <v>6</v>
      </c>
      <c r="S1775" s="1" t="s">
        <v>3323</v>
      </c>
      <c r="T1775" s="75">
        <v>7.2785000000000002</v>
      </c>
      <c r="U1775" s="76">
        <v>474509409.356323</v>
      </c>
      <c r="V1775" s="77">
        <v>474509409.356323</v>
      </c>
      <c r="W1775" s="77">
        <v>136662048191.894</v>
      </c>
      <c r="X1775" s="76">
        <v>7.4387359950000003E-4</v>
      </c>
      <c r="Y1775" s="71">
        <v>1</v>
      </c>
      <c r="Z1775" s="71">
        <v>0</v>
      </c>
      <c r="AA1775" s="71">
        <v>0</v>
      </c>
      <c r="AB1775" s="71">
        <v>0</v>
      </c>
      <c r="AC1775" s="73">
        <v>1</v>
      </c>
      <c r="AD1775" s="73">
        <v>0</v>
      </c>
      <c r="AE1775" s="1" t="s">
        <v>3324</v>
      </c>
      <c r="AF1775" s="1" t="s">
        <v>1450</v>
      </c>
      <c r="AG1775" s="1" t="s">
        <v>1585</v>
      </c>
      <c r="AI1775" s="2" t="str">
        <f>INDEX('ISO2-ISO3'!$D$1:$D$249, MATCH($N1775, 'ISO2-ISO3'!$C$1:$C$249, 0))</f>
        <v>CHN</v>
      </c>
      <c r="AJ1775" s="2" t="str">
        <f>INDEX('WB Country Groups'!$C$2:$C$219, MATCH($AI1775, 'WB Country Groups'!$B$2:$B$219, 0))</f>
        <v>East Asia &amp; Pacific</v>
      </c>
    </row>
    <row r="1776" spans="1:36">
      <c r="A1776" s="70">
        <v>45169</v>
      </c>
      <c r="B1776" s="70">
        <v>45169</v>
      </c>
      <c r="C1776" s="71">
        <v>892400</v>
      </c>
      <c r="D1776" s="1" t="s">
        <v>7758</v>
      </c>
      <c r="E1776" s="71">
        <v>3298801</v>
      </c>
      <c r="G1776" s="1" t="s">
        <v>7759</v>
      </c>
      <c r="H1776" s="72" t="s">
        <v>7760</v>
      </c>
      <c r="I1776" s="1" t="s">
        <v>7761</v>
      </c>
      <c r="J1776" s="73">
        <v>0.95</v>
      </c>
      <c r="K1776" s="73">
        <v>0.95</v>
      </c>
      <c r="L1776" s="73">
        <v>0.95</v>
      </c>
      <c r="M1776" s="1">
        <v>1</v>
      </c>
      <c r="N1776" s="1" t="s">
        <v>908</v>
      </c>
      <c r="O1776" s="1" t="s">
        <v>1692</v>
      </c>
      <c r="P1776" s="1">
        <v>50203010</v>
      </c>
      <c r="Q1776" s="73">
        <v>354720190</v>
      </c>
      <c r="R1776" s="74">
        <v>23.11</v>
      </c>
      <c r="S1776" s="1" t="s">
        <v>1578</v>
      </c>
      <c r="T1776" s="75">
        <v>1.54404385084536</v>
      </c>
      <c r="U1776" s="76">
        <v>5043706762.0140696</v>
      </c>
      <c r="V1776" s="77">
        <v>5043706762.0140696</v>
      </c>
      <c r="W1776" s="77">
        <v>5309165012.64639</v>
      </c>
      <c r="X1776" s="76">
        <v>7.9068617608000005E-3</v>
      </c>
      <c r="Y1776" s="71">
        <v>0</v>
      </c>
      <c r="Z1776" s="71">
        <v>1</v>
      </c>
      <c r="AA1776" s="71">
        <v>0</v>
      </c>
      <c r="AB1776" s="71">
        <v>0</v>
      </c>
      <c r="AC1776" s="73">
        <v>0</v>
      </c>
      <c r="AD1776" s="73">
        <v>1</v>
      </c>
      <c r="AE1776" s="1" t="s">
        <v>1579</v>
      </c>
      <c r="AF1776" s="1" t="s">
        <v>1450</v>
      </c>
      <c r="AG1776" s="1" t="s">
        <v>1451</v>
      </c>
      <c r="AI1776" s="2" t="str">
        <f>INDEX('ISO2-ISO3'!$D$1:$D$249, MATCH($N1776, 'ISO2-ISO3'!$C$1:$C$249, 0))</f>
        <v>AUS</v>
      </c>
      <c r="AJ1776" s="2" t="str">
        <f>INDEX('WB Country Groups'!$C$2:$C$219, MATCH($AI1776, 'WB Country Groups'!$B$2:$B$219, 0))</f>
        <v>East Asia &amp; Pacific</v>
      </c>
    </row>
    <row r="1777" spans="1:36">
      <c r="A1777" s="70">
        <v>45169</v>
      </c>
      <c r="B1777" s="70">
        <v>45169</v>
      </c>
      <c r="C1777" s="71">
        <v>892400</v>
      </c>
      <c r="D1777" s="1" t="s">
        <v>7762</v>
      </c>
      <c r="E1777" s="71">
        <v>3302801</v>
      </c>
      <c r="G1777" s="1" t="s">
        <v>7763</v>
      </c>
      <c r="H1777" s="72" t="s">
        <v>7764</v>
      </c>
      <c r="I1777" s="1" t="s">
        <v>7765</v>
      </c>
      <c r="J1777" s="73">
        <v>1</v>
      </c>
      <c r="K1777" s="73">
        <v>1</v>
      </c>
      <c r="L1777" s="73">
        <v>1</v>
      </c>
      <c r="M1777" s="1">
        <v>1</v>
      </c>
      <c r="N1777" s="1" t="s">
        <v>1305</v>
      </c>
      <c r="O1777" s="1" t="s">
        <v>1484</v>
      </c>
      <c r="P1777" s="1">
        <v>40301020</v>
      </c>
      <c r="Q1777" s="73">
        <v>4913880491</v>
      </c>
      <c r="R1777" s="74">
        <v>12.69</v>
      </c>
      <c r="S1777" s="1" t="s">
        <v>1573</v>
      </c>
      <c r="T1777" s="75">
        <v>18.934999999999999</v>
      </c>
      <c r="U1777" s="76">
        <v>3293221200.46422</v>
      </c>
      <c r="V1777" s="77">
        <v>3293221200.46422</v>
      </c>
      <c r="W1777" s="77">
        <v>3293221200.46422</v>
      </c>
      <c r="X1777" s="76">
        <v>5.1626801494000004E-3</v>
      </c>
      <c r="Y1777" s="71">
        <v>0</v>
      </c>
      <c r="Z1777" s="71">
        <v>1</v>
      </c>
      <c r="AA1777" s="71">
        <v>0</v>
      </c>
      <c r="AB1777" s="71">
        <v>0</v>
      </c>
      <c r="AC1777" s="73">
        <v>1</v>
      </c>
      <c r="AD1777" s="73">
        <v>0</v>
      </c>
      <c r="AE1777" s="1" t="s">
        <v>1574</v>
      </c>
      <c r="AF1777" s="1" t="s">
        <v>1450</v>
      </c>
      <c r="AG1777" s="1" t="s">
        <v>1451</v>
      </c>
      <c r="AI1777" s="2" t="str">
        <f>INDEX('ISO2-ISO3'!$D$1:$D$249, MATCH($N1777, 'ISO2-ISO3'!$C$1:$C$249, 0))</f>
        <v>ZAF</v>
      </c>
      <c r="AJ1777" s="2" t="str">
        <f>INDEX('WB Country Groups'!$C$2:$C$219, MATCH($AI1777, 'WB Country Groups'!$B$2:$B$219, 0))</f>
        <v>Sub-Saharan Africa</v>
      </c>
    </row>
    <row r="1778" spans="1:36">
      <c r="A1778" s="70">
        <v>45169</v>
      </c>
      <c r="B1778" s="70">
        <v>45169</v>
      </c>
      <c r="C1778" s="71">
        <v>892400</v>
      </c>
      <c r="D1778" s="1" t="s">
        <v>7766</v>
      </c>
      <c r="E1778" s="71">
        <v>3303001</v>
      </c>
      <c r="G1778" s="1" t="s">
        <v>7767</v>
      </c>
      <c r="H1778" s="72" t="s">
        <v>7768</v>
      </c>
      <c r="I1778" s="1" t="s">
        <v>7769</v>
      </c>
      <c r="J1778" s="73">
        <v>1</v>
      </c>
      <c r="K1778" s="73">
        <v>1</v>
      </c>
      <c r="L1778" s="73">
        <v>1</v>
      </c>
      <c r="M1778" s="1">
        <v>1</v>
      </c>
      <c r="N1778" s="1" t="s">
        <v>1115</v>
      </c>
      <c r="O1778" s="1" t="s">
        <v>1474</v>
      </c>
      <c r="P1778" s="1">
        <v>45301010</v>
      </c>
      <c r="Q1778" s="73">
        <v>350175139</v>
      </c>
      <c r="R1778" s="74">
        <v>1947</v>
      </c>
      <c r="S1778" s="1" t="s">
        <v>1479</v>
      </c>
      <c r="T1778" s="75">
        <v>145.58500000000001</v>
      </c>
      <c r="U1778" s="76">
        <v>4683112928.0695105</v>
      </c>
      <c r="V1778" s="77">
        <v>4683112928.0695105</v>
      </c>
      <c r="W1778" s="77">
        <v>4683112928.0695105</v>
      </c>
      <c r="X1778" s="76">
        <v>7.3415700554999999E-3</v>
      </c>
      <c r="Y1778" s="71">
        <v>0</v>
      </c>
      <c r="Z1778" s="71">
        <v>1</v>
      </c>
      <c r="AA1778" s="71">
        <v>0</v>
      </c>
      <c r="AB1778" s="71">
        <v>0</v>
      </c>
      <c r="AC1778" s="73">
        <v>1</v>
      </c>
      <c r="AD1778" s="73">
        <v>0</v>
      </c>
      <c r="AE1778" s="1" t="s">
        <v>1480</v>
      </c>
      <c r="AF1778" s="1" t="s">
        <v>1450</v>
      </c>
      <c r="AG1778" s="1" t="s">
        <v>1451</v>
      </c>
      <c r="AI1778" s="2" t="str">
        <f>INDEX('ISO2-ISO3'!$D$1:$D$249, MATCH($N1778, 'ISO2-ISO3'!$C$1:$C$249, 0))</f>
        <v>JPN</v>
      </c>
      <c r="AJ1778" s="2" t="str">
        <f>INDEX('WB Country Groups'!$C$2:$C$219, MATCH($AI1778, 'WB Country Groups'!$B$2:$B$219, 0))</f>
        <v>East Asia &amp; Pacific</v>
      </c>
    </row>
    <row r="1779" spans="1:36">
      <c r="A1779" s="70">
        <v>45169</v>
      </c>
      <c r="B1779" s="70">
        <v>45169</v>
      </c>
      <c r="C1779" s="71">
        <v>892400</v>
      </c>
      <c r="D1779" s="1" t="s">
        <v>7770</v>
      </c>
      <c r="E1779" s="71">
        <v>3303201</v>
      </c>
      <c r="F1779" s="1" t="s">
        <v>7771</v>
      </c>
      <c r="G1779" s="1" t="s">
        <v>7772</v>
      </c>
      <c r="H1779" s="72" t="s">
        <v>7773</v>
      </c>
      <c r="I1779" s="1" t="s">
        <v>7774</v>
      </c>
      <c r="J1779" s="73">
        <v>1</v>
      </c>
      <c r="K1779" s="73">
        <v>1</v>
      </c>
      <c r="L1779" s="73">
        <v>1</v>
      </c>
      <c r="M1779" s="1">
        <v>1</v>
      </c>
      <c r="N1779" s="1" t="s">
        <v>963</v>
      </c>
      <c r="O1779" s="1" t="s">
        <v>1484</v>
      </c>
      <c r="P1779" s="1">
        <v>40301040</v>
      </c>
      <c r="Q1779" s="73">
        <v>175256968</v>
      </c>
      <c r="R1779" s="74">
        <v>190.5</v>
      </c>
      <c r="S1779" s="1" t="s">
        <v>1493</v>
      </c>
      <c r="T1779" s="75">
        <v>1.3529500000000001</v>
      </c>
      <c r="U1779" s="76">
        <v>24676782145.681702</v>
      </c>
      <c r="V1779" s="77">
        <v>24676782145.681702</v>
      </c>
      <c r="W1779" s="77">
        <v>24676782145.681702</v>
      </c>
      <c r="X1779" s="76">
        <v>3.8685021618900001E-2</v>
      </c>
      <c r="Y1779" s="71">
        <v>1</v>
      </c>
      <c r="Z1779" s="71">
        <v>0</v>
      </c>
      <c r="AA1779" s="71">
        <v>0</v>
      </c>
      <c r="AB1779" s="71">
        <v>0</v>
      </c>
      <c r="AC1779" s="73">
        <v>0</v>
      </c>
      <c r="AD1779" s="73">
        <v>1</v>
      </c>
      <c r="AE1779" s="1" t="s">
        <v>1494</v>
      </c>
      <c r="AF1779" s="1" t="s">
        <v>1450</v>
      </c>
      <c r="AG1779" s="1" t="s">
        <v>1451</v>
      </c>
      <c r="AI1779" s="2" t="str">
        <f>INDEX('ISO2-ISO3'!$D$1:$D$249, MATCH($N1779, 'ISO2-ISO3'!$C$1:$C$249, 0))</f>
        <v>CAN</v>
      </c>
      <c r="AJ1779" s="2" t="str">
        <f>INDEX('WB Country Groups'!$C$2:$C$219, MATCH($AI1779, 'WB Country Groups'!$B$2:$B$219, 0))</f>
        <v>North America</v>
      </c>
    </row>
    <row r="1780" spans="1:36">
      <c r="A1780" s="70">
        <v>45169</v>
      </c>
      <c r="B1780" s="70">
        <v>45169</v>
      </c>
      <c r="C1780" s="71">
        <v>892400</v>
      </c>
      <c r="D1780" s="1" t="s">
        <v>7775</v>
      </c>
      <c r="E1780" s="71">
        <v>3303901</v>
      </c>
      <c r="F1780" s="1">
        <v>891102105</v>
      </c>
      <c r="G1780" s="1" t="s">
        <v>7776</v>
      </c>
      <c r="H1780" s="72">
        <v>2897103</v>
      </c>
      <c r="I1780" s="1" t="s">
        <v>7777</v>
      </c>
      <c r="J1780" s="73">
        <v>1</v>
      </c>
      <c r="K1780" s="73">
        <v>1</v>
      </c>
      <c r="L1780" s="73">
        <v>1</v>
      </c>
      <c r="M1780" s="1">
        <v>1</v>
      </c>
      <c r="N1780" s="1" t="s">
        <v>963</v>
      </c>
      <c r="O1780" s="1" t="s">
        <v>1467</v>
      </c>
      <c r="P1780" s="1">
        <v>20107010</v>
      </c>
      <c r="Q1780" s="73">
        <v>82318159</v>
      </c>
      <c r="R1780" s="74">
        <v>110.84</v>
      </c>
      <c r="S1780" s="1" t="s">
        <v>1493</v>
      </c>
      <c r="T1780" s="75">
        <v>1.3529500000000001</v>
      </c>
      <c r="U1780" s="76">
        <v>6743889089.4415903</v>
      </c>
      <c r="V1780" s="77">
        <v>6743889089.4415903</v>
      </c>
      <c r="W1780" s="77">
        <v>6743889089.4415903</v>
      </c>
      <c r="X1780" s="76">
        <v>1.05721845612E-2</v>
      </c>
      <c r="Y1780" s="71">
        <v>0</v>
      </c>
      <c r="Z1780" s="71">
        <v>1</v>
      </c>
      <c r="AA1780" s="71">
        <v>0</v>
      </c>
      <c r="AB1780" s="71">
        <v>0</v>
      </c>
      <c r="AC1780" s="73">
        <v>0</v>
      </c>
      <c r="AD1780" s="73">
        <v>1</v>
      </c>
      <c r="AE1780" s="1" t="s">
        <v>1494</v>
      </c>
      <c r="AF1780" s="1" t="s">
        <v>1450</v>
      </c>
      <c r="AG1780" s="1" t="s">
        <v>1451</v>
      </c>
      <c r="AI1780" s="2" t="str">
        <f>INDEX('ISO2-ISO3'!$D$1:$D$249, MATCH($N1780, 'ISO2-ISO3'!$C$1:$C$249, 0))</f>
        <v>CAN</v>
      </c>
      <c r="AJ1780" s="2" t="str">
        <f>INDEX('WB Country Groups'!$C$2:$C$219, MATCH($AI1780, 'WB Country Groups'!$B$2:$B$219, 0))</f>
        <v>North America</v>
      </c>
    </row>
    <row r="1781" spans="1:36">
      <c r="A1781" s="70">
        <v>45169</v>
      </c>
      <c r="B1781" s="70">
        <v>45169</v>
      </c>
      <c r="C1781" s="71">
        <v>892400</v>
      </c>
      <c r="D1781" s="1" t="s">
        <v>7778</v>
      </c>
      <c r="E1781" s="71">
        <v>3304201</v>
      </c>
      <c r="F1781" s="1">
        <v>291843407</v>
      </c>
      <c r="G1781" s="1" t="s">
        <v>7779</v>
      </c>
      <c r="H1781" s="72">
        <v>2314000</v>
      </c>
      <c r="I1781" s="1" t="s">
        <v>7780</v>
      </c>
      <c r="J1781" s="73">
        <v>1</v>
      </c>
      <c r="K1781" s="73">
        <v>1</v>
      </c>
      <c r="L1781" s="73">
        <v>1</v>
      </c>
      <c r="M1781" s="1">
        <v>1</v>
      </c>
      <c r="N1781" s="1" t="s">
        <v>963</v>
      </c>
      <c r="O1781" s="1" t="s">
        <v>1499</v>
      </c>
      <c r="P1781" s="1">
        <v>30101030</v>
      </c>
      <c r="Q1781" s="73">
        <v>156364203</v>
      </c>
      <c r="R1781" s="74">
        <v>35.200000000000003</v>
      </c>
      <c r="S1781" s="1" t="s">
        <v>1493</v>
      </c>
      <c r="T1781" s="75">
        <v>1.3529500000000001</v>
      </c>
      <c r="U1781" s="76">
        <v>4068162123.9513698</v>
      </c>
      <c r="V1781" s="77">
        <v>4068162123.9513698</v>
      </c>
      <c r="W1781" s="77">
        <v>6621442275.3242903</v>
      </c>
      <c r="X1781" s="76">
        <v>6.3775308621999999E-3</v>
      </c>
      <c r="Y1781" s="71">
        <v>0</v>
      </c>
      <c r="Z1781" s="71">
        <v>1</v>
      </c>
      <c r="AA1781" s="71">
        <v>0</v>
      </c>
      <c r="AB1781" s="71">
        <v>0</v>
      </c>
      <c r="AC1781" s="73">
        <v>0</v>
      </c>
      <c r="AD1781" s="73">
        <v>1</v>
      </c>
      <c r="AE1781" s="1" t="s">
        <v>1494</v>
      </c>
      <c r="AF1781" s="1" t="s">
        <v>1450</v>
      </c>
      <c r="AG1781" s="1" t="s">
        <v>1585</v>
      </c>
      <c r="AI1781" s="2" t="str">
        <f>INDEX('ISO2-ISO3'!$D$1:$D$249, MATCH($N1781, 'ISO2-ISO3'!$C$1:$C$249, 0))</f>
        <v>CAN</v>
      </c>
      <c r="AJ1781" s="2" t="str">
        <f>INDEX('WB Country Groups'!$C$2:$C$219, MATCH($AI1781, 'WB Country Groups'!$B$2:$B$219, 0))</f>
        <v>North America</v>
      </c>
    </row>
    <row r="1782" spans="1:36">
      <c r="A1782" s="70">
        <v>45169</v>
      </c>
      <c r="B1782" s="70">
        <v>45169</v>
      </c>
      <c r="C1782" s="71">
        <v>892400</v>
      </c>
      <c r="D1782" s="1" t="s">
        <v>7781</v>
      </c>
      <c r="E1782" s="71">
        <v>3306301</v>
      </c>
      <c r="F1782" s="1" t="s">
        <v>7782</v>
      </c>
      <c r="G1782" s="1" t="s">
        <v>7783</v>
      </c>
      <c r="H1782" s="72" t="s">
        <v>7784</v>
      </c>
      <c r="I1782" s="1" t="s">
        <v>7785</v>
      </c>
      <c r="J1782" s="73">
        <v>0.3</v>
      </c>
      <c r="K1782" s="73">
        <v>0.3</v>
      </c>
      <c r="L1782" s="73">
        <v>0.3</v>
      </c>
      <c r="M1782" s="1">
        <v>1</v>
      </c>
      <c r="N1782" s="1" t="s">
        <v>1283</v>
      </c>
      <c r="O1782" s="1" t="s">
        <v>1462</v>
      </c>
      <c r="P1782" s="1">
        <v>15101010</v>
      </c>
      <c r="Q1782" s="73">
        <v>3000000000</v>
      </c>
      <c r="R1782" s="74">
        <v>88.4</v>
      </c>
      <c r="S1782" s="1" t="s">
        <v>3317</v>
      </c>
      <c r="T1782" s="75">
        <v>3.7506499999999998</v>
      </c>
      <c r="U1782" s="76">
        <v>21212323197.3125</v>
      </c>
      <c r="V1782" s="77">
        <v>21212323197.3125</v>
      </c>
      <c r="W1782" s="77">
        <v>70707743991.041504</v>
      </c>
      <c r="X1782" s="76">
        <v>3.3253897393500001E-2</v>
      </c>
      <c r="Y1782" s="71">
        <v>1</v>
      </c>
      <c r="Z1782" s="71">
        <v>0</v>
      </c>
      <c r="AA1782" s="71">
        <v>0</v>
      </c>
      <c r="AB1782" s="71">
        <v>0</v>
      </c>
      <c r="AC1782" s="73">
        <v>1</v>
      </c>
      <c r="AD1782" s="73">
        <v>0</v>
      </c>
      <c r="AE1782" s="1" t="s">
        <v>3318</v>
      </c>
      <c r="AF1782" s="1" t="s">
        <v>1450</v>
      </c>
      <c r="AG1782" s="1" t="s">
        <v>1451</v>
      </c>
      <c r="AI1782" s="2" t="str">
        <f>INDEX('ISO2-ISO3'!$D$1:$D$249, MATCH($N1782, 'ISO2-ISO3'!$C$1:$C$249, 0))</f>
        <v>SAU</v>
      </c>
      <c r="AJ1782" s="2" t="str">
        <f>INDEX('WB Country Groups'!$C$2:$C$219, MATCH($AI1782, 'WB Country Groups'!$B$2:$B$219, 0))</f>
        <v>Middle East &amp; North Africa</v>
      </c>
    </row>
    <row r="1783" spans="1:36">
      <c r="A1783" s="70">
        <v>45169</v>
      </c>
      <c r="B1783" s="70">
        <v>45169</v>
      </c>
      <c r="C1783" s="71">
        <v>892400</v>
      </c>
      <c r="D1783" s="1" t="s">
        <v>7786</v>
      </c>
      <c r="E1783" s="71">
        <v>3306401</v>
      </c>
      <c r="F1783" s="1" t="s">
        <v>7787</v>
      </c>
      <c r="G1783" s="1" t="s">
        <v>7788</v>
      </c>
      <c r="H1783" s="72" t="s">
        <v>7789</v>
      </c>
      <c r="I1783" s="1" t="s">
        <v>7790</v>
      </c>
      <c r="J1783" s="73">
        <v>0.4</v>
      </c>
      <c r="K1783" s="73">
        <v>0.4</v>
      </c>
      <c r="L1783" s="73">
        <v>0.4</v>
      </c>
      <c r="M1783" s="1">
        <v>1</v>
      </c>
      <c r="N1783" s="1" t="s">
        <v>1283</v>
      </c>
      <c r="O1783" s="1" t="s">
        <v>1692</v>
      </c>
      <c r="P1783" s="1">
        <v>50101020</v>
      </c>
      <c r="Q1783" s="73">
        <v>5000000000</v>
      </c>
      <c r="R1783" s="74">
        <v>39.799999999999997</v>
      </c>
      <c r="S1783" s="1" t="s">
        <v>3317</v>
      </c>
      <c r="T1783" s="75">
        <v>3.7506499999999998</v>
      </c>
      <c r="U1783" s="76">
        <v>21222988015.410702</v>
      </c>
      <c r="V1783" s="77">
        <v>21222988015.410702</v>
      </c>
      <c r="W1783" s="77">
        <v>53057470038.526604</v>
      </c>
      <c r="X1783" s="76">
        <v>3.3270616296199998E-2</v>
      </c>
      <c r="Y1783" s="71">
        <v>1</v>
      </c>
      <c r="Z1783" s="71">
        <v>0</v>
      </c>
      <c r="AA1783" s="71">
        <v>0</v>
      </c>
      <c r="AB1783" s="71">
        <v>0</v>
      </c>
      <c r="AC1783" s="73">
        <v>1</v>
      </c>
      <c r="AD1783" s="73">
        <v>0</v>
      </c>
      <c r="AE1783" s="1" t="s">
        <v>3318</v>
      </c>
      <c r="AF1783" s="1" t="s">
        <v>1450</v>
      </c>
      <c r="AG1783" s="1" t="s">
        <v>1451</v>
      </c>
      <c r="AI1783" s="2" t="str">
        <f>INDEX('ISO2-ISO3'!$D$1:$D$249, MATCH($N1783, 'ISO2-ISO3'!$C$1:$C$249, 0))</f>
        <v>SAU</v>
      </c>
      <c r="AJ1783" s="2" t="str">
        <f>INDEX('WB Country Groups'!$C$2:$C$219, MATCH($AI1783, 'WB Country Groups'!$B$2:$B$219, 0))</f>
        <v>Middle East &amp; North Africa</v>
      </c>
    </row>
    <row r="1784" spans="1:36">
      <c r="A1784" s="70">
        <v>45169</v>
      </c>
      <c r="B1784" s="70">
        <v>45169</v>
      </c>
      <c r="C1784" s="71">
        <v>892400</v>
      </c>
      <c r="D1784" s="1" t="s">
        <v>7791</v>
      </c>
      <c r="E1784" s="71">
        <v>3306501</v>
      </c>
      <c r="F1784" s="1" t="s">
        <v>7792</v>
      </c>
      <c r="G1784" s="1" t="s">
        <v>7793</v>
      </c>
      <c r="H1784" s="72" t="s">
        <v>7794</v>
      </c>
      <c r="I1784" s="1" t="s">
        <v>7795</v>
      </c>
      <c r="J1784" s="73">
        <v>1</v>
      </c>
      <c r="K1784" s="73">
        <v>0.49</v>
      </c>
      <c r="L1784" s="73">
        <v>0.49</v>
      </c>
      <c r="M1784" s="1">
        <v>1</v>
      </c>
      <c r="N1784" s="1" t="s">
        <v>1283</v>
      </c>
      <c r="O1784" s="1" t="s">
        <v>1484</v>
      </c>
      <c r="P1784" s="1">
        <v>40101010</v>
      </c>
      <c r="Q1784" s="73">
        <v>4000000000</v>
      </c>
      <c r="R1784" s="74">
        <v>72.2</v>
      </c>
      <c r="S1784" s="1" t="s">
        <v>3317</v>
      </c>
      <c r="T1784" s="75">
        <v>3.7506499999999998</v>
      </c>
      <c r="U1784" s="76">
        <v>37729993467.798897</v>
      </c>
      <c r="V1784" s="77">
        <v>37729993467.798897</v>
      </c>
      <c r="W1784" s="77">
        <v>76999986668.977402</v>
      </c>
      <c r="X1784" s="76">
        <v>5.9148133835500001E-2</v>
      </c>
      <c r="Y1784" s="71">
        <v>1</v>
      </c>
      <c r="Z1784" s="71">
        <v>0</v>
      </c>
      <c r="AA1784" s="71">
        <v>0</v>
      </c>
      <c r="AB1784" s="71">
        <v>0</v>
      </c>
      <c r="AC1784" s="73">
        <v>0</v>
      </c>
      <c r="AD1784" s="73">
        <v>1</v>
      </c>
      <c r="AE1784" s="1" t="s">
        <v>3318</v>
      </c>
      <c r="AF1784" s="1" t="s">
        <v>1450</v>
      </c>
      <c r="AG1784" s="1" t="s">
        <v>1451</v>
      </c>
      <c r="AI1784" s="2" t="str">
        <f>INDEX('ISO2-ISO3'!$D$1:$D$249, MATCH($N1784, 'ISO2-ISO3'!$C$1:$C$249, 0))</f>
        <v>SAU</v>
      </c>
      <c r="AJ1784" s="2" t="str">
        <f>INDEX('WB Country Groups'!$C$2:$C$219, MATCH($AI1784, 'WB Country Groups'!$B$2:$B$219, 0))</f>
        <v>Middle East &amp; North Africa</v>
      </c>
    </row>
    <row r="1785" spans="1:36">
      <c r="A1785" s="70">
        <v>45169</v>
      </c>
      <c r="B1785" s="70">
        <v>45169</v>
      </c>
      <c r="C1785" s="71">
        <v>892400</v>
      </c>
      <c r="D1785" s="1" t="s">
        <v>7796</v>
      </c>
      <c r="E1785" s="71">
        <v>3306601</v>
      </c>
      <c r="G1785" s="1" t="s">
        <v>7797</v>
      </c>
      <c r="H1785" s="72" t="s">
        <v>7798</v>
      </c>
      <c r="I1785" s="1" t="s">
        <v>7799</v>
      </c>
      <c r="J1785" s="73">
        <v>0.75</v>
      </c>
      <c r="K1785" s="73">
        <v>0.75</v>
      </c>
      <c r="L1785" s="73">
        <v>0.75</v>
      </c>
      <c r="M1785" s="1">
        <v>1</v>
      </c>
      <c r="N1785" s="1" t="s">
        <v>1366</v>
      </c>
      <c r="O1785" s="1" t="s">
        <v>1564</v>
      </c>
      <c r="P1785" s="1">
        <v>60201030</v>
      </c>
      <c r="Q1785" s="73">
        <v>8838789849</v>
      </c>
      <c r="R1785" s="74">
        <v>7.06</v>
      </c>
      <c r="S1785" s="1" t="s">
        <v>7800</v>
      </c>
      <c r="T1785" s="75">
        <v>3.6730499999999999</v>
      </c>
      <c r="U1785" s="76">
        <v>12741833694.192801</v>
      </c>
      <c r="V1785" s="77">
        <v>12741833694.192801</v>
      </c>
      <c r="W1785" s="77">
        <v>16989111592.257099</v>
      </c>
      <c r="X1785" s="76">
        <v>1.99749752222E-2</v>
      </c>
      <c r="Y1785" s="71">
        <v>1</v>
      </c>
      <c r="Z1785" s="71">
        <v>0</v>
      </c>
      <c r="AA1785" s="71">
        <v>0</v>
      </c>
      <c r="AB1785" s="71">
        <v>0</v>
      </c>
      <c r="AC1785" s="73">
        <v>1</v>
      </c>
      <c r="AD1785" s="73">
        <v>0</v>
      </c>
      <c r="AE1785" s="1" t="s">
        <v>7801</v>
      </c>
      <c r="AF1785" s="1" t="s">
        <v>1450</v>
      </c>
      <c r="AG1785" s="1" t="s">
        <v>1451</v>
      </c>
      <c r="AI1785" s="2" t="str">
        <f>INDEX('ISO2-ISO3'!$D$1:$D$249, MATCH($N1785, 'ISO2-ISO3'!$C$1:$C$249, 0))</f>
        <v>ARE</v>
      </c>
      <c r="AJ1785" s="2" t="str">
        <f>INDEX('WB Country Groups'!$C$2:$C$219, MATCH($AI1785, 'WB Country Groups'!$B$2:$B$219, 0))</f>
        <v>Middle East &amp; North Africa</v>
      </c>
    </row>
    <row r="1786" spans="1:36">
      <c r="A1786" s="70">
        <v>45169</v>
      </c>
      <c r="B1786" s="70">
        <v>45169</v>
      </c>
      <c r="C1786" s="71">
        <v>892400</v>
      </c>
      <c r="D1786" s="1" t="s">
        <v>7802</v>
      </c>
      <c r="E1786" s="71">
        <v>3306801</v>
      </c>
      <c r="F1786" s="1" t="s">
        <v>7803</v>
      </c>
      <c r="G1786" s="1" t="s">
        <v>7804</v>
      </c>
      <c r="H1786" s="72" t="s">
        <v>7805</v>
      </c>
      <c r="I1786" s="1" t="s">
        <v>7806</v>
      </c>
      <c r="J1786" s="73">
        <v>0.2</v>
      </c>
      <c r="K1786" s="73">
        <v>0.2</v>
      </c>
      <c r="L1786" s="73">
        <v>0.2</v>
      </c>
      <c r="M1786" s="1">
        <v>1</v>
      </c>
      <c r="N1786" s="1" t="s">
        <v>1283</v>
      </c>
      <c r="O1786" s="1" t="s">
        <v>1548</v>
      </c>
      <c r="P1786" s="1">
        <v>55101010</v>
      </c>
      <c r="Q1786" s="73">
        <v>4166593815</v>
      </c>
      <c r="R1786" s="74">
        <v>20.7</v>
      </c>
      <c r="S1786" s="1" t="s">
        <v>3317</v>
      </c>
      <c r="T1786" s="75">
        <v>3.7506499999999998</v>
      </c>
      <c r="U1786" s="76">
        <v>4599122390.54564</v>
      </c>
      <c r="V1786" s="77">
        <v>4599122390.54564</v>
      </c>
      <c r="W1786" s="77">
        <v>22995611952.728199</v>
      </c>
      <c r="X1786" s="76">
        <v>7.2099007097000001E-3</v>
      </c>
      <c r="Y1786" s="71">
        <v>1</v>
      </c>
      <c r="Z1786" s="71">
        <v>0</v>
      </c>
      <c r="AA1786" s="71">
        <v>0</v>
      </c>
      <c r="AB1786" s="71">
        <v>0</v>
      </c>
      <c r="AC1786" s="73">
        <v>0.65</v>
      </c>
      <c r="AD1786" s="73">
        <v>0.35</v>
      </c>
      <c r="AE1786" s="1" t="s">
        <v>3318</v>
      </c>
      <c r="AF1786" s="1" t="s">
        <v>1450</v>
      </c>
      <c r="AG1786" s="1" t="s">
        <v>1451</v>
      </c>
      <c r="AI1786" s="2" t="str">
        <f>INDEX('ISO2-ISO3'!$D$1:$D$249, MATCH($N1786, 'ISO2-ISO3'!$C$1:$C$249, 0))</f>
        <v>SAU</v>
      </c>
      <c r="AJ1786" s="2" t="str">
        <f>INDEX('WB Country Groups'!$C$2:$C$219, MATCH($AI1786, 'WB Country Groups'!$B$2:$B$219, 0))</f>
        <v>Middle East &amp; North Africa</v>
      </c>
    </row>
    <row r="1787" spans="1:36">
      <c r="A1787" s="70">
        <v>45169</v>
      </c>
      <c r="B1787" s="70">
        <v>45169</v>
      </c>
      <c r="C1787" s="71">
        <v>892400</v>
      </c>
      <c r="D1787" s="1" t="s">
        <v>7807</v>
      </c>
      <c r="E1787" s="71">
        <v>3306901</v>
      </c>
      <c r="F1787" s="1" t="s">
        <v>7808</v>
      </c>
      <c r="G1787" s="1" t="s">
        <v>7809</v>
      </c>
      <c r="H1787" s="72" t="s">
        <v>7810</v>
      </c>
      <c r="I1787" s="1" t="s">
        <v>7811</v>
      </c>
      <c r="J1787" s="73">
        <v>0.5</v>
      </c>
      <c r="K1787" s="73">
        <v>0.49</v>
      </c>
      <c r="L1787" s="73">
        <v>0.49</v>
      </c>
      <c r="M1787" s="1">
        <v>1</v>
      </c>
      <c r="N1787" s="1" t="s">
        <v>1283</v>
      </c>
      <c r="O1787" s="1" t="s">
        <v>1484</v>
      </c>
      <c r="P1787" s="1">
        <v>40101010</v>
      </c>
      <c r="Q1787" s="73">
        <v>2054794522</v>
      </c>
      <c r="R1787" s="74">
        <v>35.85</v>
      </c>
      <c r="S1787" s="1" t="s">
        <v>3317</v>
      </c>
      <c r="T1787" s="75">
        <v>3.7506499999999998</v>
      </c>
      <c r="U1787" s="76">
        <v>9623811331.55933</v>
      </c>
      <c r="V1787" s="77">
        <v>9623811331.55933</v>
      </c>
      <c r="W1787" s="77">
        <v>19640431288.896599</v>
      </c>
      <c r="X1787" s="76">
        <v>1.5086948825800001E-2</v>
      </c>
      <c r="Y1787" s="71">
        <v>1</v>
      </c>
      <c r="Z1787" s="71">
        <v>0</v>
      </c>
      <c r="AA1787" s="71">
        <v>0</v>
      </c>
      <c r="AB1787" s="71">
        <v>0</v>
      </c>
      <c r="AC1787" s="73">
        <v>1</v>
      </c>
      <c r="AD1787" s="73">
        <v>0</v>
      </c>
      <c r="AE1787" s="1" t="s">
        <v>3318</v>
      </c>
      <c r="AF1787" s="1" t="s">
        <v>1450</v>
      </c>
      <c r="AG1787" s="1" t="s">
        <v>1451</v>
      </c>
      <c r="AI1787" s="2" t="str">
        <f>INDEX('ISO2-ISO3'!$D$1:$D$249, MATCH($N1787, 'ISO2-ISO3'!$C$1:$C$249, 0))</f>
        <v>SAU</v>
      </c>
      <c r="AJ1787" s="2" t="str">
        <f>INDEX('WB Country Groups'!$C$2:$C$219, MATCH($AI1787, 'WB Country Groups'!$B$2:$B$219, 0))</f>
        <v>Middle East &amp; North Africa</v>
      </c>
    </row>
    <row r="1788" spans="1:36">
      <c r="A1788" s="70">
        <v>45169</v>
      </c>
      <c r="B1788" s="70">
        <v>45169</v>
      </c>
      <c r="C1788" s="71">
        <v>892400</v>
      </c>
      <c r="D1788" s="1" t="s">
        <v>7812</v>
      </c>
      <c r="E1788" s="71">
        <v>3307001</v>
      </c>
      <c r="G1788" s="1" t="s">
        <v>7813</v>
      </c>
      <c r="H1788" s="72">
        <v>6322173</v>
      </c>
      <c r="I1788" s="1" t="s">
        <v>7814</v>
      </c>
      <c r="J1788" s="73">
        <v>0.4</v>
      </c>
      <c r="K1788" s="73">
        <v>0.4</v>
      </c>
      <c r="L1788" s="73">
        <v>0.4</v>
      </c>
      <c r="M1788" s="1">
        <v>1</v>
      </c>
      <c r="N1788" s="1" t="s">
        <v>1366</v>
      </c>
      <c r="O1788" s="1" t="s">
        <v>1692</v>
      </c>
      <c r="P1788" s="1">
        <v>50101020</v>
      </c>
      <c r="Q1788" s="73">
        <v>8696754000</v>
      </c>
      <c r="R1788" s="74">
        <v>19.84</v>
      </c>
      <c r="S1788" s="1" t="s">
        <v>7800</v>
      </c>
      <c r="T1788" s="75">
        <v>3.6730499999999999</v>
      </c>
      <c r="U1788" s="76">
        <v>18790226036.672501</v>
      </c>
      <c r="V1788" s="77">
        <v>18790226036.672501</v>
      </c>
      <c r="W1788" s="77">
        <v>46975565091.681297</v>
      </c>
      <c r="X1788" s="76">
        <v>2.9456851228E-2</v>
      </c>
      <c r="Y1788" s="71">
        <v>1</v>
      </c>
      <c r="Z1788" s="71">
        <v>0</v>
      </c>
      <c r="AA1788" s="71">
        <v>0</v>
      </c>
      <c r="AB1788" s="71">
        <v>0</v>
      </c>
      <c r="AC1788" s="73">
        <v>0</v>
      </c>
      <c r="AD1788" s="73">
        <v>1</v>
      </c>
      <c r="AE1788" s="1" t="s">
        <v>7815</v>
      </c>
      <c r="AF1788" s="1" t="s">
        <v>1450</v>
      </c>
      <c r="AG1788" s="1" t="s">
        <v>1451</v>
      </c>
      <c r="AI1788" s="2" t="str">
        <f>INDEX('ISO2-ISO3'!$D$1:$D$249, MATCH($N1788, 'ISO2-ISO3'!$C$1:$C$249, 0))</f>
        <v>ARE</v>
      </c>
      <c r="AJ1788" s="2" t="str">
        <f>INDEX('WB Country Groups'!$C$2:$C$219, MATCH($AI1788, 'WB Country Groups'!$B$2:$B$219, 0))</f>
        <v>Middle East &amp; North Africa</v>
      </c>
    </row>
    <row r="1789" spans="1:36">
      <c r="A1789" s="70">
        <v>45169</v>
      </c>
      <c r="B1789" s="70">
        <v>45169</v>
      </c>
      <c r="C1789" s="71">
        <v>892400</v>
      </c>
      <c r="D1789" s="1" t="s">
        <v>7816</v>
      </c>
      <c r="E1789" s="71">
        <v>3307101</v>
      </c>
      <c r="G1789" s="1" t="s">
        <v>7817</v>
      </c>
      <c r="H1789" s="72">
        <v>6673570</v>
      </c>
      <c r="I1789" s="1" t="s">
        <v>7818</v>
      </c>
      <c r="J1789" s="73">
        <v>0.25</v>
      </c>
      <c r="K1789" s="73">
        <v>0.25</v>
      </c>
      <c r="L1789" s="73">
        <v>0.25</v>
      </c>
      <c r="M1789" s="1">
        <v>1</v>
      </c>
      <c r="N1789" s="1" t="s">
        <v>1249</v>
      </c>
      <c r="O1789" s="1" t="s">
        <v>1467</v>
      </c>
      <c r="P1789" s="1">
        <v>20105010</v>
      </c>
      <c r="Q1789" s="73">
        <v>6050000000</v>
      </c>
      <c r="R1789" s="74">
        <v>12.36</v>
      </c>
      <c r="S1789" s="1" t="s">
        <v>7819</v>
      </c>
      <c r="T1789" s="75">
        <v>3.64</v>
      </c>
      <c r="U1789" s="76">
        <v>5135851648.3516502</v>
      </c>
      <c r="V1789" s="77">
        <v>5135851648.3516502</v>
      </c>
      <c r="W1789" s="77">
        <v>20543406593.406601</v>
      </c>
      <c r="X1789" s="76">
        <v>8.0513144247999994E-3</v>
      </c>
      <c r="Y1789" s="71">
        <v>1</v>
      </c>
      <c r="Z1789" s="71">
        <v>0</v>
      </c>
      <c r="AA1789" s="71">
        <v>0</v>
      </c>
      <c r="AB1789" s="71">
        <v>0</v>
      </c>
      <c r="AC1789" s="73">
        <v>1</v>
      </c>
      <c r="AD1789" s="73">
        <v>0</v>
      </c>
      <c r="AE1789" s="1" t="s">
        <v>7820</v>
      </c>
      <c r="AF1789" s="1" t="s">
        <v>1450</v>
      </c>
      <c r="AG1789" s="1" t="s">
        <v>1451</v>
      </c>
      <c r="AI1789" s="2" t="str">
        <f>INDEX('ISO2-ISO3'!$D$1:$D$249, MATCH($N1789, 'ISO2-ISO3'!$C$1:$C$249, 0))</f>
        <v>QAT</v>
      </c>
      <c r="AJ1789" s="2" t="str">
        <f>INDEX('WB Country Groups'!$C$2:$C$219, MATCH($AI1789, 'WB Country Groups'!$B$2:$B$219, 0))</f>
        <v>Middle East &amp; North Africa</v>
      </c>
    </row>
    <row r="1790" spans="1:36">
      <c r="A1790" s="70">
        <v>45169</v>
      </c>
      <c r="B1790" s="70">
        <v>45169</v>
      </c>
      <c r="C1790" s="71">
        <v>892400</v>
      </c>
      <c r="D1790" s="1" t="s">
        <v>7821</v>
      </c>
      <c r="E1790" s="71">
        <v>3307201</v>
      </c>
      <c r="F1790" s="1" t="s">
        <v>7822</v>
      </c>
      <c r="G1790" s="1" t="s">
        <v>7823</v>
      </c>
      <c r="H1790" s="72" t="s">
        <v>7824</v>
      </c>
      <c r="I1790" s="1" t="s">
        <v>7825</v>
      </c>
      <c r="J1790" s="73">
        <v>0.55000000000000004</v>
      </c>
      <c r="K1790" s="73">
        <v>0.49</v>
      </c>
      <c r="L1790" s="73">
        <v>0.49</v>
      </c>
      <c r="M1790" s="1">
        <v>1</v>
      </c>
      <c r="N1790" s="1" t="s">
        <v>1283</v>
      </c>
      <c r="O1790" s="1" t="s">
        <v>1484</v>
      </c>
      <c r="P1790" s="1">
        <v>40101010</v>
      </c>
      <c r="Q1790" s="73">
        <v>3000000000</v>
      </c>
      <c r="R1790" s="74">
        <v>30.45</v>
      </c>
      <c r="S1790" s="1" t="s">
        <v>3317</v>
      </c>
      <c r="T1790" s="75">
        <v>3.7506499999999998</v>
      </c>
      <c r="U1790" s="76">
        <v>11934331382.5604</v>
      </c>
      <c r="V1790" s="77">
        <v>11934331382.5604</v>
      </c>
      <c r="W1790" s="77">
        <v>24355778331.755798</v>
      </c>
      <c r="X1790" s="76">
        <v>1.87090790369E-2</v>
      </c>
      <c r="Y1790" s="71">
        <v>1</v>
      </c>
      <c r="Z1790" s="71">
        <v>0</v>
      </c>
      <c r="AA1790" s="71">
        <v>0</v>
      </c>
      <c r="AB1790" s="71">
        <v>0</v>
      </c>
      <c r="AC1790" s="73">
        <v>1</v>
      </c>
      <c r="AD1790" s="73">
        <v>0</v>
      </c>
      <c r="AE1790" s="1" t="s">
        <v>3318</v>
      </c>
      <c r="AF1790" s="1" t="s">
        <v>1450</v>
      </c>
      <c r="AG1790" s="1" t="s">
        <v>1451</v>
      </c>
      <c r="AI1790" s="2" t="str">
        <f>INDEX('ISO2-ISO3'!$D$1:$D$249, MATCH($N1790, 'ISO2-ISO3'!$C$1:$C$249, 0))</f>
        <v>SAU</v>
      </c>
      <c r="AJ1790" s="2" t="str">
        <f>INDEX('WB Country Groups'!$C$2:$C$219, MATCH($AI1790, 'WB Country Groups'!$B$2:$B$219, 0))</f>
        <v>Middle East &amp; North Africa</v>
      </c>
    </row>
    <row r="1791" spans="1:36">
      <c r="A1791" s="70">
        <v>45169</v>
      </c>
      <c r="B1791" s="70">
        <v>45169</v>
      </c>
      <c r="C1791" s="71">
        <v>892400</v>
      </c>
      <c r="D1791" s="1" t="s">
        <v>7826</v>
      </c>
      <c r="E1791" s="71">
        <v>3307301</v>
      </c>
      <c r="F1791" s="1" t="s">
        <v>7827</v>
      </c>
      <c r="G1791" s="1" t="s">
        <v>7828</v>
      </c>
      <c r="H1791" s="72" t="s">
        <v>7829</v>
      </c>
      <c r="I1791" s="1" t="s">
        <v>7830</v>
      </c>
      <c r="J1791" s="73">
        <v>0.7</v>
      </c>
      <c r="K1791" s="73">
        <v>0.49</v>
      </c>
      <c r="L1791" s="73">
        <v>0.49</v>
      </c>
      <c r="M1791" s="1">
        <v>1</v>
      </c>
      <c r="N1791" s="1" t="s">
        <v>1283</v>
      </c>
      <c r="O1791" s="1" t="s">
        <v>1484</v>
      </c>
      <c r="P1791" s="1">
        <v>40101010</v>
      </c>
      <c r="Q1791" s="73">
        <v>1205357167</v>
      </c>
      <c r="R1791" s="74">
        <v>38.35</v>
      </c>
      <c r="S1791" s="1" t="s">
        <v>3317</v>
      </c>
      <c r="T1791" s="75">
        <v>3.7506499999999998</v>
      </c>
      <c r="U1791" s="76">
        <v>6039078347.4012499</v>
      </c>
      <c r="V1791" s="77">
        <v>6039078347.4012499</v>
      </c>
      <c r="W1791" s="77">
        <v>12324649688.573999</v>
      </c>
      <c r="X1791" s="76">
        <v>9.4672747463000004E-3</v>
      </c>
      <c r="Y1791" s="71">
        <v>1</v>
      </c>
      <c r="Z1791" s="71">
        <v>0</v>
      </c>
      <c r="AA1791" s="71">
        <v>0</v>
      </c>
      <c r="AB1791" s="71">
        <v>0</v>
      </c>
      <c r="AC1791" s="73">
        <v>1</v>
      </c>
      <c r="AD1791" s="73">
        <v>0</v>
      </c>
      <c r="AE1791" s="1" t="s">
        <v>3318</v>
      </c>
      <c r="AF1791" s="1" t="s">
        <v>1450</v>
      </c>
      <c r="AG1791" s="1" t="s">
        <v>1451</v>
      </c>
      <c r="AI1791" s="2" t="str">
        <f>INDEX('ISO2-ISO3'!$D$1:$D$249, MATCH($N1791, 'ISO2-ISO3'!$C$1:$C$249, 0))</f>
        <v>SAU</v>
      </c>
      <c r="AJ1791" s="2" t="str">
        <f>INDEX('WB Country Groups'!$C$2:$C$219, MATCH($AI1791, 'WB Country Groups'!$B$2:$B$219, 0))</f>
        <v>Middle East &amp; North Africa</v>
      </c>
    </row>
    <row r="1792" spans="1:36">
      <c r="A1792" s="70">
        <v>45169</v>
      </c>
      <c r="B1792" s="70">
        <v>45169</v>
      </c>
      <c r="C1792" s="71">
        <v>892400</v>
      </c>
      <c r="D1792" s="1" t="s">
        <v>7831</v>
      </c>
      <c r="E1792" s="71">
        <v>3307401</v>
      </c>
      <c r="G1792" s="1" t="s">
        <v>7832</v>
      </c>
      <c r="H1792" s="72">
        <v>6624471</v>
      </c>
      <c r="I1792" s="1" t="s">
        <v>7833</v>
      </c>
      <c r="J1792" s="73">
        <v>0.45</v>
      </c>
      <c r="K1792" s="73">
        <v>0.4</v>
      </c>
      <c r="L1792" s="73">
        <v>0.4</v>
      </c>
      <c r="M1792" s="1">
        <v>1</v>
      </c>
      <c r="N1792" s="1" t="s">
        <v>1366</v>
      </c>
      <c r="O1792" s="1" t="s">
        <v>1484</v>
      </c>
      <c r="P1792" s="1">
        <v>40101010</v>
      </c>
      <c r="Q1792" s="73">
        <v>11047612649</v>
      </c>
      <c r="R1792" s="74">
        <v>13.68</v>
      </c>
      <c r="S1792" s="1" t="s">
        <v>7800</v>
      </c>
      <c r="T1792" s="75">
        <v>3.6730499999999999</v>
      </c>
      <c r="U1792" s="76">
        <v>16458402802.937099</v>
      </c>
      <c r="V1792" s="77">
        <v>16458402802.937099</v>
      </c>
      <c r="W1792" s="77">
        <v>41146007007.342697</v>
      </c>
      <c r="X1792" s="76">
        <v>2.5801324681799999E-2</v>
      </c>
      <c r="Y1792" s="71">
        <v>1</v>
      </c>
      <c r="Z1792" s="71">
        <v>0</v>
      </c>
      <c r="AA1792" s="71">
        <v>0</v>
      </c>
      <c r="AB1792" s="71">
        <v>0</v>
      </c>
      <c r="AC1792" s="73">
        <v>0.5</v>
      </c>
      <c r="AD1792" s="73">
        <v>0.5</v>
      </c>
      <c r="AE1792" s="1" t="s">
        <v>7815</v>
      </c>
      <c r="AF1792" s="1" t="s">
        <v>1450</v>
      </c>
      <c r="AG1792" s="1" t="s">
        <v>1451</v>
      </c>
      <c r="AI1792" s="2" t="str">
        <f>INDEX('ISO2-ISO3'!$D$1:$D$249, MATCH($N1792, 'ISO2-ISO3'!$C$1:$C$249, 0))</f>
        <v>ARE</v>
      </c>
      <c r="AJ1792" s="2" t="str">
        <f>INDEX('WB Country Groups'!$C$2:$C$219, MATCH($AI1792, 'WB Country Groups'!$B$2:$B$219, 0))</f>
        <v>Middle East &amp; North Africa</v>
      </c>
    </row>
    <row r="1793" spans="1:36">
      <c r="A1793" s="70">
        <v>45169</v>
      </c>
      <c r="B1793" s="70">
        <v>45169</v>
      </c>
      <c r="C1793" s="71">
        <v>892400</v>
      </c>
      <c r="D1793" s="1" t="s">
        <v>7834</v>
      </c>
      <c r="E1793" s="71">
        <v>3307501</v>
      </c>
      <c r="F1793" s="1" t="s">
        <v>7835</v>
      </c>
      <c r="G1793" s="1" t="s">
        <v>7836</v>
      </c>
      <c r="H1793" s="72" t="s">
        <v>7837</v>
      </c>
      <c r="I1793" s="1" t="s">
        <v>7838</v>
      </c>
      <c r="J1793" s="73">
        <v>0.5</v>
      </c>
      <c r="K1793" s="73">
        <v>0.49</v>
      </c>
      <c r="L1793" s="73">
        <v>0.49</v>
      </c>
      <c r="M1793" s="1">
        <v>1</v>
      </c>
      <c r="N1793" s="1" t="s">
        <v>1283</v>
      </c>
      <c r="O1793" s="1" t="s">
        <v>1462</v>
      </c>
      <c r="P1793" s="1">
        <v>15101030</v>
      </c>
      <c r="Q1793" s="73">
        <v>476035404</v>
      </c>
      <c r="R1793" s="74">
        <v>137.6</v>
      </c>
      <c r="S1793" s="1" t="s">
        <v>3317</v>
      </c>
      <c r="T1793" s="75">
        <v>3.7506499999999998</v>
      </c>
      <c r="U1793" s="76">
        <v>8557506320.0501204</v>
      </c>
      <c r="V1793" s="77">
        <v>8557506320.0501204</v>
      </c>
      <c r="W1793" s="77">
        <v>17464298612.347198</v>
      </c>
      <c r="X1793" s="76">
        <v>1.34153357209E-2</v>
      </c>
      <c r="Y1793" s="71">
        <v>1</v>
      </c>
      <c r="Z1793" s="71">
        <v>0</v>
      </c>
      <c r="AA1793" s="71">
        <v>0</v>
      </c>
      <c r="AB1793" s="71">
        <v>0</v>
      </c>
      <c r="AC1793" s="73">
        <v>0.65</v>
      </c>
      <c r="AD1793" s="73">
        <v>0.35</v>
      </c>
      <c r="AE1793" s="1" t="s">
        <v>3318</v>
      </c>
      <c r="AF1793" s="1" t="s">
        <v>1450</v>
      </c>
      <c r="AG1793" s="1" t="s">
        <v>1451</v>
      </c>
      <c r="AI1793" s="2" t="str">
        <f>INDEX('ISO2-ISO3'!$D$1:$D$249, MATCH($N1793, 'ISO2-ISO3'!$C$1:$C$249, 0))</f>
        <v>SAU</v>
      </c>
      <c r="AJ1793" s="2" t="str">
        <f>INDEX('WB Country Groups'!$C$2:$C$219, MATCH($AI1793, 'WB Country Groups'!$B$2:$B$219, 0))</f>
        <v>Middle East &amp; North Africa</v>
      </c>
    </row>
    <row r="1794" spans="1:36">
      <c r="A1794" s="70">
        <v>45169</v>
      </c>
      <c r="B1794" s="70">
        <v>45169</v>
      </c>
      <c r="C1794" s="71">
        <v>892400</v>
      </c>
      <c r="D1794" s="1" t="s">
        <v>7839</v>
      </c>
      <c r="E1794" s="71">
        <v>3307601</v>
      </c>
      <c r="G1794" s="1" t="s">
        <v>7840</v>
      </c>
      <c r="H1794" s="72" t="s">
        <v>7841</v>
      </c>
      <c r="I1794" s="1" t="s">
        <v>7842</v>
      </c>
      <c r="J1794" s="73">
        <v>0.55000000000000004</v>
      </c>
      <c r="K1794" s="73">
        <v>0.49</v>
      </c>
      <c r="L1794" s="73">
        <v>0.49</v>
      </c>
      <c r="M1794" s="1">
        <v>1</v>
      </c>
      <c r="N1794" s="1" t="s">
        <v>1283</v>
      </c>
      <c r="O1794" s="1" t="s">
        <v>1484</v>
      </c>
      <c r="P1794" s="1">
        <v>40101010</v>
      </c>
      <c r="Q1794" s="73">
        <v>1000000000</v>
      </c>
      <c r="R1794" s="74">
        <v>42.9</v>
      </c>
      <c r="S1794" s="1" t="s">
        <v>3317</v>
      </c>
      <c r="T1794" s="75">
        <v>3.7506499999999998</v>
      </c>
      <c r="U1794" s="76">
        <v>5604628531.0546198</v>
      </c>
      <c r="V1794" s="77">
        <v>5604628531.0546198</v>
      </c>
      <c r="W1794" s="77">
        <v>11438017410.3155</v>
      </c>
      <c r="X1794" s="76">
        <v>8.7862013210999994E-3</v>
      </c>
      <c r="Y1794" s="71">
        <v>1</v>
      </c>
      <c r="Z1794" s="71">
        <v>0</v>
      </c>
      <c r="AA1794" s="71">
        <v>0</v>
      </c>
      <c r="AB1794" s="71">
        <v>0</v>
      </c>
      <c r="AC1794" s="73">
        <v>0</v>
      </c>
      <c r="AD1794" s="73">
        <v>1</v>
      </c>
      <c r="AE1794" s="1" t="s">
        <v>3318</v>
      </c>
      <c r="AF1794" s="1" t="s">
        <v>1450</v>
      </c>
      <c r="AG1794" s="1" t="s">
        <v>1451</v>
      </c>
      <c r="AI1794" s="2" t="str">
        <f>INDEX('ISO2-ISO3'!$D$1:$D$249, MATCH($N1794, 'ISO2-ISO3'!$C$1:$C$249, 0))</f>
        <v>SAU</v>
      </c>
      <c r="AJ1794" s="2" t="str">
        <f>INDEX('WB Country Groups'!$C$2:$C$219, MATCH($AI1794, 'WB Country Groups'!$B$2:$B$219, 0))</f>
        <v>Middle East &amp; North Africa</v>
      </c>
    </row>
    <row r="1795" spans="1:36">
      <c r="A1795" s="70">
        <v>45169</v>
      </c>
      <c r="B1795" s="70">
        <v>45169</v>
      </c>
      <c r="C1795" s="71">
        <v>892400</v>
      </c>
      <c r="D1795" s="1" t="s">
        <v>7843</v>
      </c>
      <c r="E1795" s="71">
        <v>3307701</v>
      </c>
      <c r="G1795" s="1" t="s">
        <v>7844</v>
      </c>
      <c r="H1795" s="72">
        <v>6545464</v>
      </c>
      <c r="I1795" s="1" t="s">
        <v>7845</v>
      </c>
      <c r="J1795" s="73">
        <v>0.4</v>
      </c>
      <c r="K1795" s="73">
        <v>0.4</v>
      </c>
      <c r="L1795" s="73">
        <v>0.4</v>
      </c>
      <c r="M1795" s="1">
        <v>1</v>
      </c>
      <c r="N1795" s="1" t="s">
        <v>1366</v>
      </c>
      <c r="O1795" s="1" t="s">
        <v>1484</v>
      </c>
      <c r="P1795" s="1">
        <v>40101010</v>
      </c>
      <c r="Q1795" s="73">
        <v>7319947010</v>
      </c>
      <c r="R1795" s="74">
        <v>8.6300000000000008</v>
      </c>
      <c r="S1795" s="1" t="s">
        <v>7800</v>
      </c>
      <c r="T1795" s="75">
        <v>3.6730499999999999</v>
      </c>
      <c r="U1795" s="76">
        <v>6879420938.5987101</v>
      </c>
      <c r="V1795" s="77">
        <v>6879420938.5987101</v>
      </c>
      <c r="W1795" s="77">
        <v>17198552346.496799</v>
      </c>
      <c r="X1795" s="76">
        <v>1.0784653613399999E-2</v>
      </c>
      <c r="Y1795" s="71">
        <v>1</v>
      </c>
      <c r="Z1795" s="71">
        <v>0</v>
      </c>
      <c r="AA1795" s="71">
        <v>0</v>
      </c>
      <c r="AB1795" s="71">
        <v>0</v>
      </c>
      <c r="AC1795" s="73">
        <v>1</v>
      </c>
      <c r="AD1795" s="73">
        <v>0</v>
      </c>
      <c r="AE1795" s="1" t="s">
        <v>7815</v>
      </c>
      <c r="AF1795" s="1" t="s">
        <v>1450</v>
      </c>
      <c r="AG1795" s="1" t="s">
        <v>1451</v>
      </c>
      <c r="AI1795" s="2" t="str">
        <f>INDEX('ISO2-ISO3'!$D$1:$D$249, MATCH($N1795, 'ISO2-ISO3'!$C$1:$C$249, 0))</f>
        <v>ARE</v>
      </c>
      <c r="AJ1795" s="2" t="str">
        <f>INDEX('WB Country Groups'!$C$2:$C$219, MATCH($AI1795, 'WB Country Groups'!$B$2:$B$219, 0))</f>
        <v>Middle East &amp; North Africa</v>
      </c>
    </row>
    <row r="1796" spans="1:36">
      <c r="A1796" s="70">
        <v>45169</v>
      </c>
      <c r="B1796" s="70">
        <v>45169</v>
      </c>
      <c r="C1796" s="71">
        <v>892400</v>
      </c>
      <c r="D1796" s="1" t="s">
        <v>7846</v>
      </c>
      <c r="E1796" s="71">
        <v>3307801</v>
      </c>
      <c r="F1796" s="1" t="s">
        <v>7847</v>
      </c>
      <c r="G1796" s="1" t="s">
        <v>7848</v>
      </c>
      <c r="H1796" s="72" t="s">
        <v>7849</v>
      </c>
      <c r="I1796" s="1" t="s">
        <v>7850</v>
      </c>
      <c r="J1796" s="73">
        <v>0.7</v>
      </c>
      <c r="K1796" s="73">
        <v>0.49</v>
      </c>
      <c r="L1796" s="73">
        <v>0.49</v>
      </c>
      <c r="M1796" s="1">
        <v>1</v>
      </c>
      <c r="N1796" s="1" t="s">
        <v>1283</v>
      </c>
      <c r="O1796" s="1" t="s">
        <v>1499</v>
      </c>
      <c r="P1796" s="1">
        <v>30202030</v>
      </c>
      <c r="Q1796" s="73">
        <v>533981000</v>
      </c>
      <c r="R1796" s="74">
        <v>37.9</v>
      </c>
      <c r="S1796" s="1" t="s">
        <v>3317</v>
      </c>
      <c r="T1796" s="75">
        <v>3.7506499999999998</v>
      </c>
      <c r="U1796" s="76">
        <v>2643958020.87638</v>
      </c>
      <c r="V1796" s="77">
        <v>2643958020.87638</v>
      </c>
      <c r="W1796" s="77">
        <v>5395832695.6660805</v>
      </c>
      <c r="X1796" s="76">
        <v>4.1448505154999997E-3</v>
      </c>
      <c r="Y1796" s="71">
        <v>0</v>
      </c>
      <c r="Z1796" s="71">
        <v>1</v>
      </c>
      <c r="AA1796" s="71">
        <v>0</v>
      </c>
      <c r="AB1796" s="71">
        <v>0</v>
      </c>
      <c r="AC1796" s="73">
        <v>0</v>
      </c>
      <c r="AD1796" s="73">
        <v>1</v>
      </c>
      <c r="AE1796" s="1" t="s">
        <v>3318</v>
      </c>
      <c r="AF1796" s="1" t="s">
        <v>1450</v>
      </c>
      <c r="AG1796" s="1" t="s">
        <v>1451</v>
      </c>
      <c r="AI1796" s="2" t="str">
        <f>INDEX('ISO2-ISO3'!$D$1:$D$249, MATCH($N1796, 'ISO2-ISO3'!$C$1:$C$249, 0))</f>
        <v>SAU</v>
      </c>
      <c r="AJ1796" s="2" t="str">
        <f>INDEX('WB Country Groups'!$C$2:$C$219, MATCH($AI1796, 'WB Country Groups'!$B$2:$B$219, 0))</f>
        <v>Middle East &amp; North Africa</v>
      </c>
    </row>
    <row r="1797" spans="1:36">
      <c r="A1797" s="70">
        <v>45169</v>
      </c>
      <c r="B1797" s="70">
        <v>45169</v>
      </c>
      <c r="C1797" s="71">
        <v>892400</v>
      </c>
      <c r="D1797" s="1" t="s">
        <v>7851</v>
      </c>
      <c r="E1797" s="71">
        <v>3307901</v>
      </c>
      <c r="G1797" s="1" t="s">
        <v>7852</v>
      </c>
      <c r="H1797" s="72">
        <v>6283452</v>
      </c>
      <c r="I1797" s="1" t="s">
        <v>7853</v>
      </c>
      <c r="J1797" s="73">
        <v>0.6</v>
      </c>
      <c r="K1797" s="73">
        <v>0.4</v>
      </c>
      <c r="L1797" s="73">
        <v>0.4</v>
      </c>
      <c r="M1797" s="1">
        <v>1</v>
      </c>
      <c r="N1797" s="1" t="s">
        <v>1366</v>
      </c>
      <c r="O1797" s="1" t="s">
        <v>1484</v>
      </c>
      <c r="P1797" s="1">
        <v>40101010</v>
      </c>
      <c r="Q1797" s="73">
        <v>7240744377</v>
      </c>
      <c r="R1797" s="74">
        <v>5.64</v>
      </c>
      <c r="S1797" s="1" t="s">
        <v>7800</v>
      </c>
      <c r="T1797" s="75">
        <v>3.6730499999999999</v>
      </c>
      <c r="U1797" s="76">
        <v>4447290212.3608398</v>
      </c>
      <c r="V1797" s="77">
        <v>4447290212.3608398</v>
      </c>
      <c r="W1797" s="77">
        <v>11118225530.9021</v>
      </c>
      <c r="X1797" s="76">
        <v>6.9718781401000001E-3</v>
      </c>
      <c r="Y1797" s="71">
        <v>0</v>
      </c>
      <c r="Z1797" s="71">
        <v>1</v>
      </c>
      <c r="AA1797" s="71">
        <v>0</v>
      </c>
      <c r="AB1797" s="71">
        <v>0</v>
      </c>
      <c r="AC1797" s="73">
        <v>1</v>
      </c>
      <c r="AD1797" s="73">
        <v>0</v>
      </c>
      <c r="AE1797" s="1" t="s">
        <v>7801</v>
      </c>
      <c r="AF1797" s="1" t="s">
        <v>1450</v>
      </c>
      <c r="AG1797" s="1" t="s">
        <v>1451</v>
      </c>
      <c r="AI1797" s="2" t="str">
        <f>INDEX('ISO2-ISO3'!$D$1:$D$249, MATCH($N1797, 'ISO2-ISO3'!$C$1:$C$249, 0))</f>
        <v>ARE</v>
      </c>
      <c r="AJ1797" s="2" t="str">
        <f>INDEX('WB Country Groups'!$C$2:$C$219, MATCH($AI1797, 'WB Country Groups'!$B$2:$B$219, 0))</f>
        <v>Middle East &amp; North Africa</v>
      </c>
    </row>
    <row r="1798" spans="1:36">
      <c r="A1798" s="70">
        <v>45169</v>
      </c>
      <c r="B1798" s="70">
        <v>45169</v>
      </c>
      <c r="C1798" s="71">
        <v>892400</v>
      </c>
      <c r="D1798" s="1" t="s">
        <v>7854</v>
      </c>
      <c r="E1798" s="71">
        <v>3308001</v>
      </c>
      <c r="G1798" s="1" t="s">
        <v>7855</v>
      </c>
      <c r="H1798" s="72">
        <v>6148197</v>
      </c>
      <c r="I1798" s="1" t="s">
        <v>7856</v>
      </c>
      <c r="J1798" s="73">
        <v>0.5</v>
      </c>
      <c r="K1798" s="73">
        <v>0.5</v>
      </c>
      <c r="L1798" s="73">
        <v>0.5</v>
      </c>
      <c r="M1798" s="1">
        <v>1</v>
      </c>
      <c r="N1798" s="1" t="s">
        <v>1249</v>
      </c>
      <c r="O1798" s="1" t="s">
        <v>1484</v>
      </c>
      <c r="P1798" s="1">
        <v>40101010</v>
      </c>
      <c r="Q1798" s="73">
        <v>9236428570</v>
      </c>
      <c r="R1798" s="74">
        <v>15.6</v>
      </c>
      <c r="S1798" s="1" t="s">
        <v>7819</v>
      </c>
      <c r="T1798" s="75">
        <v>3.64</v>
      </c>
      <c r="U1798" s="76">
        <v>19792346935.714298</v>
      </c>
      <c r="V1798" s="77">
        <v>19792346935.714298</v>
      </c>
      <c r="W1798" s="77">
        <v>39584693871.428596</v>
      </c>
      <c r="X1798" s="76">
        <v>3.1027844902000001E-2</v>
      </c>
      <c r="Y1798" s="71">
        <v>1</v>
      </c>
      <c r="Z1798" s="71">
        <v>0</v>
      </c>
      <c r="AA1798" s="71">
        <v>0</v>
      </c>
      <c r="AB1798" s="71">
        <v>0</v>
      </c>
      <c r="AC1798" s="73">
        <v>0.5</v>
      </c>
      <c r="AD1798" s="73">
        <v>0.5</v>
      </c>
      <c r="AE1798" s="1" t="s">
        <v>7820</v>
      </c>
      <c r="AF1798" s="1" t="s">
        <v>1450</v>
      </c>
      <c r="AG1798" s="1" t="s">
        <v>1451</v>
      </c>
      <c r="AI1798" s="2" t="str">
        <f>INDEX('ISO2-ISO3'!$D$1:$D$249, MATCH($N1798, 'ISO2-ISO3'!$C$1:$C$249, 0))</f>
        <v>QAT</v>
      </c>
      <c r="AJ1798" s="2" t="str">
        <f>INDEX('WB Country Groups'!$C$2:$C$219, MATCH($AI1798, 'WB Country Groups'!$B$2:$B$219, 0))</f>
        <v>Middle East &amp; North Africa</v>
      </c>
    </row>
    <row r="1799" spans="1:36">
      <c r="A1799" s="70">
        <v>45169</v>
      </c>
      <c r="B1799" s="70">
        <v>45169</v>
      </c>
      <c r="C1799" s="71">
        <v>892400</v>
      </c>
      <c r="D1799" s="1" t="s">
        <v>7857</v>
      </c>
      <c r="E1799" s="71">
        <v>3308201</v>
      </c>
      <c r="G1799" s="1" t="s">
        <v>7858</v>
      </c>
      <c r="H1799" s="72">
        <v>6600084</v>
      </c>
      <c r="I1799" s="1" t="s">
        <v>7859</v>
      </c>
      <c r="J1799" s="73">
        <v>0.45</v>
      </c>
      <c r="K1799" s="73">
        <v>0.45</v>
      </c>
      <c r="L1799" s="73">
        <v>0.45</v>
      </c>
      <c r="M1799" s="1">
        <v>1</v>
      </c>
      <c r="N1799" s="1" t="s">
        <v>1131</v>
      </c>
      <c r="O1799" s="1" t="s">
        <v>1692</v>
      </c>
      <c r="P1799" s="1">
        <v>50102010</v>
      </c>
      <c r="Q1799" s="73">
        <v>4327058909</v>
      </c>
      <c r="R1799" s="74">
        <v>0.51</v>
      </c>
      <c r="S1799" s="1" t="s">
        <v>7860</v>
      </c>
      <c r="T1799" s="75">
        <v>0.30825000000000002</v>
      </c>
      <c r="U1799" s="76">
        <v>3221605903.0510998</v>
      </c>
      <c r="V1799" s="77">
        <v>3221605903.0510998</v>
      </c>
      <c r="W1799" s="77">
        <v>7159124229.00243</v>
      </c>
      <c r="X1799" s="76">
        <v>5.0504110815999996E-3</v>
      </c>
      <c r="Y1799" s="71">
        <v>1</v>
      </c>
      <c r="Z1799" s="71">
        <v>0</v>
      </c>
      <c r="AA1799" s="71">
        <v>0</v>
      </c>
      <c r="AB1799" s="71">
        <v>0</v>
      </c>
      <c r="AC1799" s="73">
        <v>1</v>
      </c>
      <c r="AD1799" s="73">
        <v>0</v>
      </c>
      <c r="AE1799" s="1" t="s">
        <v>7861</v>
      </c>
      <c r="AF1799" s="1" t="s">
        <v>1450</v>
      </c>
      <c r="AG1799" s="1" t="s">
        <v>1451</v>
      </c>
      <c r="AI1799" s="2" t="str">
        <f>INDEX('ISO2-ISO3'!$D$1:$D$249, MATCH($N1799, 'ISO2-ISO3'!$C$1:$C$249, 0))</f>
        <v>KWT</v>
      </c>
      <c r="AJ1799" s="2" t="str">
        <f>INDEX('WB Country Groups'!$C$2:$C$219, MATCH($AI1799, 'WB Country Groups'!$B$2:$B$219, 0))</f>
        <v>Middle East &amp; North Africa</v>
      </c>
    </row>
    <row r="1800" spans="1:36">
      <c r="A1800" s="70">
        <v>45169</v>
      </c>
      <c r="B1800" s="70">
        <v>45169</v>
      </c>
      <c r="C1800" s="71">
        <v>892400</v>
      </c>
      <c r="D1800" s="1" t="s">
        <v>7862</v>
      </c>
      <c r="E1800" s="71">
        <v>3308301</v>
      </c>
      <c r="G1800" s="1" t="s">
        <v>7863</v>
      </c>
      <c r="H1800" s="72" t="s">
        <v>7864</v>
      </c>
      <c r="I1800" s="1" t="s">
        <v>7865</v>
      </c>
      <c r="J1800" s="73">
        <v>0.45</v>
      </c>
      <c r="K1800" s="73">
        <v>0.45</v>
      </c>
      <c r="L1800" s="73">
        <v>0.45</v>
      </c>
      <c r="M1800" s="1">
        <v>1</v>
      </c>
      <c r="N1800" s="1" t="s">
        <v>1249</v>
      </c>
      <c r="O1800" s="1" t="s">
        <v>1541</v>
      </c>
      <c r="P1800" s="1">
        <v>10102040</v>
      </c>
      <c r="Q1800" s="73">
        <v>5540263600</v>
      </c>
      <c r="R1800" s="74">
        <v>3.7069999999999999</v>
      </c>
      <c r="S1800" s="1" t="s">
        <v>7819</v>
      </c>
      <c r="T1800" s="75">
        <v>3.64</v>
      </c>
      <c r="U1800" s="76">
        <v>2539008440.7527499</v>
      </c>
      <c r="V1800" s="77">
        <v>2539008440.7527499</v>
      </c>
      <c r="W1800" s="77">
        <v>5642240979.4505501</v>
      </c>
      <c r="X1800" s="76">
        <v>3.9803243324000002E-3</v>
      </c>
      <c r="Y1800" s="71">
        <v>0</v>
      </c>
      <c r="Z1800" s="71">
        <v>1</v>
      </c>
      <c r="AA1800" s="71">
        <v>0</v>
      </c>
      <c r="AB1800" s="71">
        <v>0</v>
      </c>
      <c r="AC1800" s="73">
        <v>0</v>
      </c>
      <c r="AD1800" s="73">
        <v>1</v>
      </c>
      <c r="AE1800" s="1" t="s">
        <v>7820</v>
      </c>
      <c r="AF1800" s="1" t="s">
        <v>1450</v>
      </c>
      <c r="AG1800" s="1" t="s">
        <v>1451</v>
      </c>
      <c r="AI1800" s="2" t="str">
        <f>INDEX('ISO2-ISO3'!$D$1:$D$249, MATCH($N1800, 'ISO2-ISO3'!$C$1:$C$249, 0))</f>
        <v>QAT</v>
      </c>
      <c r="AJ1800" s="2" t="str">
        <f>INDEX('WB Country Groups'!$C$2:$C$219, MATCH($AI1800, 'WB Country Groups'!$B$2:$B$219, 0))</f>
        <v>Middle East &amp; North Africa</v>
      </c>
    </row>
    <row r="1801" spans="1:36">
      <c r="A1801" s="70">
        <v>45169</v>
      </c>
      <c r="B1801" s="70">
        <v>45169</v>
      </c>
      <c r="C1801" s="71">
        <v>892400</v>
      </c>
      <c r="D1801" s="1" t="s">
        <v>7866</v>
      </c>
      <c r="E1801" s="71">
        <v>3308401</v>
      </c>
      <c r="G1801" s="1" t="s">
        <v>7867</v>
      </c>
      <c r="H1801" s="72">
        <v>6503138</v>
      </c>
      <c r="I1801" s="1" t="s">
        <v>7868</v>
      </c>
      <c r="J1801" s="73">
        <v>0.55000000000000004</v>
      </c>
      <c r="K1801" s="73">
        <v>0.55000000000000004</v>
      </c>
      <c r="L1801" s="73">
        <v>0.55000000000000004</v>
      </c>
      <c r="M1801" s="1">
        <v>1</v>
      </c>
      <c r="N1801" s="1" t="s">
        <v>1131</v>
      </c>
      <c r="O1801" s="1" t="s">
        <v>1484</v>
      </c>
      <c r="P1801" s="1">
        <v>40101010</v>
      </c>
      <c r="Q1801" s="73">
        <v>14764456573</v>
      </c>
      <c r="R1801" s="74">
        <v>0.745</v>
      </c>
      <c r="S1801" s="1" t="s">
        <v>7860</v>
      </c>
      <c r="T1801" s="75">
        <v>0.30825000000000002</v>
      </c>
      <c r="U1801" s="76">
        <v>19626070010.662601</v>
      </c>
      <c r="V1801" s="77">
        <v>19626070010.662601</v>
      </c>
      <c r="W1801" s="77">
        <v>35683763655.750198</v>
      </c>
      <c r="X1801" s="76">
        <v>3.0767177753299998E-2</v>
      </c>
      <c r="Y1801" s="71">
        <v>1</v>
      </c>
      <c r="Z1801" s="71">
        <v>0</v>
      </c>
      <c r="AA1801" s="71">
        <v>0</v>
      </c>
      <c r="AB1801" s="71">
        <v>0</v>
      </c>
      <c r="AC1801" s="73">
        <v>0.5</v>
      </c>
      <c r="AD1801" s="73">
        <v>0.5</v>
      </c>
      <c r="AE1801" s="1" t="s">
        <v>7861</v>
      </c>
      <c r="AF1801" s="1" t="s">
        <v>1450</v>
      </c>
      <c r="AG1801" s="1" t="s">
        <v>1451</v>
      </c>
      <c r="AI1801" s="2" t="str">
        <f>INDEX('ISO2-ISO3'!$D$1:$D$249, MATCH($N1801, 'ISO2-ISO3'!$C$1:$C$249, 0))</f>
        <v>KWT</v>
      </c>
      <c r="AJ1801" s="2" t="str">
        <f>INDEX('WB Country Groups'!$C$2:$C$219, MATCH($AI1801, 'WB Country Groups'!$B$2:$B$219, 0))</f>
        <v>Middle East &amp; North Africa</v>
      </c>
    </row>
    <row r="1802" spans="1:36">
      <c r="A1802" s="70">
        <v>45169</v>
      </c>
      <c r="B1802" s="70">
        <v>45169</v>
      </c>
      <c r="C1802" s="71">
        <v>892400</v>
      </c>
      <c r="D1802" s="1" t="s">
        <v>7869</v>
      </c>
      <c r="E1802" s="71">
        <v>3308501</v>
      </c>
      <c r="G1802" s="1" t="s">
        <v>7870</v>
      </c>
      <c r="H1802" s="72">
        <v>6713982</v>
      </c>
      <c r="I1802" s="1" t="s">
        <v>7871</v>
      </c>
      <c r="J1802" s="73">
        <v>0.7</v>
      </c>
      <c r="K1802" s="73">
        <v>0.7</v>
      </c>
      <c r="L1802" s="73">
        <v>0.7</v>
      </c>
      <c r="M1802" s="1">
        <v>1</v>
      </c>
      <c r="N1802" s="1" t="s">
        <v>1249</v>
      </c>
      <c r="O1802" s="1" t="s">
        <v>1484</v>
      </c>
      <c r="P1802" s="1">
        <v>40101010</v>
      </c>
      <c r="Q1802" s="73">
        <v>2362932000</v>
      </c>
      <c r="R1802" s="74">
        <v>19.32</v>
      </c>
      <c r="S1802" s="1" t="s">
        <v>7819</v>
      </c>
      <c r="T1802" s="75">
        <v>3.64</v>
      </c>
      <c r="U1802" s="76">
        <v>8779201200</v>
      </c>
      <c r="V1802" s="77">
        <v>8779201200</v>
      </c>
      <c r="W1802" s="77">
        <v>12541716000</v>
      </c>
      <c r="X1802" s="76">
        <v>1.37628798687E-2</v>
      </c>
      <c r="Y1802" s="71">
        <v>1</v>
      </c>
      <c r="Z1802" s="71">
        <v>0</v>
      </c>
      <c r="AA1802" s="71">
        <v>0</v>
      </c>
      <c r="AB1802" s="71">
        <v>0</v>
      </c>
      <c r="AC1802" s="73">
        <v>0</v>
      </c>
      <c r="AD1802" s="73">
        <v>1</v>
      </c>
      <c r="AE1802" s="1" t="s">
        <v>7820</v>
      </c>
      <c r="AF1802" s="1" t="s">
        <v>1450</v>
      </c>
      <c r="AG1802" s="1" t="s">
        <v>1451</v>
      </c>
      <c r="AI1802" s="2" t="str">
        <f>INDEX('ISO2-ISO3'!$D$1:$D$249, MATCH($N1802, 'ISO2-ISO3'!$C$1:$C$249, 0))</f>
        <v>QAT</v>
      </c>
      <c r="AJ1802" s="2" t="str">
        <f>INDEX('WB Country Groups'!$C$2:$C$219, MATCH($AI1802, 'WB Country Groups'!$B$2:$B$219, 0))</f>
        <v>Middle East &amp; North Africa</v>
      </c>
    </row>
    <row r="1803" spans="1:36">
      <c r="A1803" s="70">
        <v>45169</v>
      </c>
      <c r="B1803" s="70">
        <v>45169</v>
      </c>
      <c r="C1803" s="71">
        <v>892400</v>
      </c>
      <c r="D1803" s="1" t="s">
        <v>7872</v>
      </c>
      <c r="E1803" s="71">
        <v>3308701</v>
      </c>
      <c r="F1803" s="1" t="s">
        <v>7873</v>
      </c>
      <c r="G1803" s="1" t="s">
        <v>7874</v>
      </c>
      <c r="H1803" s="72" t="s">
        <v>7875</v>
      </c>
      <c r="I1803" s="1" t="s">
        <v>7876</v>
      </c>
      <c r="J1803" s="73">
        <v>0.85</v>
      </c>
      <c r="K1803" s="73">
        <v>0.49</v>
      </c>
      <c r="L1803" s="73">
        <v>0.49</v>
      </c>
      <c r="M1803" s="1">
        <v>1</v>
      </c>
      <c r="N1803" s="1" t="s">
        <v>1283</v>
      </c>
      <c r="O1803" s="1" t="s">
        <v>1462</v>
      </c>
      <c r="P1803" s="1">
        <v>15101010</v>
      </c>
      <c r="Q1803" s="73">
        <v>754800000</v>
      </c>
      <c r="R1803" s="74">
        <v>25.8</v>
      </c>
      <c r="S1803" s="1" t="s">
        <v>3317</v>
      </c>
      <c r="T1803" s="75">
        <v>3.7506499999999998</v>
      </c>
      <c r="U1803" s="76">
        <v>2544140775.5988998</v>
      </c>
      <c r="V1803" s="77">
        <v>2544140775.5988998</v>
      </c>
      <c r="W1803" s="77">
        <v>5192124031.8344803</v>
      </c>
      <c r="X1803" s="76">
        <v>3.9883701336999996E-3</v>
      </c>
      <c r="Y1803" s="71">
        <v>0</v>
      </c>
      <c r="Z1803" s="71">
        <v>1</v>
      </c>
      <c r="AA1803" s="71">
        <v>0</v>
      </c>
      <c r="AB1803" s="71">
        <v>0</v>
      </c>
      <c r="AC1803" s="73">
        <v>0.65</v>
      </c>
      <c r="AD1803" s="73">
        <v>0.35</v>
      </c>
      <c r="AE1803" s="1" t="s">
        <v>3318</v>
      </c>
      <c r="AF1803" s="1" t="s">
        <v>1450</v>
      </c>
      <c r="AG1803" s="1" t="s">
        <v>1451</v>
      </c>
      <c r="AI1803" s="2" t="str">
        <f>INDEX('ISO2-ISO3'!$D$1:$D$249, MATCH($N1803, 'ISO2-ISO3'!$C$1:$C$249, 0))</f>
        <v>SAU</v>
      </c>
      <c r="AJ1803" s="2" t="str">
        <f>INDEX('WB Country Groups'!$C$2:$C$219, MATCH($AI1803, 'WB Country Groups'!$B$2:$B$219, 0))</f>
        <v>Middle East &amp; North Africa</v>
      </c>
    </row>
    <row r="1804" spans="1:36">
      <c r="A1804" s="70">
        <v>45169</v>
      </c>
      <c r="B1804" s="70">
        <v>45169</v>
      </c>
      <c r="C1804" s="71">
        <v>892400</v>
      </c>
      <c r="D1804" s="1" t="s">
        <v>7877</v>
      </c>
      <c r="E1804" s="71">
        <v>3308801</v>
      </c>
      <c r="F1804" s="1" t="s">
        <v>7878</v>
      </c>
      <c r="G1804" s="1" t="s">
        <v>7879</v>
      </c>
      <c r="H1804" s="72" t="s">
        <v>7880</v>
      </c>
      <c r="I1804" s="1" t="s">
        <v>7881</v>
      </c>
      <c r="J1804" s="73">
        <v>0.85</v>
      </c>
      <c r="K1804" s="73">
        <v>0.49</v>
      </c>
      <c r="L1804" s="73">
        <v>0.49</v>
      </c>
      <c r="M1804" s="1">
        <v>1</v>
      </c>
      <c r="N1804" s="1" t="s">
        <v>1283</v>
      </c>
      <c r="O1804" s="1" t="s">
        <v>1462</v>
      </c>
      <c r="P1804" s="1">
        <v>15101010</v>
      </c>
      <c r="Q1804" s="73">
        <v>668914166</v>
      </c>
      <c r="R1804" s="74">
        <v>12.74</v>
      </c>
      <c r="S1804" s="1" t="s">
        <v>3317</v>
      </c>
      <c r="T1804" s="75">
        <v>3.7506499999999998</v>
      </c>
      <c r="U1804" s="76">
        <v>1113343973.09042</v>
      </c>
      <c r="V1804" s="77">
        <v>1113343973.09042</v>
      </c>
      <c r="W1804" s="77">
        <v>2272130557.3274002</v>
      </c>
      <c r="X1804" s="76">
        <v>1.7453546177E-3</v>
      </c>
      <c r="Y1804" s="71">
        <v>0</v>
      </c>
      <c r="Z1804" s="71">
        <v>1</v>
      </c>
      <c r="AA1804" s="71">
        <v>0</v>
      </c>
      <c r="AB1804" s="71">
        <v>0</v>
      </c>
      <c r="AC1804" s="73">
        <v>1</v>
      </c>
      <c r="AD1804" s="73">
        <v>0</v>
      </c>
      <c r="AE1804" s="1" t="s">
        <v>3318</v>
      </c>
      <c r="AF1804" s="1" t="s">
        <v>1450</v>
      </c>
      <c r="AG1804" s="1" t="s">
        <v>1451</v>
      </c>
      <c r="AI1804" s="2" t="str">
        <f>INDEX('ISO2-ISO3'!$D$1:$D$249, MATCH($N1804, 'ISO2-ISO3'!$C$1:$C$249, 0))</f>
        <v>SAU</v>
      </c>
      <c r="AJ1804" s="2" t="str">
        <f>INDEX('WB Country Groups'!$C$2:$C$219, MATCH($AI1804, 'WB Country Groups'!$B$2:$B$219, 0))</f>
        <v>Middle East &amp; North Africa</v>
      </c>
    </row>
    <row r="1805" spans="1:36">
      <c r="A1805" s="70">
        <v>45169</v>
      </c>
      <c r="B1805" s="70">
        <v>45169</v>
      </c>
      <c r="C1805" s="71">
        <v>892400</v>
      </c>
      <c r="D1805" s="1" t="s">
        <v>7882</v>
      </c>
      <c r="E1805" s="71">
        <v>3309001</v>
      </c>
      <c r="G1805" s="1" t="s">
        <v>7883</v>
      </c>
      <c r="H1805" s="72">
        <v>6158174</v>
      </c>
      <c r="I1805" s="1" t="s">
        <v>7884</v>
      </c>
      <c r="J1805" s="73">
        <v>0.25</v>
      </c>
      <c r="K1805" s="73">
        <v>0.25</v>
      </c>
      <c r="L1805" s="73">
        <v>0.25</v>
      </c>
      <c r="M1805" s="1">
        <v>1</v>
      </c>
      <c r="N1805" s="1" t="s">
        <v>1249</v>
      </c>
      <c r="O1805" s="1" t="s">
        <v>1692</v>
      </c>
      <c r="P1805" s="1">
        <v>50101020</v>
      </c>
      <c r="Q1805" s="73">
        <v>3203200000</v>
      </c>
      <c r="R1805" s="74">
        <v>10.8</v>
      </c>
      <c r="S1805" s="1" t="s">
        <v>7819</v>
      </c>
      <c r="T1805" s="75">
        <v>3.64</v>
      </c>
      <c r="U1805" s="76">
        <v>2376000000</v>
      </c>
      <c r="V1805" s="77">
        <v>2376000000</v>
      </c>
      <c r="W1805" s="77">
        <v>9504000000</v>
      </c>
      <c r="X1805" s="76">
        <v>3.7247810847E-3</v>
      </c>
      <c r="Y1805" s="71">
        <v>1</v>
      </c>
      <c r="Z1805" s="71">
        <v>0</v>
      </c>
      <c r="AA1805" s="71">
        <v>0</v>
      </c>
      <c r="AB1805" s="71">
        <v>0</v>
      </c>
      <c r="AC1805" s="73">
        <v>1</v>
      </c>
      <c r="AD1805" s="73">
        <v>0</v>
      </c>
      <c r="AE1805" s="1" t="s">
        <v>7820</v>
      </c>
      <c r="AF1805" s="1" t="s">
        <v>1450</v>
      </c>
      <c r="AG1805" s="1" t="s">
        <v>1451</v>
      </c>
      <c r="AI1805" s="2" t="str">
        <f>INDEX('ISO2-ISO3'!$D$1:$D$249, MATCH($N1805, 'ISO2-ISO3'!$C$1:$C$249, 0))</f>
        <v>QAT</v>
      </c>
      <c r="AJ1805" s="2" t="str">
        <f>INDEX('WB Country Groups'!$C$2:$C$219, MATCH($AI1805, 'WB Country Groups'!$B$2:$B$219, 0))</f>
        <v>Middle East &amp; North Africa</v>
      </c>
    </row>
    <row r="1806" spans="1:36">
      <c r="A1806" s="70">
        <v>45169</v>
      </c>
      <c r="B1806" s="70">
        <v>45169</v>
      </c>
      <c r="C1806" s="71">
        <v>892400</v>
      </c>
      <c r="D1806" s="1" t="s">
        <v>7885</v>
      </c>
      <c r="E1806" s="71">
        <v>3309301</v>
      </c>
      <c r="G1806" s="1" t="s">
        <v>7886</v>
      </c>
      <c r="H1806" s="72">
        <v>6150448</v>
      </c>
      <c r="I1806" s="1" t="s">
        <v>7887</v>
      </c>
      <c r="J1806" s="73">
        <v>0.8</v>
      </c>
      <c r="K1806" s="73">
        <v>0.8</v>
      </c>
      <c r="L1806" s="73">
        <v>0.8</v>
      </c>
      <c r="M1806" s="1">
        <v>1</v>
      </c>
      <c r="N1806" s="1" t="s">
        <v>1249</v>
      </c>
      <c r="O1806" s="1" t="s">
        <v>1484</v>
      </c>
      <c r="P1806" s="1">
        <v>40101010</v>
      </c>
      <c r="Q1806" s="73">
        <v>4047253750</v>
      </c>
      <c r="R1806" s="74">
        <v>5.68</v>
      </c>
      <c r="S1806" s="1" t="s">
        <v>7819</v>
      </c>
      <c r="T1806" s="75">
        <v>3.64</v>
      </c>
      <c r="U1806" s="76">
        <v>5052395890.10989</v>
      </c>
      <c r="V1806" s="77">
        <v>5052395890.10989</v>
      </c>
      <c r="W1806" s="77">
        <v>6315494862.6373596</v>
      </c>
      <c r="X1806" s="76">
        <v>7.9204834359000009E-3</v>
      </c>
      <c r="Y1806" s="71">
        <v>0</v>
      </c>
      <c r="Z1806" s="71">
        <v>1</v>
      </c>
      <c r="AA1806" s="71">
        <v>0</v>
      </c>
      <c r="AB1806" s="71">
        <v>0</v>
      </c>
      <c r="AC1806" s="73">
        <v>0.5</v>
      </c>
      <c r="AD1806" s="73">
        <v>0.5</v>
      </c>
      <c r="AE1806" s="1" t="s">
        <v>7820</v>
      </c>
      <c r="AF1806" s="1" t="s">
        <v>1450</v>
      </c>
      <c r="AG1806" s="1" t="s">
        <v>1451</v>
      </c>
      <c r="AI1806" s="2" t="str">
        <f>INDEX('ISO2-ISO3'!$D$1:$D$249, MATCH($N1806, 'ISO2-ISO3'!$C$1:$C$249, 0))</f>
        <v>QAT</v>
      </c>
      <c r="AJ1806" s="2" t="str">
        <f>INDEX('WB Country Groups'!$C$2:$C$219, MATCH($AI1806, 'WB Country Groups'!$B$2:$B$219, 0))</f>
        <v>Middle East &amp; North Africa</v>
      </c>
    </row>
    <row r="1807" spans="1:36">
      <c r="A1807" s="70">
        <v>45169</v>
      </c>
      <c r="B1807" s="70">
        <v>45169</v>
      </c>
      <c r="C1807" s="71">
        <v>892400</v>
      </c>
      <c r="D1807" s="1" t="s">
        <v>7888</v>
      </c>
      <c r="E1807" s="71">
        <v>3309501</v>
      </c>
      <c r="F1807" s="1" t="s">
        <v>7889</v>
      </c>
      <c r="G1807" s="1" t="s">
        <v>7890</v>
      </c>
      <c r="H1807" s="72" t="s">
        <v>7891</v>
      </c>
      <c r="I1807" s="1" t="s">
        <v>7892</v>
      </c>
      <c r="J1807" s="73">
        <v>0.85</v>
      </c>
      <c r="K1807" s="73">
        <v>0.49</v>
      </c>
      <c r="L1807" s="73">
        <v>0.49</v>
      </c>
      <c r="M1807" s="1">
        <v>1</v>
      </c>
      <c r="N1807" s="1" t="s">
        <v>1283</v>
      </c>
      <c r="O1807" s="1" t="s">
        <v>1484</v>
      </c>
      <c r="P1807" s="1">
        <v>40101010</v>
      </c>
      <c r="Q1807" s="73">
        <v>820000002</v>
      </c>
      <c r="R1807" s="74">
        <v>17.739999999999998</v>
      </c>
      <c r="S1807" s="1" t="s">
        <v>3317</v>
      </c>
      <c r="T1807" s="75">
        <v>3.7506499999999998</v>
      </c>
      <c r="U1807" s="76">
        <v>1900452459.5430701</v>
      </c>
      <c r="V1807" s="77">
        <v>1900452459.5430701</v>
      </c>
      <c r="W1807" s="77">
        <v>3878474407.2307501</v>
      </c>
      <c r="X1807" s="76">
        <v>2.9792800394000001E-3</v>
      </c>
      <c r="Y1807" s="71">
        <v>0</v>
      </c>
      <c r="Z1807" s="71">
        <v>1</v>
      </c>
      <c r="AA1807" s="71">
        <v>0</v>
      </c>
      <c r="AB1807" s="71">
        <v>0</v>
      </c>
      <c r="AC1807" s="73">
        <v>1</v>
      </c>
      <c r="AD1807" s="73">
        <v>0</v>
      </c>
      <c r="AE1807" s="1" t="s">
        <v>3318</v>
      </c>
      <c r="AF1807" s="1" t="s">
        <v>1450</v>
      </c>
      <c r="AG1807" s="1" t="s">
        <v>1451</v>
      </c>
      <c r="AI1807" s="2" t="str">
        <f>INDEX('ISO2-ISO3'!$D$1:$D$249, MATCH($N1807, 'ISO2-ISO3'!$C$1:$C$249, 0))</f>
        <v>SAU</v>
      </c>
      <c r="AJ1807" s="2" t="str">
        <f>INDEX('WB Country Groups'!$C$2:$C$219, MATCH($AI1807, 'WB Country Groups'!$B$2:$B$219, 0))</f>
        <v>Middle East &amp; North Africa</v>
      </c>
    </row>
    <row r="1808" spans="1:36">
      <c r="A1808" s="70">
        <v>45169</v>
      </c>
      <c r="B1808" s="70">
        <v>45169</v>
      </c>
      <c r="C1808" s="71">
        <v>892400</v>
      </c>
      <c r="D1808" s="1" t="s">
        <v>7893</v>
      </c>
      <c r="E1808" s="71">
        <v>3309901</v>
      </c>
      <c r="G1808" s="1" t="s">
        <v>7894</v>
      </c>
      <c r="H1808" s="72">
        <v>6001728</v>
      </c>
      <c r="I1808" s="1" t="s">
        <v>7895</v>
      </c>
      <c r="J1808" s="73">
        <v>0.55000000000000004</v>
      </c>
      <c r="K1808" s="73">
        <v>0.4</v>
      </c>
      <c r="L1808" s="73">
        <v>0.4</v>
      </c>
      <c r="M1808" s="1">
        <v>1</v>
      </c>
      <c r="N1808" s="1" t="s">
        <v>1366</v>
      </c>
      <c r="O1808" s="1" t="s">
        <v>1484</v>
      </c>
      <c r="P1808" s="1">
        <v>40101010</v>
      </c>
      <c r="Q1808" s="73">
        <v>3632000000</v>
      </c>
      <c r="R1808" s="74">
        <v>10.42</v>
      </c>
      <c r="S1808" s="1" t="s">
        <v>7800</v>
      </c>
      <c r="T1808" s="75">
        <v>3.6730499999999999</v>
      </c>
      <c r="U1808" s="76">
        <v>4121418439.71631</v>
      </c>
      <c r="V1808" s="77">
        <v>4121418439.71631</v>
      </c>
      <c r="W1808" s="77">
        <v>10303546099.2908</v>
      </c>
      <c r="X1808" s="76">
        <v>6.4610191271999998E-3</v>
      </c>
      <c r="Y1808" s="71">
        <v>0</v>
      </c>
      <c r="Z1808" s="71">
        <v>1</v>
      </c>
      <c r="AA1808" s="71">
        <v>0</v>
      </c>
      <c r="AB1808" s="71">
        <v>0</v>
      </c>
      <c r="AC1808" s="73">
        <v>0</v>
      </c>
      <c r="AD1808" s="73">
        <v>1</v>
      </c>
      <c r="AE1808" s="1" t="s">
        <v>7815</v>
      </c>
      <c r="AF1808" s="1" t="s">
        <v>1450</v>
      </c>
      <c r="AG1808" s="1" t="s">
        <v>1451</v>
      </c>
      <c r="AI1808" s="2" t="str">
        <f>INDEX('ISO2-ISO3'!$D$1:$D$249, MATCH($N1808, 'ISO2-ISO3'!$C$1:$C$249, 0))</f>
        <v>ARE</v>
      </c>
      <c r="AJ1808" s="2" t="str">
        <f>INDEX('WB Country Groups'!$C$2:$C$219, MATCH($AI1808, 'WB Country Groups'!$B$2:$B$219, 0))</f>
        <v>Middle East &amp; North Africa</v>
      </c>
    </row>
    <row r="1809" spans="1:36">
      <c r="A1809" s="70">
        <v>45169</v>
      </c>
      <c r="B1809" s="70">
        <v>45169</v>
      </c>
      <c r="C1809" s="71">
        <v>892400</v>
      </c>
      <c r="D1809" s="1" t="s">
        <v>7896</v>
      </c>
      <c r="E1809" s="71">
        <v>3310201</v>
      </c>
      <c r="G1809" s="1" t="s">
        <v>7897</v>
      </c>
      <c r="H1809" s="72">
        <v>6890302</v>
      </c>
      <c r="I1809" s="1" t="s">
        <v>7898</v>
      </c>
      <c r="J1809" s="73">
        <v>0.6</v>
      </c>
      <c r="K1809" s="73">
        <v>0.6</v>
      </c>
      <c r="L1809" s="73">
        <v>0.6</v>
      </c>
      <c r="M1809" s="1">
        <v>1</v>
      </c>
      <c r="N1809" s="1" t="s">
        <v>1131</v>
      </c>
      <c r="O1809" s="1" t="s">
        <v>1467</v>
      </c>
      <c r="P1809" s="1">
        <v>20301010</v>
      </c>
      <c r="Q1809" s="73">
        <v>2676128587</v>
      </c>
      <c r="R1809" s="74">
        <v>0.57499999999999996</v>
      </c>
      <c r="S1809" s="1" t="s">
        <v>7860</v>
      </c>
      <c r="T1809" s="75">
        <v>0.30825000000000002</v>
      </c>
      <c r="U1809" s="76">
        <v>2995180413.6739702</v>
      </c>
      <c r="V1809" s="77">
        <v>2995180413.6739702</v>
      </c>
      <c r="W1809" s="77">
        <v>4991967356.1232796</v>
      </c>
      <c r="X1809" s="76">
        <v>4.6954509048999999E-3</v>
      </c>
      <c r="Y1809" s="71">
        <v>0</v>
      </c>
      <c r="Z1809" s="71">
        <v>1</v>
      </c>
      <c r="AA1809" s="71">
        <v>0</v>
      </c>
      <c r="AB1809" s="71">
        <v>0</v>
      </c>
      <c r="AC1809" s="73">
        <v>1</v>
      </c>
      <c r="AD1809" s="73">
        <v>0</v>
      </c>
      <c r="AE1809" s="1" t="s">
        <v>7861</v>
      </c>
      <c r="AF1809" s="1" t="s">
        <v>1450</v>
      </c>
      <c r="AG1809" s="1" t="s">
        <v>1451</v>
      </c>
      <c r="AI1809" s="2" t="str">
        <f>INDEX('ISO2-ISO3'!$D$1:$D$249, MATCH($N1809, 'ISO2-ISO3'!$C$1:$C$249, 0))</f>
        <v>KWT</v>
      </c>
      <c r="AJ1809" s="2" t="str">
        <f>INDEX('WB Country Groups'!$C$2:$C$219, MATCH($AI1809, 'WB Country Groups'!$B$2:$B$219, 0))</f>
        <v>Middle East &amp; North Africa</v>
      </c>
    </row>
    <row r="1810" spans="1:36">
      <c r="A1810" s="70">
        <v>45169</v>
      </c>
      <c r="B1810" s="70">
        <v>45169</v>
      </c>
      <c r="C1810" s="71">
        <v>892400</v>
      </c>
      <c r="D1810" s="1" t="s">
        <v>7899</v>
      </c>
      <c r="E1810" s="71">
        <v>3310301</v>
      </c>
      <c r="G1810" s="1" t="s">
        <v>7900</v>
      </c>
      <c r="H1810" s="72" t="s">
        <v>7901</v>
      </c>
      <c r="I1810" s="1" t="s">
        <v>7902</v>
      </c>
      <c r="J1810" s="73">
        <v>0.25</v>
      </c>
      <c r="K1810" s="73">
        <v>0.25</v>
      </c>
      <c r="L1810" s="73">
        <v>0.25</v>
      </c>
      <c r="M1810" s="1">
        <v>1</v>
      </c>
      <c r="N1810" s="1" t="s">
        <v>1283</v>
      </c>
      <c r="O1810" s="1" t="s">
        <v>1499</v>
      </c>
      <c r="P1810" s="1">
        <v>30202030</v>
      </c>
      <c r="Q1810" s="73">
        <v>1000000000</v>
      </c>
      <c r="R1810" s="74">
        <v>63.4</v>
      </c>
      <c r="S1810" s="1" t="s">
        <v>3317</v>
      </c>
      <c r="T1810" s="75">
        <v>3.7506499999999998</v>
      </c>
      <c r="U1810" s="76">
        <v>4225934171.4102898</v>
      </c>
      <c r="V1810" s="77">
        <v>4225934171.4102898</v>
      </c>
      <c r="W1810" s="77">
        <v>16903736685.641199</v>
      </c>
      <c r="X1810" s="76">
        <v>6.6248651796000004E-3</v>
      </c>
      <c r="Y1810" s="71">
        <v>1</v>
      </c>
      <c r="Z1810" s="71">
        <v>0</v>
      </c>
      <c r="AA1810" s="71">
        <v>0</v>
      </c>
      <c r="AB1810" s="71">
        <v>0</v>
      </c>
      <c r="AC1810" s="73">
        <v>0</v>
      </c>
      <c r="AD1810" s="73">
        <v>1</v>
      </c>
      <c r="AE1810" s="1" t="s">
        <v>3318</v>
      </c>
      <c r="AF1810" s="1" t="s">
        <v>1450</v>
      </c>
      <c r="AG1810" s="1" t="s">
        <v>1451</v>
      </c>
      <c r="AI1810" s="2" t="str">
        <f>INDEX('ISO2-ISO3'!$D$1:$D$249, MATCH($N1810, 'ISO2-ISO3'!$C$1:$C$249, 0))</f>
        <v>SAU</v>
      </c>
      <c r="AJ1810" s="2" t="str">
        <f>INDEX('WB Country Groups'!$C$2:$C$219, MATCH($AI1810, 'WB Country Groups'!$B$2:$B$219, 0))</f>
        <v>Middle East &amp; North Africa</v>
      </c>
    </row>
    <row r="1811" spans="1:36">
      <c r="A1811" s="70">
        <v>45169</v>
      </c>
      <c r="B1811" s="70">
        <v>45169</v>
      </c>
      <c r="C1811" s="71">
        <v>892400</v>
      </c>
      <c r="D1811" s="1" t="s">
        <v>7903</v>
      </c>
      <c r="E1811" s="71">
        <v>3311501</v>
      </c>
      <c r="G1811" s="1" t="s">
        <v>7904</v>
      </c>
      <c r="H1811" s="72">
        <v>6566614</v>
      </c>
      <c r="I1811" s="1" t="s">
        <v>7905</v>
      </c>
      <c r="J1811" s="73">
        <v>0.4</v>
      </c>
      <c r="K1811" s="73">
        <v>0.4</v>
      </c>
      <c r="L1811" s="73">
        <v>0.4</v>
      </c>
      <c r="M1811" s="1">
        <v>1</v>
      </c>
      <c r="N1811" s="1" t="s">
        <v>1249</v>
      </c>
      <c r="O1811" s="1" t="s">
        <v>1548</v>
      </c>
      <c r="P1811" s="1">
        <v>55103010</v>
      </c>
      <c r="Q1811" s="73">
        <v>1100000000</v>
      </c>
      <c r="R1811" s="74">
        <v>17.91</v>
      </c>
      <c r="S1811" s="1" t="s">
        <v>7819</v>
      </c>
      <c r="T1811" s="75">
        <v>3.64</v>
      </c>
      <c r="U1811" s="76">
        <v>2164945054.9450598</v>
      </c>
      <c r="V1811" s="77">
        <v>2164945054.9450598</v>
      </c>
      <c r="W1811" s="77">
        <v>5412362637.3626404</v>
      </c>
      <c r="X1811" s="76">
        <v>3.3939168307999998E-3</v>
      </c>
      <c r="Y1811" s="71">
        <v>0</v>
      </c>
      <c r="Z1811" s="71">
        <v>1</v>
      </c>
      <c r="AA1811" s="71">
        <v>0</v>
      </c>
      <c r="AB1811" s="71">
        <v>0</v>
      </c>
      <c r="AC1811" s="73">
        <v>1</v>
      </c>
      <c r="AD1811" s="73">
        <v>0</v>
      </c>
      <c r="AE1811" s="1" t="s">
        <v>7820</v>
      </c>
      <c r="AF1811" s="1" t="s">
        <v>1450</v>
      </c>
      <c r="AG1811" s="1" t="s">
        <v>1451</v>
      </c>
      <c r="AI1811" s="2" t="str">
        <f>INDEX('ISO2-ISO3'!$D$1:$D$249, MATCH($N1811, 'ISO2-ISO3'!$C$1:$C$249, 0))</f>
        <v>QAT</v>
      </c>
      <c r="AJ1811" s="2" t="str">
        <f>INDEX('WB Country Groups'!$C$2:$C$219, MATCH($AI1811, 'WB Country Groups'!$B$2:$B$219, 0))</f>
        <v>Middle East &amp; North Africa</v>
      </c>
    </row>
    <row r="1812" spans="1:36">
      <c r="A1812" s="70">
        <v>45169</v>
      </c>
      <c r="B1812" s="70">
        <v>45169</v>
      </c>
      <c r="C1812" s="71">
        <v>892400</v>
      </c>
      <c r="D1812" s="1" t="s">
        <v>7906</v>
      </c>
      <c r="E1812" s="71">
        <v>3313701</v>
      </c>
      <c r="G1812" s="1" t="s">
        <v>7907</v>
      </c>
      <c r="H1812" s="72">
        <v>6516556</v>
      </c>
      <c r="I1812" s="1" t="s">
        <v>7908</v>
      </c>
      <c r="J1812" s="73">
        <v>0.6</v>
      </c>
      <c r="K1812" s="73">
        <v>0.6</v>
      </c>
      <c r="L1812" s="73">
        <v>0.6</v>
      </c>
      <c r="M1812" s="1">
        <v>1</v>
      </c>
      <c r="N1812" s="1" t="s">
        <v>1249</v>
      </c>
      <c r="O1812" s="1" t="s">
        <v>1541</v>
      </c>
      <c r="P1812" s="1">
        <v>10102030</v>
      </c>
      <c r="Q1812" s="73">
        <v>994255760</v>
      </c>
      <c r="R1812" s="74">
        <v>16</v>
      </c>
      <c r="S1812" s="1" t="s">
        <v>7819</v>
      </c>
      <c r="T1812" s="75">
        <v>3.64</v>
      </c>
      <c r="U1812" s="76">
        <v>2622212993.40659</v>
      </c>
      <c r="V1812" s="77">
        <v>2622212993.40659</v>
      </c>
      <c r="W1812" s="77">
        <v>4370354989.0109901</v>
      </c>
      <c r="X1812" s="76">
        <v>4.1107615142000004E-3</v>
      </c>
      <c r="Y1812" s="71">
        <v>0</v>
      </c>
      <c r="Z1812" s="71">
        <v>1</v>
      </c>
      <c r="AA1812" s="71">
        <v>0</v>
      </c>
      <c r="AB1812" s="71">
        <v>0</v>
      </c>
      <c r="AC1812" s="73">
        <v>0.65</v>
      </c>
      <c r="AD1812" s="73">
        <v>0.35</v>
      </c>
      <c r="AE1812" s="1" t="s">
        <v>7820</v>
      </c>
      <c r="AF1812" s="1" t="s">
        <v>1450</v>
      </c>
      <c r="AG1812" s="1" t="s">
        <v>1451</v>
      </c>
      <c r="AI1812" s="2" t="str">
        <f>INDEX('ISO2-ISO3'!$D$1:$D$249, MATCH($N1812, 'ISO2-ISO3'!$C$1:$C$249, 0))</f>
        <v>QAT</v>
      </c>
      <c r="AJ1812" s="2" t="str">
        <f>INDEX('WB Country Groups'!$C$2:$C$219, MATCH($AI1812, 'WB Country Groups'!$B$2:$B$219, 0))</f>
        <v>Middle East &amp; North Africa</v>
      </c>
    </row>
    <row r="1813" spans="1:36">
      <c r="A1813" s="70">
        <v>45169</v>
      </c>
      <c r="B1813" s="70">
        <v>45169</v>
      </c>
      <c r="C1813" s="71">
        <v>892400</v>
      </c>
      <c r="D1813" s="1" t="s">
        <v>7909</v>
      </c>
      <c r="E1813" s="71">
        <v>3316201</v>
      </c>
      <c r="G1813" s="1" t="s">
        <v>7910</v>
      </c>
      <c r="H1813" s="72" t="s">
        <v>7911</v>
      </c>
      <c r="I1813" s="1" t="s">
        <v>7912</v>
      </c>
      <c r="J1813" s="73">
        <v>0.5</v>
      </c>
      <c r="K1813" s="73">
        <v>0.5</v>
      </c>
      <c r="L1813" s="73">
        <v>0.5</v>
      </c>
      <c r="M1813" s="1">
        <v>1</v>
      </c>
      <c r="N1813" s="1" t="s">
        <v>1131</v>
      </c>
      <c r="O1813" s="1" t="s">
        <v>1564</v>
      </c>
      <c r="P1813" s="1">
        <v>60201020</v>
      </c>
      <c r="Q1813" s="73">
        <v>1316184591</v>
      </c>
      <c r="R1813" s="74">
        <v>0.83599999999999997</v>
      </c>
      <c r="S1813" s="1" t="s">
        <v>7860</v>
      </c>
      <c r="T1813" s="75">
        <v>0.30825000000000002</v>
      </c>
      <c r="U1813" s="76">
        <v>1784801813.58637</v>
      </c>
      <c r="V1813" s="77">
        <v>1784801813.58637</v>
      </c>
      <c r="W1813" s="77">
        <v>3569603627.17275</v>
      </c>
      <c r="X1813" s="76">
        <v>2.7979781293E-3</v>
      </c>
      <c r="Y1813" s="71">
        <v>0</v>
      </c>
      <c r="Z1813" s="71">
        <v>1</v>
      </c>
      <c r="AA1813" s="71">
        <v>0</v>
      </c>
      <c r="AB1813" s="71">
        <v>0</v>
      </c>
      <c r="AC1813" s="73">
        <v>1</v>
      </c>
      <c r="AD1813" s="73">
        <v>0</v>
      </c>
      <c r="AE1813" s="1" t="s">
        <v>7861</v>
      </c>
      <c r="AF1813" s="1" t="s">
        <v>1450</v>
      </c>
      <c r="AG1813" s="1" t="s">
        <v>1451</v>
      </c>
      <c r="AI1813" s="2" t="str">
        <f>INDEX('ISO2-ISO3'!$D$1:$D$249, MATCH($N1813, 'ISO2-ISO3'!$C$1:$C$249, 0))</f>
        <v>KWT</v>
      </c>
      <c r="AJ1813" s="2" t="str">
        <f>INDEX('WB Country Groups'!$C$2:$C$219, MATCH($AI1813, 'WB Country Groups'!$B$2:$B$219, 0))</f>
        <v>Middle East &amp; North Africa</v>
      </c>
    </row>
    <row r="1814" spans="1:36">
      <c r="A1814" s="70">
        <v>45169</v>
      </c>
      <c r="B1814" s="70">
        <v>45169</v>
      </c>
      <c r="C1814" s="71">
        <v>892400</v>
      </c>
      <c r="D1814" s="1" t="s">
        <v>7913</v>
      </c>
      <c r="E1814" s="71">
        <v>3321101</v>
      </c>
      <c r="G1814" s="1" t="s">
        <v>7914</v>
      </c>
      <c r="H1814" s="72" t="s">
        <v>7915</v>
      </c>
      <c r="I1814" s="1" t="s">
        <v>7916</v>
      </c>
      <c r="J1814" s="73">
        <v>0.55000000000000004</v>
      </c>
      <c r="K1814" s="73">
        <v>0.55000000000000004</v>
      </c>
      <c r="L1814" s="73">
        <v>0.55000000000000004</v>
      </c>
      <c r="M1814" s="1">
        <v>1</v>
      </c>
      <c r="N1814" s="1" t="s">
        <v>1009</v>
      </c>
      <c r="O1814" s="1" t="s">
        <v>1484</v>
      </c>
      <c r="P1814" s="1">
        <v>40301040</v>
      </c>
      <c r="Q1814" s="73">
        <v>654653981</v>
      </c>
      <c r="R1814" s="74">
        <v>131.25</v>
      </c>
      <c r="S1814" s="1" t="s">
        <v>1787</v>
      </c>
      <c r="T1814" s="75">
        <v>6.8669500000000001</v>
      </c>
      <c r="U1814" s="76">
        <v>6881924908.9388304</v>
      </c>
      <c r="V1814" s="77">
        <v>6881924908.9388304</v>
      </c>
      <c r="W1814" s="77">
        <v>12512590743.525101</v>
      </c>
      <c r="X1814" s="76">
        <v>1.0788579009599999E-2</v>
      </c>
      <c r="Y1814" s="71">
        <v>0</v>
      </c>
      <c r="Z1814" s="71">
        <v>1</v>
      </c>
      <c r="AA1814" s="71">
        <v>0</v>
      </c>
      <c r="AB1814" s="71">
        <v>0</v>
      </c>
      <c r="AC1814" s="73">
        <v>0</v>
      </c>
      <c r="AD1814" s="73">
        <v>1</v>
      </c>
      <c r="AE1814" s="1" t="s">
        <v>1788</v>
      </c>
      <c r="AF1814" s="1" t="s">
        <v>1450</v>
      </c>
      <c r="AG1814" s="1" t="s">
        <v>1451</v>
      </c>
      <c r="AI1814" s="2" t="str">
        <f>INDEX('ISO2-ISO3'!$D$1:$D$249, MATCH($N1814, 'ISO2-ISO3'!$C$1:$C$249, 0))</f>
        <v>DNK</v>
      </c>
      <c r="AJ1814" s="2" t="str">
        <f>INDEX('WB Country Groups'!$C$2:$C$219, MATCH($AI1814, 'WB Country Groups'!$B$2:$B$219, 0))</f>
        <v>Europe &amp; Central Asia</v>
      </c>
    </row>
    <row r="1815" spans="1:36">
      <c r="A1815" s="70">
        <v>45169</v>
      </c>
      <c r="B1815" s="70">
        <v>45169</v>
      </c>
      <c r="C1815" s="71">
        <v>892400</v>
      </c>
      <c r="D1815" s="1" t="s">
        <v>7917</v>
      </c>
      <c r="E1815" s="71">
        <v>3322901</v>
      </c>
      <c r="G1815" s="1" t="s">
        <v>7918</v>
      </c>
      <c r="H1815" s="72">
        <v>6465874</v>
      </c>
      <c r="I1815" s="1" t="s">
        <v>7919</v>
      </c>
      <c r="J1815" s="73">
        <v>0.5</v>
      </c>
      <c r="K1815" s="73">
        <v>0.5</v>
      </c>
      <c r="L1815" s="73">
        <v>0.5</v>
      </c>
      <c r="M1815" s="1">
        <v>1</v>
      </c>
      <c r="N1815" s="1" t="s">
        <v>1091</v>
      </c>
      <c r="O1815" s="1" t="s">
        <v>1455</v>
      </c>
      <c r="P1815" s="1">
        <v>25301010</v>
      </c>
      <c r="Q1815" s="73">
        <v>4369045976</v>
      </c>
      <c r="R1815" s="74">
        <v>51.9</v>
      </c>
      <c r="S1815" s="1" t="s">
        <v>1565</v>
      </c>
      <c r="T1815" s="75">
        <v>7.8417500000000002</v>
      </c>
      <c r="U1815" s="76">
        <v>14458092017.368601</v>
      </c>
      <c r="V1815" s="77">
        <v>14458092017.368601</v>
      </c>
      <c r="W1815" s="77">
        <v>28916184034.737099</v>
      </c>
      <c r="X1815" s="76">
        <v>2.2665499859600001E-2</v>
      </c>
      <c r="Y1815" s="71">
        <v>1</v>
      </c>
      <c r="Z1815" s="71">
        <v>0</v>
      </c>
      <c r="AA1815" s="71">
        <v>0</v>
      </c>
      <c r="AB1815" s="71">
        <v>0</v>
      </c>
      <c r="AC1815" s="73">
        <v>0.35</v>
      </c>
      <c r="AD1815" s="73">
        <v>0.65</v>
      </c>
      <c r="AE1815" s="1" t="s">
        <v>1566</v>
      </c>
      <c r="AF1815" s="1" t="s">
        <v>1450</v>
      </c>
      <c r="AG1815" s="1" t="s">
        <v>1451</v>
      </c>
      <c r="AI1815" s="2" t="str">
        <f>INDEX('ISO2-ISO3'!$D$1:$D$249, MATCH($N1815, 'ISO2-ISO3'!$C$1:$C$249, 0))</f>
        <v>HKG</v>
      </c>
      <c r="AJ1815" s="2" t="str">
        <f>INDEX('WB Country Groups'!$C$2:$C$219, MATCH($AI1815, 'WB Country Groups'!$B$2:$B$219, 0))</f>
        <v>East Asia &amp; Pacific</v>
      </c>
    </row>
    <row r="1816" spans="1:36">
      <c r="A1816" s="70">
        <v>45169</v>
      </c>
      <c r="B1816" s="70">
        <v>45169</v>
      </c>
      <c r="C1816" s="71">
        <v>892400</v>
      </c>
      <c r="D1816" s="1" t="s">
        <v>7920</v>
      </c>
      <c r="E1816" s="71">
        <v>3323801</v>
      </c>
      <c r="G1816" s="1" t="s">
        <v>7921</v>
      </c>
      <c r="H1816" s="72">
        <v>45614</v>
      </c>
      <c r="I1816" s="1" t="s">
        <v>7922</v>
      </c>
      <c r="J1816" s="73">
        <v>0.4</v>
      </c>
      <c r="K1816" s="73">
        <v>0.4</v>
      </c>
      <c r="L1816" s="73">
        <v>0.4</v>
      </c>
      <c r="M1816" s="1">
        <v>1</v>
      </c>
      <c r="N1816" s="1" t="s">
        <v>1369</v>
      </c>
      <c r="O1816" s="1" t="s">
        <v>1462</v>
      </c>
      <c r="P1816" s="1">
        <v>15104025</v>
      </c>
      <c r="Q1816" s="73">
        <v>985856695</v>
      </c>
      <c r="R1816" s="74">
        <v>14.48</v>
      </c>
      <c r="S1816" s="1" t="s">
        <v>1669</v>
      </c>
      <c r="T1816" s="75">
        <v>0.78917255257862096</v>
      </c>
      <c r="U1816" s="76">
        <v>7235530377.7131004</v>
      </c>
      <c r="V1816" s="77">
        <v>7235530377.7131004</v>
      </c>
      <c r="W1816" s="77">
        <v>18088825944.2827</v>
      </c>
      <c r="X1816" s="76">
        <v>1.13429152729E-2</v>
      </c>
      <c r="Y1816" s="71">
        <v>0</v>
      </c>
      <c r="Z1816" s="71">
        <v>1</v>
      </c>
      <c r="AA1816" s="71">
        <v>0</v>
      </c>
      <c r="AB1816" s="71">
        <v>0</v>
      </c>
      <c r="AC1816" s="73">
        <v>1</v>
      </c>
      <c r="AD1816" s="73">
        <v>0</v>
      </c>
      <c r="AE1816" s="1" t="s">
        <v>1670</v>
      </c>
      <c r="AF1816" s="1" t="s">
        <v>1450</v>
      </c>
      <c r="AG1816" s="1" t="s">
        <v>1451</v>
      </c>
      <c r="AI1816" s="2" t="str">
        <f>INDEX('ISO2-ISO3'!$D$1:$D$249, MATCH($N1816, 'ISO2-ISO3'!$C$1:$C$249, 0))</f>
        <v>GBR</v>
      </c>
      <c r="AJ1816" s="2" t="str">
        <f>INDEX('WB Country Groups'!$C$2:$C$219, MATCH($AI1816, 'WB Country Groups'!$B$2:$B$219, 0))</f>
        <v>Europe &amp; Central Asia</v>
      </c>
    </row>
    <row r="1817" spans="1:36">
      <c r="A1817" s="70">
        <v>45169</v>
      </c>
      <c r="B1817" s="70">
        <v>45169</v>
      </c>
      <c r="C1817" s="71">
        <v>892400</v>
      </c>
      <c r="D1817" s="1" t="s">
        <v>7923</v>
      </c>
      <c r="E1817" s="71">
        <v>3329301</v>
      </c>
      <c r="F1817" s="1">
        <v>125269100</v>
      </c>
      <c r="G1817" s="1" t="s">
        <v>7924</v>
      </c>
      <c r="H1817" s="72" t="s">
        <v>7925</v>
      </c>
      <c r="I1817" s="1" t="s">
        <v>7926</v>
      </c>
      <c r="J1817" s="73">
        <v>1</v>
      </c>
      <c r="K1817" s="73">
        <v>1</v>
      </c>
      <c r="L1817" s="73">
        <v>1</v>
      </c>
      <c r="M1817" s="1">
        <v>1</v>
      </c>
      <c r="N1817" s="1" t="s">
        <v>1375</v>
      </c>
      <c r="O1817" s="1" t="s">
        <v>1462</v>
      </c>
      <c r="P1817" s="1">
        <v>15101030</v>
      </c>
      <c r="Q1817" s="73">
        <v>195974241</v>
      </c>
      <c r="R1817" s="74">
        <v>77.069999999999993</v>
      </c>
      <c r="S1817" s="1" t="s">
        <v>1448</v>
      </c>
      <c r="T1817" s="75">
        <v>1</v>
      </c>
      <c r="U1817" s="76">
        <v>15103734753.870001</v>
      </c>
      <c r="V1817" s="77">
        <v>15103734753.870001</v>
      </c>
      <c r="W1817" s="77">
        <v>15103734753.870001</v>
      </c>
      <c r="X1817" s="76">
        <v>2.3677653837899999E-2</v>
      </c>
      <c r="Y1817" s="71">
        <v>0</v>
      </c>
      <c r="Z1817" s="71">
        <v>1</v>
      </c>
      <c r="AA1817" s="71">
        <v>0</v>
      </c>
      <c r="AB1817" s="71">
        <v>0</v>
      </c>
      <c r="AC1817" s="73">
        <v>0.5</v>
      </c>
      <c r="AD1817" s="73">
        <v>0.5</v>
      </c>
      <c r="AE1817" s="1" t="s">
        <v>1449</v>
      </c>
      <c r="AF1817" s="1" t="s">
        <v>1450</v>
      </c>
      <c r="AG1817" s="1" t="s">
        <v>1451</v>
      </c>
      <c r="AI1817" s="2" t="str">
        <f>INDEX('ISO2-ISO3'!$D$1:$D$249, MATCH($N1817, 'ISO2-ISO3'!$C$1:$C$249, 0))</f>
        <v>USA</v>
      </c>
      <c r="AJ1817" s="2" t="str">
        <f>INDEX('WB Country Groups'!$C$2:$C$219, MATCH($AI1817, 'WB Country Groups'!$B$2:$B$219, 0))</f>
        <v>North America</v>
      </c>
    </row>
    <row r="1818" spans="1:36">
      <c r="A1818" s="70">
        <v>45169</v>
      </c>
      <c r="B1818" s="70">
        <v>45169</v>
      </c>
      <c r="C1818" s="71">
        <v>892400</v>
      </c>
      <c r="D1818" s="1" t="s">
        <v>7927</v>
      </c>
      <c r="E1818" s="71">
        <v>3332601</v>
      </c>
      <c r="G1818" s="1" t="s">
        <v>7928</v>
      </c>
      <c r="H1818" s="72">
        <v>6139340</v>
      </c>
      <c r="I1818" s="1" t="s">
        <v>7929</v>
      </c>
      <c r="J1818" s="73">
        <v>0.4</v>
      </c>
      <c r="K1818" s="73">
        <v>0.4</v>
      </c>
      <c r="L1818" s="73">
        <v>0.4</v>
      </c>
      <c r="M1818" s="1">
        <v>1</v>
      </c>
      <c r="N1818" s="1" t="s">
        <v>1097</v>
      </c>
      <c r="O1818" s="1" t="s">
        <v>1455</v>
      </c>
      <c r="P1818" s="1">
        <v>25203010</v>
      </c>
      <c r="Q1818" s="73">
        <v>887786160</v>
      </c>
      <c r="R1818" s="74">
        <v>3104.45</v>
      </c>
      <c r="S1818" s="1" t="s">
        <v>3305</v>
      </c>
      <c r="T1818" s="75">
        <v>82.786249999999995</v>
      </c>
      <c r="U1818" s="76">
        <v>13316644947.2563</v>
      </c>
      <c r="V1818" s="77">
        <v>13316644947.2563</v>
      </c>
      <c r="W1818" s="77">
        <v>33291612368.1408</v>
      </c>
      <c r="X1818" s="76">
        <v>2.0876088893400001E-2</v>
      </c>
      <c r="Y1818" s="71">
        <v>1</v>
      </c>
      <c r="Z1818" s="71">
        <v>0</v>
      </c>
      <c r="AA1818" s="71">
        <v>0</v>
      </c>
      <c r="AB1818" s="71">
        <v>0</v>
      </c>
      <c r="AC1818" s="73">
        <v>0</v>
      </c>
      <c r="AD1818" s="73">
        <v>1</v>
      </c>
      <c r="AE1818" s="1" t="s">
        <v>3306</v>
      </c>
      <c r="AF1818" s="1" t="s">
        <v>1450</v>
      </c>
      <c r="AG1818" s="1" t="s">
        <v>1451</v>
      </c>
      <c r="AI1818" s="2" t="str">
        <f>INDEX('ISO2-ISO3'!$D$1:$D$249, MATCH($N1818, 'ISO2-ISO3'!$C$1:$C$249, 0))</f>
        <v>IND</v>
      </c>
      <c r="AJ1818" s="2" t="str">
        <f>INDEX('WB Country Groups'!$C$2:$C$219, MATCH($AI1818, 'WB Country Groups'!$B$2:$B$219, 0))</f>
        <v>South Asia</v>
      </c>
    </row>
    <row r="1819" spans="1:36">
      <c r="A1819" s="70">
        <v>45169</v>
      </c>
      <c r="B1819" s="70">
        <v>45169</v>
      </c>
      <c r="C1819" s="71">
        <v>892400</v>
      </c>
      <c r="D1819" s="1" t="s">
        <v>7930</v>
      </c>
      <c r="E1819" s="71">
        <v>3333401</v>
      </c>
      <c r="G1819" s="1" t="s">
        <v>7931</v>
      </c>
      <c r="H1819" s="72">
        <v>6374947</v>
      </c>
      <c r="I1819" s="1" t="s">
        <v>7932</v>
      </c>
      <c r="J1819" s="73">
        <v>0.5</v>
      </c>
      <c r="K1819" s="73">
        <v>0.5</v>
      </c>
      <c r="L1819" s="73">
        <v>0.5</v>
      </c>
      <c r="M1819" s="1">
        <v>1</v>
      </c>
      <c r="N1819" s="1" t="s">
        <v>1097</v>
      </c>
      <c r="O1819" s="1" t="s">
        <v>1462</v>
      </c>
      <c r="P1819" s="1">
        <v>15101020</v>
      </c>
      <c r="Q1819" s="73">
        <v>296424825</v>
      </c>
      <c r="R1819" s="74">
        <v>2356.5</v>
      </c>
      <c r="S1819" s="1" t="s">
        <v>3305</v>
      </c>
      <c r="T1819" s="75">
        <v>82.786249999999995</v>
      </c>
      <c r="U1819" s="76">
        <v>4218847333.4189</v>
      </c>
      <c r="V1819" s="77">
        <v>4218847333.4189</v>
      </c>
      <c r="W1819" s="77">
        <v>8437694666.8377895</v>
      </c>
      <c r="X1819" s="76">
        <v>6.6137553647E-3</v>
      </c>
      <c r="Y1819" s="71">
        <v>0</v>
      </c>
      <c r="Z1819" s="71">
        <v>1</v>
      </c>
      <c r="AA1819" s="71">
        <v>0</v>
      </c>
      <c r="AB1819" s="71">
        <v>0</v>
      </c>
      <c r="AC1819" s="73">
        <v>0</v>
      </c>
      <c r="AD1819" s="73">
        <v>1</v>
      </c>
      <c r="AE1819" s="1" t="s">
        <v>3306</v>
      </c>
      <c r="AF1819" s="1" t="s">
        <v>1450</v>
      </c>
      <c r="AG1819" s="1" t="s">
        <v>1451</v>
      </c>
      <c r="AI1819" s="2" t="str">
        <f>INDEX('ISO2-ISO3'!$D$1:$D$249, MATCH($N1819, 'ISO2-ISO3'!$C$1:$C$249, 0))</f>
        <v>IND</v>
      </c>
      <c r="AJ1819" s="2" t="str">
        <f>INDEX('WB Country Groups'!$C$2:$C$219, MATCH($AI1819, 'WB Country Groups'!$B$2:$B$219, 0))</f>
        <v>South Asia</v>
      </c>
    </row>
    <row r="1820" spans="1:36">
      <c r="A1820" s="70">
        <v>45169</v>
      </c>
      <c r="B1820" s="70">
        <v>45169</v>
      </c>
      <c r="C1820" s="71">
        <v>892400</v>
      </c>
      <c r="D1820" s="1" t="s">
        <v>7933</v>
      </c>
      <c r="E1820" s="71">
        <v>3333901</v>
      </c>
      <c r="G1820" s="1" t="s">
        <v>7934</v>
      </c>
      <c r="H1820" s="72" t="s">
        <v>7935</v>
      </c>
      <c r="I1820" s="1" t="s">
        <v>7936</v>
      </c>
      <c r="J1820" s="73">
        <v>0.5</v>
      </c>
      <c r="K1820" s="73">
        <v>0.5</v>
      </c>
      <c r="L1820" s="73">
        <v>0.5</v>
      </c>
      <c r="M1820" s="1">
        <v>1</v>
      </c>
      <c r="N1820" s="1" t="s">
        <v>1097</v>
      </c>
      <c r="O1820" s="1" t="s">
        <v>1455</v>
      </c>
      <c r="P1820" s="1">
        <v>25102020</v>
      </c>
      <c r="Q1820" s="73">
        <v>273481570</v>
      </c>
      <c r="R1820" s="74">
        <v>3336.6</v>
      </c>
      <c r="S1820" s="1" t="s">
        <v>3305</v>
      </c>
      <c r="T1820" s="75">
        <v>82.786249999999995</v>
      </c>
      <c r="U1820" s="76">
        <v>5511172486.1435299</v>
      </c>
      <c r="V1820" s="77">
        <v>5511172486.1435299</v>
      </c>
      <c r="W1820" s="77">
        <v>11022344972.2871</v>
      </c>
      <c r="X1820" s="76">
        <v>8.6396931946999996E-3</v>
      </c>
      <c r="Y1820" s="71">
        <v>1</v>
      </c>
      <c r="Z1820" s="71">
        <v>0</v>
      </c>
      <c r="AA1820" s="71">
        <v>0</v>
      </c>
      <c r="AB1820" s="71">
        <v>0</v>
      </c>
      <c r="AC1820" s="73">
        <v>0</v>
      </c>
      <c r="AD1820" s="73">
        <v>1</v>
      </c>
      <c r="AE1820" s="1" t="s">
        <v>3306</v>
      </c>
      <c r="AF1820" s="1" t="s">
        <v>1450</v>
      </c>
      <c r="AG1820" s="1" t="s">
        <v>1451</v>
      </c>
      <c r="AI1820" s="2" t="str">
        <f>INDEX('ISO2-ISO3'!$D$1:$D$249, MATCH($N1820, 'ISO2-ISO3'!$C$1:$C$249, 0))</f>
        <v>IND</v>
      </c>
      <c r="AJ1820" s="2" t="str">
        <f>INDEX('WB Country Groups'!$C$2:$C$219, MATCH($AI1820, 'WB Country Groups'!$B$2:$B$219, 0))</f>
        <v>South Asia</v>
      </c>
    </row>
    <row r="1821" spans="1:36">
      <c r="A1821" s="70">
        <v>45169</v>
      </c>
      <c r="B1821" s="70">
        <v>45169</v>
      </c>
      <c r="C1821" s="71">
        <v>892400</v>
      </c>
      <c r="D1821" s="1" t="s">
        <v>7937</v>
      </c>
      <c r="E1821" s="71">
        <v>3335801</v>
      </c>
      <c r="G1821" s="1" t="s">
        <v>7938</v>
      </c>
      <c r="H1821" s="72" t="s">
        <v>7939</v>
      </c>
      <c r="I1821" s="1" t="s">
        <v>7940</v>
      </c>
      <c r="J1821" s="73">
        <v>0.15</v>
      </c>
      <c r="K1821" s="73">
        <v>0.15</v>
      </c>
      <c r="L1821" s="73">
        <v>0.15</v>
      </c>
      <c r="M1821" s="1">
        <v>1</v>
      </c>
      <c r="N1821" s="1" t="s">
        <v>1097</v>
      </c>
      <c r="O1821" s="1" t="s">
        <v>1467</v>
      </c>
      <c r="P1821" s="1">
        <v>20107010</v>
      </c>
      <c r="Q1821" s="73">
        <v>1140001121</v>
      </c>
      <c r="R1821" s="74">
        <v>2419.25</v>
      </c>
      <c r="S1821" s="1" t="s">
        <v>3305</v>
      </c>
      <c r="T1821" s="75">
        <v>82.786249999999995</v>
      </c>
      <c r="U1821" s="76">
        <v>4997111921.3261604</v>
      </c>
      <c r="V1821" s="77">
        <v>4997111921.3261604</v>
      </c>
      <c r="W1821" s="77">
        <v>33314079475.507702</v>
      </c>
      <c r="X1821" s="76">
        <v>7.8338164825000004E-3</v>
      </c>
      <c r="Y1821" s="71">
        <v>1</v>
      </c>
      <c r="Z1821" s="71">
        <v>0</v>
      </c>
      <c r="AA1821" s="71">
        <v>0</v>
      </c>
      <c r="AB1821" s="71">
        <v>0</v>
      </c>
      <c r="AC1821" s="73">
        <v>0</v>
      </c>
      <c r="AD1821" s="73">
        <v>1</v>
      </c>
      <c r="AE1821" s="1" t="s">
        <v>3306</v>
      </c>
      <c r="AF1821" s="1" t="s">
        <v>1450</v>
      </c>
      <c r="AG1821" s="1" t="s">
        <v>1451</v>
      </c>
      <c r="AI1821" s="2" t="str">
        <f>INDEX('ISO2-ISO3'!$D$1:$D$249, MATCH($N1821, 'ISO2-ISO3'!$C$1:$C$249, 0))</f>
        <v>IND</v>
      </c>
      <c r="AJ1821" s="2" t="str">
        <f>INDEX('WB Country Groups'!$C$2:$C$219, MATCH($AI1821, 'WB Country Groups'!$B$2:$B$219, 0))</f>
        <v>South Asia</v>
      </c>
    </row>
    <row r="1822" spans="1:36">
      <c r="A1822" s="70">
        <v>45169</v>
      </c>
      <c r="B1822" s="70">
        <v>45169</v>
      </c>
      <c r="C1822" s="71">
        <v>892400</v>
      </c>
      <c r="D1822" s="1" t="s">
        <v>7941</v>
      </c>
      <c r="E1822" s="71">
        <v>3336201</v>
      </c>
      <c r="G1822" s="1" t="s">
        <v>7942</v>
      </c>
      <c r="H1822" s="72" t="s">
        <v>7943</v>
      </c>
      <c r="I1822" s="1" t="s">
        <v>7944</v>
      </c>
      <c r="J1822" s="73">
        <v>0.25</v>
      </c>
      <c r="K1822" s="73">
        <v>0.25</v>
      </c>
      <c r="L1822" s="73">
        <v>0.25</v>
      </c>
      <c r="M1822" s="1">
        <v>1</v>
      </c>
      <c r="N1822" s="1" t="s">
        <v>1097</v>
      </c>
      <c r="O1822" s="1" t="s">
        <v>1462</v>
      </c>
      <c r="P1822" s="1">
        <v>15101010</v>
      </c>
      <c r="Q1822" s="73">
        <v>971422485</v>
      </c>
      <c r="R1822" s="74">
        <v>718.6</v>
      </c>
      <c r="S1822" s="1" t="s">
        <v>3305</v>
      </c>
      <c r="T1822" s="75">
        <v>82.786249999999995</v>
      </c>
      <c r="U1822" s="76">
        <v>2108031822.0749199</v>
      </c>
      <c r="V1822" s="77">
        <v>2108031822.0749199</v>
      </c>
      <c r="W1822" s="77">
        <v>8432127288.2996902</v>
      </c>
      <c r="X1822" s="76">
        <v>3.3046957309000001E-3</v>
      </c>
      <c r="Y1822" s="71">
        <v>1</v>
      </c>
      <c r="Z1822" s="71">
        <v>0</v>
      </c>
      <c r="AA1822" s="71">
        <v>0</v>
      </c>
      <c r="AB1822" s="71">
        <v>0</v>
      </c>
      <c r="AC1822" s="73">
        <v>0</v>
      </c>
      <c r="AD1822" s="73">
        <v>1</v>
      </c>
      <c r="AE1822" s="1" t="s">
        <v>3306</v>
      </c>
      <c r="AF1822" s="1" t="s">
        <v>1450</v>
      </c>
      <c r="AG1822" s="1" t="s">
        <v>1451</v>
      </c>
      <c r="AI1822" s="2" t="str">
        <f>INDEX('ISO2-ISO3'!$D$1:$D$249, MATCH($N1822, 'ISO2-ISO3'!$C$1:$C$249, 0))</f>
        <v>IND</v>
      </c>
      <c r="AJ1822" s="2" t="str">
        <f>INDEX('WB Country Groups'!$C$2:$C$219, MATCH($AI1822, 'WB Country Groups'!$B$2:$B$219, 0))</f>
        <v>South Asia</v>
      </c>
    </row>
    <row r="1823" spans="1:36">
      <c r="A1823" s="70">
        <v>45169</v>
      </c>
      <c r="B1823" s="70">
        <v>45169</v>
      </c>
      <c r="C1823" s="71">
        <v>892400</v>
      </c>
      <c r="D1823" s="1" t="s">
        <v>7945</v>
      </c>
      <c r="E1823" s="71">
        <v>3336801</v>
      </c>
      <c r="G1823" s="1" t="s">
        <v>7946</v>
      </c>
      <c r="H1823" s="72" t="s">
        <v>7947</v>
      </c>
      <c r="I1823" s="1" t="s">
        <v>7948</v>
      </c>
      <c r="J1823" s="73">
        <v>0.6</v>
      </c>
      <c r="K1823" s="73">
        <v>0.51</v>
      </c>
      <c r="L1823" s="73">
        <v>0.51</v>
      </c>
      <c r="M1823" s="1">
        <v>1</v>
      </c>
      <c r="N1823" s="1" t="s">
        <v>1097</v>
      </c>
      <c r="O1823" s="1" t="s">
        <v>1455</v>
      </c>
      <c r="P1823" s="1">
        <v>25504010</v>
      </c>
      <c r="Q1823" s="73">
        <v>355487461</v>
      </c>
      <c r="R1823" s="74">
        <v>2048.6</v>
      </c>
      <c r="S1823" s="1" t="s">
        <v>3305</v>
      </c>
      <c r="T1823" s="75">
        <v>82.786249999999995</v>
      </c>
      <c r="U1823" s="76">
        <v>4486352775.1087399</v>
      </c>
      <c r="V1823" s="77">
        <v>4486352775.1087399</v>
      </c>
      <c r="W1823" s="77">
        <v>8796770147.2720394</v>
      </c>
      <c r="X1823" s="76">
        <v>7.0331153013000001E-3</v>
      </c>
      <c r="Y1823" s="71">
        <v>0</v>
      </c>
      <c r="Z1823" s="71">
        <v>1</v>
      </c>
      <c r="AA1823" s="71">
        <v>0</v>
      </c>
      <c r="AB1823" s="71">
        <v>0</v>
      </c>
      <c r="AC1823" s="73">
        <v>0</v>
      </c>
      <c r="AD1823" s="73">
        <v>1</v>
      </c>
      <c r="AE1823" s="1" t="s">
        <v>3306</v>
      </c>
      <c r="AF1823" s="1" t="s">
        <v>1450</v>
      </c>
      <c r="AG1823" s="1" t="s">
        <v>1451</v>
      </c>
      <c r="AI1823" s="2" t="str">
        <f>INDEX('ISO2-ISO3'!$D$1:$D$249, MATCH($N1823, 'ISO2-ISO3'!$C$1:$C$249, 0))</f>
        <v>IND</v>
      </c>
      <c r="AJ1823" s="2" t="str">
        <f>INDEX('WB Country Groups'!$C$2:$C$219, MATCH($AI1823, 'WB Country Groups'!$B$2:$B$219, 0))</f>
        <v>South Asia</v>
      </c>
    </row>
    <row r="1824" spans="1:36">
      <c r="A1824" s="70">
        <v>45169</v>
      </c>
      <c r="B1824" s="70">
        <v>45169</v>
      </c>
      <c r="C1824" s="71">
        <v>892400</v>
      </c>
      <c r="D1824" s="1" t="s">
        <v>7949</v>
      </c>
      <c r="E1824" s="71">
        <v>3338401</v>
      </c>
      <c r="G1824" s="1" t="s">
        <v>7950</v>
      </c>
      <c r="H1824" s="72">
        <v>6743990</v>
      </c>
      <c r="I1824" s="1" t="s">
        <v>7951</v>
      </c>
      <c r="J1824" s="73">
        <v>0.35</v>
      </c>
      <c r="K1824" s="73">
        <v>0.35</v>
      </c>
      <c r="L1824" s="73">
        <v>0.35</v>
      </c>
      <c r="M1824" s="1">
        <v>1</v>
      </c>
      <c r="N1824" s="1" t="s">
        <v>1097</v>
      </c>
      <c r="O1824" s="1" t="s">
        <v>1455</v>
      </c>
      <c r="P1824" s="1">
        <v>25101010</v>
      </c>
      <c r="Q1824" s="73">
        <v>6776421366</v>
      </c>
      <c r="R1824" s="74">
        <v>95.8</v>
      </c>
      <c r="S1824" s="1" t="s">
        <v>3305</v>
      </c>
      <c r="T1824" s="75">
        <v>82.786249999999995</v>
      </c>
      <c r="U1824" s="76">
        <v>2744579062.3682098</v>
      </c>
      <c r="V1824" s="77">
        <v>2744579062.3682098</v>
      </c>
      <c r="W1824" s="77">
        <v>7841654463.9091597</v>
      </c>
      <c r="X1824" s="76">
        <v>4.3025909835000004E-3</v>
      </c>
      <c r="Y1824" s="71">
        <v>0</v>
      </c>
      <c r="Z1824" s="71">
        <v>1</v>
      </c>
      <c r="AA1824" s="71">
        <v>0</v>
      </c>
      <c r="AB1824" s="71">
        <v>0</v>
      </c>
      <c r="AC1824" s="73">
        <v>1</v>
      </c>
      <c r="AD1824" s="73">
        <v>0</v>
      </c>
      <c r="AE1824" s="1" t="s">
        <v>3306</v>
      </c>
      <c r="AF1824" s="1" t="s">
        <v>1450</v>
      </c>
      <c r="AG1824" s="1" t="s">
        <v>1451</v>
      </c>
      <c r="AI1824" s="2" t="str">
        <f>INDEX('ISO2-ISO3'!$D$1:$D$249, MATCH($N1824, 'ISO2-ISO3'!$C$1:$C$249, 0))</f>
        <v>IND</v>
      </c>
      <c r="AJ1824" s="2" t="str">
        <f>INDEX('WB Country Groups'!$C$2:$C$219, MATCH($AI1824, 'WB Country Groups'!$B$2:$B$219, 0))</f>
        <v>South Asia</v>
      </c>
    </row>
    <row r="1825" spans="1:36">
      <c r="A1825" s="70">
        <v>45169</v>
      </c>
      <c r="B1825" s="70">
        <v>45169</v>
      </c>
      <c r="C1825" s="71">
        <v>892400</v>
      </c>
      <c r="D1825" s="1" t="s">
        <v>7952</v>
      </c>
      <c r="E1825" s="71">
        <v>3338701</v>
      </c>
      <c r="G1825" s="1" t="s">
        <v>7953</v>
      </c>
      <c r="H1825" s="72" t="s">
        <v>7954</v>
      </c>
      <c r="I1825" s="1" t="s">
        <v>7955</v>
      </c>
      <c r="J1825" s="73">
        <v>0.45</v>
      </c>
      <c r="K1825" s="73">
        <v>0.45</v>
      </c>
      <c r="L1825" s="73">
        <v>0.45</v>
      </c>
      <c r="M1825" s="1">
        <v>1</v>
      </c>
      <c r="N1825" s="1" t="s">
        <v>1097</v>
      </c>
      <c r="O1825" s="1" t="s">
        <v>1548</v>
      </c>
      <c r="P1825" s="1">
        <v>55102010</v>
      </c>
      <c r="Q1825" s="73">
        <v>700000000</v>
      </c>
      <c r="R1825" s="74">
        <v>467.7</v>
      </c>
      <c r="S1825" s="1" t="s">
        <v>3305</v>
      </c>
      <c r="T1825" s="75">
        <v>82.786249999999995</v>
      </c>
      <c r="U1825" s="76">
        <v>1779589001.7967999</v>
      </c>
      <c r="V1825" s="77">
        <v>1779589001.7967999</v>
      </c>
      <c r="W1825" s="77">
        <v>3954642226.2150998</v>
      </c>
      <c r="X1825" s="76">
        <v>2.7898061668000002E-3</v>
      </c>
      <c r="Y1825" s="71">
        <v>0</v>
      </c>
      <c r="Z1825" s="71">
        <v>1</v>
      </c>
      <c r="AA1825" s="71">
        <v>0</v>
      </c>
      <c r="AB1825" s="71">
        <v>0</v>
      </c>
      <c r="AC1825" s="73">
        <v>0</v>
      </c>
      <c r="AD1825" s="73">
        <v>1</v>
      </c>
      <c r="AE1825" s="1" t="s">
        <v>3306</v>
      </c>
      <c r="AF1825" s="1" t="s">
        <v>1450</v>
      </c>
      <c r="AG1825" s="1" t="s">
        <v>1451</v>
      </c>
      <c r="AI1825" s="2" t="str">
        <f>INDEX('ISO2-ISO3'!$D$1:$D$249, MATCH($N1825, 'ISO2-ISO3'!$C$1:$C$249, 0))</f>
        <v>IND</v>
      </c>
      <c r="AJ1825" s="2" t="str">
        <f>INDEX('WB Country Groups'!$C$2:$C$219, MATCH($AI1825, 'WB Country Groups'!$B$2:$B$219, 0))</f>
        <v>South Asia</v>
      </c>
    </row>
    <row r="1826" spans="1:36">
      <c r="A1826" s="70">
        <v>45169</v>
      </c>
      <c r="B1826" s="70">
        <v>45169</v>
      </c>
      <c r="C1826" s="71">
        <v>892400</v>
      </c>
      <c r="D1826" s="1" t="s">
        <v>7956</v>
      </c>
      <c r="E1826" s="71">
        <v>3341601</v>
      </c>
      <c r="G1826" s="1" t="s">
        <v>7957</v>
      </c>
      <c r="H1826" s="72" t="s">
        <v>7958</v>
      </c>
      <c r="I1826" s="1" t="s">
        <v>7959</v>
      </c>
      <c r="J1826" s="73">
        <v>0.4</v>
      </c>
      <c r="K1826" s="73">
        <v>0.4</v>
      </c>
      <c r="L1826" s="73">
        <v>0.4</v>
      </c>
      <c r="M1826" s="1">
        <v>1</v>
      </c>
      <c r="N1826" s="1" t="s">
        <v>1097</v>
      </c>
      <c r="O1826" s="1" t="s">
        <v>1499</v>
      </c>
      <c r="P1826" s="1">
        <v>30202030</v>
      </c>
      <c r="Q1826" s="73">
        <v>1293084378</v>
      </c>
      <c r="R1826" s="74">
        <v>570.04999999999995</v>
      </c>
      <c r="S1826" s="1" t="s">
        <v>3305</v>
      </c>
      <c r="T1826" s="75">
        <v>82.786249999999995</v>
      </c>
      <c r="U1826" s="76">
        <v>3561570911.4926701</v>
      </c>
      <c r="V1826" s="77">
        <v>3561570911.4926701</v>
      </c>
      <c r="W1826" s="77">
        <v>8903927278.7316704</v>
      </c>
      <c r="X1826" s="76">
        <v>5.5833636207000001E-3</v>
      </c>
      <c r="Y1826" s="71">
        <v>0</v>
      </c>
      <c r="Z1826" s="71">
        <v>1</v>
      </c>
      <c r="AA1826" s="71">
        <v>0</v>
      </c>
      <c r="AB1826" s="71">
        <v>0</v>
      </c>
      <c r="AC1826" s="73">
        <v>0</v>
      </c>
      <c r="AD1826" s="73">
        <v>1</v>
      </c>
      <c r="AE1826" s="1" t="s">
        <v>3306</v>
      </c>
      <c r="AF1826" s="1" t="s">
        <v>1450</v>
      </c>
      <c r="AG1826" s="1" t="s">
        <v>1451</v>
      </c>
      <c r="AI1826" s="2" t="str">
        <f>INDEX('ISO2-ISO3'!$D$1:$D$249, MATCH($N1826, 'ISO2-ISO3'!$C$1:$C$249, 0))</f>
        <v>IND</v>
      </c>
      <c r="AJ1826" s="2" t="str">
        <f>INDEX('WB Country Groups'!$C$2:$C$219, MATCH($AI1826, 'WB Country Groups'!$B$2:$B$219, 0))</f>
        <v>South Asia</v>
      </c>
    </row>
    <row r="1827" spans="1:36">
      <c r="A1827" s="70">
        <v>45169</v>
      </c>
      <c r="B1827" s="70">
        <v>45169</v>
      </c>
      <c r="C1827" s="71">
        <v>892400</v>
      </c>
      <c r="D1827" s="1" t="s">
        <v>7960</v>
      </c>
      <c r="E1827" s="71">
        <v>3343601</v>
      </c>
      <c r="G1827" s="1" t="s">
        <v>7961</v>
      </c>
      <c r="H1827" s="72">
        <v>6211204</v>
      </c>
      <c r="I1827" s="1" t="s">
        <v>7962</v>
      </c>
      <c r="J1827" s="73">
        <v>0.55000000000000004</v>
      </c>
      <c r="K1827" s="73">
        <v>0.55000000000000004</v>
      </c>
      <c r="L1827" s="73">
        <v>0.55000000000000004</v>
      </c>
      <c r="M1827" s="1">
        <v>1</v>
      </c>
      <c r="N1827" s="1" t="s">
        <v>1097</v>
      </c>
      <c r="O1827" s="1" t="s">
        <v>1474</v>
      </c>
      <c r="P1827" s="1">
        <v>45103020</v>
      </c>
      <c r="Q1827" s="73">
        <v>62276000</v>
      </c>
      <c r="R1827" s="74">
        <v>7247.1</v>
      </c>
      <c r="S1827" s="1" t="s">
        <v>3305</v>
      </c>
      <c r="T1827" s="75">
        <v>82.786249999999995</v>
      </c>
      <c r="U1827" s="76">
        <v>2998399127.6329098</v>
      </c>
      <c r="V1827" s="77">
        <v>2998399127.6329098</v>
      </c>
      <c r="W1827" s="77">
        <v>5451634777.5143805</v>
      </c>
      <c r="X1827" s="76">
        <v>4.7004967823000001E-3</v>
      </c>
      <c r="Y1827" s="71">
        <v>0</v>
      </c>
      <c r="Z1827" s="71">
        <v>1</v>
      </c>
      <c r="AA1827" s="71">
        <v>0</v>
      </c>
      <c r="AB1827" s="71">
        <v>0</v>
      </c>
      <c r="AC1827" s="73">
        <v>0</v>
      </c>
      <c r="AD1827" s="73">
        <v>1</v>
      </c>
      <c r="AE1827" s="1" t="s">
        <v>3306</v>
      </c>
      <c r="AF1827" s="1" t="s">
        <v>1450</v>
      </c>
      <c r="AG1827" s="1" t="s">
        <v>1451</v>
      </c>
      <c r="AI1827" s="2" t="str">
        <f>INDEX('ISO2-ISO3'!$D$1:$D$249, MATCH($N1827, 'ISO2-ISO3'!$C$1:$C$249, 0))</f>
        <v>IND</v>
      </c>
      <c r="AJ1827" s="2" t="str">
        <f>INDEX('WB Country Groups'!$C$2:$C$219, MATCH($AI1827, 'WB Country Groups'!$B$2:$B$219, 0))</f>
        <v>South Asia</v>
      </c>
    </row>
    <row r="1828" spans="1:36">
      <c r="A1828" s="70">
        <v>45169</v>
      </c>
      <c r="B1828" s="70">
        <v>45169</v>
      </c>
      <c r="C1828" s="71">
        <v>892400</v>
      </c>
      <c r="D1828" s="1" t="s">
        <v>7963</v>
      </c>
      <c r="E1828" s="71">
        <v>3344201</v>
      </c>
      <c r="F1828" s="1">
        <v>538034109</v>
      </c>
      <c r="G1828" s="1" t="s">
        <v>7964</v>
      </c>
      <c r="H1828" s="72" t="s">
        <v>7965</v>
      </c>
      <c r="I1828" s="1" t="s">
        <v>7966</v>
      </c>
      <c r="J1828" s="73">
        <v>0.7</v>
      </c>
      <c r="K1828" s="73">
        <v>0.7</v>
      </c>
      <c r="L1828" s="73">
        <v>0.7</v>
      </c>
      <c r="M1828" s="1">
        <v>1</v>
      </c>
      <c r="N1828" s="1" t="s">
        <v>1375</v>
      </c>
      <c r="O1828" s="1" t="s">
        <v>1692</v>
      </c>
      <c r="P1828" s="1">
        <v>50202010</v>
      </c>
      <c r="Q1828" s="73">
        <v>231591254</v>
      </c>
      <c r="R1828" s="74">
        <v>84.53</v>
      </c>
      <c r="S1828" s="1" t="s">
        <v>1448</v>
      </c>
      <c r="T1828" s="75">
        <v>1</v>
      </c>
      <c r="U1828" s="76">
        <v>13703486090.434</v>
      </c>
      <c r="V1828" s="77">
        <v>13703486090.434</v>
      </c>
      <c r="W1828" s="77">
        <v>19576408700.619999</v>
      </c>
      <c r="X1828" s="76">
        <v>2.14825276867E-2</v>
      </c>
      <c r="Y1828" s="71">
        <v>0</v>
      </c>
      <c r="Z1828" s="71">
        <v>1</v>
      </c>
      <c r="AA1828" s="71">
        <v>0</v>
      </c>
      <c r="AB1828" s="71">
        <v>0</v>
      </c>
      <c r="AC1828" s="73">
        <v>0</v>
      </c>
      <c r="AD1828" s="73">
        <v>1</v>
      </c>
      <c r="AE1828" s="1" t="s">
        <v>1449</v>
      </c>
      <c r="AF1828" s="1" t="s">
        <v>1450</v>
      </c>
      <c r="AG1828" s="1" t="s">
        <v>1451</v>
      </c>
      <c r="AI1828" s="2" t="str">
        <f>INDEX('ISO2-ISO3'!$D$1:$D$249, MATCH($N1828, 'ISO2-ISO3'!$C$1:$C$249, 0))</f>
        <v>USA</v>
      </c>
      <c r="AJ1828" s="2" t="str">
        <f>INDEX('WB Country Groups'!$C$2:$C$219, MATCH($AI1828, 'WB Country Groups'!$B$2:$B$219, 0))</f>
        <v>North America</v>
      </c>
    </row>
    <row r="1829" spans="1:36">
      <c r="A1829" s="70">
        <v>45169</v>
      </c>
      <c r="B1829" s="70">
        <v>45169</v>
      </c>
      <c r="C1829" s="71">
        <v>892400</v>
      </c>
      <c r="D1829" s="1" t="s">
        <v>7967</v>
      </c>
      <c r="E1829" s="71">
        <v>3344601</v>
      </c>
      <c r="G1829" s="1" t="s">
        <v>7968</v>
      </c>
      <c r="H1829" s="72">
        <v>6177878</v>
      </c>
      <c r="I1829" s="1" t="s">
        <v>7969</v>
      </c>
      <c r="J1829" s="73">
        <v>0.8</v>
      </c>
      <c r="K1829" s="73">
        <v>0.8</v>
      </c>
      <c r="L1829" s="73">
        <v>0.8</v>
      </c>
      <c r="M1829" s="1">
        <v>1</v>
      </c>
      <c r="N1829" s="1" t="s">
        <v>1305</v>
      </c>
      <c r="O1829" s="1" t="s">
        <v>1484</v>
      </c>
      <c r="P1829" s="1">
        <v>40301020</v>
      </c>
      <c r="Q1829" s="73">
        <v>673146417</v>
      </c>
      <c r="R1829" s="74">
        <v>146.72999999999999</v>
      </c>
      <c r="S1829" s="1" t="s">
        <v>1573</v>
      </c>
      <c r="T1829" s="75">
        <v>18.934999999999999</v>
      </c>
      <c r="U1829" s="76">
        <v>4173045630.4794302</v>
      </c>
      <c r="V1829" s="77">
        <v>4173045630.4794302</v>
      </c>
      <c r="W1829" s="77">
        <v>5256486599.7575903</v>
      </c>
      <c r="X1829" s="76">
        <v>6.5419534636999999E-3</v>
      </c>
      <c r="Y1829" s="71">
        <v>0</v>
      </c>
      <c r="Z1829" s="71">
        <v>1</v>
      </c>
      <c r="AA1829" s="71">
        <v>0</v>
      </c>
      <c r="AB1829" s="71">
        <v>0</v>
      </c>
      <c r="AC1829" s="73">
        <v>0.5</v>
      </c>
      <c r="AD1829" s="73">
        <v>0.5</v>
      </c>
      <c r="AE1829" s="1" t="s">
        <v>1574</v>
      </c>
      <c r="AF1829" s="1" t="s">
        <v>1450</v>
      </c>
      <c r="AG1829" s="1" t="s">
        <v>1451</v>
      </c>
      <c r="AI1829" s="2" t="str">
        <f>INDEX('ISO2-ISO3'!$D$1:$D$249, MATCH($N1829, 'ISO2-ISO3'!$C$1:$C$249, 0))</f>
        <v>ZAF</v>
      </c>
      <c r="AJ1829" s="2" t="str">
        <f>INDEX('WB Country Groups'!$C$2:$C$219, MATCH($AI1829, 'WB Country Groups'!$B$2:$B$219, 0))</f>
        <v>Sub-Saharan Africa</v>
      </c>
    </row>
    <row r="1830" spans="1:36">
      <c r="A1830" s="70">
        <v>45169</v>
      </c>
      <c r="B1830" s="70">
        <v>45169</v>
      </c>
      <c r="C1830" s="71">
        <v>892400</v>
      </c>
      <c r="D1830" s="1" t="s">
        <v>7970</v>
      </c>
      <c r="E1830" s="71">
        <v>3344801</v>
      </c>
      <c r="G1830" s="1" t="s">
        <v>7971</v>
      </c>
      <c r="H1830" s="72" t="s">
        <v>7972</v>
      </c>
      <c r="I1830" s="1" t="s">
        <v>7973</v>
      </c>
      <c r="J1830" s="73">
        <v>0.9</v>
      </c>
      <c r="K1830" s="73">
        <v>0.9</v>
      </c>
      <c r="L1830" s="73">
        <v>0.9</v>
      </c>
      <c r="M1830" s="1">
        <v>1</v>
      </c>
      <c r="N1830" s="1" t="s">
        <v>1305</v>
      </c>
      <c r="O1830" s="1" t="s">
        <v>1462</v>
      </c>
      <c r="P1830" s="1">
        <v>15104040</v>
      </c>
      <c r="Q1830" s="73">
        <v>396615878</v>
      </c>
      <c r="R1830" s="74">
        <v>124.5</v>
      </c>
      <c r="S1830" s="1" t="s">
        <v>1573</v>
      </c>
      <c r="T1830" s="75">
        <v>18.934999999999999</v>
      </c>
      <c r="U1830" s="76">
        <v>2347019230.5201998</v>
      </c>
      <c r="V1830" s="77">
        <v>2347019230.5201998</v>
      </c>
      <c r="W1830" s="77">
        <v>2607799145.02244</v>
      </c>
      <c r="X1830" s="76">
        <v>3.6793488363E-3</v>
      </c>
      <c r="Y1830" s="71">
        <v>0</v>
      </c>
      <c r="Z1830" s="71">
        <v>1</v>
      </c>
      <c r="AA1830" s="71">
        <v>0</v>
      </c>
      <c r="AB1830" s="71">
        <v>0</v>
      </c>
      <c r="AC1830" s="73">
        <v>0</v>
      </c>
      <c r="AD1830" s="73">
        <v>1</v>
      </c>
      <c r="AE1830" s="1" t="s">
        <v>1574</v>
      </c>
      <c r="AF1830" s="1" t="s">
        <v>1450</v>
      </c>
      <c r="AG1830" s="1" t="s">
        <v>1451</v>
      </c>
      <c r="AI1830" s="2" t="str">
        <f>INDEX('ISO2-ISO3'!$D$1:$D$249, MATCH($N1830, 'ISO2-ISO3'!$C$1:$C$249, 0))</f>
        <v>ZAF</v>
      </c>
      <c r="AJ1830" s="2" t="str">
        <f>INDEX('WB Country Groups'!$C$2:$C$219, MATCH($AI1830, 'WB Country Groups'!$B$2:$B$219, 0))</f>
        <v>Sub-Saharan Africa</v>
      </c>
    </row>
    <row r="1831" spans="1:36">
      <c r="A1831" s="70">
        <v>45169</v>
      </c>
      <c r="B1831" s="70">
        <v>45169</v>
      </c>
      <c r="C1831" s="71">
        <v>892400</v>
      </c>
      <c r="D1831" s="1" t="s">
        <v>7974</v>
      </c>
      <c r="E1831" s="71">
        <v>3345001</v>
      </c>
      <c r="G1831" s="1" t="s">
        <v>7975</v>
      </c>
      <c r="H1831" s="72" t="s">
        <v>7976</v>
      </c>
      <c r="I1831" s="1" t="s">
        <v>7977</v>
      </c>
      <c r="J1831" s="73">
        <v>1</v>
      </c>
      <c r="K1831" s="73">
        <v>1</v>
      </c>
      <c r="L1831" s="73">
        <v>1</v>
      </c>
      <c r="M1831" s="1">
        <v>1</v>
      </c>
      <c r="N1831" s="1" t="s">
        <v>1305</v>
      </c>
      <c r="O1831" s="1" t="s">
        <v>1455</v>
      </c>
      <c r="P1831" s="1">
        <v>25504010</v>
      </c>
      <c r="Q1831" s="73">
        <v>256791496</v>
      </c>
      <c r="R1831" s="74">
        <v>132.28</v>
      </c>
      <c r="S1831" s="1" t="s">
        <v>1573</v>
      </c>
      <c r="T1831" s="75">
        <v>18.934999999999999</v>
      </c>
      <c r="U1831" s="76">
        <v>1793946611.61236</v>
      </c>
      <c r="V1831" s="77">
        <v>1793946611.61236</v>
      </c>
      <c r="W1831" s="77">
        <v>1841401046.89517</v>
      </c>
      <c r="X1831" s="76">
        <v>2.8123141439000002E-3</v>
      </c>
      <c r="Y1831" s="71">
        <v>0</v>
      </c>
      <c r="Z1831" s="71">
        <v>1</v>
      </c>
      <c r="AA1831" s="71">
        <v>0</v>
      </c>
      <c r="AB1831" s="71">
        <v>0</v>
      </c>
      <c r="AC1831" s="73">
        <v>0.65</v>
      </c>
      <c r="AD1831" s="73">
        <v>0.35</v>
      </c>
      <c r="AE1831" s="1" t="s">
        <v>1574</v>
      </c>
      <c r="AF1831" s="1" t="s">
        <v>1450</v>
      </c>
      <c r="AG1831" s="1" t="s">
        <v>1451</v>
      </c>
      <c r="AI1831" s="2" t="str">
        <f>INDEX('ISO2-ISO3'!$D$1:$D$249, MATCH($N1831, 'ISO2-ISO3'!$C$1:$C$249, 0))</f>
        <v>ZAF</v>
      </c>
      <c r="AJ1831" s="2" t="str">
        <f>INDEX('WB Country Groups'!$C$2:$C$219, MATCH($AI1831, 'WB Country Groups'!$B$2:$B$219, 0))</f>
        <v>Sub-Saharan Africa</v>
      </c>
    </row>
    <row r="1832" spans="1:36">
      <c r="A1832" s="70">
        <v>45169</v>
      </c>
      <c r="B1832" s="70">
        <v>45169</v>
      </c>
      <c r="C1832" s="71">
        <v>892400</v>
      </c>
      <c r="D1832" s="1" t="s">
        <v>7978</v>
      </c>
      <c r="E1832" s="71">
        <v>3348601</v>
      </c>
      <c r="G1832" s="1" t="s">
        <v>7979</v>
      </c>
      <c r="H1832" s="72">
        <v>6137720</v>
      </c>
      <c r="I1832" s="1" t="s">
        <v>7980</v>
      </c>
      <c r="J1832" s="73">
        <v>0.9</v>
      </c>
      <c r="K1832" s="73">
        <v>0.9</v>
      </c>
      <c r="L1832" s="73">
        <v>0.9</v>
      </c>
      <c r="M1832" s="1">
        <v>1</v>
      </c>
      <c r="N1832" s="1" t="s">
        <v>1330</v>
      </c>
      <c r="O1832" s="1" t="s">
        <v>1474</v>
      </c>
      <c r="P1832" s="1">
        <v>45203015</v>
      </c>
      <c r="Q1832" s="73">
        <v>1523799197</v>
      </c>
      <c r="R1832" s="74">
        <v>185.5</v>
      </c>
      <c r="S1832" s="1" t="s">
        <v>3111</v>
      </c>
      <c r="T1832" s="75">
        <v>31.846499999999999</v>
      </c>
      <c r="U1832" s="76">
        <v>7988264830.9594498</v>
      </c>
      <c r="V1832" s="77">
        <v>7988264830.9594498</v>
      </c>
      <c r="W1832" s="77">
        <v>8875849812.1771603</v>
      </c>
      <c r="X1832" s="76">
        <v>1.2522953594900001E-2</v>
      </c>
      <c r="Y1832" s="71">
        <v>0</v>
      </c>
      <c r="Z1832" s="71">
        <v>1</v>
      </c>
      <c r="AA1832" s="71">
        <v>0</v>
      </c>
      <c r="AB1832" s="71">
        <v>0</v>
      </c>
      <c r="AC1832" s="73">
        <v>0</v>
      </c>
      <c r="AD1832" s="73">
        <v>1</v>
      </c>
      <c r="AE1832" s="1" t="s">
        <v>3112</v>
      </c>
      <c r="AF1832" s="1" t="s">
        <v>1450</v>
      </c>
      <c r="AG1832" s="1" t="s">
        <v>1451</v>
      </c>
      <c r="AI1832" s="2" t="str">
        <f>INDEX('ISO2-ISO3'!$D$1:$D$249, MATCH($N1832, 'ISO2-ISO3'!$C$1:$C$249, 0))</f>
        <v>TWN</v>
      </c>
      <c r="AJ1832" s="2" t="str">
        <f>INDEX('WB Country Groups'!$C$2:$C$219, MATCH($AI1832, 'WB Country Groups'!$B$2:$B$219, 0))</f>
        <v>East Asia &amp; Pacific</v>
      </c>
    </row>
    <row r="1833" spans="1:36">
      <c r="A1833" s="70">
        <v>45169</v>
      </c>
      <c r="B1833" s="70">
        <v>45169</v>
      </c>
      <c r="C1833" s="71">
        <v>892400</v>
      </c>
      <c r="D1833" s="1" t="s">
        <v>7981</v>
      </c>
      <c r="E1833" s="71">
        <v>3351001</v>
      </c>
      <c r="G1833" s="1" t="s">
        <v>7982</v>
      </c>
      <c r="H1833" s="72">
        <v>6336055</v>
      </c>
      <c r="I1833" s="1" t="s">
        <v>7983</v>
      </c>
      <c r="J1833" s="73">
        <v>0.5</v>
      </c>
      <c r="K1833" s="73">
        <v>0.5</v>
      </c>
      <c r="L1833" s="73">
        <v>0.5</v>
      </c>
      <c r="M1833" s="1">
        <v>1</v>
      </c>
      <c r="N1833" s="1" t="s">
        <v>1330</v>
      </c>
      <c r="O1833" s="1" t="s">
        <v>1455</v>
      </c>
      <c r="P1833" s="1">
        <v>25203020</v>
      </c>
      <c r="Q1833" s="73">
        <v>987482826</v>
      </c>
      <c r="R1833" s="74">
        <v>168</v>
      </c>
      <c r="S1833" s="1" t="s">
        <v>3111</v>
      </c>
      <c r="T1833" s="75">
        <v>31.846499999999999</v>
      </c>
      <c r="U1833" s="76">
        <v>2604636534.12463</v>
      </c>
      <c r="V1833" s="77">
        <v>2604636534.12463</v>
      </c>
      <c r="W1833" s="77">
        <v>5209273068.2492599</v>
      </c>
      <c r="X1833" s="76">
        <v>4.0832074473000001E-3</v>
      </c>
      <c r="Y1833" s="71">
        <v>0</v>
      </c>
      <c r="Z1833" s="71">
        <v>1</v>
      </c>
      <c r="AA1833" s="71">
        <v>0</v>
      </c>
      <c r="AB1833" s="71">
        <v>0</v>
      </c>
      <c r="AC1833" s="73">
        <v>0</v>
      </c>
      <c r="AD1833" s="73">
        <v>1</v>
      </c>
      <c r="AE1833" s="1" t="s">
        <v>3112</v>
      </c>
      <c r="AF1833" s="1" t="s">
        <v>1450</v>
      </c>
      <c r="AG1833" s="1" t="s">
        <v>1451</v>
      </c>
      <c r="AI1833" s="2" t="str">
        <f>INDEX('ISO2-ISO3'!$D$1:$D$249, MATCH($N1833, 'ISO2-ISO3'!$C$1:$C$249, 0))</f>
        <v>TWN</v>
      </c>
      <c r="AJ1833" s="2" t="str">
        <f>INDEX('WB Country Groups'!$C$2:$C$219, MATCH($AI1833, 'WB Country Groups'!$B$2:$B$219, 0))</f>
        <v>East Asia &amp; Pacific</v>
      </c>
    </row>
    <row r="1834" spans="1:36">
      <c r="A1834" s="70">
        <v>45169</v>
      </c>
      <c r="B1834" s="70">
        <v>45169</v>
      </c>
      <c r="C1834" s="71">
        <v>892400</v>
      </c>
      <c r="D1834" s="1" t="s">
        <v>7984</v>
      </c>
      <c r="E1834" s="71">
        <v>3352701</v>
      </c>
      <c r="G1834" s="1" t="s">
        <v>7985</v>
      </c>
      <c r="H1834" s="72">
        <v>6462972</v>
      </c>
      <c r="I1834" s="1" t="s">
        <v>7986</v>
      </c>
      <c r="J1834" s="73">
        <v>0.35</v>
      </c>
      <c r="K1834" s="73">
        <v>0.35</v>
      </c>
      <c r="L1834" s="73">
        <v>0.35</v>
      </c>
      <c r="M1834" s="1">
        <v>1</v>
      </c>
      <c r="N1834" s="1" t="s">
        <v>1129</v>
      </c>
      <c r="O1834" s="1" t="s">
        <v>1484</v>
      </c>
      <c r="P1834" s="1">
        <v>40101010</v>
      </c>
      <c r="Q1834" s="73">
        <v>797425869</v>
      </c>
      <c r="R1834" s="74">
        <v>10760</v>
      </c>
      <c r="S1834" s="1" t="s">
        <v>3451</v>
      </c>
      <c r="T1834" s="75">
        <v>1321.75</v>
      </c>
      <c r="U1834" s="76">
        <v>2272067957.3701501</v>
      </c>
      <c r="V1834" s="77">
        <v>2272067957.3701501</v>
      </c>
      <c r="W1834" s="77">
        <v>6924100915.2714195</v>
      </c>
      <c r="X1834" s="76">
        <v>3.5618500634000002E-3</v>
      </c>
      <c r="Y1834" s="71">
        <v>0</v>
      </c>
      <c r="Z1834" s="71">
        <v>1</v>
      </c>
      <c r="AA1834" s="71">
        <v>0</v>
      </c>
      <c r="AB1834" s="71">
        <v>0</v>
      </c>
      <c r="AC1834" s="73">
        <v>1</v>
      </c>
      <c r="AD1834" s="73">
        <v>0</v>
      </c>
      <c r="AE1834" s="1" t="s">
        <v>3452</v>
      </c>
      <c r="AF1834" s="1" t="s">
        <v>1450</v>
      </c>
      <c r="AG1834" s="1" t="s">
        <v>1451</v>
      </c>
      <c r="AI1834" s="2" t="str">
        <f>INDEX('ISO2-ISO3'!$D$1:$D$249, MATCH($N1834, 'ISO2-ISO3'!$C$1:$C$249, 0))</f>
        <v>KOR</v>
      </c>
      <c r="AJ1834" s="2" t="str">
        <f>INDEX('WB Country Groups'!$C$2:$C$219, MATCH($AI1834, 'WB Country Groups'!$B$2:$B$219, 0))</f>
        <v>East Asia &amp; Pacific</v>
      </c>
    </row>
    <row r="1835" spans="1:36">
      <c r="A1835" s="70">
        <v>45169</v>
      </c>
      <c r="B1835" s="70">
        <v>45169</v>
      </c>
      <c r="C1835" s="71">
        <v>892400</v>
      </c>
      <c r="D1835" s="1" t="s">
        <v>7987</v>
      </c>
      <c r="E1835" s="71">
        <v>3353001</v>
      </c>
      <c r="G1835" s="1" t="s">
        <v>7988</v>
      </c>
      <c r="H1835" s="72">
        <v>6765239</v>
      </c>
      <c r="I1835" s="1" t="s">
        <v>7989</v>
      </c>
      <c r="J1835" s="73">
        <v>0.8</v>
      </c>
      <c r="K1835" s="73">
        <v>0.8</v>
      </c>
      <c r="L1835" s="73">
        <v>0.8</v>
      </c>
      <c r="M1835" s="1">
        <v>1</v>
      </c>
      <c r="N1835" s="1" t="s">
        <v>1129</v>
      </c>
      <c r="O1835" s="1" t="s">
        <v>1467</v>
      </c>
      <c r="P1835" s="1">
        <v>20103010</v>
      </c>
      <c r="Q1835" s="73">
        <v>196000000</v>
      </c>
      <c r="R1835" s="74">
        <v>34000</v>
      </c>
      <c r="S1835" s="1" t="s">
        <v>3451</v>
      </c>
      <c r="T1835" s="75">
        <v>1321.75</v>
      </c>
      <c r="U1835" s="76">
        <v>4033440514.46945</v>
      </c>
      <c r="V1835" s="77">
        <v>4033440514.46945</v>
      </c>
      <c r="W1835" s="77">
        <v>5041800643.0868196</v>
      </c>
      <c r="X1835" s="76">
        <v>6.3230988780999999E-3</v>
      </c>
      <c r="Y1835" s="71">
        <v>0</v>
      </c>
      <c r="Z1835" s="71">
        <v>1</v>
      </c>
      <c r="AA1835" s="71">
        <v>0</v>
      </c>
      <c r="AB1835" s="71">
        <v>0</v>
      </c>
      <c r="AC1835" s="73">
        <v>0</v>
      </c>
      <c r="AD1835" s="73">
        <v>1</v>
      </c>
      <c r="AE1835" s="1" t="s">
        <v>3452</v>
      </c>
      <c r="AF1835" s="1" t="s">
        <v>1450</v>
      </c>
      <c r="AG1835" s="1" t="s">
        <v>1451</v>
      </c>
      <c r="AI1835" s="2" t="str">
        <f>INDEX('ISO2-ISO3'!$D$1:$D$249, MATCH($N1835, 'ISO2-ISO3'!$C$1:$C$249, 0))</f>
        <v>KOR</v>
      </c>
      <c r="AJ1835" s="2" t="str">
        <f>INDEX('WB Country Groups'!$C$2:$C$219, MATCH($AI1835, 'WB Country Groups'!$B$2:$B$219, 0))</f>
        <v>East Asia &amp; Pacific</v>
      </c>
    </row>
    <row r="1836" spans="1:36">
      <c r="A1836" s="70">
        <v>45169</v>
      </c>
      <c r="B1836" s="70">
        <v>45169</v>
      </c>
      <c r="C1836" s="71">
        <v>892400</v>
      </c>
      <c r="D1836" s="1" t="s">
        <v>7990</v>
      </c>
      <c r="E1836" s="71">
        <v>3353401</v>
      </c>
      <c r="G1836" s="1" t="s">
        <v>7991</v>
      </c>
      <c r="H1836" s="72" t="s">
        <v>7992</v>
      </c>
      <c r="I1836" s="1" t="s">
        <v>7993</v>
      </c>
      <c r="J1836" s="73">
        <v>0.95</v>
      </c>
      <c r="K1836" s="73">
        <v>0.95</v>
      </c>
      <c r="L1836" s="73">
        <v>0.95</v>
      </c>
      <c r="M1836" s="1">
        <v>1</v>
      </c>
      <c r="N1836" s="1" t="s">
        <v>975</v>
      </c>
      <c r="O1836" s="1" t="s">
        <v>1455</v>
      </c>
      <c r="P1836" s="1">
        <v>25102010</v>
      </c>
      <c r="Q1836" s="73">
        <v>2828982000</v>
      </c>
      <c r="R1836" s="74">
        <v>2.88</v>
      </c>
      <c r="S1836" s="1" t="s">
        <v>1565</v>
      </c>
      <c r="T1836" s="75">
        <v>7.8417500000000002</v>
      </c>
      <c r="U1836" s="76">
        <v>987036662.989766</v>
      </c>
      <c r="V1836" s="77">
        <v>987036662.989766</v>
      </c>
      <c r="W1836" s="77">
        <v>3154574629.3875699</v>
      </c>
      <c r="X1836" s="76">
        <v>1.5473465875999999E-3</v>
      </c>
      <c r="Y1836" s="71">
        <v>0</v>
      </c>
      <c r="Z1836" s="71">
        <v>1</v>
      </c>
      <c r="AA1836" s="71">
        <v>0</v>
      </c>
      <c r="AB1836" s="71">
        <v>0</v>
      </c>
      <c r="AC1836" s="73">
        <v>1</v>
      </c>
      <c r="AD1836" s="73">
        <v>0</v>
      </c>
      <c r="AE1836" s="1" t="s">
        <v>1566</v>
      </c>
      <c r="AF1836" s="1" t="s">
        <v>1450</v>
      </c>
      <c r="AG1836" s="1" t="s">
        <v>3494</v>
      </c>
      <c r="AI1836" s="2" t="str">
        <f>INDEX('ISO2-ISO3'!$D$1:$D$249, MATCH($N1836, 'ISO2-ISO3'!$C$1:$C$249, 0))</f>
        <v>CHN</v>
      </c>
      <c r="AJ1836" s="2" t="str">
        <f>INDEX('WB Country Groups'!$C$2:$C$219, MATCH($AI1836, 'WB Country Groups'!$B$2:$B$219, 0))</f>
        <v>East Asia &amp; Pacific</v>
      </c>
    </row>
    <row r="1837" spans="1:36">
      <c r="A1837" s="70">
        <v>45169</v>
      </c>
      <c r="B1837" s="70">
        <v>45169</v>
      </c>
      <c r="C1837" s="71">
        <v>892400</v>
      </c>
      <c r="D1837" s="1" t="s">
        <v>7994</v>
      </c>
      <c r="E1837" s="71">
        <v>3354801</v>
      </c>
      <c r="G1837" s="1" t="s">
        <v>7995</v>
      </c>
      <c r="H1837" s="72">
        <v>6571544</v>
      </c>
      <c r="I1837" s="1" t="s">
        <v>7996</v>
      </c>
      <c r="J1837" s="73">
        <v>0.65</v>
      </c>
      <c r="K1837" s="73">
        <v>0.65</v>
      </c>
      <c r="L1837" s="73">
        <v>0.65</v>
      </c>
      <c r="M1837" s="1">
        <v>1</v>
      </c>
      <c r="N1837" s="1" t="s">
        <v>1249</v>
      </c>
      <c r="O1837" s="1" t="s">
        <v>1484</v>
      </c>
      <c r="P1837" s="1">
        <v>40101010</v>
      </c>
      <c r="Q1837" s="73">
        <v>1513687490</v>
      </c>
      <c r="R1837" s="74">
        <v>9.891</v>
      </c>
      <c r="S1837" s="1" t="s">
        <v>7819</v>
      </c>
      <c r="T1837" s="75">
        <v>3.64</v>
      </c>
      <c r="U1837" s="76">
        <v>2673550529.2125001</v>
      </c>
      <c r="V1837" s="77">
        <v>2673550529.2125001</v>
      </c>
      <c r="W1837" s="77">
        <v>4113154660.32692</v>
      </c>
      <c r="X1837" s="76">
        <v>4.1912417677E-3</v>
      </c>
      <c r="Y1837" s="71">
        <v>0</v>
      </c>
      <c r="Z1837" s="71">
        <v>1</v>
      </c>
      <c r="AA1837" s="71">
        <v>0</v>
      </c>
      <c r="AB1837" s="71">
        <v>0</v>
      </c>
      <c r="AC1837" s="73">
        <v>0</v>
      </c>
      <c r="AD1837" s="73">
        <v>1</v>
      </c>
      <c r="AE1837" s="1" t="s">
        <v>7820</v>
      </c>
      <c r="AF1837" s="1" t="s">
        <v>1450</v>
      </c>
      <c r="AG1837" s="1" t="s">
        <v>1451</v>
      </c>
      <c r="AI1837" s="2" t="str">
        <f>INDEX('ISO2-ISO3'!$D$1:$D$249, MATCH($N1837, 'ISO2-ISO3'!$C$1:$C$249, 0))</f>
        <v>QAT</v>
      </c>
      <c r="AJ1837" s="2" t="str">
        <f>INDEX('WB Country Groups'!$C$2:$C$219, MATCH($AI1837, 'WB Country Groups'!$B$2:$B$219, 0))</f>
        <v>Middle East &amp; North Africa</v>
      </c>
    </row>
    <row r="1838" spans="1:36">
      <c r="A1838" s="70">
        <v>45169</v>
      </c>
      <c r="B1838" s="70">
        <v>45169</v>
      </c>
      <c r="C1838" s="71">
        <v>892400</v>
      </c>
      <c r="D1838" s="1" t="s">
        <v>7997</v>
      </c>
      <c r="E1838" s="71">
        <v>3355401</v>
      </c>
      <c r="G1838" s="1" t="s">
        <v>7998</v>
      </c>
      <c r="H1838" s="72">
        <v>6889526</v>
      </c>
      <c r="I1838" s="1" t="s">
        <v>7999</v>
      </c>
      <c r="J1838" s="73">
        <v>0.5</v>
      </c>
      <c r="K1838" s="73">
        <v>0.95</v>
      </c>
      <c r="L1838" s="73">
        <v>0.95</v>
      </c>
      <c r="M1838" s="1">
        <v>1</v>
      </c>
      <c r="N1838" s="1" t="s">
        <v>1131</v>
      </c>
      <c r="O1838" s="1" t="s">
        <v>1484</v>
      </c>
      <c r="P1838" s="1">
        <v>40101010</v>
      </c>
      <c r="Q1838" s="73">
        <v>7929945620</v>
      </c>
      <c r="R1838" s="74">
        <v>0.92</v>
      </c>
      <c r="S1838" s="1" t="s">
        <v>7860</v>
      </c>
      <c r="T1838" s="75">
        <v>0.30825000000000002</v>
      </c>
      <c r="U1838" s="76">
        <v>22484257816.317902</v>
      </c>
      <c r="V1838" s="77">
        <v>22484257816.317902</v>
      </c>
      <c r="W1838" s="77">
        <v>23667639806.650398</v>
      </c>
      <c r="X1838" s="76">
        <v>3.5247869619799997E-2</v>
      </c>
      <c r="Y1838" s="71">
        <v>1</v>
      </c>
      <c r="Z1838" s="71">
        <v>0</v>
      </c>
      <c r="AA1838" s="71">
        <v>0</v>
      </c>
      <c r="AB1838" s="71">
        <v>0</v>
      </c>
      <c r="AC1838" s="73">
        <v>0.35</v>
      </c>
      <c r="AD1838" s="73">
        <v>0.65</v>
      </c>
      <c r="AE1838" s="1" t="s">
        <v>7861</v>
      </c>
      <c r="AF1838" s="1" t="s">
        <v>1450</v>
      </c>
      <c r="AG1838" s="1" t="s">
        <v>1451</v>
      </c>
      <c r="AI1838" s="2" t="str">
        <f>INDEX('ISO2-ISO3'!$D$1:$D$249, MATCH($N1838, 'ISO2-ISO3'!$C$1:$C$249, 0))</f>
        <v>KWT</v>
      </c>
      <c r="AJ1838" s="2" t="str">
        <f>INDEX('WB Country Groups'!$C$2:$C$219, MATCH($AI1838, 'WB Country Groups'!$B$2:$B$219, 0))</f>
        <v>Middle East &amp; North Africa</v>
      </c>
    </row>
    <row r="1839" spans="1:36">
      <c r="A1839" s="70">
        <v>45169</v>
      </c>
      <c r="B1839" s="70">
        <v>45169</v>
      </c>
      <c r="C1839" s="71">
        <v>892400</v>
      </c>
      <c r="D1839" s="1" t="s">
        <v>8000</v>
      </c>
      <c r="E1839" s="71">
        <v>3356901</v>
      </c>
      <c r="F1839" s="1" t="s">
        <v>8001</v>
      </c>
      <c r="G1839" s="1" t="s">
        <v>8002</v>
      </c>
      <c r="H1839" s="72" t="s">
        <v>8003</v>
      </c>
      <c r="I1839" s="1" t="s">
        <v>8004</v>
      </c>
      <c r="J1839" s="73">
        <v>0.45</v>
      </c>
      <c r="K1839" s="73">
        <v>0.45</v>
      </c>
      <c r="L1839" s="73">
        <v>0.45</v>
      </c>
      <c r="M1839" s="1">
        <v>1</v>
      </c>
      <c r="N1839" s="1" t="s">
        <v>1283</v>
      </c>
      <c r="O1839" s="1" t="s">
        <v>1484</v>
      </c>
      <c r="P1839" s="1">
        <v>40101010</v>
      </c>
      <c r="Q1839" s="73">
        <v>1500000000</v>
      </c>
      <c r="R1839" s="74">
        <v>25.8</v>
      </c>
      <c r="S1839" s="1" t="s">
        <v>3317</v>
      </c>
      <c r="T1839" s="75">
        <v>3.7506499999999998</v>
      </c>
      <c r="U1839" s="76">
        <v>4643195179.5022202</v>
      </c>
      <c r="V1839" s="77">
        <v>4643195179.5022202</v>
      </c>
      <c r="W1839" s="77">
        <v>10318211510.0049</v>
      </c>
      <c r="X1839" s="76">
        <v>7.2789922462000002E-3</v>
      </c>
      <c r="Y1839" s="71">
        <v>1</v>
      </c>
      <c r="Z1839" s="71">
        <v>0</v>
      </c>
      <c r="AA1839" s="71">
        <v>0</v>
      </c>
      <c r="AB1839" s="71">
        <v>0</v>
      </c>
      <c r="AC1839" s="73">
        <v>1</v>
      </c>
      <c r="AD1839" s="73">
        <v>0</v>
      </c>
      <c r="AE1839" s="1" t="s">
        <v>3318</v>
      </c>
      <c r="AF1839" s="1" t="s">
        <v>1450</v>
      </c>
      <c r="AG1839" s="1" t="s">
        <v>1451</v>
      </c>
      <c r="AI1839" s="2" t="str">
        <f>INDEX('ISO2-ISO3'!$D$1:$D$249, MATCH($N1839, 'ISO2-ISO3'!$C$1:$C$249, 0))</f>
        <v>SAU</v>
      </c>
      <c r="AJ1839" s="2" t="str">
        <f>INDEX('WB Country Groups'!$C$2:$C$219, MATCH($AI1839, 'WB Country Groups'!$B$2:$B$219, 0))</f>
        <v>Middle East &amp; North Africa</v>
      </c>
    </row>
    <row r="1840" spans="1:36">
      <c r="A1840" s="70">
        <v>45169</v>
      </c>
      <c r="B1840" s="70">
        <v>45169</v>
      </c>
      <c r="C1840" s="71">
        <v>892400</v>
      </c>
      <c r="D1840" s="1" t="s">
        <v>8005</v>
      </c>
      <c r="E1840" s="71">
        <v>3357001</v>
      </c>
      <c r="G1840" s="1" t="s">
        <v>8006</v>
      </c>
      <c r="H1840" s="72" t="s">
        <v>8007</v>
      </c>
      <c r="I1840" s="1" t="s">
        <v>8008</v>
      </c>
      <c r="J1840" s="73">
        <v>0.5</v>
      </c>
      <c r="K1840" s="73">
        <v>0.49</v>
      </c>
      <c r="L1840" s="73">
        <v>0.49</v>
      </c>
      <c r="M1840" s="1">
        <v>1</v>
      </c>
      <c r="N1840" s="1" t="s">
        <v>1366</v>
      </c>
      <c r="O1840" s="1" t="s">
        <v>1564</v>
      </c>
      <c r="P1840" s="1">
        <v>60201010</v>
      </c>
      <c r="Q1840" s="73">
        <v>7862629603</v>
      </c>
      <c r="R1840" s="74">
        <v>5.26</v>
      </c>
      <c r="S1840" s="1" t="s">
        <v>7800</v>
      </c>
      <c r="T1840" s="75">
        <v>3.6730499999999999</v>
      </c>
      <c r="U1840" s="76">
        <v>5517251749.5738401</v>
      </c>
      <c r="V1840" s="77">
        <v>5517251749.5738401</v>
      </c>
      <c r="W1840" s="77">
        <v>11259697448.1099</v>
      </c>
      <c r="X1840" s="76">
        <v>8.6492234663999995E-3</v>
      </c>
      <c r="Y1840" s="71">
        <v>0</v>
      </c>
      <c r="Z1840" s="71">
        <v>1</v>
      </c>
      <c r="AA1840" s="71">
        <v>0</v>
      </c>
      <c r="AB1840" s="71">
        <v>0</v>
      </c>
      <c r="AC1840" s="73">
        <v>1</v>
      </c>
      <c r="AD1840" s="73">
        <v>0</v>
      </c>
      <c r="AE1840" s="1" t="s">
        <v>7815</v>
      </c>
      <c r="AF1840" s="1" t="s">
        <v>1450</v>
      </c>
      <c r="AG1840" s="1" t="s">
        <v>1451</v>
      </c>
      <c r="AI1840" s="2" t="str">
        <f>INDEX('ISO2-ISO3'!$D$1:$D$249, MATCH($N1840, 'ISO2-ISO3'!$C$1:$C$249, 0))</f>
        <v>ARE</v>
      </c>
      <c r="AJ1840" s="2" t="str">
        <f>INDEX('WB Country Groups'!$C$2:$C$219, MATCH($AI1840, 'WB Country Groups'!$B$2:$B$219, 0))</f>
        <v>Middle East &amp; North Africa</v>
      </c>
    </row>
    <row r="1841" spans="1:36">
      <c r="A1841" s="70">
        <v>45169</v>
      </c>
      <c r="B1841" s="70">
        <v>45169</v>
      </c>
      <c r="C1841" s="71">
        <v>892400</v>
      </c>
      <c r="D1841" s="1" t="s">
        <v>8009</v>
      </c>
      <c r="E1841" s="71">
        <v>3357401</v>
      </c>
      <c r="G1841" s="1" t="s">
        <v>8010</v>
      </c>
      <c r="H1841" s="72" t="s">
        <v>8011</v>
      </c>
      <c r="I1841" s="1" t="s">
        <v>8012</v>
      </c>
      <c r="J1841" s="73">
        <v>0.65</v>
      </c>
      <c r="K1841" s="73">
        <v>0.65</v>
      </c>
      <c r="L1841" s="73">
        <v>0.65</v>
      </c>
      <c r="M1841" s="1">
        <v>1</v>
      </c>
      <c r="N1841" s="1" t="s">
        <v>945</v>
      </c>
      <c r="O1841" s="1" t="s">
        <v>1541</v>
      </c>
      <c r="P1841" s="1">
        <v>10102030</v>
      </c>
      <c r="Q1841" s="73">
        <v>1874070932</v>
      </c>
      <c r="R1841" s="74">
        <v>17.52</v>
      </c>
      <c r="S1841" s="1" t="s">
        <v>3542</v>
      </c>
      <c r="T1841" s="75">
        <v>4.9509499999999997</v>
      </c>
      <c r="U1841" s="76">
        <v>4310671643.5463896</v>
      </c>
      <c r="V1841" s="77">
        <v>4310671643.5463896</v>
      </c>
      <c r="W1841" s="77">
        <v>6631802528.5329103</v>
      </c>
      <c r="X1841" s="76">
        <v>6.7577054713999999E-3</v>
      </c>
      <c r="Y1841" s="71">
        <v>0</v>
      </c>
      <c r="Z1841" s="71">
        <v>1</v>
      </c>
      <c r="AA1841" s="71">
        <v>0</v>
      </c>
      <c r="AB1841" s="71">
        <v>0</v>
      </c>
      <c r="AC1841" s="73">
        <v>0</v>
      </c>
      <c r="AD1841" s="73">
        <v>1</v>
      </c>
      <c r="AE1841" s="1" t="s">
        <v>3543</v>
      </c>
      <c r="AF1841" s="1" t="s">
        <v>3544</v>
      </c>
      <c r="AG1841" s="1" t="s">
        <v>1451</v>
      </c>
      <c r="AI1841" s="2" t="str">
        <f>INDEX('ISO2-ISO3'!$D$1:$D$249, MATCH($N1841, 'ISO2-ISO3'!$C$1:$C$249, 0))</f>
        <v>BRA</v>
      </c>
      <c r="AJ1841" s="2" t="str">
        <f>INDEX('WB Country Groups'!$C$2:$C$219, MATCH($AI1841, 'WB Country Groups'!$B$2:$B$219, 0))</f>
        <v>Latin America &amp; Caribbean</v>
      </c>
    </row>
    <row r="1842" spans="1:36">
      <c r="A1842" s="70">
        <v>45169</v>
      </c>
      <c r="B1842" s="70">
        <v>45169</v>
      </c>
      <c r="C1842" s="71">
        <v>892400</v>
      </c>
      <c r="D1842" s="1" t="s">
        <v>8013</v>
      </c>
      <c r="E1842" s="71">
        <v>3358201</v>
      </c>
      <c r="F1842" s="1" t="s">
        <v>8014</v>
      </c>
      <c r="G1842" s="1" t="s">
        <v>8015</v>
      </c>
      <c r="H1842" s="72" t="s">
        <v>8016</v>
      </c>
      <c r="I1842" s="1" t="s">
        <v>8017</v>
      </c>
      <c r="J1842" s="73">
        <v>0.9</v>
      </c>
      <c r="K1842" s="73">
        <v>0.9</v>
      </c>
      <c r="L1842" s="73">
        <v>0.9</v>
      </c>
      <c r="M1842" s="1">
        <v>1</v>
      </c>
      <c r="N1842" s="1" t="s">
        <v>1375</v>
      </c>
      <c r="O1842" s="1" t="s">
        <v>1484</v>
      </c>
      <c r="P1842" s="1">
        <v>40201060</v>
      </c>
      <c r="Q1842" s="73">
        <v>945723000</v>
      </c>
      <c r="R1842" s="74">
        <v>412.64</v>
      </c>
      <c r="S1842" s="1" t="s">
        <v>1448</v>
      </c>
      <c r="T1842" s="75">
        <v>1</v>
      </c>
      <c r="U1842" s="76">
        <v>351218824848</v>
      </c>
      <c r="V1842" s="77">
        <v>351218824848</v>
      </c>
      <c r="W1842" s="77">
        <v>393402613437.76001</v>
      </c>
      <c r="X1842" s="76">
        <v>0.55059479603060002</v>
      </c>
      <c r="Y1842" s="71">
        <v>1</v>
      </c>
      <c r="Z1842" s="71">
        <v>0</v>
      </c>
      <c r="AA1842" s="71">
        <v>0</v>
      </c>
      <c r="AB1842" s="71">
        <v>0</v>
      </c>
      <c r="AC1842" s="73">
        <v>0</v>
      </c>
      <c r="AD1842" s="73">
        <v>1</v>
      </c>
      <c r="AE1842" s="1" t="s">
        <v>1449</v>
      </c>
      <c r="AF1842" s="1" t="s">
        <v>1450</v>
      </c>
      <c r="AG1842" s="1" t="s">
        <v>1585</v>
      </c>
      <c r="AI1842" s="2" t="str">
        <f>INDEX('ISO2-ISO3'!$D$1:$D$249, MATCH($N1842, 'ISO2-ISO3'!$C$1:$C$249, 0))</f>
        <v>USA</v>
      </c>
      <c r="AJ1842" s="2" t="str">
        <f>INDEX('WB Country Groups'!$C$2:$C$219, MATCH($AI1842, 'WB Country Groups'!$B$2:$B$219, 0))</f>
        <v>North America</v>
      </c>
    </row>
    <row r="1843" spans="1:36">
      <c r="A1843" s="70">
        <v>45169</v>
      </c>
      <c r="B1843" s="70">
        <v>45169</v>
      </c>
      <c r="C1843" s="71">
        <v>892400</v>
      </c>
      <c r="D1843" s="1" t="s">
        <v>8018</v>
      </c>
      <c r="E1843" s="71">
        <v>3358701</v>
      </c>
      <c r="G1843" s="1" t="s">
        <v>8019</v>
      </c>
      <c r="H1843" s="72" t="s">
        <v>8020</v>
      </c>
      <c r="I1843" s="1" t="s">
        <v>8021</v>
      </c>
      <c r="J1843" s="73">
        <v>0.9</v>
      </c>
      <c r="K1843" s="73">
        <v>0.9</v>
      </c>
      <c r="L1843" s="73">
        <v>0.9</v>
      </c>
      <c r="M1843" s="1">
        <v>1</v>
      </c>
      <c r="N1843" s="1" t="s">
        <v>1176</v>
      </c>
      <c r="O1843" s="1" t="s">
        <v>1467</v>
      </c>
      <c r="P1843" s="1">
        <v>20305010</v>
      </c>
      <c r="Q1843" s="73">
        <v>428432227</v>
      </c>
      <c r="R1843" s="74">
        <v>313.26</v>
      </c>
      <c r="S1843" s="1" t="s">
        <v>3694</v>
      </c>
      <c r="T1843" s="75">
        <v>16.83175</v>
      </c>
      <c r="U1843" s="76">
        <v>7176295482.4672403</v>
      </c>
      <c r="V1843" s="77">
        <v>7176295482.4672403</v>
      </c>
      <c r="W1843" s="77">
        <v>9440904765.8348007</v>
      </c>
      <c r="X1843" s="76">
        <v>1.1250054575299999E-2</v>
      </c>
      <c r="Y1843" s="71">
        <v>0</v>
      </c>
      <c r="Z1843" s="71">
        <v>1</v>
      </c>
      <c r="AA1843" s="71">
        <v>0</v>
      </c>
      <c r="AB1843" s="71">
        <v>0</v>
      </c>
      <c r="AC1843" s="73">
        <v>0</v>
      </c>
      <c r="AD1843" s="73">
        <v>1</v>
      </c>
      <c r="AE1843" s="1" t="s">
        <v>3695</v>
      </c>
      <c r="AF1843" s="1" t="s">
        <v>1450</v>
      </c>
      <c r="AG1843" s="1" t="s">
        <v>1619</v>
      </c>
      <c r="AI1843" s="2" t="str">
        <f>INDEX('ISO2-ISO3'!$D$1:$D$249, MATCH($N1843, 'ISO2-ISO3'!$C$1:$C$249, 0))</f>
        <v>MEX</v>
      </c>
      <c r="AJ1843" s="2" t="str">
        <f>INDEX('WB Country Groups'!$C$2:$C$219, MATCH($AI1843, 'WB Country Groups'!$B$2:$B$219, 0))</f>
        <v>Latin America &amp; Caribbean</v>
      </c>
    </row>
    <row r="1844" spans="1:36">
      <c r="A1844" s="70">
        <v>45169</v>
      </c>
      <c r="B1844" s="70">
        <v>45169</v>
      </c>
      <c r="C1844" s="71">
        <v>892400</v>
      </c>
      <c r="D1844" s="1" t="s">
        <v>8022</v>
      </c>
      <c r="E1844" s="71">
        <v>3359001</v>
      </c>
      <c r="F1844" s="1">
        <v>169656105</v>
      </c>
      <c r="G1844" s="1" t="s">
        <v>8023</v>
      </c>
      <c r="H1844" s="72" t="s">
        <v>8024</v>
      </c>
      <c r="I1844" s="1" t="s">
        <v>8025</v>
      </c>
      <c r="J1844" s="73">
        <v>1</v>
      </c>
      <c r="K1844" s="73">
        <v>1</v>
      </c>
      <c r="L1844" s="73">
        <v>1</v>
      </c>
      <c r="M1844" s="1">
        <v>1</v>
      </c>
      <c r="N1844" s="1" t="s">
        <v>1375</v>
      </c>
      <c r="O1844" s="1" t="s">
        <v>1455</v>
      </c>
      <c r="P1844" s="1">
        <v>25301040</v>
      </c>
      <c r="Q1844" s="73">
        <v>27611604</v>
      </c>
      <c r="R1844" s="74">
        <v>1926.64</v>
      </c>
      <c r="S1844" s="1" t="s">
        <v>1448</v>
      </c>
      <c r="T1844" s="75">
        <v>1</v>
      </c>
      <c r="U1844" s="76">
        <v>53197620730.559998</v>
      </c>
      <c r="V1844" s="77">
        <v>53197620730.559998</v>
      </c>
      <c r="W1844" s="77">
        <v>53197620730.559998</v>
      </c>
      <c r="X1844" s="76">
        <v>8.3396250608500005E-2</v>
      </c>
      <c r="Y1844" s="71">
        <v>1</v>
      </c>
      <c r="Z1844" s="71">
        <v>0</v>
      </c>
      <c r="AA1844" s="71">
        <v>0</v>
      </c>
      <c r="AB1844" s="71">
        <v>0</v>
      </c>
      <c r="AC1844" s="73">
        <v>0</v>
      </c>
      <c r="AD1844" s="73">
        <v>1</v>
      </c>
      <c r="AE1844" s="1" t="s">
        <v>1449</v>
      </c>
      <c r="AF1844" s="1" t="s">
        <v>1450</v>
      </c>
      <c r="AG1844" s="1" t="s">
        <v>1585</v>
      </c>
      <c r="AI1844" s="2" t="str">
        <f>INDEX('ISO2-ISO3'!$D$1:$D$249, MATCH($N1844, 'ISO2-ISO3'!$C$1:$C$249, 0))</f>
        <v>USA</v>
      </c>
      <c r="AJ1844" s="2" t="str">
        <f>INDEX('WB Country Groups'!$C$2:$C$219, MATCH($AI1844, 'WB Country Groups'!$B$2:$B$219, 0))</f>
        <v>North America</v>
      </c>
    </row>
    <row r="1845" spans="1:36">
      <c r="A1845" s="70">
        <v>45169</v>
      </c>
      <c r="B1845" s="70">
        <v>45169</v>
      </c>
      <c r="C1845" s="71">
        <v>892400</v>
      </c>
      <c r="D1845" s="1" t="s">
        <v>8026</v>
      </c>
      <c r="E1845" s="71">
        <v>3359901</v>
      </c>
      <c r="F1845" s="1" t="s">
        <v>8027</v>
      </c>
      <c r="G1845" s="1" t="s">
        <v>8028</v>
      </c>
      <c r="H1845" s="72">
        <v>6460794</v>
      </c>
      <c r="I1845" s="1" t="s">
        <v>8029</v>
      </c>
      <c r="J1845" s="73">
        <v>0.5</v>
      </c>
      <c r="K1845" s="73">
        <v>0.5</v>
      </c>
      <c r="L1845" s="73">
        <v>0.5</v>
      </c>
      <c r="M1845" s="1">
        <v>1</v>
      </c>
      <c r="N1845" s="1" t="s">
        <v>975</v>
      </c>
      <c r="O1845" s="1" t="s">
        <v>1548</v>
      </c>
      <c r="P1845" s="1">
        <v>55102010</v>
      </c>
      <c r="Q1845" s="73">
        <v>5440335772</v>
      </c>
      <c r="R1845" s="74">
        <v>8</v>
      </c>
      <c r="S1845" s="1" t="s">
        <v>1565</v>
      </c>
      <c r="T1845" s="75">
        <v>7.8417500000000002</v>
      </c>
      <c r="U1845" s="76">
        <v>2775062082.8259001</v>
      </c>
      <c r="V1845" s="77">
        <v>2775062082.8259001</v>
      </c>
      <c r="W1845" s="77">
        <v>5550124165.6518002</v>
      </c>
      <c r="X1845" s="76">
        <v>4.3503782638000003E-3</v>
      </c>
      <c r="Y1845" s="71">
        <v>1</v>
      </c>
      <c r="Z1845" s="71">
        <v>0</v>
      </c>
      <c r="AA1845" s="71">
        <v>0</v>
      </c>
      <c r="AB1845" s="71">
        <v>0</v>
      </c>
      <c r="AC1845" s="73">
        <v>1</v>
      </c>
      <c r="AD1845" s="73">
        <v>0</v>
      </c>
      <c r="AE1845" s="1" t="s">
        <v>1566</v>
      </c>
      <c r="AF1845" s="1" t="s">
        <v>1450</v>
      </c>
      <c r="AG1845" s="1" t="s">
        <v>3271</v>
      </c>
      <c r="AI1845" s="2" t="str">
        <f>INDEX('ISO2-ISO3'!$D$1:$D$249, MATCH($N1845, 'ISO2-ISO3'!$C$1:$C$249, 0))</f>
        <v>CHN</v>
      </c>
      <c r="AJ1845" s="2" t="str">
        <f>INDEX('WB Country Groups'!$C$2:$C$219, MATCH($AI1845, 'WB Country Groups'!$B$2:$B$219, 0))</f>
        <v>East Asia &amp; Pacific</v>
      </c>
    </row>
    <row r="1846" spans="1:36">
      <c r="A1846" s="70">
        <v>45169</v>
      </c>
      <c r="B1846" s="70">
        <v>45169</v>
      </c>
      <c r="C1846" s="71">
        <v>892400</v>
      </c>
      <c r="D1846" s="1" t="s">
        <v>8030</v>
      </c>
      <c r="E1846" s="71">
        <v>3360001</v>
      </c>
      <c r="F1846" s="1" t="s">
        <v>8031</v>
      </c>
      <c r="G1846" s="1" t="s">
        <v>8032</v>
      </c>
      <c r="H1846" s="72" t="s">
        <v>8033</v>
      </c>
      <c r="I1846" s="1" t="s">
        <v>8034</v>
      </c>
      <c r="J1846" s="73">
        <v>0.55000000000000004</v>
      </c>
      <c r="K1846" s="73">
        <v>0.55000000000000004</v>
      </c>
      <c r="L1846" s="73">
        <v>0.55000000000000004</v>
      </c>
      <c r="M1846" s="1">
        <v>1</v>
      </c>
      <c r="N1846" s="1" t="s">
        <v>975</v>
      </c>
      <c r="O1846" s="1" t="s">
        <v>1455</v>
      </c>
      <c r="P1846" s="1">
        <v>25203010</v>
      </c>
      <c r="Q1846" s="73">
        <v>1503222397</v>
      </c>
      <c r="R1846" s="74">
        <v>80.5</v>
      </c>
      <c r="S1846" s="1" t="s">
        <v>1565</v>
      </c>
      <c r="T1846" s="75">
        <v>7.8417500000000002</v>
      </c>
      <c r="U1846" s="76">
        <v>8487285571.1001997</v>
      </c>
      <c r="V1846" s="77">
        <v>8487285571.1001997</v>
      </c>
      <c r="W1846" s="77">
        <v>15431428311.091299</v>
      </c>
      <c r="X1846" s="76">
        <v>1.33052528431E-2</v>
      </c>
      <c r="Y1846" s="71">
        <v>1</v>
      </c>
      <c r="Z1846" s="71">
        <v>0</v>
      </c>
      <c r="AA1846" s="71">
        <v>0</v>
      </c>
      <c r="AB1846" s="71">
        <v>0</v>
      </c>
      <c r="AC1846" s="73">
        <v>0</v>
      </c>
      <c r="AD1846" s="73">
        <v>1</v>
      </c>
      <c r="AE1846" s="1" t="s">
        <v>1566</v>
      </c>
      <c r="AF1846" s="1" t="s">
        <v>1450</v>
      </c>
      <c r="AG1846" s="1" t="s">
        <v>3300</v>
      </c>
      <c r="AI1846" s="2" t="str">
        <f>INDEX('ISO2-ISO3'!$D$1:$D$249, MATCH($N1846, 'ISO2-ISO3'!$C$1:$C$249, 0))</f>
        <v>CHN</v>
      </c>
      <c r="AJ1846" s="2" t="str">
        <f>INDEX('WB Country Groups'!$C$2:$C$219, MATCH($AI1846, 'WB Country Groups'!$B$2:$B$219, 0))</f>
        <v>East Asia &amp; Pacific</v>
      </c>
    </row>
    <row r="1847" spans="1:36">
      <c r="A1847" s="70">
        <v>45169</v>
      </c>
      <c r="B1847" s="70">
        <v>45169</v>
      </c>
      <c r="C1847" s="71">
        <v>892400</v>
      </c>
      <c r="D1847" s="1" t="s">
        <v>8035</v>
      </c>
      <c r="E1847" s="71">
        <v>3362601</v>
      </c>
      <c r="G1847" s="1" t="s">
        <v>8036</v>
      </c>
      <c r="H1847" s="72">
        <v>6109677</v>
      </c>
      <c r="I1847" s="1" t="s">
        <v>8037</v>
      </c>
      <c r="J1847" s="73">
        <v>0.55000000000000004</v>
      </c>
      <c r="K1847" s="73">
        <v>0.55000000000000004</v>
      </c>
      <c r="L1847" s="73">
        <v>0.55000000000000004</v>
      </c>
      <c r="M1847" s="1">
        <v>1</v>
      </c>
      <c r="N1847" s="1" t="s">
        <v>1330</v>
      </c>
      <c r="O1847" s="1" t="s">
        <v>1474</v>
      </c>
      <c r="P1847" s="1">
        <v>45301020</v>
      </c>
      <c r="Q1847" s="73">
        <v>1638982267</v>
      </c>
      <c r="R1847" s="74">
        <v>68.3</v>
      </c>
      <c r="S1847" s="1" t="s">
        <v>3111</v>
      </c>
      <c r="T1847" s="75">
        <v>31.846499999999999</v>
      </c>
      <c r="U1847" s="76">
        <v>1933285254.57601</v>
      </c>
      <c r="V1847" s="77">
        <v>1933285254.57601</v>
      </c>
      <c r="W1847" s="77">
        <v>3515064099.2291198</v>
      </c>
      <c r="X1847" s="76">
        <v>3.030750988E-3</v>
      </c>
      <c r="Y1847" s="71">
        <v>0</v>
      </c>
      <c r="Z1847" s="71">
        <v>1</v>
      </c>
      <c r="AA1847" s="71">
        <v>0</v>
      </c>
      <c r="AB1847" s="71">
        <v>0</v>
      </c>
      <c r="AC1847" s="73">
        <v>1</v>
      </c>
      <c r="AD1847" s="73">
        <v>0</v>
      </c>
      <c r="AE1847" s="1" t="s">
        <v>8038</v>
      </c>
      <c r="AF1847" s="1" t="s">
        <v>1450</v>
      </c>
      <c r="AG1847" s="1" t="s">
        <v>1451</v>
      </c>
      <c r="AI1847" s="2" t="str">
        <f>INDEX('ISO2-ISO3'!$D$1:$D$249, MATCH($N1847, 'ISO2-ISO3'!$C$1:$C$249, 0))</f>
        <v>TWN</v>
      </c>
      <c r="AJ1847" s="2" t="str">
        <f>INDEX('WB Country Groups'!$C$2:$C$219, MATCH($AI1847, 'WB Country Groups'!$B$2:$B$219, 0))</f>
        <v>East Asia &amp; Pacific</v>
      </c>
    </row>
    <row r="1848" spans="1:36">
      <c r="A1848" s="70">
        <v>45169</v>
      </c>
      <c r="B1848" s="70">
        <v>45169</v>
      </c>
      <c r="C1848" s="71">
        <v>892400</v>
      </c>
      <c r="D1848" s="1" t="s">
        <v>8039</v>
      </c>
      <c r="E1848" s="71">
        <v>3362901</v>
      </c>
      <c r="G1848" s="1" t="s">
        <v>8040</v>
      </c>
      <c r="H1848" s="72" t="s">
        <v>8041</v>
      </c>
      <c r="I1848" s="1" t="s">
        <v>8042</v>
      </c>
      <c r="J1848" s="73">
        <v>0.6</v>
      </c>
      <c r="K1848" s="73">
        <v>0.6</v>
      </c>
      <c r="L1848" s="73">
        <v>0.6</v>
      </c>
      <c r="M1848" s="1">
        <v>1</v>
      </c>
      <c r="N1848" s="1" t="s">
        <v>1337</v>
      </c>
      <c r="O1848" s="1" t="s">
        <v>1455</v>
      </c>
      <c r="P1848" s="1">
        <v>25301020</v>
      </c>
      <c r="Q1848" s="73">
        <v>5320619664</v>
      </c>
      <c r="R1848" s="74">
        <v>33.25</v>
      </c>
      <c r="S1848" s="1" t="s">
        <v>3341</v>
      </c>
      <c r="T1848" s="75">
        <v>35.017499999999998</v>
      </c>
      <c r="U1848" s="76">
        <v>3031237589.6851602</v>
      </c>
      <c r="V1848" s="77">
        <v>3031237589.6851602</v>
      </c>
      <c r="W1848" s="77">
        <v>5052062649.4752598</v>
      </c>
      <c r="X1848" s="76">
        <v>4.7519766150000003E-3</v>
      </c>
      <c r="Y1848" s="71">
        <v>0</v>
      </c>
      <c r="Z1848" s="71">
        <v>1</v>
      </c>
      <c r="AA1848" s="71">
        <v>0</v>
      </c>
      <c r="AB1848" s="71">
        <v>0</v>
      </c>
      <c r="AC1848" s="73">
        <v>0.5</v>
      </c>
      <c r="AD1848" s="73">
        <v>0.5</v>
      </c>
      <c r="AE1848" s="1" t="s">
        <v>3342</v>
      </c>
      <c r="AF1848" s="1" t="s">
        <v>1450</v>
      </c>
      <c r="AG1848" s="1" t="s">
        <v>1451</v>
      </c>
      <c r="AI1848" s="2" t="str">
        <f>INDEX('ISO2-ISO3'!$D$1:$D$249, MATCH($N1848, 'ISO2-ISO3'!$C$1:$C$249, 0))</f>
        <v>THA</v>
      </c>
      <c r="AJ1848" s="2" t="str">
        <f>INDEX('WB Country Groups'!$C$2:$C$219, MATCH($AI1848, 'WB Country Groups'!$B$2:$B$219, 0))</f>
        <v>East Asia &amp; Pacific</v>
      </c>
    </row>
    <row r="1849" spans="1:36">
      <c r="A1849" s="70">
        <v>45169</v>
      </c>
      <c r="B1849" s="70">
        <v>45169</v>
      </c>
      <c r="C1849" s="71">
        <v>892400</v>
      </c>
      <c r="D1849" s="1" t="s">
        <v>8043</v>
      </c>
      <c r="E1849" s="71">
        <v>3363401</v>
      </c>
      <c r="G1849" s="1" t="s">
        <v>8044</v>
      </c>
      <c r="H1849" s="72" t="s">
        <v>8045</v>
      </c>
      <c r="I1849" s="1" t="s">
        <v>8046</v>
      </c>
      <c r="J1849" s="73">
        <v>0.5</v>
      </c>
      <c r="K1849" s="73">
        <v>0.5</v>
      </c>
      <c r="L1849" s="73">
        <v>0.5</v>
      </c>
      <c r="M1849" s="1">
        <v>1</v>
      </c>
      <c r="N1849" s="1" t="s">
        <v>1293</v>
      </c>
      <c r="O1849" s="1" t="s">
        <v>1455</v>
      </c>
      <c r="P1849" s="1">
        <v>25301010</v>
      </c>
      <c r="Q1849" s="73">
        <v>12094026824</v>
      </c>
      <c r="R1849" s="74">
        <v>0.875</v>
      </c>
      <c r="S1849" s="1" t="s">
        <v>1834</v>
      </c>
      <c r="T1849" s="75">
        <v>1.3505</v>
      </c>
      <c r="U1849" s="76">
        <v>3917909467.2343602</v>
      </c>
      <c r="V1849" s="77">
        <v>3917909467.2343602</v>
      </c>
      <c r="W1849" s="77">
        <v>7835818934.4687099</v>
      </c>
      <c r="X1849" s="76">
        <v>6.1419844591999997E-3</v>
      </c>
      <c r="Y1849" s="71">
        <v>0</v>
      </c>
      <c r="Z1849" s="71">
        <v>1</v>
      </c>
      <c r="AA1849" s="71">
        <v>0</v>
      </c>
      <c r="AB1849" s="71">
        <v>0</v>
      </c>
      <c r="AC1849" s="73">
        <v>0.35</v>
      </c>
      <c r="AD1849" s="73">
        <v>0.65</v>
      </c>
      <c r="AE1849" s="1" t="s">
        <v>1835</v>
      </c>
      <c r="AF1849" s="1" t="s">
        <v>1450</v>
      </c>
      <c r="AG1849" s="1" t="s">
        <v>1451</v>
      </c>
      <c r="AI1849" s="2" t="str">
        <f>INDEX('ISO2-ISO3'!$D$1:$D$249, MATCH($N1849, 'ISO2-ISO3'!$C$1:$C$249, 0))</f>
        <v>SGP</v>
      </c>
      <c r="AJ1849" s="2" t="str">
        <f>INDEX('WB Country Groups'!$C$2:$C$219, MATCH($AI1849, 'WB Country Groups'!$B$2:$B$219, 0))</f>
        <v>East Asia &amp; Pacific</v>
      </c>
    </row>
    <row r="1850" spans="1:36">
      <c r="A1850" s="70">
        <v>45169</v>
      </c>
      <c r="B1850" s="70">
        <v>45169</v>
      </c>
      <c r="C1850" s="71">
        <v>892400</v>
      </c>
      <c r="D1850" s="1" t="s">
        <v>8047</v>
      </c>
      <c r="E1850" s="71">
        <v>3366301</v>
      </c>
      <c r="F1850" s="1" t="s">
        <v>8048</v>
      </c>
      <c r="G1850" s="1" t="s">
        <v>8049</v>
      </c>
      <c r="H1850" s="72" t="s">
        <v>8050</v>
      </c>
      <c r="I1850" s="1" t="s">
        <v>8051</v>
      </c>
      <c r="J1850" s="73">
        <v>0.6</v>
      </c>
      <c r="K1850" s="73">
        <v>0.49</v>
      </c>
      <c r="L1850" s="73">
        <v>0.49</v>
      </c>
      <c r="M1850" s="1">
        <v>1</v>
      </c>
      <c r="N1850" s="1" t="s">
        <v>1283</v>
      </c>
      <c r="O1850" s="1" t="s">
        <v>1484</v>
      </c>
      <c r="P1850" s="1">
        <v>40101010</v>
      </c>
      <c r="Q1850" s="73">
        <v>1000000000</v>
      </c>
      <c r="R1850" s="74">
        <v>16.600000000000001</v>
      </c>
      <c r="S1850" s="1" t="s">
        <v>3317</v>
      </c>
      <c r="T1850" s="75">
        <v>3.7506499999999998</v>
      </c>
      <c r="U1850" s="76">
        <v>2168690760.2682199</v>
      </c>
      <c r="V1850" s="77">
        <v>2168690760.2682199</v>
      </c>
      <c r="W1850" s="77">
        <v>4425899510.7514696</v>
      </c>
      <c r="X1850" s="76">
        <v>3.3997888562000002E-3</v>
      </c>
      <c r="Y1850" s="71">
        <v>0</v>
      </c>
      <c r="Z1850" s="71">
        <v>1</v>
      </c>
      <c r="AA1850" s="71">
        <v>0</v>
      </c>
      <c r="AB1850" s="71">
        <v>0</v>
      </c>
      <c r="AC1850" s="73">
        <v>1</v>
      </c>
      <c r="AD1850" s="73">
        <v>0</v>
      </c>
      <c r="AE1850" s="1" t="s">
        <v>3318</v>
      </c>
      <c r="AF1850" s="1" t="s">
        <v>1450</v>
      </c>
      <c r="AG1850" s="1" t="s">
        <v>1451</v>
      </c>
      <c r="AI1850" s="2" t="str">
        <f>INDEX('ISO2-ISO3'!$D$1:$D$249, MATCH($N1850, 'ISO2-ISO3'!$C$1:$C$249, 0))</f>
        <v>SAU</v>
      </c>
      <c r="AJ1850" s="2" t="str">
        <f>INDEX('WB Country Groups'!$C$2:$C$219, MATCH($AI1850, 'WB Country Groups'!$B$2:$B$219, 0))</f>
        <v>Middle East &amp; North Africa</v>
      </c>
    </row>
    <row r="1851" spans="1:36">
      <c r="A1851" s="70">
        <v>45169</v>
      </c>
      <c r="B1851" s="70">
        <v>45169</v>
      </c>
      <c r="C1851" s="71">
        <v>892400</v>
      </c>
      <c r="D1851" s="1" t="s">
        <v>8052</v>
      </c>
      <c r="E1851" s="71">
        <v>3366601</v>
      </c>
      <c r="G1851" s="1" t="s">
        <v>8053</v>
      </c>
      <c r="H1851" s="72" t="s">
        <v>8054</v>
      </c>
      <c r="I1851" s="1" t="s">
        <v>8055</v>
      </c>
      <c r="J1851" s="73">
        <v>0.75</v>
      </c>
      <c r="K1851" s="73">
        <v>0.49</v>
      </c>
      <c r="L1851" s="73">
        <v>0.49</v>
      </c>
      <c r="M1851" s="1">
        <v>1</v>
      </c>
      <c r="N1851" s="1" t="s">
        <v>1283</v>
      </c>
      <c r="O1851" s="1" t="s">
        <v>1692</v>
      </c>
      <c r="P1851" s="1">
        <v>50102010</v>
      </c>
      <c r="Q1851" s="73">
        <v>770000000</v>
      </c>
      <c r="R1851" s="74">
        <v>45.15</v>
      </c>
      <c r="S1851" s="1" t="s">
        <v>3317</v>
      </c>
      <c r="T1851" s="75">
        <v>3.7506499999999998</v>
      </c>
      <c r="U1851" s="76">
        <v>4541904736.5123396</v>
      </c>
      <c r="V1851" s="77">
        <v>4541904736.5123396</v>
      </c>
      <c r="W1851" s="77">
        <v>9269193339.8211002</v>
      </c>
      <c r="X1851" s="76">
        <v>7.1202023782999998E-3</v>
      </c>
      <c r="Y1851" s="71">
        <v>0</v>
      </c>
      <c r="Z1851" s="71">
        <v>1</v>
      </c>
      <c r="AA1851" s="71">
        <v>0</v>
      </c>
      <c r="AB1851" s="71">
        <v>0</v>
      </c>
      <c r="AC1851" s="73">
        <v>0</v>
      </c>
      <c r="AD1851" s="73">
        <v>1</v>
      </c>
      <c r="AE1851" s="1" t="s">
        <v>3318</v>
      </c>
      <c r="AF1851" s="1" t="s">
        <v>1450</v>
      </c>
      <c r="AG1851" s="1" t="s">
        <v>1451</v>
      </c>
      <c r="AI1851" s="2" t="str">
        <f>INDEX('ISO2-ISO3'!$D$1:$D$249, MATCH($N1851, 'ISO2-ISO3'!$C$1:$C$249, 0))</f>
        <v>SAU</v>
      </c>
      <c r="AJ1851" s="2" t="str">
        <f>INDEX('WB Country Groups'!$C$2:$C$219, MATCH($AI1851, 'WB Country Groups'!$B$2:$B$219, 0))</f>
        <v>Middle East &amp; North Africa</v>
      </c>
    </row>
    <row r="1852" spans="1:36">
      <c r="A1852" s="70">
        <v>45169</v>
      </c>
      <c r="B1852" s="70">
        <v>45169</v>
      </c>
      <c r="C1852" s="71">
        <v>892400</v>
      </c>
      <c r="D1852" s="1" t="s">
        <v>8056</v>
      </c>
      <c r="E1852" s="71">
        <v>3367301</v>
      </c>
      <c r="G1852" s="1" t="s">
        <v>8057</v>
      </c>
      <c r="H1852" s="72" t="s">
        <v>8058</v>
      </c>
      <c r="I1852" s="1" t="s">
        <v>8059</v>
      </c>
      <c r="J1852" s="73">
        <v>0.5</v>
      </c>
      <c r="K1852" s="73">
        <v>0.49</v>
      </c>
      <c r="L1852" s="73">
        <v>0.49</v>
      </c>
      <c r="M1852" s="1">
        <v>1</v>
      </c>
      <c r="N1852" s="1" t="s">
        <v>1283</v>
      </c>
      <c r="O1852" s="1" t="s">
        <v>1462</v>
      </c>
      <c r="P1852" s="1">
        <v>15101010</v>
      </c>
      <c r="Q1852" s="73">
        <v>562500000</v>
      </c>
      <c r="R1852" s="74">
        <v>42.3</v>
      </c>
      <c r="S1852" s="1" t="s">
        <v>3317</v>
      </c>
      <c r="T1852" s="75">
        <v>3.7506499999999998</v>
      </c>
      <c r="U1852" s="76">
        <v>3108511191.3934898</v>
      </c>
      <c r="V1852" s="77">
        <v>3108511191.3934898</v>
      </c>
      <c r="W1852" s="77">
        <v>6343900390.5989599</v>
      </c>
      <c r="X1852" s="76">
        <v>4.8731160299000003E-3</v>
      </c>
      <c r="Y1852" s="71">
        <v>0</v>
      </c>
      <c r="Z1852" s="71">
        <v>1</v>
      </c>
      <c r="AA1852" s="71">
        <v>0</v>
      </c>
      <c r="AB1852" s="71">
        <v>0</v>
      </c>
      <c r="AC1852" s="73">
        <v>1</v>
      </c>
      <c r="AD1852" s="73">
        <v>0</v>
      </c>
      <c r="AE1852" s="1" t="s">
        <v>3318</v>
      </c>
      <c r="AF1852" s="1" t="s">
        <v>1450</v>
      </c>
      <c r="AG1852" s="1" t="s">
        <v>1451</v>
      </c>
      <c r="AI1852" s="2" t="str">
        <f>INDEX('ISO2-ISO3'!$D$1:$D$249, MATCH($N1852, 'ISO2-ISO3'!$C$1:$C$249, 0))</f>
        <v>SAU</v>
      </c>
      <c r="AJ1852" s="2" t="str">
        <f>INDEX('WB Country Groups'!$C$2:$C$219, MATCH($AI1852, 'WB Country Groups'!$B$2:$B$219, 0))</f>
        <v>Middle East &amp; North Africa</v>
      </c>
    </row>
    <row r="1853" spans="1:36">
      <c r="A1853" s="70">
        <v>45169</v>
      </c>
      <c r="B1853" s="70">
        <v>45169</v>
      </c>
      <c r="C1853" s="71">
        <v>892400</v>
      </c>
      <c r="D1853" s="1" t="s">
        <v>8060</v>
      </c>
      <c r="E1853" s="71">
        <v>3367801</v>
      </c>
      <c r="F1853" s="1">
        <v>706327103</v>
      </c>
      <c r="G1853" s="1" t="s">
        <v>8061</v>
      </c>
      <c r="H1853" s="72" t="s">
        <v>8062</v>
      </c>
      <c r="I1853" s="1" t="s">
        <v>8063</v>
      </c>
      <c r="J1853" s="73">
        <v>1</v>
      </c>
      <c r="K1853" s="73">
        <v>1</v>
      </c>
      <c r="L1853" s="73">
        <v>1</v>
      </c>
      <c r="M1853" s="1">
        <v>1</v>
      </c>
      <c r="N1853" s="1" t="s">
        <v>963</v>
      </c>
      <c r="O1853" s="1" t="s">
        <v>1541</v>
      </c>
      <c r="P1853" s="1">
        <v>10102040</v>
      </c>
      <c r="Q1853" s="73">
        <v>550364102</v>
      </c>
      <c r="R1853" s="74">
        <v>42</v>
      </c>
      <c r="S1853" s="1" t="s">
        <v>1493</v>
      </c>
      <c r="T1853" s="75">
        <v>1.3529500000000001</v>
      </c>
      <c r="U1853" s="76">
        <v>17085104611.404699</v>
      </c>
      <c r="V1853" s="77">
        <v>17085104611.404699</v>
      </c>
      <c r="W1853" s="77">
        <v>17085104611.404699</v>
      </c>
      <c r="X1853" s="76">
        <v>2.6783785558000001E-2</v>
      </c>
      <c r="Y1853" s="71">
        <v>1</v>
      </c>
      <c r="Z1853" s="71">
        <v>0</v>
      </c>
      <c r="AA1853" s="71">
        <v>0</v>
      </c>
      <c r="AB1853" s="71">
        <v>0</v>
      </c>
      <c r="AC1853" s="73">
        <v>1</v>
      </c>
      <c r="AD1853" s="73">
        <v>0</v>
      </c>
      <c r="AE1853" s="1" t="s">
        <v>1494</v>
      </c>
      <c r="AF1853" s="1" t="s">
        <v>1450</v>
      </c>
      <c r="AG1853" s="1" t="s">
        <v>1451</v>
      </c>
      <c r="AI1853" s="2" t="str">
        <f>INDEX('ISO2-ISO3'!$D$1:$D$249, MATCH($N1853, 'ISO2-ISO3'!$C$1:$C$249, 0))</f>
        <v>CAN</v>
      </c>
      <c r="AJ1853" s="2" t="str">
        <f>INDEX('WB Country Groups'!$C$2:$C$219, MATCH($AI1853, 'WB Country Groups'!$B$2:$B$219, 0))</f>
        <v>North America</v>
      </c>
    </row>
    <row r="1854" spans="1:36">
      <c r="A1854" s="70">
        <v>45169</v>
      </c>
      <c r="B1854" s="70">
        <v>45169</v>
      </c>
      <c r="C1854" s="71">
        <v>892400</v>
      </c>
      <c r="D1854" s="1" t="s">
        <v>8064</v>
      </c>
      <c r="E1854" s="71">
        <v>3368101</v>
      </c>
      <c r="F1854" s="1">
        <v>21361100</v>
      </c>
      <c r="G1854" s="1" t="s">
        <v>8065</v>
      </c>
      <c r="H1854" s="72" t="s">
        <v>8066</v>
      </c>
      <c r="I1854" s="1" t="s">
        <v>8067</v>
      </c>
      <c r="J1854" s="73">
        <v>1</v>
      </c>
      <c r="K1854" s="73">
        <v>1</v>
      </c>
      <c r="L1854" s="73">
        <v>1</v>
      </c>
      <c r="M1854" s="1">
        <v>1</v>
      </c>
      <c r="N1854" s="1" t="s">
        <v>963</v>
      </c>
      <c r="O1854" s="1" t="s">
        <v>1548</v>
      </c>
      <c r="P1854" s="1">
        <v>55102010</v>
      </c>
      <c r="Q1854" s="73">
        <v>281602985</v>
      </c>
      <c r="R1854" s="74">
        <v>26.42</v>
      </c>
      <c r="S1854" s="1" t="s">
        <v>1493</v>
      </c>
      <c r="T1854" s="75">
        <v>1.3529500000000001</v>
      </c>
      <c r="U1854" s="76">
        <v>5499058253.2244396</v>
      </c>
      <c r="V1854" s="77">
        <v>5499058253.2244396</v>
      </c>
      <c r="W1854" s="77">
        <v>5499058253.2244396</v>
      </c>
      <c r="X1854" s="76">
        <v>8.6207020897000001E-3</v>
      </c>
      <c r="Y1854" s="71">
        <v>0</v>
      </c>
      <c r="Z1854" s="71">
        <v>1</v>
      </c>
      <c r="AA1854" s="71">
        <v>0</v>
      </c>
      <c r="AB1854" s="71">
        <v>0</v>
      </c>
      <c r="AC1854" s="73">
        <v>1</v>
      </c>
      <c r="AD1854" s="73">
        <v>0</v>
      </c>
      <c r="AE1854" s="1" t="s">
        <v>1494</v>
      </c>
      <c r="AF1854" s="1" t="s">
        <v>1450</v>
      </c>
      <c r="AG1854" s="1" t="s">
        <v>1451</v>
      </c>
      <c r="AI1854" s="2" t="str">
        <f>INDEX('ISO2-ISO3'!$D$1:$D$249, MATCH($N1854, 'ISO2-ISO3'!$C$1:$C$249, 0))</f>
        <v>CAN</v>
      </c>
      <c r="AJ1854" s="2" t="str">
        <f>INDEX('WB Country Groups'!$C$2:$C$219, MATCH($AI1854, 'WB Country Groups'!$B$2:$B$219, 0))</f>
        <v>North America</v>
      </c>
    </row>
    <row r="1855" spans="1:36">
      <c r="A1855" s="70">
        <v>45169</v>
      </c>
      <c r="B1855" s="70">
        <v>45169</v>
      </c>
      <c r="C1855" s="71">
        <v>892400</v>
      </c>
      <c r="D1855" s="1" t="s">
        <v>8068</v>
      </c>
      <c r="E1855" s="71">
        <v>3368501</v>
      </c>
      <c r="F1855" s="1">
        <v>493271100</v>
      </c>
      <c r="G1855" s="1" t="s">
        <v>8069</v>
      </c>
      <c r="H1855" s="72" t="s">
        <v>8070</v>
      </c>
      <c r="I1855" s="1" t="s">
        <v>8071</v>
      </c>
      <c r="J1855" s="73">
        <v>1</v>
      </c>
      <c r="K1855" s="73">
        <v>1</v>
      </c>
      <c r="L1855" s="73">
        <v>1</v>
      </c>
      <c r="M1855" s="1">
        <v>1</v>
      </c>
      <c r="N1855" s="1" t="s">
        <v>963</v>
      </c>
      <c r="O1855" s="1" t="s">
        <v>1541</v>
      </c>
      <c r="P1855" s="1">
        <v>10102040</v>
      </c>
      <c r="Q1855" s="73">
        <v>229153373</v>
      </c>
      <c r="R1855" s="74">
        <v>33.380000000000003</v>
      </c>
      <c r="S1855" s="1" t="s">
        <v>1493</v>
      </c>
      <c r="T1855" s="75">
        <v>1.3529500000000001</v>
      </c>
      <c r="U1855" s="76">
        <v>5653674999.6230497</v>
      </c>
      <c r="V1855" s="77">
        <v>5653674999.6230497</v>
      </c>
      <c r="W1855" s="77">
        <v>5653674999.6230497</v>
      </c>
      <c r="X1855" s="76">
        <v>8.8630899400000008E-3</v>
      </c>
      <c r="Y1855" s="71">
        <v>0</v>
      </c>
      <c r="Z1855" s="71">
        <v>1</v>
      </c>
      <c r="AA1855" s="71">
        <v>0</v>
      </c>
      <c r="AB1855" s="71">
        <v>0</v>
      </c>
      <c r="AC1855" s="73">
        <v>0</v>
      </c>
      <c r="AD1855" s="73">
        <v>1</v>
      </c>
      <c r="AE1855" s="1" t="s">
        <v>1494</v>
      </c>
      <c r="AF1855" s="1" t="s">
        <v>1450</v>
      </c>
      <c r="AG1855" s="1" t="s">
        <v>1451</v>
      </c>
      <c r="AI1855" s="2" t="str">
        <f>INDEX('ISO2-ISO3'!$D$1:$D$249, MATCH($N1855, 'ISO2-ISO3'!$C$1:$C$249, 0))</f>
        <v>CAN</v>
      </c>
      <c r="AJ1855" s="2" t="str">
        <f>INDEX('WB Country Groups'!$C$2:$C$219, MATCH($AI1855, 'WB Country Groups'!$B$2:$B$219, 0))</f>
        <v>North America</v>
      </c>
    </row>
    <row r="1856" spans="1:36">
      <c r="A1856" s="70">
        <v>45169</v>
      </c>
      <c r="B1856" s="70">
        <v>45169</v>
      </c>
      <c r="C1856" s="71">
        <v>892400</v>
      </c>
      <c r="D1856" s="1" t="s">
        <v>8072</v>
      </c>
      <c r="E1856" s="71">
        <v>3368601</v>
      </c>
      <c r="F1856" s="1">
        <v>962879102</v>
      </c>
      <c r="G1856" s="1" t="s">
        <v>8073</v>
      </c>
      <c r="H1856" s="72" t="s">
        <v>8074</v>
      </c>
      <c r="I1856" s="1" t="s">
        <v>8075</v>
      </c>
      <c r="J1856" s="73">
        <v>1</v>
      </c>
      <c r="K1856" s="73">
        <v>1</v>
      </c>
      <c r="L1856" s="73">
        <v>1</v>
      </c>
      <c r="M1856" s="1">
        <v>1</v>
      </c>
      <c r="N1856" s="1" t="s">
        <v>963</v>
      </c>
      <c r="O1856" s="1" t="s">
        <v>1462</v>
      </c>
      <c r="P1856" s="1">
        <v>15104030</v>
      </c>
      <c r="Q1856" s="73">
        <v>451775834</v>
      </c>
      <c r="R1856" s="74">
        <v>58.94</v>
      </c>
      <c r="S1856" s="1" t="s">
        <v>1493</v>
      </c>
      <c r="T1856" s="75">
        <v>1.3529500000000001</v>
      </c>
      <c r="U1856" s="76">
        <v>19681191216.201599</v>
      </c>
      <c r="V1856" s="77">
        <v>19681191216.201599</v>
      </c>
      <c r="W1856" s="77">
        <v>19681191216.201599</v>
      </c>
      <c r="X1856" s="76">
        <v>3.0853589547800001E-2</v>
      </c>
      <c r="Y1856" s="71">
        <v>1</v>
      </c>
      <c r="Z1856" s="71">
        <v>0</v>
      </c>
      <c r="AA1856" s="71">
        <v>0</v>
      </c>
      <c r="AB1856" s="71">
        <v>0</v>
      </c>
      <c r="AC1856" s="73">
        <v>0</v>
      </c>
      <c r="AD1856" s="73">
        <v>1</v>
      </c>
      <c r="AE1856" s="1" t="s">
        <v>1494</v>
      </c>
      <c r="AF1856" s="1" t="s">
        <v>1450</v>
      </c>
      <c r="AG1856" s="1" t="s">
        <v>1451</v>
      </c>
      <c r="AI1856" s="2" t="str">
        <f>INDEX('ISO2-ISO3'!$D$1:$D$249, MATCH($N1856, 'ISO2-ISO3'!$C$1:$C$249, 0))</f>
        <v>CAN</v>
      </c>
      <c r="AJ1856" s="2" t="str">
        <f>INDEX('WB Country Groups'!$C$2:$C$219, MATCH($AI1856, 'WB Country Groups'!$B$2:$B$219, 0))</f>
        <v>North America</v>
      </c>
    </row>
    <row r="1857" spans="1:36">
      <c r="A1857" s="70">
        <v>45169</v>
      </c>
      <c r="B1857" s="70">
        <v>45169</v>
      </c>
      <c r="C1857" s="71">
        <v>892400</v>
      </c>
      <c r="D1857" s="1" t="s">
        <v>8076</v>
      </c>
      <c r="E1857" s="71">
        <v>3369701</v>
      </c>
      <c r="F1857" s="1" t="s">
        <v>8077</v>
      </c>
      <c r="G1857" s="1" t="s">
        <v>8078</v>
      </c>
      <c r="H1857" s="72" t="s">
        <v>8079</v>
      </c>
      <c r="I1857" s="1" t="s">
        <v>8080</v>
      </c>
      <c r="J1857" s="73">
        <v>1</v>
      </c>
      <c r="K1857" s="73">
        <v>1</v>
      </c>
      <c r="L1857" s="73">
        <v>1</v>
      </c>
      <c r="M1857" s="1">
        <v>1</v>
      </c>
      <c r="N1857" s="1" t="s">
        <v>963</v>
      </c>
      <c r="O1857" s="1" t="s">
        <v>1541</v>
      </c>
      <c r="P1857" s="1">
        <v>10102020</v>
      </c>
      <c r="Q1857" s="73">
        <v>612238367</v>
      </c>
      <c r="R1857" s="74">
        <v>20.61</v>
      </c>
      <c r="S1857" s="1" t="s">
        <v>1493</v>
      </c>
      <c r="T1857" s="75">
        <v>1.3529500000000001</v>
      </c>
      <c r="U1857" s="76">
        <v>9326459029.4319801</v>
      </c>
      <c r="V1857" s="77">
        <v>9326459029.4319801</v>
      </c>
      <c r="W1857" s="77">
        <v>9326459029.4319801</v>
      </c>
      <c r="X1857" s="76">
        <v>1.4620798897199999E-2</v>
      </c>
      <c r="Y1857" s="71">
        <v>0</v>
      </c>
      <c r="Z1857" s="71">
        <v>1</v>
      </c>
      <c r="AA1857" s="71">
        <v>0</v>
      </c>
      <c r="AB1857" s="71">
        <v>0</v>
      </c>
      <c r="AC1857" s="73">
        <v>0.65</v>
      </c>
      <c r="AD1857" s="73">
        <v>0.35</v>
      </c>
      <c r="AE1857" s="1" t="s">
        <v>1494</v>
      </c>
      <c r="AF1857" s="1" t="s">
        <v>1450</v>
      </c>
      <c r="AG1857" s="1" t="s">
        <v>1451</v>
      </c>
      <c r="AI1857" s="2" t="str">
        <f>INDEX('ISO2-ISO3'!$D$1:$D$249, MATCH($N1857, 'ISO2-ISO3'!$C$1:$C$249, 0))</f>
        <v>CAN</v>
      </c>
      <c r="AJ1857" s="2" t="str">
        <f>INDEX('WB Country Groups'!$C$2:$C$219, MATCH($AI1857, 'WB Country Groups'!$B$2:$B$219, 0))</f>
        <v>North America</v>
      </c>
    </row>
    <row r="1858" spans="1:36">
      <c r="A1858" s="70">
        <v>45169</v>
      </c>
      <c r="B1858" s="70">
        <v>45169</v>
      </c>
      <c r="C1858" s="71">
        <v>892400</v>
      </c>
      <c r="D1858" s="1" t="s">
        <v>8081</v>
      </c>
      <c r="E1858" s="71">
        <v>3369901</v>
      </c>
      <c r="F1858" s="1">
        <v>766910103</v>
      </c>
      <c r="G1858" s="1" t="s">
        <v>8082</v>
      </c>
      <c r="H1858" s="72">
        <v>2229610</v>
      </c>
      <c r="I1858" s="1" t="s">
        <v>8083</v>
      </c>
      <c r="J1858" s="73">
        <v>1</v>
      </c>
      <c r="K1858" s="73">
        <v>0.49</v>
      </c>
      <c r="L1858" s="73">
        <v>0.49</v>
      </c>
      <c r="M1858" s="1">
        <v>1</v>
      </c>
      <c r="N1858" s="1" t="s">
        <v>963</v>
      </c>
      <c r="O1858" s="1" t="s">
        <v>1564</v>
      </c>
      <c r="P1858" s="1">
        <v>60107010</v>
      </c>
      <c r="Q1858" s="73">
        <v>299861401</v>
      </c>
      <c r="R1858" s="74">
        <v>19.309999999999999</v>
      </c>
      <c r="S1858" s="1" t="s">
        <v>1493</v>
      </c>
      <c r="T1858" s="75">
        <v>1.3529500000000001</v>
      </c>
      <c r="U1858" s="76">
        <v>2097090498.6303301</v>
      </c>
      <c r="V1858" s="77">
        <v>2097090498.6303301</v>
      </c>
      <c r="W1858" s="77">
        <v>4279776527.8169899</v>
      </c>
      <c r="X1858" s="76">
        <v>3.2875433595000001E-3</v>
      </c>
      <c r="Y1858" s="71">
        <v>0</v>
      </c>
      <c r="Z1858" s="71">
        <v>1</v>
      </c>
      <c r="AA1858" s="71">
        <v>0</v>
      </c>
      <c r="AB1858" s="71">
        <v>0</v>
      </c>
      <c r="AC1858" s="73">
        <v>1</v>
      </c>
      <c r="AD1858" s="73">
        <v>0</v>
      </c>
      <c r="AE1858" s="1" t="s">
        <v>1494</v>
      </c>
      <c r="AF1858" s="1" t="s">
        <v>3567</v>
      </c>
      <c r="AG1858" s="1" t="s">
        <v>1451</v>
      </c>
      <c r="AI1858" s="2" t="str">
        <f>INDEX('ISO2-ISO3'!$D$1:$D$249, MATCH($N1858, 'ISO2-ISO3'!$C$1:$C$249, 0))</f>
        <v>CAN</v>
      </c>
      <c r="AJ1858" s="2" t="str">
        <f>INDEX('WB Country Groups'!$C$2:$C$219, MATCH($AI1858, 'WB Country Groups'!$B$2:$B$219, 0))</f>
        <v>North America</v>
      </c>
    </row>
    <row r="1859" spans="1:36">
      <c r="A1859" s="70">
        <v>45169</v>
      </c>
      <c r="B1859" s="70">
        <v>45169</v>
      </c>
      <c r="C1859" s="71">
        <v>892400</v>
      </c>
      <c r="D1859" s="1" t="s">
        <v>8084</v>
      </c>
      <c r="E1859" s="71">
        <v>3371401</v>
      </c>
      <c r="G1859" s="1" t="s">
        <v>8085</v>
      </c>
      <c r="H1859" s="72" t="s">
        <v>8086</v>
      </c>
      <c r="I1859" s="1" t="s">
        <v>8087</v>
      </c>
      <c r="J1859" s="73">
        <v>0.4</v>
      </c>
      <c r="K1859" s="73">
        <v>0.4</v>
      </c>
      <c r="L1859" s="73">
        <v>0.4</v>
      </c>
      <c r="M1859" s="1">
        <v>1</v>
      </c>
      <c r="N1859" s="1" t="s">
        <v>1097</v>
      </c>
      <c r="O1859" s="1" t="s">
        <v>1499</v>
      </c>
      <c r="P1859" s="1">
        <v>30302010</v>
      </c>
      <c r="Q1859" s="73">
        <v>1022703123</v>
      </c>
      <c r="R1859" s="74">
        <v>1005.15</v>
      </c>
      <c r="S1859" s="1" t="s">
        <v>3305</v>
      </c>
      <c r="T1859" s="75">
        <v>82.786249999999995</v>
      </c>
      <c r="U1859" s="76">
        <v>4966863671.60464</v>
      </c>
      <c r="V1859" s="77">
        <v>4966863671.60464</v>
      </c>
      <c r="W1859" s="77">
        <v>12417159179.0116</v>
      </c>
      <c r="X1859" s="76">
        <v>7.7863972449999999E-3</v>
      </c>
      <c r="Y1859" s="71">
        <v>1</v>
      </c>
      <c r="Z1859" s="71">
        <v>0</v>
      </c>
      <c r="AA1859" s="71">
        <v>0</v>
      </c>
      <c r="AB1859" s="71">
        <v>0</v>
      </c>
      <c r="AC1859" s="73">
        <v>0</v>
      </c>
      <c r="AD1859" s="73">
        <v>1</v>
      </c>
      <c r="AE1859" s="1" t="s">
        <v>3306</v>
      </c>
      <c r="AF1859" s="1" t="s">
        <v>1450</v>
      </c>
      <c r="AG1859" s="1" t="s">
        <v>1451</v>
      </c>
      <c r="AI1859" s="2" t="str">
        <f>INDEX('ISO2-ISO3'!$D$1:$D$249, MATCH($N1859, 'ISO2-ISO3'!$C$1:$C$249, 0))</f>
        <v>IND</v>
      </c>
      <c r="AJ1859" s="2" t="str">
        <f>INDEX('WB Country Groups'!$C$2:$C$219, MATCH($AI1859, 'WB Country Groups'!$B$2:$B$219, 0))</f>
        <v>South Asia</v>
      </c>
    </row>
    <row r="1860" spans="1:36">
      <c r="A1860" s="70">
        <v>45169</v>
      </c>
      <c r="B1860" s="70">
        <v>45169</v>
      </c>
      <c r="C1860" s="71">
        <v>892400</v>
      </c>
      <c r="D1860" s="1" t="s">
        <v>8088</v>
      </c>
      <c r="E1860" s="71">
        <v>3380601</v>
      </c>
      <c r="F1860" s="1" t="s">
        <v>8089</v>
      </c>
      <c r="G1860" s="1" t="s">
        <v>8090</v>
      </c>
      <c r="H1860" s="72" t="s">
        <v>8091</v>
      </c>
      <c r="I1860" s="1" t="s">
        <v>8092</v>
      </c>
      <c r="J1860" s="73">
        <v>1</v>
      </c>
      <c r="K1860" s="73">
        <v>1</v>
      </c>
      <c r="L1860" s="73">
        <v>1</v>
      </c>
      <c r="M1860" s="1">
        <v>1</v>
      </c>
      <c r="N1860" s="1" t="s">
        <v>1375</v>
      </c>
      <c r="O1860" s="1" t="s">
        <v>1484</v>
      </c>
      <c r="P1860" s="1">
        <v>40203040</v>
      </c>
      <c r="Q1860" s="73">
        <v>559714868</v>
      </c>
      <c r="R1860" s="74">
        <v>117.99</v>
      </c>
      <c r="S1860" s="1" t="s">
        <v>1448</v>
      </c>
      <c r="T1860" s="75">
        <v>1</v>
      </c>
      <c r="U1860" s="76">
        <v>66040757275.32</v>
      </c>
      <c r="V1860" s="77">
        <v>66040757275.32</v>
      </c>
      <c r="W1860" s="77">
        <v>66040757275.32</v>
      </c>
      <c r="X1860" s="76">
        <v>0.10353003514960001</v>
      </c>
      <c r="Y1860" s="71">
        <v>1</v>
      </c>
      <c r="Z1860" s="71">
        <v>0</v>
      </c>
      <c r="AA1860" s="71">
        <v>0</v>
      </c>
      <c r="AB1860" s="71">
        <v>0</v>
      </c>
      <c r="AC1860" s="73">
        <v>1</v>
      </c>
      <c r="AD1860" s="73">
        <v>0</v>
      </c>
      <c r="AE1860" s="1" t="s">
        <v>1449</v>
      </c>
      <c r="AF1860" s="1" t="s">
        <v>1450</v>
      </c>
      <c r="AG1860" s="1" t="s">
        <v>1451</v>
      </c>
      <c r="AI1860" s="2" t="str">
        <f>INDEX('ISO2-ISO3'!$D$1:$D$249, MATCH($N1860, 'ISO2-ISO3'!$C$1:$C$249, 0))</f>
        <v>USA</v>
      </c>
      <c r="AJ1860" s="2" t="str">
        <f>INDEX('WB Country Groups'!$C$2:$C$219, MATCH($AI1860, 'WB Country Groups'!$B$2:$B$219, 0))</f>
        <v>North America</v>
      </c>
    </row>
    <row r="1861" spans="1:36">
      <c r="A1861" s="70">
        <v>45169</v>
      </c>
      <c r="B1861" s="70">
        <v>45169</v>
      </c>
      <c r="C1861" s="71">
        <v>892400</v>
      </c>
      <c r="D1861" s="1" t="s">
        <v>8093</v>
      </c>
      <c r="E1861" s="71">
        <v>3382101</v>
      </c>
      <c r="G1861" s="1" t="s">
        <v>8094</v>
      </c>
      <c r="H1861" s="72" t="s">
        <v>8095</v>
      </c>
      <c r="I1861" s="1" t="s">
        <v>8096</v>
      </c>
      <c r="J1861" s="73">
        <v>0.7</v>
      </c>
      <c r="K1861" s="73">
        <v>0.7</v>
      </c>
      <c r="L1861" s="73">
        <v>0.7</v>
      </c>
      <c r="M1861" s="1">
        <v>1</v>
      </c>
      <c r="N1861" s="1" t="s">
        <v>1115</v>
      </c>
      <c r="O1861" s="1" t="s">
        <v>1541</v>
      </c>
      <c r="P1861" s="1">
        <v>10102020</v>
      </c>
      <c r="Q1861" s="73">
        <v>1386667167</v>
      </c>
      <c r="R1861" s="74">
        <v>2035</v>
      </c>
      <c r="S1861" s="1" t="s">
        <v>1479</v>
      </c>
      <c r="T1861" s="75">
        <v>145.58500000000001</v>
      </c>
      <c r="U1861" s="76">
        <v>13568069371.0994</v>
      </c>
      <c r="V1861" s="77">
        <v>13568069371.0994</v>
      </c>
      <c r="W1861" s="77">
        <v>19382956244.4277</v>
      </c>
      <c r="X1861" s="76">
        <v>2.1270239119899999E-2</v>
      </c>
      <c r="Y1861" s="71">
        <v>0</v>
      </c>
      <c r="Z1861" s="71">
        <v>1</v>
      </c>
      <c r="AA1861" s="71">
        <v>0</v>
      </c>
      <c r="AB1861" s="71">
        <v>0</v>
      </c>
      <c r="AC1861" s="73">
        <v>1</v>
      </c>
      <c r="AD1861" s="73">
        <v>0</v>
      </c>
      <c r="AE1861" s="1" t="s">
        <v>1480</v>
      </c>
      <c r="AF1861" s="1" t="s">
        <v>1450</v>
      </c>
      <c r="AG1861" s="1" t="s">
        <v>1451</v>
      </c>
      <c r="AI1861" s="2" t="str">
        <f>INDEX('ISO2-ISO3'!$D$1:$D$249, MATCH($N1861, 'ISO2-ISO3'!$C$1:$C$249, 0))</f>
        <v>JPN</v>
      </c>
      <c r="AJ1861" s="2" t="str">
        <f>INDEX('WB Country Groups'!$C$2:$C$219, MATCH($AI1861, 'WB Country Groups'!$B$2:$B$219, 0))</f>
        <v>East Asia &amp; Pacific</v>
      </c>
    </row>
    <row r="1862" spans="1:36">
      <c r="A1862" s="70">
        <v>45169</v>
      </c>
      <c r="B1862" s="70">
        <v>45169</v>
      </c>
      <c r="C1862" s="71">
        <v>892400</v>
      </c>
      <c r="D1862" s="1" t="s">
        <v>8097</v>
      </c>
      <c r="E1862" s="71">
        <v>3382301</v>
      </c>
      <c r="G1862" s="1" t="s">
        <v>8098</v>
      </c>
      <c r="H1862" s="72" t="s">
        <v>8099</v>
      </c>
      <c r="I1862" s="1" t="s">
        <v>8100</v>
      </c>
      <c r="J1862" s="73">
        <v>0.5</v>
      </c>
      <c r="K1862" s="73">
        <v>0.5</v>
      </c>
      <c r="L1862" s="73">
        <v>0.5</v>
      </c>
      <c r="M1862" s="1">
        <v>1</v>
      </c>
      <c r="N1862" s="1" t="s">
        <v>1129</v>
      </c>
      <c r="O1862" s="1" t="s">
        <v>1467</v>
      </c>
      <c r="P1862" s="1">
        <v>20301010</v>
      </c>
      <c r="Q1862" s="73">
        <v>37500000</v>
      </c>
      <c r="R1862" s="74">
        <v>172500</v>
      </c>
      <c r="S1862" s="1" t="s">
        <v>3451</v>
      </c>
      <c r="T1862" s="75">
        <v>1321.75</v>
      </c>
      <c r="U1862" s="76">
        <v>2447039909.2112699</v>
      </c>
      <c r="V1862" s="77">
        <v>2447039909.2112699</v>
      </c>
      <c r="W1862" s="77">
        <v>4894079818.4225502</v>
      </c>
      <c r="X1862" s="76">
        <v>3.8361481344E-3</v>
      </c>
      <c r="Y1862" s="71">
        <v>0</v>
      </c>
      <c r="Z1862" s="71">
        <v>1</v>
      </c>
      <c r="AA1862" s="71">
        <v>0</v>
      </c>
      <c r="AB1862" s="71">
        <v>0</v>
      </c>
      <c r="AC1862" s="73">
        <v>0.65</v>
      </c>
      <c r="AD1862" s="73">
        <v>0.35</v>
      </c>
      <c r="AE1862" s="1" t="s">
        <v>3452</v>
      </c>
      <c r="AF1862" s="1" t="s">
        <v>1450</v>
      </c>
      <c r="AG1862" s="1" t="s">
        <v>1451</v>
      </c>
      <c r="AI1862" s="2" t="str">
        <f>INDEX('ISO2-ISO3'!$D$1:$D$249, MATCH($N1862, 'ISO2-ISO3'!$C$1:$C$249, 0))</f>
        <v>KOR</v>
      </c>
      <c r="AJ1862" s="2" t="str">
        <f>INDEX('WB Country Groups'!$C$2:$C$219, MATCH($AI1862, 'WB Country Groups'!$B$2:$B$219, 0))</f>
        <v>East Asia &amp; Pacific</v>
      </c>
    </row>
    <row r="1863" spans="1:36">
      <c r="A1863" s="70">
        <v>45169</v>
      </c>
      <c r="B1863" s="70">
        <v>45169</v>
      </c>
      <c r="C1863" s="71">
        <v>892400</v>
      </c>
      <c r="D1863" s="1" t="s">
        <v>8101</v>
      </c>
      <c r="E1863" s="71">
        <v>3382902</v>
      </c>
      <c r="G1863" s="1" t="s">
        <v>8102</v>
      </c>
      <c r="H1863" s="72" t="s">
        <v>8103</v>
      </c>
      <c r="I1863" s="1" t="s">
        <v>8104</v>
      </c>
      <c r="J1863" s="73">
        <v>0.4</v>
      </c>
      <c r="K1863" s="73">
        <v>0.3</v>
      </c>
      <c r="L1863" s="73">
        <v>0.06</v>
      </c>
      <c r="M1863" s="1">
        <v>0.2</v>
      </c>
      <c r="N1863" s="1" t="s">
        <v>975</v>
      </c>
      <c r="O1863" s="1" t="s">
        <v>1462</v>
      </c>
      <c r="P1863" s="1">
        <v>15104030</v>
      </c>
      <c r="Q1863" s="73">
        <v>3614443347</v>
      </c>
      <c r="R1863" s="74">
        <v>26.23</v>
      </c>
      <c r="S1863" s="1" t="s">
        <v>3323</v>
      </c>
      <c r="T1863" s="75">
        <v>7.2785000000000002</v>
      </c>
      <c r="U1863" s="76">
        <v>781536159.85554695</v>
      </c>
      <c r="V1863" s="77">
        <v>781536159.85554695</v>
      </c>
      <c r="W1863" s="77">
        <v>14742004135.4244</v>
      </c>
      <c r="X1863" s="76">
        <v>1.2251898590999999E-3</v>
      </c>
      <c r="Y1863" s="71">
        <v>1</v>
      </c>
      <c r="Z1863" s="71">
        <v>0</v>
      </c>
      <c r="AA1863" s="71">
        <v>0</v>
      </c>
      <c r="AB1863" s="71">
        <v>0</v>
      </c>
      <c r="AC1863" s="73">
        <v>0.5</v>
      </c>
      <c r="AD1863" s="73">
        <v>0.5</v>
      </c>
      <c r="AE1863" s="1" t="s">
        <v>3324</v>
      </c>
      <c r="AF1863" s="1" t="s">
        <v>1450</v>
      </c>
      <c r="AG1863" s="1" t="s">
        <v>1585</v>
      </c>
      <c r="AI1863" s="2" t="str">
        <f>INDEX('ISO2-ISO3'!$D$1:$D$249, MATCH($N1863, 'ISO2-ISO3'!$C$1:$C$249, 0))</f>
        <v>CHN</v>
      </c>
      <c r="AJ1863" s="2" t="str">
        <f>INDEX('WB Country Groups'!$C$2:$C$219, MATCH($AI1863, 'WB Country Groups'!$B$2:$B$219, 0))</f>
        <v>East Asia &amp; Pacific</v>
      </c>
    </row>
    <row r="1864" spans="1:36">
      <c r="A1864" s="70">
        <v>45169</v>
      </c>
      <c r="B1864" s="70">
        <v>45169</v>
      </c>
      <c r="C1864" s="71">
        <v>892400</v>
      </c>
      <c r="D1864" s="1" t="s">
        <v>8105</v>
      </c>
      <c r="E1864" s="71">
        <v>3382903</v>
      </c>
      <c r="G1864" s="1" t="s">
        <v>8106</v>
      </c>
      <c r="H1864" s="72" t="s">
        <v>8107</v>
      </c>
      <c r="I1864" s="1" t="s">
        <v>8108</v>
      </c>
      <c r="J1864" s="73">
        <v>0.85</v>
      </c>
      <c r="K1864" s="73">
        <v>0.85</v>
      </c>
      <c r="L1864" s="73">
        <v>0.85</v>
      </c>
      <c r="M1864" s="1">
        <v>1</v>
      </c>
      <c r="N1864" s="1" t="s">
        <v>975</v>
      </c>
      <c r="O1864" s="1" t="s">
        <v>1462</v>
      </c>
      <c r="P1864" s="1">
        <v>15104030</v>
      </c>
      <c r="Q1864" s="73">
        <v>858986178</v>
      </c>
      <c r="R1864" s="74">
        <v>15.86</v>
      </c>
      <c r="S1864" s="1" t="s">
        <v>1565</v>
      </c>
      <c r="T1864" s="75">
        <v>7.8417500000000002</v>
      </c>
      <c r="U1864" s="76">
        <v>1476710257.99318</v>
      </c>
      <c r="V1864" s="77">
        <v>1476710257.99318</v>
      </c>
      <c r="W1864" s="77">
        <v>14742004135.4244</v>
      </c>
      <c r="X1864" s="76">
        <v>2.3149926079999998E-3</v>
      </c>
      <c r="Y1864" s="71">
        <v>1</v>
      </c>
      <c r="Z1864" s="71">
        <v>0</v>
      </c>
      <c r="AA1864" s="71">
        <v>0</v>
      </c>
      <c r="AB1864" s="71">
        <v>0</v>
      </c>
      <c r="AC1864" s="73">
        <v>0.65</v>
      </c>
      <c r="AD1864" s="73">
        <v>0.35</v>
      </c>
      <c r="AE1864" s="1" t="s">
        <v>1566</v>
      </c>
      <c r="AF1864" s="1" t="s">
        <v>1450</v>
      </c>
      <c r="AG1864" s="1" t="s">
        <v>3494</v>
      </c>
      <c r="AI1864" s="2" t="str">
        <f>INDEX('ISO2-ISO3'!$D$1:$D$249, MATCH($N1864, 'ISO2-ISO3'!$C$1:$C$249, 0))</f>
        <v>CHN</v>
      </c>
      <c r="AJ1864" s="2" t="str">
        <f>INDEX('WB Country Groups'!$C$2:$C$219, MATCH($AI1864, 'WB Country Groups'!$B$2:$B$219, 0))</f>
        <v>East Asia &amp; Pacific</v>
      </c>
    </row>
    <row r="1865" spans="1:36">
      <c r="A1865" s="70">
        <v>45169</v>
      </c>
      <c r="B1865" s="70">
        <v>45169</v>
      </c>
      <c r="C1865" s="71">
        <v>892400</v>
      </c>
      <c r="D1865" s="1" t="s">
        <v>8109</v>
      </c>
      <c r="E1865" s="71">
        <v>3383101</v>
      </c>
      <c r="F1865" s="1" t="s">
        <v>8110</v>
      </c>
      <c r="G1865" s="1" t="s">
        <v>8111</v>
      </c>
      <c r="H1865" s="72" t="s">
        <v>8112</v>
      </c>
      <c r="I1865" s="1" t="s">
        <v>8113</v>
      </c>
      <c r="J1865" s="73">
        <v>0.35</v>
      </c>
      <c r="K1865" s="73">
        <v>0.35</v>
      </c>
      <c r="L1865" s="73">
        <v>0.35</v>
      </c>
      <c r="M1865" s="1">
        <v>1</v>
      </c>
      <c r="N1865" s="1" t="s">
        <v>975</v>
      </c>
      <c r="O1865" s="1" t="s">
        <v>1462</v>
      </c>
      <c r="P1865" s="1">
        <v>15105020</v>
      </c>
      <c r="Q1865" s="73">
        <v>4692220811</v>
      </c>
      <c r="R1865" s="74">
        <v>4.3499999999999996</v>
      </c>
      <c r="S1865" s="1" t="s">
        <v>1565</v>
      </c>
      <c r="T1865" s="75">
        <v>7.8417500000000002</v>
      </c>
      <c r="U1865" s="76">
        <v>911009173.30283403</v>
      </c>
      <c r="V1865" s="77">
        <v>911009173.30283403</v>
      </c>
      <c r="W1865" s="77">
        <v>2602883352.2938099</v>
      </c>
      <c r="X1865" s="76">
        <v>1.4281606636E-3</v>
      </c>
      <c r="Y1865" s="71">
        <v>0</v>
      </c>
      <c r="Z1865" s="71">
        <v>1</v>
      </c>
      <c r="AA1865" s="71">
        <v>0</v>
      </c>
      <c r="AB1865" s="71">
        <v>0</v>
      </c>
      <c r="AC1865" s="73">
        <v>1</v>
      </c>
      <c r="AD1865" s="73">
        <v>0</v>
      </c>
      <c r="AE1865" s="1" t="s">
        <v>1566</v>
      </c>
      <c r="AF1865" s="1" t="s">
        <v>1450</v>
      </c>
      <c r="AG1865" s="1" t="s">
        <v>3300</v>
      </c>
      <c r="AI1865" s="2" t="str">
        <f>INDEX('ISO2-ISO3'!$D$1:$D$249, MATCH($N1865, 'ISO2-ISO3'!$C$1:$C$249, 0))</f>
        <v>CHN</v>
      </c>
      <c r="AJ1865" s="2" t="str">
        <f>INDEX('WB Country Groups'!$C$2:$C$219, MATCH($AI1865, 'WB Country Groups'!$B$2:$B$219, 0))</f>
        <v>East Asia &amp; Pacific</v>
      </c>
    </row>
    <row r="1866" spans="1:36">
      <c r="A1866" s="70">
        <v>45169</v>
      </c>
      <c r="B1866" s="70">
        <v>45169</v>
      </c>
      <c r="C1866" s="71">
        <v>892400</v>
      </c>
      <c r="D1866" s="1" t="s">
        <v>8114</v>
      </c>
      <c r="E1866" s="71">
        <v>3383204</v>
      </c>
      <c r="G1866" s="1" t="s">
        <v>8115</v>
      </c>
      <c r="H1866" s="72" t="s">
        <v>8116</v>
      </c>
      <c r="I1866" s="1" t="s">
        <v>8117</v>
      </c>
      <c r="J1866" s="73">
        <v>0.4</v>
      </c>
      <c r="K1866" s="73">
        <v>0.3</v>
      </c>
      <c r="L1866" s="73">
        <v>0.06</v>
      </c>
      <c r="M1866" s="1">
        <v>0.2</v>
      </c>
      <c r="N1866" s="1" t="s">
        <v>975</v>
      </c>
      <c r="O1866" s="1" t="s">
        <v>1467</v>
      </c>
      <c r="P1866" s="1">
        <v>20104020</v>
      </c>
      <c r="Q1866" s="73">
        <v>2778533797</v>
      </c>
      <c r="R1866" s="74">
        <v>16.78</v>
      </c>
      <c r="S1866" s="1" t="s">
        <v>3323</v>
      </c>
      <c r="T1866" s="75">
        <v>7.2785000000000002</v>
      </c>
      <c r="U1866" s="76">
        <v>384341255.31628799</v>
      </c>
      <c r="V1866" s="77">
        <v>384341255.31628799</v>
      </c>
      <c r="W1866" s="77">
        <v>6787794040.9139996</v>
      </c>
      <c r="X1866" s="76">
        <v>6.0251979709999997E-4</v>
      </c>
      <c r="Y1866" s="71">
        <v>1</v>
      </c>
      <c r="Z1866" s="71">
        <v>0</v>
      </c>
      <c r="AA1866" s="71">
        <v>0</v>
      </c>
      <c r="AB1866" s="71">
        <v>0</v>
      </c>
      <c r="AC1866" s="73">
        <v>0</v>
      </c>
      <c r="AD1866" s="73">
        <v>1</v>
      </c>
      <c r="AE1866" s="1" t="s">
        <v>3324</v>
      </c>
      <c r="AF1866" s="1" t="s">
        <v>1450</v>
      </c>
      <c r="AG1866" s="1" t="s">
        <v>1585</v>
      </c>
      <c r="AI1866" s="2" t="str">
        <f>INDEX('ISO2-ISO3'!$D$1:$D$249, MATCH($N1866, 'ISO2-ISO3'!$C$1:$C$249, 0))</f>
        <v>CHN</v>
      </c>
      <c r="AJ1866" s="2" t="str">
        <f>INDEX('WB Country Groups'!$C$2:$C$219, MATCH($AI1866, 'WB Country Groups'!$B$2:$B$219, 0))</f>
        <v>East Asia &amp; Pacific</v>
      </c>
    </row>
    <row r="1867" spans="1:36">
      <c r="A1867" s="70">
        <v>45169</v>
      </c>
      <c r="B1867" s="70">
        <v>45169</v>
      </c>
      <c r="C1867" s="71">
        <v>892400</v>
      </c>
      <c r="D1867" s="1" t="s">
        <v>8118</v>
      </c>
      <c r="E1867" s="71">
        <v>3383601</v>
      </c>
      <c r="G1867" s="1" t="s">
        <v>8119</v>
      </c>
      <c r="H1867" s="72" t="s">
        <v>8120</v>
      </c>
      <c r="I1867" s="1" t="s">
        <v>8121</v>
      </c>
      <c r="J1867" s="73">
        <v>0.85</v>
      </c>
      <c r="K1867" s="73">
        <v>0.85</v>
      </c>
      <c r="L1867" s="73">
        <v>0.85</v>
      </c>
      <c r="M1867" s="1">
        <v>1</v>
      </c>
      <c r="N1867" s="1" t="s">
        <v>975</v>
      </c>
      <c r="O1867" s="1" t="s">
        <v>1462</v>
      </c>
      <c r="P1867" s="1">
        <v>15102010</v>
      </c>
      <c r="Q1867" s="73">
        <v>4558146500</v>
      </c>
      <c r="R1867" s="74">
        <v>3.99</v>
      </c>
      <c r="S1867" s="1" t="s">
        <v>1565</v>
      </c>
      <c r="T1867" s="75">
        <v>7.8417500000000002</v>
      </c>
      <c r="U1867" s="76">
        <v>1971365301.71837</v>
      </c>
      <c r="V1867" s="77">
        <v>1971365301.71837</v>
      </c>
      <c r="W1867" s="77">
        <v>4291737806.1504102</v>
      </c>
      <c r="X1867" s="76">
        <v>3.0904478900999999E-3</v>
      </c>
      <c r="Y1867" s="71">
        <v>1</v>
      </c>
      <c r="Z1867" s="71">
        <v>0</v>
      </c>
      <c r="AA1867" s="71">
        <v>0</v>
      </c>
      <c r="AB1867" s="71">
        <v>0</v>
      </c>
      <c r="AC1867" s="73">
        <v>1</v>
      </c>
      <c r="AD1867" s="73">
        <v>0</v>
      </c>
      <c r="AE1867" s="1" t="s">
        <v>1566</v>
      </c>
      <c r="AF1867" s="1" t="s">
        <v>1450</v>
      </c>
      <c r="AG1867" s="1" t="s">
        <v>3494</v>
      </c>
      <c r="AI1867" s="2" t="str">
        <f>INDEX('ISO2-ISO3'!$D$1:$D$249, MATCH($N1867, 'ISO2-ISO3'!$C$1:$C$249, 0))</f>
        <v>CHN</v>
      </c>
      <c r="AJ1867" s="2" t="str">
        <f>INDEX('WB Country Groups'!$C$2:$C$219, MATCH($AI1867, 'WB Country Groups'!$B$2:$B$219, 0))</f>
        <v>East Asia &amp; Pacific</v>
      </c>
    </row>
    <row r="1868" spans="1:36">
      <c r="A1868" s="70">
        <v>45169</v>
      </c>
      <c r="B1868" s="70">
        <v>45169</v>
      </c>
      <c r="C1868" s="71">
        <v>892400</v>
      </c>
      <c r="D1868" s="1" t="s">
        <v>8122</v>
      </c>
      <c r="E1868" s="71">
        <v>3386601</v>
      </c>
      <c r="G1868" s="1" t="s">
        <v>8123</v>
      </c>
      <c r="H1868" s="72" t="s">
        <v>8124</v>
      </c>
      <c r="I1868" s="1" t="s">
        <v>8125</v>
      </c>
      <c r="J1868" s="73">
        <v>0.55000000000000004</v>
      </c>
      <c r="K1868" s="73">
        <v>0.55000000000000004</v>
      </c>
      <c r="L1868" s="73">
        <v>0.55000000000000004</v>
      </c>
      <c r="M1868" s="1">
        <v>1</v>
      </c>
      <c r="N1868" s="1" t="s">
        <v>1249</v>
      </c>
      <c r="O1868" s="1" t="s">
        <v>1564</v>
      </c>
      <c r="P1868" s="1">
        <v>60201010</v>
      </c>
      <c r="Q1868" s="73">
        <v>3891246370</v>
      </c>
      <c r="R1868" s="74">
        <v>2.6190000000000002</v>
      </c>
      <c r="S1868" s="1" t="s">
        <v>7819</v>
      </c>
      <c r="T1868" s="75">
        <v>3.64</v>
      </c>
      <c r="U1868" s="76">
        <v>1539875229.0292599</v>
      </c>
      <c r="V1868" s="77">
        <v>1539875229.0292599</v>
      </c>
      <c r="W1868" s="77">
        <v>2799773143.6895599</v>
      </c>
      <c r="X1868" s="76">
        <v>2.4140143627000002E-3</v>
      </c>
      <c r="Y1868" s="71">
        <v>0</v>
      </c>
      <c r="Z1868" s="71">
        <v>1</v>
      </c>
      <c r="AA1868" s="71">
        <v>0</v>
      </c>
      <c r="AB1868" s="71">
        <v>0</v>
      </c>
      <c r="AC1868" s="73">
        <v>1</v>
      </c>
      <c r="AD1868" s="73">
        <v>0</v>
      </c>
      <c r="AE1868" s="1" t="s">
        <v>7820</v>
      </c>
      <c r="AF1868" s="1" t="s">
        <v>1450</v>
      </c>
      <c r="AG1868" s="1" t="s">
        <v>1451</v>
      </c>
      <c r="AI1868" s="2" t="str">
        <f>INDEX('ISO2-ISO3'!$D$1:$D$249, MATCH($N1868, 'ISO2-ISO3'!$C$1:$C$249, 0))</f>
        <v>QAT</v>
      </c>
      <c r="AJ1868" s="2" t="str">
        <f>INDEX('WB Country Groups'!$C$2:$C$219, MATCH($AI1868, 'WB Country Groups'!$B$2:$B$219, 0))</f>
        <v>Middle East &amp; North Africa</v>
      </c>
    </row>
    <row r="1869" spans="1:36">
      <c r="A1869" s="70">
        <v>45169</v>
      </c>
      <c r="B1869" s="70">
        <v>45169</v>
      </c>
      <c r="C1869" s="71">
        <v>892400</v>
      </c>
      <c r="D1869" s="1" t="s">
        <v>8126</v>
      </c>
      <c r="E1869" s="71">
        <v>3398101</v>
      </c>
      <c r="G1869" s="1" t="s">
        <v>8127</v>
      </c>
      <c r="H1869" s="72" t="s">
        <v>8128</v>
      </c>
      <c r="I1869" s="1" t="s">
        <v>8129</v>
      </c>
      <c r="J1869" s="73">
        <v>0.7</v>
      </c>
      <c r="K1869" s="73">
        <v>0.7</v>
      </c>
      <c r="L1869" s="73">
        <v>0.7</v>
      </c>
      <c r="M1869" s="1">
        <v>1</v>
      </c>
      <c r="N1869" s="1" t="s">
        <v>1293</v>
      </c>
      <c r="O1869" s="1" t="s">
        <v>1564</v>
      </c>
      <c r="P1869" s="1">
        <v>60102510</v>
      </c>
      <c r="Q1869" s="73">
        <v>4937288654</v>
      </c>
      <c r="R1869" s="74">
        <v>1.68</v>
      </c>
      <c r="S1869" s="1" t="s">
        <v>1834</v>
      </c>
      <c r="T1869" s="75">
        <v>1.3505</v>
      </c>
      <c r="U1869" s="76">
        <v>4299334659.0921898</v>
      </c>
      <c r="V1869" s="77">
        <v>4299334659.0921898</v>
      </c>
      <c r="W1869" s="77">
        <v>6141906655.8459797</v>
      </c>
      <c r="X1869" s="76">
        <v>6.7399328345E-3</v>
      </c>
      <c r="Y1869" s="71">
        <v>0</v>
      </c>
      <c r="Z1869" s="71">
        <v>1</v>
      </c>
      <c r="AA1869" s="71">
        <v>0</v>
      </c>
      <c r="AB1869" s="71">
        <v>0</v>
      </c>
      <c r="AC1869" s="73">
        <v>0</v>
      </c>
      <c r="AD1869" s="73">
        <v>1</v>
      </c>
      <c r="AE1869" s="1" t="s">
        <v>1835</v>
      </c>
      <c r="AF1869" s="1" t="s">
        <v>1450</v>
      </c>
      <c r="AG1869" s="1" t="s">
        <v>1451</v>
      </c>
      <c r="AI1869" s="2" t="str">
        <f>INDEX('ISO2-ISO3'!$D$1:$D$249, MATCH($N1869, 'ISO2-ISO3'!$C$1:$C$249, 0))</f>
        <v>SGP</v>
      </c>
      <c r="AJ1869" s="2" t="str">
        <f>INDEX('WB Country Groups'!$C$2:$C$219, MATCH($AI1869, 'WB Country Groups'!$B$2:$B$219, 0))</f>
        <v>East Asia &amp; Pacific</v>
      </c>
    </row>
    <row r="1870" spans="1:36">
      <c r="A1870" s="70">
        <v>45169</v>
      </c>
      <c r="B1870" s="70">
        <v>45169</v>
      </c>
      <c r="C1870" s="71">
        <v>892400</v>
      </c>
      <c r="D1870" s="1" t="s">
        <v>8130</v>
      </c>
      <c r="E1870" s="71">
        <v>3404301</v>
      </c>
      <c r="F1870" s="1">
        <v>15857105</v>
      </c>
      <c r="G1870" s="1" t="s">
        <v>8131</v>
      </c>
      <c r="H1870" s="72" t="s">
        <v>8132</v>
      </c>
      <c r="I1870" s="1" t="s">
        <v>8133</v>
      </c>
      <c r="J1870" s="73">
        <v>1</v>
      </c>
      <c r="K1870" s="73">
        <v>1</v>
      </c>
      <c r="L1870" s="73">
        <v>1</v>
      </c>
      <c r="M1870" s="1">
        <v>1</v>
      </c>
      <c r="N1870" s="1" t="s">
        <v>963</v>
      </c>
      <c r="O1870" s="1" t="s">
        <v>1548</v>
      </c>
      <c r="P1870" s="1">
        <v>55103010</v>
      </c>
      <c r="Q1870" s="73">
        <v>683444959</v>
      </c>
      <c r="R1870" s="74">
        <v>10.23</v>
      </c>
      <c r="S1870" s="1" t="s">
        <v>1493</v>
      </c>
      <c r="T1870" s="75">
        <v>1.3529500000000001</v>
      </c>
      <c r="U1870" s="76">
        <v>5167701637.5845404</v>
      </c>
      <c r="V1870" s="77">
        <v>5167701637.5845404</v>
      </c>
      <c r="W1870" s="77">
        <v>5167701637.5845404</v>
      </c>
      <c r="X1870" s="76">
        <v>8.1012446594000004E-3</v>
      </c>
      <c r="Y1870" s="71">
        <v>0</v>
      </c>
      <c r="Z1870" s="71">
        <v>1</v>
      </c>
      <c r="AA1870" s="71">
        <v>0</v>
      </c>
      <c r="AB1870" s="71">
        <v>0</v>
      </c>
      <c r="AC1870" s="73">
        <v>1</v>
      </c>
      <c r="AD1870" s="73">
        <v>0</v>
      </c>
      <c r="AE1870" s="1" t="s">
        <v>1494</v>
      </c>
      <c r="AF1870" s="1" t="s">
        <v>1450</v>
      </c>
      <c r="AG1870" s="1" t="s">
        <v>1451</v>
      </c>
      <c r="AI1870" s="2" t="str">
        <f>INDEX('ISO2-ISO3'!$D$1:$D$249, MATCH($N1870, 'ISO2-ISO3'!$C$1:$C$249, 0))</f>
        <v>CAN</v>
      </c>
      <c r="AJ1870" s="2" t="str">
        <f>INDEX('WB Country Groups'!$C$2:$C$219, MATCH($AI1870, 'WB Country Groups'!$B$2:$B$219, 0))</f>
        <v>North America</v>
      </c>
    </row>
    <row r="1871" spans="1:36">
      <c r="A1871" s="70">
        <v>45169</v>
      </c>
      <c r="B1871" s="70">
        <v>45169</v>
      </c>
      <c r="C1871" s="71">
        <v>892400</v>
      </c>
      <c r="D1871" s="1" t="s">
        <v>8134</v>
      </c>
      <c r="E1871" s="71">
        <v>3406501</v>
      </c>
      <c r="F1871" s="1" t="s">
        <v>8135</v>
      </c>
      <c r="G1871" s="1" t="s">
        <v>8136</v>
      </c>
      <c r="H1871" s="72" t="s">
        <v>8137</v>
      </c>
      <c r="I1871" s="1" t="s">
        <v>8138</v>
      </c>
      <c r="J1871" s="73">
        <v>1</v>
      </c>
      <c r="K1871" s="73">
        <v>1</v>
      </c>
      <c r="L1871" s="73">
        <v>1</v>
      </c>
      <c r="M1871" s="1">
        <v>1</v>
      </c>
      <c r="N1871" s="1" t="s">
        <v>963</v>
      </c>
      <c r="O1871" s="1" t="s">
        <v>1467</v>
      </c>
      <c r="P1871" s="1">
        <v>20201070</v>
      </c>
      <c r="Q1871" s="73">
        <v>181524765</v>
      </c>
      <c r="R1871" s="74">
        <v>83.56</v>
      </c>
      <c r="S1871" s="1" t="s">
        <v>1493</v>
      </c>
      <c r="T1871" s="75">
        <v>1.3529500000000001</v>
      </c>
      <c r="U1871" s="76">
        <v>11211212065.0431</v>
      </c>
      <c r="V1871" s="77">
        <v>11211212065.0431</v>
      </c>
      <c r="W1871" s="77">
        <v>11211212065.0431</v>
      </c>
      <c r="X1871" s="76">
        <v>1.75754674394E-2</v>
      </c>
      <c r="Y1871" s="71">
        <v>0</v>
      </c>
      <c r="Z1871" s="71">
        <v>1</v>
      </c>
      <c r="AA1871" s="71">
        <v>0</v>
      </c>
      <c r="AB1871" s="71">
        <v>0</v>
      </c>
      <c r="AC1871" s="73">
        <v>0</v>
      </c>
      <c r="AD1871" s="73">
        <v>1</v>
      </c>
      <c r="AE1871" s="1" t="s">
        <v>1494</v>
      </c>
      <c r="AF1871" s="1" t="s">
        <v>1450</v>
      </c>
      <c r="AG1871" s="1" t="s">
        <v>1451</v>
      </c>
      <c r="AI1871" s="2" t="str">
        <f>INDEX('ISO2-ISO3'!$D$1:$D$249, MATCH($N1871, 'ISO2-ISO3'!$C$1:$C$249, 0))</f>
        <v>CAN</v>
      </c>
      <c r="AJ1871" s="2" t="str">
        <f>INDEX('WB Country Groups'!$C$2:$C$219, MATCH($AI1871, 'WB Country Groups'!$B$2:$B$219, 0))</f>
        <v>North America</v>
      </c>
    </row>
    <row r="1872" spans="1:36">
      <c r="A1872" s="70">
        <v>45169</v>
      </c>
      <c r="B1872" s="70">
        <v>45169</v>
      </c>
      <c r="C1872" s="71">
        <v>892400</v>
      </c>
      <c r="D1872" s="1" t="s">
        <v>8139</v>
      </c>
      <c r="E1872" s="71">
        <v>3406601</v>
      </c>
      <c r="G1872" s="1" t="s">
        <v>8140</v>
      </c>
      <c r="H1872" s="72">
        <v>6889515</v>
      </c>
      <c r="I1872" s="1" t="s">
        <v>8141</v>
      </c>
      <c r="J1872" s="73">
        <v>0.55000000000000004</v>
      </c>
      <c r="K1872" s="73">
        <v>0.55000000000000004</v>
      </c>
      <c r="L1872" s="73">
        <v>0.55000000000000004</v>
      </c>
      <c r="M1872" s="1">
        <v>1</v>
      </c>
      <c r="N1872" s="1" t="s">
        <v>1131</v>
      </c>
      <c r="O1872" s="1" t="s">
        <v>1484</v>
      </c>
      <c r="P1872" s="1">
        <v>40101010</v>
      </c>
      <c r="Q1872" s="73">
        <v>3360561014</v>
      </c>
      <c r="R1872" s="74">
        <v>0.252</v>
      </c>
      <c r="S1872" s="1" t="s">
        <v>7860</v>
      </c>
      <c r="T1872" s="75">
        <v>0.30825000000000002</v>
      </c>
      <c r="U1872" s="76">
        <v>1511025974.1781001</v>
      </c>
      <c r="V1872" s="77">
        <v>1511025974.1781001</v>
      </c>
      <c r="W1872" s="77">
        <v>2747319953.0510898</v>
      </c>
      <c r="X1872" s="76">
        <v>2.3687882858000001E-3</v>
      </c>
      <c r="Y1872" s="71">
        <v>0</v>
      </c>
      <c r="Z1872" s="71">
        <v>1</v>
      </c>
      <c r="AA1872" s="71">
        <v>0</v>
      </c>
      <c r="AB1872" s="71">
        <v>0</v>
      </c>
      <c r="AC1872" s="73">
        <v>1</v>
      </c>
      <c r="AD1872" s="73">
        <v>0</v>
      </c>
      <c r="AE1872" s="1" t="s">
        <v>7861</v>
      </c>
      <c r="AF1872" s="1" t="s">
        <v>1450</v>
      </c>
      <c r="AG1872" s="1" t="s">
        <v>1451</v>
      </c>
      <c r="AI1872" s="2" t="str">
        <f>INDEX('ISO2-ISO3'!$D$1:$D$249, MATCH($N1872, 'ISO2-ISO3'!$C$1:$C$249, 0))</f>
        <v>KWT</v>
      </c>
      <c r="AJ1872" s="2" t="str">
        <f>INDEX('WB Country Groups'!$C$2:$C$219, MATCH($AI1872, 'WB Country Groups'!$B$2:$B$219, 0))</f>
        <v>Middle East &amp; North Africa</v>
      </c>
    </row>
    <row r="1873" spans="1:36">
      <c r="A1873" s="70">
        <v>45169</v>
      </c>
      <c r="B1873" s="70">
        <v>45169</v>
      </c>
      <c r="C1873" s="71">
        <v>892400</v>
      </c>
      <c r="D1873" s="1" t="s">
        <v>8142</v>
      </c>
      <c r="E1873" s="71">
        <v>3411703</v>
      </c>
      <c r="F1873" s="1">
        <v>531229789</v>
      </c>
      <c r="G1873" s="1" t="s">
        <v>8143</v>
      </c>
      <c r="H1873" s="72" t="s">
        <v>8144</v>
      </c>
      <c r="I1873" s="1" t="s">
        <v>8145</v>
      </c>
      <c r="J1873" s="73">
        <v>0.75</v>
      </c>
      <c r="K1873" s="73">
        <v>0.75</v>
      </c>
      <c r="L1873" s="73">
        <v>0.75</v>
      </c>
      <c r="M1873" s="1">
        <v>1</v>
      </c>
      <c r="N1873" s="1" t="s">
        <v>1375</v>
      </c>
      <c r="O1873" s="1" t="s">
        <v>1692</v>
      </c>
      <c r="P1873" s="1">
        <v>50201030</v>
      </c>
      <c r="Q1873" s="73">
        <v>218565844</v>
      </c>
      <c r="R1873" s="74">
        <v>24.44</v>
      </c>
      <c r="S1873" s="1" t="s">
        <v>1448</v>
      </c>
      <c r="T1873" s="75">
        <v>1</v>
      </c>
      <c r="U1873" s="76">
        <v>4006311920.52</v>
      </c>
      <c r="V1873" s="77">
        <v>4006311920.52</v>
      </c>
      <c r="W1873" s="77">
        <v>7950792595.1000004</v>
      </c>
      <c r="X1873" s="76">
        <v>6.2805702275999997E-3</v>
      </c>
      <c r="Y1873" s="71">
        <v>0</v>
      </c>
      <c r="Z1873" s="71">
        <v>1</v>
      </c>
      <c r="AA1873" s="71">
        <v>0</v>
      </c>
      <c r="AB1873" s="71">
        <v>0</v>
      </c>
      <c r="AC1873" s="73">
        <v>1</v>
      </c>
      <c r="AD1873" s="73">
        <v>0</v>
      </c>
      <c r="AE1873" s="1" t="s">
        <v>1475</v>
      </c>
      <c r="AF1873" s="1" t="s">
        <v>8146</v>
      </c>
      <c r="AG1873" s="1" t="s">
        <v>611</v>
      </c>
      <c r="AI1873" s="2" t="str">
        <f>INDEX('ISO2-ISO3'!$D$1:$D$249, MATCH($N1873, 'ISO2-ISO3'!$C$1:$C$249, 0))</f>
        <v>USA</v>
      </c>
      <c r="AJ1873" s="2" t="str">
        <f>INDEX('WB Country Groups'!$C$2:$C$219, MATCH($AI1873, 'WB Country Groups'!$B$2:$B$219, 0))</f>
        <v>North America</v>
      </c>
    </row>
    <row r="1874" spans="1:36">
      <c r="A1874" s="70">
        <v>45169</v>
      </c>
      <c r="B1874" s="70">
        <v>45169</v>
      </c>
      <c r="C1874" s="71">
        <v>892400</v>
      </c>
      <c r="D1874" s="1" t="s">
        <v>8147</v>
      </c>
      <c r="E1874" s="71">
        <v>3412701</v>
      </c>
      <c r="G1874" s="1" t="s">
        <v>8148</v>
      </c>
      <c r="H1874" s="72" t="s">
        <v>8149</v>
      </c>
      <c r="I1874" s="1" t="s">
        <v>8150</v>
      </c>
      <c r="J1874" s="73">
        <v>0.95</v>
      </c>
      <c r="K1874" s="73">
        <v>0.95</v>
      </c>
      <c r="L1874" s="73">
        <v>0.95</v>
      </c>
      <c r="M1874" s="1">
        <v>1</v>
      </c>
      <c r="N1874" s="1" t="s">
        <v>975</v>
      </c>
      <c r="O1874" s="1" t="s">
        <v>1484</v>
      </c>
      <c r="P1874" s="1">
        <v>40101010</v>
      </c>
      <c r="Q1874" s="73">
        <v>83622276395</v>
      </c>
      <c r="R1874" s="74">
        <v>2.66</v>
      </c>
      <c r="S1874" s="1" t="s">
        <v>1565</v>
      </c>
      <c r="T1874" s="75">
        <v>7.8417500000000002</v>
      </c>
      <c r="U1874" s="76">
        <v>26947236579.8661</v>
      </c>
      <c r="V1874" s="77">
        <v>26947236579.8661</v>
      </c>
      <c r="W1874" s="77">
        <v>136781012542.20399</v>
      </c>
      <c r="X1874" s="76">
        <v>4.2244342212300001E-2</v>
      </c>
      <c r="Y1874" s="71">
        <v>1</v>
      </c>
      <c r="Z1874" s="71">
        <v>0</v>
      </c>
      <c r="AA1874" s="71">
        <v>0</v>
      </c>
      <c r="AB1874" s="71">
        <v>0</v>
      </c>
      <c r="AC1874" s="73">
        <v>1</v>
      </c>
      <c r="AD1874" s="73">
        <v>0</v>
      </c>
      <c r="AE1874" s="1" t="s">
        <v>1566</v>
      </c>
      <c r="AF1874" s="1" t="s">
        <v>1450</v>
      </c>
      <c r="AG1874" s="1" t="s">
        <v>3494</v>
      </c>
      <c r="AI1874" s="2" t="str">
        <f>INDEX('ISO2-ISO3'!$D$1:$D$249, MATCH($N1874, 'ISO2-ISO3'!$C$1:$C$249, 0))</f>
        <v>CHN</v>
      </c>
      <c r="AJ1874" s="2" t="str">
        <f>INDEX('WB Country Groups'!$C$2:$C$219, MATCH($AI1874, 'WB Country Groups'!$B$2:$B$219, 0))</f>
        <v>East Asia &amp; Pacific</v>
      </c>
    </row>
    <row r="1875" spans="1:36">
      <c r="A1875" s="70">
        <v>45169</v>
      </c>
      <c r="B1875" s="70">
        <v>45169</v>
      </c>
      <c r="C1875" s="71">
        <v>892400</v>
      </c>
      <c r="D1875" s="1" t="s">
        <v>8151</v>
      </c>
      <c r="E1875" s="71">
        <v>3412703</v>
      </c>
      <c r="G1875" s="1" t="s">
        <v>8152</v>
      </c>
      <c r="H1875" s="72" t="s">
        <v>8153</v>
      </c>
      <c r="I1875" s="1" t="s">
        <v>8154</v>
      </c>
      <c r="J1875" s="73">
        <v>0.05</v>
      </c>
      <c r="K1875" s="73">
        <v>0.05</v>
      </c>
      <c r="L1875" s="73">
        <v>0.01</v>
      </c>
      <c r="M1875" s="1">
        <v>0.2</v>
      </c>
      <c r="N1875" s="1" t="s">
        <v>975</v>
      </c>
      <c r="O1875" s="1" t="s">
        <v>1484</v>
      </c>
      <c r="P1875" s="1">
        <v>40101010</v>
      </c>
      <c r="Q1875" s="73">
        <v>210765514846</v>
      </c>
      <c r="R1875" s="74">
        <v>3.75</v>
      </c>
      <c r="S1875" s="1" t="s">
        <v>3323</v>
      </c>
      <c r="T1875" s="75">
        <v>7.2785000000000002</v>
      </c>
      <c r="U1875" s="76">
        <v>1085897754.58199</v>
      </c>
      <c r="V1875" s="77">
        <v>1085897754.58199</v>
      </c>
      <c r="W1875" s="77">
        <v>136781012542.20399</v>
      </c>
      <c r="X1875" s="76">
        <v>1.7023280371000001E-3</v>
      </c>
      <c r="Y1875" s="71">
        <v>1</v>
      </c>
      <c r="Z1875" s="71">
        <v>0</v>
      </c>
      <c r="AA1875" s="71">
        <v>0</v>
      </c>
      <c r="AB1875" s="71">
        <v>0</v>
      </c>
      <c r="AC1875" s="73">
        <v>1</v>
      </c>
      <c r="AD1875" s="73">
        <v>0</v>
      </c>
      <c r="AE1875" s="1" t="s">
        <v>3324</v>
      </c>
      <c r="AF1875" s="1" t="s">
        <v>1450</v>
      </c>
      <c r="AG1875" s="1" t="s">
        <v>1585</v>
      </c>
      <c r="AI1875" s="2" t="str">
        <f>INDEX('ISO2-ISO3'!$D$1:$D$249, MATCH($N1875, 'ISO2-ISO3'!$C$1:$C$249, 0))</f>
        <v>CHN</v>
      </c>
      <c r="AJ1875" s="2" t="str">
        <f>INDEX('WB Country Groups'!$C$2:$C$219, MATCH($AI1875, 'WB Country Groups'!$B$2:$B$219, 0))</f>
        <v>East Asia &amp; Pacific</v>
      </c>
    </row>
    <row r="1876" spans="1:36">
      <c r="A1876" s="70">
        <v>45169</v>
      </c>
      <c r="B1876" s="70">
        <v>45169</v>
      </c>
      <c r="C1876" s="71">
        <v>892400</v>
      </c>
      <c r="D1876" s="1" t="s">
        <v>8155</v>
      </c>
      <c r="E1876" s="71">
        <v>3412801</v>
      </c>
      <c r="G1876" s="1" t="s">
        <v>8156</v>
      </c>
      <c r="H1876" s="72" t="s">
        <v>8157</v>
      </c>
      <c r="I1876" s="1" t="s">
        <v>8158</v>
      </c>
      <c r="J1876" s="73">
        <v>0.9</v>
      </c>
      <c r="K1876" s="73">
        <v>0.9</v>
      </c>
      <c r="L1876" s="73">
        <v>0.9</v>
      </c>
      <c r="M1876" s="1">
        <v>1</v>
      </c>
      <c r="N1876" s="1" t="s">
        <v>1322</v>
      </c>
      <c r="O1876" s="1" t="s">
        <v>1467</v>
      </c>
      <c r="P1876" s="1">
        <v>20106015</v>
      </c>
      <c r="Q1876" s="73">
        <v>466237449</v>
      </c>
      <c r="R1876" s="74">
        <v>94.5</v>
      </c>
      <c r="S1876" s="1" t="s">
        <v>1613</v>
      </c>
      <c r="T1876" s="75">
        <v>10.9499</v>
      </c>
      <c r="U1876" s="76">
        <v>3621356819.4640999</v>
      </c>
      <c r="V1876" s="77">
        <v>3621356819.4640999</v>
      </c>
      <c r="W1876" s="77">
        <v>4965926808.2630901</v>
      </c>
      <c r="X1876" s="76">
        <v>5.6770881237000002E-3</v>
      </c>
      <c r="Y1876" s="71">
        <v>0</v>
      </c>
      <c r="Z1876" s="71">
        <v>1</v>
      </c>
      <c r="AA1876" s="71">
        <v>0</v>
      </c>
      <c r="AB1876" s="71">
        <v>0</v>
      </c>
      <c r="AC1876" s="73">
        <v>0</v>
      </c>
      <c r="AD1876" s="73">
        <v>1</v>
      </c>
      <c r="AE1876" s="1" t="s">
        <v>1614</v>
      </c>
      <c r="AF1876" s="1" t="s">
        <v>1450</v>
      </c>
      <c r="AG1876" s="1" t="s">
        <v>1619</v>
      </c>
      <c r="AI1876" s="2" t="str">
        <f>INDEX('ISO2-ISO3'!$D$1:$D$249, MATCH($N1876, 'ISO2-ISO3'!$C$1:$C$249, 0))</f>
        <v>SWE</v>
      </c>
      <c r="AJ1876" s="2" t="str">
        <f>INDEX('WB Country Groups'!$C$2:$C$219, MATCH($AI1876, 'WB Country Groups'!$B$2:$B$219, 0))</f>
        <v>Europe &amp; Central Asia</v>
      </c>
    </row>
    <row r="1877" spans="1:36">
      <c r="A1877" s="70">
        <v>45169</v>
      </c>
      <c r="B1877" s="70">
        <v>45169</v>
      </c>
      <c r="C1877" s="71">
        <v>892400</v>
      </c>
      <c r="D1877" s="1" t="s">
        <v>8159</v>
      </c>
      <c r="E1877" s="71">
        <v>3413601</v>
      </c>
      <c r="G1877" s="1" t="s">
        <v>8160</v>
      </c>
      <c r="H1877" s="72" t="s">
        <v>8161</v>
      </c>
      <c r="I1877" s="1" t="s">
        <v>8162</v>
      </c>
      <c r="J1877" s="73">
        <v>0.3</v>
      </c>
      <c r="K1877" s="73">
        <v>0.3</v>
      </c>
      <c r="L1877" s="73">
        <v>0.3</v>
      </c>
      <c r="M1877" s="1">
        <v>1</v>
      </c>
      <c r="N1877" s="1" t="s">
        <v>1042</v>
      </c>
      <c r="O1877" s="1" t="s">
        <v>1467</v>
      </c>
      <c r="P1877" s="1">
        <v>20305010</v>
      </c>
      <c r="Q1877" s="73">
        <v>98960602</v>
      </c>
      <c r="R1877" s="74">
        <v>121.6</v>
      </c>
      <c r="S1877" s="1" t="s">
        <v>1456</v>
      </c>
      <c r="T1877" s="75">
        <v>0.92136177270005104</v>
      </c>
      <c r="U1877" s="76">
        <v>3918203324.6079402</v>
      </c>
      <c r="V1877" s="77">
        <v>3918203324.6079402</v>
      </c>
      <c r="W1877" s="77">
        <v>13060677748.6931</v>
      </c>
      <c r="X1877" s="76">
        <v>6.1424451301999999E-3</v>
      </c>
      <c r="Y1877" s="71">
        <v>0</v>
      </c>
      <c r="Z1877" s="71">
        <v>1</v>
      </c>
      <c r="AA1877" s="71">
        <v>0</v>
      </c>
      <c r="AB1877" s="71">
        <v>0</v>
      </c>
      <c r="AC1877" s="73">
        <v>0</v>
      </c>
      <c r="AD1877" s="73">
        <v>1</v>
      </c>
      <c r="AE1877" s="1" t="s">
        <v>1457</v>
      </c>
      <c r="AF1877" s="1" t="s">
        <v>1450</v>
      </c>
      <c r="AG1877" s="1" t="s">
        <v>1451</v>
      </c>
      <c r="AI1877" s="2" t="str">
        <f>INDEX('ISO2-ISO3'!$D$1:$D$249, MATCH($N1877, 'ISO2-ISO3'!$C$1:$C$249, 0))</f>
        <v>FRA</v>
      </c>
      <c r="AJ1877" s="2" t="str">
        <f>INDEX('WB Country Groups'!$C$2:$C$219, MATCH($AI1877, 'WB Country Groups'!$B$2:$B$219, 0))</f>
        <v>Europe &amp; Central Asia</v>
      </c>
    </row>
    <row r="1878" spans="1:36">
      <c r="A1878" s="70">
        <v>45169</v>
      </c>
      <c r="B1878" s="70">
        <v>45169</v>
      </c>
      <c r="C1878" s="71">
        <v>892400</v>
      </c>
      <c r="D1878" s="1" t="s">
        <v>8163</v>
      </c>
      <c r="E1878" s="71">
        <v>3414501</v>
      </c>
      <c r="F1878" s="1">
        <v>893641100</v>
      </c>
      <c r="G1878" s="1" t="s">
        <v>8164</v>
      </c>
      <c r="H1878" s="72" t="s">
        <v>8165</v>
      </c>
      <c r="I1878" s="1" t="s">
        <v>8166</v>
      </c>
      <c r="J1878" s="73">
        <v>1</v>
      </c>
      <c r="K1878" s="73">
        <v>1</v>
      </c>
      <c r="L1878" s="73">
        <v>1</v>
      </c>
      <c r="M1878" s="1">
        <v>1</v>
      </c>
      <c r="N1878" s="1" t="s">
        <v>1375</v>
      </c>
      <c r="O1878" s="1" t="s">
        <v>1467</v>
      </c>
      <c r="P1878" s="1">
        <v>20101010</v>
      </c>
      <c r="Q1878" s="73">
        <v>54598064</v>
      </c>
      <c r="R1878" s="74">
        <v>903.85</v>
      </c>
      <c r="S1878" s="1" t="s">
        <v>1448</v>
      </c>
      <c r="T1878" s="75">
        <v>1</v>
      </c>
      <c r="U1878" s="76">
        <v>49348460146.400002</v>
      </c>
      <c r="V1878" s="77">
        <v>49348460146.400002</v>
      </c>
      <c r="W1878" s="77">
        <v>49348460146.400002</v>
      </c>
      <c r="X1878" s="76">
        <v>7.7362041628899994E-2</v>
      </c>
      <c r="Y1878" s="71">
        <v>1</v>
      </c>
      <c r="Z1878" s="71">
        <v>0</v>
      </c>
      <c r="AA1878" s="71">
        <v>0</v>
      </c>
      <c r="AB1878" s="71">
        <v>0</v>
      </c>
      <c r="AC1878" s="73">
        <v>0</v>
      </c>
      <c r="AD1878" s="73">
        <v>1</v>
      </c>
      <c r="AE1878" s="1" t="s">
        <v>1449</v>
      </c>
      <c r="AF1878" s="1" t="s">
        <v>1450</v>
      </c>
      <c r="AG1878" s="1" t="s">
        <v>1451</v>
      </c>
      <c r="AI1878" s="2" t="str">
        <f>INDEX('ISO2-ISO3'!$D$1:$D$249, MATCH($N1878, 'ISO2-ISO3'!$C$1:$C$249, 0))</f>
        <v>USA</v>
      </c>
      <c r="AJ1878" s="2" t="str">
        <f>INDEX('WB Country Groups'!$C$2:$C$219, MATCH($AI1878, 'WB Country Groups'!$B$2:$B$219, 0))</f>
        <v>North America</v>
      </c>
    </row>
    <row r="1879" spans="1:36">
      <c r="A1879" s="70">
        <v>45169</v>
      </c>
      <c r="B1879" s="70">
        <v>45169</v>
      </c>
      <c r="C1879" s="71">
        <v>892400</v>
      </c>
      <c r="D1879" s="1" t="s">
        <v>8167</v>
      </c>
      <c r="E1879" s="71">
        <v>3417901</v>
      </c>
      <c r="G1879" s="1" t="s">
        <v>8168</v>
      </c>
      <c r="H1879" s="72" t="s">
        <v>8169</v>
      </c>
      <c r="I1879" s="1" t="s">
        <v>8170</v>
      </c>
      <c r="J1879" s="73">
        <v>0.85</v>
      </c>
      <c r="K1879" s="73">
        <v>0.85</v>
      </c>
      <c r="L1879" s="73">
        <v>0.85</v>
      </c>
      <c r="M1879" s="1">
        <v>1</v>
      </c>
      <c r="N1879" s="1" t="s">
        <v>945</v>
      </c>
      <c r="O1879" s="1" t="s">
        <v>1467</v>
      </c>
      <c r="P1879" s="1">
        <v>20304040</v>
      </c>
      <c r="Q1879" s="73">
        <v>1055962942</v>
      </c>
      <c r="R1879" s="74">
        <v>63.25</v>
      </c>
      <c r="S1879" s="1" t="s">
        <v>3542</v>
      </c>
      <c r="T1879" s="75">
        <v>4.9509499999999997</v>
      </c>
      <c r="U1879" s="76">
        <v>11466730156.692101</v>
      </c>
      <c r="V1879" s="77">
        <v>11466730156.692101</v>
      </c>
      <c r="W1879" s="77">
        <v>13490270772.579</v>
      </c>
      <c r="X1879" s="76">
        <v>1.7976035181200001E-2</v>
      </c>
      <c r="Y1879" s="71">
        <v>1</v>
      </c>
      <c r="Z1879" s="71">
        <v>0</v>
      </c>
      <c r="AA1879" s="71">
        <v>0</v>
      </c>
      <c r="AB1879" s="71">
        <v>0</v>
      </c>
      <c r="AC1879" s="73">
        <v>0</v>
      </c>
      <c r="AD1879" s="73">
        <v>1</v>
      </c>
      <c r="AE1879" s="1" t="s">
        <v>3543</v>
      </c>
      <c r="AF1879" s="1" t="s">
        <v>3544</v>
      </c>
      <c r="AG1879" s="1" t="s">
        <v>1451</v>
      </c>
      <c r="AI1879" s="2" t="str">
        <f>INDEX('ISO2-ISO3'!$D$1:$D$249, MATCH($N1879, 'ISO2-ISO3'!$C$1:$C$249, 0))</f>
        <v>BRA</v>
      </c>
      <c r="AJ1879" s="2" t="str">
        <f>INDEX('WB Country Groups'!$C$2:$C$219, MATCH($AI1879, 'WB Country Groups'!$B$2:$B$219, 0))</f>
        <v>Latin America &amp; Caribbean</v>
      </c>
    </row>
    <row r="1880" spans="1:36">
      <c r="A1880" s="70">
        <v>45169</v>
      </c>
      <c r="B1880" s="70">
        <v>45169</v>
      </c>
      <c r="C1880" s="71">
        <v>892400</v>
      </c>
      <c r="D1880" s="1" t="s">
        <v>8171</v>
      </c>
      <c r="E1880" s="71">
        <v>3420201</v>
      </c>
      <c r="F1880" s="1">
        <v>134921105</v>
      </c>
      <c r="G1880" s="1" t="s">
        <v>8172</v>
      </c>
      <c r="H1880" s="72">
        <v>2117599</v>
      </c>
      <c r="I1880" s="1" t="s">
        <v>8173</v>
      </c>
      <c r="J1880" s="73">
        <v>1</v>
      </c>
      <c r="K1880" s="73">
        <v>0.49</v>
      </c>
      <c r="L1880" s="73">
        <v>0.49</v>
      </c>
      <c r="M1880" s="1">
        <v>1</v>
      </c>
      <c r="N1880" s="1" t="s">
        <v>963</v>
      </c>
      <c r="O1880" s="1" t="s">
        <v>1564</v>
      </c>
      <c r="P1880" s="1">
        <v>60106010</v>
      </c>
      <c r="Q1880" s="73">
        <v>169289307</v>
      </c>
      <c r="R1880" s="74">
        <v>48.47</v>
      </c>
      <c r="S1880" s="1" t="s">
        <v>1493</v>
      </c>
      <c r="T1880" s="75">
        <v>1.3529500000000001</v>
      </c>
      <c r="U1880" s="76">
        <v>2971781535.1950202</v>
      </c>
      <c r="V1880" s="77">
        <v>2971781535.1950202</v>
      </c>
      <c r="W1880" s="77">
        <v>6064860275.9082003</v>
      </c>
      <c r="X1880" s="76">
        <v>4.6587692129999997E-3</v>
      </c>
      <c r="Y1880" s="71">
        <v>0</v>
      </c>
      <c r="Z1880" s="71">
        <v>1</v>
      </c>
      <c r="AA1880" s="71">
        <v>0</v>
      </c>
      <c r="AB1880" s="71">
        <v>0</v>
      </c>
      <c r="AC1880" s="73">
        <v>1</v>
      </c>
      <c r="AD1880" s="73">
        <v>0</v>
      </c>
      <c r="AE1880" s="1" t="s">
        <v>1494</v>
      </c>
      <c r="AF1880" s="1" t="s">
        <v>3567</v>
      </c>
      <c r="AG1880" s="1" t="s">
        <v>1451</v>
      </c>
      <c r="AI1880" s="2" t="str">
        <f>INDEX('ISO2-ISO3'!$D$1:$D$249, MATCH($N1880, 'ISO2-ISO3'!$C$1:$C$249, 0))</f>
        <v>CAN</v>
      </c>
      <c r="AJ1880" s="2" t="str">
        <f>INDEX('WB Country Groups'!$C$2:$C$219, MATCH($AI1880, 'WB Country Groups'!$B$2:$B$219, 0))</f>
        <v>North America</v>
      </c>
    </row>
    <row r="1881" spans="1:36">
      <c r="A1881" s="70">
        <v>45169</v>
      </c>
      <c r="B1881" s="70">
        <v>45169</v>
      </c>
      <c r="C1881" s="71">
        <v>892400</v>
      </c>
      <c r="D1881" s="1" t="s">
        <v>8174</v>
      </c>
      <c r="E1881" s="71">
        <v>3423901</v>
      </c>
      <c r="F1881" s="1">
        <v>666511100</v>
      </c>
      <c r="G1881" s="1" t="s">
        <v>8175</v>
      </c>
      <c r="H1881" s="72" t="s">
        <v>8176</v>
      </c>
      <c r="I1881" s="1" t="s">
        <v>8177</v>
      </c>
      <c r="J1881" s="73">
        <v>1</v>
      </c>
      <c r="K1881" s="73">
        <v>1</v>
      </c>
      <c r="L1881" s="73">
        <v>1</v>
      </c>
      <c r="M1881" s="1">
        <v>1</v>
      </c>
      <c r="N1881" s="1" t="s">
        <v>963</v>
      </c>
      <c r="O1881" s="1" t="s">
        <v>1548</v>
      </c>
      <c r="P1881" s="1">
        <v>55105020</v>
      </c>
      <c r="Q1881" s="73">
        <v>250728253</v>
      </c>
      <c r="R1881" s="74">
        <v>25.55</v>
      </c>
      <c r="S1881" s="1" t="s">
        <v>1493</v>
      </c>
      <c r="T1881" s="75">
        <v>1.3529500000000001</v>
      </c>
      <c r="U1881" s="76">
        <v>4734917671.86518</v>
      </c>
      <c r="V1881" s="77">
        <v>4734917671.86518</v>
      </c>
      <c r="W1881" s="77">
        <v>4734917671.86518</v>
      </c>
      <c r="X1881" s="76">
        <v>7.4227827363000003E-3</v>
      </c>
      <c r="Y1881" s="71">
        <v>0</v>
      </c>
      <c r="Z1881" s="71">
        <v>1</v>
      </c>
      <c r="AA1881" s="71">
        <v>0</v>
      </c>
      <c r="AB1881" s="71">
        <v>0</v>
      </c>
      <c r="AC1881" s="73">
        <v>0</v>
      </c>
      <c r="AD1881" s="73">
        <v>1</v>
      </c>
      <c r="AE1881" s="1" t="s">
        <v>1494</v>
      </c>
      <c r="AF1881" s="1" t="s">
        <v>1450</v>
      </c>
      <c r="AG1881" s="1" t="s">
        <v>1451</v>
      </c>
      <c r="AI1881" s="2" t="str">
        <f>INDEX('ISO2-ISO3'!$D$1:$D$249, MATCH($N1881, 'ISO2-ISO3'!$C$1:$C$249, 0))</f>
        <v>CAN</v>
      </c>
      <c r="AJ1881" s="2" t="str">
        <f>INDEX('WB Country Groups'!$C$2:$C$219, MATCH($AI1881, 'WB Country Groups'!$B$2:$B$219, 0))</f>
        <v>North America</v>
      </c>
    </row>
    <row r="1882" spans="1:36">
      <c r="A1882" s="70">
        <v>45169</v>
      </c>
      <c r="B1882" s="70">
        <v>45169</v>
      </c>
      <c r="C1882" s="71">
        <v>892400</v>
      </c>
      <c r="D1882" s="1" t="s">
        <v>8178</v>
      </c>
      <c r="E1882" s="71">
        <v>3426201</v>
      </c>
      <c r="F1882" s="1" t="s">
        <v>8179</v>
      </c>
      <c r="G1882" s="1" t="s">
        <v>8180</v>
      </c>
      <c r="H1882" s="72" t="s">
        <v>8181</v>
      </c>
      <c r="I1882" s="1" t="s">
        <v>8182</v>
      </c>
      <c r="J1882" s="73">
        <v>0.9</v>
      </c>
      <c r="K1882" s="73">
        <v>0.9</v>
      </c>
      <c r="L1882" s="73">
        <v>0.9</v>
      </c>
      <c r="M1882" s="1">
        <v>1</v>
      </c>
      <c r="N1882" s="1" t="s">
        <v>963</v>
      </c>
      <c r="O1882" s="1" t="s">
        <v>1467</v>
      </c>
      <c r="P1882" s="1">
        <v>20304030</v>
      </c>
      <c r="Q1882" s="73">
        <v>86771197</v>
      </c>
      <c r="R1882" s="74">
        <v>184.12</v>
      </c>
      <c r="S1882" s="1" t="s">
        <v>1493</v>
      </c>
      <c r="T1882" s="75">
        <v>1.3529500000000001</v>
      </c>
      <c r="U1882" s="76">
        <v>10627651807.1444</v>
      </c>
      <c r="V1882" s="77">
        <v>10627651807.1444</v>
      </c>
      <c r="W1882" s="77">
        <v>11808502007.9382</v>
      </c>
      <c r="X1882" s="76">
        <v>1.6660638226200002E-2</v>
      </c>
      <c r="Y1882" s="71">
        <v>0</v>
      </c>
      <c r="Z1882" s="71">
        <v>1</v>
      </c>
      <c r="AA1882" s="71">
        <v>0</v>
      </c>
      <c r="AB1882" s="71">
        <v>0</v>
      </c>
      <c r="AC1882" s="73">
        <v>0</v>
      </c>
      <c r="AD1882" s="73">
        <v>1</v>
      </c>
      <c r="AE1882" s="1" t="s">
        <v>1494</v>
      </c>
      <c r="AF1882" s="1" t="s">
        <v>1450</v>
      </c>
      <c r="AG1882" s="1" t="s">
        <v>1451</v>
      </c>
      <c r="AI1882" s="2" t="str">
        <f>INDEX('ISO2-ISO3'!$D$1:$D$249, MATCH($N1882, 'ISO2-ISO3'!$C$1:$C$249, 0))</f>
        <v>CAN</v>
      </c>
      <c r="AJ1882" s="2" t="str">
        <f>INDEX('WB Country Groups'!$C$2:$C$219, MATCH($AI1882, 'WB Country Groups'!$B$2:$B$219, 0))</f>
        <v>North America</v>
      </c>
    </row>
    <row r="1883" spans="1:36">
      <c r="A1883" s="70">
        <v>45169</v>
      </c>
      <c r="B1883" s="70">
        <v>45169</v>
      </c>
      <c r="C1883" s="71">
        <v>892400</v>
      </c>
      <c r="D1883" s="1" t="s">
        <v>8183</v>
      </c>
      <c r="E1883" s="71">
        <v>3427201</v>
      </c>
      <c r="G1883" s="1" t="s">
        <v>8184</v>
      </c>
      <c r="H1883" s="72" t="s">
        <v>8185</v>
      </c>
      <c r="I1883" s="1" t="s">
        <v>8186</v>
      </c>
      <c r="J1883" s="73">
        <v>0.65</v>
      </c>
      <c r="K1883" s="73">
        <v>0.65</v>
      </c>
      <c r="L1883" s="73">
        <v>0.65</v>
      </c>
      <c r="M1883" s="1">
        <v>1</v>
      </c>
      <c r="N1883" s="1" t="s">
        <v>1324</v>
      </c>
      <c r="O1883" s="1" t="s">
        <v>1455</v>
      </c>
      <c r="P1883" s="1">
        <v>25504040</v>
      </c>
      <c r="Q1883" s="73">
        <v>151649028</v>
      </c>
      <c r="R1883" s="74">
        <v>39.36</v>
      </c>
      <c r="S1883" s="1" t="s">
        <v>1468</v>
      </c>
      <c r="T1883" s="75">
        <v>0.88324999999999998</v>
      </c>
      <c r="U1883" s="76">
        <v>4392628058.1398201</v>
      </c>
      <c r="V1883" s="77">
        <v>4392628058.1398201</v>
      </c>
      <c r="W1883" s="77">
        <v>6757889320.2151098</v>
      </c>
      <c r="X1883" s="76">
        <v>6.8861859860999998E-3</v>
      </c>
      <c r="Y1883" s="71">
        <v>0</v>
      </c>
      <c r="Z1883" s="71">
        <v>1</v>
      </c>
      <c r="AA1883" s="71">
        <v>0</v>
      </c>
      <c r="AB1883" s="71">
        <v>0</v>
      </c>
      <c r="AC1883" s="73">
        <v>0.5</v>
      </c>
      <c r="AD1883" s="73">
        <v>0.5</v>
      </c>
      <c r="AE1883" s="1" t="s">
        <v>1469</v>
      </c>
      <c r="AF1883" s="1" t="s">
        <v>1470</v>
      </c>
      <c r="AG1883" s="1" t="s">
        <v>1451</v>
      </c>
      <c r="AI1883" s="2" t="str">
        <f>INDEX('ISO2-ISO3'!$D$1:$D$249, MATCH($N1883, 'ISO2-ISO3'!$C$1:$C$249, 0))</f>
        <v>CHE</v>
      </c>
      <c r="AJ1883" s="2" t="str">
        <f>INDEX('WB Country Groups'!$C$2:$C$219, MATCH($AI1883, 'WB Country Groups'!$B$2:$B$219, 0))</f>
        <v>Europe &amp; Central Asia</v>
      </c>
    </row>
    <row r="1884" spans="1:36">
      <c r="A1884" s="70">
        <v>45169</v>
      </c>
      <c r="B1884" s="70">
        <v>45169</v>
      </c>
      <c r="C1884" s="71">
        <v>892400</v>
      </c>
      <c r="D1884" s="1" t="s">
        <v>8187</v>
      </c>
      <c r="E1884" s="71">
        <v>3428001</v>
      </c>
      <c r="G1884" s="1" t="s">
        <v>8188</v>
      </c>
      <c r="H1884" s="72">
        <v>5922961</v>
      </c>
      <c r="I1884" s="1" t="s">
        <v>8189</v>
      </c>
      <c r="J1884" s="73">
        <v>0.45</v>
      </c>
      <c r="K1884" s="73">
        <v>0.45</v>
      </c>
      <c r="L1884" s="73">
        <v>0.45</v>
      </c>
      <c r="M1884" s="1">
        <v>1</v>
      </c>
      <c r="N1884" s="1" t="s">
        <v>1058</v>
      </c>
      <c r="O1884" s="1" t="s">
        <v>1447</v>
      </c>
      <c r="P1884" s="1">
        <v>35101010</v>
      </c>
      <c r="Q1884" s="73">
        <v>89440570</v>
      </c>
      <c r="R1884" s="74">
        <v>91.72</v>
      </c>
      <c r="S1884" s="1" t="s">
        <v>1456</v>
      </c>
      <c r="T1884" s="75">
        <v>0.92136177270005104</v>
      </c>
      <c r="U1884" s="76">
        <v>4006645593.03546</v>
      </c>
      <c r="V1884" s="77">
        <v>4006645593.03546</v>
      </c>
      <c r="W1884" s="77">
        <v>8903656873.4121399</v>
      </c>
      <c r="X1884" s="76">
        <v>6.2810933155999999E-3</v>
      </c>
      <c r="Y1884" s="71">
        <v>0</v>
      </c>
      <c r="Z1884" s="71">
        <v>1</v>
      </c>
      <c r="AA1884" s="71">
        <v>0</v>
      </c>
      <c r="AB1884" s="71">
        <v>0</v>
      </c>
      <c r="AC1884" s="73">
        <v>0</v>
      </c>
      <c r="AD1884" s="73">
        <v>1</v>
      </c>
      <c r="AE1884" s="1" t="s">
        <v>1523</v>
      </c>
      <c r="AF1884" s="1" t="s">
        <v>1524</v>
      </c>
      <c r="AG1884" s="1" t="s">
        <v>1451</v>
      </c>
      <c r="AI1884" s="2" t="str">
        <f>INDEX('ISO2-ISO3'!$D$1:$D$249, MATCH($N1884, 'ISO2-ISO3'!$C$1:$C$249, 0))</f>
        <v>DEU</v>
      </c>
      <c r="AJ1884" s="2" t="str">
        <f>INDEX('WB Country Groups'!$C$2:$C$219, MATCH($AI1884, 'WB Country Groups'!$B$2:$B$219, 0))</f>
        <v>Europe &amp; Central Asia</v>
      </c>
    </row>
    <row r="1885" spans="1:36">
      <c r="A1885" s="70">
        <v>45169</v>
      </c>
      <c r="B1885" s="70">
        <v>45169</v>
      </c>
      <c r="C1885" s="71">
        <v>892400</v>
      </c>
      <c r="D1885" s="1" t="s">
        <v>8190</v>
      </c>
      <c r="E1885" s="71">
        <v>3429901</v>
      </c>
      <c r="G1885" s="1" t="s">
        <v>8191</v>
      </c>
      <c r="H1885" s="72" t="s">
        <v>8192</v>
      </c>
      <c r="I1885" s="1" t="s">
        <v>8193</v>
      </c>
      <c r="J1885" s="73">
        <v>0.75</v>
      </c>
      <c r="K1885" s="73">
        <v>0.75</v>
      </c>
      <c r="L1885" s="73">
        <v>0.75</v>
      </c>
      <c r="M1885" s="1">
        <v>1</v>
      </c>
      <c r="N1885" s="1" t="s">
        <v>1042</v>
      </c>
      <c r="O1885" s="1" t="s">
        <v>1462</v>
      </c>
      <c r="P1885" s="1">
        <v>15101050</v>
      </c>
      <c r="Q1885" s="73">
        <v>75043514</v>
      </c>
      <c r="R1885" s="74">
        <v>96.64</v>
      </c>
      <c r="S1885" s="1" t="s">
        <v>1456</v>
      </c>
      <c r="T1885" s="75">
        <v>0.92136177270005104</v>
      </c>
      <c r="U1885" s="76">
        <v>5903385679.6343498</v>
      </c>
      <c r="V1885" s="77">
        <v>5903385679.6343498</v>
      </c>
      <c r="W1885" s="77">
        <v>7871180906.1791401</v>
      </c>
      <c r="X1885" s="76">
        <v>9.2545535837000002E-3</v>
      </c>
      <c r="Y1885" s="71">
        <v>0</v>
      </c>
      <c r="Z1885" s="71">
        <v>1</v>
      </c>
      <c r="AA1885" s="71">
        <v>0</v>
      </c>
      <c r="AB1885" s="71">
        <v>0</v>
      </c>
      <c r="AC1885" s="73">
        <v>1</v>
      </c>
      <c r="AD1885" s="73">
        <v>0</v>
      </c>
      <c r="AE1885" s="1" t="s">
        <v>1457</v>
      </c>
      <c r="AF1885" s="1" t="s">
        <v>1450</v>
      </c>
      <c r="AG1885" s="1" t="s">
        <v>1451</v>
      </c>
      <c r="AI1885" s="2" t="str">
        <f>INDEX('ISO2-ISO3'!$D$1:$D$249, MATCH($N1885, 'ISO2-ISO3'!$C$1:$C$249, 0))</f>
        <v>FRA</v>
      </c>
      <c r="AJ1885" s="2" t="str">
        <f>INDEX('WB Country Groups'!$C$2:$C$219, MATCH($AI1885, 'WB Country Groups'!$B$2:$B$219, 0))</f>
        <v>Europe &amp; Central Asia</v>
      </c>
    </row>
    <row r="1886" spans="1:36">
      <c r="A1886" s="70">
        <v>45169</v>
      </c>
      <c r="B1886" s="70">
        <v>45169</v>
      </c>
      <c r="C1886" s="71">
        <v>892400</v>
      </c>
      <c r="D1886" s="1" t="s">
        <v>8194</v>
      </c>
      <c r="E1886" s="71">
        <v>3430001</v>
      </c>
      <c r="G1886" s="1" t="s">
        <v>8195</v>
      </c>
      <c r="H1886" s="72">
        <v>7745638</v>
      </c>
      <c r="I1886" s="1" t="s">
        <v>8196</v>
      </c>
      <c r="J1886" s="73">
        <v>0.5</v>
      </c>
      <c r="K1886" s="73">
        <v>0.5</v>
      </c>
      <c r="L1886" s="73">
        <v>0.5</v>
      </c>
      <c r="M1886" s="1">
        <v>1</v>
      </c>
      <c r="N1886" s="1" t="s">
        <v>1042</v>
      </c>
      <c r="O1886" s="1" t="s">
        <v>1564</v>
      </c>
      <c r="P1886" s="1">
        <v>60104010</v>
      </c>
      <c r="Q1886" s="73">
        <v>94785696</v>
      </c>
      <c r="R1886" s="74">
        <v>45.06</v>
      </c>
      <c r="S1886" s="1" t="s">
        <v>1456</v>
      </c>
      <c r="T1886" s="75">
        <v>0.92136177270005104</v>
      </c>
      <c r="U1886" s="76">
        <v>2317788510.61061</v>
      </c>
      <c r="V1886" s="77">
        <v>2317788510.61061</v>
      </c>
      <c r="W1886" s="77">
        <v>4635577021.22122</v>
      </c>
      <c r="X1886" s="76">
        <v>3.6335247484999998E-3</v>
      </c>
      <c r="Y1886" s="71">
        <v>0</v>
      </c>
      <c r="Z1886" s="71">
        <v>1</v>
      </c>
      <c r="AA1886" s="71">
        <v>0</v>
      </c>
      <c r="AB1886" s="71">
        <v>0</v>
      </c>
      <c r="AC1886" s="73">
        <v>1</v>
      </c>
      <c r="AD1886" s="73">
        <v>0</v>
      </c>
      <c r="AE1886" s="1" t="s">
        <v>1457</v>
      </c>
      <c r="AF1886" s="1" t="s">
        <v>1450</v>
      </c>
      <c r="AG1886" s="1" t="s">
        <v>1451</v>
      </c>
      <c r="AI1886" s="2" t="str">
        <f>INDEX('ISO2-ISO3'!$D$1:$D$249, MATCH($N1886, 'ISO2-ISO3'!$C$1:$C$249, 0))</f>
        <v>FRA</v>
      </c>
      <c r="AJ1886" s="2" t="str">
        <f>INDEX('WB Country Groups'!$C$2:$C$219, MATCH($AI1886, 'WB Country Groups'!$B$2:$B$219, 0))</f>
        <v>Europe &amp; Central Asia</v>
      </c>
    </row>
    <row r="1887" spans="1:36">
      <c r="A1887" s="70">
        <v>45169</v>
      </c>
      <c r="B1887" s="70">
        <v>45169</v>
      </c>
      <c r="C1887" s="71">
        <v>892400</v>
      </c>
      <c r="D1887" s="1" t="s">
        <v>8197</v>
      </c>
      <c r="E1887" s="71">
        <v>3430101</v>
      </c>
      <c r="G1887" s="1" t="s">
        <v>8198</v>
      </c>
      <c r="H1887" s="72" t="s">
        <v>8199</v>
      </c>
      <c r="I1887" s="1" t="s">
        <v>8200</v>
      </c>
      <c r="J1887" s="73">
        <v>0.45</v>
      </c>
      <c r="K1887" s="73">
        <v>0.45</v>
      </c>
      <c r="L1887" s="73">
        <v>0.45</v>
      </c>
      <c r="M1887" s="1">
        <v>1</v>
      </c>
      <c r="N1887" s="1" t="s">
        <v>1042</v>
      </c>
      <c r="O1887" s="1" t="s">
        <v>1447</v>
      </c>
      <c r="P1887" s="1">
        <v>35202010</v>
      </c>
      <c r="Q1887" s="73">
        <v>83814526</v>
      </c>
      <c r="R1887" s="74">
        <v>119.8</v>
      </c>
      <c r="S1887" s="1" t="s">
        <v>1456</v>
      </c>
      <c r="T1887" s="75">
        <v>0.92136177270005104</v>
      </c>
      <c r="U1887" s="76">
        <v>4904090044.2599297</v>
      </c>
      <c r="V1887" s="77">
        <v>4904090044.2599297</v>
      </c>
      <c r="W1887" s="77">
        <v>10897977876.1332</v>
      </c>
      <c r="X1887" s="76">
        <v>7.6879889874999999E-3</v>
      </c>
      <c r="Y1887" s="71">
        <v>0</v>
      </c>
      <c r="Z1887" s="71">
        <v>1</v>
      </c>
      <c r="AA1887" s="71">
        <v>0</v>
      </c>
      <c r="AB1887" s="71">
        <v>0</v>
      </c>
      <c r="AC1887" s="73">
        <v>0.65</v>
      </c>
      <c r="AD1887" s="73">
        <v>0.35</v>
      </c>
      <c r="AE1887" s="1" t="s">
        <v>1457</v>
      </c>
      <c r="AF1887" s="1" t="s">
        <v>1450</v>
      </c>
      <c r="AG1887" s="1" t="s">
        <v>1451</v>
      </c>
      <c r="AI1887" s="2" t="str">
        <f>INDEX('ISO2-ISO3'!$D$1:$D$249, MATCH($N1887, 'ISO2-ISO3'!$C$1:$C$249, 0))</f>
        <v>FRA</v>
      </c>
      <c r="AJ1887" s="2" t="str">
        <f>INDEX('WB Country Groups'!$C$2:$C$219, MATCH($AI1887, 'WB Country Groups'!$B$2:$B$219, 0))</f>
        <v>Europe &amp; Central Asia</v>
      </c>
    </row>
    <row r="1888" spans="1:36">
      <c r="A1888" s="70">
        <v>45169</v>
      </c>
      <c r="B1888" s="70">
        <v>45169</v>
      </c>
      <c r="C1888" s="71">
        <v>892400</v>
      </c>
      <c r="D1888" s="1" t="s">
        <v>8201</v>
      </c>
      <c r="E1888" s="71">
        <v>3431001</v>
      </c>
      <c r="G1888" s="1" t="s">
        <v>8202</v>
      </c>
      <c r="H1888" s="72" t="s">
        <v>8203</v>
      </c>
      <c r="I1888" s="1" t="s">
        <v>8204</v>
      </c>
      <c r="J1888" s="73">
        <v>0.75</v>
      </c>
      <c r="K1888" s="73">
        <v>0.75</v>
      </c>
      <c r="L1888" s="73">
        <v>0.75</v>
      </c>
      <c r="M1888" s="1">
        <v>1</v>
      </c>
      <c r="N1888" s="1" t="s">
        <v>1369</v>
      </c>
      <c r="O1888" s="1" t="s">
        <v>1447</v>
      </c>
      <c r="P1888" s="1">
        <v>35202010</v>
      </c>
      <c r="Q1888" s="73">
        <v>220699970</v>
      </c>
      <c r="R1888" s="74">
        <v>21.89</v>
      </c>
      <c r="S1888" s="1" t="s">
        <v>1669</v>
      </c>
      <c r="T1888" s="75">
        <v>0.78917255257862096</v>
      </c>
      <c r="U1888" s="76">
        <v>4591317507.9844503</v>
      </c>
      <c r="V1888" s="77">
        <v>4591317507.9844503</v>
      </c>
      <c r="W1888" s="77">
        <v>6121756677.3126001</v>
      </c>
      <c r="X1888" s="76">
        <v>7.1976652388000004E-3</v>
      </c>
      <c r="Y1888" s="71">
        <v>0</v>
      </c>
      <c r="Z1888" s="71">
        <v>1</v>
      </c>
      <c r="AA1888" s="71">
        <v>0</v>
      </c>
      <c r="AB1888" s="71">
        <v>0</v>
      </c>
      <c r="AC1888" s="73">
        <v>1</v>
      </c>
      <c r="AD1888" s="73">
        <v>0</v>
      </c>
      <c r="AE1888" s="1" t="s">
        <v>1670</v>
      </c>
      <c r="AF1888" s="1" t="s">
        <v>1450</v>
      </c>
      <c r="AG1888" s="1" t="s">
        <v>1451</v>
      </c>
      <c r="AI1888" s="2" t="str">
        <f>INDEX('ISO2-ISO3'!$D$1:$D$249, MATCH($N1888, 'ISO2-ISO3'!$C$1:$C$249, 0))</f>
        <v>GBR</v>
      </c>
      <c r="AJ1888" s="2" t="str">
        <f>INDEX('WB Country Groups'!$C$2:$C$219, MATCH($AI1888, 'WB Country Groups'!$B$2:$B$219, 0))</f>
        <v>Europe &amp; Central Asia</v>
      </c>
    </row>
    <row r="1889" spans="1:36">
      <c r="A1889" s="70">
        <v>45169</v>
      </c>
      <c r="B1889" s="70">
        <v>45169</v>
      </c>
      <c r="C1889" s="71">
        <v>892400</v>
      </c>
      <c r="D1889" s="1" t="s">
        <v>8205</v>
      </c>
      <c r="E1889" s="71">
        <v>3435901</v>
      </c>
      <c r="G1889" s="1" t="s">
        <v>8206</v>
      </c>
      <c r="H1889" s="72">
        <v>2393388</v>
      </c>
      <c r="I1889" s="1" t="s">
        <v>8207</v>
      </c>
      <c r="J1889" s="73">
        <v>0.5</v>
      </c>
      <c r="K1889" s="73">
        <v>0.5</v>
      </c>
      <c r="L1889" s="73">
        <v>0.5</v>
      </c>
      <c r="M1889" s="1">
        <v>1</v>
      </c>
      <c r="N1889" s="1" t="s">
        <v>1176</v>
      </c>
      <c r="O1889" s="1" t="s">
        <v>1467</v>
      </c>
      <c r="P1889" s="1">
        <v>20305020</v>
      </c>
      <c r="Q1889" s="73">
        <v>380123523</v>
      </c>
      <c r="R1889" s="74">
        <v>163.75</v>
      </c>
      <c r="S1889" s="1" t="s">
        <v>3694</v>
      </c>
      <c r="T1889" s="75">
        <v>16.83175</v>
      </c>
      <c r="U1889" s="76">
        <v>1849042045.2790101</v>
      </c>
      <c r="V1889" s="77">
        <v>1849042045.2790101</v>
      </c>
      <c r="W1889" s="77">
        <v>4006351863.66539</v>
      </c>
      <c r="X1889" s="76">
        <v>2.8986855365999999E-3</v>
      </c>
      <c r="Y1889" s="71">
        <v>0</v>
      </c>
      <c r="Z1889" s="71">
        <v>1</v>
      </c>
      <c r="AA1889" s="71">
        <v>0</v>
      </c>
      <c r="AB1889" s="71">
        <v>0</v>
      </c>
      <c r="AC1889" s="73">
        <v>1</v>
      </c>
      <c r="AD1889" s="73">
        <v>0</v>
      </c>
      <c r="AE1889" s="1" t="s">
        <v>3695</v>
      </c>
      <c r="AF1889" s="1" t="s">
        <v>1450</v>
      </c>
      <c r="AG1889" s="1" t="s">
        <v>1451</v>
      </c>
      <c r="AI1889" s="2" t="str">
        <f>INDEX('ISO2-ISO3'!$D$1:$D$249, MATCH($N1889, 'ISO2-ISO3'!$C$1:$C$249, 0))</f>
        <v>MEX</v>
      </c>
      <c r="AJ1889" s="2" t="str">
        <f>INDEX('WB Country Groups'!$C$2:$C$219, MATCH($AI1889, 'WB Country Groups'!$B$2:$B$219, 0))</f>
        <v>Latin America &amp; Caribbean</v>
      </c>
    </row>
    <row r="1890" spans="1:36">
      <c r="A1890" s="70">
        <v>45169</v>
      </c>
      <c r="B1890" s="70">
        <v>45169</v>
      </c>
      <c r="C1890" s="71">
        <v>892400</v>
      </c>
      <c r="D1890" s="1" t="s">
        <v>8208</v>
      </c>
      <c r="E1890" s="71">
        <v>3440101</v>
      </c>
      <c r="G1890" s="1" t="s">
        <v>8209</v>
      </c>
      <c r="H1890" s="72" t="s">
        <v>8210</v>
      </c>
      <c r="I1890" s="1" t="s">
        <v>8211</v>
      </c>
      <c r="J1890" s="73">
        <v>0.75</v>
      </c>
      <c r="K1890" s="73">
        <v>0.75</v>
      </c>
      <c r="L1890" s="73">
        <v>0.75</v>
      </c>
      <c r="M1890" s="1">
        <v>1</v>
      </c>
      <c r="N1890" s="1" t="s">
        <v>1322</v>
      </c>
      <c r="O1890" s="1" t="s">
        <v>1467</v>
      </c>
      <c r="P1890" s="1">
        <v>20106020</v>
      </c>
      <c r="Q1890" s="73">
        <v>364323000</v>
      </c>
      <c r="R1890" s="74">
        <v>210.7</v>
      </c>
      <c r="S1890" s="1" t="s">
        <v>1613</v>
      </c>
      <c r="T1890" s="75">
        <v>10.9499</v>
      </c>
      <c r="U1890" s="76">
        <v>5257777886.0994196</v>
      </c>
      <c r="V1890" s="77">
        <v>5257777886.0994196</v>
      </c>
      <c r="W1890" s="77">
        <v>7010370514.7992201</v>
      </c>
      <c r="X1890" s="76">
        <v>8.2424543844999993E-3</v>
      </c>
      <c r="Y1890" s="71">
        <v>0</v>
      </c>
      <c r="Z1890" s="71">
        <v>1</v>
      </c>
      <c r="AA1890" s="71">
        <v>0</v>
      </c>
      <c r="AB1890" s="71">
        <v>0</v>
      </c>
      <c r="AC1890" s="73">
        <v>0</v>
      </c>
      <c r="AD1890" s="73">
        <v>1</v>
      </c>
      <c r="AE1890" s="1" t="s">
        <v>1614</v>
      </c>
      <c r="AF1890" s="1" t="s">
        <v>1450</v>
      </c>
      <c r="AG1890" s="1" t="s">
        <v>1451</v>
      </c>
      <c r="AI1890" s="2" t="str">
        <f>INDEX('ISO2-ISO3'!$D$1:$D$249, MATCH($N1890, 'ISO2-ISO3'!$C$1:$C$249, 0))</f>
        <v>SWE</v>
      </c>
      <c r="AJ1890" s="2" t="str">
        <f>INDEX('WB Country Groups'!$C$2:$C$219, MATCH($AI1890, 'WB Country Groups'!$B$2:$B$219, 0))</f>
        <v>Europe &amp; Central Asia</v>
      </c>
    </row>
    <row r="1891" spans="1:36">
      <c r="A1891" s="70">
        <v>45169</v>
      </c>
      <c r="B1891" s="70">
        <v>45169</v>
      </c>
      <c r="C1891" s="71">
        <v>892400</v>
      </c>
      <c r="D1891" s="1" t="s">
        <v>8212</v>
      </c>
      <c r="E1891" s="71">
        <v>3449901</v>
      </c>
      <c r="G1891" s="1" t="s">
        <v>8213</v>
      </c>
      <c r="H1891" s="72" t="s">
        <v>8214</v>
      </c>
      <c r="I1891" s="1" t="s">
        <v>8215</v>
      </c>
      <c r="J1891" s="73">
        <v>0.35</v>
      </c>
      <c r="K1891" s="73">
        <v>0.35</v>
      </c>
      <c r="L1891" s="73">
        <v>0.35</v>
      </c>
      <c r="M1891" s="1">
        <v>1</v>
      </c>
      <c r="N1891" s="1" t="s">
        <v>1330</v>
      </c>
      <c r="O1891" s="1" t="s">
        <v>1474</v>
      </c>
      <c r="P1891" s="1">
        <v>45203015</v>
      </c>
      <c r="Q1891" s="73">
        <v>646166000</v>
      </c>
      <c r="R1891" s="74">
        <v>241.5</v>
      </c>
      <c r="S1891" s="1" t="s">
        <v>3111</v>
      </c>
      <c r="T1891" s="75">
        <v>31.846499999999999</v>
      </c>
      <c r="U1891" s="76">
        <v>1715013616.88098</v>
      </c>
      <c r="V1891" s="77">
        <v>1715013616.88098</v>
      </c>
      <c r="W1891" s="77">
        <v>4900038905.3742199</v>
      </c>
      <c r="X1891" s="76">
        <v>2.6885733502000002E-3</v>
      </c>
      <c r="Y1891" s="71">
        <v>0</v>
      </c>
      <c r="Z1891" s="71">
        <v>1</v>
      </c>
      <c r="AA1891" s="71">
        <v>0</v>
      </c>
      <c r="AB1891" s="71">
        <v>0</v>
      </c>
      <c r="AC1891" s="73">
        <v>0</v>
      </c>
      <c r="AD1891" s="73">
        <v>1</v>
      </c>
      <c r="AE1891" s="1" t="s">
        <v>3112</v>
      </c>
      <c r="AF1891" s="1" t="s">
        <v>1450</v>
      </c>
      <c r="AG1891" s="1" t="s">
        <v>1451</v>
      </c>
      <c r="AI1891" s="2" t="str">
        <f>INDEX('ISO2-ISO3'!$D$1:$D$249, MATCH($N1891, 'ISO2-ISO3'!$C$1:$C$249, 0))</f>
        <v>TWN</v>
      </c>
      <c r="AJ1891" s="2" t="str">
        <f>INDEX('WB Country Groups'!$C$2:$C$219, MATCH($AI1891, 'WB Country Groups'!$B$2:$B$219, 0))</f>
        <v>East Asia &amp; Pacific</v>
      </c>
    </row>
    <row r="1892" spans="1:36">
      <c r="A1892" s="70">
        <v>45169</v>
      </c>
      <c r="B1892" s="70">
        <v>45169</v>
      </c>
      <c r="C1892" s="71">
        <v>892400</v>
      </c>
      <c r="D1892" s="1" t="s">
        <v>8216</v>
      </c>
      <c r="E1892" s="71">
        <v>3451201</v>
      </c>
      <c r="G1892" s="1" t="s">
        <v>8217</v>
      </c>
      <c r="H1892" s="72" t="s">
        <v>8218</v>
      </c>
      <c r="I1892" s="1" t="s">
        <v>8219</v>
      </c>
      <c r="J1892" s="73">
        <v>1</v>
      </c>
      <c r="K1892" s="73">
        <v>1</v>
      </c>
      <c r="L1892" s="73">
        <v>1</v>
      </c>
      <c r="M1892" s="1">
        <v>1</v>
      </c>
      <c r="N1892" s="1" t="s">
        <v>1369</v>
      </c>
      <c r="O1892" s="1" t="s">
        <v>1484</v>
      </c>
      <c r="P1892" s="1">
        <v>40203010</v>
      </c>
      <c r="Q1892" s="73">
        <v>2001891899</v>
      </c>
      <c r="R1892" s="74">
        <v>1.651</v>
      </c>
      <c r="S1892" s="1" t="s">
        <v>1669</v>
      </c>
      <c r="T1892" s="75">
        <v>0.78917255257862096</v>
      </c>
      <c r="U1892" s="76">
        <v>4188087275.0192699</v>
      </c>
      <c r="V1892" s="77">
        <v>4188087275.0192699</v>
      </c>
      <c r="W1892" s="77">
        <v>4188087275.0192699</v>
      </c>
      <c r="X1892" s="76">
        <v>6.5655337806999996E-3</v>
      </c>
      <c r="Y1892" s="71">
        <v>0</v>
      </c>
      <c r="Z1892" s="71">
        <v>1</v>
      </c>
      <c r="AA1892" s="71">
        <v>0</v>
      </c>
      <c r="AB1892" s="71">
        <v>0</v>
      </c>
      <c r="AC1892" s="73">
        <v>1</v>
      </c>
      <c r="AD1892" s="73">
        <v>0</v>
      </c>
      <c r="AE1892" s="1" t="s">
        <v>1670</v>
      </c>
      <c r="AF1892" s="1" t="s">
        <v>1450</v>
      </c>
      <c r="AG1892" s="1" t="s">
        <v>1451</v>
      </c>
      <c r="AI1892" s="2" t="str">
        <f>INDEX('ISO2-ISO3'!$D$1:$D$249, MATCH($N1892, 'ISO2-ISO3'!$C$1:$C$249, 0))</f>
        <v>GBR</v>
      </c>
      <c r="AJ1892" s="2" t="str">
        <f>INDEX('WB Country Groups'!$C$2:$C$219, MATCH($AI1892, 'WB Country Groups'!$B$2:$B$219, 0))</f>
        <v>Europe &amp; Central Asia</v>
      </c>
    </row>
    <row r="1893" spans="1:36">
      <c r="A1893" s="70">
        <v>45169</v>
      </c>
      <c r="B1893" s="70">
        <v>45169</v>
      </c>
      <c r="C1893" s="71">
        <v>892400</v>
      </c>
      <c r="D1893" s="1" t="s">
        <v>8220</v>
      </c>
      <c r="E1893" s="71">
        <v>3455101</v>
      </c>
      <c r="F1893" s="1" t="s">
        <v>8221</v>
      </c>
      <c r="G1893" s="1" t="s">
        <v>8222</v>
      </c>
      <c r="H1893" s="72" t="s">
        <v>8223</v>
      </c>
      <c r="I1893" s="1" t="s">
        <v>8224</v>
      </c>
      <c r="J1893" s="73">
        <v>0.55000000000000004</v>
      </c>
      <c r="K1893" s="73">
        <v>0.55000000000000004</v>
      </c>
      <c r="L1893" s="73">
        <v>0.55000000000000004</v>
      </c>
      <c r="M1893" s="1">
        <v>1</v>
      </c>
      <c r="N1893" s="1" t="s">
        <v>975</v>
      </c>
      <c r="O1893" s="1" t="s">
        <v>1447</v>
      </c>
      <c r="P1893" s="1">
        <v>35202010</v>
      </c>
      <c r="Q1893" s="73">
        <v>18809217230</v>
      </c>
      <c r="R1893" s="74">
        <v>2.98</v>
      </c>
      <c r="S1893" s="1" t="s">
        <v>1565</v>
      </c>
      <c r="T1893" s="75">
        <v>7.8417500000000002</v>
      </c>
      <c r="U1893" s="76">
        <v>3931304497.0791001</v>
      </c>
      <c r="V1893" s="77">
        <v>3931304497.0791001</v>
      </c>
      <c r="W1893" s="77">
        <v>7147826358.3256302</v>
      </c>
      <c r="X1893" s="76">
        <v>6.1629834296E-3</v>
      </c>
      <c r="Y1893" s="71">
        <v>1</v>
      </c>
      <c r="Z1893" s="71">
        <v>0</v>
      </c>
      <c r="AA1893" s="71">
        <v>0</v>
      </c>
      <c r="AB1893" s="71">
        <v>0</v>
      </c>
      <c r="AC1893" s="73">
        <v>0</v>
      </c>
      <c r="AD1893" s="73">
        <v>1</v>
      </c>
      <c r="AE1893" s="1" t="s">
        <v>1566</v>
      </c>
      <c r="AF1893" s="1" t="s">
        <v>1450</v>
      </c>
      <c r="AG1893" s="1" t="s">
        <v>3300</v>
      </c>
      <c r="AI1893" s="2" t="str">
        <f>INDEX('ISO2-ISO3'!$D$1:$D$249, MATCH($N1893, 'ISO2-ISO3'!$C$1:$C$249, 0))</f>
        <v>CHN</v>
      </c>
      <c r="AJ1893" s="2" t="str">
        <f>INDEX('WB Country Groups'!$C$2:$C$219, MATCH($AI1893, 'WB Country Groups'!$B$2:$B$219, 0))</f>
        <v>East Asia &amp; Pacific</v>
      </c>
    </row>
    <row r="1894" spans="1:36">
      <c r="A1894" s="70">
        <v>45169</v>
      </c>
      <c r="B1894" s="70">
        <v>45169</v>
      </c>
      <c r="C1894" s="71">
        <v>892400</v>
      </c>
      <c r="D1894" s="1" t="s">
        <v>8225</v>
      </c>
      <c r="E1894" s="71">
        <v>3455403</v>
      </c>
      <c r="G1894" s="1" t="s">
        <v>8226</v>
      </c>
      <c r="H1894" s="72" t="s">
        <v>8227</v>
      </c>
      <c r="I1894" s="1" t="s">
        <v>8228</v>
      </c>
      <c r="J1894" s="73">
        <v>0.5</v>
      </c>
      <c r="K1894" s="73">
        <v>0.3</v>
      </c>
      <c r="L1894" s="73">
        <v>0.06</v>
      </c>
      <c r="M1894" s="1">
        <v>0.2</v>
      </c>
      <c r="N1894" s="1" t="s">
        <v>975</v>
      </c>
      <c r="O1894" s="1" t="s">
        <v>1455</v>
      </c>
      <c r="P1894" s="1">
        <v>25301020</v>
      </c>
      <c r="Q1894" s="73">
        <v>914044063</v>
      </c>
      <c r="R1894" s="74">
        <v>38.53</v>
      </c>
      <c r="S1894" s="1" t="s">
        <v>3323</v>
      </c>
      <c r="T1894" s="75">
        <v>7.2785000000000002</v>
      </c>
      <c r="U1894" s="76">
        <v>290319030.68536103</v>
      </c>
      <c r="V1894" s="77">
        <v>290319030.68536103</v>
      </c>
      <c r="W1894" s="77">
        <v>5089844989.0798597</v>
      </c>
      <c r="X1894" s="76">
        <v>4.551240884E-4</v>
      </c>
      <c r="Y1894" s="71">
        <v>0</v>
      </c>
      <c r="Z1894" s="71">
        <v>1</v>
      </c>
      <c r="AA1894" s="71">
        <v>0</v>
      </c>
      <c r="AB1894" s="71">
        <v>0</v>
      </c>
      <c r="AC1894" s="73">
        <v>0.5</v>
      </c>
      <c r="AD1894" s="73">
        <v>0.5</v>
      </c>
      <c r="AE1894" s="1" t="s">
        <v>3324</v>
      </c>
      <c r="AF1894" s="1" t="s">
        <v>1450</v>
      </c>
      <c r="AG1894" s="1" t="s">
        <v>1585</v>
      </c>
      <c r="AI1894" s="2" t="str">
        <f>INDEX('ISO2-ISO3'!$D$1:$D$249, MATCH($N1894, 'ISO2-ISO3'!$C$1:$C$249, 0))</f>
        <v>CHN</v>
      </c>
      <c r="AJ1894" s="2" t="str">
        <f>INDEX('WB Country Groups'!$C$2:$C$219, MATCH($AI1894, 'WB Country Groups'!$B$2:$B$219, 0))</f>
        <v>East Asia &amp; Pacific</v>
      </c>
    </row>
    <row r="1895" spans="1:36">
      <c r="A1895" s="70">
        <v>45169</v>
      </c>
      <c r="B1895" s="70">
        <v>45169</v>
      </c>
      <c r="C1895" s="71">
        <v>892400</v>
      </c>
      <c r="D1895" s="1" t="s">
        <v>8229</v>
      </c>
      <c r="E1895" s="71">
        <v>3457601</v>
      </c>
      <c r="G1895" s="1" t="s">
        <v>8230</v>
      </c>
      <c r="H1895" s="72">
        <v>6019011</v>
      </c>
      <c r="I1895" s="1" t="s">
        <v>8231</v>
      </c>
      <c r="J1895" s="73">
        <v>0.8</v>
      </c>
      <c r="K1895" s="73">
        <v>0.8</v>
      </c>
      <c r="L1895" s="73">
        <v>0.8</v>
      </c>
      <c r="M1895" s="1">
        <v>1</v>
      </c>
      <c r="N1895" s="1" t="s">
        <v>975</v>
      </c>
      <c r="O1895" s="1" t="s">
        <v>1541</v>
      </c>
      <c r="P1895" s="1">
        <v>10102050</v>
      </c>
      <c r="Q1895" s="73">
        <v>1328000000</v>
      </c>
      <c r="R1895" s="74">
        <v>1.333</v>
      </c>
      <c r="S1895" s="1" t="s">
        <v>1448</v>
      </c>
      <c r="T1895" s="75">
        <v>1</v>
      </c>
      <c r="U1895" s="76">
        <v>1416179200</v>
      </c>
      <c r="V1895" s="77">
        <v>1416179200</v>
      </c>
      <c r="W1895" s="77">
        <v>3903024000</v>
      </c>
      <c r="X1895" s="76">
        <v>2.2200999565E-3</v>
      </c>
      <c r="Y1895" s="71">
        <v>0</v>
      </c>
      <c r="Z1895" s="71">
        <v>1</v>
      </c>
      <c r="AA1895" s="71">
        <v>0</v>
      </c>
      <c r="AB1895" s="71">
        <v>0</v>
      </c>
      <c r="AC1895" s="73">
        <v>1</v>
      </c>
      <c r="AD1895" s="73">
        <v>0</v>
      </c>
      <c r="AE1895" s="1" t="s">
        <v>4466</v>
      </c>
      <c r="AF1895" s="1" t="s">
        <v>1450</v>
      </c>
      <c r="AG1895" s="1" t="s">
        <v>1619</v>
      </c>
      <c r="AI1895" s="2" t="str">
        <f>INDEX('ISO2-ISO3'!$D$1:$D$249, MATCH($N1895, 'ISO2-ISO3'!$C$1:$C$249, 0))</f>
        <v>CHN</v>
      </c>
      <c r="AJ1895" s="2" t="str">
        <f>INDEX('WB Country Groups'!$C$2:$C$219, MATCH($AI1895, 'WB Country Groups'!$B$2:$B$219, 0))</f>
        <v>East Asia &amp; Pacific</v>
      </c>
    </row>
    <row r="1896" spans="1:36">
      <c r="A1896" s="70">
        <v>45169</v>
      </c>
      <c r="B1896" s="70">
        <v>45169</v>
      </c>
      <c r="C1896" s="71">
        <v>892400</v>
      </c>
      <c r="D1896" s="1" t="s">
        <v>8232</v>
      </c>
      <c r="E1896" s="71">
        <v>3461101</v>
      </c>
      <c r="G1896" s="1" t="s">
        <v>8233</v>
      </c>
      <c r="H1896" s="72" t="s">
        <v>8234</v>
      </c>
      <c r="I1896" s="1" t="s">
        <v>8235</v>
      </c>
      <c r="J1896" s="73">
        <v>0.6</v>
      </c>
      <c r="K1896" s="73">
        <v>0.6</v>
      </c>
      <c r="L1896" s="73">
        <v>0.6</v>
      </c>
      <c r="M1896" s="1">
        <v>1</v>
      </c>
      <c r="N1896" s="1" t="s">
        <v>1158</v>
      </c>
      <c r="O1896" s="1" t="s">
        <v>1541</v>
      </c>
      <c r="P1896" s="1">
        <v>10101020</v>
      </c>
      <c r="Q1896" s="73">
        <v>5645913082</v>
      </c>
      <c r="R1896" s="74">
        <v>2.0499999999999998</v>
      </c>
      <c r="S1896" s="1" t="s">
        <v>2074</v>
      </c>
      <c r="T1896" s="75">
        <v>4.6399999999999997</v>
      </c>
      <c r="U1896" s="76">
        <v>1496653683.375</v>
      </c>
      <c r="V1896" s="77">
        <v>1496653683.375</v>
      </c>
      <c r="W1896" s="77">
        <v>2494422805.625</v>
      </c>
      <c r="X1896" s="76">
        <v>2.3462572938E-3</v>
      </c>
      <c r="Y1896" s="71">
        <v>0</v>
      </c>
      <c r="Z1896" s="71">
        <v>1</v>
      </c>
      <c r="AA1896" s="71">
        <v>0</v>
      </c>
      <c r="AB1896" s="71">
        <v>0</v>
      </c>
      <c r="AC1896" s="73">
        <v>0</v>
      </c>
      <c r="AD1896" s="73">
        <v>1</v>
      </c>
      <c r="AE1896" s="1" t="s">
        <v>2075</v>
      </c>
      <c r="AF1896" s="1" t="s">
        <v>1450</v>
      </c>
      <c r="AG1896" s="1" t="s">
        <v>1451</v>
      </c>
      <c r="AI1896" s="2" t="str">
        <f>INDEX('ISO2-ISO3'!$D$1:$D$249, MATCH($N1896, 'ISO2-ISO3'!$C$1:$C$249, 0))</f>
        <v>MYS</v>
      </c>
      <c r="AJ1896" s="2" t="str">
        <f>INDEX('WB Country Groups'!$C$2:$C$219, MATCH($AI1896, 'WB Country Groups'!$B$2:$B$219, 0))</f>
        <v>East Asia &amp; Pacific</v>
      </c>
    </row>
    <row r="1897" spans="1:36">
      <c r="A1897" s="70">
        <v>45169</v>
      </c>
      <c r="B1897" s="70">
        <v>45169</v>
      </c>
      <c r="C1897" s="71">
        <v>892400</v>
      </c>
      <c r="D1897" s="1" t="s">
        <v>8236</v>
      </c>
      <c r="E1897" s="71">
        <v>3461301</v>
      </c>
      <c r="G1897" s="1" t="s">
        <v>8237</v>
      </c>
      <c r="H1897" s="72" t="s">
        <v>8238</v>
      </c>
      <c r="I1897" s="1" t="s">
        <v>8239</v>
      </c>
      <c r="J1897" s="73">
        <v>0.45</v>
      </c>
      <c r="K1897" s="73">
        <v>0.45</v>
      </c>
      <c r="L1897" s="73">
        <v>0.45</v>
      </c>
      <c r="M1897" s="1">
        <v>1</v>
      </c>
      <c r="N1897" s="1" t="s">
        <v>1158</v>
      </c>
      <c r="O1897" s="1" t="s">
        <v>1499</v>
      </c>
      <c r="P1897" s="1">
        <v>30202030</v>
      </c>
      <c r="Q1897" s="73">
        <v>2433657389</v>
      </c>
      <c r="R1897" s="74">
        <v>5.4</v>
      </c>
      <c r="S1897" s="1" t="s">
        <v>2074</v>
      </c>
      <c r="T1897" s="75">
        <v>4.6399999999999997</v>
      </c>
      <c r="U1897" s="76">
        <v>1274523158.4633601</v>
      </c>
      <c r="V1897" s="77">
        <v>1274523158.4633601</v>
      </c>
      <c r="W1897" s="77">
        <v>2832273685.4741402</v>
      </c>
      <c r="X1897" s="76">
        <v>1.9980301988999998E-3</v>
      </c>
      <c r="Y1897" s="71">
        <v>0</v>
      </c>
      <c r="Z1897" s="71">
        <v>1</v>
      </c>
      <c r="AA1897" s="71">
        <v>0</v>
      </c>
      <c r="AB1897" s="71">
        <v>0</v>
      </c>
      <c r="AC1897" s="73">
        <v>0</v>
      </c>
      <c r="AD1897" s="73">
        <v>1</v>
      </c>
      <c r="AE1897" s="1" t="s">
        <v>2075</v>
      </c>
      <c r="AF1897" s="1" t="s">
        <v>1450</v>
      </c>
      <c r="AG1897" s="1" t="s">
        <v>1451</v>
      </c>
      <c r="AI1897" s="2" t="str">
        <f>INDEX('ISO2-ISO3'!$D$1:$D$249, MATCH($N1897, 'ISO2-ISO3'!$C$1:$C$249, 0))</f>
        <v>MYS</v>
      </c>
      <c r="AJ1897" s="2" t="str">
        <f>INDEX('WB Country Groups'!$C$2:$C$219, MATCH($AI1897, 'WB Country Groups'!$B$2:$B$219, 0))</f>
        <v>East Asia &amp; Pacific</v>
      </c>
    </row>
    <row r="1898" spans="1:36">
      <c r="A1898" s="70">
        <v>45169</v>
      </c>
      <c r="B1898" s="70">
        <v>45169</v>
      </c>
      <c r="C1898" s="71">
        <v>892400</v>
      </c>
      <c r="D1898" s="1" t="s">
        <v>8240</v>
      </c>
      <c r="E1898" s="71">
        <v>3463101</v>
      </c>
      <c r="G1898" s="1" t="s">
        <v>8241</v>
      </c>
      <c r="H1898" s="72" t="s">
        <v>8242</v>
      </c>
      <c r="I1898" s="1" t="s">
        <v>8243</v>
      </c>
      <c r="J1898" s="73">
        <v>0.7</v>
      </c>
      <c r="K1898" s="73">
        <v>0.7</v>
      </c>
      <c r="L1898" s="73">
        <v>0.7</v>
      </c>
      <c r="M1898" s="1">
        <v>1</v>
      </c>
      <c r="N1898" s="1" t="s">
        <v>1337</v>
      </c>
      <c r="O1898" s="1" t="s">
        <v>1447</v>
      </c>
      <c r="P1898" s="1">
        <v>35102020</v>
      </c>
      <c r="Q1898" s="73">
        <v>15892001895</v>
      </c>
      <c r="R1898" s="74">
        <v>28</v>
      </c>
      <c r="S1898" s="1" t="s">
        <v>3341</v>
      </c>
      <c r="T1898" s="75">
        <v>35.017499999999998</v>
      </c>
      <c r="U1898" s="76">
        <v>8895073524.4377804</v>
      </c>
      <c r="V1898" s="77">
        <v>8895073524.4377804</v>
      </c>
      <c r="W1898" s="77">
        <v>12707247892.054001</v>
      </c>
      <c r="X1898" s="76">
        <v>1.39445292973E-2</v>
      </c>
      <c r="Y1898" s="71">
        <v>1</v>
      </c>
      <c r="Z1898" s="71">
        <v>0</v>
      </c>
      <c r="AA1898" s="71">
        <v>0</v>
      </c>
      <c r="AB1898" s="71">
        <v>0</v>
      </c>
      <c r="AC1898" s="73">
        <v>0</v>
      </c>
      <c r="AD1898" s="73">
        <v>1</v>
      </c>
      <c r="AE1898" s="1" t="s">
        <v>3342</v>
      </c>
      <c r="AF1898" s="1" t="s">
        <v>1450</v>
      </c>
      <c r="AG1898" s="1" t="s">
        <v>1451</v>
      </c>
      <c r="AI1898" s="2" t="str">
        <f>INDEX('ISO2-ISO3'!$D$1:$D$249, MATCH($N1898, 'ISO2-ISO3'!$C$1:$C$249, 0))</f>
        <v>THA</v>
      </c>
      <c r="AJ1898" s="2" t="str">
        <f>INDEX('WB Country Groups'!$C$2:$C$219, MATCH($AI1898, 'WB Country Groups'!$B$2:$B$219, 0))</f>
        <v>East Asia &amp; Pacific</v>
      </c>
    </row>
    <row r="1899" spans="1:36">
      <c r="A1899" s="70">
        <v>45169</v>
      </c>
      <c r="B1899" s="70">
        <v>45169</v>
      </c>
      <c r="C1899" s="71">
        <v>892400</v>
      </c>
      <c r="D1899" s="1" t="s">
        <v>8244</v>
      </c>
      <c r="E1899" s="71">
        <v>3464101</v>
      </c>
      <c r="G1899" s="1" t="s">
        <v>8245</v>
      </c>
      <c r="H1899" s="72" t="s">
        <v>8246</v>
      </c>
      <c r="I1899" s="1" t="s">
        <v>8247</v>
      </c>
      <c r="J1899" s="73">
        <v>0.4</v>
      </c>
      <c r="K1899" s="73">
        <v>0.4</v>
      </c>
      <c r="L1899" s="73">
        <v>0.4</v>
      </c>
      <c r="M1899" s="1">
        <v>1</v>
      </c>
      <c r="N1899" s="1" t="s">
        <v>1337</v>
      </c>
      <c r="O1899" s="1" t="s">
        <v>1484</v>
      </c>
      <c r="P1899" s="1">
        <v>40202010</v>
      </c>
      <c r="Q1899" s="73">
        <v>2578334070</v>
      </c>
      <c r="R1899" s="74">
        <v>48.5</v>
      </c>
      <c r="S1899" s="1" t="s">
        <v>3341</v>
      </c>
      <c r="T1899" s="75">
        <v>35.017499999999998</v>
      </c>
      <c r="U1899" s="76">
        <v>1428419531.8912001</v>
      </c>
      <c r="V1899" s="77">
        <v>1428419531.8912001</v>
      </c>
      <c r="W1899" s="77">
        <v>3571048829.7279902</v>
      </c>
      <c r="X1899" s="76">
        <v>2.2392887429999999E-3</v>
      </c>
      <c r="Y1899" s="71">
        <v>0</v>
      </c>
      <c r="Z1899" s="71">
        <v>1</v>
      </c>
      <c r="AA1899" s="71">
        <v>0</v>
      </c>
      <c r="AB1899" s="71">
        <v>0</v>
      </c>
      <c r="AC1899" s="73">
        <v>0</v>
      </c>
      <c r="AD1899" s="73">
        <v>1</v>
      </c>
      <c r="AE1899" s="1" t="s">
        <v>3342</v>
      </c>
      <c r="AF1899" s="1" t="s">
        <v>1450</v>
      </c>
      <c r="AG1899" s="1" t="s">
        <v>1451</v>
      </c>
      <c r="AI1899" s="2" t="str">
        <f>INDEX('ISO2-ISO3'!$D$1:$D$249, MATCH($N1899, 'ISO2-ISO3'!$C$1:$C$249, 0))</f>
        <v>THA</v>
      </c>
      <c r="AJ1899" s="2" t="str">
        <f>INDEX('WB Country Groups'!$C$2:$C$219, MATCH($AI1899, 'WB Country Groups'!$B$2:$B$219, 0))</f>
        <v>East Asia &amp; Pacific</v>
      </c>
    </row>
    <row r="1900" spans="1:36">
      <c r="A1900" s="70">
        <v>45169</v>
      </c>
      <c r="B1900" s="70">
        <v>45169</v>
      </c>
      <c r="C1900" s="71">
        <v>892400</v>
      </c>
      <c r="D1900" s="1" t="s">
        <v>8248</v>
      </c>
      <c r="E1900" s="71">
        <v>3470501</v>
      </c>
      <c r="G1900" s="1" t="s">
        <v>8249</v>
      </c>
      <c r="H1900" s="72" t="s">
        <v>8250</v>
      </c>
      <c r="I1900" s="1" t="s">
        <v>8251</v>
      </c>
      <c r="J1900" s="73">
        <v>0.95</v>
      </c>
      <c r="K1900" s="73">
        <v>0.95</v>
      </c>
      <c r="L1900" s="73">
        <v>0.95</v>
      </c>
      <c r="M1900" s="1">
        <v>1</v>
      </c>
      <c r="N1900" s="1" t="s">
        <v>1330</v>
      </c>
      <c r="O1900" s="1" t="s">
        <v>1474</v>
      </c>
      <c r="P1900" s="1">
        <v>45203030</v>
      </c>
      <c r="Q1900" s="73">
        <v>1679056833</v>
      </c>
      <c r="R1900" s="74">
        <v>54.9</v>
      </c>
      <c r="S1900" s="1" t="s">
        <v>3111</v>
      </c>
      <c r="T1900" s="75">
        <v>31.846499999999999</v>
      </c>
      <c r="U1900" s="76">
        <v>2749790687.3632898</v>
      </c>
      <c r="V1900" s="77">
        <v>2749790687.3632898</v>
      </c>
      <c r="W1900" s="77">
        <v>2894516513.0139899</v>
      </c>
      <c r="X1900" s="76">
        <v>4.3107610855000001E-3</v>
      </c>
      <c r="Y1900" s="71">
        <v>0</v>
      </c>
      <c r="Z1900" s="71">
        <v>1</v>
      </c>
      <c r="AA1900" s="71">
        <v>0</v>
      </c>
      <c r="AB1900" s="71">
        <v>0</v>
      </c>
      <c r="AC1900" s="73">
        <v>1</v>
      </c>
      <c r="AD1900" s="73">
        <v>0</v>
      </c>
      <c r="AE1900" s="1" t="s">
        <v>3112</v>
      </c>
      <c r="AF1900" s="1" t="s">
        <v>1450</v>
      </c>
      <c r="AG1900" s="1" t="s">
        <v>1451</v>
      </c>
      <c r="AI1900" s="2" t="str">
        <f>INDEX('ISO2-ISO3'!$D$1:$D$249, MATCH($N1900, 'ISO2-ISO3'!$C$1:$C$249, 0))</f>
        <v>TWN</v>
      </c>
      <c r="AJ1900" s="2" t="str">
        <f>INDEX('WB Country Groups'!$C$2:$C$219, MATCH($AI1900, 'WB Country Groups'!$B$2:$B$219, 0))</f>
        <v>East Asia &amp; Pacific</v>
      </c>
    </row>
    <row r="1901" spans="1:36">
      <c r="A1901" s="70">
        <v>45169</v>
      </c>
      <c r="B1901" s="70">
        <v>45169</v>
      </c>
      <c r="C1901" s="71">
        <v>892400</v>
      </c>
      <c r="D1901" s="1" t="s">
        <v>8252</v>
      </c>
      <c r="E1901" s="71">
        <v>3472201</v>
      </c>
      <c r="G1901" s="1" t="s">
        <v>8253</v>
      </c>
      <c r="H1901" s="72">
        <v>6748423</v>
      </c>
      <c r="I1901" s="1" t="s">
        <v>8254</v>
      </c>
      <c r="J1901" s="73">
        <v>0.55000000000000004</v>
      </c>
      <c r="K1901" s="73">
        <v>0.55000000000000004</v>
      </c>
      <c r="L1901" s="73">
        <v>0.55000000000000004</v>
      </c>
      <c r="M1901" s="1">
        <v>1</v>
      </c>
      <c r="N1901" s="1" t="s">
        <v>1330</v>
      </c>
      <c r="O1901" s="1" t="s">
        <v>1564</v>
      </c>
      <c r="P1901" s="1">
        <v>60201030</v>
      </c>
      <c r="Q1901" s="73">
        <v>3160250094</v>
      </c>
      <c r="R1901" s="74">
        <v>36.85</v>
      </c>
      <c r="S1901" s="1" t="s">
        <v>3111</v>
      </c>
      <c r="T1901" s="75">
        <v>31.846499999999999</v>
      </c>
      <c r="U1901" s="76">
        <v>2011221603.0064499</v>
      </c>
      <c r="V1901" s="77">
        <v>2011221603.0064499</v>
      </c>
      <c r="W1901" s="77">
        <v>3656766550.9208202</v>
      </c>
      <c r="X1901" s="76">
        <v>3.1529293702999999E-3</v>
      </c>
      <c r="Y1901" s="71">
        <v>0</v>
      </c>
      <c r="Z1901" s="71">
        <v>1</v>
      </c>
      <c r="AA1901" s="71">
        <v>0</v>
      </c>
      <c r="AB1901" s="71">
        <v>0</v>
      </c>
      <c r="AC1901" s="73">
        <v>0</v>
      </c>
      <c r="AD1901" s="73">
        <v>1</v>
      </c>
      <c r="AE1901" s="1" t="s">
        <v>3112</v>
      </c>
      <c r="AF1901" s="1" t="s">
        <v>1450</v>
      </c>
      <c r="AG1901" s="1" t="s">
        <v>1451</v>
      </c>
      <c r="AI1901" s="2" t="str">
        <f>INDEX('ISO2-ISO3'!$D$1:$D$249, MATCH($N1901, 'ISO2-ISO3'!$C$1:$C$249, 0))</f>
        <v>TWN</v>
      </c>
      <c r="AJ1901" s="2" t="str">
        <f>INDEX('WB Country Groups'!$C$2:$C$219, MATCH($AI1901, 'WB Country Groups'!$B$2:$B$219, 0))</f>
        <v>East Asia &amp; Pacific</v>
      </c>
    </row>
    <row r="1902" spans="1:36">
      <c r="A1902" s="70">
        <v>45169</v>
      </c>
      <c r="B1902" s="70">
        <v>45169</v>
      </c>
      <c r="C1902" s="71">
        <v>892400</v>
      </c>
      <c r="D1902" s="1" t="s">
        <v>8255</v>
      </c>
      <c r="E1902" s="71">
        <v>3481501</v>
      </c>
      <c r="G1902" s="1" t="s">
        <v>8256</v>
      </c>
      <c r="H1902" s="72" t="s">
        <v>8257</v>
      </c>
      <c r="I1902" s="1" t="s">
        <v>8258</v>
      </c>
      <c r="J1902" s="73">
        <v>0.55000000000000004</v>
      </c>
      <c r="K1902" s="73">
        <v>0.55000000000000004</v>
      </c>
      <c r="L1902" s="73">
        <v>0.55000000000000004</v>
      </c>
      <c r="M1902" s="1">
        <v>1</v>
      </c>
      <c r="N1902" s="1" t="s">
        <v>1042</v>
      </c>
      <c r="O1902" s="1" t="s">
        <v>1462</v>
      </c>
      <c r="P1902" s="1">
        <v>15104050</v>
      </c>
      <c r="Q1902" s="73">
        <v>877809772</v>
      </c>
      <c r="R1902" s="74">
        <v>24.53</v>
      </c>
      <c r="S1902" s="1" t="s">
        <v>1456</v>
      </c>
      <c r="T1902" s="75">
        <v>0.92136177270005104</v>
      </c>
      <c r="U1902" s="76">
        <v>12853768074.436399</v>
      </c>
      <c r="V1902" s="77">
        <v>12853768074.436399</v>
      </c>
      <c r="W1902" s="77">
        <v>23370487408.066101</v>
      </c>
      <c r="X1902" s="76">
        <v>2.0150451258499999E-2</v>
      </c>
      <c r="Y1902" s="71">
        <v>1</v>
      </c>
      <c r="Z1902" s="71">
        <v>0</v>
      </c>
      <c r="AA1902" s="71">
        <v>0</v>
      </c>
      <c r="AB1902" s="71">
        <v>0</v>
      </c>
      <c r="AC1902" s="73">
        <v>1</v>
      </c>
      <c r="AD1902" s="73">
        <v>0</v>
      </c>
      <c r="AE1902" s="1" t="s">
        <v>1485</v>
      </c>
      <c r="AF1902" s="1" t="s">
        <v>1450</v>
      </c>
      <c r="AG1902" s="1" t="s">
        <v>1585</v>
      </c>
      <c r="AI1902" s="2" t="str">
        <f>INDEX('ISO2-ISO3'!$D$1:$D$249, MATCH($N1902, 'ISO2-ISO3'!$C$1:$C$249, 0))</f>
        <v>FRA</v>
      </c>
      <c r="AJ1902" s="2" t="str">
        <f>INDEX('WB Country Groups'!$C$2:$C$219, MATCH($AI1902, 'WB Country Groups'!$B$2:$B$219, 0))</f>
        <v>Europe &amp; Central Asia</v>
      </c>
    </row>
    <row r="1903" spans="1:36">
      <c r="A1903" s="70">
        <v>45169</v>
      </c>
      <c r="B1903" s="70">
        <v>45169</v>
      </c>
      <c r="C1903" s="71">
        <v>892400</v>
      </c>
      <c r="D1903" s="1" t="s">
        <v>8259</v>
      </c>
      <c r="E1903" s="71">
        <v>3481801</v>
      </c>
      <c r="G1903" s="1" t="s">
        <v>8260</v>
      </c>
      <c r="H1903" s="72" t="s">
        <v>8261</v>
      </c>
      <c r="I1903" s="1" t="s">
        <v>8262</v>
      </c>
      <c r="J1903" s="73">
        <v>0.6</v>
      </c>
      <c r="K1903" s="73">
        <v>0.6</v>
      </c>
      <c r="L1903" s="73">
        <v>0.6</v>
      </c>
      <c r="M1903" s="1">
        <v>1</v>
      </c>
      <c r="N1903" s="1" t="s">
        <v>1249</v>
      </c>
      <c r="O1903" s="1" t="s">
        <v>1484</v>
      </c>
      <c r="P1903" s="1">
        <v>40101010</v>
      </c>
      <c r="Q1903" s="73">
        <v>9300000000</v>
      </c>
      <c r="R1903" s="74">
        <v>2.2200000000000002</v>
      </c>
      <c r="S1903" s="1" t="s">
        <v>7819</v>
      </c>
      <c r="T1903" s="75">
        <v>3.64</v>
      </c>
      <c r="U1903" s="76">
        <v>3403186813.18681</v>
      </c>
      <c r="V1903" s="77">
        <v>3403186813.18681</v>
      </c>
      <c r="W1903" s="77">
        <v>5671978021.9780197</v>
      </c>
      <c r="X1903" s="76">
        <v>5.3350698103000003E-3</v>
      </c>
      <c r="Y1903" s="71">
        <v>0</v>
      </c>
      <c r="Z1903" s="71">
        <v>1</v>
      </c>
      <c r="AA1903" s="71">
        <v>0</v>
      </c>
      <c r="AB1903" s="71">
        <v>0</v>
      </c>
      <c r="AC1903" s="73">
        <v>0.5</v>
      </c>
      <c r="AD1903" s="73">
        <v>0.5</v>
      </c>
      <c r="AE1903" s="1" t="s">
        <v>7820</v>
      </c>
      <c r="AF1903" s="1" t="s">
        <v>1450</v>
      </c>
      <c r="AG1903" s="1" t="s">
        <v>1451</v>
      </c>
      <c r="AI1903" s="2" t="str">
        <f>INDEX('ISO2-ISO3'!$D$1:$D$249, MATCH($N1903, 'ISO2-ISO3'!$C$1:$C$249, 0))</f>
        <v>QAT</v>
      </c>
      <c r="AJ1903" s="2" t="str">
        <f>INDEX('WB Country Groups'!$C$2:$C$219, MATCH($AI1903, 'WB Country Groups'!$B$2:$B$219, 0))</f>
        <v>Middle East &amp; North Africa</v>
      </c>
    </row>
    <row r="1904" spans="1:36">
      <c r="A1904" s="70">
        <v>45169</v>
      </c>
      <c r="B1904" s="70">
        <v>45169</v>
      </c>
      <c r="C1904" s="71">
        <v>892400</v>
      </c>
      <c r="D1904" s="1" t="s">
        <v>8263</v>
      </c>
      <c r="E1904" s="71">
        <v>3482201</v>
      </c>
      <c r="G1904" s="1" t="s">
        <v>8264</v>
      </c>
      <c r="H1904" s="72" t="s">
        <v>8265</v>
      </c>
      <c r="I1904" s="1" t="s">
        <v>8266</v>
      </c>
      <c r="J1904" s="73">
        <v>0.35</v>
      </c>
      <c r="K1904" s="73">
        <v>0.35</v>
      </c>
      <c r="L1904" s="73">
        <v>0.35</v>
      </c>
      <c r="M1904" s="1">
        <v>1</v>
      </c>
      <c r="N1904" s="1" t="s">
        <v>1058</v>
      </c>
      <c r="O1904" s="1" t="s">
        <v>1462</v>
      </c>
      <c r="P1904" s="1">
        <v>15101050</v>
      </c>
      <c r="Q1904" s="73">
        <v>52152600</v>
      </c>
      <c r="R1904" s="74">
        <v>136.1</v>
      </c>
      <c r="S1904" s="1" t="s">
        <v>1456</v>
      </c>
      <c r="T1904" s="75">
        <v>0.92136177270005104</v>
      </c>
      <c r="U1904" s="76">
        <v>2696323175.77035</v>
      </c>
      <c r="V1904" s="77">
        <v>2696323175.77035</v>
      </c>
      <c r="W1904" s="77">
        <v>7703780502.2010002</v>
      </c>
      <c r="X1904" s="76">
        <v>4.2269417354000001E-3</v>
      </c>
      <c r="Y1904" s="71">
        <v>0</v>
      </c>
      <c r="Z1904" s="71">
        <v>1</v>
      </c>
      <c r="AA1904" s="71">
        <v>0</v>
      </c>
      <c r="AB1904" s="71">
        <v>0</v>
      </c>
      <c r="AC1904" s="73">
        <v>1</v>
      </c>
      <c r="AD1904" s="73">
        <v>0</v>
      </c>
      <c r="AE1904" s="1" t="s">
        <v>1523</v>
      </c>
      <c r="AF1904" s="1" t="s">
        <v>1524</v>
      </c>
      <c r="AG1904" s="1" t="s">
        <v>1451</v>
      </c>
      <c r="AI1904" s="2" t="str">
        <f>INDEX('ISO2-ISO3'!$D$1:$D$249, MATCH($N1904, 'ISO2-ISO3'!$C$1:$C$249, 0))</f>
        <v>DEU</v>
      </c>
      <c r="AJ1904" s="2" t="str">
        <f>INDEX('WB Country Groups'!$C$2:$C$219, MATCH($AI1904, 'WB Country Groups'!$B$2:$B$219, 0))</f>
        <v>Europe &amp; Central Asia</v>
      </c>
    </row>
    <row r="1905" spans="1:36">
      <c r="A1905" s="70">
        <v>45169</v>
      </c>
      <c r="B1905" s="70">
        <v>45169</v>
      </c>
      <c r="C1905" s="71">
        <v>892400</v>
      </c>
      <c r="D1905" s="1" t="s">
        <v>8267</v>
      </c>
      <c r="E1905" s="71">
        <v>3482402</v>
      </c>
      <c r="G1905" s="1" t="s">
        <v>8268</v>
      </c>
      <c r="H1905" s="72" t="s">
        <v>8269</v>
      </c>
      <c r="I1905" s="1" t="s">
        <v>8270</v>
      </c>
      <c r="J1905" s="73">
        <v>0.35</v>
      </c>
      <c r="K1905" s="73">
        <v>0.3</v>
      </c>
      <c r="L1905" s="73">
        <v>0.06</v>
      </c>
      <c r="M1905" s="1">
        <v>0.2</v>
      </c>
      <c r="N1905" s="1" t="s">
        <v>975</v>
      </c>
      <c r="O1905" s="1" t="s">
        <v>1467</v>
      </c>
      <c r="P1905" s="1">
        <v>20304010</v>
      </c>
      <c r="Q1905" s="73">
        <v>14866962466</v>
      </c>
      <c r="R1905" s="74">
        <v>7.13</v>
      </c>
      <c r="S1905" s="1" t="s">
        <v>3323</v>
      </c>
      <c r="T1905" s="75">
        <v>7.2785000000000002</v>
      </c>
      <c r="U1905" s="76">
        <v>873818306.37559903</v>
      </c>
      <c r="V1905" s="77">
        <v>873818306.37559903</v>
      </c>
      <c r="W1905" s="77">
        <v>14540265340.125099</v>
      </c>
      <c r="X1905" s="76">
        <v>1.3698577016E-3</v>
      </c>
      <c r="Y1905" s="71">
        <v>1</v>
      </c>
      <c r="Z1905" s="71">
        <v>0</v>
      </c>
      <c r="AA1905" s="71">
        <v>0</v>
      </c>
      <c r="AB1905" s="71">
        <v>0</v>
      </c>
      <c r="AC1905" s="73">
        <v>1</v>
      </c>
      <c r="AD1905" s="73">
        <v>0</v>
      </c>
      <c r="AE1905" s="1" t="s">
        <v>3324</v>
      </c>
      <c r="AF1905" s="1" t="s">
        <v>1450</v>
      </c>
      <c r="AG1905" s="1" t="s">
        <v>1585</v>
      </c>
      <c r="AI1905" s="2" t="str">
        <f>INDEX('ISO2-ISO3'!$D$1:$D$249, MATCH($N1905, 'ISO2-ISO3'!$C$1:$C$249, 0))</f>
        <v>CHN</v>
      </c>
      <c r="AJ1905" s="2" t="str">
        <f>INDEX('WB Country Groups'!$C$2:$C$219, MATCH($AI1905, 'WB Country Groups'!$B$2:$B$219, 0))</f>
        <v>East Asia &amp; Pacific</v>
      </c>
    </row>
    <row r="1906" spans="1:36">
      <c r="A1906" s="70">
        <v>45169</v>
      </c>
      <c r="B1906" s="70">
        <v>45169</v>
      </c>
      <c r="C1906" s="71">
        <v>892400</v>
      </c>
      <c r="D1906" s="1" t="s">
        <v>8271</v>
      </c>
      <c r="E1906" s="71">
        <v>3489801</v>
      </c>
      <c r="G1906" s="1" t="s">
        <v>8272</v>
      </c>
      <c r="H1906" s="72">
        <v>6018085</v>
      </c>
      <c r="I1906" s="1" t="s">
        <v>8273</v>
      </c>
      <c r="J1906" s="73">
        <v>0.5</v>
      </c>
      <c r="K1906" s="73">
        <v>0.5</v>
      </c>
      <c r="L1906" s="73">
        <v>0.5</v>
      </c>
      <c r="M1906" s="1">
        <v>1</v>
      </c>
      <c r="N1906" s="1" t="s">
        <v>1129</v>
      </c>
      <c r="O1906" s="1" t="s">
        <v>1462</v>
      </c>
      <c r="P1906" s="1">
        <v>15101010</v>
      </c>
      <c r="Q1906" s="73">
        <v>37868298</v>
      </c>
      <c r="R1906" s="74">
        <v>91500</v>
      </c>
      <c r="S1906" s="1" t="s">
        <v>3451</v>
      </c>
      <c r="T1906" s="75">
        <v>1321.75</v>
      </c>
      <c r="U1906" s="76">
        <v>1310743055.4189501</v>
      </c>
      <c r="V1906" s="77">
        <v>1310743055.4189501</v>
      </c>
      <c r="W1906" s="77">
        <v>2621486110.8379002</v>
      </c>
      <c r="X1906" s="76">
        <v>2.0548110014999999E-3</v>
      </c>
      <c r="Y1906" s="71">
        <v>0</v>
      </c>
      <c r="Z1906" s="71">
        <v>1</v>
      </c>
      <c r="AA1906" s="71">
        <v>0</v>
      </c>
      <c r="AB1906" s="71">
        <v>0</v>
      </c>
      <c r="AC1906" s="73">
        <v>0</v>
      </c>
      <c r="AD1906" s="73">
        <v>1</v>
      </c>
      <c r="AE1906" s="1" t="s">
        <v>3452</v>
      </c>
      <c r="AF1906" s="1" t="s">
        <v>1450</v>
      </c>
      <c r="AG1906" s="1" t="s">
        <v>1451</v>
      </c>
      <c r="AI1906" s="2" t="str">
        <f>INDEX('ISO2-ISO3'!$D$1:$D$249, MATCH($N1906, 'ISO2-ISO3'!$C$1:$C$249, 0))</f>
        <v>KOR</v>
      </c>
      <c r="AJ1906" s="2" t="str">
        <f>INDEX('WB Country Groups'!$C$2:$C$219, MATCH($AI1906, 'WB Country Groups'!$B$2:$B$219, 0))</f>
        <v>East Asia &amp; Pacific</v>
      </c>
    </row>
    <row r="1907" spans="1:36">
      <c r="A1907" s="70">
        <v>45169</v>
      </c>
      <c r="B1907" s="70">
        <v>45169</v>
      </c>
      <c r="C1907" s="71">
        <v>892400</v>
      </c>
      <c r="D1907" s="1" t="s">
        <v>8274</v>
      </c>
      <c r="E1907" s="71">
        <v>3494201</v>
      </c>
      <c r="F1907" s="1">
        <v>550372106</v>
      </c>
      <c r="G1907" s="1" t="s">
        <v>8275</v>
      </c>
      <c r="H1907" s="72">
        <v>2866857</v>
      </c>
      <c r="I1907" s="1" t="s">
        <v>8276</v>
      </c>
      <c r="J1907" s="73">
        <v>0.85</v>
      </c>
      <c r="K1907" s="73">
        <v>0.85</v>
      </c>
      <c r="L1907" s="73">
        <v>0.85</v>
      </c>
      <c r="M1907" s="1">
        <v>1</v>
      </c>
      <c r="N1907" s="1" t="s">
        <v>963</v>
      </c>
      <c r="O1907" s="1" t="s">
        <v>1462</v>
      </c>
      <c r="P1907" s="1">
        <v>15104025</v>
      </c>
      <c r="Q1907" s="73">
        <v>770988424</v>
      </c>
      <c r="R1907" s="74">
        <v>10.48</v>
      </c>
      <c r="S1907" s="1" t="s">
        <v>1493</v>
      </c>
      <c r="T1907" s="75">
        <v>1.3529500000000001</v>
      </c>
      <c r="U1907" s="76">
        <v>5076288762.3282499</v>
      </c>
      <c r="V1907" s="77">
        <v>5076288762.3282499</v>
      </c>
      <c r="W1907" s="77">
        <v>5972104426.2685299</v>
      </c>
      <c r="X1907" s="76">
        <v>7.9579395464000006E-3</v>
      </c>
      <c r="Y1907" s="71">
        <v>0</v>
      </c>
      <c r="Z1907" s="71">
        <v>1</v>
      </c>
      <c r="AA1907" s="71">
        <v>0</v>
      </c>
      <c r="AB1907" s="71">
        <v>0</v>
      </c>
      <c r="AC1907" s="73">
        <v>1</v>
      </c>
      <c r="AD1907" s="73">
        <v>0</v>
      </c>
      <c r="AE1907" s="1" t="s">
        <v>1494</v>
      </c>
      <c r="AF1907" s="1" t="s">
        <v>1450</v>
      </c>
      <c r="AG1907" s="1" t="s">
        <v>1451</v>
      </c>
      <c r="AI1907" s="2" t="str">
        <f>INDEX('ISO2-ISO3'!$D$1:$D$249, MATCH($N1907, 'ISO2-ISO3'!$C$1:$C$249, 0))</f>
        <v>CAN</v>
      </c>
      <c r="AJ1907" s="2" t="str">
        <f>INDEX('WB Country Groups'!$C$2:$C$219, MATCH($AI1907, 'WB Country Groups'!$B$2:$B$219, 0))</f>
        <v>North America</v>
      </c>
    </row>
    <row r="1908" spans="1:36">
      <c r="A1908" s="70">
        <v>45169</v>
      </c>
      <c r="B1908" s="70">
        <v>45169</v>
      </c>
      <c r="C1908" s="71">
        <v>892400</v>
      </c>
      <c r="D1908" s="1" t="s">
        <v>8277</v>
      </c>
      <c r="E1908" s="71">
        <v>3496104</v>
      </c>
      <c r="G1908" s="1" t="s">
        <v>8278</v>
      </c>
      <c r="H1908" s="72" t="s">
        <v>8279</v>
      </c>
      <c r="I1908" s="1" t="s">
        <v>8280</v>
      </c>
      <c r="J1908" s="73">
        <v>0.3</v>
      </c>
      <c r="K1908" s="73">
        <v>0.3</v>
      </c>
      <c r="L1908" s="73">
        <v>0.06</v>
      </c>
      <c r="M1908" s="1">
        <v>0.2</v>
      </c>
      <c r="N1908" s="1" t="s">
        <v>975</v>
      </c>
      <c r="O1908" s="1" t="s">
        <v>1467</v>
      </c>
      <c r="P1908" s="1">
        <v>20305030</v>
      </c>
      <c r="Q1908" s="73">
        <v>18828349812</v>
      </c>
      <c r="R1908" s="74">
        <v>1.58</v>
      </c>
      <c r="S1908" s="1" t="s">
        <v>3323</v>
      </c>
      <c r="T1908" s="75">
        <v>7.2785000000000002</v>
      </c>
      <c r="U1908" s="76">
        <v>245232886.19600201</v>
      </c>
      <c r="V1908" s="77">
        <v>245232886.19600201</v>
      </c>
      <c r="W1908" s="77">
        <v>4514837969.9584398</v>
      </c>
      <c r="X1908" s="76">
        <v>3.8444394609999998E-4</v>
      </c>
      <c r="Y1908" s="71">
        <v>0</v>
      </c>
      <c r="Z1908" s="71">
        <v>1</v>
      </c>
      <c r="AA1908" s="71">
        <v>0</v>
      </c>
      <c r="AB1908" s="71">
        <v>0</v>
      </c>
      <c r="AC1908" s="73">
        <v>1</v>
      </c>
      <c r="AD1908" s="73">
        <v>0</v>
      </c>
      <c r="AE1908" s="1" t="s">
        <v>3324</v>
      </c>
      <c r="AF1908" s="1" t="s">
        <v>1450</v>
      </c>
      <c r="AG1908" s="1" t="s">
        <v>1585</v>
      </c>
      <c r="AI1908" s="2" t="str">
        <f>INDEX('ISO2-ISO3'!$D$1:$D$249, MATCH($N1908, 'ISO2-ISO3'!$C$1:$C$249, 0))</f>
        <v>CHN</v>
      </c>
      <c r="AJ1908" s="2" t="str">
        <f>INDEX('WB Country Groups'!$C$2:$C$219, MATCH($AI1908, 'WB Country Groups'!$B$2:$B$219, 0))</f>
        <v>East Asia &amp; Pacific</v>
      </c>
    </row>
    <row r="1909" spans="1:36">
      <c r="A1909" s="70">
        <v>45169</v>
      </c>
      <c r="B1909" s="70">
        <v>45169</v>
      </c>
      <c r="C1909" s="71">
        <v>892400</v>
      </c>
      <c r="D1909" s="1" t="s">
        <v>8281</v>
      </c>
      <c r="E1909" s="71">
        <v>3496201</v>
      </c>
      <c r="G1909" s="1" t="s">
        <v>8282</v>
      </c>
      <c r="H1909" s="72">
        <v>6742340</v>
      </c>
      <c r="I1909" s="1" t="s">
        <v>8283</v>
      </c>
      <c r="J1909" s="73">
        <v>0.55000000000000004</v>
      </c>
      <c r="K1909" s="73">
        <v>0.55000000000000004</v>
      </c>
      <c r="L1909" s="73">
        <v>0.55000000000000004</v>
      </c>
      <c r="M1909" s="1">
        <v>1</v>
      </c>
      <c r="N1909" s="1" t="s">
        <v>975</v>
      </c>
      <c r="O1909" s="1" t="s">
        <v>1447</v>
      </c>
      <c r="P1909" s="1">
        <v>35101020</v>
      </c>
      <c r="Q1909" s="73">
        <v>4522332324</v>
      </c>
      <c r="R1909" s="74">
        <v>7.8</v>
      </c>
      <c r="S1909" s="1" t="s">
        <v>1565</v>
      </c>
      <c r="T1909" s="75">
        <v>7.8417500000000002</v>
      </c>
      <c r="U1909" s="76">
        <v>2474040318.80129</v>
      </c>
      <c r="V1909" s="77">
        <v>2474040318.80129</v>
      </c>
      <c r="W1909" s="77">
        <v>4546297972.6719198</v>
      </c>
      <c r="X1909" s="76">
        <v>3.8784758342E-3</v>
      </c>
      <c r="Y1909" s="71">
        <v>0</v>
      </c>
      <c r="Z1909" s="71">
        <v>1</v>
      </c>
      <c r="AA1909" s="71">
        <v>0</v>
      </c>
      <c r="AB1909" s="71">
        <v>0</v>
      </c>
      <c r="AC1909" s="73">
        <v>1</v>
      </c>
      <c r="AD1909" s="73">
        <v>0</v>
      </c>
      <c r="AE1909" s="1" t="s">
        <v>1566</v>
      </c>
      <c r="AF1909" s="1" t="s">
        <v>1450</v>
      </c>
      <c r="AG1909" s="1" t="s">
        <v>3494</v>
      </c>
      <c r="AI1909" s="2" t="str">
        <f>INDEX('ISO2-ISO3'!$D$1:$D$249, MATCH($N1909, 'ISO2-ISO3'!$C$1:$C$249, 0))</f>
        <v>CHN</v>
      </c>
      <c r="AJ1909" s="2" t="str">
        <f>INDEX('WB Country Groups'!$C$2:$C$219, MATCH($AI1909, 'WB Country Groups'!$B$2:$B$219, 0))</f>
        <v>East Asia &amp; Pacific</v>
      </c>
    </row>
    <row r="1910" spans="1:36">
      <c r="A1910" s="70">
        <v>45169</v>
      </c>
      <c r="B1910" s="70">
        <v>45169</v>
      </c>
      <c r="C1910" s="71">
        <v>892400</v>
      </c>
      <c r="D1910" s="1" t="s">
        <v>8284</v>
      </c>
      <c r="E1910" s="71">
        <v>3497001</v>
      </c>
      <c r="G1910" s="1" t="s">
        <v>8285</v>
      </c>
      <c r="H1910" s="72" t="s">
        <v>8286</v>
      </c>
      <c r="I1910" s="1" t="s">
        <v>8287</v>
      </c>
      <c r="J1910" s="73">
        <v>0.3</v>
      </c>
      <c r="K1910" s="73">
        <v>0.3</v>
      </c>
      <c r="L1910" s="73">
        <v>0.3</v>
      </c>
      <c r="M1910" s="1">
        <v>1</v>
      </c>
      <c r="N1910" s="1" t="s">
        <v>1097</v>
      </c>
      <c r="O1910" s="1" t="s">
        <v>1462</v>
      </c>
      <c r="P1910" s="1">
        <v>15101020</v>
      </c>
      <c r="Q1910" s="73">
        <v>508314240</v>
      </c>
      <c r="R1910" s="74">
        <v>2515</v>
      </c>
      <c r="S1910" s="1" t="s">
        <v>3305</v>
      </c>
      <c r="T1910" s="75">
        <v>82.786249999999995</v>
      </c>
      <c r="U1910" s="76">
        <v>4632690743.6923399</v>
      </c>
      <c r="V1910" s="77">
        <v>4632690743.6923399</v>
      </c>
      <c r="W1910" s="77">
        <v>15442302478.974501</v>
      </c>
      <c r="X1910" s="76">
        <v>7.2625247698999999E-3</v>
      </c>
      <c r="Y1910" s="71">
        <v>1</v>
      </c>
      <c r="Z1910" s="71">
        <v>0</v>
      </c>
      <c r="AA1910" s="71">
        <v>0</v>
      </c>
      <c r="AB1910" s="71">
        <v>0</v>
      </c>
      <c r="AC1910" s="73">
        <v>0</v>
      </c>
      <c r="AD1910" s="73">
        <v>1</v>
      </c>
      <c r="AE1910" s="1" t="s">
        <v>3306</v>
      </c>
      <c r="AF1910" s="1" t="s">
        <v>1450</v>
      </c>
      <c r="AG1910" s="1" t="s">
        <v>1451</v>
      </c>
      <c r="AI1910" s="2" t="str">
        <f>INDEX('ISO2-ISO3'!$D$1:$D$249, MATCH($N1910, 'ISO2-ISO3'!$C$1:$C$249, 0))</f>
        <v>IND</v>
      </c>
      <c r="AJ1910" s="2" t="str">
        <f>INDEX('WB Country Groups'!$C$2:$C$219, MATCH($AI1910, 'WB Country Groups'!$B$2:$B$219, 0))</f>
        <v>South Asia</v>
      </c>
    </row>
    <row r="1911" spans="1:36">
      <c r="A1911" s="70">
        <v>45169</v>
      </c>
      <c r="B1911" s="70">
        <v>45169</v>
      </c>
      <c r="C1911" s="71">
        <v>892400</v>
      </c>
      <c r="D1911" s="1" t="s">
        <v>8288</v>
      </c>
      <c r="E1911" s="71">
        <v>3499201</v>
      </c>
      <c r="G1911" s="1" t="s">
        <v>8289</v>
      </c>
      <c r="H1911" s="72" t="s">
        <v>8290</v>
      </c>
      <c r="I1911" s="1" t="s">
        <v>8291</v>
      </c>
      <c r="J1911" s="73">
        <v>0.6</v>
      </c>
      <c r="K1911" s="73">
        <v>0.6</v>
      </c>
      <c r="L1911" s="73">
        <v>0.6</v>
      </c>
      <c r="M1911" s="1">
        <v>1</v>
      </c>
      <c r="N1911" s="1" t="s">
        <v>945</v>
      </c>
      <c r="O1911" s="1" t="s">
        <v>1462</v>
      </c>
      <c r="P1911" s="1">
        <v>15105020</v>
      </c>
      <c r="Q1911" s="73">
        <v>1324117615</v>
      </c>
      <c r="R1911" s="74">
        <v>50.15</v>
      </c>
      <c r="S1911" s="1" t="s">
        <v>3542</v>
      </c>
      <c r="T1911" s="75">
        <v>4.9509499999999997</v>
      </c>
      <c r="U1911" s="76">
        <v>8047485641.2102699</v>
      </c>
      <c r="V1911" s="77">
        <v>8047485641.2102699</v>
      </c>
      <c r="W1911" s="77">
        <v>13412476068.6838</v>
      </c>
      <c r="X1911" s="76">
        <v>1.26157922119E-2</v>
      </c>
      <c r="Y1911" s="71">
        <v>1</v>
      </c>
      <c r="Z1911" s="71">
        <v>0</v>
      </c>
      <c r="AA1911" s="71">
        <v>0</v>
      </c>
      <c r="AB1911" s="71">
        <v>0</v>
      </c>
      <c r="AC1911" s="73">
        <v>0</v>
      </c>
      <c r="AD1911" s="73">
        <v>1</v>
      </c>
      <c r="AE1911" s="1" t="s">
        <v>3543</v>
      </c>
      <c r="AF1911" s="1" t="s">
        <v>3544</v>
      </c>
      <c r="AG1911" s="1" t="s">
        <v>1451</v>
      </c>
      <c r="AI1911" s="2" t="str">
        <f>INDEX('ISO2-ISO3'!$D$1:$D$249, MATCH($N1911, 'ISO2-ISO3'!$C$1:$C$249, 0))</f>
        <v>BRA</v>
      </c>
      <c r="AJ1911" s="2" t="str">
        <f>INDEX('WB Country Groups'!$C$2:$C$219, MATCH($AI1911, 'WB Country Groups'!$B$2:$B$219, 0))</f>
        <v>Latin America &amp; Caribbean</v>
      </c>
    </row>
    <row r="1912" spans="1:36">
      <c r="A1912" s="70">
        <v>45169</v>
      </c>
      <c r="B1912" s="70">
        <v>45169</v>
      </c>
      <c r="C1912" s="71">
        <v>892400</v>
      </c>
      <c r="D1912" s="1" t="s">
        <v>8292</v>
      </c>
      <c r="E1912" s="71">
        <v>3503801</v>
      </c>
      <c r="G1912" s="1" t="s">
        <v>8293</v>
      </c>
      <c r="H1912" s="72">
        <v>6744283</v>
      </c>
      <c r="I1912" s="1" t="s">
        <v>8294</v>
      </c>
      <c r="J1912" s="73">
        <v>0.75</v>
      </c>
      <c r="K1912" s="73">
        <v>0.75</v>
      </c>
      <c r="L1912" s="73">
        <v>0.75</v>
      </c>
      <c r="M1912" s="1">
        <v>1</v>
      </c>
      <c r="N1912" s="1" t="s">
        <v>1330</v>
      </c>
      <c r="O1912" s="1" t="s">
        <v>1474</v>
      </c>
      <c r="P1912" s="1">
        <v>45203015</v>
      </c>
      <c r="Q1912" s="73">
        <v>1140404715</v>
      </c>
      <c r="R1912" s="74">
        <v>182.5</v>
      </c>
      <c r="S1912" s="1" t="s">
        <v>3111</v>
      </c>
      <c r="T1912" s="75">
        <v>31.846499999999999</v>
      </c>
      <c r="U1912" s="76">
        <v>4901414452.6282301</v>
      </c>
      <c r="V1912" s="77">
        <v>4901414452.6282301</v>
      </c>
      <c r="W1912" s="77">
        <v>6535219270.1709805</v>
      </c>
      <c r="X1912" s="76">
        <v>7.6837945460000003E-3</v>
      </c>
      <c r="Y1912" s="71">
        <v>0</v>
      </c>
      <c r="Z1912" s="71">
        <v>1</v>
      </c>
      <c r="AA1912" s="71">
        <v>0</v>
      </c>
      <c r="AB1912" s="71">
        <v>0</v>
      </c>
      <c r="AC1912" s="73">
        <v>0</v>
      </c>
      <c r="AD1912" s="73">
        <v>1</v>
      </c>
      <c r="AE1912" s="1" t="s">
        <v>8038</v>
      </c>
      <c r="AF1912" s="1" t="s">
        <v>1450</v>
      </c>
      <c r="AG1912" s="1" t="s">
        <v>1451</v>
      </c>
      <c r="AI1912" s="2" t="str">
        <f>INDEX('ISO2-ISO3'!$D$1:$D$249, MATCH($N1912, 'ISO2-ISO3'!$C$1:$C$249, 0))</f>
        <v>TWN</v>
      </c>
      <c r="AJ1912" s="2" t="str">
        <f>INDEX('WB Country Groups'!$C$2:$C$219, MATCH($AI1912, 'WB Country Groups'!$B$2:$B$219, 0))</f>
        <v>East Asia &amp; Pacific</v>
      </c>
    </row>
    <row r="1913" spans="1:36">
      <c r="A1913" s="70">
        <v>45169</v>
      </c>
      <c r="B1913" s="70">
        <v>45169</v>
      </c>
      <c r="C1913" s="71">
        <v>892400</v>
      </c>
      <c r="D1913" s="1" t="s">
        <v>8295</v>
      </c>
      <c r="E1913" s="71">
        <v>3505601</v>
      </c>
      <c r="G1913" s="1" t="s">
        <v>8296</v>
      </c>
      <c r="H1913" s="72" t="s">
        <v>8297</v>
      </c>
      <c r="I1913" s="1" t="s">
        <v>8298</v>
      </c>
      <c r="J1913" s="73">
        <v>0.45</v>
      </c>
      <c r="K1913" s="73">
        <v>0.45</v>
      </c>
      <c r="L1913" s="73">
        <v>0.45</v>
      </c>
      <c r="M1913" s="1">
        <v>1</v>
      </c>
      <c r="N1913" s="1" t="s">
        <v>1097</v>
      </c>
      <c r="O1913" s="1" t="s">
        <v>1484</v>
      </c>
      <c r="P1913" s="1">
        <v>40202010</v>
      </c>
      <c r="Q1913" s="73">
        <v>605429233</v>
      </c>
      <c r="R1913" s="74">
        <v>7163</v>
      </c>
      <c r="S1913" s="1" t="s">
        <v>3305</v>
      </c>
      <c r="T1913" s="75">
        <v>82.786249999999995</v>
      </c>
      <c r="U1913" s="76">
        <v>23572879774.002899</v>
      </c>
      <c r="V1913" s="77">
        <v>23572879774.002899</v>
      </c>
      <c r="W1913" s="77">
        <v>52384177275.562103</v>
      </c>
      <c r="X1913" s="76">
        <v>3.6954468305200001E-2</v>
      </c>
      <c r="Y1913" s="71">
        <v>1</v>
      </c>
      <c r="Z1913" s="71">
        <v>0</v>
      </c>
      <c r="AA1913" s="71">
        <v>0</v>
      </c>
      <c r="AB1913" s="71">
        <v>0</v>
      </c>
      <c r="AC1913" s="73">
        <v>0</v>
      </c>
      <c r="AD1913" s="73">
        <v>1</v>
      </c>
      <c r="AE1913" s="1" t="s">
        <v>3306</v>
      </c>
      <c r="AF1913" s="1" t="s">
        <v>1450</v>
      </c>
      <c r="AG1913" s="1" t="s">
        <v>1451</v>
      </c>
      <c r="AI1913" s="2" t="str">
        <f>INDEX('ISO2-ISO3'!$D$1:$D$249, MATCH($N1913, 'ISO2-ISO3'!$C$1:$C$249, 0))</f>
        <v>IND</v>
      </c>
      <c r="AJ1913" s="2" t="str">
        <f>INDEX('WB Country Groups'!$C$2:$C$219, MATCH($AI1913, 'WB Country Groups'!$B$2:$B$219, 0))</f>
        <v>South Asia</v>
      </c>
    </row>
    <row r="1914" spans="1:36">
      <c r="A1914" s="70">
        <v>45169</v>
      </c>
      <c r="B1914" s="70">
        <v>45169</v>
      </c>
      <c r="C1914" s="71">
        <v>892400</v>
      </c>
      <c r="D1914" s="1" t="s">
        <v>8299</v>
      </c>
      <c r="E1914" s="71">
        <v>3506701</v>
      </c>
      <c r="G1914" s="1" t="s">
        <v>8300</v>
      </c>
      <c r="H1914" s="72" t="s">
        <v>8301</v>
      </c>
      <c r="I1914" s="1" t="s">
        <v>8302</v>
      </c>
      <c r="J1914" s="73">
        <v>0.4</v>
      </c>
      <c r="K1914" s="73">
        <v>0.4</v>
      </c>
      <c r="L1914" s="73">
        <v>0.4</v>
      </c>
      <c r="M1914" s="1">
        <v>1</v>
      </c>
      <c r="N1914" s="1" t="s">
        <v>1097</v>
      </c>
      <c r="O1914" s="1" t="s">
        <v>1467</v>
      </c>
      <c r="P1914" s="1">
        <v>20104010</v>
      </c>
      <c r="Q1914" s="73">
        <v>626509738</v>
      </c>
      <c r="R1914" s="74">
        <v>1384.55</v>
      </c>
      <c r="S1914" s="1" t="s">
        <v>3305</v>
      </c>
      <c r="T1914" s="75">
        <v>82.786249999999995</v>
      </c>
      <c r="U1914" s="76">
        <v>4191198696.6333199</v>
      </c>
      <c r="V1914" s="77">
        <v>4191198696.6333199</v>
      </c>
      <c r="W1914" s="77">
        <v>10477996741.5833</v>
      </c>
      <c r="X1914" s="76">
        <v>6.5704114592999999E-3</v>
      </c>
      <c r="Y1914" s="71">
        <v>0</v>
      </c>
      <c r="Z1914" s="71">
        <v>1</v>
      </c>
      <c r="AA1914" s="71">
        <v>0</v>
      </c>
      <c r="AB1914" s="71">
        <v>0</v>
      </c>
      <c r="AC1914" s="73">
        <v>0</v>
      </c>
      <c r="AD1914" s="73">
        <v>1</v>
      </c>
      <c r="AE1914" s="1" t="s">
        <v>3306</v>
      </c>
      <c r="AF1914" s="1" t="s">
        <v>1450</v>
      </c>
      <c r="AG1914" s="1" t="s">
        <v>1451</v>
      </c>
      <c r="AI1914" s="2" t="str">
        <f>INDEX('ISO2-ISO3'!$D$1:$D$249, MATCH($N1914, 'ISO2-ISO3'!$C$1:$C$249, 0))</f>
        <v>IND</v>
      </c>
      <c r="AJ1914" s="2" t="str">
        <f>INDEX('WB Country Groups'!$C$2:$C$219, MATCH($AI1914, 'WB Country Groups'!$B$2:$B$219, 0))</f>
        <v>South Asia</v>
      </c>
    </row>
    <row r="1915" spans="1:36">
      <c r="A1915" s="70">
        <v>45169</v>
      </c>
      <c r="B1915" s="70">
        <v>45169</v>
      </c>
      <c r="C1915" s="71">
        <v>892400</v>
      </c>
      <c r="D1915" s="1" t="s">
        <v>8303</v>
      </c>
      <c r="E1915" s="71">
        <v>3508801</v>
      </c>
      <c r="G1915" s="1" t="s">
        <v>8304</v>
      </c>
      <c r="H1915" s="72">
        <v>6802608</v>
      </c>
      <c r="I1915" s="1" t="s">
        <v>8305</v>
      </c>
      <c r="J1915" s="73">
        <v>0.75</v>
      </c>
      <c r="K1915" s="73">
        <v>0.75</v>
      </c>
      <c r="L1915" s="73">
        <v>0.75</v>
      </c>
      <c r="M1915" s="1">
        <v>1</v>
      </c>
      <c r="N1915" s="1" t="s">
        <v>1097</v>
      </c>
      <c r="O1915" s="1" t="s">
        <v>1484</v>
      </c>
      <c r="P1915" s="1">
        <v>40202010</v>
      </c>
      <c r="Q1915" s="73">
        <v>374427276</v>
      </c>
      <c r="R1915" s="74">
        <v>1928.3</v>
      </c>
      <c r="S1915" s="1" t="s">
        <v>3305</v>
      </c>
      <c r="T1915" s="75">
        <v>82.786249999999995</v>
      </c>
      <c r="U1915" s="76">
        <v>6541014809.0184097</v>
      </c>
      <c r="V1915" s="77">
        <v>6541014809.0184097</v>
      </c>
      <c r="W1915" s="77">
        <v>8721353078.6912098</v>
      </c>
      <c r="X1915" s="76">
        <v>1.02541448801E-2</v>
      </c>
      <c r="Y1915" s="71">
        <v>0</v>
      </c>
      <c r="Z1915" s="71">
        <v>1</v>
      </c>
      <c r="AA1915" s="71">
        <v>0</v>
      </c>
      <c r="AB1915" s="71">
        <v>0</v>
      </c>
      <c r="AC1915" s="73">
        <v>1</v>
      </c>
      <c r="AD1915" s="73">
        <v>0</v>
      </c>
      <c r="AE1915" s="1" t="s">
        <v>3306</v>
      </c>
      <c r="AF1915" s="1" t="s">
        <v>1450</v>
      </c>
      <c r="AG1915" s="1" t="s">
        <v>1451</v>
      </c>
      <c r="AI1915" s="2" t="str">
        <f>INDEX('ISO2-ISO3'!$D$1:$D$249, MATCH($N1915, 'ISO2-ISO3'!$C$1:$C$249, 0))</f>
        <v>IND</v>
      </c>
      <c r="AJ1915" s="2" t="str">
        <f>INDEX('WB Country Groups'!$C$2:$C$219, MATCH($AI1915, 'WB Country Groups'!$B$2:$B$219, 0))</f>
        <v>South Asia</v>
      </c>
    </row>
    <row r="1916" spans="1:36">
      <c r="A1916" s="70">
        <v>45169</v>
      </c>
      <c r="B1916" s="70">
        <v>45169</v>
      </c>
      <c r="C1916" s="71">
        <v>892400</v>
      </c>
      <c r="D1916" s="1" t="s">
        <v>8306</v>
      </c>
      <c r="E1916" s="71">
        <v>3509501</v>
      </c>
      <c r="G1916" s="1" t="s">
        <v>8307</v>
      </c>
      <c r="H1916" s="72" t="s">
        <v>8308</v>
      </c>
      <c r="I1916" s="1" t="s">
        <v>8309</v>
      </c>
      <c r="J1916" s="73">
        <v>0.3</v>
      </c>
      <c r="K1916" s="73">
        <v>0.3</v>
      </c>
      <c r="L1916" s="73">
        <v>0.3</v>
      </c>
      <c r="M1916" s="1">
        <v>1</v>
      </c>
      <c r="N1916" s="1" t="s">
        <v>1097</v>
      </c>
      <c r="O1916" s="1" t="s">
        <v>1447</v>
      </c>
      <c r="P1916" s="1">
        <v>35202010</v>
      </c>
      <c r="Q1916" s="73">
        <v>338445440</v>
      </c>
      <c r="R1916" s="74">
        <v>1842.5</v>
      </c>
      <c r="S1916" s="1" t="s">
        <v>3305</v>
      </c>
      <c r="T1916" s="75">
        <v>82.786249999999995</v>
      </c>
      <c r="U1916" s="76">
        <v>2259743821.7095199</v>
      </c>
      <c r="V1916" s="77">
        <v>2259743821.7095199</v>
      </c>
      <c r="W1916" s="77">
        <v>7532479405.69841</v>
      </c>
      <c r="X1916" s="76">
        <v>3.5425299004000002E-3</v>
      </c>
      <c r="Y1916" s="71">
        <v>0</v>
      </c>
      <c r="Z1916" s="71">
        <v>1</v>
      </c>
      <c r="AA1916" s="71">
        <v>0</v>
      </c>
      <c r="AB1916" s="71">
        <v>0</v>
      </c>
      <c r="AC1916" s="73">
        <v>0</v>
      </c>
      <c r="AD1916" s="73">
        <v>1</v>
      </c>
      <c r="AE1916" s="1" t="s">
        <v>3306</v>
      </c>
      <c r="AF1916" s="1" t="s">
        <v>1450</v>
      </c>
      <c r="AG1916" s="1" t="s">
        <v>1451</v>
      </c>
      <c r="AI1916" s="2" t="str">
        <f>INDEX('ISO2-ISO3'!$D$1:$D$249, MATCH($N1916, 'ISO2-ISO3'!$C$1:$C$249, 0))</f>
        <v>IND</v>
      </c>
      <c r="AJ1916" s="2" t="str">
        <f>INDEX('WB Country Groups'!$C$2:$C$219, MATCH($AI1916, 'WB Country Groups'!$B$2:$B$219, 0))</f>
        <v>South Asia</v>
      </c>
    </row>
    <row r="1917" spans="1:36">
      <c r="A1917" s="70">
        <v>45169</v>
      </c>
      <c r="B1917" s="70">
        <v>45169</v>
      </c>
      <c r="C1917" s="71">
        <v>892400</v>
      </c>
      <c r="D1917" s="1" t="s">
        <v>8310</v>
      </c>
      <c r="E1917" s="71">
        <v>3512701</v>
      </c>
      <c r="G1917" s="1" t="s">
        <v>8311</v>
      </c>
      <c r="H1917" s="72" t="s">
        <v>8312</v>
      </c>
      <c r="I1917" s="1" t="s">
        <v>8313</v>
      </c>
      <c r="J1917" s="73">
        <v>0.85</v>
      </c>
      <c r="K1917" s="73">
        <v>0.85</v>
      </c>
      <c r="L1917" s="73">
        <v>0.85</v>
      </c>
      <c r="M1917" s="1">
        <v>1</v>
      </c>
      <c r="N1917" s="1" t="s">
        <v>1324</v>
      </c>
      <c r="O1917" s="1" t="s">
        <v>1484</v>
      </c>
      <c r="P1917" s="1">
        <v>40203010</v>
      </c>
      <c r="Q1917" s="73">
        <v>26700000</v>
      </c>
      <c r="R1917" s="74">
        <v>955.2</v>
      </c>
      <c r="S1917" s="1" t="s">
        <v>1468</v>
      </c>
      <c r="T1917" s="75">
        <v>0.88324999999999998</v>
      </c>
      <c r="U1917" s="76">
        <v>24543746391.168999</v>
      </c>
      <c r="V1917" s="77">
        <v>24543746391.168999</v>
      </c>
      <c r="W1917" s="77">
        <v>28874995754.316399</v>
      </c>
      <c r="X1917" s="76">
        <v>3.8476465616299999E-2</v>
      </c>
      <c r="Y1917" s="71">
        <v>1</v>
      </c>
      <c r="Z1917" s="71">
        <v>0</v>
      </c>
      <c r="AA1917" s="71">
        <v>0</v>
      </c>
      <c r="AB1917" s="71">
        <v>0</v>
      </c>
      <c r="AC1917" s="73">
        <v>0.5</v>
      </c>
      <c r="AD1917" s="73">
        <v>0.5</v>
      </c>
      <c r="AE1917" s="1" t="s">
        <v>1469</v>
      </c>
      <c r="AF1917" s="1" t="s">
        <v>1470</v>
      </c>
      <c r="AG1917" s="1" t="s">
        <v>1451</v>
      </c>
      <c r="AI1917" s="2" t="str">
        <f>INDEX('ISO2-ISO3'!$D$1:$D$249, MATCH($N1917, 'ISO2-ISO3'!$C$1:$C$249, 0))</f>
        <v>CHE</v>
      </c>
      <c r="AJ1917" s="2" t="str">
        <f>INDEX('WB Country Groups'!$C$2:$C$219, MATCH($AI1917, 'WB Country Groups'!$B$2:$B$219, 0))</f>
        <v>Europe &amp; Central Asia</v>
      </c>
    </row>
    <row r="1918" spans="1:36">
      <c r="A1918" s="70">
        <v>45169</v>
      </c>
      <c r="B1918" s="70">
        <v>45169</v>
      </c>
      <c r="C1918" s="71">
        <v>892400</v>
      </c>
      <c r="D1918" s="1" t="s">
        <v>8314</v>
      </c>
      <c r="E1918" s="71">
        <v>3512901</v>
      </c>
      <c r="G1918" s="1" t="s">
        <v>8315</v>
      </c>
      <c r="H1918" s="72">
        <v>6560995</v>
      </c>
      <c r="I1918" s="1" t="s">
        <v>8316</v>
      </c>
      <c r="J1918" s="73">
        <v>1</v>
      </c>
      <c r="K1918" s="73">
        <v>1</v>
      </c>
      <c r="L1918" s="73">
        <v>1</v>
      </c>
      <c r="M1918" s="1">
        <v>1</v>
      </c>
      <c r="N1918" s="1" t="s">
        <v>975</v>
      </c>
      <c r="O1918" s="1" t="s">
        <v>1541</v>
      </c>
      <c r="P1918" s="1">
        <v>10101010</v>
      </c>
      <c r="Q1918" s="73">
        <v>1811124000</v>
      </c>
      <c r="R1918" s="74">
        <v>8.89</v>
      </c>
      <c r="S1918" s="1" t="s">
        <v>1565</v>
      </c>
      <c r="T1918" s="75">
        <v>7.8417500000000002</v>
      </c>
      <c r="U1918" s="76">
        <v>2053226940.4150901</v>
      </c>
      <c r="V1918" s="77">
        <v>2053226940.4150901</v>
      </c>
      <c r="W1918" s="77">
        <v>8071461798.1693296</v>
      </c>
      <c r="X1918" s="76">
        <v>3.2187798275000001E-3</v>
      </c>
      <c r="Y1918" s="71">
        <v>1</v>
      </c>
      <c r="Z1918" s="71">
        <v>0</v>
      </c>
      <c r="AA1918" s="71">
        <v>0</v>
      </c>
      <c r="AB1918" s="71">
        <v>0</v>
      </c>
      <c r="AC1918" s="73">
        <v>1</v>
      </c>
      <c r="AD1918" s="73">
        <v>0</v>
      </c>
      <c r="AE1918" s="1" t="s">
        <v>1566</v>
      </c>
      <c r="AF1918" s="1" t="s">
        <v>1450</v>
      </c>
      <c r="AG1918" s="1" t="s">
        <v>3494</v>
      </c>
      <c r="AI1918" s="2" t="str">
        <f>INDEX('ISO2-ISO3'!$D$1:$D$249, MATCH($N1918, 'ISO2-ISO3'!$C$1:$C$249, 0))</f>
        <v>CHN</v>
      </c>
      <c r="AJ1918" s="2" t="str">
        <f>INDEX('WB Country Groups'!$C$2:$C$219, MATCH($AI1918, 'WB Country Groups'!$B$2:$B$219, 0))</f>
        <v>East Asia &amp; Pacific</v>
      </c>
    </row>
    <row r="1919" spans="1:36">
      <c r="A1919" s="70">
        <v>45169</v>
      </c>
      <c r="B1919" s="70">
        <v>45169</v>
      </c>
      <c r="C1919" s="71">
        <v>892400</v>
      </c>
      <c r="D1919" s="1" t="s">
        <v>8317</v>
      </c>
      <c r="E1919" s="71">
        <v>3513401</v>
      </c>
      <c r="G1919" s="1" t="s">
        <v>8318</v>
      </c>
      <c r="H1919" s="72" t="s">
        <v>8319</v>
      </c>
      <c r="I1919" s="1" t="s">
        <v>8320</v>
      </c>
      <c r="J1919" s="73">
        <v>0.7</v>
      </c>
      <c r="K1919" s="73">
        <v>0.7</v>
      </c>
      <c r="L1919" s="73">
        <v>0.7</v>
      </c>
      <c r="M1919" s="1">
        <v>1</v>
      </c>
      <c r="N1919" s="1" t="s">
        <v>1311</v>
      </c>
      <c r="O1919" s="1" t="s">
        <v>1447</v>
      </c>
      <c r="P1919" s="1">
        <v>35201010</v>
      </c>
      <c r="Q1919" s="73">
        <v>426129798</v>
      </c>
      <c r="R1919" s="74">
        <v>12.645</v>
      </c>
      <c r="S1919" s="1" t="s">
        <v>1456</v>
      </c>
      <c r="T1919" s="75">
        <v>0.92136177270005104</v>
      </c>
      <c r="U1919" s="76">
        <v>4093818539.85919</v>
      </c>
      <c r="V1919" s="77">
        <v>4093818539.85919</v>
      </c>
      <c r="W1919" s="77">
        <v>8332436140.9764204</v>
      </c>
      <c r="X1919" s="76">
        <v>6.4177516250999997E-3</v>
      </c>
      <c r="Y1919" s="71">
        <v>0</v>
      </c>
      <c r="Z1919" s="71">
        <v>1</v>
      </c>
      <c r="AA1919" s="71">
        <v>0</v>
      </c>
      <c r="AB1919" s="71">
        <v>0</v>
      </c>
      <c r="AC1919" s="73">
        <v>0</v>
      </c>
      <c r="AD1919" s="73">
        <v>1</v>
      </c>
      <c r="AE1919" s="1" t="s">
        <v>1647</v>
      </c>
      <c r="AF1919" s="1" t="s">
        <v>1450</v>
      </c>
      <c r="AG1919" s="1" t="s">
        <v>1451</v>
      </c>
      <c r="AI1919" s="2" t="str">
        <f>INDEX('ISO2-ISO3'!$D$1:$D$249, MATCH($N1919, 'ISO2-ISO3'!$C$1:$C$249, 0))</f>
        <v>ESP</v>
      </c>
      <c r="AJ1919" s="2" t="str">
        <f>INDEX('WB Country Groups'!$C$2:$C$219, MATCH($AI1919, 'WB Country Groups'!$B$2:$B$219, 0))</f>
        <v>Europe &amp; Central Asia</v>
      </c>
    </row>
    <row r="1920" spans="1:36">
      <c r="A1920" s="70">
        <v>45169</v>
      </c>
      <c r="B1920" s="70">
        <v>45169</v>
      </c>
      <c r="C1920" s="71">
        <v>892400</v>
      </c>
      <c r="D1920" s="1" t="s">
        <v>8321</v>
      </c>
      <c r="E1920" s="71">
        <v>3519001</v>
      </c>
      <c r="G1920" s="1" t="s">
        <v>8322</v>
      </c>
      <c r="H1920" s="72" t="s">
        <v>8323</v>
      </c>
      <c r="I1920" s="1" t="s">
        <v>8324</v>
      </c>
      <c r="J1920" s="73">
        <v>0.25</v>
      </c>
      <c r="K1920" s="73">
        <v>0.25</v>
      </c>
      <c r="L1920" s="73">
        <v>0.25</v>
      </c>
      <c r="M1920" s="1">
        <v>1</v>
      </c>
      <c r="N1920" s="1" t="s">
        <v>1322</v>
      </c>
      <c r="O1920" s="1" t="s">
        <v>1467</v>
      </c>
      <c r="P1920" s="1">
        <v>20105010</v>
      </c>
      <c r="Q1920" s="73">
        <v>592239552</v>
      </c>
      <c r="R1920" s="74">
        <v>199.45</v>
      </c>
      <c r="S1920" s="1" t="s">
        <v>1613</v>
      </c>
      <c r="T1920" s="75">
        <v>10.9499</v>
      </c>
      <c r="U1920" s="76">
        <v>2696878022.7764602</v>
      </c>
      <c r="V1920" s="77">
        <v>2696878022.7764602</v>
      </c>
      <c r="W1920" s="77">
        <v>11655079208.942499</v>
      </c>
      <c r="X1920" s="76">
        <v>4.2278115516999996E-3</v>
      </c>
      <c r="Y1920" s="71">
        <v>0</v>
      </c>
      <c r="Z1920" s="71">
        <v>1</v>
      </c>
      <c r="AA1920" s="71">
        <v>0</v>
      </c>
      <c r="AB1920" s="71">
        <v>0</v>
      </c>
      <c r="AC1920" s="73">
        <v>0</v>
      </c>
      <c r="AD1920" s="73">
        <v>1</v>
      </c>
      <c r="AE1920" s="1" t="s">
        <v>1614</v>
      </c>
      <c r="AF1920" s="1" t="s">
        <v>1450</v>
      </c>
      <c r="AG1920" s="1" t="s">
        <v>1619</v>
      </c>
      <c r="AI1920" s="2" t="str">
        <f>INDEX('ISO2-ISO3'!$D$1:$D$249, MATCH($N1920, 'ISO2-ISO3'!$C$1:$C$249, 0))</f>
        <v>SWE</v>
      </c>
      <c r="AJ1920" s="2" t="str">
        <f>INDEX('WB Country Groups'!$C$2:$C$219, MATCH($AI1920, 'WB Country Groups'!$B$2:$B$219, 0))</f>
        <v>Europe &amp; Central Asia</v>
      </c>
    </row>
    <row r="1921" spans="1:36">
      <c r="A1921" s="70">
        <v>45169</v>
      </c>
      <c r="B1921" s="70">
        <v>45169</v>
      </c>
      <c r="C1921" s="71">
        <v>892400</v>
      </c>
      <c r="D1921" s="1" t="s">
        <v>8325</v>
      </c>
      <c r="E1921" s="71">
        <v>3522601</v>
      </c>
      <c r="G1921" s="1" t="s">
        <v>8326</v>
      </c>
      <c r="H1921" s="72" t="s">
        <v>8327</v>
      </c>
      <c r="I1921" s="1" t="s">
        <v>8328</v>
      </c>
      <c r="J1921" s="73">
        <v>0.85</v>
      </c>
      <c r="K1921" s="73">
        <v>0.85</v>
      </c>
      <c r="L1921" s="73">
        <v>0.85</v>
      </c>
      <c r="M1921" s="1">
        <v>1</v>
      </c>
      <c r="N1921" s="1" t="s">
        <v>945</v>
      </c>
      <c r="O1921" s="1" t="s">
        <v>1474</v>
      </c>
      <c r="P1921" s="1">
        <v>45103020</v>
      </c>
      <c r="Q1921" s="73">
        <v>617183181</v>
      </c>
      <c r="R1921" s="74">
        <v>27.74</v>
      </c>
      <c r="S1921" s="1" t="s">
        <v>3542</v>
      </c>
      <c r="T1921" s="75">
        <v>4.9509499999999997</v>
      </c>
      <c r="U1921" s="76">
        <v>2939347443.3793502</v>
      </c>
      <c r="V1921" s="77">
        <v>2939347443.3793502</v>
      </c>
      <c r="W1921" s="77">
        <v>3458055815.7404099</v>
      </c>
      <c r="X1921" s="76">
        <v>4.607923299E-3</v>
      </c>
      <c r="Y1921" s="71">
        <v>0</v>
      </c>
      <c r="Z1921" s="71">
        <v>1</v>
      </c>
      <c r="AA1921" s="71">
        <v>0</v>
      </c>
      <c r="AB1921" s="71">
        <v>0</v>
      </c>
      <c r="AC1921" s="73">
        <v>0</v>
      </c>
      <c r="AD1921" s="73">
        <v>1</v>
      </c>
      <c r="AE1921" s="1" t="s">
        <v>3543</v>
      </c>
      <c r="AF1921" s="1" t="s">
        <v>3544</v>
      </c>
      <c r="AG1921" s="1" t="s">
        <v>1451</v>
      </c>
      <c r="AI1921" s="2" t="str">
        <f>INDEX('ISO2-ISO3'!$D$1:$D$249, MATCH($N1921, 'ISO2-ISO3'!$C$1:$C$249, 0))</f>
        <v>BRA</v>
      </c>
      <c r="AJ1921" s="2" t="str">
        <f>INDEX('WB Country Groups'!$C$2:$C$219, MATCH($AI1921, 'WB Country Groups'!$B$2:$B$219, 0))</f>
        <v>Latin America &amp; Caribbean</v>
      </c>
    </row>
    <row r="1922" spans="1:36">
      <c r="A1922" s="70">
        <v>45169</v>
      </c>
      <c r="B1922" s="70">
        <v>45169</v>
      </c>
      <c r="C1922" s="71">
        <v>892400</v>
      </c>
      <c r="D1922" s="1" t="s">
        <v>8329</v>
      </c>
      <c r="E1922" s="71">
        <v>3527901</v>
      </c>
      <c r="G1922" s="1" t="s">
        <v>8330</v>
      </c>
      <c r="H1922" s="72">
        <v>6418544</v>
      </c>
      <c r="I1922" s="1" t="s">
        <v>8331</v>
      </c>
      <c r="J1922" s="73">
        <v>0.45</v>
      </c>
      <c r="K1922" s="73">
        <v>0.45</v>
      </c>
      <c r="L1922" s="73">
        <v>0.45</v>
      </c>
      <c r="M1922" s="1">
        <v>1</v>
      </c>
      <c r="N1922" s="1" t="s">
        <v>1337</v>
      </c>
      <c r="O1922" s="1" t="s">
        <v>1455</v>
      </c>
      <c r="P1922" s="1">
        <v>25504030</v>
      </c>
      <c r="Q1922" s="73">
        <v>13151198025</v>
      </c>
      <c r="R1922" s="74">
        <v>13.7</v>
      </c>
      <c r="S1922" s="1" t="s">
        <v>3341</v>
      </c>
      <c r="T1922" s="75">
        <v>35.017499999999998</v>
      </c>
      <c r="U1922" s="76">
        <v>2315331929.0104899</v>
      </c>
      <c r="V1922" s="77">
        <v>2315331929.0104899</v>
      </c>
      <c r="W1922" s="77">
        <v>5145182064.4677696</v>
      </c>
      <c r="X1922" s="76">
        <v>3.6296736422000001E-3</v>
      </c>
      <c r="Y1922" s="71">
        <v>0</v>
      </c>
      <c r="Z1922" s="71">
        <v>1</v>
      </c>
      <c r="AA1922" s="71">
        <v>0</v>
      </c>
      <c r="AB1922" s="71">
        <v>0</v>
      </c>
      <c r="AC1922" s="73">
        <v>0.35</v>
      </c>
      <c r="AD1922" s="73">
        <v>0.65</v>
      </c>
      <c r="AE1922" s="1" t="s">
        <v>3342</v>
      </c>
      <c r="AF1922" s="1" t="s">
        <v>1450</v>
      </c>
      <c r="AG1922" s="1" t="s">
        <v>1451</v>
      </c>
      <c r="AI1922" s="2" t="str">
        <f>INDEX('ISO2-ISO3'!$D$1:$D$249, MATCH($N1922, 'ISO2-ISO3'!$C$1:$C$249, 0))</f>
        <v>THA</v>
      </c>
      <c r="AJ1922" s="2" t="str">
        <f>INDEX('WB Country Groups'!$C$2:$C$219, MATCH($AI1922, 'WB Country Groups'!$B$2:$B$219, 0))</f>
        <v>East Asia &amp; Pacific</v>
      </c>
    </row>
    <row r="1923" spans="1:36">
      <c r="A1923" s="70">
        <v>45169</v>
      </c>
      <c r="B1923" s="70">
        <v>45169</v>
      </c>
      <c r="C1923" s="71">
        <v>892400</v>
      </c>
      <c r="D1923" s="1" t="s">
        <v>8332</v>
      </c>
      <c r="E1923" s="71">
        <v>3530001</v>
      </c>
      <c r="G1923" s="1" t="s">
        <v>8333</v>
      </c>
      <c r="H1923" s="72" t="s">
        <v>8334</v>
      </c>
      <c r="I1923" s="1" t="s">
        <v>8335</v>
      </c>
      <c r="J1923" s="73">
        <v>0.95</v>
      </c>
      <c r="K1923" s="73">
        <v>0.95</v>
      </c>
      <c r="L1923" s="73">
        <v>0.95</v>
      </c>
      <c r="M1923" s="1">
        <v>1</v>
      </c>
      <c r="N1923" s="1" t="s">
        <v>1115</v>
      </c>
      <c r="O1923" s="1" t="s">
        <v>1564</v>
      </c>
      <c r="P1923" s="1">
        <v>60101010</v>
      </c>
      <c r="Q1923" s="73">
        <v>2320000</v>
      </c>
      <c r="R1923" s="74">
        <v>276200</v>
      </c>
      <c r="S1923" s="1" t="s">
        <v>1479</v>
      </c>
      <c r="T1923" s="75">
        <v>145.58500000000001</v>
      </c>
      <c r="U1923" s="76">
        <v>4181370333.4821601</v>
      </c>
      <c r="V1923" s="77">
        <v>4181370333.4821601</v>
      </c>
      <c r="W1923" s="77">
        <v>4401442456.2970104</v>
      </c>
      <c r="X1923" s="76">
        <v>6.5550038409E-3</v>
      </c>
      <c r="Y1923" s="71">
        <v>0</v>
      </c>
      <c r="Z1923" s="71">
        <v>1</v>
      </c>
      <c r="AA1923" s="71">
        <v>0</v>
      </c>
      <c r="AB1923" s="71">
        <v>0</v>
      </c>
      <c r="AC1923" s="73">
        <v>1</v>
      </c>
      <c r="AD1923" s="73">
        <v>0</v>
      </c>
      <c r="AE1923" s="1" t="s">
        <v>1480</v>
      </c>
      <c r="AF1923" s="1" t="s">
        <v>1450</v>
      </c>
      <c r="AG1923" s="1" t="s">
        <v>1451</v>
      </c>
      <c r="AI1923" s="2" t="str">
        <f>INDEX('ISO2-ISO3'!$D$1:$D$249, MATCH($N1923, 'ISO2-ISO3'!$C$1:$C$249, 0))</f>
        <v>JPN</v>
      </c>
      <c r="AJ1923" s="2" t="str">
        <f>INDEX('WB Country Groups'!$C$2:$C$219, MATCH($AI1923, 'WB Country Groups'!$B$2:$B$219, 0))</f>
        <v>East Asia &amp; Pacific</v>
      </c>
    </row>
    <row r="1924" spans="1:36">
      <c r="A1924" s="70">
        <v>45169</v>
      </c>
      <c r="B1924" s="70">
        <v>45169</v>
      </c>
      <c r="C1924" s="71">
        <v>892400</v>
      </c>
      <c r="D1924" s="1" t="s">
        <v>8336</v>
      </c>
      <c r="E1924" s="71">
        <v>3535301</v>
      </c>
      <c r="G1924" s="1" t="s">
        <v>8337</v>
      </c>
      <c r="H1924" s="72" t="s">
        <v>8338</v>
      </c>
      <c r="I1924" s="1" t="s">
        <v>8339</v>
      </c>
      <c r="J1924" s="73">
        <v>0.4</v>
      </c>
      <c r="K1924" s="73">
        <v>0.4</v>
      </c>
      <c r="L1924" s="73">
        <v>0.4</v>
      </c>
      <c r="M1924" s="1">
        <v>1</v>
      </c>
      <c r="N1924" s="1" t="s">
        <v>1097</v>
      </c>
      <c r="O1924" s="1" t="s">
        <v>1499</v>
      </c>
      <c r="P1924" s="1">
        <v>30201020</v>
      </c>
      <c r="Q1924" s="73">
        <v>727350853</v>
      </c>
      <c r="R1924" s="74">
        <v>1007.55</v>
      </c>
      <c r="S1924" s="1" t="s">
        <v>3305</v>
      </c>
      <c r="T1924" s="75">
        <v>82.786249999999995</v>
      </c>
      <c r="U1924" s="76">
        <v>3540889227.0885601</v>
      </c>
      <c r="V1924" s="77">
        <v>3540889227.0885601</v>
      </c>
      <c r="W1924" s="77">
        <v>8852223067.7213898</v>
      </c>
      <c r="X1924" s="76">
        <v>5.5509415891999998E-3</v>
      </c>
      <c r="Y1924" s="71">
        <v>0</v>
      </c>
      <c r="Z1924" s="71">
        <v>1</v>
      </c>
      <c r="AA1924" s="71">
        <v>0</v>
      </c>
      <c r="AB1924" s="71">
        <v>0</v>
      </c>
      <c r="AC1924" s="73">
        <v>0</v>
      </c>
      <c r="AD1924" s="73">
        <v>1</v>
      </c>
      <c r="AE1924" s="1" t="s">
        <v>3306</v>
      </c>
      <c r="AF1924" s="1" t="s">
        <v>1450</v>
      </c>
      <c r="AG1924" s="1" t="s">
        <v>1451</v>
      </c>
      <c r="AI1924" s="2" t="str">
        <f>INDEX('ISO2-ISO3'!$D$1:$D$249, MATCH($N1924, 'ISO2-ISO3'!$C$1:$C$249, 0))</f>
        <v>IND</v>
      </c>
      <c r="AJ1924" s="2" t="str">
        <f>INDEX('WB Country Groups'!$C$2:$C$219, MATCH($AI1924, 'WB Country Groups'!$B$2:$B$219, 0))</f>
        <v>South Asia</v>
      </c>
    </row>
    <row r="1925" spans="1:36">
      <c r="A1925" s="70">
        <v>45169</v>
      </c>
      <c r="B1925" s="70">
        <v>45169</v>
      </c>
      <c r="C1925" s="71">
        <v>892400</v>
      </c>
      <c r="D1925" s="1" t="s">
        <v>8340</v>
      </c>
      <c r="E1925" s="71">
        <v>3535401</v>
      </c>
      <c r="G1925" s="1" t="s">
        <v>8341</v>
      </c>
      <c r="H1925" s="72">
        <v>6100357</v>
      </c>
      <c r="I1925" s="1" t="s">
        <v>8342</v>
      </c>
      <c r="J1925" s="73">
        <v>0.25</v>
      </c>
      <c r="K1925" s="73">
        <v>0.25</v>
      </c>
      <c r="L1925" s="73">
        <v>0.25</v>
      </c>
      <c r="M1925" s="1">
        <v>1</v>
      </c>
      <c r="N1925" s="1" t="s">
        <v>1097</v>
      </c>
      <c r="O1925" s="1" t="s">
        <v>1462</v>
      </c>
      <c r="P1925" s="1">
        <v>15102010</v>
      </c>
      <c r="Q1925" s="73">
        <v>36080748</v>
      </c>
      <c r="R1925" s="74">
        <v>23801.15</v>
      </c>
      <c r="S1925" s="1" t="s">
        <v>3305</v>
      </c>
      <c r="T1925" s="75">
        <v>82.786249999999995</v>
      </c>
      <c r="U1925" s="76">
        <v>2593314998.7473798</v>
      </c>
      <c r="V1925" s="77">
        <v>2593314998.7473798</v>
      </c>
      <c r="W1925" s="77">
        <v>10373259994.9895</v>
      </c>
      <c r="X1925" s="76">
        <v>4.0654590294000002E-3</v>
      </c>
      <c r="Y1925" s="71">
        <v>1</v>
      </c>
      <c r="Z1925" s="71">
        <v>0</v>
      </c>
      <c r="AA1925" s="71">
        <v>0</v>
      </c>
      <c r="AB1925" s="71">
        <v>0</v>
      </c>
      <c r="AC1925" s="73">
        <v>0</v>
      </c>
      <c r="AD1925" s="73">
        <v>1</v>
      </c>
      <c r="AE1925" s="1" t="s">
        <v>3306</v>
      </c>
      <c r="AF1925" s="1" t="s">
        <v>1450</v>
      </c>
      <c r="AG1925" s="1" t="s">
        <v>1451</v>
      </c>
      <c r="AI1925" s="2" t="str">
        <f>INDEX('ISO2-ISO3'!$D$1:$D$249, MATCH($N1925, 'ISO2-ISO3'!$C$1:$C$249, 0))</f>
        <v>IND</v>
      </c>
      <c r="AJ1925" s="2" t="str">
        <f>INDEX('WB Country Groups'!$C$2:$C$219, MATCH($AI1925, 'WB Country Groups'!$B$2:$B$219, 0))</f>
        <v>South Asia</v>
      </c>
    </row>
    <row r="1926" spans="1:36">
      <c r="A1926" s="70">
        <v>45169</v>
      </c>
      <c r="B1926" s="70">
        <v>45169</v>
      </c>
      <c r="C1926" s="71">
        <v>892400</v>
      </c>
      <c r="D1926" s="1" t="s">
        <v>8343</v>
      </c>
      <c r="E1926" s="71">
        <v>3537101</v>
      </c>
      <c r="G1926" s="1" t="s">
        <v>8344</v>
      </c>
      <c r="H1926" s="72">
        <v>6440859</v>
      </c>
      <c r="I1926" s="1" t="s">
        <v>8345</v>
      </c>
      <c r="J1926" s="73">
        <v>0.75</v>
      </c>
      <c r="K1926" s="73">
        <v>0.75</v>
      </c>
      <c r="L1926" s="73">
        <v>0.75</v>
      </c>
      <c r="M1926" s="1">
        <v>1</v>
      </c>
      <c r="N1926" s="1" t="s">
        <v>1305</v>
      </c>
      <c r="O1926" s="1" t="s">
        <v>1484</v>
      </c>
      <c r="P1926" s="1">
        <v>40101010</v>
      </c>
      <c r="Q1926" s="73">
        <v>116099843</v>
      </c>
      <c r="R1926" s="74">
        <v>1584.7</v>
      </c>
      <c r="S1926" s="1" t="s">
        <v>1573</v>
      </c>
      <c r="T1926" s="75">
        <v>18.934999999999999</v>
      </c>
      <c r="U1926" s="76">
        <v>7287434164.3292799</v>
      </c>
      <c r="V1926" s="77">
        <v>7287434164.3292799</v>
      </c>
      <c r="W1926" s="77">
        <v>9716578885.7723808</v>
      </c>
      <c r="X1926" s="76">
        <v>1.1424283220099999E-2</v>
      </c>
      <c r="Y1926" s="71">
        <v>1</v>
      </c>
      <c r="Z1926" s="71">
        <v>0</v>
      </c>
      <c r="AA1926" s="71">
        <v>0</v>
      </c>
      <c r="AB1926" s="71">
        <v>0</v>
      </c>
      <c r="AC1926" s="73">
        <v>0</v>
      </c>
      <c r="AD1926" s="73">
        <v>1</v>
      </c>
      <c r="AE1926" s="1" t="s">
        <v>1574</v>
      </c>
      <c r="AF1926" s="1" t="s">
        <v>1450</v>
      </c>
      <c r="AG1926" s="1" t="s">
        <v>1451</v>
      </c>
      <c r="AI1926" s="2" t="str">
        <f>INDEX('ISO2-ISO3'!$D$1:$D$249, MATCH($N1926, 'ISO2-ISO3'!$C$1:$C$249, 0))</f>
        <v>ZAF</v>
      </c>
      <c r="AJ1926" s="2" t="str">
        <f>INDEX('WB Country Groups'!$C$2:$C$219, MATCH($AI1926, 'WB Country Groups'!$B$2:$B$219, 0))</f>
        <v>Sub-Saharan Africa</v>
      </c>
    </row>
    <row r="1927" spans="1:36">
      <c r="A1927" s="70">
        <v>45169</v>
      </c>
      <c r="B1927" s="70">
        <v>45169</v>
      </c>
      <c r="C1927" s="71">
        <v>892400</v>
      </c>
      <c r="D1927" s="1" t="s">
        <v>8346</v>
      </c>
      <c r="E1927" s="71">
        <v>3548701</v>
      </c>
      <c r="G1927" s="1" t="s">
        <v>8347</v>
      </c>
      <c r="H1927" s="72" t="s">
        <v>8348</v>
      </c>
      <c r="I1927" s="1" t="s">
        <v>8349</v>
      </c>
      <c r="J1927" s="73">
        <v>1</v>
      </c>
      <c r="K1927" s="73">
        <v>1</v>
      </c>
      <c r="L1927" s="73">
        <v>1</v>
      </c>
      <c r="M1927" s="1">
        <v>1</v>
      </c>
      <c r="N1927" s="1" t="s">
        <v>1369</v>
      </c>
      <c r="O1927" s="1" t="s">
        <v>1467</v>
      </c>
      <c r="P1927" s="1">
        <v>20202020</v>
      </c>
      <c r="Q1927" s="73">
        <v>919152529</v>
      </c>
      <c r="R1927" s="74">
        <v>27.62</v>
      </c>
      <c r="S1927" s="1" t="s">
        <v>1669</v>
      </c>
      <c r="T1927" s="75">
        <v>0.78917255257862096</v>
      </c>
      <c r="U1927" s="76">
        <v>32169127991.119301</v>
      </c>
      <c r="V1927" s="77">
        <v>32169127991.119301</v>
      </c>
      <c r="W1927" s="77">
        <v>32169127991.119301</v>
      </c>
      <c r="X1927" s="76">
        <v>5.0430538489600003E-2</v>
      </c>
      <c r="Y1927" s="71">
        <v>1</v>
      </c>
      <c r="Z1927" s="71">
        <v>0</v>
      </c>
      <c r="AA1927" s="71">
        <v>0</v>
      </c>
      <c r="AB1927" s="71">
        <v>0</v>
      </c>
      <c r="AC1927" s="73">
        <v>0</v>
      </c>
      <c r="AD1927" s="73">
        <v>1</v>
      </c>
      <c r="AE1927" s="1" t="s">
        <v>1670</v>
      </c>
      <c r="AF1927" s="1" t="s">
        <v>1450</v>
      </c>
      <c r="AG1927" s="1" t="s">
        <v>1451</v>
      </c>
      <c r="AI1927" s="2" t="str">
        <f>INDEX('ISO2-ISO3'!$D$1:$D$249, MATCH($N1927, 'ISO2-ISO3'!$C$1:$C$249, 0))</f>
        <v>GBR</v>
      </c>
      <c r="AJ1927" s="2" t="str">
        <f>INDEX('WB Country Groups'!$C$2:$C$219, MATCH($AI1927, 'WB Country Groups'!$B$2:$B$219, 0))</f>
        <v>Europe &amp; Central Asia</v>
      </c>
    </row>
    <row r="1928" spans="1:36">
      <c r="A1928" s="70">
        <v>45169</v>
      </c>
      <c r="B1928" s="70">
        <v>45169</v>
      </c>
      <c r="C1928" s="71">
        <v>892400</v>
      </c>
      <c r="D1928" s="1" t="s">
        <v>8350</v>
      </c>
      <c r="E1928" s="71">
        <v>3548901</v>
      </c>
      <c r="G1928" s="1" t="s">
        <v>8351</v>
      </c>
      <c r="H1928" s="72" t="s">
        <v>8352</v>
      </c>
      <c r="I1928" s="1" t="s">
        <v>8353</v>
      </c>
      <c r="J1928" s="73">
        <v>0.55000000000000004</v>
      </c>
      <c r="K1928" s="73">
        <v>0.55000000000000004</v>
      </c>
      <c r="L1928" s="73">
        <v>0.55000000000000004</v>
      </c>
      <c r="M1928" s="1">
        <v>1</v>
      </c>
      <c r="N1928" s="1" t="s">
        <v>1115</v>
      </c>
      <c r="O1928" s="1" t="s">
        <v>1499</v>
      </c>
      <c r="P1928" s="1">
        <v>30101030</v>
      </c>
      <c r="Q1928" s="73">
        <v>273600000</v>
      </c>
      <c r="R1928" s="74">
        <v>3624</v>
      </c>
      <c r="S1928" s="1" t="s">
        <v>1479</v>
      </c>
      <c r="T1928" s="75">
        <v>145.58500000000001</v>
      </c>
      <c r="U1928" s="76">
        <v>3745849641.1031399</v>
      </c>
      <c r="V1928" s="77">
        <v>3745849641.1031399</v>
      </c>
      <c r="W1928" s="77">
        <v>6810635711.0966101</v>
      </c>
      <c r="X1928" s="76">
        <v>5.8722516368000001E-3</v>
      </c>
      <c r="Y1928" s="71">
        <v>0</v>
      </c>
      <c r="Z1928" s="71">
        <v>1</v>
      </c>
      <c r="AA1928" s="71">
        <v>0</v>
      </c>
      <c r="AB1928" s="71">
        <v>0</v>
      </c>
      <c r="AC1928" s="73">
        <v>0</v>
      </c>
      <c r="AD1928" s="73">
        <v>1</v>
      </c>
      <c r="AE1928" s="1" t="s">
        <v>1480</v>
      </c>
      <c r="AF1928" s="1" t="s">
        <v>1450</v>
      </c>
      <c r="AG1928" s="1" t="s">
        <v>1451</v>
      </c>
      <c r="AI1928" s="2" t="str">
        <f>INDEX('ISO2-ISO3'!$D$1:$D$249, MATCH($N1928, 'ISO2-ISO3'!$C$1:$C$249, 0))</f>
        <v>JPN</v>
      </c>
      <c r="AJ1928" s="2" t="str">
        <f>INDEX('WB Country Groups'!$C$2:$C$219, MATCH($AI1928, 'WB Country Groups'!$B$2:$B$219, 0))</f>
        <v>East Asia &amp; Pacific</v>
      </c>
    </row>
    <row r="1929" spans="1:36">
      <c r="A1929" s="70">
        <v>45169</v>
      </c>
      <c r="B1929" s="70">
        <v>45169</v>
      </c>
      <c r="C1929" s="71">
        <v>892400</v>
      </c>
      <c r="D1929" s="1" t="s">
        <v>8354</v>
      </c>
      <c r="E1929" s="71">
        <v>3549402</v>
      </c>
      <c r="G1929" s="1" t="s">
        <v>8355</v>
      </c>
      <c r="H1929" s="72" t="s">
        <v>8356</v>
      </c>
      <c r="I1929" s="1" t="s">
        <v>8357</v>
      </c>
      <c r="J1929" s="73">
        <v>0.09</v>
      </c>
      <c r="K1929" s="73">
        <v>0.09</v>
      </c>
      <c r="L1929" s="73">
        <v>1.7999999999999999E-2</v>
      </c>
      <c r="M1929" s="1">
        <v>0.2</v>
      </c>
      <c r="N1929" s="1" t="s">
        <v>975</v>
      </c>
      <c r="O1929" s="1" t="s">
        <v>1467</v>
      </c>
      <c r="P1929" s="1">
        <v>20305030</v>
      </c>
      <c r="Q1929" s="73">
        <v>23284144750</v>
      </c>
      <c r="R1929" s="74">
        <v>5.0999999999999996</v>
      </c>
      <c r="S1929" s="1" t="s">
        <v>3323</v>
      </c>
      <c r="T1929" s="75">
        <v>7.2785000000000002</v>
      </c>
      <c r="U1929" s="76">
        <v>293671015.73813301</v>
      </c>
      <c r="V1929" s="77">
        <v>293671015.73813301</v>
      </c>
      <c r="W1929" s="77">
        <v>16288872489.7808</v>
      </c>
      <c r="X1929" s="76">
        <v>4.6037889080000001E-4</v>
      </c>
      <c r="Y1929" s="71">
        <v>1</v>
      </c>
      <c r="Z1929" s="71">
        <v>0</v>
      </c>
      <c r="AA1929" s="71">
        <v>0</v>
      </c>
      <c r="AB1929" s="71">
        <v>0</v>
      </c>
      <c r="AC1929" s="73">
        <v>1</v>
      </c>
      <c r="AD1929" s="73">
        <v>0</v>
      </c>
      <c r="AE1929" s="1" t="s">
        <v>3324</v>
      </c>
      <c r="AF1929" s="1" t="s">
        <v>1450</v>
      </c>
      <c r="AG1929" s="1" t="s">
        <v>1585</v>
      </c>
      <c r="AI1929" s="2" t="str">
        <f>INDEX('ISO2-ISO3'!$D$1:$D$249, MATCH($N1929, 'ISO2-ISO3'!$C$1:$C$249, 0))</f>
        <v>CHN</v>
      </c>
      <c r="AJ1929" s="2" t="str">
        <f>INDEX('WB Country Groups'!$C$2:$C$219, MATCH($AI1929, 'WB Country Groups'!$B$2:$B$219, 0))</f>
        <v>East Asia &amp; Pacific</v>
      </c>
    </row>
    <row r="1930" spans="1:36">
      <c r="A1930" s="70">
        <v>45169</v>
      </c>
      <c r="B1930" s="70">
        <v>45169</v>
      </c>
      <c r="C1930" s="71">
        <v>892400</v>
      </c>
      <c r="D1930" s="1" t="s">
        <v>8358</v>
      </c>
      <c r="E1930" s="71">
        <v>3550001</v>
      </c>
      <c r="G1930" s="1" t="s">
        <v>8359</v>
      </c>
      <c r="H1930" s="72">
        <v>6439567</v>
      </c>
      <c r="I1930" s="1" t="s">
        <v>8360</v>
      </c>
      <c r="J1930" s="73">
        <v>0.9</v>
      </c>
      <c r="K1930" s="73">
        <v>0.9</v>
      </c>
      <c r="L1930" s="73">
        <v>0.9</v>
      </c>
      <c r="M1930" s="1">
        <v>1</v>
      </c>
      <c r="N1930" s="1" t="s">
        <v>908</v>
      </c>
      <c r="O1930" s="1" t="s">
        <v>1462</v>
      </c>
      <c r="P1930" s="1">
        <v>15104020</v>
      </c>
      <c r="Q1930" s="73">
        <v>757267813</v>
      </c>
      <c r="R1930" s="74">
        <v>13.92</v>
      </c>
      <c r="S1930" s="1" t="s">
        <v>1578</v>
      </c>
      <c r="T1930" s="75">
        <v>1.54404385084536</v>
      </c>
      <c r="U1930" s="76">
        <v>6144288684.5926304</v>
      </c>
      <c r="V1930" s="77">
        <v>6144288684.5926304</v>
      </c>
      <c r="W1930" s="77">
        <v>6826987427.3251495</v>
      </c>
      <c r="X1930" s="76">
        <v>9.6322097100000007E-3</v>
      </c>
      <c r="Y1930" s="71">
        <v>0</v>
      </c>
      <c r="Z1930" s="71">
        <v>1</v>
      </c>
      <c r="AA1930" s="71">
        <v>0</v>
      </c>
      <c r="AB1930" s="71">
        <v>0</v>
      </c>
      <c r="AC1930" s="73">
        <v>0</v>
      </c>
      <c r="AD1930" s="73">
        <v>1</v>
      </c>
      <c r="AE1930" s="1" t="s">
        <v>1579</v>
      </c>
      <c r="AF1930" s="1" t="s">
        <v>1450</v>
      </c>
      <c r="AG1930" s="1" t="s">
        <v>1451</v>
      </c>
      <c r="AI1930" s="2" t="str">
        <f>INDEX('ISO2-ISO3'!$D$1:$D$249, MATCH($N1930, 'ISO2-ISO3'!$C$1:$C$249, 0))</f>
        <v>AUS</v>
      </c>
      <c r="AJ1930" s="2" t="str">
        <f>INDEX('WB Country Groups'!$C$2:$C$219, MATCH($AI1930, 'WB Country Groups'!$B$2:$B$219, 0))</f>
        <v>East Asia &amp; Pacific</v>
      </c>
    </row>
    <row r="1931" spans="1:36">
      <c r="A1931" s="70">
        <v>45169</v>
      </c>
      <c r="B1931" s="70">
        <v>45169</v>
      </c>
      <c r="C1931" s="71">
        <v>892400</v>
      </c>
      <c r="D1931" s="1" t="s">
        <v>8361</v>
      </c>
      <c r="E1931" s="71">
        <v>3552501</v>
      </c>
      <c r="G1931" s="1" t="s">
        <v>8362</v>
      </c>
      <c r="H1931" s="72" t="s">
        <v>8363</v>
      </c>
      <c r="I1931" s="1" t="s">
        <v>8364</v>
      </c>
      <c r="J1931" s="73">
        <v>0.4</v>
      </c>
      <c r="K1931" s="73">
        <v>0.4</v>
      </c>
      <c r="L1931" s="73">
        <v>0.4</v>
      </c>
      <c r="M1931" s="1">
        <v>1</v>
      </c>
      <c r="N1931" s="1" t="s">
        <v>975</v>
      </c>
      <c r="O1931" s="1" t="s">
        <v>1564</v>
      </c>
      <c r="P1931" s="1">
        <v>60201030</v>
      </c>
      <c r="Q1931" s="73">
        <v>2531998690</v>
      </c>
      <c r="R1931" s="74">
        <v>9.32</v>
      </c>
      <c r="S1931" s="1" t="s">
        <v>1565</v>
      </c>
      <c r="T1931" s="75">
        <v>7.8417500000000002</v>
      </c>
      <c r="U1931" s="76">
        <v>1203722525.7525401</v>
      </c>
      <c r="V1931" s="77">
        <v>1203722525.7525401</v>
      </c>
      <c r="W1931" s="77">
        <v>3009306314.3813601</v>
      </c>
      <c r="X1931" s="76">
        <v>1.8870382555E-3</v>
      </c>
      <c r="Y1931" s="71">
        <v>0</v>
      </c>
      <c r="Z1931" s="71">
        <v>1</v>
      </c>
      <c r="AA1931" s="71">
        <v>0</v>
      </c>
      <c r="AB1931" s="71">
        <v>0</v>
      </c>
      <c r="AC1931" s="73">
        <v>1</v>
      </c>
      <c r="AD1931" s="73">
        <v>0</v>
      </c>
      <c r="AE1931" s="1" t="s">
        <v>1566</v>
      </c>
      <c r="AF1931" s="1" t="s">
        <v>1450</v>
      </c>
      <c r="AG1931" s="1" t="s">
        <v>3271</v>
      </c>
      <c r="AI1931" s="2" t="str">
        <f>INDEX('ISO2-ISO3'!$D$1:$D$249, MATCH($N1931, 'ISO2-ISO3'!$C$1:$C$249, 0))</f>
        <v>CHN</v>
      </c>
      <c r="AJ1931" s="2" t="str">
        <f>INDEX('WB Country Groups'!$C$2:$C$219, MATCH($AI1931, 'WB Country Groups'!$B$2:$B$219, 0))</f>
        <v>East Asia &amp; Pacific</v>
      </c>
    </row>
    <row r="1932" spans="1:36">
      <c r="A1932" s="70">
        <v>45169</v>
      </c>
      <c r="B1932" s="70">
        <v>45169</v>
      </c>
      <c r="C1932" s="71">
        <v>892400</v>
      </c>
      <c r="D1932" s="1" t="s">
        <v>8365</v>
      </c>
      <c r="E1932" s="71">
        <v>3553501</v>
      </c>
      <c r="G1932" s="1" t="s">
        <v>8366</v>
      </c>
      <c r="H1932" s="72">
        <v>6499323</v>
      </c>
      <c r="I1932" s="1" t="s">
        <v>8367</v>
      </c>
      <c r="J1932" s="73">
        <v>0.6</v>
      </c>
      <c r="K1932" s="73">
        <v>0.6</v>
      </c>
      <c r="L1932" s="73">
        <v>0.6</v>
      </c>
      <c r="M1932" s="1">
        <v>1</v>
      </c>
      <c r="N1932" s="1" t="s">
        <v>1129</v>
      </c>
      <c r="O1932" s="1" t="s">
        <v>1462</v>
      </c>
      <c r="P1932" s="1">
        <v>15101010</v>
      </c>
      <c r="Q1932" s="73">
        <v>29314312</v>
      </c>
      <c r="R1932" s="74">
        <v>124800</v>
      </c>
      <c r="S1932" s="1" t="s">
        <v>3451</v>
      </c>
      <c r="T1932" s="75">
        <v>1321.75</v>
      </c>
      <c r="U1932" s="76">
        <v>1660719260.4955499</v>
      </c>
      <c r="V1932" s="77">
        <v>1660719260.4955499</v>
      </c>
      <c r="W1932" s="77">
        <v>2911290871.7987499</v>
      </c>
      <c r="X1932" s="76">
        <v>2.6034577813E-3</v>
      </c>
      <c r="Y1932" s="71">
        <v>0</v>
      </c>
      <c r="Z1932" s="71">
        <v>1</v>
      </c>
      <c r="AA1932" s="71">
        <v>0</v>
      </c>
      <c r="AB1932" s="71">
        <v>0</v>
      </c>
      <c r="AC1932" s="73">
        <v>1</v>
      </c>
      <c r="AD1932" s="73">
        <v>0</v>
      </c>
      <c r="AE1932" s="1" t="s">
        <v>3452</v>
      </c>
      <c r="AF1932" s="1" t="s">
        <v>1450</v>
      </c>
      <c r="AG1932" s="1" t="s">
        <v>1451</v>
      </c>
      <c r="AI1932" s="2" t="str">
        <f>INDEX('ISO2-ISO3'!$D$1:$D$249, MATCH($N1932, 'ISO2-ISO3'!$C$1:$C$249, 0))</f>
        <v>KOR</v>
      </c>
      <c r="AJ1932" s="2" t="str">
        <f>INDEX('WB Country Groups'!$C$2:$C$219, MATCH($AI1932, 'WB Country Groups'!$B$2:$B$219, 0))</f>
        <v>East Asia &amp; Pacific</v>
      </c>
    </row>
    <row r="1933" spans="1:36">
      <c r="A1933" s="70">
        <v>45169</v>
      </c>
      <c r="B1933" s="70">
        <v>45169</v>
      </c>
      <c r="C1933" s="71">
        <v>892400</v>
      </c>
      <c r="D1933" s="1" t="s">
        <v>8368</v>
      </c>
      <c r="E1933" s="71">
        <v>3560902</v>
      </c>
      <c r="G1933" s="1" t="s">
        <v>8369</v>
      </c>
      <c r="H1933" s="72" t="s">
        <v>8370</v>
      </c>
      <c r="I1933" s="1" t="s">
        <v>8371</v>
      </c>
      <c r="J1933" s="73">
        <v>0.9</v>
      </c>
      <c r="K1933" s="73">
        <v>0.9</v>
      </c>
      <c r="L1933" s="73">
        <v>0.9</v>
      </c>
      <c r="M1933" s="1">
        <v>1</v>
      </c>
      <c r="N1933" s="1" t="s">
        <v>945</v>
      </c>
      <c r="O1933" s="1" t="s">
        <v>1548</v>
      </c>
      <c r="P1933" s="1">
        <v>55101010</v>
      </c>
      <c r="Q1933" s="73">
        <v>1145125871</v>
      </c>
      <c r="R1933" s="74">
        <v>31.66</v>
      </c>
      <c r="S1933" s="1" t="s">
        <v>3542</v>
      </c>
      <c r="T1933" s="75">
        <v>4.9509499999999997</v>
      </c>
      <c r="U1933" s="76">
        <v>6590496080.20158</v>
      </c>
      <c r="V1933" s="77">
        <v>6590496080.20158</v>
      </c>
      <c r="W1933" s="77">
        <v>7322773422.4462004</v>
      </c>
      <c r="X1933" s="76">
        <v>1.0331715125399999E-2</v>
      </c>
      <c r="Y1933" s="71">
        <v>0</v>
      </c>
      <c r="Z1933" s="71">
        <v>1</v>
      </c>
      <c r="AA1933" s="71">
        <v>0</v>
      </c>
      <c r="AB1933" s="71">
        <v>0</v>
      </c>
      <c r="AC1933" s="73">
        <v>0</v>
      </c>
      <c r="AD1933" s="73">
        <v>1</v>
      </c>
      <c r="AE1933" s="1" t="s">
        <v>3543</v>
      </c>
      <c r="AF1933" s="1" t="s">
        <v>3544</v>
      </c>
      <c r="AG1933" s="1" t="s">
        <v>1451</v>
      </c>
      <c r="AI1933" s="2" t="str">
        <f>INDEX('ISO2-ISO3'!$D$1:$D$249, MATCH($N1933, 'ISO2-ISO3'!$C$1:$C$249, 0))</f>
        <v>BRA</v>
      </c>
      <c r="AJ1933" s="2" t="str">
        <f>INDEX('WB Country Groups'!$C$2:$C$219, MATCH($AI1933, 'WB Country Groups'!$B$2:$B$219, 0))</f>
        <v>Latin America &amp; Caribbean</v>
      </c>
    </row>
    <row r="1934" spans="1:36">
      <c r="A1934" s="70">
        <v>45169</v>
      </c>
      <c r="B1934" s="70">
        <v>45169</v>
      </c>
      <c r="C1934" s="71">
        <v>892400</v>
      </c>
      <c r="D1934" s="1" t="s">
        <v>8372</v>
      </c>
      <c r="E1934" s="71">
        <v>3561701</v>
      </c>
      <c r="G1934" s="1" t="s">
        <v>8373</v>
      </c>
      <c r="H1934" s="72" t="s">
        <v>8374</v>
      </c>
      <c r="I1934" s="1" t="s">
        <v>8375</v>
      </c>
      <c r="J1934" s="73">
        <v>0.3</v>
      </c>
      <c r="K1934" s="73">
        <v>0.3</v>
      </c>
      <c r="L1934" s="73">
        <v>0.3</v>
      </c>
      <c r="M1934" s="1">
        <v>1</v>
      </c>
      <c r="N1934" s="1" t="s">
        <v>1293</v>
      </c>
      <c r="O1934" s="1" t="s">
        <v>1499</v>
      </c>
      <c r="P1934" s="1">
        <v>30202010</v>
      </c>
      <c r="Q1934" s="73">
        <v>6403401106</v>
      </c>
      <c r="R1934" s="74">
        <v>3.78</v>
      </c>
      <c r="S1934" s="1" t="s">
        <v>1834</v>
      </c>
      <c r="T1934" s="75">
        <v>1.3505</v>
      </c>
      <c r="U1934" s="76">
        <v>5376865497.3743</v>
      </c>
      <c r="V1934" s="77">
        <v>5376865497.3743</v>
      </c>
      <c r="W1934" s="77">
        <v>17922884991.2477</v>
      </c>
      <c r="X1934" s="76">
        <v>8.4291443178999993E-3</v>
      </c>
      <c r="Y1934" s="71">
        <v>1</v>
      </c>
      <c r="Z1934" s="71">
        <v>0</v>
      </c>
      <c r="AA1934" s="71">
        <v>0</v>
      </c>
      <c r="AB1934" s="71">
        <v>0</v>
      </c>
      <c r="AC1934" s="73">
        <v>1</v>
      </c>
      <c r="AD1934" s="73">
        <v>0</v>
      </c>
      <c r="AE1934" s="1" t="s">
        <v>1835</v>
      </c>
      <c r="AF1934" s="1" t="s">
        <v>1450</v>
      </c>
      <c r="AG1934" s="1" t="s">
        <v>1451</v>
      </c>
      <c r="AI1934" s="2" t="str">
        <f>INDEX('ISO2-ISO3'!$D$1:$D$249, MATCH($N1934, 'ISO2-ISO3'!$C$1:$C$249, 0))</f>
        <v>SGP</v>
      </c>
      <c r="AJ1934" s="2" t="str">
        <f>INDEX('WB Country Groups'!$C$2:$C$219, MATCH($AI1934, 'WB Country Groups'!$B$2:$B$219, 0))</f>
        <v>East Asia &amp; Pacific</v>
      </c>
    </row>
    <row r="1935" spans="1:36">
      <c r="A1935" s="70">
        <v>45169</v>
      </c>
      <c r="B1935" s="70">
        <v>45169</v>
      </c>
      <c r="C1935" s="71">
        <v>892400</v>
      </c>
      <c r="D1935" s="1" t="s">
        <v>8376</v>
      </c>
      <c r="E1935" s="71">
        <v>3561801</v>
      </c>
      <c r="G1935" s="1" t="s">
        <v>8377</v>
      </c>
      <c r="H1935" s="72" t="s">
        <v>8378</v>
      </c>
      <c r="I1935" s="1" t="s">
        <v>8379</v>
      </c>
      <c r="J1935" s="73">
        <v>0.6</v>
      </c>
      <c r="K1935" s="73">
        <v>0.6</v>
      </c>
      <c r="L1935" s="73">
        <v>0.6</v>
      </c>
      <c r="M1935" s="1">
        <v>1</v>
      </c>
      <c r="N1935" s="1" t="s">
        <v>1115</v>
      </c>
      <c r="O1935" s="1" t="s">
        <v>1564</v>
      </c>
      <c r="P1935" s="1">
        <v>60201010</v>
      </c>
      <c r="Q1935" s="73">
        <v>182914537</v>
      </c>
      <c r="R1935" s="74">
        <v>3668</v>
      </c>
      <c r="S1935" s="1" t="s">
        <v>1479</v>
      </c>
      <c r="T1935" s="75">
        <v>145.58500000000001</v>
      </c>
      <c r="U1935" s="76">
        <v>2765108445.4414902</v>
      </c>
      <c r="V1935" s="77">
        <v>2765108445.4414902</v>
      </c>
      <c r="W1935" s="77">
        <v>4608514075.7358198</v>
      </c>
      <c r="X1935" s="76">
        <v>4.3347742569999998E-3</v>
      </c>
      <c r="Y1935" s="71">
        <v>0</v>
      </c>
      <c r="Z1935" s="71">
        <v>1</v>
      </c>
      <c r="AA1935" s="71">
        <v>0</v>
      </c>
      <c r="AB1935" s="71">
        <v>0</v>
      </c>
      <c r="AC1935" s="73">
        <v>1</v>
      </c>
      <c r="AD1935" s="73">
        <v>0</v>
      </c>
      <c r="AE1935" s="1" t="s">
        <v>1480</v>
      </c>
      <c r="AF1935" s="1" t="s">
        <v>1450</v>
      </c>
      <c r="AG1935" s="1" t="s">
        <v>1451</v>
      </c>
      <c r="AI1935" s="2" t="str">
        <f>INDEX('ISO2-ISO3'!$D$1:$D$249, MATCH($N1935, 'ISO2-ISO3'!$C$1:$C$249, 0))</f>
        <v>JPN</v>
      </c>
      <c r="AJ1935" s="2" t="str">
        <f>INDEX('WB Country Groups'!$C$2:$C$219, MATCH($AI1935, 'WB Country Groups'!$B$2:$B$219, 0))</f>
        <v>East Asia &amp; Pacific</v>
      </c>
    </row>
    <row r="1936" spans="1:36">
      <c r="A1936" s="70">
        <v>45169</v>
      </c>
      <c r="B1936" s="70">
        <v>45169</v>
      </c>
      <c r="C1936" s="71">
        <v>892400</v>
      </c>
      <c r="D1936" s="1" t="s">
        <v>8380</v>
      </c>
      <c r="E1936" s="71">
        <v>3569601</v>
      </c>
      <c r="G1936" s="1" t="s">
        <v>8381</v>
      </c>
      <c r="H1936" s="72" t="s">
        <v>8382</v>
      </c>
      <c r="I1936" s="1" t="s">
        <v>8383</v>
      </c>
      <c r="J1936" s="73">
        <v>0.3</v>
      </c>
      <c r="K1936" s="73">
        <v>0.3</v>
      </c>
      <c r="L1936" s="73">
        <v>0.3</v>
      </c>
      <c r="M1936" s="1">
        <v>1</v>
      </c>
      <c r="N1936" s="1" t="s">
        <v>1042</v>
      </c>
      <c r="O1936" s="1" t="s">
        <v>1447</v>
      </c>
      <c r="P1936" s="1">
        <v>35203010</v>
      </c>
      <c r="Q1936" s="73">
        <v>92180190</v>
      </c>
      <c r="R1936" s="74">
        <v>262.10000000000002</v>
      </c>
      <c r="S1936" s="1" t="s">
        <v>1456</v>
      </c>
      <c r="T1936" s="75">
        <v>0.92136177270005104</v>
      </c>
      <c r="U1936" s="76">
        <v>7866756093.4933996</v>
      </c>
      <c r="V1936" s="77">
        <v>7866756093.4933996</v>
      </c>
      <c r="W1936" s="77">
        <v>26222520311.644699</v>
      </c>
      <c r="X1936" s="76">
        <v>1.23324681375E-2</v>
      </c>
      <c r="Y1936" s="71">
        <v>1</v>
      </c>
      <c r="Z1936" s="71">
        <v>0</v>
      </c>
      <c r="AA1936" s="71">
        <v>0</v>
      </c>
      <c r="AB1936" s="71">
        <v>0</v>
      </c>
      <c r="AC1936" s="73">
        <v>0</v>
      </c>
      <c r="AD1936" s="73">
        <v>1</v>
      </c>
      <c r="AE1936" s="1" t="s">
        <v>1457</v>
      </c>
      <c r="AF1936" s="1" t="s">
        <v>1450</v>
      </c>
      <c r="AG1936" s="1" t="s">
        <v>1451</v>
      </c>
      <c r="AI1936" s="2" t="str">
        <f>INDEX('ISO2-ISO3'!$D$1:$D$249, MATCH($N1936, 'ISO2-ISO3'!$C$1:$C$249, 0))</f>
        <v>FRA</v>
      </c>
      <c r="AJ1936" s="2" t="str">
        <f>INDEX('WB Country Groups'!$C$2:$C$219, MATCH($AI1936, 'WB Country Groups'!$B$2:$B$219, 0))</f>
        <v>Europe &amp; Central Asia</v>
      </c>
    </row>
    <row r="1937" spans="1:36">
      <c r="A1937" s="70">
        <v>45169</v>
      </c>
      <c r="B1937" s="70">
        <v>45169</v>
      </c>
      <c r="C1937" s="71">
        <v>892400</v>
      </c>
      <c r="D1937" s="1" t="s">
        <v>8384</v>
      </c>
      <c r="E1937" s="71">
        <v>3575501</v>
      </c>
      <c r="G1937" s="1" t="s">
        <v>8385</v>
      </c>
      <c r="H1937" s="72" t="s">
        <v>8386</v>
      </c>
      <c r="I1937" s="1" t="s">
        <v>8387</v>
      </c>
      <c r="J1937" s="73">
        <v>0.25</v>
      </c>
      <c r="K1937" s="73">
        <v>0.25</v>
      </c>
      <c r="L1937" s="73">
        <v>0.25</v>
      </c>
      <c r="M1937" s="1">
        <v>1</v>
      </c>
      <c r="N1937" s="1" t="s">
        <v>1129</v>
      </c>
      <c r="O1937" s="1" t="s">
        <v>1467</v>
      </c>
      <c r="P1937" s="1">
        <v>20106010</v>
      </c>
      <c r="Q1937" s="73">
        <v>88773116</v>
      </c>
      <c r="R1937" s="74">
        <v>130800</v>
      </c>
      <c r="S1937" s="1" t="s">
        <v>3451</v>
      </c>
      <c r="T1937" s="75">
        <v>1321.75</v>
      </c>
      <c r="U1937" s="76">
        <v>2196240509.32476</v>
      </c>
      <c r="V1937" s="77">
        <v>2196240509.32476</v>
      </c>
      <c r="W1937" s="77">
        <v>8784962037.2990303</v>
      </c>
      <c r="X1937" s="76">
        <v>3.4429777383999998E-3</v>
      </c>
      <c r="Y1937" s="71">
        <v>1</v>
      </c>
      <c r="Z1937" s="71">
        <v>0</v>
      </c>
      <c r="AA1937" s="71">
        <v>0</v>
      </c>
      <c r="AB1937" s="71">
        <v>0</v>
      </c>
      <c r="AC1937" s="73">
        <v>0.35</v>
      </c>
      <c r="AD1937" s="73">
        <v>0.65</v>
      </c>
      <c r="AE1937" s="1" t="s">
        <v>3452</v>
      </c>
      <c r="AF1937" s="1" t="s">
        <v>1450</v>
      </c>
      <c r="AG1937" s="1" t="s">
        <v>1451</v>
      </c>
      <c r="AI1937" s="2" t="str">
        <f>INDEX('ISO2-ISO3'!$D$1:$D$249, MATCH($N1937, 'ISO2-ISO3'!$C$1:$C$249, 0))</f>
        <v>KOR</v>
      </c>
      <c r="AJ1937" s="2" t="str">
        <f>INDEX('WB Country Groups'!$C$2:$C$219, MATCH($AI1937, 'WB Country Groups'!$B$2:$B$219, 0))</f>
        <v>East Asia &amp; Pacific</v>
      </c>
    </row>
    <row r="1938" spans="1:36">
      <c r="A1938" s="70">
        <v>45169</v>
      </c>
      <c r="B1938" s="70">
        <v>45169</v>
      </c>
      <c r="C1938" s="71">
        <v>892400</v>
      </c>
      <c r="D1938" s="1" t="s">
        <v>8388</v>
      </c>
      <c r="E1938" s="71">
        <v>3576501</v>
      </c>
      <c r="G1938" s="1" t="s">
        <v>8389</v>
      </c>
      <c r="H1938" s="72" t="s">
        <v>8390</v>
      </c>
      <c r="I1938" s="1" t="s">
        <v>8391</v>
      </c>
      <c r="J1938" s="73">
        <v>0.7</v>
      </c>
      <c r="K1938" s="73">
        <v>0.7</v>
      </c>
      <c r="L1938" s="73">
        <v>0.7</v>
      </c>
      <c r="M1938" s="1">
        <v>1</v>
      </c>
      <c r="N1938" s="1" t="s">
        <v>1115</v>
      </c>
      <c r="O1938" s="1" t="s">
        <v>1541</v>
      </c>
      <c r="P1938" s="1">
        <v>10102030</v>
      </c>
      <c r="Q1938" s="73">
        <v>297864718</v>
      </c>
      <c r="R1938" s="74">
        <v>3095</v>
      </c>
      <c r="S1938" s="1" t="s">
        <v>1479</v>
      </c>
      <c r="T1938" s="75">
        <v>145.58500000000001</v>
      </c>
      <c r="U1938" s="76">
        <v>4432626380.1009703</v>
      </c>
      <c r="V1938" s="77">
        <v>4432626380.1009703</v>
      </c>
      <c r="W1938" s="77">
        <v>6332323400.1442499</v>
      </c>
      <c r="X1938" s="76">
        <v>6.9488901077000001E-3</v>
      </c>
      <c r="Y1938" s="71">
        <v>0</v>
      </c>
      <c r="Z1938" s="71">
        <v>1</v>
      </c>
      <c r="AA1938" s="71">
        <v>0</v>
      </c>
      <c r="AB1938" s="71">
        <v>0</v>
      </c>
      <c r="AC1938" s="73">
        <v>1</v>
      </c>
      <c r="AD1938" s="73">
        <v>0</v>
      </c>
      <c r="AE1938" s="1" t="s">
        <v>1480</v>
      </c>
      <c r="AF1938" s="1" t="s">
        <v>1450</v>
      </c>
      <c r="AG1938" s="1" t="s">
        <v>1451</v>
      </c>
      <c r="AI1938" s="2" t="str">
        <f>INDEX('ISO2-ISO3'!$D$1:$D$249, MATCH($N1938, 'ISO2-ISO3'!$C$1:$C$249, 0))</f>
        <v>JPN</v>
      </c>
      <c r="AJ1938" s="2" t="str">
        <f>INDEX('WB Country Groups'!$C$2:$C$219, MATCH($AI1938, 'WB Country Groups'!$B$2:$B$219, 0))</f>
        <v>East Asia &amp; Pacific</v>
      </c>
    </row>
    <row r="1939" spans="1:36">
      <c r="A1939" s="70">
        <v>45169</v>
      </c>
      <c r="B1939" s="70">
        <v>45169</v>
      </c>
      <c r="C1939" s="71">
        <v>892400</v>
      </c>
      <c r="D1939" s="1" t="s">
        <v>8392</v>
      </c>
      <c r="E1939" s="71">
        <v>3576602</v>
      </c>
      <c r="G1939" s="1" t="s">
        <v>8393</v>
      </c>
      <c r="H1939" s="72" t="s">
        <v>8394</v>
      </c>
      <c r="I1939" s="1" t="s">
        <v>8395</v>
      </c>
      <c r="J1939" s="73">
        <v>0.55000000000000004</v>
      </c>
      <c r="K1939" s="73">
        <v>0.3</v>
      </c>
      <c r="L1939" s="73">
        <v>0.06</v>
      </c>
      <c r="M1939" s="1">
        <v>0.2</v>
      </c>
      <c r="N1939" s="1" t="s">
        <v>975</v>
      </c>
      <c r="O1939" s="1" t="s">
        <v>1564</v>
      </c>
      <c r="P1939" s="1">
        <v>60201030</v>
      </c>
      <c r="Q1939" s="73">
        <v>11970443418</v>
      </c>
      <c r="R1939" s="74">
        <v>13.98</v>
      </c>
      <c r="S1939" s="1" t="s">
        <v>3323</v>
      </c>
      <c r="T1939" s="75">
        <v>7.2785000000000002</v>
      </c>
      <c r="U1939" s="76">
        <v>1379516100.7100899</v>
      </c>
      <c r="V1939" s="77">
        <v>1379516100.7100899</v>
      </c>
      <c r="W1939" s="77">
        <v>22955035387.731499</v>
      </c>
      <c r="X1939" s="76">
        <v>2.1626243593999999E-3</v>
      </c>
      <c r="Y1939" s="71">
        <v>1</v>
      </c>
      <c r="Z1939" s="71">
        <v>0</v>
      </c>
      <c r="AA1939" s="71">
        <v>0</v>
      </c>
      <c r="AB1939" s="71">
        <v>0</v>
      </c>
      <c r="AC1939" s="73">
        <v>1</v>
      </c>
      <c r="AD1939" s="73">
        <v>0</v>
      </c>
      <c r="AE1939" s="1" t="s">
        <v>3324</v>
      </c>
      <c r="AF1939" s="1" t="s">
        <v>1450</v>
      </c>
      <c r="AG1939" s="1" t="s">
        <v>1585</v>
      </c>
      <c r="AI1939" s="2" t="str">
        <f>INDEX('ISO2-ISO3'!$D$1:$D$249, MATCH($N1939, 'ISO2-ISO3'!$C$1:$C$249, 0))</f>
        <v>CHN</v>
      </c>
      <c r="AJ1939" s="2" t="str">
        <f>INDEX('WB Country Groups'!$C$2:$C$219, MATCH($AI1939, 'WB Country Groups'!$B$2:$B$219, 0))</f>
        <v>East Asia &amp; Pacific</v>
      </c>
    </row>
    <row r="1940" spans="1:36">
      <c r="A1940" s="70">
        <v>45169</v>
      </c>
      <c r="B1940" s="70">
        <v>45169</v>
      </c>
      <c r="C1940" s="71">
        <v>892400</v>
      </c>
      <c r="D1940" s="1" t="s">
        <v>8396</v>
      </c>
      <c r="E1940" s="71">
        <v>3576802</v>
      </c>
      <c r="G1940" s="1" t="s">
        <v>8397</v>
      </c>
      <c r="H1940" s="72" t="s">
        <v>8398</v>
      </c>
      <c r="I1940" s="1" t="s">
        <v>8399</v>
      </c>
      <c r="J1940" s="73">
        <v>0.35</v>
      </c>
      <c r="K1940" s="73">
        <v>0.3</v>
      </c>
      <c r="L1940" s="73">
        <v>0.06</v>
      </c>
      <c r="M1940" s="1">
        <v>0.2</v>
      </c>
      <c r="N1940" s="1" t="s">
        <v>975</v>
      </c>
      <c r="O1940" s="1" t="s">
        <v>1541</v>
      </c>
      <c r="P1940" s="1">
        <v>10102050</v>
      </c>
      <c r="Q1940" s="73">
        <v>2991409200</v>
      </c>
      <c r="R1940" s="74">
        <v>16.28</v>
      </c>
      <c r="S1940" s="1" t="s">
        <v>3323</v>
      </c>
      <c r="T1940" s="75">
        <v>7.2785000000000002</v>
      </c>
      <c r="U1940" s="76">
        <v>401457512.75125402</v>
      </c>
      <c r="V1940" s="77">
        <v>401457512.75125402</v>
      </c>
      <c r="W1940" s="77">
        <v>6680220265.0133104</v>
      </c>
      <c r="X1940" s="76">
        <v>6.2935241989999998E-4</v>
      </c>
      <c r="Y1940" s="71">
        <v>0</v>
      </c>
      <c r="Z1940" s="71">
        <v>1</v>
      </c>
      <c r="AA1940" s="71">
        <v>0</v>
      </c>
      <c r="AB1940" s="71">
        <v>0</v>
      </c>
      <c r="AC1940" s="73">
        <v>1</v>
      </c>
      <c r="AD1940" s="73">
        <v>0</v>
      </c>
      <c r="AE1940" s="1" t="s">
        <v>3324</v>
      </c>
      <c r="AF1940" s="1" t="s">
        <v>1450</v>
      </c>
      <c r="AG1940" s="1" t="s">
        <v>1585</v>
      </c>
      <c r="AI1940" s="2" t="str">
        <f>INDEX('ISO2-ISO3'!$D$1:$D$249, MATCH($N1940, 'ISO2-ISO3'!$C$1:$C$249, 0))</f>
        <v>CHN</v>
      </c>
      <c r="AJ1940" s="2" t="str">
        <f>INDEX('WB Country Groups'!$C$2:$C$219, MATCH($AI1940, 'WB Country Groups'!$B$2:$B$219, 0))</f>
        <v>East Asia &amp; Pacific</v>
      </c>
    </row>
    <row r="1941" spans="1:36">
      <c r="A1941" s="70">
        <v>45169</v>
      </c>
      <c r="B1941" s="70">
        <v>45169</v>
      </c>
      <c r="C1941" s="71">
        <v>892400</v>
      </c>
      <c r="D1941" s="1" t="s">
        <v>8400</v>
      </c>
      <c r="E1941" s="71">
        <v>3577602</v>
      </c>
      <c r="G1941" s="1" t="s">
        <v>8401</v>
      </c>
      <c r="H1941" s="72" t="s">
        <v>8402</v>
      </c>
      <c r="I1941" s="1" t="s">
        <v>8403</v>
      </c>
      <c r="J1941" s="73">
        <v>0.65</v>
      </c>
      <c r="K1941" s="73">
        <v>0.65</v>
      </c>
      <c r="L1941" s="73">
        <v>0.65</v>
      </c>
      <c r="M1941" s="1">
        <v>1</v>
      </c>
      <c r="N1941" s="1" t="s">
        <v>975</v>
      </c>
      <c r="O1941" s="1" t="s">
        <v>1484</v>
      </c>
      <c r="P1941" s="1">
        <v>40101010</v>
      </c>
      <c r="Q1941" s="73">
        <v>86794044550</v>
      </c>
      <c r="R1941" s="74">
        <v>3.6</v>
      </c>
      <c r="S1941" s="1" t="s">
        <v>1565</v>
      </c>
      <c r="T1941" s="75">
        <v>7.8417500000000002</v>
      </c>
      <c r="U1941" s="76">
        <v>25899584180.444401</v>
      </c>
      <c r="V1941" s="77">
        <v>25899584180.444401</v>
      </c>
      <c r="W1941" s="77">
        <v>210706179366.14099</v>
      </c>
      <c r="X1941" s="76">
        <v>4.0601970225500002E-2</v>
      </c>
      <c r="Y1941" s="71">
        <v>1</v>
      </c>
      <c r="Z1941" s="71">
        <v>0</v>
      </c>
      <c r="AA1941" s="71">
        <v>0</v>
      </c>
      <c r="AB1941" s="71">
        <v>0</v>
      </c>
      <c r="AC1941" s="73">
        <v>1</v>
      </c>
      <c r="AD1941" s="73">
        <v>0</v>
      </c>
      <c r="AE1941" s="1" t="s">
        <v>1566</v>
      </c>
      <c r="AF1941" s="1" t="s">
        <v>1450</v>
      </c>
      <c r="AG1941" s="1" t="s">
        <v>3494</v>
      </c>
      <c r="AI1941" s="2" t="str">
        <f>INDEX('ISO2-ISO3'!$D$1:$D$249, MATCH($N1941, 'ISO2-ISO3'!$C$1:$C$249, 0))</f>
        <v>CHN</v>
      </c>
      <c r="AJ1941" s="2" t="str">
        <f>INDEX('WB Country Groups'!$C$2:$C$219, MATCH($AI1941, 'WB Country Groups'!$B$2:$B$219, 0))</f>
        <v>East Asia &amp; Pacific</v>
      </c>
    </row>
    <row r="1942" spans="1:36">
      <c r="A1942" s="70">
        <v>45169</v>
      </c>
      <c r="B1942" s="70">
        <v>45169</v>
      </c>
      <c r="C1942" s="71">
        <v>892400</v>
      </c>
      <c r="D1942" s="1" t="s">
        <v>8404</v>
      </c>
      <c r="E1942" s="71">
        <v>3577603</v>
      </c>
      <c r="G1942" s="1" t="s">
        <v>8405</v>
      </c>
      <c r="H1942" s="72" t="s">
        <v>8406</v>
      </c>
      <c r="I1942" s="1" t="s">
        <v>8407</v>
      </c>
      <c r="J1942" s="73">
        <v>7.0000000000000007E-2</v>
      </c>
      <c r="K1942" s="73">
        <v>7.0000000000000007E-2</v>
      </c>
      <c r="L1942" s="73">
        <v>1.4E-2</v>
      </c>
      <c r="M1942" s="1">
        <v>0.2</v>
      </c>
      <c r="N1942" s="1" t="s">
        <v>975</v>
      </c>
      <c r="O1942" s="1" t="s">
        <v>1484</v>
      </c>
      <c r="P1942" s="1">
        <v>40101010</v>
      </c>
      <c r="Q1942" s="73">
        <v>269612212500</v>
      </c>
      <c r="R1942" s="74">
        <v>4.62</v>
      </c>
      <c r="S1942" s="1" t="s">
        <v>3323</v>
      </c>
      <c r="T1942" s="75">
        <v>7.2785000000000002</v>
      </c>
      <c r="U1942" s="76">
        <v>2395894470.63269</v>
      </c>
      <c r="V1942" s="77">
        <v>2395894470.63269</v>
      </c>
      <c r="W1942" s="77">
        <v>210706179366.14099</v>
      </c>
      <c r="X1942" s="76">
        <v>3.7559690256999999E-3</v>
      </c>
      <c r="Y1942" s="71">
        <v>1</v>
      </c>
      <c r="Z1942" s="71">
        <v>0</v>
      </c>
      <c r="AA1942" s="71">
        <v>0</v>
      </c>
      <c r="AB1942" s="71">
        <v>0</v>
      </c>
      <c r="AC1942" s="73">
        <v>1</v>
      </c>
      <c r="AD1942" s="73">
        <v>0</v>
      </c>
      <c r="AE1942" s="1" t="s">
        <v>3324</v>
      </c>
      <c r="AF1942" s="1" t="s">
        <v>1450</v>
      </c>
      <c r="AG1942" s="1" t="s">
        <v>1585</v>
      </c>
      <c r="AI1942" s="2" t="str">
        <f>INDEX('ISO2-ISO3'!$D$1:$D$249, MATCH($N1942, 'ISO2-ISO3'!$C$1:$C$249, 0))</f>
        <v>CHN</v>
      </c>
      <c r="AJ1942" s="2" t="str">
        <f>INDEX('WB Country Groups'!$C$2:$C$219, MATCH($AI1942, 'WB Country Groups'!$B$2:$B$219, 0))</f>
        <v>East Asia &amp; Pacific</v>
      </c>
    </row>
    <row r="1943" spans="1:36">
      <c r="A1943" s="70">
        <v>45169</v>
      </c>
      <c r="B1943" s="70">
        <v>45169</v>
      </c>
      <c r="C1943" s="71">
        <v>892400</v>
      </c>
      <c r="D1943" s="1" t="s">
        <v>8408</v>
      </c>
      <c r="E1943" s="71">
        <v>3579701</v>
      </c>
      <c r="G1943" s="1" t="s">
        <v>8409</v>
      </c>
      <c r="H1943" s="72">
        <v>4572709</v>
      </c>
      <c r="I1943" s="1" t="s">
        <v>8410</v>
      </c>
      <c r="J1943" s="73">
        <v>0.3</v>
      </c>
      <c r="K1943" s="73">
        <v>0.3</v>
      </c>
      <c r="L1943" s="73">
        <v>0.3</v>
      </c>
      <c r="M1943" s="1">
        <v>1</v>
      </c>
      <c r="N1943" s="1" t="s">
        <v>1042</v>
      </c>
      <c r="O1943" s="1" t="s">
        <v>1692</v>
      </c>
      <c r="P1943" s="1">
        <v>50202010</v>
      </c>
      <c r="Q1943" s="73">
        <v>2951154374</v>
      </c>
      <c r="R1943" s="74">
        <v>5.4649999999999999</v>
      </c>
      <c r="S1943" s="1" t="s">
        <v>1456</v>
      </c>
      <c r="T1943" s="75">
        <v>0.92136177270005104</v>
      </c>
      <c r="U1943" s="76">
        <v>5251376538.0063696</v>
      </c>
      <c r="V1943" s="77">
        <v>5251376538.0063696</v>
      </c>
      <c r="W1943" s="77">
        <v>17504588460.021198</v>
      </c>
      <c r="X1943" s="76">
        <v>8.2324191907000004E-3</v>
      </c>
      <c r="Y1943" s="71">
        <v>0</v>
      </c>
      <c r="Z1943" s="71">
        <v>1</v>
      </c>
      <c r="AA1943" s="71">
        <v>0</v>
      </c>
      <c r="AB1943" s="71">
        <v>0</v>
      </c>
      <c r="AC1943" s="73">
        <v>1</v>
      </c>
      <c r="AD1943" s="73">
        <v>0</v>
      </c>
      <c r="AE1943" s="1" t="s">
        <v>1457</v>
      </c>
      <c r="AF1943" s="1" t="s">
        <v>1450</v>
      </c>
      <c r="AG1943" s="1" t="s">
        <v>1451</v>
      </c>
      <c r="AI1943" s="2" t="str">
        <f>INDEX('ISO2-ISO3'!$D$1:$D$249, MATCH($N1943, 'ISO2-ISO3'!$C$1:$C$249, 0))</f>
        <v>FRA</v>
      </c>
      <c r="AJ1943" s="2" t="str">
        <f>INDEX('WB Country Groups'!$C$2:$C$219, MATCH($AI1943, 'WB Country Groups'!$B$2:$B$219, 0))</f>
        <v>Europe &amp; Central Asia</v>
      </c>
    </row>
    <row r="1944" spans="1:36">
      <c r="A1944" s="70">
        <v>45169</v>
      </c>
      <c r="B1944" s="70">
        <v>45169</v>
      </c>
      <c r="C1944" s="71">
        <v>892400</v>
      </c>
      <c r="D1944" s="1" t="s">
        <v>8411</v>
      </c>
      <c r="E1944" s="71">
        <v>3580101</v>
      </c>
      <c r="G1944" s="1" t="s">
        <v>8412</v>
      </c>
      <c r="H1944" s="72" t="s">
        <v>8413</v>
      </c>
      <c r="I1944" s="1" t="s">
        <v>8414</v>
      </c>
      <c r="J1944" s="73">
        <v>0.55000000000000004</v>
      </c>
      <c r="K1944" s="73">
        <v>0.55000000000000004</v>
      </c>
      <c r="L1944" s="73">
        <v>0.55000000000000004</v>
      </c>
      <c r="M1944" s="1">
        <v>1</v>
      </c>
      <c r="N1944" s="1" t="s">
        <v>1322</v>
      </c>
      <c r="O1944" s="1" t="s">
        <v>1447</v>
      </c>
      <c r="P1944" s="1">
        <v>35201010</v>
      </c>
      <c r="Q1944" s="73">
        <v>354062608</v>
      </c>
      <c r="R1944" s="74">
        <v>211.6</v>
      </c>
      <c r="S1944" s="1" t="s">
        <v>1613</v>
      </c>
      <c r="T1944" s="75">
        <v>10.9499</v>
      </c>
      <c r="U1944" s="76">
        <v>3763121701.4803801</v>
      </c>
      <c r="V1944" s="77">
        <v>3763121701.4803801</v>
      </c>
      <c r="W1944" s="77">
        <v>6842039457.2370501</v>
      </c>
      <c r="X1944" s="76">
        <v>5.8993285070999997E-3</v>
      </c>
      <c r="Y1944" s="71">
        <v>0</v>
      </c>
      <c r="Z1944" s="71">
        <v>1</v>
      </c>
      <c r="AA1944" s="71">
        <v>0</v>
      </c>
      <c r="AB1944" s="71">
        <v>0</v>
      </c>
      <c r="AC1944" s="73">
        <v>0</v>
      </c>
      <c r="AD1944" s="73">
        <v>1</v>
      </c>
      <c r="AE1944" s="1" t="s">
        <v>1614</v>
      </c>
      <c r="AF1944" s="1" t="s">
        <v>1450</v>
      </c>
      <c r="AG1944" s="1" t="s">
        <v>1451</v>
      </c>
      <c r="AI1944" s="2" t="str">
        <f>INDEX('ISO2-ISO3'!$D$1:$D$249, MATCH($N1944, 'ISO2-ISO3'!$C$1:$C$249, 0))</f>
        <v>SWE</v>
      </c>
      <c r="AJ1944" s="2" t="str">
        <f>INDEX('WB Country Groups'!$C$2:$C$219, MATCH($AI1944, 'WB Country Groups'!$B$2:$B$219, 0))</f>
        <v>Europe &amp; Central Asia</v>
      </c>
    </row>
    <row r="1945" spans="1:36">
      <c r="A1945" s="70">
        <v>45169</v>
      </c>
      <c r="B1945" s="70">
        <v>45169</v>
      </c>
      <c r="C1945" s="71">
        <v>892400</v>
      </c>
      <c r="D1945" s="1" t="s">
        <v>8415</v>
      </c>
      <c r="E1945" s="71">
        <v>3585003</v>
      </c>
      <c r="G1945" s="1" t="s">
        <v>8416</v>
      </c>
      <c r="H1945" s="72" t="s">
        <v>8417</v>
      </c>
      <c r="I1945" s="1" t="s">
        <v>8418</v>
      </c>
      <c r="J1945" s="73">
        <v>0.4</v>
      </c>
      <c r="K1945" s="73">
        <v>0.3</v>
      </c>
      <c r="L1945" s="73">
        <v>0.06</v>
      </c>
      <c r="M1945" s="1">
        <v>0.2</v>
      </c>
      <c r="N1945" s="1" t="s">
        <v>975</v>
      </c>
      <c r="O1945" s="1" t="s">
        <v>1462</v>
      </c>
      <c r="P1945" s="1">
        <v>15102010</v>
      </c>
      <c r="Q1945" s="73">
        <v>1361879820</v>
      </c>
      <c r="R1945" s="74">
        <v>13.17</v>
      </c>
      <c r="S1945" s="1" t="s">
        <v>3323</v>
      </c>
      <c r="T1945" s="75">
        <v>7.2785000000000002</v>
      </c>
      <c r="U1945" s="76">
        <v>147854287.80160701</v>
      </c>
      <c r="V1945" s="77">
        <v>147854287.80160701</v>
      </c>
      <c r="W1945" s="77">
        <v>3150803440.1938601</v>
      </c>
      <c r="X1945" s="76">
        <v>2.3178655489999999E-4</v>
      </c>
      <c r="Y1945" s="71">
        <v>0</v>
      </c>
      <c r="Z1945" s="71">
        <v>1</v>
      </c>
      <c r="AA1945" s="71">
        <v>0</v>
      </c>
      <c r="AB1945" s="71">
        <v>0</v>
      </c>
      <c r="AC1945" s="73">
        <v>1</v>
      </c>
      <c r="AD1945" s="73">
        <v>0</v>
      </c>
      <c r="AE1945" s="1" t="s">
        <v>3324</v>
      </c>
      <c r="AF1945" s="1" t="s">
        <v>1450</v>
      </c>
      <c r="AG1945" s="1" t="s">
        <v>1585</v>
      </c>
      <c r="AI1945" s="2" t="str">
        <f>INDEX('ISO2-ISO3'!$D$1:$D$249, MATCH($N1945, 'ISO2-ISO3'!$C$1:$C$249, 0))</f>
        <v>CHN</v>
      </c>
      <c r="AJ1945" s="2" t="str">
        <f>INDEX('WB Country Groups'!$C$2:$C$219, MATCH($AI1945, 'WB Country Groups'!$B$2:$B$219, 0))</f>
        <v>East Asia &amp; Pacific</v>
      </c>
    </row>
    <row r="1946" spans="1:36">
      <c r="A1946" s="70">
        <v>45169</v>
      </c>
      <c r="B1946" s="70">
        <v>45169</v>
      </c>
      <c r="C1946" s="71">
        <v>892400</v>
      </c>
      <c r="D1946" s="1" t="s">
        <v>8419</v>
      </c>
      <c r="E1946" s="71">
        <v>3585101</v>
      </c>
      <c r="G1946" s="1" t="s">
        <v>8420</v>
      </c>
      <c r="H1946" s="72" t="s">
        <v>8421</v>
      </c>
      <c r="I1946" s="1" t="s">
        <v>8422</v>
      </c>
      <c r="J1946" s="73">
        <v>0.4</v>
      </c>
      <c r="K1946" s="73">
        <v>0.4</v>
      </c>
      <c r="L1946" s="73">
        <v>0.4</v>
      </c>
      <c r="M1946" s="1">
        <v>1</v>
      </c>
      <c r="N1946" s="1" t="s">
        <v>975</v>
      </c>
      <c r="O1946" s="1" t="s">
        <v>1467</v>
      </c>
      <c r="P1946" s="1">
        <v>20103010</v>
      </c>
      <c r="Q1946" s="73">
        <v>5037616668</v>
      </c>
      <c r="R1946" s="74">
        <v>8.73</v>
      </c>
      <c r="S1946" s="1" t="s">
        <v>1565</v>
      </c>
      <c r="T1946" s="75">
        <v>7.8417500000000002</v>
      </c>
      <c r="U1946" s="76">
        <v>2243294851.8705602</v>
      </c>
      <c r="V1946" s="77">
        <v>2243294851.8705602</v>
      </c>
      <c r="W1946" s="77">
        <v>5608237129.6764097</v>
      </c>
      <c r="X1946" s="76">
        <v>3.5167433633999999E-3</v>
      </c>
      <c r="Y1946" s="71">
        <v>0</v>
      </c>
      <c r="Z1946" s="71">
        <v>1</v>
      </c>
      <c r="AA1946" s="71">
        <v>0</v>
      </c>
      <c r="AB1946" s="71">
        <v>0</v>
      </c>
      <c r="AC1946" s="73">
        <v>1</v>
      </c>
      <c r="AD1946" s="73">
        <v>0</v>
      </c>
      <c r="AE1946" s="1" t="s">
        <v>1566</v>
      </c>
      <c r="AF1946" s="1" t="s">
        <v>1450</v>
      </c>
      <c r="AG1946" s="1" t="s">
        <v>3271</v>
      </c>
      <c r="AI1946" s="2" t="str">
        <f>INDEX('ISO2-ISO3'!$D$1:$D$249, MATCH($N1946, 'ISO2-ISO3'!$C$1:$C$249, 0))</f>
        <v>CHN</v>
      </c>
      <c r="AJ1946" s="2" t="str">
        <f>INDEX('WB Country Groups'!$C$2:$C$219, MATCH($AI1946, 'WB Country Groups'!$B$2:$B$219, 0))</f>
        <v>East Asia &amp; Pacific</v>
      </c>
    </row>
    <row r="1947" spans="1:36">
      <c r="A1947" s="70">
        <v>45169</v>
      </c>
      <c r="B1947" s="70">
        <v>45169</v>
      </c>
      <c r="C1947" s="71">
        <v>892400</v>
      </c>
      <c r="D1947" s="1" t="s">
        <v>8423</v>
      </c>
      <c r="E1947" s="71">
        <v>3589301</v>
      </c>
      <c r="F1947" s="1">
        <v>525327102</v>
      </c>
      <c r="G1947" s="1" t="s">
        <v>8424</v>
      </c>
      <c r="H1947" s="72" t="s">
        <v>8425</v>
      </c>
      <c r="I1947" s="1" t="s">
        <v>8426</v>
      </c>
      <c r="J1947" s="73">
        <v>0.95</v>
      </c>
      <c r="K1947" s="73">
        <v>0.95</v>
      </c>
      <c r="L1947" s="73">
        <v>0.95</v>
      </c>
      <c r="M1947" s="1">
        <v>1</v>
      </c>
      <c r="N1947" s="1" t="s">
        <v>1375</v>
      </c>
      <c r="O1947" s="1" t="s">
        <v>1467</v>
      </c>
      <c r="P1947" s="1">
        <v>20202020</v>
      </c>
      <c r="Q1947" s="73">
        <v>137026987</v>
      </c>
      <c r="R1947" s="74">
        <v>97.51</v>
      </c>
      <c r="S1947" s="1" t="s">
        <v>1448</v>
      </c>
      <c r="T1947" s="75">
        <v>1</v>
      </c>
      <c r="U1947" s="76">
        <v>12693426427.251499</v>
      </c>
      <c r="V1947" s="77">
        <v>12693426427.251499</v>
      </c>
      <c r="W1947" s="77">
        <v>13361501502.370001</v>
      </c>
      <c r="X1947" s="76">
        <v>1.9899088659800002E-2</v>
      </c>
      <c r="Y1947" s="71">
        <v>0</v>
      </c>
      <c r="Z1947" s="71">
        <v>1</v>
      </c>
      <c r="AA1947" s="71">
        <v>0</v>
      </c>
      <c r="AB1947" s="71">
        <v>0</v>
      </c>
      <c r="AC1947" s="73">
        <v>1</v>
      </c>
      <c r="AD1947" s="73">
        <v>0</v>
      </c>
      <c r="AE1947" s="1" t="s">
        <v>1449</v>
      </c>
      <c r="AF1947" s="1" t="s">
        <v>1450</v>
      </c>
      <c r="AG1947" s="1" t="s">
        <v>1451</v>
      </c>
      <c r="AI1947" s="2" t="str">
        <f>INDEX('ISO2-ISO3'!$D$1:$D$249, MATCH($N1947, 'ISO2-ISO3'!$C$1:$C$249, 0))</f>
        <v>USA</v>
      </c>
      <c r="AJ1947" s="2" t="str">
        <f>INDEX('WB Country Groups'!$C$2:$C$219, MATCH($AI1947, 'WB Country Groups'!$B$2:$B$219, 0))</f>
        <v>North America</v>
      </c>
    </row>
    <row r="1948" spans="1:36">
      <c r="A1948" s="70">
        <v>45169</v>
      </c>
      <c r="B1948" s="70">
        <v>45169</v>
      </c>
      <c r="C1948" s="71">
        <v>892400</v>
      </c>
      <c r="D1948" s="1" t="s">
        <v>8427</v>
      </c>
      <c r="E1948" s="71">
        <v>3590601</v>
      </c>
      <c r="G1948" s="1" t="s">
        <v>8428</v>
      </c>
      <c r="H1948" s="72" t="s">
        <v>8429</v>
      </c>
      <c r="I1948" s="1" t="s">
        <v>8430</v>
      </c>
      <c r="J1948" s="73">
        <v>0.95</v>
      </c>
      <c r="K1948" s="73">
        <v>0.95</v>
      </c>
      <c r="L1948" s="73">
        <v>0.95</v>
      </c>
      <c r="M1948" s="1">
        <v>1</v>
      </c>
      <c r="N1948" s="1" t="s">
        <v>1330</v>
      </c>
      <c r="O1948" s="1" t="s">
        <v>1474</v>
      </c>
      <c r="P1948" s="1">
        <v>45203015</v>
      </c>
      <c r="Q1948" s="73">
        <v>9078633339</v>
      </c>
      <c r="R1948" s="74">
        <v>14.45</v>
      </c>
      <c r="S1948" s="1" t="s">
        <v>3111</v>
      </c>
      <c r="T1948" s="75">
        <v>31.846499999999999</v>
      </c>
      <c r="U1948" s="76">
        <v>3913363765.5981798</v>
      </c>
      <c r="V1948" s="77">
        <v>3913363765.5981798</v>
      </c>
      <c r="W1948" s="77">
        <v>4119330279.5770302</v>
      </c>
      <c r="X1948" s="76">
        <v>6.1348583044999998E-3</v>
      </c>
      <c r="Y1948" s="71">
        <v>0</v>
      </c>
      <c r="Z1948" s="71">
        <v>1</v>
      </c>
      <c r="AA1948" s="71">
        <v>0</v>
      </c>
      <c r="AB1948" s="71">
        <v>0</v>
      </c>
      <c r="AC1948" s="73">
        <v>1</v>
      </c>
      <c r="AD1948" s="73">
        <v>0</v>
      </c>
      <c r="AE1948" s="1" t="s">
        <v>3112</v>
      </c>
      <c r="AF1948" s="1" t="s">
        <v>1450</v>
      </c>
      <c r="AG1948" s="1" t="s">
        <v>1451</v>
      </c>
      <c r="AI1948" s="2" t="str">
        <f>INDEX('ISO2-ISO3'!$D$1:$D$249, MATCH($N1948, 'ISO2-ISO3'!$C$1:$C$249, 0))</f>
        <v>TWN</v>
      </c>
      <c r="AJ1948" s="2" t="str">
        <f>INDEX('WB Country Groups'!$C$2:$C$219, MATCH($AI1948, 'WB Country Groups'!$B$2:$B$219, 0))</f>
        <v>East Asia &amp; Pacific</v>
      </c>
    </row>
    <row r="1949" spans="1:36">
      <c r="A1949" s="70">
        <v>45169</v>
      </c>
      <c r="B1949" s="70">
        <v>45169</v>
      </c>
      <c r="C1949" s="71">
        <v>892400</v>
      </c>
      <c r="D1949" s="1" t="s">
        <v>8431</v>
      </c>
      <c r="E1949" s="71">
        <v>3592901</v>
      </c>
      <c r="G1949" s="1" t="s">
        <v>8432</v>
      </c>
      <c r="H1949" s="72" t="s">
        <v>8433</v>
      </c>
      <c r="I1949" s="1" t="s">
        <v>8434</v>
      </c>
      <c r="J1949" s="73">
        <v>0.8</v>
      </c>
      <c r="K1949" s="73">
        <v>0.8</v>
      </c>
      <c r="L1949" s="73">
        <v>0.8</v>
      </c>
      <c r="M1949" s="1">
        <v>1</v>
      </c>
      <c r="N1949" s="1" t="s">
        <v>1040</v>
      </c>
      <c r="O1949" s="1" t="s">
        <v>1467</v>
      </c>
      <c r="P1949" s="1">
        <v>20106010</v>
      </c>
      <c r="Q1949" s="73">
        <v>828972440</v>
      </c>
      <c r="R1949" s="74">
        <v>10.625</v>
      </c>
      <c r="S1949" s="1" t="s">
        <v>1456</v>
      </c>
      <c r="T1949" s="75">
        <v>0.92136177270005104</v>
      </c>
      <c r="U1949" s="76">
        <v>7647664520.9090004</v>
      </c>
      <c r="V1949" s="77">
        <v>7647664520.9090004</v>
      </c>
      <c r="W1949" s="77">
        <v>9559580651.1362495</v>
      </c>
      <c r="X1949" s="76">
        <v>1.19890051133E-2</v>
      </c>
      <c r="Y1949" s="71">
        <v>0</v>
      </c>
      <c r="Z1949" s="71">
        <v>1</v>
      </c>
      <c r="AA1949" s="71">
        <v>0</v>
      </c>
      <c r="AB1949" s="71">
        <v>0</v>
      </c>
      <c r="AC1949" s="73">
        <v>0</v>
      </c>
      <c r="AD1949" s="73">
        <v>1</v>
      </c>
      <c r="AE1949" s="1" t="s">
        <v>2280</v>
      </c>
      <c r="AF1949" s="1" t="s">
        <v>1450</v>
      </c>
      <c r="AG1949" s="1" t="s">
        <v>1451</v>
      </c>
      <c r="AI1949" s="2" t="str">
        <f>INDEX('ISO2-ISO3'!$D$1:$D$249, MATCH($N1949, 'ISO2-ISO3'!$C$1:$C$249, 0))</f>
        <v>FIN</v>
      </c>
      <c r="AJ1949" s="2" t="str">
        <f>INDEX('WB Country Groups'!$C$2:$C$219, MATCH($AI1949, 'WB Country Groups'!$B$2:$B$219, 0))</f>
        <v>Europe &amp; Central Asia</v>
      </c>
    </row>
    <row r="1950" spans="1:36">
      <c r="A1950" s="70">
        <v>45169</v>
      </c>
      <c r="B1950" s="70">
        <v>45169</v>
      </c>
      <c r="C1950" s="71">
        <v>892400</v>
      </c>
      <c r="D1950" s="1" t="s">
        <v>8435</v>
      </c>
      <c r="E1950" s="71">
        <v>3593501</v>
      </c>
      <c r="G1950" s="1" t="s">
        <v>8436</v>
      </c>
      <c r="H1950" s="72" t="s">
        <v>8437</v>
      </c>
      <c r="I1950" s="1" t="s">
        <v>8438</v>
      </c>
      <c r="J1950" s="73">
        <v>0.4</v>
      </c>
      <c r="K1950" s="73">
        <v>0.4</v>
      </c>
      <c r="L1950" s="73">
        <v>0.4</v>
      </c>
      <c r="M1950" s="1">
        <v>1</v>
      </c>
      <c r="N1950" s="1" t="s">
        <v>1324</v>
      </c>
      <c r="O1950" s="1" t="s">
        <v>1548</v>
      </c>
      <c r="P1950" s="1">
        <v>55101010</v>
      </c>
      <c r="Q1950" s="73">
        <v>52800000</v>
      </c>
      <c r="R1950" s="74">
        <v>152</v>
      </c>
      <c r="S1950" s="1" t="s">
        <v>1468</v>
      </c>
      <c r="T1950" s="75">
        <v>0.88324999999999998</v>
      </c>
      <c r="U1950" s="76">
        <v>3634576846.8723502</v>
      </c>
      <c r="V1950" s="77">
        <v>3634576846.8723502</v>
      </c>
      <c r="W1950" s="77">
        <v>9086442117.1808701</v>
      </c>
      <c r="X1950" s="76">
        <v>5.6978127483000001E-3</v>
      </c>
      <c r="Y1950" s="71">
        <v>0</v>
      </c>
      <c r="Z1950" s="71">
        <v>1</v>
      </c>
      <c r="AA1950" s="71">
        <v>0</v>
      </c>
      <c r="AB1950" s="71">
        <v>0</v>
      </c>
      <c r="AC1950" s="73">
        <v>0</v>
      </c>
      <c r="AD1950" s="73">
        <v>1</v>
      </c>
      <c r="AE1950" s="1" t="s">
        <v>1469</v>
      </c>
      <c r="AF1950" s="1" t="s">
        <v>1470</v>
      </c>
      <c r="AG1950" s="1" t="s">
        <v>1451</v>
      </c>
      <c r="AI1950" s="2" t="str">
        <f>INDEX('ISO2-ISO3'!$D$1:$D$249, MATCH($N1950, 'ISO2-ISO3'!$C$1:$C$249, 0))</f>
        <v>CHE</v>
      </c>
      <c r="AJ1950" s="2" t="str">
        <f>INDEX('WB Country Groups'!$C$2:$C$219, MATCH($AI1950, 'WB Country Groups'!$B$2:$B$219, 0))</f>
        <v>Europe &amp; Central Asia</v>
      </c>
    </row>
    <row r="1951" spans="1:36">
      <c r="A1951" s="70">
        <v>45169</v>
      </c>
      <c r="B1951" s="70">
        <v>45169</v>
      </c>
      <c r="C1951" s="71">
        <v>892400</v>
      </c>
      <c r="D1951" s="1" t="s">
        <v>8439</v>
      </c>
      <c r="E1951" s="71">
        <v>3599301</v>
      </c>
      <c r="G1951" s="1" t="s">
        <v>8440</v>
      </c>
      <c r="H1951" s="72" t="s">
        <v>8441</v>
      </c>
      <c r="I1951" s="1" t="s">
        <v>8442</v>
      </c>
      <c r="J1951" s="73">
        <v>0.5</v>
      </c>
      <c r="K1951" s="73">
        <v>0.5</v>
      </c>
      <c r="L1951" s="73">
        <v>0.5</v>
      </c>
      <c r="M1951" s="1">
        <v>1</v>
      </c>
      <c r="N1951" s="1" t="s">
        <v>975</v>
      </c>
      <c r="O1951" s="1" t="s">
        <v>1541</v>
      </c>
      <c r="P1951" s="1">
        <v>10102050</v>
      </c>
      <c r="Q1951" s="73">
        <v>4106663000</v>
      </c>
      <c r="R1951" s="74">
        <v>5.35</v>
      </c>
      <c r="S1951" s="1" t="s">
        <v>1565</v>
      </c>
      <c r="T1951" s="75">
        <v>7.8417500000000002</v>
      </c>
      <c r="U1951" s="76">
        <v>1400876529.47365</v>
      </c>
      <c r="V1951" s="77">
        <v>1400876529.47365</v>
      </c>
      <c r="W1951" s="77">
        <v>12920148058.2614</v>
      </c>
      <c r="X1951" s="76">
        <v>2.1961104372999998E-3</v>
      </c>
      <c r="Y1951" s="71">
        <v>1</v>
      </c>
      <c r="Z1951" s="71">
        <v>0</v>
      </c>
      <c r="AA1951" s="71">
        <v>0</v>
      </c>
      <c r="AB1951" s="71">
        <v>0</v>
      </c>
      <c r="AC1951" s="73">
        <v>1</v>
      </c>
      <c r="AD1951" s="73">
        <v>0</v>
      </c>
      <c r="AE1951" s="1" t="s">
        <v>1566</v>
      </c>
      <c r="AF1951" s="1" t="s">
        <v>1450</v>
      </c>
      <c r="AG1951" s="1" t="s">
        <v>3494</v>
      </c>
      <c r="AI1951" s="2" t="str">
        <f>INDEX('ISO2-ISO3'!$D$1:$D$249, MATCH($N1951, 'ISO2-ISO3'!$C$1:$C$249, 0))</f>
        <v>CHN</v>
      </c>
      <c r="AJ1951" s="2" t="str">
        <f>INDEX('WB Country Groups'!$C$2:$C$219, MATCH($AI1951, 'WB Country Groups'!$B$2:$B$219, 0))</f>
        <v>East Asia &amp; Pacific</v>
      </c>
    </row>
    <row r="1952" spans="1:36">
      <c r="A1952" s="70">
        <v>45169</v>
      </c>
      <c r="B1952" s="70">
        <v>45169</v>
      </c>
      <c r="C1952" s="71">
        <v>892400</v>
      </c>
      <c r="D1952" s="1" t="s">
        <v>8443</v>
      </c>
      <c r="E1952" s="71">
        <v>3601201</v>
      </c>
      <c r="G1952" s="1" t="s">
        <v>8444</v>
      </c>
      <c r="H1952" s="72" t="s">
        <v>8445</v>
      </c>
      <c r="I1952" s="1" t="s">
        <v>8446</v>
      </c>
      <c r="J1952" s="73">
        <v>0.35</v>
      </c>
      <c r="K1952" s="73">
        <v>0.35</v>
      </c>
      <c r="L1952" s="73">
        <v>0.35</v>
      </c>
      <c r="M1952" s="1">
        <v>1</v>
      </c>
      <c r="N1952" s="1" t="s">
        <v>1283</v>
      </c>
      <c r="O1952" s="1" t="s">
        <v>1564</v>
      </c>
      <c r="P1952" s="1">
        <v>60201030</v>
      </c>
      <c r="Q1952" s="73">
        <v>1133000000</v>
      </c>
      <c r="R1952" s="74">
        <v>8.41</v>
      </c>
      <c r="S1952" s="1" t="s">
        <v>3317</v>
      </c>
      <c r="T1952" s="75">
        <v>3.7506499999999998</v>
      </c>
      <c r="U1952" s="76">
        <v>889175342.940557</v>
      </c>
      <c r="V1952" s="77">
        <v>889175342.940557</v>
      </c>
      <c r="W1952" s="77">
        <v>2540500979.8301601</v>
      </c>
      <c r="X1952" s="76">
        <v>1.3939324488000001E-3</v>
      </c>
      <c r="Y1952" s="71">
        <v>0</v>
      </c>
      <c r="Z1952" s="71">
        <v>1</v>
      </c>
      <c r="AA1952" s="71">
        <v>0</v>
      </c>
      <c r="AB1952" s="71">
        <v>0</v>
      </c>
      <c r="AC1952" s="73">
        <v>1</v>
      </c>
      <c r="AD1952" s="73">
        <v>0</v>
      </c>
      <c r="AE1952" s="1" t="s">
        <v>3318</v>
      </c>
      <c r="AF1952" s="1" t="s">
        <v>1450</v>
      </c>
      <c r="AG1952" s="1" t="s">
        <v>1451</v>
      </c>
      <c r="AI1952" s="2" t="str">
        <f>INDEX('ISO2-ISO3'!$D$1:$D$249, MATCH($N1952, 'ISO2-ISO3'!$C$1:$C$249, 0))</f>
        <v>SAU</v>
      </c>
      <c r="AJ1952" s="2" t="str">
        <f>INDEX('WB Country Groups'!$C$2:$C$219, MATCH($AI1952, 'WB Country Groups'!$B$2:$B$219, 0))</f>
        <v>Middle East &amp; North Africa</v>
      </c>
    </row>
    <row r="1953" spans="1:36">
      <c r="A1953" s="70">
        <v>45169</v>
      </c>
      <c r="B1953" s="70">
        <v>45169</v>
      </c>
      <c r="C1953" s="71">
        <v>892400</v>
      </c>
      <c r="D1953" s="1" t="s">
        <v>8447</v>
      </c>
      <c r="E1953" s="71">
        <v>3601301</v>
      </c>
      <c r="F1953" s="1">
        <v>8911877</v>
      </c>
      <c r="G1953" s="1" t="s">
        <v>8448</v>
      </c>
      <c r="H1953" s="72" t="s">
        <v>8449</v>
      </c>
      <c r="I1953" s="1" t="s">
        <v>8450</v>
      </c>
      <c r="J1953" s="73">
        <v>1</v>
      </c>
      <c r="K1953" s="73">
        <v>0.49</v>
      </c>
      <c r="L1953" s="73">
        <v>0.49</v>
      </c>
      <c r="M1953" s="1">
        <v>1</v>
      </c>
      <c r="N1953" s="1" t="s">
        <v>963</v>
      </c>
      <c r="O1953" s="1" t="s">
        <v>1467</v>
      </c>
      <c r="P1953" s="1">
        <v>20302010</v>
      </c>
      <c r="Q1953" s="73">
        <v>358424520</v>
      </c>
      <c r="R1953" s="74">
        <v>22.82</v>
      </c>
      <c r="S1953" s="1" t="s">
        <v>1493</v>
      </c>
      <c r="T1953" s="75">
        <v>1.3529500000000001</v>
      </c>
      <c r="U1953" s="76">
        <v>2962290770.3433199</v>
      </c>
      <c r="V1953" s="77">
        <v>2962290770.3433199</v>
      </c>
      <c r="W1953" s="77">
        <v>6045491368.0475998</v>
      </c>
      <c r="X1953" s="76">
        <v>4.643890837E-3</v>
      </c>
      <c r="Y1953" s="71">
        <v>0</v>
      </c>
      <c r="Z1953" s="71">
        <v>1</v>
      </c>
      <c r="AA1953" s="71">
        <v>0</v>
      </c>
      <c r="AB1953" s="71">
        <v>0</v>
      </c>
      <c r="AC1953" s="73">
        <v>0</v>
      </c>
      <c r="AD1953" s="73">
        <v>1</v>
      </c>
      <c r="AE1953" s="1" t="s">
        <v>1494</v>
      </c>
      <c r="AF1953" s="1" t="s">
        <v>1450</v>
      </c>
      <c r="AG1953" s="1" t="s">
        <v>8451</v>
      </c>
      <c r="AI1953" s="2" t="str">
        <f>INDEX('ISO2-ISO3'!$D$1:$D$249, MATCH($N1953, 'ISO2-ISO3'!$C$1:$C$249, 0))</f>
        <v>CAN</v>
      </c>
      <c r="AJ1953" s="2" t="str">
        <f>INDEX('WB Country Groups'!$C$2:$C$219, MATCH($AI1953, 'WB Country Groups'!$B$2:$B$219, 0))</f>
        <v>North America</v>
      </c>
    </row>
    <row r="1954" spans="1:36">
      <c r="A1954" s="70">
        <v>45169</v>
      </c>
      <c r="B1954" s="70">
        <v>45169</v>
      </c>
      <c r="C1954" s="71">
        <v>892400</v>
      </c>
      <c r="D1954" s="1" t="s">
        <v>8452</v>
      </c>
      <c r="E1954" s="71">
        <v>3602801</v>
      </c>
      <c r="G1954" s="1" t="s">
        <v>8453</v>
      </c>
      <c r="H1954" s="72" t="s">
        <v>8454</v>
      </c>
      <c r="I1954" s="1" t="s">
        <v>8455</v>
      </c>
      <c r="J1954" s="73">
        <v>1</v>
      </c>
      <c r="K1954" s="73">
        <v>1</v>
      </c>
      <c r="L1954" s="73">
        <v>1</v>
      </c>
      <c r="M1954" s="1">
        <v>1</v>
      </c>
      <c r="N1954" s="1" t="s">
        <v>975</v>
      </c>
      <c r="O1954" s="1" t="s">
        <v>1467</v>
      </c>
      <c r="P1954" s="1">
        <v>20103010</v>
      </c>
      <c r="Q1954" s="73">
        <v>2391420240</v>
      </c>
      <c r="R1954" s="74">
        <v>3.53</v>
      </c>
      <c r="S1954" s="1" t="s">
        <v>1565</v>
      </c>
      <c r="T1954" s="75">
        <v>7.8417500000000002</v>
      </c>
      <c r="U1954" s="76">
        <v>1076508872.02474</v>
      </c>
      <c r="V1954" s="77">
        <v>1076508872.02474</v>
      </c>
      <c r="W1954" s="77">
        <v>3117779296.6110902</v>
      </c>
      <c r="X1954" s="76">
        <v>1.6876093787999999E-3</v>
      </c>
      <c r="Y1954" s="71">
        <v>0</v>
      </c>
      <c r="Z1954" s="71">
        <v>1</v>
      </c>
      <c r="AA1954" s="71">
        <v>0</v>
      </c>
      <c r="AB1954" s="71">
        <v>0</v>
      </c>
      <c r="AC1954" s="73">
        <v>1</v>
      </c>
      <c r="AD1954" s="73">
        <v>0</v>
      </c>
      <c r="AE1954" s="1" t="s">
        <v>1566</v>
      </c>
      <c r="AF1954" s="1" t="s">
        <v>1450</v>
      </c>
      <c r="AG1954" s="1" t="s">
        <v>3494</v>
      </c>
      <c r="AI1954" s="2" t="str">
        <f>INDEX('ISO2-ISO3'!$D$1:$D$249, MATCH($N1954, 'ISO2-ISO3'!$C$1:$C$249, 0))</f>
        <v>CHN</v>
      </c>
      <c r="AJ1954" s="2" t="str">
        <f>INDEX('WB Country Groups'!$C$2:$C$219, MATCH($AI1954, 'WB Country Groups'!$B$2:$B$219, 0))</f>
        <v>East Asia &amp; Pacific</v>
      </c>
    </row>
    <row r="1955" spans="1:36">
      <c r="A1955" s="70">
        <v>45169</v>
      </c>
      <c r="B1955" s="70">
        <v>45169</v>
      </c>
      <c r="C1955" s="71">
        <v>892400</v>
      </c>
      <c r="D1955" s="1" t="s">
        <v>8456</v>
      </c>
      <c r="E1955" s="71">
        <v>3602901</v>
      </c>
      <c r="G1955" s="1" t="s">
        <v>8457</v>
      </c>
      <c r="H1955" s="72" t="s">
        <v>8458</v>
      </c>
      <c r="I1955" s="1" t="s">
        <v>8459</v>
      </c>
      <c r="J1955" s="73">
        <v>0.5</v>
      </c>
      <c r="K1955" s="73">
        <v>0.5</v>
      </c>
      <c r="L1955" s="73">
        <v>0.5</v>
      </c>
      <c r="M1955" s="1">
        <v>1</v>
      </c>
      <c r="N1955" s="1" t="s">
        <v>975</v>
      </c>
      <c r="O1955" s="1" t="s">
        <v>1462</v>
      </c>
      <c r="P1955" s="1">
        <v>15104030</v>
      </c>
      <c r="Q1955" s="73">
        <v>2609555597</v>
      </c>
      <c r="R1955" s="74">
        <v>11.08</v>
      </c>
      <c r="S1955" s="1" t="s">
        <v>1565</v>
      </c>
      <c r="T1955" s="75">
        <v>7.8417500000000002</v>
      </c>
      <c r="U1955" s="76">
        <v>1843585680.1581299</v>
      </c>
      <c r="V1955" s="77">
        <v>1843585680.1581299</v>
      </c>
      <c r="W1955" s="77">
        <v>4620901801.2968998</v>
      </c>
      <c r="X1955" s="76">
        <v>2.8901317631999999E-3</v>
      </c>
      <c r="Y1955" s="71">
        <v>0</v>
      </c>
      <c r="Z1955" s="71">
        <v>1</v>
      </c>
      <c r="AA1955" s="71">
        <v>0</v>
      </c>
      <c r="AB1955" s="71">
        <v>0</v>
      </c>
      <c r="AC1955" s="73">
        <v>0.35</v>
      </c>
      <c r="AD1955" s="73">
        <v>0.65</v>
      </c>
      <c r="AE1955" s="1" t="s">
        <v>1566</v>
      </c>
      <c r="AF1955" s="1" t="s">
        <v>1450</v>
      </c>
      <c r="AG1955" s="1" t="s">
        <v>3494</v>
      </c>
      <c r="AI1955" s="2" t="str">
        <f>INDEX('ISO2-ISO3'!$D$1:$D$249, MATCH($N1955, 'ISO2-ISO3'!$C$1:$C$249, 0))</f>
        <v>CHN</v>
      </c>
      <c r="AJ1955" s="2" t="str">
        <f>INDEX('WB Country Groups'!$C$2:$C$219, MATCH($AI1955, 'WB Country Groups'!$B$2:$B$219, 0))</f>
        <v>East Asia &amp; Pacific</v>
      </c>
    </row>
    <row r="1956" spans="1:36">
      <c r="A1956" s="70">
        <v>45169</v>
      </c>
      <c r="B1956" s="70">
        <v>45169</v>
      </c>
      <c r="C1956" s="71">
        <v>892400</v>
      </c>
      <c r="D1956" s="1" t="s">
        <v>8460</v>
      </c>
      <c r="E1956" s="71">
        <v>3603801</v>
      </c>
      <c r="G1956" s="1" t="s">
        <v>8461</v>
      </c>
      <c r="H1956" s="72" t="s">
        <v>8462</v>
      </c>
      <c r="I1956" s="1" t="s">
        <v>8463</v>
      </c>
      <c r="J1956" s="73">
        <v>0.65</v>
      </c>
      <c r="K1956" s="73">
        <v>0.65</v>
      </c>
      <c r="L1956" s="73">
        <v>0.65</v>
      </c>
      <c r="M1956" s="1">
        <v>1</v>
      </c>
      <c r="N1956" s="1" t="s">
        <v>1330</v>
      </c>
      <c r="O1956" s="1" t="s">
        <v>1474</v>
      </c>
      <c r="P1956" s="1">
        <v>45301020</v>
      </c>
      <c r="Q1956" s="73">
        <v>134011911</v>
      </c>
      <c r="R1956" s="74">
        <v>1460</v>
      </c>
      <c r="S1956" s="1" t="s">
        <v>3111</v>
      </c>
      <c r="T1956" s="75">
        <v>31.846499999999999</v>
      </c>
      <c r="U1956" s="76">
        <v>3993446800.71593</v>
      </c>
      <c r="V1956" s="77">
        <v>3993446800.71593</v>
      </c>
      <c r="W1956" s="77">
        <v>6143764308.7937498</v>
      </c>
      <c r="X1956" s="76">
        <v>6.2604019806000001E-3</v>
      </c>
      <c r="Y1956" s="71">
        <v>0</v>
      </c>
      <c r="Z1956" s="71">
        <v>1</v>
      </c>
      <c r="AA1956" s="71">
        <v>0</v>
      </c>
      <c r="AB1956" s="71">
        <v>0</v>
      </c>
      <c r="AC1956" s="73">
        <v>0</v>
      </c>
      <c r="AD1956" s="73">
        <v>1</v>
      </c>
      <c r="AE1956" s="1" t="s">
        <v>3112</v>
      </c>
      <c r="AF1956" s="1" t="s">
        <v>1450</v>
      </c>
      <c r="AG1956" s="1" t="s">
        <v>1451</v>
      </c>
      <c r="AI1956" s="2" t="str">
        <f>INDEX('ISO2-ISO3'!$D$1:$D$249, MATCH($N1956, 'ISO2-ISO3'!$C$1:$C$249, 0))</f>
        <v>TWN</v>
      </c>
      <c r="AJ1956" s="2" t="str">
        <f>INDEX('WB Country Groups'!$C$2:$C$219, MATCH($AI1956, 'WB Country Groups'!$B$2:$B$219, 0))</f>
        <v>East Asia &amp; Pacific</v>
      </c>
    </row>
    <row r="1957" spans="1:36">
      <c r="A1957" s="70">
        <v>45169</v>
      </c>
      <c r="B1957" s="70">
        <v>45169</v>
      </c>
      <c r="C1957" s="71">
        <v>892400</v>
      </c>
      <c r="D1957" s="1" t="s">
        <v>8464</v>
      </c>
      <c r="E1957" s="71">
        <v>3606301</v>
      </c>
      <c r="G1957" s="1" t="s">
        <v>8465</v>
      </c>
      <c r="H1957" s="72" t="s">
        <v>8466</v>
      </c>
      <c r="I1957" s="1" t="s">
        <v>8467</v>
      </c>
      <c r="J1957" s="73">
        <v>0.75</v>
      </c>
      <c r="K1957" s="73">
        <v>0.75</v>
      </c>
      <c r="L1957" s="73">
        <v>0.75</v>
      </c>
      <c r="M1957" s="1">
        <v>1</v>
      </c>
      <c r="N1957" s="1" t="s">
        <v>1337</v>
      </c>
      <c r="O1957" s="1" t="s">
        <v>1447</v>
      </c>
      <c r="P1957" s="1">
        <v>35102020</v>
      </c>
      <c r="Q1957" s="73">
        <v>794885742</v>
      </c>
      <c r="R1957" s="74">
        <v>259</v>
      </c>
      <c r="S1957" s="1" t="s">
        <v>3341</v>
      </c>
      <c r="T1957" s="75">
        <v>35.017499999999998</v>
      </c>
      <c r="U1957" s="76">
        <v>4409411162.5187397</v>
      </c>
      <c r="V1957" s="77">
        <v>4409411162.5187397</v>
      </c>
      <c r="W1957" s="77">
        <v>5879788221.88906</v>
      </c>
      <c r="X1957" s="76">
        <v>6.9124963353000002E-3</v>
      </c>
      <c r="Y1957" s="71">
        <v>0</v>
      </c>
      <c r="Z1957" s="71">
        <v>1</v>
      </c>
      <c r="AA1957" s="71">
        <v>0</v>
      </c>
      <c r="AB1957" s="71">
        <v>0</v>
      </c>
      <c r="AC1957" s="73">
        <v>0</v>
      </c>
      <c r="AD1957" s="73">
        <v>1</v>
      </c>
      <c r="AE1957" s="1" t="s">
        <v>3342</v>
      </c>
      <c r="AF1957" s="1" t="s">
        <v>1450</v>
      </c>
      <c r="AG1957" s="1" t="s">
        <v>1451</v>
      </c>
      <c r="AI1957" s="2" t="str">
        <f>INDEX('ISO2-ISO3'!$D$1:$D$249, MATCH($N1957, 'ISO2-ISO3'!$C$1:$C$249, 0))</f>
        <v>THA</v>
      </c>
      <c r="AJ1957" s="2" t="str">
        <f>INDEX('WB Country Groups'!$C$2:$C$219, MATCH($AI1957, 'WB Country Groups'!$B$2:$B$219, 0))</f>
        <v>East Asia &amp; Pacific</v>
      </c>
    </row>
    <row r="1958" spans="1:36">
      <c r="A1958" s="70">
        <v>45169</v>
      </c>
      <c r="B1958" s="70">
        <v>45169</v>
      </c>
      <c r="C1958" s="71">
        <v>892400</v>
      </c>
      <c r="D1958" s="1" t="s">
        <v>8468</v>
      </c>
      <c r="E1958" s="71">
        <v>3613001</v>
      </c>
      <c r="F1958" s="1">
        <v>336433107</v>
      </c>
      <c r="G1958" s="1" t="s">
        <v>8469</v>
      </c>
      <c r="H1958" s="72" t="s">
        <v>8470</v>
      </c>
      <c r="I1958" s="1" t="s">
        <v>8471</v>
      </c>
      <c r="J1958" s="73">
        <v>0.95</v>
      </c>
      <c r="K1958" s="73">
        <v>0.95</v>
      </c>
      <c r="L1958" s="73">
        <v>0.95</v>
      </c>
      <c r="M1958" s="1">
        <v>1</v>
      </c>
      <c r="N1958" s="1" t="s">
        <v>1375</v>
      </c>
      <c r="O1958" s="1" t="s">
        <v>1474</v>
      </c>
      <c r="P1958" s="1">
        <v>45301020</v>
      </c>
      <c r="Q1958" s="73">
        <v>106822703</v>
      </c>
      <c r="R1958" s="74">
        <v>189.12</v>
      </c>
      <c r="S1958" s="1" t="s">
        <v>1448</v>
      </c>
      <c r="T1958" s="75">
        <v>1</v>
      </c>
      <c r="U1958" s="76">
        <v>19192194111.792</v>
      </c>
      <c r="V1958" s="77">
        <v>19192194111.792</v>
      </c>
      <c r="W1958" s="77">
        <v>20202309591.360001</v>
      </c>
      <c r="X1958" s="76">
        <v>3.0087004040699999E-2</v>
      </c>
      <c r="Y1958" s="71">
        <v>0</v>
      </c>
      <c r="Z1958" s="71">
        <v>1</v>
      </c>
      <c r="AA1958" s="71">
        <v>0</v>
      </c>
      <c r="AB1958" s="71">
        <v>0</v>
      </c>
      <c r="AC1958" s="73">
        <v>0.35</v>
      </c>
      <c r="AD1958" s="73">
        <v>0.65</v>
      </c>
      <c r="AE1958" s="1" t="s">
        <v>1475</v>
      </c>
      <c r="AF1958" s="1" t="s">
        <v>1450</v>
      </c>
      <c r="AG1958" s="1" t="s">
        <v>1451</v>
      </c>
      <c r="AI1958" s="2" t="str">
        <f>INDEX('ISO2-ISO3'!$D$1:$D$249, MATCH($N1958, 'ISO2-ISO3'!$C$1:$C$249, 0))</f>
        <v>USA</v>
      </c>
      <c r="AJ1958" s="2" t="str">
        <f>INDEX('WB Country Groups'!$C$2:$C$219, MATCH($AI1958, 'WB Country Groups'!$B$2:$B$219, 0))</f>
        <v>North America</v>
      </c>
    </row>
    <row r="1959" spans="1:36">
      <c r="A1959" s="70">
        <v>45169</v>
      </c>
      <c r="B1959" s="70">
        <v>45169</v>
      </c>
      <c r="C1959" s="71">
        <v>892400</v>
      </c>
      <c r="D1959" s="1" t="s">
        <v>8472</v>
      </c>
      <c r="E1959" s="71">
        <v>3614601</v>
      </c>
      <c r="F1959" s="1">
        <v>690742101</v>
      </c>
      <c r="G1959" s="1" t="s">
        <v>8473</v>
      </c>
      <c r="H1959" s="72" t="s">
        <v>8474</v>
      </c>
      <c r="I1959" s="1" t="s">
        <v>8475</v>
      </c>
      <c r="J1959" s="73">
        <v>1</v>
      </c>
      <c r="K1959" s="73">
        <v>1</v>
      </c>
      <c r="L1959" s="73">
        <v>1</v>
      </c>
      <c r="M1959" s="1">
        <v>1</v>
      </c>
      <c r="N1959" s="1" t="s">
        <v>1375</v>
      </c>
      <c r="O1959" s="1" t="s">
        <v>1467</v>
      </c>
      <c r="P1959" s="1">
        <v>20102010</v>
      </c>
      <c r="Q1959" s="73">
        <v>90777419</v>
      </c>
      <c r="R1959" s="74">
        <v>143.91</v>
      </c>
      <c r="S1959" s="1" t="s">
        <v>1448</v>
      </c>
      <c r="T1959" s="75">
        <v>1</v>
      </c>
      <c r="U1959" s="76">
        <v>13063778368.290001</v>
      </c>
      <c r="V1959" s="77">
        <v>13063778368.290001</v>
      </c>
      <c r="W1959" s="77">
        <v>13063778368.290001</v>
      </c>
      <c r="X1959" s="76">
        <v>2.0479677845299998E-2</v>
      </c>
      <c r="Y1959" s="71">
        <v>0</v>
      </c>
      <c r="Z1959" s="71">
        <v>1</v>
      </c>
      <c r="AA1959" s="71">
        <v>0</v>
      </c>
      <c r="AB1959" s="71">
        <v>0</v>
      </c>
      <c r="AC1959" s="73">
        <v>1</v>
      </c>
      <c r="AD1959" s="73">
        <v>0</v>
      </c>
      <c r="AE1959" s="1" t="s">
        <v>1449</v>
      </c>
      <c r="AF1959" s="1" t="s">
        <v>1450</v>
      </c>
      <c r="AG1959" s="1" t="s">
        <v>1451</v>
      </c>
      <c r="AI1959" s="2" t="str">
        <f>INDEX('ISO2-ISO3'!$D$1:$D$249, MATCH($N1959, 'ISO2-ISO3'!$C$1:$C$249, 0))</f>
        <v>USA</v>
      </c>
      <c r="AJ1959" s="2" t="str">
        <f>INDEX('WB Country Groups'!$C$2:$C$219, MATCH($AI1959, 'WB Country Groups'!$B$2:$B$219, 0))</f>
        <v>North America</v>
      </c>
    </row>
    <row r="1960" spans="1:36">
      <c r="A1960" s="70">
        <v>45169</v>
      </c>
      <c r="B1960" s="70">
        <v>45169</v>
      </c>
      <c r="C1960" s="71">
        <v>892400</v>
      </c>
      <c r="D1960" s="1" t="s">
        <v>8476</v>
      </c>
      <c r="E1960" s="71">
        <v>3617401</v>
      </c>
      <c r="G1960" s="1" t="s">
        <v>8477</v>
      </c>
      <c r="H1960" s="72">
        <v>6418801</v>
      </c>
      <c r="I1960" s="1" t="s">
        <v>8478</v>
      </c>
      <c r="J1960" s="73">
        <v>0.7</v>
      </c>
      <c r="K1960" s="73">
        <v>0.7</v>
      </c>
      <c r="L1960" s="73">
        <v>0.7</v>
      </c>
      <c r="M1960" s="1">
        <v>1</v>
      </c>
      <c r="N1960" s="1" t="s">
        <v>1305</v>
      </c>
      <c r="O1960" s="1" t="s">
        <v>1541</v>
      </c>
      <c r="P1960" s="1">
        <v>10102050</v>
      </c>
      <c r="Q1960" s="73">
        <v>349305092</v>
      </c>
      <c r="R1960" s="74">
        <v>167.83</v>
      </c>
      <c r="S1960" s="1" t="s">
        <v>1573</v>
      </c>
      <c r="T1960" s="75">
        <v>18.934999999999999</v>
      </c>
      <c r="U1960" s="76">
        <v>2167241167.8506498</v>
      </c>
      <c r="V1960" s="77">
        <v>2167241167.8506498</v>
      </c>
      <c r="W1960" s="77">
        <v>3096058811.21521</v>
      </c>
      <c r="X1960" s="76">
        <v>3.3975163753999999E-3</v>
      </c>
      <c r="Y1960" s="71">
        <v>0</v>
      </c>
      <c r="Z1960" s="71">
        <v>1</v>
      </c>
      <c r="AA1960" s="71">
        <v>0</v>
      </c>
      <c r="AB1960" s="71">
        <v>0</v>
      </c>
      <c r="AC1960" s="73">
        <v>1</v>
      </c>
      <c r="AD1960" s="73">
        <v>0</v>
      </c>
      <c r="AE1960" s="1" t="s">
        <v>1574</v>
      </c>
      <c r="AF1960" s="1" t="s">
        <v>1450</v>
      </c>
      <c r="AG1960" s="1" t="s">
        <v>1451</v>
      </c>
      <c r="AI1960" s="2" t="str">
        <f>INDEX('ISO2-ISO3'!$D$1:$D$249, MATCH($N1960, 'ISO2-ISO3'!$C$1:$C$249, 0))</f>
        <v>ZAF</v>
      </c>
      <c r="AJ1960" s="2" t="str">
        <f>INDEX('WB Country Groups'!$C$2:$C$219, MATCH($AI1960, 'WB Country Groups'!$B$2:$B$219, 0))</f>
        <v>Sub-Saharan Africa</v>
      </c>
    </row>
    <row r="1961" spans="1:36">
      <c r="A1961" s="70">
        <v>45169</v>
      </c>
      <c r="B1961" s="70">
        <v>45169</v>
      </c>
      <c r="C1961" s="71">
        <v>892400</v>
      </c>
      <c r="D1961" s="1" t="s">
        <v>8479</v>
      </c>
      <c r="E1961" s="71">
        <v>3622301</v>
      </c>
      <c r="F1961" s="1" t="s">
        <v>8480</v>
      </c>
      <c r="G1961" s="1" t="s">
        <v>8481</v>
      </c>
      <c r="H1961" s="72">
        <v>6327587</v>
      </c>
      <c r="I1961" s="1" t="s">
        <v>8482</v>
      </c>
      <c r="J1961" s="73">
        <v>0.8</v>
      </c>
      <c r="K1961" s="73">
        <v>0.8</v>
      </c>
      <c r="L1961" s="73">
        <v>0.8</v>
      </c>
      <c r="M1961" s="1">
        <v>1</v>
      </c>
      <c r="N1961" s="1" t="s">
        <v>975</v>
      </c>
      <c r="O1961" s="1" t="s">
        <v>1474</v>
      </c>
      <c r="P1961" s="1">
        <v>45103010</v>
      </c>
      <c r="Q1961" s="73">
        <v>3475540271</v>
      </c>
      <c r="R1961" s="74">
        <v>12.12</v>
      </c>
      <c r="S1961" s="1" t="s">
        <v>1565</v>
      </c>
      <c r="T1961" s="75">
        <v>7.8417500000000002</v>
      </c>
      <c r="U1961" s="76">
        <v>4297362000.5248804</v>
      </c>
      <c r="V1961" s="77">
        <v>4297362000.5248804</v>
      </c>
      <c r="W1961" s="77">
        <v>5371702500.6561003</v>
      </c>
      <c r="X1961" s="76">
        <v>6.7368403591999996E-3</v>
      </c>
      <c r="Y1961" s="71">
        <v>1</v>
      </c>
      <c r="Z1961" s="71">
        <v>0</v>
      </c>
      <c r="AA1961" s="71">
        <v>0</v>
      </c>
      <c r="AB1961" s="71">
        <v>0</v>
      </c>
      <c r="AC1961" s="73">
        <v>0.65</v>
      </c>
      <c r="AD1961" s="73">
        <v>0.35</v>
      </c>
      <c r="AE1961" s="1" t="s">
        <v>1566</v>
      </c>
      <c r="AF1961" s="1" t="s">
        <v>1450</v>
      </c>
      <c r="AG1961" s="1" t="s">
        <v>3300</v>
      </c>
      <c r="AI1961" s="2" t="str">
        <f>INDEX('ISO2-ISO3'!$D$1:$D$249, MATCH($N1961, 'ISO2-ISO3'!$C$1:$C$249, 0))</f>
        <v>CHN</v>
      </c>
      <c r="AJ1961" s="2" t="str">
        <f>INDEX('WB Country Groups'!$C$2:$C$219, MATCH($AI1961, 'WB Country Groups'!$B$2:$B$219, 0))</f>
        <v>East Asia &amp; Pacific</v>
      </c>
    </row>
    <row r="1962" spans="1:36">
      <c r="A1962" s="70">
        <v>45169</v>
      </c>
      <c r="B1962" s="70">
        <v>45169</v>
      </c>
      <c r="C1962" s="71">
        <v>892400</v>
      </c>
      <c r="D1962" s="1" t="s">
        <v>8483</v>
      </c>
      <c r="E1962" s="71">
        <v>3632001</v>
      </c>
      <c r="G1962" s="1" t="s">
        <v>8484</v>
      </c>
      <c r="H1962" s="72" t="s">
        <v>8485</v>
      </c>
      <c r="I1962" s="1" t="s">
        <v>8486</v>
      </c>
      <c r="J1962" s="73">
        <v>0.95</v>
      </c>
      <c r="K1962" s="73">
        <v>0.95</v>
      </c>
      <c r="L1962" s="73">
        <v>0.95</v>
      </c>
      <c r="M1962" s="1">
        <v>1</v>
      </c>
      <c r="N1962" s="1" t="s">
        <v>1058</v>
      </c>
      <c r="O1962" s="1" t="s">
        <v>1462</v>
      </c>
      <c r="P1962" s="1">
        <v>15101050</v>
      </c>
      <c r="Q1962" s="73">
        <v>139772054</v>
      </c>
      <c r="R1962" s="74">
        <v>96.16</v>
      </c>
      <c r="S1962" s="1" t="s">
        <v>1456</v>
      </c>
      <c r="T1962" s="75">
        <v>0.92136177270005104</v>
      </c>
      <c r="U1962" s="76">
        <v>13858244454.3906</v>
      </c>
      <c r="V1962" s="77">
        <v>13858244454.3906</v>
      </c>
      <c r="W1962" s="77">
        <v>14587625741.4638</v>
      </c>
      <c r="X1962" s="76">
        <v>2.17251375464E-2</v>
      </c>
      <c r="Y1962" s="71">
        <v>0</v>
      </c>
      <c r="Z1962" s="71">
        <v>1</v>
      </c>
      <c r="AA1962" s="71">
        <v>0</v>
      </c>
      <c r="AB1962" s="71">
        <v>0</v>
      </c>
      <c r="AC1962" s="73">
        <v>0</v>
      </c>
      <c r="AD1962" s="73">
        <v>1</v>
      </c>
      <c r="AE1962" s="1" t="s">
        <v>1523</v>
      </c>
      <c r="AF1962" s="1" t="s">
        <v>1524</v>
      </c>
      <c r="AG1962" s="1" t="s">
        <v>1451</v>
      </c>
      <c r="AI1962" s="2" t="str">
        <f>INDEX('ISO2-ISO3'!$D$1:$D$249, MATCH($N1962, 'ISO2-ISO3'!$C$1:$C$249, 0))</f>
        <v>DEU</v>
      </c>
      <c r="AJ1962" s="2" t="str">
        <f>INDEX('WB Country Groups'!$C$2:$C$219, MATCH($AI1962, 'WB Country Groups'!$B$2:$B$219, 0))</f>
        <v>Europe &amp; Central Asia</v>
      </c>
    </row>
    <row r="1963" spans="1:36">
      <c r="A1963" s="70">
        <v>45169</v>
      </c>
      <c r="B1963" s="70">
        <v>45169</v>
      </c>
      <c r="C1963" s="71">
        <v>892400</v>
      </c>
      <c r="D1963" s="1" t="s">
        <v>8487</v>
      </c>
      <c r="E1963" s="71">
        <v>3650001</v>
      </c>
      <c r="F1963" s="1" t="s">
        <v>8488</v>
      </c>
      <c r="G1963" s="1" t="s">
        <v>8489</v>
      </c>
      <c r="H1963" s="72" t="s">
        <v>8490</v>
      </c>
      <c r="I1963" s="1" t="s">
        <v>8491</v>
      </c>
      <c r="J1963" s="73">
        <v>0.8</v>
      </c>
      <c r="K1963" s="73">
        <v>0.8</v>
      </c>
      <c r="L1963" s="73">
        <v>0.8</v>
      </c>
      <c r="M1963" s="1">
        <v>1</v>
      </c>
      <c r="N1963" s="1" t="s">
        <v>963</v>
      </c>
      <c r="O1963" s="1" t="s">
        <v>1541</v>
      </c>
      <c r="P1963" s="1">
        <v>10102030</v>
      </c>
      <c r="Q1963" s="73">
        <v>175498905</v>
      </c>
      <c r="R1963" s="74">
        <v>35.75</v>
      </c>
      <c r="S1963" s="1" t="s">
        <v>1493</v>
      </c>
      <c r="T1963" s="75">
        <v>1.3529500000000001</v>
      </c>
      <c r="U1963" s="76">
        <v>3709870049.1518502</v>
      </c>
      <c r="V1963" s="77">
        <v>3709870049.1518502</v>
      </c>
      <c r="W1963" s="77">
        <v>4637337561.4398203</v>
      </c>
      <c r="X1963" s="76">
        <v>5.8158475528999999E-3</v>
      </c>
      <c r="Y1963" s="71">
        <v>0</v>
      </c>
      <c r="Z1963" s="71">
        <v>1</v>
      </c>
      <c r="AA1963" s="71">
        <v>0</v>
      </c>
      <c r="AB1963" s="71">
        <v>0</v>
      </c>
      <c r="AC1963" s="73">
        <v>0</v>
      </c>
      <c r="AD1963" s="73">
        <v>1</v>
      </c>
      <c r="AE1963" s="1" t="s">
        <v>1494</v>
      </c>
      <c r="AF1963" s="1" t="s">
        <v>1450</v>
      </c>
      <c r="AG1963" s="1" t="s">
        <v>1451</v>
      </c>
      <c r="AI1963" s="2" t="str">
        <f>INDEX('ISO2-ISO3'!$D$1:$D$249, MATCH($N1963, 'ISO2-ISO3'!$C$1:$C$249, 0))</f>
        <v>CAN</v>
      </c>
      <c r="AJ1963" s="2" t="str">
        <f>INDEX('WB Country Groups'!$C$2:$C$219, MATCH($AI1963, 'WB Country Groups'!$B$2:$B$219, 0))</f>
        <v>North America</v>
      </c>
    </row>
    <row r="1964" spans="1:36">
      <c r="A1964" s="70">
        <v>45169</v>
      </c>
      <c r="B1964" s="70">
        <v>45169</v>
      </c>
      <c r="C1964" s="71">
        <v>892400</v>
      </c>
      <c r="D1964" s="1" t="s">
        <v>8492</v>
      </c>
      <c r="E1964" s="71">
        <v>3654001</v>
      </c>
      <c r="G1964" s="1" t="s">
        <v>8493</v>
      </c>
      <c r="H1964" s="72" t="s">
        <v>8494</v>
      </c>
      <c r="I1964" s="1" t="s">
        <v>8495</v>
      </c>
      <c r="J1964" s="73">
        <v>0.55000000000000004</v>
      </c>
      <c r="K1964" s="73">
        <v>0.55000000000000004</v>
      </c>
      <c r="L1964" s="73">
        <v>0.55000000000000004</v>
      </c>
      <c r="M1964" s="1">
        <v>1</v>
      </c>
      <c r="N1964" s="1" t="s">
        <v>1097</v>
      </c>
      <c r="O1964" s="1" t="s">
        <v>1692</v>
      </c>
      <c r="P1964" s="1">
        <v>50203010</v>
      </c>
      <c r="Q1964" s="73">
        <v>128927385</v>
      </c>
      <c r="R1964" s="74">
        <v>4331.5</v>
      </c>
      <c r="S1964" s="1" t="s">
        <v>3305</v>
      </c>
      <c r="T1964" s="75">
        <v>82.786249999999995</v>
      </c>
      <c r="U1964" s="76">
        <v>3710120128.28368</v>
      </c>
      <c r="V1964" s="77">
        <v>3710120128.28368</v>
      </c>
      <c r="W1964" s="77">
        <v>6745672960.51579</v>
      </c>
      <c r="X1964" s="76">
        <v>5.8162395941000001E-3</v>
      </c>
      <c r="Y1964" s="71">
        <v>0</v>
      </c>
      <c r="Z1964" s="71">
        <v>1</v>
      </c>
      <c r="AA1964" s="71">
        <v>0</v>
      </c>
      <c r="AB1964" s="71">
        <v>0</v>
      </c>
      <c r="AC1964" s="73">
        <v>0</v>
      </c>
      <c r="AD1964" s="73">
        <v>1</v>
      </c>
      <c r="AE1964" s="1" t="s">
        <v>3306</v>
      </c>
      <c r="AF1964" s="1" t="s">
        <v>1450</v>
      </c>
      <c r="AG1964" s="1" t="s">
        <v>1451</v>
      </c>
      <c r="AI1964" s="2" t="str">
        <f>INDEX('ISO2-ISO3'!$D$1:$D$249, MATCH($N1964, 'ISO2-ISO3'!$C$1:$C$249, 0))</f>
        <v>IND</v>
      </c>
      <c r="AJ1964" s="2" t="str">
        <f>INDEX('WB Country Groups'!$C$2:$C$219, MATCH($AI1964, 'WB Country Groups'!$B$2:$B$219, 0))</f>
        <v>South Asia</v>
      </c>
    </row>
    <row r="1965" spans="1:36">
      <c r="A1965" s="70">
        <v>45169</v>
      </c>
      <c r="B1965" s="70">
        <v>45169</v>
      </c>
      <c r="C1965" s="71">
        <v>892400</v>
      </c>
      <c r="D1965" s="1" t="s">
        <v>8496</v>
      </c>
      <c r="E1965" s="71">
        <v>3656302</v>
      </c>
      <c r="G1965" s="1" t="s">
        <v>8497</v>
      </c>
      <c r="H1965" s="72">
        <v>6835422</v>
      </c>
      <c r="I1965" s="1" t="s">
        <v>8498</v>
      </c>
      <c r="J1965" s="73">
        <v>1</v>
      </c>
      <c r="K1965" s="73">
        <v>1</v>
      </c>
      <c r="L1965" s="73">
        <v>1</v>
      </c>
      <c r="M1965" s="1">
        <v>1</v>
      </c>
      <c r="N1965" s="1" t="s">
        <v>975</v>
      </c>
      <c r="O1965" s="1" t="s">
        <v>1474</v>
      </c>
      <c r="P1965" s="1">
        <v>45103010</v>
      </c>
      <c r="Q1965" s="73">
        <v>603208320</v>
      </c>
      <c r="R1965" s="74">
        <v>2.2709999999999999</v>
      </c>
      <c r="S1965" s="1" t="s">
        <v>1448</v>
      </c>
      <c r="T1965" s="75">
        <v>1</v>
      </c>
      <c r="U1965" s="76">
        <v>1369886094.72</v>
      </c>
      <c r="V1965" s="77">
        <v>1369886094.72</v>
      </c>
      <c r="W1965" s="77">
        <v>12993118305.7444</v>
      </c>
      <c r="X1965" s="76">
        <v>2.1475276993999999E-3</v>
      </c>
      <c r="Y1965" s="71">
        <v>1</v>
      </c>
      <c r="Z1965" s="71">
        <v>0</v>
      </c>
      <c r="AA1965" s="71">
        <v>0</v>
      </c>
      <c r="AB1965" s="71">
        <v>0</v>
      </c>
      <c r="AC1965" s="73">
        <v>1</v>
      </c>
      <c r="AD1965" s="73">
        <v>0</v>
      </c>
      <c r="AE1965" s="1" t="s">
        <v>4466</v>
      </c>
      <c r="AF1965" s="1" t="s">
        <v>1450</v>
      </c>
      <c r="AG1965" s="1" t="s">
        <v>1619</v>
      </c>
      <c r="AI1965" s="2" t="str">
        <f>INDEX('ISO2-ISO3'!$D$1:$D$249, MATCH($N1965, 'ISO2-ISO3'!$C$1:$C$249, 0))</f>
        <v>CHN</v>
      </c>
      <c r="AJ1965" s="2" t="str">
        <f>INDEX('WB Country Groups'!$C$2:$C$219, MATCH($AI1965, 'WB Country Groups'!$B$2:$B$219, 0))</f>
        <v>East Asia &amp; Pacific</v>
      </c>
    </row>
    <row r="1966" spans="1:36">
      <c r="A1966" s="70">
        <v>45169</v>
      </c>
      <c r="B1966" s="70">
        <v>45169</v>
      </c>
      <c r="C1966" s="71">
        <v>892400</v>
      </c>
      <c r="D1966" s="1" t="s">
        <v>8499</v>
      </c>
      <c r="E1966" s="71">
        <v>3656303</v>
      </c>
      <c r="G1966" s="1" t="s">
        <v>8500</v>
      </c>
      <c r="H1966" s="72" t="s">
        <v>8501</v>
      </c>
      <c r="I1966" s="1" t="s">
        <v>8502</v>
      </c>
      <c r="J1966" s="73">
        <v>0.3</v>
      </c>
      <c r="K1966" s="73">
        <v>0.3</v>
      </c>
      <c r="L1966" s="73">
        <v>0.06</v>
      </c>
      <c r="M1966" s="1">
        <v>0.2</v>
      </c>
      <c r="N1966" s="1" t="s">
        <v>975</v>
      </c>
      <c r="O1966" s="1" t="s">
        <v>1474</v>
      </c>
      <c r="P1966" s="1">
        <v>45103010</v>
      </c>
      <c r="Q1966" s="73">
        <v>1767905017</v>
      </c>
      <c r="R1966" s="74">
        <v>47.93</v>
      </c>
      <c r="S1966" s="1" t="s">
        <v>3323</v>
      </c>
      <c r="T1966" s="75">
        <v>7.2785000000000002</v>
      </c>
      <c r="U1966" s="76">
        <v>698514975.32301998</v>
      </c>
      <c r="V1966" s="77">
        <v>698514975.32301998</v>
      </c>
      <c r="W1966" s="77">
        <v>12993118305.7444</v>
      </c>
      <c r="X1966" s="76">
        <v>1.0950401378E-3</v>
      </c>
      <c r="Y1966" s="71">
        <v>1</v>
      </c>
      <c r="Z1966" s="71">
        <v>0</v>
      </c>
      <c r="AA1966" s="71">
        <v>0</v>
      </c>
      <c r="AB1966" s="71">
        <v>0</v>
      </c>
      <c r="AC1966" s="73">
        <v>0</v>
      </c>
      <c r="AD1966" s="73">
        <v>1</v>
      </c>
      <c r="AE1966" s="1" t="s">
        <v>3324</v>
      </c>
      <c r="AF1966" s="1" t="s">
        <v>1450</v>
      </c>
      <c r="AG1966" s="1" t="s">
        <v>1585</v>
      </c>
      <c r="AI1966" s="2" t="str">
        <f>INDEX('ISO2-ISO3'!$D$1:$D$249, MATCH($N1966, 'ISO2-ISO3'!$C$1:$C$249, 0))</f>
        <v>CHN</v>
      </c>
      <c r="AJ1966" s="2" t="str">
        <f>INDEX('WB Country Groups'!$C$2:$C$219, MATCH($AI1966, 'WB Country Groups'!$B$2:$B$219, 0))</f>
        <v>East Asia &amp; Pacific</v>
      </c>
    </row>
    <row r="1967" spans="1:36">
      <c r="A1967" s="70">
        <v>45169</v>
      </c>
      <c r="B1967" s="70">
        <v>45169</v>
      </c>
      <c r="C1967" s="71">
        <v>892400</v>
      </c>
      <c r="D1967" s="1" t="s">
        <v>8503</v>
      </c>
      <c r="E1967" s="71">
        <v>3663901</v>
      </c>
      <c r="F1967" s="1" t="s">
        <v>8504</v>
      </c>
      <c r="G1967" s="1" t="s">
        <v>8505</v>
      </c>
      <c r="H1967" s="72">
        <v>6535517</v>
      </c>
      <c r="I1967" s="1" t="s">
        <v>8506</v>
      </c>
      <c r="J1967" s="73">
        <v>0.4</v>
      </c>
      <c r="K1967" s="73">
        <v>0.4</v>
      </c>
      <c r="L1967" s="73">
        <v>0.4</v>
      </c>
      <c r="M1967" s="1">
        <v>1</v>
      </c>
      <c r="N1967" s="1" t="s">
        <v>975</v>
      </c>
      <c r="O1967" s="1" t="s">
        <v>1548</v>
      </c>
      <c r="P1967" s="1">
        <v>55102010</v>
      </c>
      <c r="Q1967" s="73">
        <v>2314012871</v>
      </c>
      <c r="R1967" s="74">
        <v>22.05</v>
      </c>
      <c r="S1967" s="1" t="s">
        <v>1565</v>
      </c>
      <c r="T1967" s="75">
        <v>7.8417500000000002</v>
      </c>
      <c r="U1967" s="76">
        <v>2602683523.7313099</v>
      </c>
      <c r="V1967" s="77">
        <v>2602683523.7313099</v>
      </c>
      <c r="W1967" s="77">
        <v>6506708809.3282804</v>
      </c>
      <c r="X1967" s="76">
        <v>4.0801457738000001E-3</v>
      </c>
      <c r="Y1967" s="71">
        <v>1</v>
      </c>
      <c r="Z1967" s="71">
        <v>0</v>
      </c>
      <c r="AA1967" s="71">
        <v>0</v>
      </c>
      <c r="AB1967" s="71">
        <v>0</v>
      </c>
      <c r="AC1967" s="73">
        <v>1</v>
      </c>
      <c r="AD1967" s="73">
        <v>0</v>
      </c>
      <c r="AE1967" s="1" t="s">
        <v>1566</v>
      </c>
      <c r="AF1967" s="1" t="s">
        <v>1450</v>
      </c>
      <c r="AG1967" s="1" t="s">
        <v>3271</v>
      </c>
      <c r="AI1967" s="2" t="str">
        <f>INDEX('ISO2-ISO3'!$D$1:$D$249, MATCH($N1967, 'ISO2-ISO3'!$C$1:$C$249, 0))</f>
        <v>CHN</v>
      </c>
      <c r="AJ1967" s="2" t="str">
        <f>INDEX('WB Country Groups'!$C$2:$C$219, MATCH($AI1967, 'WB Country Groups'!$B$2:$B$219, 0))</f>
        <v>East Asia &amp; Pacific</v>
      </c>
    </row>
    <row r="1968" spans="1:36">
      <c r="A1968" s="70">
        <v>45169</v>
      </c>
      <c r="B1968" s="70">
        <v>45169</v>
      </c>
      <c r="C1968" s="71">
        <v>892400</v>
      </c>
      <c r="D1968" s="1" t="s">
        <v>8507</v>
      </c>
      <c r="E1968" s="71">
        <v>3666001</v>
      </c>
      <c r="G1968" s="1" t="s">
        <v>8508</v>
      </c>
      <c r="H1968" s="72" t="s">
        <v>8509</v>
      </c>
      <c r="I1968" s="1" t="s">
        <v>8510</v>
      </c>
      <c r="J1968" s="73">
        <v>0.35</v>
      </c>
      <c r="K1968" s="73">
        <v>0.35</v>
      </c>
      <c r="L1968" s="73">
        <v>0.35</v>
      </c>
      <c r="M1968" s="1">
        <v>1</v>
      </c>
      <c r="N1968" s="1" t="s">
        <v>975</v>
      </c>
      <c r="O1968" s="1" t="s">
        <v>1467</v>
      </c>
      <c r="P1968" s="1">
        <v>20106020</v>
      </c>
      <c r="Q1968" s="73">
        <v>1596000000</v>
      </c>
      <c r="R1968" s="74">
        <v>16.84</v>
      </c>
      <c r="S1968" s="1" t="s">
        <v>1565</v>
      </c>
      <c r="T1968" s="75">
        <v>7.8417500000000002</v>
      </c>
      <c r="U1968" s="76">
        <v>1199582236.1080101</v>
      </c>
      <c r="V1968" s="77">
        <v>1199582236.1080101</v>
      </c>
      <c r="W1968" s="77">
        <v>3427377817.4514599</v>
      </c>
      <c r="X1968" s="76">
        <v>1.8805476526000001E-3</v>
      </c>
      <c r="Y1968" s="71">
        <v>0</v>
      </c>
      <c r="Z1968" s="71">
        <v>1</v>
      </c>
      <c r="AA1968" s="71">
        <v>0</v>
      </c>
      <c r="AB1968" s="71">
        <v>0</v>
      </c>
      <c r="AC1968" s="73">
        <v>1</v>
      </c>
      <c r="AD1968" s="73">
        <v>0</v>
      </c>
      <c r="AE1968" s="1" t="s">
        <v>1566</v>
      </c>
      <c r="AF1968" s="1" t="s">
        <v>1450</v>
      </c>
      <c r="AG1968" s="1" t="s">
        <v>3300</v>
      </c>
      <c r="AI1968" s="2" t="str">
        <f>INDEX('ISO2-ISO3'!$D$1:$D$249, MATCH($N1968, 'ISO2-ISO3'!$C$1:$C$249, 0))</f>
        <v>CHN</v>
      </c>
      <c r="AJ1968" s="2" t="str">
        <f>INDEX('WB Country Groups'!$C$2:$C$219, MATCH($AI1968, 'WB Country Groups'!$B$2:$B$219, 0))</f>
        <v>East Asia &amp; Pacific</v>
      </c>
    </row>
    <row r="1969" spans="1:36">
      <c r="A1969" s="70">
        <v>45169</v>
      </c>
      <c r="B1969" s="70">
        <v>45169</v>
      </c>
      <c r="C1969" s="71">
        <v>892400</v>
      </c>
      <c r="D1969" s="1" t="s">
        <v>8511</v>
      </c>
      <c r="E1969" s="71">
        <v>3666201</v>
      </c>
      <c r="G1969" s="1" t="s">
        <v>8512</v>
      </c>
      <c r="H1969" s="72" t="s">
        <v>8513</v>
      </c>
      <c r="I1969" s="1" t="s">
        <v>8514</v>
      </c>
      <c r="J1969" s="73">
        <v>0.95</v>
      </c>
      <c r="K1969" s="73">
        <v>0.95</v>
      </c>
      <c r="L1969" s="73">
        <v>0.95</v>
      </c>
      <c r="M1969" s="1">
        <v>1</v>
      </c>
      <c r="N1969" s="1" t="s">
        <v>975</v>
      </c>
      <c r="O1969" s="1" t="s">
        <v>1467</v>
      </c>
      <c r="P1969" s="1">
        <v>20106010</v>
      </c>
      <c r="Q1969" s="73">
        <v>547329400</v>
      </c>
      <c r="R1969" s="74">
        <v>27.35</v>
      </c>
      <c r="S1969" s="1" t="s">
        <v>1565</v>
      </c>
      <c r="T1969" s="75">
        <v>7.8417500000000002</v>
      </c>
      <c r="U1969" s="76">
        <v>1813496494.4687099</v>
      </c>
      <c r="V1969" s="77">
        <v>1813496494.4687099</v>
      </c>
      <c r="W1969" s="77">
        <v>7110326880.9998398</v>
      </c>
      <c r="X1969" s="76">
        <v>2.8429618854E-3</v>
      </c>
      <c r="Y1969" s="71">
        <v>1</v>
      </c>
      <c r="Z1969" s="71">
        <v>0</v>
      </c>
      <c r="AA1969" s="71">
        <v>0</v>
      </c>
      <c r="AB1969" s="71">
        <v>0</v>
      </c>
      <c r="AC1969" s="73">
        <v>1</v>
      </c>
      <c r="AD1969" s="73">
        <v>0</v>
      </c>
      <c r="AE1969" s="1" t="s">
        <v>1566</v>
      </c>
      <c r="AF1969" s="1" t="s">
        <v>1450</v>
      </c>
      <c r="AG1969" s="1" t="s">
        <v>3494</v>
      </c>
      <c r="AI1969" s="2" t="str">
        <f>INDEX('ISO2-ISO3'!$D$1:$D$249, MATCH($N1969, 'ISO2-ISO3'!$C$1:$C$249, 0))</f>
        <v>CHN</v>
      </c>
      <c r="AJ1969" s="2" t="str">
        <f>INDEX('WB Country Groups'!$C$2:$C$219, MATCH($AI1969, 'WB Country Groups'!$B$2:$B$219, 0))</f>
        <v>East Asia &amp; Pacific</v>
      </c>
    </row>
    <row r="1970" spans="1:36">
      <c r="A1970" s="70">
        <v>45169</v>
      </c>
      <c r="B1970" s="70">
        <v>45169</v>
      </c>
      <c r="C1970" s="71">
        <v>892400</v>
      </c>
      <c r="D1970" s="1" t="s">
        <v>8515</v>
      </c>
      <c r="E1970" s="71">
        <v>3666204</v>
      </c>
      <c r="G1970" s="1" t="s">
        <v>8516</v>
      </c>
      <c r="H1970" s="72" t="s">
        <v>8517</v>
      </c>
      <c r="I1970" s="1" t="s">
        <v>8518</v>
      </c>
      <c r="J1970" s="73">
        <v>0.25</v>
      </c>
      <c r="K1970" s="73">
        <v>0.25</v>
      </c>
      <c r="L1970" s="73">
        <v>0.05</v>
      </c>
      <c r="M1970" s="1">
        <v>0.2</v>
      </c>
      <c r="N1970" s="1" t="s">
        <v>975</v>
      </c>
      <c r="O1970" s="1" t="s">
        <v>1467</v>
      </c>
      <c r="P1970" s="1">
        <v>20106010</v>
      </c>
      <c r="Q1970" s="73">
        <v>868907512</v>
      </c>
      <c r="R1970" s="74">
        <v>43.64</v>
      </c>
      <c r="S1970" s="1" t="s">
        <v>3323</v>
      </c>
      <c r="T1970" s="75">
        <v>7.2785000000000002</v>
      </c>
      <c r="U1970" s="76">
        <v>260487214.56124201</v>
      </c>
      <c r="V1970" s="77">
        <v>260487214.56124201</v>
      </c>
      <c r="W1970" s="77">
        <v>7110326880.9998398</v>
      </c>
      <c r="X1970" s="76">
        <v>4.0835768080000001E-4</v>
      </c>
      <c r="Y1970" s="71">
        <v>1</v>
      </c>
      <c r="Z1970" s="71">
        <v>0</v>
      </c>
      <c r="AA1970" s="71">
        <v>0</v>
      </c>
      <c r="AB1970" s="71">
        <v>0</v>
      </c>
      <c r="AC1970" s="73">
        <v>0.35</v>
      </c>
      <c r="AD1970" s="73">
        <v>0.65</v>
      </c>
      <c r="AE1970" s="1" t="s">
        <v>3324</v>
      </c>
      <c r="AF1970" s="1" t="s">
        <v>1450</v>
      </c>
      <c r="AG1970" s="1" t="s">
        <v>1585</v>
      </c>
      <c r="AI1970" s="2" t="str">
        <f>INDEX('ISO2-ISO3'!$D$1:$D$249, MATCH($N1970, 'ISO2-ISO3'!$C$1:$C$249, 0))</f>
        <v>CHN</v>
      </c>
      <c r="AJ1970" s="2" t="str">
        <f>INDEX('WB Country Groups'!$C$2:$C$219, MATCH($AI1970, 'WB Country Groups'!$B$2:$B$219, 0))</f>
        <v>East Asia &amp; Pacific</v>
      </c>
    </row>
    <row r="1971" spans="1:36">
      <c r="A1971" s="70">
        <v>45169</v>
      </c>
      <c r="B1971" s="70">
        <v>45169</v>
      </c>
      <c r="C1971" s="71">
        <v>892400</v>
      </c>
      <c r="D1971" s="1" t="s">
        <v>8519</v>
      </c>
      <c r="E1971" s="71">
        <v>3667301</v>
      </c>
      <c r="G1971" s="1" t="s">
        <v>8520</v>
      </c>
      <c r="H1971" s="72" t="s">
        <v>8521</v>
      </c>
      <c r="I1971" s="1" t="s">
        <v>8522</v>
      </c>
      <c r="J1971" s="73">
        <v>0.9</v>
      </c>
      <c r="K1971" s="73">
        <v>0.9</v>
      </c>
      <c r="L1971" s="73">
        <v>0.9</v>
      </c>
      <c r="M1971" s="1">
        <v>1</v>
      </c>
      <c r="N1971" s="1" t="s">
        <v>975</v>
      </c>
      <c r="O1971" s="1" t="s">
        <v>1474</v>
      </c>
      <c r="P1971" s="1">
        <v>45102010</v>
      </c>
      <c r="Q1971" s="73">
        <v>3027011358</v>
      </c>
      <c r="R1971" s="74">
        <v>5.2</v>
      </c>
      <c r="S1971" s="1" t="s">
        <v>1565</v>
      </c>
      <c r="T1971" s="75">
        <v>7.8417500000000002</v>
      </c>
      <c r="U1971" s="76">
        <v>1806537208.5873699</v>
      </c>
      <c r="V1971" s="77">
        <v>1806537208.5873699</v>
      </c>
      <c r="W1971" s="77">
        <v>2007263565.09708</v>
      </c>
      <c r="X1971" s="76">
        <v>2.8320520300000001E-3</v>
      </c>
      <c r="Y1971" s="71">
        <v>0</v>
      </c>
      <c r="Z1971" s="71">
        <v>1</v>
      </c>
      <c r="AA1971" s="71">
        <v>0</v>
      </c>
      <c r="AB1971" s="71">
        <v>0</v>
      </c>
      <c r="AC1971" s="73">
        <v>1</v>
      </c>
      <c r="AD1971" s="73">
        <v>0</v>
      </c>
      <c r="AE1971" s="1" t="s">
        <v>1566</v>
      </c>
      <c r="AF1971" s="1" t="s">
        <v>1450</v>
      </c>
      <c r="AG1971" s="1" t="s">
        <v>3300</v>
      </c>
      <c r="AI1971" s="2" t="str">
        <f>INDEX('ISO2-ISO3'!$D$1:$D$249, MATCH($N1971, 'ISO2-ISO3'!$C$1:$C$249, 0))</f>
        <v>CHN</v>
      </c>
      <c r="AJ1971" s="2" t="str">
        <f>INDEX('WB Country Groups'!$C$2:$C$219, MATCH($AI1971, 'WB Country Groups'!$B$2:$B$219, 0))</f>
        <v>East Asia &amp; Pacific</v>
      </c>
    </row>
    <row r="1972" spans="1:36">
      <c r="A1972" s="70">
        <v>45169</v>
      </c>
      <c r="B1972" s="70">
        <v>45169</v>
      </c>
      <c r="C1972" s="71">
        <v>892400</v>
      </c>
      <c r="D1972" s="1" t="s">
        <v>8523</v>
      </c>
      <c r="E1972" s="71">
        <v>3677501</v>
      </c>
      <c r="F1972" s="1" t="s">
        <v>8524</v>
      </c>
      <c r="G1972" s="1" t="s">
        <v>8525</v>
      </c>
      <c r="H1972" s="72" t="s">
        <v>8526</v>
      </c>
      <c r="I1972" s="1" t="s">
        <v>8527</v>
      </c>
      <c r="J1972" s="73">
        <v>1</v>
      </c>
      <c r="K1972" s="73">
        <v>1</v>
      </c>
      <c r="L1972" s="73">
        <v>1</v>
      </c>
      <c r="M1972" s="1">
        <v>1</v>
      </c>
      <c r="N1972" s="1" t="s">
        <v>1375</v>
      </c>
      <c r="O1972" s="1" t="s">
        <v>1467</v>
      </c>
      <c r="P1972" s="1">
        <v>20202030</v>
      </c>
      <c r="Q1972" s="73">
        <v>117693016</v>
      </c>
      <c r="R1972" s="74">
        <v>186.21</v>
      </c>
      <c r="S1972" s="1" t="s">
        <v>1448</v>
      </c>
      <c r="T1972" s="75">
        <v>1</v>
      </c>
      <c r="U1972" s="76">
        <v>21915616509.360001</v>
      </c>
      <c r="V1972" s="77">
        <v>21915616509.360001</v>
      </c>
      <c r="W1972" s="77">
        <v>21915616509.360001</v>
      </c>
      <c r="X1972" s="76">
        <v>3.4356428380700001E-2</v>
      </c>
      <c r="Y1972" s="71">
        <v>0</v>
      </c>
      <c r="Z1972" s="71">
        <v>1</v>
      </c>
      <c r="AA1972" s="71">
        <v>0</v>
      </c>
      <c r="AB1972" s="71">
        <v>0</v>
      </c>
      <c r="AC1972" s="73">
        <v>0.65</v>
      </c>
      <c r="AD1972" s="73">
        <v>0.35</v>
      </c>
      <c r="AE1972" s="1" t="s">
        <v>1449</v>
      </c>
      <c r="AF1972" s="1" t="s">
        <v>1450</v>
      </c>
      <c r="AG1972" s="1" t="s">
        <v>1451</v>
      </c>
      <c r="AI1972" s="2" t="str">
        <f>INDEX('ISO2-ISO3'!$D$1:$D$249, MATCH($N1972, 'ISO2-ISO3'!$C$1:$C$249, 0))</f>
        <v>USA</v>
      </c>
      <c r="AJ1972" s="2" t="str">
        <f>INDEX('WB Country Groups'!$C$2:$C$219, MATCH($AI1972, 'WB Country Groups'!$B$2:$B$219, 0))</f>
        <v>North America</v>
      </c>
    </row>
    <row r="1973" spans="1:36">
      <c r="A1973" s="70">
        <v>45169</v>
      </c>
      <c r="B1973" s="70">
        <v>45169</v>
      </c>
      <c r="C1973" s="71">
        <v>892400</v>
      </c>
      <c r="D1973" s="1" t="s">
        <v>8528</v>
      </c>
      <c r="E1973" s="71">
        <v>3678501</v>
      </c>
      <c r="G1973" s="1" t="s">
        <v>8529</v>
      </c>
      <c r="H1973" s="72" t="s">
        <v>8530</v>
      </c>
      <c r="I1973" s="1" t="s">
        <v>8531</v>
      </c>
      <c r="J1973" s="73">
        <v>0.5</v>
      </c>
      <c r="K1973" s="73">
        <v>0.5</v>
      </c>
      <c r="L1973" s="73">
        <v>0.5</v>
      </c>
      <c r="M1973" s="1">
        <v>1</v>
      </c>
      <c r="N1973" s="1" t="s">
        <v>1115</v>
      </c>
      <c r="O1973" s="1" t="s">
        <v>1467</v>
      </c>
      <c r="P1973" s="1">
        <v>20107010</v>
      </c>
      <c r="Q1973" s="73">
        <v>501351000</v>
      </c>
      <c r="R1973" s="74">
        <v>1722</v>
      </c>
      <c r="S1973" s="1" t="s">
        <v>1479</v>
      </c>
      <c r="T1973" s="75">
        <v>145.58500000000001</v>
      </c>
      <c r="U1973" s="76">
        <v>2965025318.5424299</v>
      </c>
      <c r="V1973" s="77">
        <v>2965025318.5424299</v>
      </c>
      <c r="W1973" s="77">
        <v>5930050637.0848598</v>
      </c>
      <c r="X1973" s="76">
        <v>4.6481777029000002E-3</v>
      </c>
      <c r="Y1973" s="71">
        <v>0</v>
      </c>
      <c r="Z1973" s="71">
        <v>1</v>
      </c>
      <c r="AA1973" s="71">
        <v>0</v>
      </c>
      <c r="AB1973" s="71">
        <v>0</v>
      </c>
      <c r="AC1973" s="73">
        <v>0</v>
      </c>
      <c r="AD1973" s="73">
        <v>1</v>
      </c>
      <c r="AE1973" s="1" t="s">
        <v>1480</v>
      </c>
      <c r="AF1973" s="1" t="s">
        <v>1450</v>
      </c>
      <c r="AG1973" s="1" t="s">
        <v>1451</v>
      </c>
      <c r="AI1973" s="2" t="str">
        <f>INDEX('ISO2-ISO3'!$D$1:$D$249, MATCH($N1973, 'ISO2-ISO3'!$C$1:$C$249, 0))</f>
        <v>JPN</v>
      </c>
      <c r="AJ1973" s="2" t="str">
        <f>INDEX('WB Country Groups'!$C$2:$C$219, MATCH($AI1973, 'WB Country Groups'!$B$2:$B$219, 0))</f>
        <v>East Asia &amp; Pacific</v>
      </c>
    </row>
    <row r="1974" spans="1:36">
      <c r="A1974" s="70">
        <v>45169</v>
      </c>
      <c r="B1974" s="70">
        <v>45169</v>
      </c>
      <c r="C1974" s="71">
        <v>892400</v>
      </c>
      <c r="D1974" s="1" t="s">
        <v>8532</v>
      </c>
      <c r="E1974" s="71">
        <v>3680002</v>
      </c>
      <c r="G1974" s="1" t="s">
        <v>8533</v>
      </c>
      <c r="H1974" s="72" t="s">
        <v>8534</v>
      </c>
      <c r="I1974" s="1" t="s">
        <v>8535</v>
      </c>
      <c r="J1974" s="73">
        <v>0.45</v>
      </c>
      <c r="K1974" s="73">
        <v>0.3</v>
      </c>
      <c r="L1974" s="73">
        <v>0.06</v>
      </c>
      <c r="M1974" s="1">
        <v>0.2</v>
      </c>
      <c r="N1974" s="1" t="s">
        <v>975</v>
      </c>
      <c r="O1974" s="1" t="s">
        <v>1462</v>
      </c>
      <c r="P1974" s="1">
        <v>15104030</v>
      </c>
      <c r="Q1974" s="73">
        <v>4847312564</v>
      </c>
      <c r="R1974" s="74">
        <v>11.12</v>
      </c>
      <c r="S1974" s="1" t="s">
        <v>3323</v>
      </c>
      <c r="T1974" s="75">
        <v>7.2785000000000002</v>
      </c>
      <c r="U1974" s="76">
        <v>444339759.93690997</v>
      </c>
      <c r="V1974" s="77">
        <v>444339759.93690997</v>
      </c>
      <c r="W1974" s="77">
        <v>7393777360.2480001</v>
      </c>
      <c r="X1974" s="76">
        <v>6.965775812E-4</v>
      </c>
      <c r="Y1974" s="71">
        <v>1</v>
      </c>
      <c r="Z1974" s="71">
        <v>0</v>
      </c>
      <c r="AA1974" s="71">
        <v>0</v>
      </c>
      <c r="AB1974" s="71">
        <v>0</v>
      </c>
      <c r="AC1974" s="73">
        <v>1</v>
      </c>
      <c r="AD1974" s="73">
        <v>0</v>
      </c>
      <c r="AE1974" s="1" t="s">
        <v>3324</v>
      </c>
      <c r="AF1974" s="1" t="s">
        <v>1450</v>
      </c>
      <c r="AG1974" s="1" t="s">
        <v>1585</v>
      </c>
      <c r="AI1974" s="2" t="str">
        <f>INDEX('ISO2-ISO3'!$D$1:$D$249, MATCH($N1974, 'ISO2-ISO3'!$C$1:$C$249, 0))</f>
        <v>CHN</v>
      </c>
      <c r="AJ1974" s="2" t="str">
        <f>INDEX('WB Country Groups'!$C$2:$C$219, MATCH($AI1974, 'WB Country Groups'!$B$2:$B$219, 0))</f>
        <v>East Asia &amp; Pacific</v>
      </c>
    </row>
    <row r="1975" spans="1:36">
      <c r="A1975" s="70">
        <v>45169</v>
      </c>
      <c r="B1975" s="70">
        <v>45169</v>
      </c>
      <c r="C1975" s="71">
        <v>892400</v>
      </c>
      <c r="D1975" s="1" t="s">
        <v>8536</v>
      </c>
      <c r="E1975" s="71">
        <v>3680402</v>
      </c>
      <c r="G1975" s="1" t="s">
        <v>8537</v>
      </c>
      <c r="H1975" s="72" t="s">
        <v>8538</v>
      </c>
      <c r="I1975" s="1" t="s">
        <v>8539</v>
      </c>
      <c r="J1975" s="73">
        <v>0.4</v>
      </c>
      <c r="K1975" s="73">
        <v>0.3</v>
      </c>
      <c r="L1975" s="73">
        <v>0.06</v>
      </c>
      <c r="M1975" s="1">
        <v>0.2</v>
      </c>
      <c r="N1975" s="1" t="s">
        <v>975</v>
      </c>
      <c r="O1975" s="1" t="s">
        <v>1467</v>
      </c>
      <c r="P1975" s="1">
        <v>20106010</v>
      </c>
      <c r="Q1975" s="73">
        <v>4472428758</v>
      </c>
      <c r="R1975" s="74">
        <v>28.39</v>
      </c>
      <c r="S1975" s="1" t="s">
        <v>3323</v>
      </c>
      <c r="T1975" s="75">
        <v>7.2785000000000002</v>
      </c>
      <c r="U1975" s="76">
        <v>1046690272.22329</v>
      </c>
      <c r="V1975" s="77">
        <v>1046690272.22329</v>
      </c>
      <c r="W1975" s="77">
        <v>17416840750.544601</v>
      </c>
      <c r="X1975" s="76">
        <v>1.6408636900000001E-3</v>
      </c>
      <c r="Y1975" s="71">
        <v>1</v>
      </c>
      <c r="Z1975" s="71">
        <v>0</v>
      </c>
      <c r="AA1975" s="71">
        <v>0</v>
      </c>
      <c r="AB1975" s="71">
        <v>0</v>
      </c>
      <c r="AC1975" s="73">
        <v>0</v>
      </c>
      <c r="AD1975" s="73">
        <v>1</v>
      </c>
      <c r="AE1975" s="1" t="s">
        <v>3324</v>
      </c>
      <c r="AF1975" s="1" t="s">
        <v>1450</v>
      </c>
      <c r="AG1975" s="1" t="s">
        <v>1585</v>
      </c>
      <c r="AI1975" s="2" t="str">
        <f>INDEX('ISO2-ISO3'!$D$1:$D$249, MATCH($N1975, 'ISO2-ISO3'!$C$1:$C$249, 0))</f>
        <v>CHN</v>
      </c>
      <c r="AJ1975" s="2" t="str">
        <f>INDEX('WB Country Groups'!$C$2:$C$219, MATCH($AI1975, 'WB Country Groups'!$B$2:$B$219, 0))</f>
        <v>East Asia &amp; Pacific</v>
      </c>
    </row>
    <row r="1976" spans="1:36">
      <c r="A1976" s="70">
        <v>45169</v>
      </c>
      <c r="B1976" s="70">
        <v>45169</v>
      </c>
      <c r="C1976" s="71">
        <v>892400</v>
      </c>
      <c r="D1976" s="1" t="s">
        <v>8540</v>
      </c>
      <c r="E1976" s="71">
        <v>3681102</v>
      </c>
      <c r="G1976" s="1" t="s">
        <v>8541</v>
      </c>
      <c r="H1976" s="72" t="s">
        <v>8542</v>
      </c>
      <c r="I1976" s="1" t="s">
        <v>8543</v>
      </c>
      <c r="J1976" s="73">
        <v>0.4</v>
      </c>
      <c r="K1976" s="73">
        <v>0.3</v>
      </c>
      <c r="L1976" s="73">
        <v>0.06</v>
      </c>
      <c r="M1976" s="1">
        <v>0.2</v>
      </c>
      <c r="N1976" s="1" t="s">
        <v>975</v>
      </c>
      <c r="O1976" s="1" t="s">
        <v>1467</v>
      </c>
      <c r="P1976" s="1">
        <v>20103010</v>
      </c>
      <c r="Q1976" s="73">
        <v>2642317423</v>
      </c>
      <c r="R1976" s="74">
        <v>11.75</v>
      </c>
      <c r="S1976" s="1" t="s">
        <v>3323</v>
      </c>
      <c r="T1976" s="75">
        <v>7.2785000000000002</v>
      </c>
      <c r="U1976" s="76">
        <v>255936495.598681</v>
      </c>
      <c r="V1976" s="77">
        <v>255936495.598681</v>
      </c>
      <c r="W1976" s="77">
        <v>4258762409.8447199</v>
      </c>
      <c r="X1976" s="76">
        <v>4.0122366060000003E-4</v>
      </c>
      <c r="Y1976" s="71">
        <v>0</v>
      </c>
      <c r="Z1976" s="71">
        <v>1</v>
      </c>
      <c r="AA1976" s="71">
        <v>0</v>
      </c>
      <c r="AB1976" s="71">
        <v>0</v>
      </c>
      <c r="AC1976" s="73">
        <v>1</v>
      </c>
      <c r="AD1976" s="73">
        <v>0</v>
      </c>
      <c r="AE1976" s="1" t="s">
        <v>3324</v>
      </c>
      <c r="AF1976" s="1" t="s">
        <v>1450</v>
      </c>
      <c r="AG1976" s="1" t="s">
        <v>1585</v>
      </c>
      <c r="AI1976" s="2" t="str">
        <f>INDEX('ISO2-ISO3'!$D$1:$D$249, MATCH($N1976, 'ISO2-ISO3'!$C$1:$C$249, 0))</f>
        <v>CHN</v>
      </c>
      <c r="AJ1976" s="2" t="str">
        <f>INDEX('WB Country Groups'!$C$2:$C$219, MATCH($AI1976, 'WB Country Groups'!$B$2:$B$219, 0))</f>
        <v>East Asia &amp; Pacific</v>
      </c>
    </row>
    <row r="1977" spans="1:36">
      <c r="A1977" s="70">
        <v>45169</v>
      </c>
      <c r="B1977" s="70">
        <v>45169</v>
      </c>
      <c r="C1977" s="71">
        <v>892400</v>
      </c>
      <c r="D1977" s="1" t="s">
        <v>8544</v>
      </c>
      <c r="E1977" s="71">
        <v>3681302</v>
      </c>
      <c r="G1977" s="1" t="s">
        <v>8545</v>
      </c>
      <c r="H1977" s="72" t="s">
        <v>8546</v>
      </c>
      <c r="I1977" s="1" t="s">
        <v>8547</v>
      </c>
      <c r="J1977" s="73">
        <v>0.65</v>
      </c>
      <c r="K1977" s="73">
        <v>0.3</v>
      </c>
      <c r="L1977" s="73">
        <v>0.06</v>
      </c>
      <c r="M1977" s="1">
        <v>0.2</v>
      </c>
      <c r="N1977" s="1" t="s">
        <v>975</v>
      </c>
      <c r="O1977" s="1" t="s">
        <v>1467</v>
      </c>
      <c r="P1977" s="1">
        <v>20104010</v>
      </c>
      <c r="Q1977" s="73">
        <v>769926532</v>
      </c>
      <c r="R1977" s="74">
        <v>51.18</v>
      </c>
      <c r="S1977" s="1" t="s">
        <v>3323</v>
      </c>
      <c r="T1977" s="75">
        <v>7.2785000000000002</v>
      </c>
      <c r="U1977" s="76">
        <v>324832093.76459402</v>
      </c>
      <c r="V1977" s="77">
        <v>324832093.76459402</v>
      </c>
      <c r="W1977" s="77">
        <v>5405179543.46383</v>
      </c>
      <c r="X1977" s="76">
        <v>5.0922914079999995E-4</v>
      </c>
      <c r="Y1977" s="71">
        <v>0</v>
      </c>
      <c r="Z1977" s="71">
        <v>1</v>
      </c>
      <c r="AA1977" s="71">
        <v>0</v>
      </c>
      <c r="AB1977" s="71">
        <v>0</v>
      </c>
      <c r="AC1977" s="73">
        <v>0</v>
      </c>
      <c r="AD1977" s="73">
        <v>1</v>
      </c>
      <c r="AE1977" s="1" t="s">
        <v>3412</v>
      </c>
      <c r="AF1977" s="1" t="s">
        <v>1450</v>
      </c>
      <c r="AG1977" s="1" t="s">
        <v>1585</v>
      </c>
      <c r="AI1977" s="2" t="str">
        <f>INDEX('ISO2-ISO3'!$D$1:$D$249, MATCH($N1977, 'ISO2-ISO3'!$C$1:$C$249, 0))</f>
        <v>CHN</v>
      </c>
      <c r="AJ1977" s="2" t="str">
        <f>INDEX('WB Country Groups'!$C$2:$C$219, MATCH($AI1977, 'WB Country Groups'!$B$2:$B$219, 0))</f>
        <v>East Asia &amp; Pacific</v>
      </c>
    </row>
    <row r="1978" spans="1:36">
      <c r="A1978" s="70">
        <v>45169</v>
      </c>
      <c r="B1978" s="70">
        <v>45169</v>
      </c>
      <c r="C1978" s="71">
        <v>892400</v>
      </c>
      <c r="D1978" s="1" t="s">
        <v>8548</v>
      </c>
      <c r="E1978" s="71">
        <v>3681502</v>
      </c>
      <c r="G1978" s="1" t="s">
        <v>8549</v>
      </c>
      <c r="H1978" s="72" t="s">
        <v>8550</v>
      </c>
      <c r="I1978" s="1" t="s">
        <v>8551</v>
      </c>
      <c r="J1978" s="73">
        <v>0.3</v>
      </c>
      <c r="K1978" s="73">
        <v>0.3</v>
      </c>
      <c r="L1978" s="73">
        <v>0.06</v>
      </c>
      <c r="M1978" s="1">
        <v>0.2</v>
      </c>
      <c r="N1978" s="1" t="s">
        <v>975</v>
      </c>
      <c r="O1978" s="1" t="s">
        <v>1462</v>
      </c>
      <c r="P1978" s="1">
        <v>15101010</v>
      </c>
      <c r="Q1978" s="73">
        <v>6213272402</v>
      </c>
      <c r="R1978" s="74">
        <v>11.51</v>
      </c>
      <c r="S1978" s="1" t="s">
        <v>3323</v>
      </c>
      <c r="T1978" s="75">
        <v>7.2785000000000002</v>
      </c>
      <c r="U1978" s="76">
        <v>589528875.56793296</v>
      </c>
      <c r="V1978" s="77">
        <v>589528875.56793296</v>
      </c>
      <c r="W1978" s="77">
        <v>9809712401.1714306</v>
      </c>
      <c r="X1978" s="76">
        <v>9.2418602890000003E-4</v>
      </c>
      <c r="Y1978" s="71">
        <v>1</v>
      </c>
      <c r="Z1978" s="71">
        <v>0</v>
      </c>
      <c r="AA1978" s="71">
        <v>0</v>
      </c>
      <c r="AB1978" s="71">
        <v>0</v>
      </c>
      <c r="AC1978" s="73">
        <v>0</v>
      </c>
      <c r="AD1978" s="73">
        <v>1</v>
      </c>
      <c r="AE1978" s="1" t="s">
        <v>3412</v>
      </c>
      <c r="AF1978" s="1" t="s">
        <v>1450</v>
      </c>
      <c r="AG1978" s="1" t="s">
        <v>1585</v>
      </c>
      <c r="AI1978" s="2" t="str">
        <f>INDEX('ISO2-ISO3'!$D$1:$D$249, MATCH($N1978, 'ISO2-ISO3'!$C$1:$C$249, 0))</f>
        <v>CHN</v>
      </c>
      <c r="AJ1978" s="2" t="str">
        <f>INDEX('WB Country Groups'!$C$2:$C$219, MATCH($AI1978, 'WB Country Groups'!$B$2:$B$219, 0))</f>
        <v>East Asia &amp; Pacific</v>
      </c>
    </row>
    <row r="1979" spans="1:36">
      <c r="A1979" s="70">
        <v>45169</v>
      </c>
      <c r="B1979" s="70">
        <v>45169</v>
      </c>
      <c r="C1979" s="71">
        <v>892400</v>
      </c>
      <c r="D1979" s="1" t="s">
        <v>8552</v>
      </c>
      <c r="E1979" s="71">
        <v>3681902</v>
      </c>
      <c r="G1979" s="1" t="s">
        <v>8553</v>
      </c>
      <c r="H1979" s="72" t="s">
        <v>8554</v>
      </c>
      <c r="I1979" s="1" t="s">
        <v>8555</v>
      </c>
      <c r="J1979" s="73">
        <v>0.4</v>
      </c>
      <c r="K1979" s="73">
        <v>0.3</v>
      </c>
      <c r="L1979" s="73">
        <v>0.06</v>
      </c>
      <c r="M1979" s="1">
        <v>0.2</v>
      </c>
      <c r="N1979" s="1" t="s">
        <v>975</v>
      </c>
      <c r="O1979" s="1" t="s">
        <v>1455</v>
      </c>
      <c r="P1979" s="1">
        <v>25504040</v>
      </c>
      <c r="Q1979" s="73">
        <v>3899930914</v>
      </c>
      <c r="R1979" s="74">
        <v>7.36</v>
      </c>
      <c r="S1979" s="1" t="s">
        <v>3323</v>
      </c>
      <c r="T1979" s="75">
        <v>7.2785000000000002</v>
      </c>
      <c r="U1979" s="76">
        <v>236615991.155101</v>
      </c>
      <c r="V1979" s="77">
        <v>236615991.155101</v>
      </c>
      <c r="W1979" s="77">
        <v>3937270791.89048</v>
      </c>
      <c r="X1979" s="76">
        <v>3.709355085E-4</v>
      </c>
      <c r="Y1979" s="71">
        <v>0</v>
      </c>
      <c r="Z1979" s="71">
        <v>1</v>
      </c>
      <c r="AA1979" s="71">
        <v>0</v>
      </c>
      <c r="AB1979" s="71">
        <v>0</v>
      </c>
      <c r="AC1979" s="73">
        <v>1</v>
      </c>
      <c r="AD1979" s="73">
        <v>0</v>
      </c>
      <c r="AE1979" s="1" t="s">
        <v>3324</v>
      </c>
      <c r="AF1979" s="1" t="s">
        <v>1450</v>
      </c>
      <c r="AG1979" s="1" t="s">
        <v>1585</v>
      </c>
      <c r="AI1979" s="2" t="str">
        <f>INDEX('ISO2-ISO3'!$D$1:$D$249, MATCH($N1979, 'ISO2-ISO3'!$C$1:$C$249, 0))</f>
        <v>CHN</v>
      </c>
      <c r="AJ1979" s="2" t="str">
        <f>INDEX('WB Country Groups'!$C$2:$C$219, MATCH($AI1979, 'WB Country Groups'!$B$2:$B$219, 0))</f>
        <v>East Asia &amp; Pacific</v>
      </c>
    </row>
    <row r="1980" spans="1:36">
      <c r="A1980" s="70">
        <v>45169</v>
      </c>
      <c r="B1980" s="70">
        <v>45169</v>
      </c>
      <c r="C1980" s="71">
        <v>892400</v>
      </c>
      <c r="D1980" s="1" t="s">
        <v>8556</v>
      </c>
      <c r="E1980" s="71">
        <v>3682102</v>
      </c>
      <c r="G1980" s="1" t="s">
        <v>8557</v>
      </c>
      <c r="H1980" s="72" t="s">
        <v>8558</v>
      </c>
      <c r="I1980" s="1" t="s">
        <v>8559</v>
      </c>
      <c r="J1980" s="73">
        <v>0.8</v>
      </c>
      <c r="K1980" s="73">
        <v>0.8</v>
      </c>
      <c r="L1980" s="73">
        <v>0.8</v>
      </c>
      <c r="M1980" s="1">
        <v>1</v>
      </c>
      <c r="N1980" s="1" t="s">
        <v>975</v>
      </c>
      <c r="O1980" s="1" t="s">
        <v>1484</v>
      </c>
      <c r="P1980" s="1">
        <v>40203020</v>
      </c>
      <c r="Q1980" s="73">
        <v>3409568820</v>
      </c>
      <c r="R1980" s="74">
        <v>4.87</v>
      </c>
      <c r="S1980" s="1" t="s">
        <v>1565</v>
      </c>
      <c r="T1980" s="75">
        <v>7.8417500000000002</v>
      </c>
      <c r="U1980" s="76">
        <v>1693968836.3847401</v>
      </c>
      <c r="V1980" s="77">
        <v>1693968836.3847401</v>
      </c>
      <c r="W1980" s="77">
        <v>15135625800.3573</v>
      </c>
      <c r="X1980" s="76">
        <v>2.6555821043000001E-3</v>
      </c>
      <c r="Y1980" s="71">
        <v>1</v>
      </c>
      <c r="Z1980" s="71">
        <v>0</v>
      </c>
      <c r="AA1980" s="71">
        <v>0</v>
      </c>
      <c r="AB1980" s="71">
        <v>0</v>
      </c>
      <c r="AC1980" s="73">
        <v>1</v>
      </c>
      <c r="AD1980" s="73">
        <v>0</v>
      </c>
      <c r="AE1980" s="1" t="s">
        <v>1566</v>
      </c>
      <c r="AF1980" s="1" t="s">
        <v>1450</v>
      </c>
      <c r="AG1980" s="1" t="s">
        <v>3494</v>
      </c>
      <c r="AI1980" s="2" t="str">
        <f>INDEX('ISO2-ISO3'!$D$1:$D$249, MATCH($N1980, 'ISO2-ISO3'!$C$1:$C$249, 0))</f>
        <v>CHN</v>
      </c>
      <c r="AJ1980" s="2" t="str">
        <f>INDEX('WB Country Groups'!$C$2:$C$219, MATCH($AI1980, 'WB Country Groups'!$B$2:$B$219, 0))</f>
        <v>East Asia &amp; Pacific</v>
      </c>
    </row>
    <row r="1981" spans="1:36">
      <c r="A1981" s="70">
        <v>45169</v>
      </c>
      <c r="B1981" s="70">
        <v>45169</v>
      </c>
      <c r="C1981" s="71">
        <v>892400</v>
      </c>
      <c r="D1981" s="1" t="s">
        <v>8560</v>
      </c>
      <c r="E1981" s="71">
        <v>3682103</v>
      </c>
      <c r="G1981" s="1" t="s">
        <v>8561</v>
      </c>
      <c r="H1981" s="72" t="s">
        <v>8562</v>
      </c>
      <c r="I1981" s="1" t="s">
        <v>8563</v>
      </c>
      <c r="J1981" s="73">
        <v>0.65</v>
      </c>
      <c r="K1981" s="73">
        <v>0.3</v>
      </c>
      <c r="L1981" s="73">
        <v>0.06</v>
      </c>
      <c r="M1981" s="1">
        <v>0.2</v>
      </c>
      <c r="N1981" s="1" t="s">
        <v>975</v>
      </c>
      <c r="O1981" s="1" t="s">
        <v>1484</v>
      </c>
      <c r="P1981" s="1">
        <v>40203020</v>
      </c>
      <c r="Q1981" s="73">
        <v>9654631200</v>
      </c>
      <c r="R1981" s="74">
        <v>9.83</v>
      </c>
      <c r="S1981" s="1" t="s">
        <v>3323</v>
      </c>
      <c r="T1981" s="75">
        <v>7.2785000000000002</v>
      </c>
      <c r="U1981" s="76">
        <v>782345467.027547</v>
      </c>
      <c r="V1981" s="77">
        <v>782345467.027547</v>
      </c>
      <c r="W1981" s="77">
        <v>15135625800.3573</v>
      </c>
      <c r="X1981" s="76">
        <v>1.2264585846999999E-3</v>
      </c>
      <c r="Y1981" s="71">
        <v>1</v>
      </c>
      <c r="Z1981" s="71">
        <v>0</v>
      </c>
      <c r="AA1981" s="71">
        <v>0</v>
      </c>
      <c r="AB1981" s="71">
        <v>0</v>
      </c>
      <c r="AC1981" s="73">
        <v>1</v>
      </c>
      <c r="AD1981" s="73">
        <v>0</v>
      </c>
      <c r="AE1981" s="1" t="s">
        <v>3324</v>
      </c>
      <c r="AF1981" s="1" t="s">
        <v>1450</v>
      </c>
      <c r="AG1981" s="1" t="s">
        <v>1585</v>
      </c>
      <c r="AI1981" s="2" t="str">
        <f>INDEX('ISO2-ISO3'!$D$1:$D$249, MATCH($N1981, 'ISO2-ISO3'!$C$1:$C$249, 0))</f>
        <v>CHN</v>
      </c>
      <c r="AJ1981" s="2" t="str">
        <f>INDEX('WB Country Groups'!$C$2:$C$219, MATCH($AI1981, 'WB Country Groups'!$B$2:$B$219, 0))</f>
        <v>East Asia &amp; Pacific</v>
      </c>
    </row>
    <row r="1982" spans="1:36">
      <c r="A1982" s="70">
        <v>45169</v>
      </c>
      <c r="B1982" s="70">
        <v>45169</v>
      </c>
      <c r="C1982" s="71">
        <v>892400</v>
      </c>
      <c r="D1982" s="1" t="s">
        <v>8564</v>
      </c>
      <c r="E1982" s="71">
        <v>3682202</v>
      </c>
      <c r="G1982" s="1" t="s">
        <v>8565</v>
      </c>
      <c r="H1982" s="72" t="s">
        <v>8566</v>
      </c>
      <c r="I1982" s="1" t="s">
        <v>8567</v>
      </c>
      <c r="J1982" s="73">
        <v>0.25</v>
      </c>
      <c r="K1982" s="73">
        <v>0.25</v>
      </c>
      <c r="L1982" s="73">
        <v>0.05</v>
      </c>
      <c r="M1982" s="1">
        <v>0.2</v>
      </c>
      <c r="N1982" s="1" t="s">
        <v>975</v>
      </c>
      <c r="O1982" s="1" t="s">
        <v>1484</v>
      </c>
      <c r="P1982" s="1">
        <v>40203020</v>
      </c>
      <c r="Q1982" s="73">
        <v>5017132464</v>
      </c>
      <c r="R1982" s="74">
        <v>6.88</v>
      </c>
      <c r="S1982" s="1" t="s">
        <v>3323</v>
      </c>
      <c r="T1982" s="75">
        <v>7.2785000000000002</v>
      </c>
      <c r="U1982" s="76">
        <v>237122149.84076399</v>
      </c>
      <c r="V1982" s="77">
        <v>237122149.84076399</v>
      </c>
      <c r="W1982" s="77">
        <v>4734831877.3586502</v>
      </c>
      <c r="X1982" s="76">
        <v>3.7172899770000002E-4</v>
      </c>
      <c r="Y1982" s="71">
        <v>0</v>
      </c>
      <c r="Z1982" s="71">
        <v>1</v>
      </c>
      <c r="AA1982" s="71">
        <v>0</v>
      </c>
      <c r="AB1982" s="71">
        <v>0</v>
      </c>
      <c r="AC1982" s="73">
        <v>0</v>
      </c>
      <c r="AD1982" s="73">
        <v>1</v>
      </c>
      <c r="AE1982" s="1" t="s">
        <v>3412</v>
      </c>
      <c r="AF1982" s="1" t="s">
        <v>1450</v>
      </c>
      <c r="AG1982" s="1" t="s">
        <v>1585</v>
      </c>
      <c r="AI1982" s="2" t="str">
        <f>INDEX('ISO2-ISO3'!$D$1:$D$249, MATCH($N1982, 'ISO2-ISO3'!$C$1:$C$249, 0))</f>
        <v>CHN</v>
      </c>
      <c r="AJ1982" s="2" t="str">
        <f>INDEX('WB Country Groups'!$C$2:$C$219, MATCH($AI1982, 'WB Country Groups'!$B$2:$B$219, 0))</f>
        <v>East Asia &amp; Pacific</v>
      </c>
    </row>
    <row r="1983" spans="1:36">
      <c r="A1983" s="70">
        <v>45169</v>
      </c>
      <c r="B1983" s="70">
        <v>45169</v>
      </c>
      <c r="C1983" s="71">
        <v>892400</v>
      </c>
      <c r="D1983" s="1" t="s">
        <v>8568</v>
      </c>
      <c r="E1983" s="71">
        <v>3682502</v>
      </c>
      <c r="G1983" s="1" t="s">
        <v>8569</v>
      </c>
      <c r="H1983" s="72" t="s">
        <v>8570</v>
      </c>
      <c r="I1983" s="1" t="s">
        <v>8571</v>
      </c>
      <c r="J1983" s="73">
        <v>0.4</v>
      </c>
      <c r="K1983" s="73">
        <v>0.3</v>
      </c>
      <c r="L1983" s="73">
        <v>0.06</v>
      </c>
      <c r="M1983" s="1">
        <v>0.2</v>
      </c>
      <c r="N1983" s="1" t="s">
        <v>975</v>
      </c>
      <c r="O1983" s="1" t="s">
        <v>1499</v>
      </c>
      <c r="P1983" s="1">
        <v>30202010</v>
      </c>
      <c r="Q1983" s="73">
        <v>4538320386</v>
      </c>
      <c r="R1983" s="74">
        <v>11.67</v>
      </c>
      <c r="S1983" s="1" t="s">
        <v>3323</v>
      </c>
      <c r="T1983" s="75">
        <v>7.2785000000000002</v>
      </c>
      <c r="U1983" s="76">
        <v>436591596.38348597</v>
      </c>
      <c r="V1983" s="77">
        <v>436591596.38348597</v>
      </c>
      <c r="W1983" s="77">
        <v>7264848550.7420902</v>
      </c>
      <c r="X1983" s="76">
        <v>6.8443102690000002E-4</v>
      </c>
      <c r="Y1983" s="71">
        <v>1</v>
      </c>
      <c r="Z1983" s="71">
        <v>0</v>
      </c>
      <c r="AA1983" s="71">
        <v>0</v>
      </c>
      <c r="AB1983" s="71">
        <v>0</v>
      </c>
      <c r="AC1983" s="73">
        <v>0.5</v>
      </c>
      <c r="AD1983" s="73">
        <v>0.5</v>
      </c>
      <c r="AE1983" s="1" t="s">
        <v>3412</v>
      </c>
      <c r="AF1983" s="1" t="s">
        <v>1450</v>
      </c>
      <c r="AG1983" s="1" t="s">
        <v>1585</v>
      </c>
      <c r="AI1983" s="2" t="str">
        <f>INDEX('ISO2-ISO3'!$D$1:$D$249, MATCH($N1983, 'ISO2-ISO3'!$C$1:$C$249, 0))</f>
        <v>CHN</v>
      </c>
      <c r="AJ1983" s="2" t="str">
        <f>INDEX('WB Country Groups'!$C$2:$C$219, MATCH($AI1983, 'WB Country Groups'!$B$2:$B$219, 0))</f>
        <v>East Asia &amp; Pacific</v>
      </c>
    </row>
    <row r="1984" spans="1:36">
      <c r="A1984" s="70">
        <v>45169</v>
      </c>
      <c r="B1984" s="70">
        <v>45169</v>
      </c>
      <c r="C1984" s="71">
        <v>892400</v>
      </c>
      <c r="D1984" s="1" t="s">
        <v>8572</v>
      </c>
      <c r="E1984" s="71">
        <v>3682602</v>
      </c>
      <c r="G1984" s="1" t="s">
        <v>8573</v>
      </c>
      <c r="H1984" s="72" t="s">
        <v>8574</v>
      </c>
      <c r="I1984" s="1" t="s">
        <v>8575</v>
      </c>
      <c r="J1984" s="73">
        <v>0.5</v>
      </c>
      <c r="K1984" s="73">
        <v>0.3</v>
      </c>
      <c r="L1984" s="73">
        <v>0.06</v>
      </c>
      <c r="M1984" s="1">
        <v>0.2</v>
      </c>
      <c r="N1984" s="1" t="s">
        <v>975</v>
      </c>
      <c r="O1984" s="1" t="s">
        <v>1447</v>
      </c>
      <c r="P1984" s="1">
        <v>35201010</v>
      </c>
      <c r="Q1984" s="73">
        <v>1824366726</v>
      </c>
      <c r="R1984" s="74">
        <v>21.23</v>
      </c>
      <c r="S1984" s="1" t="s">
        <v>3323</v>
      </c>
      <c r="T1984" s="75">
        <v>7.2785000000000002</v>
      </c>
      <c r="U1984" s="76">
        <v>319279842.76688898</v>
      </c>
      <c r="V1984" s="77">
        <v>319279842.76688898</v>
      </c>
      <c r="W1984" s="77">
        <v>5312790539.76297</v>
      </c>
      <c r="X1984" s="76">
        <v>5.0052505010000003E-4</v>
      </c>
      <c r="Y1984" s="71">
        <v>0</v>
      </c>
      <c r="Z1984" s="71">
        <v>1</v>
      </c>
      <c r="AA1984" s="71">
        <v>0</v>
      </c>
      <c r="AB1984" s="71">
        <v>0</v>
      </c>
      <c r="AC1984" s="73">
        <v>0</v>
      </c>
      <c r="AD1984" s="73">
        <v>1</v>
      </c>
      <c r="AE1984" s="1" t="s">
        <v>3412</v>
      </c>
      <c r="AF1984" s="1" t="s">
        <v>1450</v>
      </c>
      <c r="AG1984" s="1" t="s">
        <v>1585</v>
      </c>
      <c r="AI1984" s="2" t="str">
        <f>INDEX('ISO2-ISO3'!$D$1:$D$249, MATCH($N1984, 'ISO2-ISO3'!$C$1:$C$249, 0))</f>
        <v>CHN</v>
      </c>
      <c r="AJ1984" s="2" t="str">
        <f>INDEX('WB Country Groups'!$C$2:$C$219, MATCH($AI1984, 'WB Country Groups'!$B$2:$B$219, 0))</f>
        <v>East Asia &amp; Pacific</v>
      </c>
    </row>
    <row r="1985" spans="1:36">
      <c r="A1985" s="70">
        <v>45169</v>
      </c>
      <c r="B1985" s="70">
        <v>45169</v>
      </c>
      <c r="C1985" s="71">
        <v>892400</v>
      </c>
      <c r="D1985" s="1" t="s">
        <v>8576</v>
      </c>
      <c r="E1985" s="71">
        <v>3683302</v>
      </c>
      <c r="G1985" s="1" t="s">
        <v>8577</v>
      </c>
      <c r="H1985" s="72" t="s">
        <v>8578</v>
      </c>
      <c r="I1985" s="1" t="s">
        <v>8579</v>
      </c>
      <c r="J1985" s="73">
        <v>0.75</v>
      </c>
      <c r="K1985" s="73">
        <v>0.3</v>
      </c>
      <c r="L1985" s="73">
        <v>0.06</v>
      </c>
      <c r="M1985" s="1">
        <v>0.2</v>
      </c>
      <c r="N1985" s="1" t="s">
        <v>975</v>
      </c>
      <c r="O1985" s="1" t="s">
        <v>1474</v>
      </c>
      <c r="P1985" s="1">
        <v>45301020</v>
      </c>
      <c r="Q1985" s="73">
        <v>1779553000</v>
      </c>
      <c r="R1985" s="74">
        <v>32.6</v>
      </c>
      <c r="S1985" s="1" t="s">
        <v>3323</v>
      </c>
      <c r="T1985" s="75">
        <v>7.2785000000000002</v>
      </c>
      <c r="U1985" s="76">
        <v>478231183.34821701</v>
      </c>
      <c r="V1985" s="77">
        <v>478231183.34821701</v>
      </c>
      <c r="W1985" s="77">
        <v>7957727881.2652597</v>
      </c>
      <c r="X1985" s="76">
        <v>7.4970810849999997E-4</v>
      </c>
      <c r="Y1985" s="71">
        <v>0</v>
      </c>
      <c r="Z1985" s="71">
        <v>1</v>
      </c>
      <c r="AA1985" s="71">
        <v>0</v>
      </c>
      <c r="AB1985" s="71">
        <v>0</v>
      </c>
      <c r="AC1985" s="73">
        <v>0</v>
      </c>
      <c r="AD1985" s="73">
        <v>1</v>
      </c>
      <c r="AE1985" s="1" t="s">
        <v>3324</v>
      </c>
      <c r="AF1985" s="1" t="s">
        <v>1450</v>
      </c>
      <c r="AG1985" s="1" t="s">
        <v>1585</v>
      </c>
      <c r="AI1985" s="2" t="str">
        <f>INDEX('ISO2-ISO3'!$D$1:$D$249, MATCH($N1985, 'ISO2-ISO3'!$C$1:$C$249, 0))</f>
        <v>CHN</v>
      </c>
      <c r="AJ1985" s="2" t="str">
        <f>INDEX('WB Country Groups'!$C$2:$C$219, MATCH($AI1985, 'WB Country Groups'!$B$2:$B$219, 0))</f>
        <v>East Asia &amp; Pacific</v>
      </c>
    </row>
    <row r="1986" spans="1:36">
      <c r="A1986" s="70">
        <v>45169</v>
      </c>
      <c r="B1986" s="70">
        <v>45169</v>
      </c>
      <c r="C1986" s="71">
        <v>892400</v>
      </c>
      <c r="D1986" s="1" t="s">
        <v>8580</v>
      </c>
      <c r="E1986" s="71">
        <v>3683502</v>
      </c>
      <c r="G1986" s="1" t="s">
        <v>8581</v>
      </c>
      <c r="H1986" s="72" t="s">
        <v>8582</v>
      </c>
      <c r="I1986" s="1" t="s">
        <v>8583</v>
      </c>
      <c r="J1986" s="73">
        <v>0.55000000000000004</v>
      </c>
      <c r="K1986" s="73">
        <v>0.3</v>
      </c>
      <c r="L1986" s="73">
        <v>0.06</v>
      </c>
      <c r="M1986" s="1">
        <v>0.2</v>
      </c>
      <c r="N1986" s="1" t="s">
        <v>975</v>
      </c>
      <c r="O1986" s="1" t="s">
        <v>1462</v>
      </c>
      <c r="P1986" s="1">
        <v>15104020</v>
      </c>
      <c r="Q1986" s="73">
        <v>1418459200</v>
      </c>
      <c r="R1986" s="74">
        <v>17.350000000000001</v>
      </c>
      <c r="S1986" s="1" t="s">
        <v>3323</v>
      </c>
      <c r="T1986" s="75">
        <v>7.2785000000000002</v>
      </c>
      <c r="U1986" s="76">
        <v>202873672.762245</v>
      </c>
      <c r="V1986" s="77">
        <v>202873672.762245</v>
      </c>
      <c r="W1986" s="77">
        <v>3375801366.21766</v>
      </c>
      <c r="X1986" s="76">
        <v>3.180387285E-4</v>
      </c>
      <c r="Y1986" s="71">
        <v>0</v>
      </c>
      <c r="Z1986" s="71">
        <v>1</v>
      </c>
      <c r="AA1986" s="71">
        <v>0</v>
      </c>
      <c r="AB1986" s="71">
        <v>0</v>
      </c>
      <c r="AC1986" s="73">
        <v>0</v>
      </c>
      <c r="AD1986" s="73">
        <v>1</v>
      </c>
      <c r="AE1986" s="1" t="s">
        <v>3324</v>
      </c>
      <c r="AF1986" s="1" t="s">
        <v>1450</v>
      </c>
      <c r="AG1986" s="1" t="s">
        <v>1585</v>
      </c>
      <c r="AI1986" s="2" t="str">
        <f>INDEX('ISO2-ISO3'!$D$1:$D$249, MATCH($N1986, 'ISO2-ISO3'!$C$1:$C$249, 0))</f>
        <v>CHN</v>
      </c>
      <c r="AJ1986" s="2" t="str">
        <f>INDEX('WB Country Groups'!$C$2:$C$219, MATCH($AI1986, 'WB Country Groups'!$B$2:$B$219, 0))</f>
        <v>East Asia &amp; Pacific</v>
      </c>
    </row>
    <row r="1987" spans="1:36">
      <c r="A1987" s="70">
        <v>45169</v>
      </c>
      <c r="B1987" s="70">
        <v>45169</v>
      </c>
      <c r="C1987" s="71">
        <v>892400</v>
      </c>
      <c r="D1987" s="1" t="s">
        <v>8584</v>
      </c>
      <c r="E1987" s="71">
        <v>3684201</v>
      </c>
      <c r="G1987" s="1" t="s">
        <v>8585</v>
      </c>
      <c r="H1987" s="72" t="s">
        <v>8586</v>
      </c>
      <c r="I1987" s="1" t="s">
        <v>8587</v>
      </c>
      <c r="J1987" s="73">
        <v>0.6</v>
      </c>
      <c r="K1987" s="73">
        <v>0.6</v>
      </c>
      <c r="L1987" s="73">
        <v>0.6</v>
      </c>
      <c r="M1987" s="1">
        <v>1</v>
      </c>
      <c r="N1987" s="1" t="s">
        <v>975</v>
      </c>
      <c r="O1987" s="1" t="s">
        <v>1484</v>
      </c>
      <c r="P1987" s="1">
        <v>40101010</v>
      </c>
      <c r="Q1987" s="73">
        <v>14882162977</v>
      </c>
      <c r="R1987" s="74">
        <v>3.49</v>
      </c>
      <c r="S1987" s="1" t="s">
        <v>1565</v>
      </c>
      <c r="T1987" s="75">
        <v>7.8417500000000002</v>
      </c>
      <c r="U1987" s="76">
        <v>3974017186.7042398</v>
      </c>
      <c r="V1987" s="77">
        <v>3974017186.7042398</v>
      </c>
      <c r="W1987" s="77">
        <v>32127139173.637501</v>
      </c>
      <c r="X1987" s="76">
        <v>6.2299427807999998E-3</v>
      </c>
      <c r="Y1987" s="71">
        <v>1</v>
      </c>
      <c r="Z1987" s="71">
        <v>0</v>
      </c>
      <c r="AA1987" s="71">
        <v>0</v>
      </c>
      <c r="AB1987" s="71">
        <v>0</v>
      </c>
      <c r="AC1987" s="73">
        <v>1</v>
      </c>
      <c r="AD1987" s="73">
        <v>0</v>
      </c>
      <c r="AE1987" s="1" t="s">
        <v>1566</v>
      </c>
      <c r="AF1987" s="1" t="s">
        <v>1450</v>
      </c>
      <c r="AG1987" s="1" t="s">
        <v>3494</v>
      </c>
      <c r="AI1987" s="2" t="str">
        <f>INDEX('ISO2-ISO3'!$D$1:$D$249, MATCH($N1987, 'ISO2-ISO3'!$C$1:$C$249, 0))</f>
        <v>CHN</v>
      </c>
      <c r="AJ1987" s="2" t="str">
        <f>INDEX('WB Country Groups'!$C$2:$C$219, MATCH($AI1987, 'WB Country Groups'!$B$2:$B$219, 0))</f>
        <v>East Asia &amp; Pacific</v>
      </c>
    </row>
    <row r="1988" spans="1:36">
      <c r="A1988" s="70">
        <v>45169</v>
      </c>
      <c r="B1988" s="70">
        <v>45169</v>
      </c>
      <c r="C1988" s="71">
        <v>892400</v>
      </c>
      <c r="D1988" s="1" t="s">
        <v>8588</v>
      </c>
      <c r="E1988" s="71">
        <v>3684601</v>
      </c>
      <c r="G1988" s="1" t="s">
        <v>8589</v>
      </c>
      <c r="H1988" s="72" t="s">
        <v>8590</v>
      </c>
      <c r="I1988" s="1" t="s">
        <v>8591</v>
      </c>
      <c r="J1988" s="73">
        <v>0.35</v>
      </c>
      <c r="K1988" s="73">
        <v>0.35</v>
      </c>
      <c r="L1988" s="73">
        <v>0.35</v>
      </c>
      <c r="M1988" s="1">
        <v>1</v>
      </c>
      <c r="N1988" s="1" t="s">
        <v>1131</v>
      </c>
      <c r="O1988" s="1" t="s">
        <v>1484</v>
      </c>
      <c r="P1988" s="1">
        <v>40101010</v>
      </c>
      <c r="Q1988" s="73">
        <v>3963003433</v>
      </c>
      <c r="R1988" s="74">
        <v>0.61</v>
      </c>
      <c r="S1988" s="1" t="s">
        <v>7860</v>
      </c>
      <c r="T1988" s="75">
        <v>0.30825000000000002</v>
      </c>
      <c r="U1988" s="76">
        <v>2744853959.2716899</v>
      </c>
      <c r="V1988" s="77">
        <v>2744853959.2716899</v>
      </c>
      <c r="W1988" s="77">
        <v>7842439883.6334105</v>
      </c>
      <c r="X1988" s="76">
        <v>4.3030219308000002E-3</v>
      </c>
      <c r="Y1988" s="71">
        <v>1</v>
      </c>
      <c r="Z1988" s="71">
        <v>0</v>
      </c>
      <c r="AA1988" s="71">
        <v>0</v>
      </c>
      <c r="AB1988" s="71">
        <v>0</v>
      </c>
      <c r="AC1988" s="73">
        <v>0</v>
      </c>
      <c r="AD1988" s="73">
        <v>1</v>
      </c>
      <c r="AE1988" s="1" t="s">
        <v>7861</v>
      </c>
      <c r="AF1988" s="1" t="s">
        <v>1450</v>
      </c>
      <c r="AG1988" s="1" t="s">
        <v>1451</v>
      </c>
      <c r="AI1988" s="2" t="str">
        <f>INDEX('ISO2-ISO3'!$D$1:$D$249, MATCH($N1988, 'ISO2-ISO3'!$C$1:$C$249, 0))</f>
        <v>KWT</v>
      </c>
      <c r="AJ1988" s="2" t="str">
        <f>INDEX('WB Country Groups'!$C$2:$C$219, MATCH($AI1988, 'WB Country Groups'!$B$2:$B$219, 0))</f>
        <v>Middle East &amp; North Africa</v>
      </c>
    </row>
    <row r="1989" spans="1:36">
      <c r="A1989" s="70">
        <v>45169</v>
      </c>
      <c r="B1989" s="70">
        <v>45169</v>
      </c>
      <c r="C1989" s="71">
        <v>892400</v>
      </c>
      <c r="D1989" s="1" t="s">
        <v>8592</v>
      </c>
      <c r="E1989" s="71">
        <v>3688101</v>
      </c>
      <c r="G1989" s="1" t="s">
        <v>8593</v>
      </c>
      <c r="H1989" s="72" t="s">
        <v>8594</v>
      </c>
      <c r="I1989" s="1" t="s">
        <v>8595</v>
      </c>
      <c r="J1989" s="73">
        <v>0.45</v>
      </c>
      <c r="K1989" s="73">
        <v>0.45</v>
      </c>
      <c r="L1989" s="73">
        <v>0.45</v>
      </c>
      <c r="M1989" s="1">
        <v>1</v>
      </c>
      <c r="N1989" s="1" t="s">
        <v>1283</v>
      </c>
      <c r="O1989" s="1" t="s">
        <v>1692</v>
      </c>
      <c r="P1989" s="1">
        <v>50201040</v>
      </c>
      <c r="Q1989" s="73">
        <v>80000000</v>
      </c>
      <c r="R1989" s="74">
        <v>177.2</v>
      </c>
      <c r="S1989" s="1" t="s">
        <v>3317</v>
      </c>
      <c r="T1989" s="75">
        <v>3.7506499999999998</v>
      </c>
      <c r="U1989" s="76">
        <v>1700825190.30035</v>
      </c>
      <c r="V1989" s="77">
        <v>1700825190.30035</v>
      </c>
      <c r="W1989" s="77">
        <v>3779611534.0007701</v>
      </c>
      <c r="X1989" s="76">
        <v>2.6663305963999999E-3</v>
      </c>
      <c r="Y1989" s="71">
        <v>0</v>
      </c>
      <c r="Z1989" s="71">
        <v>1</v>
      </c>
      <c r="AA1989" s="71">
        <v>0</v>
      </c>
      <c r="AB1989" s="71">
        <v>0</v>
      </c>
      <c r="AC1989" s="73">
        <v>0</v>
      </c>
      <c r="AD1989" s="73">
        <v>1</v>
      </c>
      <c r="AE1989" s="1" t="s">
        <v>3318</v>
      </c>
      <c r="AF1989" s="1" t="s">
        <v>1450</v>
      </c>
      <c r="AG1989" s="1" t="s">
        <v>1451</v>
      </c>
      <c r="AI1989" s="2" t="str">
        <f>INDEX('ISO2-ISO3'!$D$1:$D$249, MATCH($N1989, 'ISO2-ISO3'!$C$1:$C$249, 0))</f>
        <v>SAU</v>
      </c>
      <c r="AJ1989" s="2" t="str">
        <f>INDEX('WB Country Groups'!$C$2:$C$219, MATCH($AI1989, 'WB Country Groups'!$B$2:$B$219, 0))</f>
        <v>Middle East &amp; North Africa</v>
      </c>
    </row>
    <row r="1990" spans="1:36">
      <c r="A1990" s="70">
        <v>45169</v>
      </c>
      <c r="B1990" s="70">
        <v>45169</v>
      </c>
      <c r="C1990" s="71">
        <v>892400</v>
      </c>
      <c r="D1990" s="1" t="s">
        <v>8596</v>
      </c>
      <c r="E1990" s="71">
        <v>3688401</v>
      </c>
      <c r="G1990" s="1" t="s">
        <v>8597</v>
      </c>
      <c r="H1990" s="72" t="s">
        <v>8598</v>
      </c>
      <c r="I1990" s="1" t="s">
        <v>8599</v>
      </c>
      <c r="J1990" s="73">
        <v>0.9</v>
      </c>
      <c r="K1990" s="73">
        <v>0.49</v>
      </c>
      <c r="L1990" s="73">
        <v>0.49</v>
      </c>
      <c r="M1990" s="1">
        <v>1</v>
      </c>
      <c r="N1990" s="1" t="s">
        <v>1283</v>
      </c>
      <c r="O1990" s="1" t="s">
        <v>1462</v>
      </c>
      <c r="P1990" s="1">
        <v>15101010</v>
      </c>
      <c r="Q1990" s="73">
        <v>260000000</v>
      </c>
      <c r="R1990" s="74">
        <v>42.55</v>
      </c>
      <c r="S1990" s="1" t="s">
        <v>3317</v>
      </c>
      <c r="T1990" s="75">
        <v>3.7506499999999998</v>
      </c>
      <c r="U1990" s="76">
        <v>1445314812.0992401</v>
      </c>
      <c r="V1990" s="77">
        <v>1445314812.0992401</v>
      </c>
      <c r="W1990" s="77">
        <v>2949622065.5086398</v>
      </c>
      <c r="X1990" s="76">
        <v>2.2657749467999999E-3</v>
      </c>
      <c r="Y1990" s="71">
        <v>0</v>
      </c>
      <c r="Z1990" s="71">
        <v>1</v>
      </c>
      <c r="AA1990" s="71">
        <v>0</v>
      </c>
      <c r="AB1990" s="71">
        <v>0</v>
      </c>
      <c r="AC1990" s="73">
        <v>1</v>
      </c>
      <c r="AD1990" s="73">
        <v>0</v>
      </c>
      <c r="AE1990" s="1" t="s">
        <v>3318</v>
      </c>
      <c r="AF1990" s="1" t="s">
        <v>1450</v>
      </c>
      <c r="AG1990" s="1" t="s">
        <v>1451</v>
      </c>
      <c r="AI1990" s="2" t="str">
        <f>INDEX('ISO2-ISO3'!$D$1:$D$249, MATCH($N1990, 'ISO2-ISO3'!$C$1:$C$249, 0))</f>
        <v>SAU</v>
      </c>
      <c r="AJ1990" s="2" t="str">
        <f>INDEX('WB Country Groups'!$C$2:$C$219, MATCH($AI1990, 'WB Country Groups'!$B$2:$B$219, 0))</f>
        <v>Middle East &amp; North Africa</v>
      </c>
    </row>
    <row r="1991" spans="1:36">
      <c r="A1991" s="70">
        <v>45169</v>
      </c>
      <c r="B1991" s="70">
        <v>45169</v>
      </c>
      <c r="C1991" s="71">
        <v>892400</v>
      </c>
      <c r="D1991" s="1" t="s">
        <v>8600</v>
      </c>
      <c r="E1991" s="71">
        <v>3691001</v>
      </c>
      <c r="G1991" s="1" t="s">
        <v>8601</v>
      </c>
      <c r="H1991" s="72" t="s">
        <v>8602</v>
      </c>
      <c r="I1991" s="1" t="s">
        <v>8603</v>
      </c>
      <c r="J1991" s="73">
        <v>0.9</v>
      </c>
      <c r="K1991" s="73">
        <v>0.49</v>
      </c>
      <c r="L1991" s="73">
        <v>0.49</v>
      </c>
      <c r="M1991" s="1">
        <v>1</v>
      </c>
      <c r="N1991" s="1" t="s">
        <v>1283</v>
      </c>
      <c r="O1991" s="1" t="s">
        <v>1462</v>
      </c>
      <c r="P1991" s="1">
        <v>15101010</v>
      </c>
      <c r="Q1991" s="73">
        <v>733333000</v>
      </c>
      <c r="R1991" s="74">
        <v>36.450000000000003</v>
      </c>
      <c r="S1991" s="1" t="s">
        <v>3317</v>
      </c>
      <c r="T1991" s="75">
        <v>3.7506499999999998</v>
      </c>
      <c r="U1991" s="76">
        <v>3492113112.7937799</v>
      </c>
      <c r="V1991" s="77">
        <v>3492113112.7937799</v>
      </c>
      <c r="W1991" s="77">
        <v>7126761454.6811895</v>
      </c>
      <c r="X1991" s="76">
        <v>5.4744767962999997E-3</v>
      </c>
      <c r="Y1991" s="71">
        <v>0</v>
      </c>
      <c r="Z1991" s="71">
        <v>1</v>
      </c>
      <c r="AA1991" s="71">
        <v>0</v>
      </c>
      <c r="AB1991" s="71">
        <v>0</v>
      </c>
      <c r="AC1991" s="73">
        <v>1</v>
      </c>
      <c r="AD1991" s="73">
        <v>0</v>
      </c>
      <c r="AE1991" s="1" t="s">
        <v>3318</v>
      </c>
      <c r="AF1991" s="1" t="s">
        <v>1450</v>
      </c>
      <c r="AG1991" s="1" t="s">
        <v>1451</v>
      </c>
      <c r="AI1991" s="2" t="str">
        <f>INDEX('ISO2-ISO3'!$D$1:$D$249, MATCH($N1991, 'ISO2-ISO3'!$C$1:$C$249, 0))</f>
        <v>SAU</v>
      </c>
      <c r="AJ1991" s="2" t="str">
        <f>INDEX('WB Country Groups'!$C$2:$C$219, MATCH($AI1991, 'WB Country Groups'!$B$2:$B$219, 0))</f>
        <v>Middle East &amp; North Africa</v>
      </c>
    </row>
    <row r="1992" spans="1:36">
      <c r="A1992" s="70">
        <v>45169</v>
      </c>
      <c r="B1992" s="70">
        <v>45169</v>
      </c>
      <c r="C1992" s="71">
        <v>892400</v>
      </c>
      <c r="D1992" s="1" t="s">
        <v>8604</v>
      </c>
      <c r="E1992" s="71">
        <v>3693001</v>
      </c>
      <c r="F1992" s="1">
        <v>254709108</v>
      </c>
      <c r="G1992" s="1" t="s">
        <v>8605</v>
      </c>
      <c r="H1992" s="72" t="s">
        <v>8606</v>
      </c>
      <c r="I1992" s="1" t="s">
        <v>8607</v>
      </c>
      <c r="J1992" s="73">
        <v>1</v>
      </c>
      <c r="K1992" s="73">
        <v>1</v>
      </c>
      <c r="L1992" s="73">
        <v>1</v>
      </c>
      <c r="M1992" s="1">
        <v>1</v>
      </c>
      <c r="N1992" s="1" t="s">
        <v>1375</v>
      </c>
      <c r="O1992" s="1" t="s">
        <v>1484</v>
      </c>
      <c r="P1992" s="1">
        <v>40202010</v>
      </c>
      <c r="Q1992" s="73">
        <v>259360576</v>
      </c>
      <c r="R1992" s="74">
        <v>90.07</v>
      </c>
      <c r="S1992" s="1" t="s">
        <v>1448</v>
      </c>
      <c r="T1992" s="75">
        <v>1</v>
      </c>
      <c r="U1992" s="76">
        <v>23360607080.32</v>
      </c>
      <c r="V1992" s="77">
        <v>23360607080.32</v>
      </c>
      <c r="W1992" s="77">
        <v>23360607080.32</v>
      </c>
      <c r="X1992" s="76">
        <v>3.6621695024799998E-2</v>
      </c>
      <c r="Y1992" s="71">
        <v>0</v>
      </c>
      <c r="Z1992" s="71">
        <v>1</v>
      </c>
      <c r="AA1992" s="71">
        <v>0</v>
      </c>
      <c r="AB1992" s="71">
        <v>0</v>
      </c>
      <c r="AC1992" s="73">
        <v>1</v>
      </c>
      <c r="AD1992" s="73">
        <v>0</v>
      </c>
      <c r="AE1992" s="1" t="s">
        <v>1449</v>
      </c>
      <c r="AF1992" s="1" t="s">
        <v>1450</v>
      </c>
      <c r="AG1992" s="1" t="s">
        <v>1451</v>
      </c>
      <c r="AI1992" s="2" t="str">
        <f>INDEX('ISO2-ISO3'!$D$1:$D$249, MATCH($N1992, 'ISO2-ISO3'!$C$1:$C$249, 0))</f>
        <v>USA</v>
      </c>
      <c r="AJ1992" s="2" t="str">
        <f>INDEX('WB Country Groups'!$C$2:$C$219, MATCH($AI1992, 'WB Country Groups'!$B$2:$B$219, 0))</f>
        <v>North America</v>
      </c>
    </row>
    <row r="1993" spans="1:36">
      <c r="A1993" s="70">
        <v>45169</v>
      </c>
      <c r="B1993" s="70">
        <v>45169</v>
      </c>
      <c r="C1993" s="71">
        <v>892400</v>
      </c>
      <c r="D1993" s="1" t="s">
        <v>8608</v>
      </c>
      <c r="E1993" s="71">
        <v>3693201</v>
      </c>
      <c r="G1993" s="1" t="s">
        <v>8609</v>
      </c>
      <c r="H1993" s="72" t="s">
        <v>8610</v>
      </c>
      <c r="I1993" s="1" t="s">
        <v>8611</v>
      </c>
      <c r="J1993" s="73">
        <v>1</v>
      </c>
      <c r="K1993" s="73">
        <v>1</v>
      </c>
      <c r="L1993" s="73">
        <v>1</v>
      </c>
      <c r="M1993" s="1">
        <v>1</v>
      </c>
      <c r="N1993" s="1" t="s">
        <v>1369</v>
      </c>
      <c r="O1993" s="1" t="s">
        <v>1462</v>
      </c>
      <c r="P1993" s="1">
        <v>15105020</v>
      </c>
      <c r="Q1993" s="73">
        <v>485553780</v>
      </c>
      <c r="R1993" s="74">
        <v>13.14</v>
      </c>
      <c r="S1993" s="1" t="s">
        <v>1669</v>
      </c>
      <c r="T1993" s="75">
        <v>0.78917255257862096</v>
      </c>
      <c r="U1993" s="76">
        <v>8084640866.3767796</v>
      </c>
      <c r="V1993" s="77">
        <v>8084640866.3767796</v>
      </c>
      <c r="W1993" s="77">
        <v>8084640866.3767796</v>
      </c>
      <c r="X1993" s="76">
        <v>1.2674039299399999E-2</v>
      </c>
      <c r="Y1993" s="71">
        <v>0</v>
      </c>
      <c r="Z1993" s="71">
        <v>1</v>
      </c>
      <c r="AA1993" s="71">
        <v>0</v>
      </c>
      <c r="AB1993" s="71">
        <v>0</v>
      </c>
      <c r="AC1993" s="73">
        <v>1</v>
      </c>
      <c r="AD1993" s="73">
        <v>0</v>
      </c>
      <c r="AE1993" s="1" t="s">
        <v>1670</v>
      </c>
      <c r="AF1993" s="1" t="s">
        <v>1450</v>
      </c>
      <c r="AG1993" s="1" t="s">
        <v>1451</v>
      </c>
      <c r="AI1993" s="2" t="str">
        <f>INDEX('ISO2-ISO3'!$D$1:$D$249, MATCH($N1993, 'ISO2-ISO3'!$C$1:$C$249, 0))</f>
        <v>GBR</v>
      </c>
      <c r="AJ1993" s="2" t="str">
        <f>INDEX('WB Country Groups'!$C$2:$C$219, MATCH($AI1993, 'WB Country Groups'!$B$2:$B$219, 0))</f>
        <v>Europe &amp; Central Asia</v>
      </c>
    </row>
    <row r="1994" spans="1:36">
      <c r="A1994" s="70">
        <v>45169</v>
      </c>
      <c r="B1994" s="70">
        <v>45169</v>
      </c>
      <c r="C1994" s="71">
        <v>892400</v>
      </c>
      <c r="D1994" s="1" t="s">
        <v>8612</v>
      </c>
      <c r="E1994" s="71">
        <v>3693501</v>
      </c>
      <c r="F1994" s="1" t="s">
        <v>8613</v>
      </c>
      <c r="G1994" s="1" t="s">
        <v>8614</v>
      </c>
      <c r="H1994" s="72" t="s">
        <v>8615</v>
      </c>
      <c r="I1994" s="1" t="s">
        <v>8616</v>
      </c>
      <c r="J1994" s="73">
        <v>1</v>
      </c>
      <c r="K1994" s="73">
        <v>1</v>
      </c>
      <c r="L1994" s="73">
        <v>1</v>
      </c>
      <c r="M1994" s="1">
        <v>1</v>
      </c>
      <c r="N1994" s="1" t="s">
        <v>1375</v>
      </c>
      <c r="O1994" s="1" t="s">
        <v>1474</v>
      </c>
      <c r="P1994" s="1">
        <v>45203020</v>
      </c>
      <c r="Q1994" s="73">
        <v>316456616</v>
      </c>
      <c r="R1994" s="74">
        <v>132.38999999999999</v>
      </c>
      <c r="S1994" s="1" t="s">
        <v>1448</v>
      </c>
      <c r="T1994" s="75">
        <v>1</v>
      </c>
      <c r="U1994" s="76">
        <v>41895691392.239998</v>
      </c>
      <c r="V1994" s="77">
        <v>41895691392.239998</v>
      </c>
      <c r="W1994" s="77">
        <v>41895691392.239998</v>
      </c>
      <c r="X1994" s="76">
        <v>6.5678568529599995E-2</v>
      </c>
      <c r="Y1994" s="71">
        <v>1</v>
      </c>
      <c r="Z1994" s="71">
        <v>0</v>
      </c>
      <c r="AA1994" s="71">
        <v>0</v>
      </c>
      <c r="AB1994" s="71">
        <v>0</v>
      </c>
      <c r="AC1994" s="73">
        <v>1</v>
      </c>
      <c r="AD1994" s="73">
        <v>0</v>
      </c>
      <c r="AE1994" s="1" t="s">
        <v>1449</v>
      </c>
      <c r="AF1994" s="1" t="s">
        <v>1450</v>
      </c>
      <c r="AG1994" s="1" t="s">
        <v>1451</v>
      </c>
      <c r="AI1994" s="2" t="str">
        <f>INDEX('ISO2-ISO3'!$D$1:$D$249, MATCH($N1994, 'ISO2-ISO3'!$C$1:$C$249, 0))</f>
        <v>USA</v>
      </c>
      <c r="AJ1994" s="2" t="str">
        <f>INDEX('WB Country Groups'!$C$2:$C$219, MATCH($AI1994, 'WB Country Groups'!$B$2:$B$219, 0))</f>
        <v>North America</v>
      </c>
    </row>
    <row r="1995" spans="1:36">
      <c r="A1995" s="70">
        <v>45169</v>
      </c>
      <c r="B1995" s="70">
        <v>45169</v>
      </c>
      <c r="C1995" s="71">
        <v>892400</v>
      </c>
      <c r="D1995" s="1" t="s">
        <v>8617</v>
      </c>
      <c r="E1995" s="71">
        <v>3693601</v>
      </c>
      <c r="G1995" s="1" t="s">
        <v>8618</v>
      </c>
      <c r="H1995" s="72" t="s">
        <v>8619</v>
      </c>
      <c r="I1995" s="1" t="s">
        <v>8620</v>
      </c>
      <c r="J1995" s="73">
        <v>0.6</v>
      </c>
      <c r="K1995" s="73">
        <v>0.6</v>
      </c>
      <c r="L1995" s="73">
        <v>0.6</v>
      </c>
      <c r="M1995" s="1">
        <v>1</v>
      </c>
      <c r="N1995" s="1" t="s">
        <v>1129</v>
      </c>
      <c r="O1995" s="1" t="s">
        <v>1541</v>
      </c>
      <c r="P1995" s="1">
        <v>10102030</v>
      </c>
      <c r="Q1995" s="73">
        <v>99328789</v>
      </c>
      <c r="R1995" s="74">
        <v>177500</v>
      </c>
      <c r="S1995" s="1" t="s">
        <v>3451</v>
      </c>
      <c r="T1995" s="75">
        <v>1321.75</v>
      </c>
      <c r="U1995" s="76">
        <v>8003416703.9909201</v>
      </c>
      <c r="V1995" s="77">
        <v>8003416703.9909201</v>
      </c>
      <c r="W1995" s="77">
        <v>13446042529.4496</v>
      </c>
      <c r="X1995" s="76">
        <v>1.25467067137E-2</v>
      </c>
      <c r="Y1995" s="71">
        <v>1</v>
      </c>
      <c r="Z1995" s="71">
        <v>0</v>
      </c>
      <c r="AA1995" s="71">
        <v>0</v>
      </c>
      <c r="AB1995" s="71">
        <v>0</v>
      </c>
      <c r="AC1995" s="73">
        <v>0</v>
      </c>
      <c r="AD1995" s="73">
        <v>1</v>
      </c>
      <c r="AE1995" s="1" t="s">
        <v>3452</v>
      </c>
      <c r="AF1995" s="1" t="s">
        <v>1450</v>
      </c>
      <c r="AG1995" s="1" t="s">
        <v>1451</v>
      </c>
      <c r="AI1995" s="2" t="str">
        <f>INDEX('ISO2-ISO3'!$D$1:$D$249, MATCH($N1995, 'ISO2-ISO3'!$C$1:$C$249, 0))</f>
        <v>KOR</v>
      </c>
      <c r="AJ1995" s="2" t="str">
        <f>INDEX('WB Country Groups'!$C$2:$C$219, MATCH($AI1995, 'WB Country Groups'!$B$2:$B$219, 0))</f>
        <v>East Asia &amp; Pacific</v>
      </c>
    </row>
    <row r="1996" spans="1:36">
      <c r="A1996" s="70">
        <v>45169</v>
      </c>
      <c r="B1996" s="70">
        <v>45169</v>
      </c>
      <c r="C1996" s="71">
        <v>892400</v>
      </c>
      <c r="D1996" s="1" t="s">
        <v>8621</v>
      </c>
      <c r="E1996" s="71">
        <v>3693901</v>
      </c>
      <c r="G1996" s="1" t="s">
        <v>8622</v>
      </c>
      <c r="H1996" s="72" t="s">
        <v>8623</v>
      </c>
      <c r="I1996" s="1" t="s">
        <v>8624</v>
      </c>
      <c r="J1996" s="73">
        <v>0.25</v>
      </c>
      <c r="K1996" s="73">
        <v>0.25</v>
      </c>
      <c r="L1996" s="73">
        <v>0.25</v>
      </c>
      <c r="M1996" s="1">
        <v>1</v>
      </c>
      <c r="N1996" s="1" t="s">
        <v>1097</v>
      </c>
      <c r="O1996" s="1" t="s">
        <v>1564</v>
      </c>
      <c r="P1996" s="1">
        <v>60201010</v>
      </c>
      <c r="Q1996" s="73">
        <v>2475311706</v>
      </c>
      <c r="R1996" s="74">
        <v>504.1</v>
      </c>
      <c r="S1996" s="1" t="s">
        <v>3305</v>
      </c>
      <c r="T1996" s="75">
        <v>82.786249999999995</v>
      </c>
      <c r="U1996" s="76">
        <v>3768151809.6139202</v>
      </c>
      <c r="V1996" s="77">
        <v>3768151809.6139202</v>
      </c>
      <c r="W1996" s="77">
        <v>15072607238.4557</v>
      </c>
      <c r="X1996" s="76">
        <v>5.9072140506999998E-3</v>
      </c>
      <c r="Y1996" s="71">
        <v>0</v>
      </c>
      <c r="Z1996" s="71">
        <v>1</v>
      </c>
      <c r="AA1996" s="71">
        <v>0</v>
      </c>
      <c r="AB1996" s="71">
        <v>0</v>
      </c>
      <c r="AC1996" s="73">
        <v>1</v>
      </c>
      <c r="AD1996" s="73">
        <v>0</v>
      </c>
      <c r="AE1996" s="1" t="s">
        <v>3306</v>
      </c>
      <c r="AF1996" s="1" t="s">
        <v>1450</v>
      </c>
      <c r="AG1996" s="1" t="s">
        <v>1451</v>
      </c>
      <c r="AI1996" s="2" t="str">
        <f>INDEX('ISO2-ISO3'!$D$1:$D$249, MATCH($N1996, 'ISO2-ISO3'!$C$1:$C$249, 0))</f>
        <v>IND</v>
      </c>
      <c r="AJ1996" s="2" t="str">
        <f>INDEX('WB Country Groups'!$C$2:$C$219, MATCH($AI1996, 'WB Country Groups'!$B$2:$B$219, 0))</f>
        <v>South Asia</v>
      </c>
    </row>
    <row r="1997" spans="1:36">
      <c r="A1997" s="70">
        <v>45169</v>
      </c>
      <c r="B1997" s="70">
        <v>45169</v>
      </c>
      <c r="C1997" s="71">
        <v>892400</v>
      </c>
      <c r="D1997" s="1" t="s">
        <v>8625</v>
      </c>
      <c r="E1997" s="71">
        <v>3694701</v>
      </c>
      <c r="G1997" s="1" t="s">
        <v>8626</v>
      </c>
      <c r="H1997" s="72" t="s">
        <v>8627</v>
      </c>
      <c r="I1997" s="1" t="s">
        <v>8628</v>
      </c>
      <c r="J1997" s="73">
        <v>0.65</v>
      </c>
      <c r="K1997" s="73">
        <v>0.49</v>
      </c>
      <c r="L1997" s="73">
        <v>0.49</v>
      </c>
      <c r="M1997" s="1">
        <v>1</v>
      </c>
      <c r="N1997" s="1" t="s">
        <v>1283</v>
      </c>
      <c r="O1997" s="1" t="s">
        <v>1462</v>
      </c>
      <c r="P1997" s="1">
        <v>15101010</v>
      </c>
      <c r="Q1997" s="73">
        <v>1500000000</v>
      </c>
      <c r="R1997" s="74">
        <v>12.18</v>
      </c>
      <c r="S1997" s="1" t="s">
        <v>3317</v>
      </c>
      <c r="T1997" s="75">
        <v>3.7506499999999998</v>
      </c>
      <c r="U1997" s="76">
        <v>2386866276.5120702</v>
      </c>
      <c r="V1997" s="77">
        <v>2386866276.5120702</v>
      </c>
      <c r="W1997" s="77">
        <v>4871155666.35116</v>
      </c>
      <c r="X1997" s="76">
        <v>3.7418158074000001E-3</v>
      </c>
      <c r="Y1997" s="71">
        <v>0</v>
      </c>
      <c r="Z1997" s="71">
        <v>1</v>
      </c>
      <c r="AA1997" s="71">
        <v>0</v>
      </c>
      <c r="AB1997" s="71">
        <v>0</v>
      </c>
      <c r="AC1997" s="73">
        <v>0</v>
      </c>
      <c r="AD1997" s="73">
        <v>1</v>
      </c>
      <c r="AE1997" s="1" t="s">
        <v>3318</v>
      </c>
      <c r="AF1997" s="1" t="s">
        <v>1450</v>
      </c>
      <c r="AG1997" s="1" t="s">
        <v>1451</v>
      </c>
      <c r="AI1997" s="2" t="str">
        <f>INDEX('ISO2-ISO3'!$D$1:$D$249, MATCH($N1997, 'ISO2-ISO3'!$C$1:$C$249, 0))</f>
        <v>SAU</v>
      </c>
      <c r="AJ1997" s="2" t="str">
        <f>INDEX('WB Country Groups'!$C$2:$C$219, MATCH($AI1997, 'WB Country Groups'!$B$2:$B$219, 0))</f>
        <v>Middle East &amp; North Africa</v>
      </c>
    </row>
    <row r="1998" spans="1:36">
      <c r="A1998" s="70">
        <v>45169</v>
      </c>
      <c r="B1998" s="70">
        <v>45169</v>
      </c>
      <c r="C1998" s="71">
        <v>892400</v>
      </c>
      <c r="D1998" s="1" t="s">
        <v>8629</v>
      </c>
      <c r="E1998" s="71">
        <v>3694901</v>
      </c>
      <c r="F1998" s="1">
        <v>64058100</v>
      </c>
      <c r="G1998" s="1" t="s">
        <v>8630</v>
      </c>
      <c r="H1998" s="72" t="s">
        <v>8631</v>
      </c>
      <c r="I1998" s="1" t="s">
        <v>8632</v>
      </c>
      <c r="J1998" s="73">
        <v>1</v>
      </c>
      <c r="K1998" s="73">
        <v>1</v>
      </c>
      <c r="L1998" s="73">
        <v>1</v>
      </c>
      <c r="M1998" s="1">
        <v>1</v>
      </c>
      <c r="N1998" s="1" t="s">
        <v>1375</v>
      </c>
      <c r="O1998" s="1" t="s">
        <v>1484</v>
      </c>
      <c r="P1998" s="1">
        <v>40203010</v>
      </c>
      <c r="Q1998" s="73">
        <v>804200938</v>
      </c>
      <c r="R1998" s="74">
        <v>44.87</v>
      </c>
      <c r="S1998" s="1" t="s">
        <v>1448</v>
      </c>
      <c r="T1998" s="75">
        <v>1</v>
      </c>
      <c r="U1998" s="76">
        <v>36084496088.059998</v>
      </c>
      <c r="V1998" s="77">
        <v>36084496088.059998</v>
      </c>
      <c r="W1998" s="77">
        <v>36084496088.059998</v>
      </c>
      <c r="X1998" s="76">
        <v>5.6568538921799999E-2</v>
      </c>
      <c r="Y1998" s="71">
        <v>1</v>
      </c>
      <c r="Z1998" s="71">
        <v>0</v>
      </c>
      <c r="AA1998" s="71">
        <v>0</v>
      </c>
      <c r="AB1998" s="71">
        <v>0</v>
      </c>
      <c r="AC1998" s="73">
        <v>1</v>
      </c>
      <c r="AD1998" s="73">
        <v>0</v>
      </c>
      <c r="AE1998" s="1" t="s">
        <v>1449</v>
      </c>
      <c r="AF1998" s="1" t="s">
        <v>1450</v>
      </c>
      <c r="AG1998" s="1" t="s">
        <v>1451</v>
      </c>
      <c r="AI1998" s="2" t="str">
        <f>INDEX('ISO2-ISO3'!$D$1:$D$249, MATCH($N1998, 'ISO2-ISO3'!$C$1:$C$249, 0))</f>
        <v>USA</v>
      </c>
      <c r="AJ1998" s="2" t="str">
        <f>INDEX('WB Country Groups'!$C$2:$C$219, MATCH($AI1998, 'WB Country Groups'!$B$2:$B$219, 0))</f>
        <v>North America</v>
      </c>
    </row>
    <row r="1999" spans="1:36">
      <c r="A1999" s="70">
        <v>45169</v>
      </c>
      <c r="B1999" s="70">
        <v>45169</v>
      </c>
      <c r="C1999" s="71">
        <v>892400</v>
      </c>
      <c r="D1999" s="1" t="s">
        <v>8633</v>
      </c>
      <c r="E1999" s="71">
        <v>3696401</v>
      </c>
      <c r="F1999" s="1" t="s">
        <v>8634</v>
      </c>
      <c r="G1999" s="1" t="s">
        <v>8635</v>
      </c>
      <c r="H1999" s="72" t="s">
        <v>8636</v>
      </c>
      <c r="I1999" s="1" t="s">
        <v>8637</v>
      </c>
      <c r="J1999" s="73">
        <v>1</v>
      </c>
      <c r="K1999" s="73">
        <v>1</v>
      </c>
      <c r="L1999" s="73">
        <v>1</v>
      </c>
      <c r="M1999" s="1">
        <v>1</v>
      </c>
      <c r="N1999" s="1" t="s">
        <v>1375</v>
      </c>
      <c r="O1999" s="1" t="s">
        <v>1447</v>
      </c>
      <c r="P1999" s="1">
        <v>35101010</v>
      </c>
      <c r="Q1999" s="73">
        <v>69693976</v>
      </c>
      <c r="R1999" s="74">
        <v>191.71</v>
      </c>
      <c r="S1999" s="1" t="s">
        <v>1448</v>
      </c>
      <c r="T1999" s="75">
        <v>1</v>
      </c>
      <c r="U1999" s="76">
        <v>13361032138.959999</v>
      </c>
      <c r="V1999" s="77">
        <v>13361032138.959999</v>
      </c>
      <c r="W1999" s="77">
        <v>13361032138.959999</v>
      </c>
      <c r="X1999" s="76">
        <v>2.09456733092E-2</v>
      </c>
      <c r="Y1999" s="71">
        <v>0</v>
      </c>
      <c r="Z1999" s="71">
        <v>1</v>
      </c>
      <c r="AA1999" s="71">
        <v>0</v>
      </c>
      <c r="AB1999" s="71">
        <v>0</v>
      </c>
      <c r="AC1999" s="73">
        <v>0</v>
      </c>
      <c r="AD1999" s="73">
        <v>1</v>
      </c>
      <c r="AE1999" s="1" t="s">
        <v>1475</v>
      </c>
      <c r="AF1999" s="1" t="s">
        <v>1450</v>
      </c>
      <c r="AG1999" s="1" t="s">
        <v>1451</v>
      </c>
      <c r="AI1999" s="2" t="str">
        <f>INDEX('ISO2-ISO3'!$D$1:$D$249, MATCH($N1999, 'ISO2-ISO3'!$C$1:$C$249, 0))</f>
        <v>USA</v>
      </c>
      <c r="AJ1999" s="2" t="str">
        <f>INDEX('WB Country Groups'!$C$2:$C$219, MATCH($AI1999, 'WB Country Groups'!$B$2:$B$219, 0))</f>
        <v>North America</v>
      </c>
    </row>
    <row r="2000" spans="1:36">
      <c r="A2000" s="70">
        <v>45169</v>
      </c>
      <c r="B2000" s="70">
        <v>45169</v>
      </c>
      <c r="C2000" s="71">
        <v>892400</v>
      </c>
      <c r="D2000" s="1" t="s">
        <v>8638</v>
      </c>
      <c r="E2000" s="71">
        <v>3699302</v>
      </c>
      <c r="F2000" s="1" t="s">
        <v>8639</v>
      </c>
      <c r="G2000" s="1" t="s">
        <v>8640</v>
      </c>
      <c r="H2000" s="72" t="s">
        <v>8641</v>
      </c>
      <c r="I2000" s="1" t="s">
        <v>8642</v>
      </c>
      <c r="J2000" s="73">
        <v>0.95</v>
      </c>
      <c r="K2000" s="73">
        <v>0.95</v>
      </c>
      <c r="L2000" s="73">
        <v>0.95</v>
      </c>
      <c r="M2000" s="1">
        <v>1</v>
      </c>
      <c r="N2000" s="1" t="s">
        <v>1375</v>
      </c>
      <c r="O2000" s="1" t="s">
        <v>1467</v>
      </c>
      <c r="P2000" s="1">
        <v>20103010</v>
      </c>
      <c r="Q2000" s="73">
        <v>138950262</v>
      </c>
      <c r="R2000" s="74">
        <v>87.75</v>
      </c>
      <c r="S2000" s="1" t="s">
        <v>1448</v>
      </c>
      <c r="T2000" s="75">
        <v>1</v>
      </c>
      <c r="U2000" s="76">
        <v>11583241215.975</v>
      </c>
      <c r="V2000" s="77">
        <v>11583241215.975</v>
      </c>
      <c r="W2000" s="77">
        <v>12192885490.5</v>
      </c>
      <c r="X2000" s="76">
        <v>1.8158685934499999E-2</v>
      </c>
      <c r="Y2000" s="71">
        <v>0</v>
      </c>
      <c r="Z2000" s="71">
        <v>1</v>
      </c>
      <c r="AA2000" s="71">
        <v>0</v>
      </c>
      <c r="AB2000" s="71">
        <v>0</v>
      </c>
      <c r="AC2000" s="73">
        <v>0</v>
      </c>
      <c r="AD2000" s="73">
        <v>1</v>
      </c>
      <c r="AE2000" s="1" t="s">
        <v>1449</v>
      </c>
      <c r="AF2000" s="1" t="s">
        <v>1450</v>
      </c>
      <c r="AG2000" s="1" t="s">
        <v>1451</v>
      </c>
      <c r="AI2000" s="2" t="str">
        <f>INDEX('ISO2-ISO3'!$D$1:$D$249, MATCH($N2000, 'ISO2-ISO3'!$C$1:$C$249, 0))</f>
        <v>USA</v>
      </c>
      <c r="AJ2000" s="2" t="str">
        <f>INDEX('WB Country Groups'!$C$2:$C$219, MATCH($AI2000, 'WB Country Groups'!$B$2:$B$219, 0))</f>
        <v>North America</v>
      </c>
    </row>
    <row r="2001" spans="1:36">
      <c r="A2001" s="70">
        <v>45169</v>
      </c>
      <c r="B2001" s="70">
        <v>45169</v>
      </c>
      <c r="C2001" s="71">
        <v>892400</v>
      </c>
      <c r="D2001" s="1" t="s">
        <v>8643</v>
      </c>
      <c r="E2001" s="71">
        <v>3700001</v>
      </c>
      <c r="F2001" s="1">
        <v>872590104</v>
      </c>
      <c r="G2001" s="1" t="s">
        <v>8644</v>
      </c>
      <c r="H2001" s="72" t="s">
        <v>8645</v>
      </c>
      <c r="I2001" s="1" t="s">
        <v>8646</v>
      </c>
      <c r="J2001" s="73">
        <v>0.5</v>
      </c>
      <c r="K2001" s="73">
        <v>0.5</v>
      </c>
      <c r="L2001" s="73">
        <v>0.5</v>
      </c>
      <c r="M2001" s="1">
        <v>1</v>
      </c>
      <c r="N2001" s="1" t="s">
        <v>1375</v>
      </c>
      <c r="O2001" s="1" t="s">
        <v>1692</v>
      </c>
      <c r="P2001" s="1">
        <v>50102010</v>
      </c>
      <c r="Q2001" s="73">
        <v>1205000000</v>
      </c>
      <c r="R2001" s="74">
        <v>136.25</v>
      </c>
      <c r="S2001" s="1" t="s">
        <v>1448</v>
      </c>
      <c r="T2001" s="75">
        <v>1</v>
      </c>
      <c r="U2001" s="76">
        <v>82090625000</v>
      </c>
      <c r="V2001" s="77">
        <v>82090625000</v>
      </c>
      <c r="W2001" s="77">
        <v>164181250000</v>
      </c>
      <c r="X2001" s="76">
        <v>0.12869091213280001</v>
      </c>
      <c r="Y2001" s="71">
        <v>1</v>
      </c>
      <c r="Z2001" s="71">
        <v>0</v>
      </c>
      <c r="AA2001" s="71">
        <v>0</v>
      </c>
      <c r="AB2001" s="71">
        <v>0</v>
      </c>
      <c r="AC2001" s="73">
        <v>0</v>
      </c>
      <c r="AD2001" s="73">
        <v>1</v>
      </c>
      <c r="AE2001" s="1" t="s">
        <v>1475</v>
      </c>
      <c r="AF2001" s="1" t="s">
        <v>1450</v>
      </c>
      <c r="AG2001" s="1" t="s">
        <v>1451</v>
      </c>
      <c r="AI2001" s="2" t="str">
        <f>INDEX('ISO2-ISO3'!$D$1:$D$249, MATCH($N2001, 'ISO2-ISO3'!$C$1:$C$249, 0))</f>
        <v>USA</v>
      </c>
      <c r="AJ2001" s="2" t="str">
        <f>INDEX('WB Country Groups'!$C$2:$C$219, MATCH($AI2001, 'WB Country Groups'!$B$2:$B$219, 0))</f>
        <v>North America</v>
      </c>
    </row>
    <row r="2002" spans="1:36">
      <c r="A2002" s="70">
        <v>45169</v>
      </c>
      <c r="B2002" s="70">
        <v>45169</v>
      </c>
      <c r="C2002" s="71">
        <v>892400</v>
      </c>
      <c r="D2002" s="1" t="s">
        <v>8647</v>
      </c>
      <c r="E2002" s="71">
        <v>3700801</v>
      </c>
      <c r="G2002" s="1" t="s">
        <v>8648</v>
      </c>
      <c r="H2002" s="72" t="s">
        <v>8649</v>
      </c>
      <c r="I2002" s="1" t="s">
        <v>8650</v>
      </c>
      <c r="J2002" s="73">
        <v>0.45</v>
      </c>
      <c r="K2002" s="73">
        <v>0.45</v>
      </c>
      <c r="L2002" s="73">
        <v>0.45</v>
      </c>
      <c r="M2002" s="1">
        <v>1</v>
      </c>
      <c r="N2002" s="1" t="s">
        <v>975</v>
      </c>
      <c r="O2002" s="1" t="s">
        <v>1564</v>
      </c>
      <c r="P2002" s="1">
        <v>60201030</v>
      </c>
      <c r="Q2002" s="73">
        <v>27637842220</v>
      </c>
      <c r="R2002" s="74">
        <v>0.89</v>
      </c>
      <c r="S2002" s="1" t="s">
        <v>1565</v>
      </c>
      <c r="T2002" s="75">
        <v>7.8417500000000002</v>
      </c>
      <c r="U2002" s="76">
        <v>1411541532.0700099</v>
      </c>
      <c r="V2002" s="77">
        <v>1411541532.0700099</v>
      </c>
      <c r="W2002" s="77">
        <v>3136758960.15558</v>
      </c>
      <c r="X2002" s="76">
        <v>2.2128296290999999E-3</v>
      </c>
      <c r="Y2002" s="71">
        <v>1</v>
      </c>
      <c r="Z2002" s="71">
        <v>0</v>
      </c>
      <c r="AA2002" s="71">
        <v>0</v>
      </c>
      <c r="AB2002" s="71">
        <v>0</v>
      </c>
      <c r="AC2002" s="73">
        <v>1</v>
      </c>
      <c r="AD2002" s="73">
        <v>0</v>
      </c>
      <c r="AE2002" s="1" t="s">
        <v>1566</v>
      </c>
      <c r="AF2002" s="1" t="s">
        <v>1450</v>
      </c>
      <c r="AG2002" s="1" t="s">
        <v>3300</v>
      </c>
      <c r="AI2002" s="2" t="str">
        <f>INDEX('ISO2-ISO3'!$D$1:$D$249, MATCH($N2002, 'ISO2-ISO3'!$C$1:$C$249, 0))</f>
        <v>CHN</v>
      </c>
      <c r="AJ2002" s="2" t="str">
        <f>INDEX('WB Country Groups'!$C$2:$C$219, MATCH($AI2002, 'WB Country Groups'!$B$2:$B$219, 0))</f>
        <v>East Asia &amp; Pacific</v>
      </c>
    </row>
    <row r="2003" spans="1:36">
      <c r="A2003" s="70">
        <v>45169</v>
      </c>
      <c r="B2003" s="70">
        <v>45169</v>
      </c>
      <c r="C2003" s="71">
        <v>892400</v>
      </c>
      <c r="D2003" s="1" t="s">
        <v>8651</v>
      </c>
      <c r="E2003" s="71">
        <v>3700902</v>
      </c>
      <c r="G2003" s="1" t="s">
        <v>8652</v>
      </c>
      <c r="H2003" s="72" t="s">
        <v>8653</v>
      </c>
      <c r="I2003" s="1" t="s">
        <v>8654</v>
      </c>
      <c r="J2003" s="73">
        <v>0.3</v>
      </c>
      <c r="K2003" s="73">
        <v>0.3</v>
      </c>
      <c r="L2003" s="73">
        <v>0.06</v>
      </c>
      <c r="M2003" s="1">
        <v>0.2</v>
      </c>
      <c r="N2003" s="1" t="s">
        <v>975</v>
      </c>
      <c r="O2003" s="1" t="s">
        <v>1541</v>
      </c>
      <c r="P2003" s="1">
        <v>10102040</v>
      </c>
      <c r="Q2003" s="73">
        <v>8126250017</v>
      </c>
      <c r="R2003" s="74">
        <v>5.89</v>
      </c>
      <c r="S2003" s="1" t="s">
        <v>3323</v>
      </c>
      <c r="T2003" s="75">
        <v>7.2785000000000002</v>
      </c>
      <c r="U2003" s="76">
        <v>394561620.66466999</v>
      </c>
      <c r="V2003" s="77">
        <v>394561620.66466999</v>
      </c>
      <c r="W2003" s="77">
        <v>6565473183.1952496</v>
      </c>
      <c r="X2003" s="76">
        <v>6.1854194500000003E-4</v>
      </c>
      <c r="Y2003" s="71">
        <v>1</v>
      </c>
      <c r="Z2003" s="71">
        <v>0</v>
      </c>
      <c r="AA2003" s="71">
        <v>0</v>
      </c>
      <c r="AB2003" s="71">
        <v>0</v>
      </c>
      <c r="AC2003" s="73">
        <v>0</v>
      </c>
      <c r="AD2003" s="73">
        <v>1</v>
      </c>
      <c r="AE2003" s="1" t="s">
        <v>3324</v>
      </c>
      <c r="AF2003" s="1" t="s">
        <v>1450</v>
      </c>
      <c r="AG2003" s="1" t="s">
        <v>1585</v>
      </c>
      <c r="AI2003" s="2" t="str">
        <f>INDEX('ISO2-ISO3'!$D$1:$D$249, MATCH($N2003, 'ISO2-ISO3'!$C$1:$C$249, 0))</f>
        <v>CHN</v>
      </c>
      <c r="AJ2003" s="2" t="str">
        <f>INDEX('WB Country Groups'!$C$2:$C$219, MATCH($AI2003, 'WB Country Groups'!$B$2:$B$219, 0))</f>
        <v>East Asia &amp; Pacific</v>
      </c>
    </row>
    <row r="2004" spans="1:36">
      <c r="A2004" s="70">
        <v>45169</v>
      </c>
      <c r="B2004" s="70">
        <v>45169</v>
      </c>
      <c r="C2004" s="71">
        <v>892400</v>
      </c>
      <c r="D2004" s="1" t="s">
        <v>8655</v>
      </c>
      <c r="E2004" s="71">
        <v>3701001</v>
      </c>
      <c r="G2004" s="1" t="s">
        <v>8656</v>
      </c>
      <c r="H2004" s="72" t="s">
        <v>8657</v>
      </c>
      <c r="I2004" s="1" t="s">
        <v>8658</v>
      </c>
      <c r="J2004" s="73">
        <v>0.65</v>
      </c>
      <c r="K2004" s="73">
        <v>0.65</v>
      </c>
      <c r="L2004" s="73">
        <v>0.65</v>
      </c>
      <c r="M2004" s="1">
        <v>1</v>
      </c>
      <c r="N2004" s="1" t="s">
        <v>1042</v>
      </c>
      <c r="O2004" s="1" t="s">
        <v>1467</v>
      </c>
      <c r="P2004" s="1">
        <v>20305020</v>
      </c>
      <c r="Q2004" s="73">
        <v>550000000</v>
      </c>
      <c r="R2004" s="74">
        <v>15.455</v>
      </c>
      <c r="S2004" s="1" t="s">
        <v>1456</v>
      </c>
      <c r="T2004" s="75">
        <v>0.92136177270005104</v>
      </c>
      <c r="U2004" s="76">
        <v>5996735119.375</v>
      </c>
      <c r="V2004" s="77">
        <v>5996735119.375</v>
      </c>
      <c r="W2004" s="77">
        <v>9225746337.5</v>
      </c>
      <c r="X2004" s="76">
        <v>9.4008945885000004E-3</v>
      </c>
      <c r="Y2004" s="71">
        <v>0</v>
      </c>
      <c r="Z2004" s="71">
        <v>1</v>
      </c>
      <c r="AA2004" s="71">
        <v>0</v>
      </c>
      <c r="AB2004" s="71">
        <v>0</v>
      </c>
      <c r="AC2004" s="73">
        <v>0</v>
      </c>
      <c r="AD2004" s="73">
        <v>1</v>
      </c>
      <c r="AE2004" s="1" t="s">
        <v>1457</v>
      </c>
      <c r="AF2004" s="1" t="s">
        <v>1450</v>
      </c>
      <c r="AG2004" s="1" t="s">
        <v>1451</v>
      </c>
      <c r="AI2004" s="2" t="str">
        <f>INDEX('ISO2-ISO3'!$D$1:$D$249, MATCH($N2004, 'ISO2-ISO3'!$C$1:$C$249, 0))</f>
        <v>FRA</v>
      </c>
      <c r="AJ2004" s="2" t="str">
        <f>INDEX('WB Country Groups'!$C$2:$C$219, MATCH($AI2004, 'WB Country Groups'!$B$2:$B$219, 0))</f>
        <v>Europe &amp; Central Asia</v>
      </c>
    </row>
    <row r="2005" spans="1:36">
      <c r="A2005" s="70">
        <v>45169</v>
      </c>
      <c r="B2005" s="70">
        <v>45169</v>
      </c>
      <c r="C2005" s="71">
        <v>892400</v>
      </c>
      <c r="D2005" s="1" t="s">
        <v>8659</v>
      </c>
      <c r="E2005" s="71">
        <v>3702801</v>
      </c>
      <c r="F2005" s="1" t="s">
        <v>8660</v>
      </c>
      <c r="G2005" s="1" t="s">
        <v>8661</v>
      </c>
      <c r="H2005" s="72" t="s">
        <v>8662</v>
      </c>
      <c r="I2005" s="1" t="s">
        <v>8663</v>
      </c>
      <c r="J2005" s="73">
        <v>1</v>
      </c>
      <c r="K2005" s="73">
        <v>1</v>
      </c>
      <c r="L2005" s="73">
        <v>1</v>
      </c>
      <c r="M2005" s="1">
        <v>1</v>
      </c>
      <c r="N2005" s="1" t="s">
        <v>1375</v>
      </c>
      <c r="O2005" s="1" t="s">
        <v>1447</v>
      </c>
      <c r="P2005" s="1">
        <v>35202010</v>
      </c>
      <c r="Q2005" s="73">
        <v>63331430</v>
      </c>
      <c r="R2005" s="74">
        <v>143.36000000000001</v>
      </c>
      <c r="S2005" s="1" t="s">
        <v>1448</v>
      </c>
      <c r="T2005" s="75">
        <v>1</v>
      </c>
      <c r="U2005" s="76">
        <v>9079193804.7999992</v>
      </c>
      <c r="V2005" s="77">
        <v>9079193804.7999992</v>
      </c>
      <c r="W2005" s="77">
        <v>9079193804.7999992</v>
      </c>
      <c r="X2005" s="76">
        <v>1.42331689175E-2</v>
      </c>
      <c r="Y2005" s="71">
        <v>0</v>
      </c>
      <c r="Z2005" s="71">
        <v>1</v>
      </c>
      <c r="AA2005" s="71">
        <v>0</v>
      </c>
      <c r="AB2005" s="71">
        <v>0</v>
      </c>
      <c r="AC2005" s="73">
        <v>1</v>
      </c>
      <c r="AD2005" s="73">
        <v>0</v>
      </c>
      <c r="AE2005" s="1" t="s">
        <v>1475</v>
      </c>
      <c r="AF2005" s="1" t="s">
        <v>1450</v>
      </c>
      <c r="AG2005" s="1" t="s">
        <v>1451</v>
      </c>
      <c r="AI2005" s="2" t="str">
        <f>INDEX('ISO2-ISO3'!$D$1:$D$249, MATCH($N2005, 'ISO2-ISO3'!$C$1:$C$249, 0))</f>
        <v>USA</v>
      </c>
      <c r="AJ2005" s="2" t="str">
        <f>INDEX('WB Country Groups'!$C$2:$C$219, MATCH($AI2005, 'WB Country Groups'!$B$2:$B$219, 0))</f>
        <v>North America</v>
      </c>
    </row>
    <row r="2006" spans="1:36">
      <c r="A2006" s="70">
        <v>45169</v>
      </c>
      <c r="B2006" s="70">
        <v>45169</v>
      </c>
      <c r="C2006" s="71">
        <v>892400</v>
      </c>
      <c r="D2006" s="1" t="s">
        <v>8664</v>
      </c>
      <c r="E2006" s="71">
        <v>3703501</v>
      </c>
      <c r="F2006" s="1">
        <v>247361702</v>
      </c>
      <c r="G2006" s="1" t="s">
        <v>8665</v>
      </c>
      <c r="H2006" s="72" t="s">
        <v>8666</v>
      </c>
      <c r="I2006" s="1" t="s">
        <v>8667</v>
      </c>
      <c r="J2006" s="73">
        <v>1</v>
      </c>
      <c r="K2006" s="73">
        <v>0.25</v>
      </c>
      <c r="L2006" s="73">
        <v>0.25</v>
      </c>
      <c r="M2006" s="1">
        <v>1</v>
      </c>
      <c r="N2006" s="1" t="s">
        <v>1375</v>
      </c>
      <c r="O2006" s="1" t="s">
        <v>1467</v>
      </c>
      <c r="P2006" s="1">
        <v>20302010</v>
      </c>
      <c r="Q2006" s="73">
        <v>642716623</v>
      </c>
      <c r="R2006" s="74">
        <v>42.88</v>
      </c>
      <c r="S2006" s="1" t="s">
        <v>1448</v>
      </c>
      <c r="T2006" s="75">
        <v>1</v>
      </c>
      <c r="U2006" s="76">
        <v>6889922198.5600004</v>
      </c>
      <c r="V2006" s="77">
        <v>6889922198.5600004</v>
      </c>
      <c r="W2006" s="77">
        <v>27559688794.240002</v>
      </c>
      <c r="X2006" s="76">
        <v>1.08011161111E-2</v>
      </c>
      <c r="Y2006" s="71">
        <v>1</v>
      </c>
      <c r="Z2006" s="71">
        <v>0</v>
      </c>
      <c r="AA2006" s="71">
        <v>0</v>
      </c>
      <c r="AB2006" s="71">
        <v>0</v>
      </c>
      <c r="AC2006" s="73">
        <v>0.5</v>
      </c>
      <c r="AD2006" s="73">
        <v>0.5</v>
      </c>
      <c r="AE2006" s="1" t="s">
        <v>1449</v>
      </c>
      <c r="AF2006" s="1" t="s">
        <v>1450</v>
      </c>
      <c r="AG2006" s="1" t="s">
        <v>1451</v>
      </c>
      <c r="AI2006" s="2" t="str">
        <f>INDEX('ISO2-ISO3'!$D$1:$D$249, MATCH($N2006, 'ISO2-ISO3'!$C$1:$C$249, 0))</f>
        <v>USA</v>
      </c>
      <c r="AJ2006" s="2" t="str">
        <f>INDEX('WB Country Groups'!$C$2:$C$219, MATCH($AI2006, 'WB Country Groups'!$B$2:$B$219, 0))</f>
        <v>North America</v>
      </c>
    </row>
    <row r="2007" spans="1:36">
      <c r="A2007" s="70">
        <v>45169</v>
      </c>
      <c r="B2007" s="70">
        <v>45169</v>
      </c>
      <c r="C2007" s="71">
        <v>892400</v>
      </c>
      <c r="D2007" s="1" t="s">
        <v>8668</v>
      </c>
      <c r="E2007" s="71">
        <v>3704601</v>
      </c>
      <c r="G2007" s="1" t="s">
        <v>8669</v>
      </c>
      <c r="H2007" s="72">
        <v>6189516</v>
      </c>
      <c r="I2007" s="1" t="s">
        <v>8670</v>
      </c>
      <c r="J2007" s="73">
        <v>0.5</v>
      </c>
      <c r="K2007" s="73">
        <v>0.5</v>
      </c>
      <c r="L2007" s="73">
        <v>0.5</v>
      </c>
      <c r="M2007" s="1">
        <v>1</v>
      </c>
      <c r="N2007" s="1" t="s">
        <v>1129</v>
      </c>
      <c r="O2007" s="1" t="s">
        <v>1467</v>
      </c>
      <c r="P2007" s="1">
        <v>20105010</v>
      </c>
      <c r="Q2007" s="73">
        <v>29176998</v>
      </c>
      <c r="R2007" s="74">
        <v>70300</v>
      </c>
      <c r="S2007" s="1" t="s">
        <v>3451</v>
      </c>
      <c r="T2007" s="75">
        <v>1321.75</v>
      </c>
      <c r="U2007" s="76">
        <v>775919409.64630198</v>
      </c>
      <c r="V2007" s="77">
        <v>775919409.64630198</v>
      </c>
      <c r="W2007" s="77">
        <v>1814232114.24248</v>
      </c>
      <c r="X2007" s="76">
        <v>1.216384655E-3</v>
      </c>
      <c r="Y2007" s="71">
        <v>0</v>
      </c>
      <c r="Z2007" s="71">
        <v>1</v>
      </c>
      <c r="AA2007" s="71">
        <v>0</v>
      </c>
      <c r="AB2007" s="71">
        <v>0</v>
      </c>
      <c r="AC2007" s="73">
        <v>0.65</v>
      </c>
      <c r="AD2007" s="73">
        <v>0.35</v>
      </c>
      <c r="AE2007" s="1" t="s">
        <v>3452</v>
      </c>
      <c r="AF2007" s="1" t="s">
        <v>1450</v>
      </c>
      <c r="AG2007" s="1" t="s">
        <v>1451</v>
      </c>
      <c r="AI2007" s="2" t="str">
        <f>INDEX('ISO2-ISO3'!$D$1:$D$249, MATCH($N2007, 'ISO2-ISO3'!$C$1:$C$249, 0))</f>
        <v>KOR</v>
      </c>
      <c r="AJ2007" s="2" t="str">
        <f>INDEX('WB Country Groups'!$C$2:$C$219, MATCH($AI2007, 'WB Country Groups'!$B$2:$B$219, 0))</f>
        <v>East Asia &amp; Pacific</v>
      </c>
    </row>
    <row r="2008" spans="1:36">
      <c r="A2008" s="70">
        <v>45169</v>
      </c>
      <c r="B2008" s="70">
        <v>45169</v>
      </c>
      <c r="C2008" s="71">
        <v>892400</v>
      </c>
      <c r="D2008" s="1" t="s">
        <v>8671</v>
      </c>
      <c r="E2008" s="71">
        <v>3705502</v>
      </c>
      <c r="G2008" s="1" t="s">
        <v>8672</v>
      </c>
      <c r="H2008" s="72" t="s">
        <v>8673</v>
      </c>
      <c r="I2008" s="1" t="s">
        <v>8674</v>
      </c>
      <c r="J2008" s="73">
        <v>0.5</v>
      </c>
      <c r="K2008" s="73">
        <v>0.3</v>
      </c>
      <c r="L2008" s="73">
        <v>0.06</v>
      </c>
      <c r="M2008" s="1">
        <v>0.2</v>
      </c>
      <c r="N2008" s="1" t="s">
        <v>975</v>
      </c>
      <c r="O2008" s="1" t="s">
        <v>1484</v>
      </c>
      <c r="P2008" s="1">
        <v>40101015</v>
      </c>
      <c r="Q2008" s="73">
        <v>6603590792</v>
      </c>
      <c r="R2008" s="74">
        <v>26.17</v>
      </c>
      <c r="S2008" s="1" t="s">
        <v>3323</v>
      </c>
      <c r="T2008" s="75">
        <v>7.2785000000000002</v>
      </c>
      <c r="U2008" s="76">
        <v>1424600983.9387801</v>
      </c>
      <c r="V2008" s="77">
        <v>1424600983.9387801</v>
      </c>
      <c r="W2008" s="77">
        <v>23705244167.051701</v>
      </c>
      <c r="X2008" s="76">
        <v>2.2333025244999998E-3</v>
      </c>
      <c r="Y2008" s="71">
        <v>1</v>
      </c>
      <c r="Z2008" s="71">
        <v>0</v>
      </c>
      <c r="AA2008" s="71">
        <v>0</v>
      </c>
      <c r="AB2008" s="71">
        <v>0</v>
      </c>
      <c r="AC2008" s="73">
        <v>1</v>
      </c>
      <c r="AD2008" s="73">
        <v>0</v>
      </c>
      <c r="AE2008" s="1" t="s">
        <v>3412</v>
      </c>
      <c r="AF2008" s="1" t="s">
        <v>1450</v>
      </c>
      <c r="AG2008" s="1" t="s">
        <v>1585</v>
      </c>
      <c r="AI2008" s="2" t="str">
        <f>INDEX('ISO2-ISO3'!$D$1:$D$249, MATCH($N2008, 'ISO2-ISO3'!$C$1:$C$249, 0))</f>
        <v>CHN</v>
      </c>
      <c r="AJ2008" s="2" t="str">
        <f>INDEX('WB Country Groups'!$C$2:$C$219, MATCH($AI2008, 'WB Country Groups'!$B$2:$B$219, 0))</f>
        <v>East Asia &amp; Pacific</v>
      </c>
    </row>
    <row r="2009" spans="1:36">
      <c r="A2009" s="70">
        <v>45169</v>
      </c>
      <c r="B2009" s="70">
        <v>45169</v>
      </c>
      <c r="C2009" s="71">
        <v>892400</v>
      </c>
      <c r="D2009" s="1" t="s">
        <v>8675</v>
      </c>
      <c r="E2009" s="71">
        <v>3705902</v>
      </c>
      <c r="G2009" s="1" t="s">
        <v>8676</v>
      </c>
      <c r="H2009" s="72" t="s">
        <v>8677</v>
      </c>
      <c r="I2009" s="1" t="s">
        <v>8678</v>
      </c>
      <c r="J2009" s="73">
        <v>0.6</v>
      </c>
      <c r="K2009" s="73">
        <v>0.3</v>
      </c>
      <c r="L2009" s="73">
        <v>0.06</v>
      </c>
      <c r="M2009" s="1">
        <v>0.2</v>
      </c>
      <c r="N2009" s="1" t="s">
        <v>975</v>
      </c>
      <c r="O2009" s="1" t="s">
        <v>1499</v>
      </c>
      <c r="P2009" s="1">
        <v>30202030</v>
      </c>
      <c r="Q2009" s="73">
        <v>868968879</v>
      </c>
      <c r="R2009" s="74">
        <v>33.159999999999997</v>
      </c>
      <c r="S2009" s="1" t="s">
        <v>3323</v>
      </c>
      <c r="T2009" s="75">
        <v>7.2785000000000002</v>
      </c>
      <c r="U2009" s="76">
        <v>237535272.60539901</v>
      </c>
      <c r="V2009" s="77">
        <v>237535272.60539901</v>
      </c>
      <c r="W2009" s="77">
        <v>3952567560.23703</v>
      </c>
      <c r="X2009" s="76">
        <v>3.7237663729999999E-4</v>
      </c>
      <c r="Y2009" s="71">
        <v>0</v>
      </c>
      <c r="Z2009" s="71">
        <v>1</v>
      </c>
      <c r="AA2009" s="71">
        <v>0</v>
      </c>
      <c r="AB2009" s="71">
        <v>0</v>
      </c>
      <c r="AC2009" s="73">
        <v>0</v>
      </c>
      <c r="AD2009" s="73">
        <v>1</v>
      </c>
      <c r="AE2009" s="1" t="s">
        <v>3324</v>
      </c>
      <c r="AF2009" s="1" t="s">
        <v>1450</v>
      </c>
      <c r="AG2009" s="1" t="s">
        <v>1585</v>
      </c>
      <c r="AI2009" s="2" t="str">
        <f>INDEX('ISO2-ISO3'!$D$1:$D$249, MATCH($N2009, 'ISO2-ISO3'!$C$1:$C$249, 0))</f>
        <v>CHN</v>
      </c>
      <c r="AJ2009" s="2" t="str">
        <f>INDEX('WB Country Groups'!$C$2:$C$219, MATCH($AI2009, 'WB Country Groups'!$B$2:$B$219, 0))</f>
        <v>East Asia &amp; Pacific</v>
      </c>
    </row>
    <row r="2010" spans="1:36">
      <c r="A2010" s="70">
        <v>45169</v>
      </c>
      <c r="B2010" s="70">
        <v>45169</v>
      </c>
      <c r="C2010" s="71">
        <v>892400</v>
      </c>
      <c r="D2010" s="1" t="s">
        <v>8679</v>
      </c>
      <c r="E2010" s="71">
        <v>3706602</v>
      </c>
      <c r="G2010" s="1" t="s">
        <v>8680</v>
      </c>
      <c r="H2010" s="72" t="s">
        <v>8681</v>
      </c>
      <c r="I2010" s="1" t="s">
        <v>8682</v>
      </c>
      <c r="J2010" s="73">
        <v>0.35</v>
      </c>
      <c r="K2010" s="73">
        <v>0.3</v>
      </c>
      <c r="L2010" s="73">
        <v>0.06</v>
      </c>
      <c r="M2010" s="1">
        <v>0.2</v>
      </c>
      <c r="N2010" s="1" t="s">
        <v>975</v>
      </c>
      <c r="O2010" s="1" t="s">
        <v>1499</v>
      </c>
      <c r="P2010" s="1">
        <v>30201020</v>
      </c>
      <c r="Q2010" s="73">
        <v>1219964222</v>
      </c>
      <c r="R2010" s="74">
        <v>242.05</v>
      </c>
      <c r="S2010" s="1" t="s">
        <v>3323</v>
      </c>
      <c r="T2010" s="75">
        <v>7.2785000000000002</v>
      </c>
      <c r="U2010" s="76">
        <v>2434229634.69204</v>
      </c>
      <c r="V2010" s="77">
        <v>2434229634.69204</v>
      </c>
      <c r="W2010" s="77">
        <v>40505382559.477097</v>
      </c>
      <c r="X2010" s="76">
        <v>3.8160658666000001E-3</v>
      </c>
      <c r="Y2010" s="71">
        <v>1</v>
      </c>
      <c r="Z2010" s="71">
        <v>0</v>
      </c>
      <c r="AA2010" s="71">
        <v>0</v>
      </c>
      <c r="AB2010" s="71">
        <v>0</v>
      </c>
      <c r="AC2010" s="73">
        <v>0</v>
      </c>
      <c r="AD2010" s="73">
        <v>1</v>
      </c>
      <c r="AE2010" s="1" t="s">
        <v>3324</v>
      </c>
      <c r="AF2010" s="1" t="s">
        <v>1450</v>
      </c>
      <c r="AG2010" s="1" t="s">
        <v>1585</v>
      </c>
      <c r="AI2010" s="2" t="str">
        <f>INDEX('ISO2-ISO3'!$D$1:$D$249, MATCH($N2010, 'ISO2-ISO3'!$C$1:$C$249, 0))</f>
        <v>CHN</v>
      </c>
      <c r="AJ2010" s="2" t="str">
        <f>INDEX('WB Country Groups'!$C$2:$C$219, MATCH($AI2010, 'WB Country Groups'!$B$2:$B$219, 0))</f>
        <v>East Asia &amp; Pacific</v>
      </c>
    </row>
    <row r="2011" spans="1:36">
      <c r="A2011" s="70">
        <v>45169</v>
      </c>
      <c r="B2011" s="70">
        <v>45169</v>
      </c>
      <c r="C2011" s="71">
        <v>892400</v>
      </c>
      <c r="D2011" s="1" t="s">
        <v>8683</v>
      </c>
      <c r="E2011" s="71">
        <v>3707102</v>
      </c>
      <c r="G2011" s="1" t="s">
        <v>8684</v>
      </c>
      <c r="H2011" s="72" t="s">
        <v>8685</v>
      </c>
      <c r="I2011" s="1" t="s">
        <v>8686</v>
      </c>
      <c r="J2011" s="73">
        <v>0.45</v>
      </c>
      <c r="K2011" s="73">
        <v>0.3</v>
      </c>
      <c r="L2011" s="73">
        <v>0.06</v>
      </c>
      <c r="M2011" s="1">
        <v>0.2</v>
      </c>
      <c r="N2011" s="1" t="s">
        <v>975</v>
      </c>
      <c r="O2011" s="1" t="s">
        <v>1484</v>
      </c>
      <c r="P2011" s="1">
        <v>40101015</v>
      </c>
      <c r="Q2011" s="73">
        <v>10343731479</v>
      </c>
      <c r="R2011" s="74">
        <v>7.92</v>
      </c>
      <c r="S2011" s="1" t="s">
        <v>3323</v>
      </c>
      <c r="T2011" s="75">
        <v>7.2785000000000002</v>
      </c>
      <c r="U2011" s="76">
        <v>675323376.90743995</v>
      </c>
      <c r="V2011" s="77">
        <v>675323376.90743995</v>
      </c>
      <c r="W2011" s="77">
        <v>11237325905.1439</v>
      </c>
      <c r="X2011" s="76">
        <v>1.0586833924E-3</v>
      </c>
      <c r="Y2011" s="71">
        <v>1</v>
      </c>
      <c r="Z2011" s="71">
        <v>0</v>
      </c>
      <c r="AA2011" s="71">
        <v>0</v>
      </c>
      <c r="AB2011" s="71">
        <v>0</v>
      </c>
      <c r="AC2011" s="73">
        <v>1</v>
      </c>
      <c r="AD2011" s="73">
        <v>0</v>
      </c>
      <c r="AE2011" s="1" t="s">
        <v>3324</v>
      </c>
      <c r="AF2011" s="1" t="s">
        <v>1450</v>
      </c>
      <c r="AG2011" s="1" t="s">
        <v>1585</v>
      </c>
      <c r="AI2011" s="2" t="str">
        <f>INDEX('ISO2-ISO3'!$D$1:$D$249, MATCH($N2011, 'ISO2-ISO3'!$C$1:$C$249, 0))</f>
        <v>CHN</v>
      </c>
      <c r="AJ2011" s="2" t="str">
        <f>INDEX('WB Country Groups'!$C$2:$C$219, MATCH($AI2011, 'WB Country Groups'!$B$2:$B$219, 0))</f>
        <v>East Asia &amp; Pacific</v>
      </c>
    </row>
    <row r="2012" spans="1:36">
      <c r="A2012" s="70">
        <v>45169</v>
      </c>
      <c r="B2012" s="70">
        <v>45169</v>
      </c>
      <c r="C2012" s="71">
        <v>892400</v>
      </c>
      <c r="D2012" s="1" t="s">
        <v>8687</v>
      </c>
      <c r="E2012" s="71">
        <v>3707202</v>
      </c>
      <c r="G2012" s="1" t="s">
        <v>8688</v>
      </c>
      <c r="H2012" s="72" t="s">
        <v>8689</v>
      </c>
      <c r="I2012" s="1" t="s">
        <v>8690</v>
      </c>
      <c r="J2012" s="73">
        <v>0.7</v>
      </c>
      <c r="K2012" s="73">
        <v>0.3</v>
      </c>
      <c r="L2012" s="73">
        <v>0.06</v>
      </c>
      <c r="M2012" s="1">
        <v>0.2</v>
      </c>
      <c r="N2012" s="1" t="s">
        <v>975</v>
      </c>
      <c r="O2012" s="1" t="s">
        <v>1484</v>
      </c>
      <c r="P2012" s="1">
        <v>40101010</v>
      </c>
      <c r="Q2012" s="73">
        <v>20774263656</v>
      </c>
      <c r="R2012" s="74">
        <v>15.81</v>
      </c>
      <c r="S2012" s="1" t="s">
        <v>3323</v>
      </c>
      <c r="T2012" s="75">
        <v>7.2785000000000002</v>
      </c>
      <c r="U2012" s="76">
        <v>2707490074.06493</v>
      </c>
      <c r="V2012" s="77">
        <v>2707490074.06493</v>
      </c>
      <c r="W2012" s="77">
        <v>45052413980.598602</v>
      </c>
      <c r="X2012" s="76">
        <v>4.2444477334999996E-3</v>
      </c>
      <c r="Y2012" s="71">
        <v>1</v>
      </c>
      <c r="Z2012" s="71">
        <v>0</v>
      </c>
      <c r="AA2012" s="71">
        <v>0</v>
      </c>
      <c r="AB2012" s="71">
        <v>0</v>
      </c>
      <c r="AC2012" s="73">
        <v>1</v>
      </c>
      <c r="AD2012" s="73">
        <v>0</v>
      </c>
      <c r="AE2012" s="1" t="s">
        <v>3324</v>
      </c>
      <c r="AF2012" s="1" t="s">
        <v>1450</v>
      </c>
      <c r="AG2012" s="1" t="s">
        <v>1585</v>
      </c>
      <c r="AI2012" s="2" t="str">
        <f>INDEX('ISO2-ISO3'!$D$1:$D$249, MATCH($N2012, 'ISO2-ISO3'!$C$1:$C$249, 0))</f>
        <v>CHN</v>
      </c>
      <c r="AJ2012" s="2" t="str">
        <f>INDEX('WB Country Groups'!$C$2:$C$219, MATCH($AI2012, 'WB Country Groups'!$B$2:$B$219, 0))</f>
        <v>East Asia &amp; Pacific</v>
      </c>
    </row>
    <row r="2013" spans="1:36">
      <c r="A2013" s="70">
        <v>45169</v>
      </c>
      <c r="B2013" s="70">
        <v>45169</v>
      </c>
      <c r="C2013" s="71">
        <v>892400</v>
      </c>
      <c r="D2013" s="1" t="s">
        <v>8691</v>
      </c>
      <c r="E2013" s="71">
        <v>3707302</v>
      </c>
      <c r="G2013" s="1" t="s">
        <v>8692</v>
      </c>
      <c r="H2013" s="72" t="s">
        <v>8693</v>
      </c>
      <c r="I2013" s="1" t="s">
        <v>8694</v>
      </c>
      <c r="J2013" s="73">
        <v>0.7</v>
      </c>
      <c r="K2013" s="73">
        <v>0.3</v>
      </c>
      <c r="L2013" s="73">
        <v>0.06</v>
      </c>
      <c r="M2013" s="1">
        <v>0.2</v>
      </c>
      <c r="N2013" s="1" t="s">
        <v>975</v>
      </c>
      <c r="O2013" s="1" t="s">
        <v>1462</v>
      </c>
      <c r="P2013" s="1">
        <v>15104020</v>
      </c>
      <c r="Q2013" s="73">
        <v>2383000000</v>
      </c>
      <c r="R2013" s="74">
        <v>12.78</v>
      </c>
      <c r="S2013" s="1" t="s">
        <v>3323</v>
      </c>
      <c r="T2013" s="75">
        <v>7.2785000000000002</v>
      </c>
      <c r="U2013" s="76">
        <v>251052332.21130699</v>
      </c>
      <c r="V2013" s="77">
        <v>251052332.21130699</v>
      </c>
      <c r="W2013" s="77">
        <v>4177490329.4834199</v>
      </c>
      <c r="X2013" s="76">
        <v>3.9356691010000001E-4</v>
      </c>
      <c r="Y2013" s="71">
        <v>0</v>
      </c>
      <c r="Z2013" s="71">
        <v>1</v>
      </c>
      <c r="AA2013" s="71">
        <v>0</v>
      </c>
      <c r="AB2013" s="71">
        <v>0</v>
      </c>
      <c r="AC2013" s="73">
        <v>1</v>
      </c>
      <c r="AD2013" s="73">
        <v>0</v>
      </c>
      <c r="AE2013" s="1" t="s">
        <v>3324</v>
      </c>
      <c r="AF2013" s="1" t="s">
        <v>1450</v>
      </c>
      <c r="AG2013" s="1" t="s">
        <v>1585</v>
      </c>
      <c r="AI2013" s="2" t="str">
        <f>INDEX('ISO2-ISO3'!$D$1:$D$249, MATCH($N2013, 'ISO2-ISO3'!$C$1:$C$249, 0))</f>
        <v>CHN</v>
      </c>
      <c r="AJ2013" s="2" t="str">
        <f>INDEX('WB Country Groups'!$C$2:$C$219, MATCH($AI2013, 'WB Country Groups'!$B$2:$B$219, 0))</f>
        <v>East Asia &amp; Pacific</v>
      </c>
    </row>
    <row r="2014" spans="1:36">
      <c r="A2014" s="70">
        <v>45169</v>
      </c>
      <c r="B2014" s="70">
        <v>45169</v>
      </c>
      <c r="C2014" s="71">
        <v>892400</v>
      </c>
      <c r="D2014" s="1" t="s">
        <v>8695</v>
      </c>
      <c r="E2014" s="71">
        <v>3707402</v>
      </c>
      <c r="G2014" s="1" t="s">
        <v>8696</v>
      </c>
      <c r="H2014" s="72" t="s">
        <v>8697</v>
      </c>
      <c r="I2014" s="1" t="s">
        <v>8698</v>
      </c>
      <c r="J2014" s="73">
        <v>0.5</v>
      </c>
      <c r="K2014" s="73">
        <v>0.3</v>
      </c>
      <c r="L2014" s="73">
        <v>0.06</v>
      </c>
      <c r="M2014" s="1">
        <v>0.2</v>
      </c>
      <c r="N2014" s="1" t="s">
        <v>975</v>
      </c>
      <c r="O2014" s="1" t="s">
        <v>1541</v>
      </c>
      <c r="P2014" s="1">
        <v>10102050</v>
      </c>
      <c r="Q2014" s="73">
        <v>2315215955</v>
      </c>
      <c r="R2014" s="74">
        <v>8.5500000000000007</v>
      </c>
      <c r="S2014" s="1" t="s">
        <v>3323</v>
      </c>
      <c r="T2014" s="75">
        <v>7.2785000000000002</v>
      </c>
      <c r="U2014" s="76">
        <v>163180021.28391799</v>
      </c>
      <c r="V2014" s="77">
        <v>163180021.28391799</v>
      </c>
      <c r="W2014" s="77">
        <v>2715302243.4569702</v>
      </c>
      <c r="X2014" s="76">
        <v>2.5581222920000003E-4</v>
      </c>
      <c r="Y2014" s="71">
        <v>0</v>
      </c>
      <c r="Z2014" s="71">
        <v>1</v>
      </c>
      <c r="AA2014" s="71">
        <v>0</v>
      </c>
      <c r="AB2014" s="71">
        <v>0</v>
      </c>
      <c r="AC2014" s="73">
        <v>1</v>
      </c>
      <c r="AD2014" s="73">
        <v>0</v>
      </c>
      <c r="AE2014" s="1" t="s">
        <v>3324</v>
      </c>
      <c r="AF2014" s="1" t="s">
        <v>1450</v>
      </c>
      <c r="AG2014" s="1" t="s">
        <v>1585</v>
      </c>
      <c r="AI2014" s="2" t="str">
        <f>INDEX('ISO2-ISO3'!$D$1:$D$249, MATCH($N2014, 'ISO2-ISO3'!$C$1:$C$249, 0))</f>
        <v>CHN</v>
      </c>
      <c r="AJ2014" s="2" t="str">
        <f>INDEX('WB Country Groups'!$C$2:$C$219, MATCH($AI2014, 'WB Country Groups'!$B$2:$B$219, 0))</f>
        <v>East Asia &amp; Pacific</v>
      </c>
    </row>
    <row r="2015" spans="1:36">
      <c r="A2015" s="70">
        <v>45169</v>
      </c>
      <c r="B2015" s="70">
        <v>45169</v>
      </c>
      <c r="C2015" s="71">
        <v>892400</v>
      </c>
      <c r="D2015" s="1" t="s">
        <v>8699</v>
      </c>
      <c r="E2015" s="71">
        <v>3708301</v>
      </c>
      <c r="F2015" s="1">
        <v>550021109</v>
      </c>
      <c r="G2015" s="1" t="s">
        <v>8700</v>
      </c>
      <c r="H2015" s="72" t="s">
        <v>8701</v>
      </c>
      <c r="I2015" s="1" t="s">
        <v>8702</v>
      </c>
      <c r="J2015" s="73">
        <v>0.95</v>
      </c>
      <c r="K2015" s="73">
        <v>0.95</v>
      </c>
      <c r="L2015" s="73">
        <v>0.95</v>
      </c>
      <c r="M2015" s="1">
        <v>1</v>
      </c>
      <c r="N2015" s="1" t="s">
        <v>1375</v>
      </c>
      <c r="O2015" s="1" t="s">
        <v>1455</v>
      </c>
      <c r="P2015" s="1">
        <v>25203010</v>
      </c>
      <c r="Q2015" s="73">
        <v>122048680</v>
      </c>
      <c r="R2015" s="74">
        <v>381.26</v>
      </c>
      <c r="S2015" s="1" t="s">
        <v>1448</v>
      </c>
      <c r="T2015" s="75">
        <v>1</v>
      </c>
      <c r="U2015" s="76">
        <v>44205665749.959999</v>
      </c>
      <c r="V2015" s="77">
        <v>44205665749.959999</v>
      </c>
      <c r="W2015" s="77">
        <v>48515980091.919998</v>
      </c>
      <c r="X2015" s="76">
        <v>6.9299843274400003E-2</v>
      </c>
      <c r="Y2015" s="71">
        <v>1</v>
      </c>
      <c r="Z2015" s="71">
        <v>0</v>
      </c>
      <c r="AA2015" s="71">
        <v>0</v>
      </c>
      <c r="AB2015" s="71">
        <v>0</v>
      </c>
      <c r="AC2015" s="73">
        <v>0</v>
      </c>
      <c r="AD2015" s="73">
        <v>1</v>
      </c>
      <c r="AE2015" s="1" t="s">
        <v>1475</v>
      </c>
      <c r="AF2015" s="1" t="s">
        <v>1450</v>
      </c>
      <c r="AG2015" s="1" t="s">
        <v>1451</v>
      </c>
      <c r="AI2015" s="2" t="str">
        <f>INDEX('ISO2-ISO3'!$D$1:$D$249, MATCH($N2015, 'ISO2-ISO3'!$C$1:$C$249, 0))</f>
        <v>USA</v>
      </c>
      <c r="AJ2015" s="2" t="str">
        <f>INDEX('WB Country Groups'!$C$2:$C$219, MATCH($AI2015, 'WB Country Groups'!$B$2:$B$219, 0))</f>
        <v>North America</v>
      </c>
    </row>
    <row r="2016" spans="1:36">
      <c r="A2016" s="70">
        <v>45169</v>
      </c>
      <c r="B2016" s="70">
        <v>45169</v>
      </c>
      <c r="C2016" s="71">
        <v>892400</v>
      </c>
      <c r="D2016" s="1" t="s">
        <v>8703</v>
      </c>
      <c r="E2016" s="71">
        <v>3727301</v>
      </c>
      <c r="G2016" s="1" t="s">
        <v>8704</v>
      </c>
      <c r="H2016" s="72">
        <v>6419451</v>
      </c>
      <c r="I2016" s="1" t="s">
        <v>8705</v>
      </c>
      <c r="J2016" s="73">
        <v>0.4</v>
      </c>
      <c r="K2016" s="73">
        <v>0.4</v>
      </c>
      <c r="L2016" s="73">
        <v>0.4</v>
      </c>
      <c r="M2016" s="1">
        <v>1</v>
      </c>
      <c r="N2016" s="1" t="s">
        <v>1129</v>
      </c>
      <c r="O2016" s="1" t="s">
        <v>1467</v>
      </c>
      <c r="P2016" s="1">
        <v>20104010</v>
      </c>
      <c r="Q2016" s="73">
        <v>77463220</v>
      </c>
      <c r="R2016" s="74">
        <v>449500</v>
      </c>
      <c r="S2016" s="1" t="s">
        <v>3451</v>
      </c>
      <c r="T2016" s="75">
        <v>1321.75</v>
      </c>
      <c r="U2016" s="76">
        <v>10537459395.4984</v>
      </c>
      <c r="V2016" s="77">
        <v>10537459395.4984</v>
      </c>
      <c r="W2016" s="77">
        <v>26343648488.745998</v>
      </c>
      <c r="X2016" s="76">
        <v>1.6519246395900002E-2</v>
      </c>
      <c r="Y2016" s="71">
        <v>1</v>
      </c>
      <c r="Z2016" s="71">
        <v>0</v>
      </c>
      <c r="AA2016" s="71">
        <v>0</v>
      </c>
      <c r="AB2016" s="71">
        <v>0</v>
      </c>
      <c r="AC2016" s="73">
        <v>0</v>
      </c>
      <c r="AD2016" s="73">
        <v>1</v>
      </c>
      <c r="AE2016" s="1" t="s">
        <v>3452</v>
      </c>
      <c r="AF2016" s="1" t="s">
        <v>1450</v>
      </c>
      <c r="AG2016" s="1" t="s">
        <v>1451</v>
      </c>
      <c r="AI2016" s="2" t="str">
        <f>INDEX('ISO2-ISO3'!$D$1:$D$249, MATCH($N2016, 'ISO2-ISO3'!$C$1:$C$249, 0))</f>
        <v>KOR</v>
      </c>
      <c r="AJ2016" s="2" t="str">
        <f>INDEX('WB Country Groups'!$C$2:$C$219, MATCH($AI2016, 'WB Country Groups'!$B$2:$B$219, 0))</f>
        <v>East Asia &amp; Pacific</v>
      </c>
    </row>
    <row r="2017" spans="1:36">
      <c r="A2017" s="70">
        <v>45169</v>
      </c>
      <c r="B2017" s="70">
        <v>45169</v>
      </c>
      <c r="C2017" s="71">
        <v>892400</v>
      </c>
      <c r="D2017" s="1" t="s">
        <v>8706</v>
      </c>
      <c r="E2017" s="71">
        <v>3738503</v>
      </c>
      <c r="G2017" s="1" t="s">
        <v>8707</v>
      </c>
      <c r="H2017" s="72" t="s">
        <v>8708</v>
      </c>
      <c r="I2017" s="1" t="s">
        <v>8709</v>
      </c>
      <c r="J2017" s="73">
        <v>0.6</v>
      </c>
      <c r="K2017" s="73">
        <v>0.3</v>
      </c>
      <c r="L2017" s="73">
        <v>0.06</v>
      </c>
      <c r="M2017" s="1">
        <v>0.2</v>
      </c>
      <c r="N2017" s="1" t="s">
        <v>975</v>
      </c>
      <c r="O2017" s="1" t="s">
        <v>1447</v>
      </c>
      <c r="P2017" s="1">
        <v>35202010</v>
      </c>
      <c r="Q2017" s="73">
        <v>625721470</v>
      </c>
      <c r="R2017" s="74">
        <v>34.4</v>
      </c>
      <c r="S2017" s="1" t="s">
        <v>3323</v>
      </c>
      <c r="T2017" s="75">
        <v>7.2785000000000002</v>
      </c>
      <c r="U2017" s="76">
        <v>177438911.050354</v>
      </c>
      <c r="V2017" s="77">
        <v>177438911.050354</v>
      </c>
      <c r="W2017" s="77">
        <v>3934404150.3164501</v>
      </c>
      <c r="X2017" s="76">
        <v>2.7816544590000001E-4</v>
      </c>
      <c r="Y2017" s="71">
        <v>0</v>
      </c>
      <c r="Z2017" s="71">
        <v>1</v>
      </c>
      <c r="AA2017" s="71">
        <v>0</v>
      </c>
      <c r="AB2017" s="71">
        <v>0</v>
      </c>
      <c r="AC2017" s="73">
        <v>1</v>
      </c>
      <c r="AD2017" s="73">
        <v>0</v>
      </c>
      <c r="AE2017" s="1" t="s">
        <v>3412</v>
      </c>
      <c r="AF2017" s="1" t="s">
        <v>1450</v>
      </c>
      <c r="AG2017" s="1" t="s">
        <v>1585</v>
      </c>
      <c r="AI2017" s="2" t="str">
        <f>INDEX('ISO2-ISO3'!$D$1:$D$249, MATCH($N2017, 'ISO2-ISO3'!$C$1:$C$249, 0))</f>
        <v>CHN</v>
      </c>
      <c r="AJ2017" s="2" t="str">
        <f>INDEX('WB Country Groups'!$C$2:$C$219, MATCH($AI2017, 'WB Country Groups'!$B$2:$B$219, 0))</f>
        <v>East Asia &amp; Pacific</v>
      </c>
    </row>
    <row r="2018" spans="1:36">
      <c r="A2018" s="70">
        <v>45169</v>
      </c>
      <c r="B2018" s="70">
        <v>45169</v>
      </c>
      <c r="C2018" s="71">
        <v>892400</v>
      </c>
      <c r="D2018" s="1" t="s">
        <v>8710</v>
      </c>
      <c r="E2018" s="71">
        <v>3740101</v>
      </c>
      <c r="G2018" s="1" t="s">
        <v>8711</v>
      </c>
      <c r="H2018" s="72" t="s">
        <v>8712</v>
      </c>
      <c r="I2018" s="1" t="s">
        <v>8713</v>
      </c>
      <c r="J2018" s="73">
        <v>0.95</v>
      </c>
      <c r="K2018" s="73">
        <v>0.95</v>
      </c>
      <c r="L2018" s="73">
        <v>0.95</v>
      </c>
      <c r="M2018" s="1">
        <v>1</v>
      </c>
      <c r="N2018" s="1" t="s">
        <v>975</v>
      </c>
      <c r="O2018" s="1" t="s">
        <v>1462</v>
      </c>
      <c r="P2018" s="1">
        <v>15104020</v>
      </c>
      <c r="Q2018" s="73">
        <v>3933467904</v>
      </c>
      <c r="R2018" s="74">
        <v>4.6900000000000004</v>
      </c>
      <c r="S2018" s="1" t="s">
        <v>1565</v>
      </c>
      <c r="T2018" s="75">
        <v>7.8417500000000002</v>
      </c>
      <c r="U2018" s="76">
        <v>2234904995.2207098</v>
      </c>
      <c r="V2018" s="77">
        <v>2234904995.2207098</v>
      </c>
      <c r="W2018" s="77">
        <v>16237593286.982</v>
      </c>
      <c r="X2018" s="76">
        <v>3.5035908468999998E-3</v>
      </c>
      <c r="Y2018" s="71">
        <v>1</v>
      </c>
      <c r="Z2018" s="71">
        <v>0</v>
      </c>
      <c r="AA2018" s="71">
        <v>0</v>
      </c>
      <c r="AB2018" s="71">
        <v>0</v>
      </c>
      <c r="AC2018" s="73">
        <v>0</v>
      </c>
      <c r="AD2018" s="73">
        <v>1</v>
      </c>
      <c r="AE2018" s="1" t="s">
        <v>1566</v>
      </c>
      <c r="AF2018" s="1" t="s">
        <v>1450</v>
      </c>
      <c r="AG2018" s="1" t="s">
        <v>3494</v>
      </c>
      <c r="AI2018" s="2" t="str">
        <f>INDEX('ISO2-ISO3'!$D$1:$D$249, MATCH($N2018, 'ISO2-ISO3'!$C$1:$C$249, 0))</f>
        <v>CHN</v>
      </c>
      <c r="AJ2018" s="2" t="str">
        <f>INDEX('WB Country Groups'!$C$2:$C$219, MATCH($AI2018, 'WB Country Groups'!$B$2:$B$219, 0))</f>
        <v>East Asia &amp; Pacific</v>
      </c>
    </row>
    <row r="2019" spans="1:36">
      <c r="A2019" s="70">
        <v>45169</v>
      </c>
      <c r="B2019" s="70">
        <v>45169</v>
      </c>
      <c r="C2019" s="71">
        <v>892400</v>
      </c>
      <c r="D2019" s="1" t="s">
        <v>8714</v>
      </c>
      <c r="E2019" s="71">
        <v>3740104</v>
      </c>
      <c r="G2019" s="1" t="s">
        <v>8715</v>
      </c>
      <c r="H2019" s="72" t="s">
        <v>8716</v>
      </c>
      <c r="I2019" s="1" t="s">
        <v>8717</v>
      </c>
      <c r="J2019" s="73">
        <v>0.4</v>
      </c>
      <c r="K2019" s="73">
        <v>0.3</v>
      </c>
      <c r="L2019" s="73">
        <v>0.06</v>
      </c>
      <c r="M2019" s="1">
        <v>0.2</v>
      </c>
      <c r="N2019" s="1" t="s">
        <v>975</v>
      </c>
      <c r="O2019" s="1" t="s">
        <v>1462</v>
      </c>
      <c r="P2019" s="1">
        <v>15104020</v>
      </c>
      <c r="Q2019" s="73">
        <v>17665772583</v>
      </c>
      <c r="R2019" s="74">
        <v>5.73</v>
      </c>
      <c r="S2019" s="1" t="s">
        <v>3323</v>
      </c>
      <c r="T2019" s="75">
        <v>7.2785000000000002</v>
      </c>
      <c r="U2019" s="76">
        <v>834442895.38165796</v>
      </c>
      <c r="V2019" s="77">
        <v>834442895.38165796</v>
      </c>
      <c r="W2019" s="77">
        <v>16237593286.982</v>
      </c>
      <c r="X2019" s="76">
        <v>1.3081300980000001E-3</v>
      </c>
      <c r="Y2019" s="71">
        <v>1</v>
      </c>
      <c r="Z2019" s="71">
        <v>0</v>
      </c>
      <c r="AA2019" s="71">
        <v>0</v>
      </c>
      <c r="AB2019" s="71">
        <v>0</v>
      </c>
      <c r="AC2019" s="73">
        <v>0</v>
      </c>
      <c r="AD2019" s="73">
        <v>1</v>
      </c>
      <c r="AE2019" s="1" t="s">
        <v>3324</v>
      </c>
      <c r="AF2019" s="1" t="s">
        <v>1450</v>
      </c>
      <c r="AG2019" s="1" t="s">
        <v>1585</v>
      </c>
      <c r="AI2019" s="2" t="str">
        <f>INDEX('ISO2-ISO3'!$D$1:$D$249, MATCH($N2019, 'ISO2-ISO3'!$C$1:$C$249, 0))</f>
        <v>CHN</v>
      </c>
      <c r="AJ2019" s="2" t="str">
        <f>INDEX('WB Country Groups'!$C$2:$C$219, MATCH($AI2019, 'WB Country Groups'!$B$2:$B$219, 0))</f>
        <v>East Asia &amp; Pacific</v>
      </c>
    </row>
    <row r="2020" spans="1:36">
      <c r="A2020" s="70">
        <v>45169</v>
      </c>
      <c r="B2020" s="70">
        <v>45169</v>
      </c>
      <c r="C2020" s="71">
        <v>892400</v>
      </c>
      <c r="D2020" s="1" t="s">
        <v>8718</v>
      </c>
      <c r="E2020" s="71">
        <v>3740701</v>
      </c>
      <c r="G2020" s="1" t="s">
        <v>8719</v>
      </c>
      <c r="H2020" s="72" t="s">
        <v>8720</v>
      </c>
      <c r="I2020" s="1" t="s">
        <v>8721</v>
      </c>
      <c r="J2020" s="73">
        <v>0.65</v>
      </c>
      <c r="K2020" s="73">
        <v>0.65</v>
      </c>
      <c r="L2020" s="73">
        <v>0.65</v>
      </c>
      <c r="M2020" s="1">
        <v>1</v>
      </c>
      <c r="N2020" s="1" t="s">
        <v>975</v>
      </c>
      <c r="O2020" s="1" t="s">
        <v>1474</v>
      </c>
      <c r="P2020" s="1">
        <v>45203015</v>
      </c>
      <c r="Q2020" s="73">
        <v>1096849700</v>
      </c>
      <c r="R2020" s="74">
        <v>64.099999999999994</v>
      </c>
      <c r="S2020" s="1" t="s">
        <v>1565</v>
      </c>
      <c r="T2020" s="75">
        <v>7.8417500000000002</v>
      </c>
      <c r="U2020" s="76">
        <v>5827811744.8911304</v>
      </c>
      <c r="V2020" s="77">
        <v>5827811744.8911304</v>
      </c>
      <c r="W2020" s="77">
        <v>8965864222.9094296</v>
      </c>
      <c r="X2020" s="76">
        <v>9.1360786836000001E-3</v>
      </c>
      <c r="Y2020" s="71">
        <v>1</v>
      </c>
      <c r="Z2020" s="71">
        <v>0</v>
      </c>
      <c r="AA2020" s="71">
        <v>0</v>
      </c>
      <c r="AB2020" s="71">
        <v>0</v>
      </c>
      <c r="AC2020" s="73">
        <v>0</v>
      </c>
      <c r="AD2020" s="73">
        <v>1</v>
      </c>
      <c r="AE2020" s="1" t="s">
        <v>1566</v>
      </c>
      <c r="AF2020" s="1" t="s">
        <v>1450</v>
      </c>
      <c r="AG2020" s="1" t="s">
        <v>3300</v>
      </c>
      <c r="AI2020" s="2" t="str">
        <f>INDEX('ISO2-ISO3'!$D$1:$D$249, MATCH($N2020, 'ISO2-ISO3'!$C$1:$C$249, 0))</f>
        <v>CHN</v>
      </c>
      <c r="AJ2020" s="2" t="str">
        <f>INDEX('WB Country Groups'!$C$2:$C$219, MATCH($AI2020, 'WB Country Groups'!$B$2:$B$219, 0))</f>
        <v>East Asia &amp; Pacific</v>
      </c>
    </row>
    <row r="2021" spans="1:36">
      <c r="A2021" s="70">
        <v>45169</v>
      </c>
      <c r="B2021" s="70">
        <v>45169</v>
      </c>
      <c r="C2021" s="71">
        <v>892400</v>
      </c>
      <c r="D2021" s="1" t="s">
        <v>8722</v>
      </c>
      <c r="E2021" s="71">
        <v>3741301</v>
      </c>
      <c r="F2021" s="1" t="s">
        <v>8723</v>
      </c>
      <c r="G2021" s="1" t="s">
        <v>8724</v>
      </c>
      <c r="H2021" s="72" t="s">
        <v>8725</v>
      </c>
      <c r="I2021" s="1" t="s">
        <v>8726</v>
      </c>
      <c r="J2021" s="73">
        <v>0.45</v>
      </c>
      <c r="K2021" s="73">
        <v>0.45</v>
      </c>
      <c r="L2021" s="73">
        <v>0.45</v>
      </c>
      <c r="M2021" s="1">
        <v>1</v>
      </c>
      <c r="N2021" s="1" t="s">
        <v>975</v>
      </c>
      <c r="O2021" s="1" t="s">
        <v>1455</v>
      </c>
      <c r="P2021" s="1">
        <v>25203010</v>
      </c>
      <c r="Q2021" s="73">
        <v>2713623500</v>
      </c>
      <c r="R2021" s="74">
        <v>88.35</v>
      </c>
      <c r="S2021" s="1" t="s">
        <v>1565</v>
      </c>
      <c r="T2021" s="75">
        <v>7.8417500000000002</v>
      </c>
      <c r="U2021" s="76">
        <v>13758011451.6849</v>
      </c>
      <c r="V2021" s="77">
        <v>13758011451.6849</v>
      </c>
      <c r="W2021" s="77">
        <v>30573358781.521999</v>
      </c>
      <c r="X2021" s="76">
        <v>2.15680053947E-2</v>
      </c>
      <c r="Y2021" s="71">
        <v>1</v>
      </c>
      <c r="Z2021" s="71">
        <v>0</v>
      </c>
      <c r="AA2021" s="71">
        <v>0</v>
      </c>
      <c r="AB2021" s="71">
        <v>0</v>
      </c>
      <c r="AC2021" s="73">
        <v>0</v>
      </c>
      <c r="AD2021" s="73">
        <v>1</v>
      </c>
      <c r="AE2021" s="1" t="s">
        <v>1566</v>
      </c>
      <c r="AF2021" s="1" t="s">
        <v>1450</v>
      </c>
      <c r="AG2021" s="1" t="s">
        <v>3300</v>
      </c>
      <c r="AI2021" s="2" t="str">
        <f>INDEX('ISO2-ISO3'!$D$1:$D$249, MATCH($N2021, 'ISO2-ISO3'!$C$1:$C$249, 0))</f>
        <v>CHN</v>
      </c>
      <c r="AJ2021" s="2" t="str">
        <f>INDEX('WB Country Groups'!$C$2:$C$219, MATCH($AI2021, 'WB Country Groups'!$B$2:$B$219, 0))</f>
        <v>East Asia &amp; Pacific</v>
      </c>
    </row>
    <row r="2022" spans="1:36">
      <c r="A2022" s="70">
        <v>45169</v>
      </c>
      <c r="B2022" s="70">
        <v>45169</v>
      </c>
      <c r="C2022" s="71">
        <v>892400</v>
      </c>
      <c r="D2022" s="1" t="s">
        <v>8727</v>
      </c>
      <c r="E2022" s="71">
        <v>3742501</v>
      </c>
      <c r="G2022" s="1" t="s">
        <v>8728</v>
      </c>
      <c r="H2022" s="72">
        <v>6026691</v>
      </c>
      <c r="I2022" s="1" t="s">
        <v>8729</v>
      </c>
      <c r="J2022" s="73">
        <v>0.9</v>
      </c>
      <c r="K2022" s="73">
        <v>0.9</v>
      </c>
      <c r="L2022" s="73">
        <v>0.9</v>
      </c>
      <c r="M2022" s="1">
        <v>1</v>
      </c>
      <c r="N2022" s="1" t="s">
        <v>975</v>
      </c>
      <c r="O2022" s="1" t="s">
        <v>1499</v>
      </c>
      <c r="P2022" s="1">
        <v>30201020</v>
      </c>
      <c r="Q2022" s="73">
        <v>120000000</v>
      </c>
      <c r="R2022" s="74">
        <v>130.46</v>
      </c>
      <c r="S2022" s="1" t="s">
        <v>1565</v>
      </c>
      <c r="T2022" s="75">
        <v>7.8417500000000002</v>
      </c>
      <c r="U2022" s="76">
        <v>1796752000.5100901</v>
      </c>
      <c r="V2022" s="77">
        <v>1796752000.5100901</v>
      </c>
      <c r="W2022" s="77">
        <v>18140972878.981899</v>
      </c>
      <c r="X2022" s="76">
        <v>2.8167120644999998E-3</v>
      </c>
      <c r="Y2022" s="71">
        <v>1</v>
      </c>
      <c r="Z2022" s="71">
        <v>0</v>
      </c>
      <c r="AA2022" s="71">
        <v>0</v>
      </c>
      <c r="AB2022" s="71">
        <v>0</v>
      </c>
      <c r="AC2022" s="73">
        <v>1</v>
      </c>
      <c r="AD2022" s="73">
        <v>0</v>
      </c>
      <c r="AE2022" s="1" t="s">
        <v>8730</v>
      </c>
      <c r="AF2022" s="1" t="s">
        <v>1450</v>
      </c>
      <c r="AG2022" s="1" t="s">
        <v>1619</v>
      </c>
      <c r="AI2022" s="2" t="str">
        <f>INDEX('ISO2-ISO3'!$D$1:$D$249, MATCH($N2022, 'ISO2-ISO3'!$C$1:$C$249, 0))</f>
        <v>CHN</v>
      </c>
      <c r="AJ2022" s="2" t="str">
        <f>INDEX('WB Country Groups'!$C$2:$C$219, MATCH($AI2022, 'WB Country Groups'!$B$2:$B$219, 0))</f>
        <v>East Asia &amp; Pacific</v>
      </c>
    </row>
    <row r="2023" spans="1:36">
      <c r="A2023" s="70">
        <v>45169</v>
      </c>
      <c r="B2023" s="70">
        <v>45169</v>
      </c>
      <c r="C2023" s="71">
        <v>892400</v>
      </c>
      <c r="D2023" s="1" t="s">
        <v>8731</v>
      </c>
      <c r="E2023" s="71">
        <v>3742503</v>
      </c>
      <c r="G2023" s="1" t="s">
        <v>8732</v>
      </c>
      <c r="H2023" s="72" t="s">
        <v>8733</v>
      </c>
      <c r="I2023" s="1" t="s">
        <v>8734</v>
      </c>
      <c r="J2023" s="73">
        <v>0.35</v>
      </c>
      <c r="K2023" s="73">
        <v>0.3</v>
      </c>
      <c r="L2023" s="73">
        <v>0.06</v>
      </c>
      <c r="M2023" s="1">
        <v>0.2</v>
      </c>
      <c r="N2023" s="1" t="s">
        <v>975</v>
      </c>
      <c r="O2023" s="1" t="s">
        <v>1499</v>
      </c>
      <c r="P2023" s="1">
        <v>30201020</v>
      </c>
      <c r="Q2023" s="73">
        <v>408600000</v>
      </c>
      <c r="R2023" s="74">
        <v>288.05</v>
      </c>
      <c r="S2023" s="1" t="s">
        <v>3323</v>
      </c>
      <c r="T2023" s="75">
        <v>7.2785000000000002</v>
      </c>
      <c r="U2023" s="76">
        <v>970232025.82949805</v>
      </c>
      <c r="V2023" s="77">
        <v>970232025.82949805</v>
      </c>
      <c r="W2023" s="77">
        <v>18140972878.981899</v>
      </c>
      <c r="X2023" s="76">
        <v>1.5210024820999999E-3</v>
      </c>
      <c r="Y2023" s="71">
        <v>1</v>
      </c>
      <c r="Z2023" s="71">
        <v>0</v>
      </c>
      <c r="AA2023" s="71">
        <v>0</v>
      </c>
      <c r="AB2023" s="71">
        <v>0</v>
      </c>
      <c r="AC2023" s="73">
        <v>0</v>
      </c>
      <c r="AD2023" s="73">
        <v>1</v>
      </c>
      <c r="AE2023" s="1" t="s">
        <v>3412</v>
      </c>
      <c r="AF2023" s="1" t="s">
        <v>1450</v>
      </c>
      <c r="AG2023" s="1" t="s">
        <v>1585</v>
      </c>
      <c r="AI2023" s="2" t="str">
        <f>INDEX('ISO2-ISO3'!$D$1:$D$249, MATCH($N2023, 'ISO2-ISO3'!$C$1:$C$249, 0))</f>
        <v>CHN</v>
      </c>
      <c r="AJ2023" s="2" t="str">
        <f>INDEX('WB Country Groups'!$C$2:$C$219, MATCH($AI2023, 'WB Country Groups'!$B$2:$B$219, 0))</f>
        <v>East Asia &amp; Pacific</v>
      </c>
    </row>
    <row r="2024" spans="1:36">
      <c r="A2024" s="70">
        <v>45169</v>
      </c>
      <c r="B2024" s="70">
        <v>45169</v>
      </c>
      <c r="C2024" s="71">
        <v>892400</v>
      </c>
      <c r="D2024" s="1" t="s">
        <v>8735</v>
      </c>
      <c r="E2024" s="71">
        <v>3743203</v>
      </c>
      <c r="G2024" s="1" t="s">
        <v>8736</v>
      </c>
      <c r="H2024" s="72" t="s">
        <v>8737</v>
      </c>
      <c r="I2024" s="1" t="s">
        <v>8738</v>
      </c>
      <c r="J2024" s="73">
        <v>0.3</v>
      </c>
      <c r="K2024" s="73">
        <v>0.3</v>
      </c>
      <c r="L2024" s="73">
        <v>0.06</v>
      </c>
      <c r="M2024" s="1">
        <v>0.2</v>
      </c>
      <c r="N2024" s="1" t="s">
        <v>975</v>
      </c>
      <c r="O2024" s="1" t="s">
        <v>1564</v>
      </c>
      <c r="P2024" s="1">
        <v>60201030</v>
      </c>
      <c r="Q2024" s="73">
        <v>2393912273</v>
      </c>
      <c r="R2024" s="74">
        <v>11.88</v>
      </c>
      <c r="S2024" s="1" t="s">
        <v>3323</v>
      </c>
      <c r="T2024" s="75">
        <v>7.2785000000000002</v>
      </c>
      <c r="U2024" s="76">
        <v>234441254.13126299</v>
      </c>
      <c r="V2024" s="77">
        <v>234441254.13126299</v>
      </c>
      <c r="W2024" s="77">
        <v>3982856790.80864</v>
      </c>
      <c r="X2024" s="76">
        <v>3.6752624110000001E-4</v>
      </c>
      <c r="Y2024" s="71">
        <v>0</v>
      </c>
      <c r="Z2024" s="71">
        <v>1</v>
      </c>
      <c r="AA2024" s="71">
        <v>0</v>
      </c>
      <c r="AB2024" s="71">
        <v>0</v>
      </c>
      <c r="AC2024" s="73">
        <v>1</v>
      </c>
      <c r="AD2024" s="73">
        <v>0</v>
      </c>
      <c r="AE2024" s="1" t="s">
        <v>3324</v>
      </c>
      <c r="AF2024" s="1" t="s">
        <v>1450</v>
      </c>
      <c r="AG2024" s="1" t="s">
        <v>1585</v>
      </c>
      <c r="AI2024" s="2" t="str">
        <f>INDEX('ISO2-ISO3'!$D$1:$D$249, MATCH($N2024, 'ISO2-ISO3'!$C$1:$C$249, 0))</f>
        <v>CHN</v>
      </c>
      <c r="AJ2024" s="2" t="str">
        <f>INDEX('WB Country Groups'!$C$2:$C$219, MATCH($AI2024, 'WB Country Groups'!$B$2:$B$219, 0))</f>
        <v>East Asia &amp; Pacific</v>
      </c>
    </row>
    <row r="2025" spans="1:36">
      <c r="A2025" s="70">
        <v>45169</v>
      </c>
      <c r="B2025" s="70">
        <v>45169</v>
      </c>
      <c r="C2025" s="71">
        <v>892400</v>
      </c>
      <c r="D2025" s="1" t="s">
        <v>8739</v>
      </c>
      <c r="E2025" s="71">
        <v>3747801</v>
      </c>
      <c r="G2025" s="1" t="s">
        <v>8740</v>
      </c>
      <c r="H2025" s="72" t="s">
        <v>8741</v>
      </c>
      <c r="I2025" s="1" t="s">
        <v>8742</v>
      </c>
      <c r="J2025" s="73">
        <v>0.45</v>
      </c>
      <c r="K2025" s="73">
        <v>0.45</v>
      </c>
      <c r="L2025" s="73">
        <v>0.45</v>
      </c>
      <c r="M2025" s="1">
        <v>1</v>
      </c>
      <c r="N2025" s="1" t="s">
        <v>1158</v>
      </c>
      <c r="O2025" s="1" t="s">
        <v>1462</v>
      </c>
      <c r="P2025" s="1">
        <v>15104010</v>
      </c>
      <c r="Q2025" s="73">
        <v>8239617778</v>
      </c>
      <c r="R2025" s="74">
        <v>4.8499999999999996</v>
      </c>
      <c r="S2025" s="1" t="s">
        <v>2074</v>
      </c>
      <c r="T2025" s="75">
        <v>4.6399999999999997</v>
      </c>
      <c r="U2025" s="76">
        <v>3875639181.13901</v>
      </c>
      <c r="V2025" s="77">
        <v>3875639181.13901</v>
      </c>
      <c r="W2025" s="77">
        <v>8612531513.6422405</v>
      </c>
      <c r="X2025" s="76">
        <v>6.0757186501999997E-3</v>
      </c>
      <c r="Y2025" s="71">
        <v>1</v>
      </c>
      <c r="Z2025" s="71">
        <v>0</v>
      </c>
      <c r="AA2025" s="71">
        <v>0</v>
      </c>
      <c r="AB2025" s="71">
        <v>0</v>
      </c>
      <c r="AC2025" s="73">
        <v>0</v>
      </c>
      <c r="AD2025" s="73">
        <v>1</v>
      </c>
      <c r="AE2025" s="1" t="s">
        <v>2075</v>
      </c>
      <c r="AF2025" s="1" t="s">
        <v>1450</v>
      </c>
      <c r="AG2025" s="1" t="s">
        <v>1451</v>
      </c>
      <c r="AI2025" s="2" t="str">
        <f>INDEX('ISO2-ISO3'!$D$1:$D$249, MATCH($N2025, 'ISO2-ISO3'!$C$1:$C$249, 0))</f>
        <v>MYS</v>
      </c>
      <c r="AJ2025" s="2" t="str">
        <f>INDEX('WB Country Groups'!$C$2:$C$219, MATCH($AI2025, 'WB Country Groups'!$B$2:$B$219, 0))</f>
        <v>East Asia &amp; Pacific</v>
      </c>
    </row>
    <row r="2026" spans="1:36">
      <c r="A2026" s="70">
        <v>45169</v>
      </c>
      <c r="B2026" s="70">
        <v>45169</v>
      </c>
      <c r="C2026" s="71">
        <v>892400</v>
      </c>
      <c r="D2026" s="1" t="s">
        <v>8743</v>
      </c>
      <c r="E2026" s="71">
        <v>3771401</v>
      </c>
      <c r="G2026" s="1" t="s">
        <v>8744</v>
      </c>
      <c r="H2026" s="72" t="s">
        <v>8745</v>
      </c>
      <c r="I2026" s="1" t="s">
        <v>8746</v>
      </c>
      <c r="J2026" s="73">
        <v>0.75</v>
      </c>
      <c r="K2026" s="73">
        <v>0.75</v>
      </c>
      <c r="L2026" s="73">
        <v>0.75</v>
      </c>
      <c r="M2026" s="1">
        <v>1</v>
      </c>
      <c r="N2026" s="1" t="s">
        <v>1369</v>
      </c>
      <c r="O2026" s="1" t="s">
        <v>1484</v>
      </c>
      <c r="P2026" s="1">
        <v>40203010</v>
      </c>
      <c r="Q2026" s="73">
        <v>474319000</v>
      </c>
      <c r="R2026" s="74">
        <v>7.6120000000000001</v>
      </c>
      <c r="S2026" s="1" t="s">
        <v>1669</v>
      </c>
      <c r="T2026" s="75">
        <v>0.78917255257862096</v>
      </c>
      <c r="U2026" s="76">
        <v>3431299228.7326498</v>
      </c>
      <c r="V2026" s="77">
        <v>3431299228.7326498</v>
      </c>
      <c r="W2026" s="77">
        <v>4575065638.3101997</v>
      </c>
      <c r="X2026" s="76">
        <v>5.3791407671999998E-3</v>
      </c>
      <c r="Y2026" s="71">
        <v>0</v>
      </c>
      <c r="Z2026" s="71">
        <v>1</v>
      </c>
      <c r="AA2026" s="71">
        <v>0</v>
      </c>
      <c r="AB2026" s="71">
        <v>0</v>
      </c>
      <c r="AC2026" s="73">
        <v>1</v>
      </c>
      <c r="AD2026" s="73">
        <v>0</v>
      </c>
      <c r="AE2026" s="1" t="s">
        <v>1670</v>
      </c>
      <c r="AF2026" s="1" t="s">
        <v>1450</v>
      </c>
      <c r="AG2026" s="1" t="s">
        <v>1451</v>
      </c>
      <c r="AI2026" s="2" t="str">
        <f>INDEX('ISO2-ISO3'!$D$1:$D$249, MATCH($N2026, 'ISO2-ISO3'!$C$1:$C$249, 0))</f>
        <v>GBR</v>
      </c>
      <c r="AJ2026" s="2" t="str">
        <f>INDEX('WB Country Groups'!$C$2:$C$219, MATCH($AI2026, 'WB Country Groups'!$B$2:$B$219, 0))</f>
        <v>Europe &amp; Central Asia</v>
      </c>
    </row>
    <row r="2027" spans="1:36">
      <c r="A2027" s="70">
        <v>45169</v>
      </c>
      <c r="B2027" s="70">
        <v>45169</v>
      </c>
      <c r="C2027" s="71">
        <v>892400</v>
      </c>
      <c r="D2027" s="1" t="s">
        <v>8747</v>
      </c>
      <c r="E2027" s="71">
        <v>3778801</v>
      </c>
      <c r="G2027" s="1" t="s">
        <v>8748</v>
      </c>
      <c r="H2027" s="72">
        <v>5633962</v>
      </c>
      <c r="I2027" s="1" t="s">
        <v>8749</v>
      </c>
      <c r="J2027" s="73">
        <v>0.5</v>
      </c>
      <c r="K2027" s="73">
        <v>0.5</v>
      </c>
      <c r="L2027" s="73">
        <v>0.5</v>
      </c>
      <c r="M2027" s="1">
        <v>1</v>
      </c>
      <c r="N2027" s="1" t="s">
        <v>1058</v>
      </c>
      <c r="O2027" s="1" t="s">
        <v>1474</v>
      </c>
      <c r="P2027" s="1">
        <v>45103010</v>
      </c>
      <c r="Q2027" s="73">
        <v>115500000</v>
      </c>
      <c r="R2027" s="74">
        <v>63.74</v>
      </c>
      <c r="S2027" s="1" t="s">
        <v>1456</v>
      </c>
      <c r="T2027" s="75">
        <v>0.92136177270005104</v>
      </c>
      <c r="U2027" s="76">
        <v>3995157069.75</v>
      </c>
      <c r="V2027" s="77">
        <v>3995157069.75</v>
      </c>
      <c r="W2027" s="77">
        <v>7990314139.5</v>
      </c>
      <c r="X2027" s="76">
        <v>6.2630831160000004E-3</v>
      </c>
      <c r="Y2027" s="71">
        <v>0</v>
      </c>
      <c r="Z2027" s="71">
        <v>1</v>
      </c>
      <c r="AA2027" s="71">
        <v>0</v>
      </c>
      <c r="AB2027" s="71">
        <v>0</v>
      </c>
      <c r="AC2027" s="73">
        <v>0</v>
      </c>
      <c r="AD2027" s="73">
        <v>1</v>
      </c>
      <c r="AE2027" s="1" t="s">
        <v>1523</v>
      </c>
      <c r="AF2027" s="1" t="s">
        <v>1524</v>
      </c>
      <c r="AG2027" s="1" t="s">
        <v>1451</v>
      </c>
      <c r="AI2027" s="2" t="str">
        <f>INDEX('ISO2-ISO3'!$D$1:$D$249, MATCH($N2027, 'ISO2-ISO3'!$C$1:$C$249, 0))</f>
        <v>DEU</v>
      </c>
      <c r="AJ2027" s="2" t="str">
        <f>INDEX('WB Country Groups'!$C$2:$C$219, MATCH($AI2027, 'WB Country Groups'!$B$2:$B$219, 0))</f>
        <v>Europe &amp; Central Asia</v>
      </c>
    </row>
    <row r="2028" spans="1:36">
      <c r="A2028" s="70">
        <v>45169</v>
      </c>
      <c r="B2028" s="70">
        <v>45169</v>
      </c>
      <c r="C2028" s="71">
        <v>892400</v>
      </c>
      <c r="D2028" s="1" t="s">
        <v>8750</v>
      </c>
      <c r="E2028" s="71">
        <v>3783301</v>
      </c>
      <c r="G2028" s="1" t="s">
        <v>8751</v>
      </c>
      <c r="H2028" s="72" t="s">
        <v>8752</v>
      </c>
      <c r="I2028" s="1" t="s">
        <v>8753</v>
      </c>
      <c r="J2028" s="73">
        <v>1</v>
      </c>
      <c r="K2028" s="73">
        <v>1</v>
      </c>
      <c r="L2028" s="73">
        <v>1</v>
      </c>
      <c r="M2028" s="1">
        <v>1</v>
      </c>
      <c r="N2028" s="1" t="s">
        <v>1105</v>
      </c>
      <c r="O2028" s="1" t="s">
        <v>1462</v>
      </c>
      <c r="P2028" s="1">
        <v>15103020</v>
      </c>
      <c r="Q2028" s="73">
        <v>260149162</v>
      </c>
      <c r="R2028" s="74">
        <v>38.78</v>
      </c>
      <c r="S2028" s="1" t="s">
        <v>1456</v>
      </c>
      <c r="T2028" s="75">
        <v>0.92136177270005104</v>
      </c>
      <c r="U2028" s="76">
        <v>10949645189.6364</v>
      </c>
      <c r="V2028" s="77">
        <v>10949645189.6364</v>
      </c>
      <c r="W2028" s="77">
        <v>10949645189.6364</v>
      </c>
      <c r="X2028" s="76">
        <v>1.7165417207900002E-2</v>
      </c>
      <c r="Y2028" s="71">
        <v>0</v>
      </c>
      <c r="Z2028" s="71">
        <v>1</v>
      </c>
      <c r="AA2028" s="71">
        <v>0</v>
      </c>
      <c r="AB2028" s="71">
        <v>0</v>
      </c>
      <c r="AC2028" s="73">
        <v>1</v>
      </c>
      <c r="AD2028" s="73">
        <v>0</v>
      </c>
      <c r="AE2028" s="1" t="s">
        <v>1655</v>
      </c>
      <c r="AF2028" s="1" t="s">
        <v>1450</v>
      </c>
      <c r="AG2028" s="1" t="s">
        <v>1451</v>
      </c>
      <c r="AI2028" s="2" t="str">
        <f>INDEX('ISO2-ISO3'!$D$1:$D$249, MATCH($N2028, 'ISO2-ISO3'!$C$1:$C$249, 0))</f>
        <v>IRL</v>
      </c>
      <c r="AJ2028" s="2" t="str">
        <f>INDEX('WB Country Groups'!$C$2:$C$219, MATCH($AI2028, 'WB Country Groups'!$B$2:$B$219, 0))</f>
        <v>Europe &amp; Central Asia</v>
      </c>
    </row>
    <row r="2029" spans="1:36">
      <c r="A2029" s="70">
        <v>45169</v>
      </c>
      <c r="B2029" s="70">
        <v>45169</v>
      </c>
      <c r="C2029" s="71">
        <v>892400</v>
      </c>
      <c r="D2029" s="1" t="s">
        <v>8754</v>
      </c>
      <c r="E2029" s="71">
        <v>3783501</v>
      </c>
      <c r="G2029" s="1" t="s">
        <v>8755</v>
      </c>
      <c r="H2029" s="72" t="s">
        <v>8756</v>
      </c>
      <c r="I2029" s="1" t="s">
        <v>8757</v>
      </c>
      <c r="J2029" s="73">
        <v>0.95</v>
      </c>
      <c r="K2029" s="73">
        <v>0.95</v>
      </c>
      <c r="L2029" s="73">
        <v>0.95</v>
      </c>
      <c r="M2029" s="1">
        <v>1</v>
      </c>
      <c r="N2029" s="1" t="s">
        <v>1111</v>
      </c>
      <c r="O2029" s="1" t="s">
        <v>1467</v>
      </c>
      <c r="P2029" s="1">
        <v>20104010</v>
      </c>
      <c r="Q2029" s="73">
        <v>268144246</v>
      </c>
      <c r="R2029" s="74">
        <v>37.79</v>
      </c>
      <c r="S2029" s="1" t="s">
        <v>1456</v>
      </c>
      <c r="T2029" s="75">
        <v>0.92136177270005104</v>
      </c>
      <c r="U2029" s="76">
        <v>10448135345.6987</v>
      </c>
      <c r="V2029" s="77">
        <v>10448135345.6987</v>
      </c>
      <c r="W2029" s="77">
        <v>10998037205.9986</v>
      </c>
      <c r="X2029" s="76">
        <v>1.6379215869399999E-2</v>
      </c>
      <c r="Y2029" s="71">
        <v>0</v>
      </c>
      <c r="Z2029" s="71">
        <v>1</v>
      </c>
      <c r="AA2029" s="71">
        <v>0</v>
      </c>
      <c r="AB2029" s="71">
        <v>0</v>
      </c>
      <c r="AC2029" s="73">
        <v>0</v>
      </c>
      <c r="AD2029" s="73">
        <v>1</v>
      </c>
      <c r="AE2029" s="1" t="s">
        <v>1607</v>
      </c>
      <c r="AF2029" s="1" t="s">
        <v>1608</v>
      </c>
      <c r="AG2029" s="1" t="s">
        <v>1451</v>
      </c>
      <c r="AI2029" s="2" t="str">
        <f>INDEX('ISO2-ISO3'!$D$1:$D$249, MATCH($N2029, 'ISO2-ISO3'!$C$1:$C$249, 0))</f>
        <v>ITA</v>
      </c>
      <c r="AJ2029" s="2" t="str">
        <f>INDEX('WB Country Groups'!$C$2:$C$219, MATCH($AI2029, 'WB Country Groups'!$B$2:$B$219, 0))</f>
        <v>Europe &amp; Central Asia</v>
      </c>
    </row>
    <row r="2030" spans="1:36">
      <c r="A2030" s="70">
        <v>45169</v>
      </c>
      <c r="B2030" s="70">
        <v>45169</v>
      </c>
      <c r="C2030" s="71">
        <v>892400</v>
      </c>
      <c r="D2030" s="1" t="s">
        <v>8758</v>
      </c>
      <c r="E2030" s="71">
        <v>3783701</v>
      </c>
      <c r="G2030" s="1" t="s">
        <v>8759</v>
      </c>
      <c r="H2030" s="72" t="s">
        <v>8760</v>
      </c>
      <c r="I2030" s="1" t="s">
        <v>8761</v>
      </c>
      <c r="J2030" s="73">
        <v>0.45</v>
      </c>
      <c r="K2030" s="73">
        <v>0.45</v>
      </c>
      <c r="L2030" s="73">
        <v>0.45</v>
      </c>
      <c r="M2030" s="1">
        <v>1</v>
      </c>
      <c r="N2030" s="1" t="s">
        <v>1111</v>
      </c>
      <c r="O2030" s="1" t="s">
        <v>1447</v>
      </c>
      <c r="P2030" s="1">
        <v>35101010</v>
      </c>
      <c r="Q2030" s="73">
        <v>55948257</v>
      </c>
      <c r="R2030" s="74">
        <v>97.56</v>
      </c>
      <c r="S2030" s="1" t="s">
        <v>1456</v>
      </c>
      <c r="T2030" s="75">
        <v>0.92136177270005104</v>
      </c>
      <c r="U2030" s="76">
        <v>2665880495.1457801</v>
      </c>
      <c r="V2030" s="77">
        <v>2665880495.1457801</v>
      </c>
      <c r="W2030" s="77">
        <v>5924178878.1017199</v>
      </c>
      <c r="X2030" s="76">
        <v>4.1792176945999997E-3</v>
      </c>
      <c r="Y2030" s="71">
        <v>0</v>
      </c>
      <c r="Z2030" s="71">
        <v>1</v>
      </c>
      <c r="AA2030" s="71">
        <v>0</v>
      </c>
      <c r="AB2030" s="71">
        <v>0</v>
      </c>
      <c r="AC2030" s="73">
        <v>0</v>
      </c>
      <c r="AD2030" s="73">
        <v>1</v>
      </c>
      <c r="AE2030" s="1" t="s">
        <v>1607</v>
      </c>
      <c r="AF2030" s="1" t="s">
        <v>1608</v>
      </c>
      <c r="AG2030" s="1" t="s">
        <v>1451</v>
      </c>
      <c r="AI2030" s="2" t="str">
        <f>INDEX('ISO2-ISO3'!$D$1:$D$249, MATCH($N2030, 'ISO2-ISO3'!$C$1:$C$249, 0))</f>
        <v>ITA</v>
      </c>
      <c r="AJ2030" s="2" t="str">
        <f>INDEX('WB Country Groups'!$C$2:$C$219, MATCH($AI2030, 'WB Country Groups'!$B$2:$B$219, 0))</f>
        <v>Europe &amp; Central Asia</v>
      </c>
    </row>
    <row r="2031" spans="1:36">
      <c r="A2031" s="70">
        <v>45169</v>
      </c>
      <c r="B2031" s="70">
        <v>45169</v>
      </c>
      <c r="C2031" s="71">
        <v>892400</v>
      </c>
      <c r="D2031" s="1" t="s">
        <v>8762</v>
      </c>
      <c r="E2031" s="71">
        <v>3786901</v>
      </c>
      <c r="G2031" s="1" t="s">
        <v>8763</v>
      </c>
      <c r="H2031" s="72" t="s">
        <v>8764</v>
      </c>
      <c r="I2031" s="1" t="s">
        <v>8765</v>
      </c>
      <c r="J2031" s="73">
        <v>0.35</v>
      </c>
      <c r="K2031" s="73">
        <v>0.35</v>
      </c>
      <c r="L2031" s="73">
        <v>0.35</v>
      </c>
      <c r="M2031" s="1">
        <v>1</v>
      </c>
      <c r="N2031" s="1" t="s">
        <v>945</v>
      </c>
      <c r="O2031" s="1" t="s">
        <v>1499</v>
      </c>
      <c r="P2031" s="1">
        <v>30202030</v>
      </c>
      <c r="Q2031" s="73">
        <v>2218116370</v>
      </c>
      <c r="R2031" s="74">
        <v>18.399999999999999</v>
      </c>
      <c r="S2031" s="1" t="s">
        <v>3542</v>
      </c>
      <c r="T2031" s="75">
        <v>4.9509499999999997</v>
      </c>
      <c r="U2031" s="76">
        <v>2885238070.0269599</v>
      </c>
      <c r="V2031" s="77">
        <v>2885238070.0269599</v>
      </c>
      <c r="W2031" s="77">
        <v>8243537342.9341803</v>
      </c>
      <c r="X2031" s="76">
        <v>4.5230977221999997E-3</v>
      </c>
      <c r="Y2031" s="71">
        <v>1</v>
      </c>
      <c r="Z2031" s="71">
        <v>0</v>
      </c>
      <c r="AA2031" s="71">
        <v>0</v>
      </c>
      <c r="AB2031" s="71">
        <v>0</v>
      </c>
      <c r="AC2031" s="73">
        <v>1</v>
      </c>
      <c r="AD2031" s="73">
        <v>0</v>
      </c>
      <c r="AE2031" s="1" t="s">
        <v>3543</v>
      </c>
      <c r="AF2031" s="1" t="s">
        <v>3544</v>
      </c>
      <c r="AG2031" s="1" t="s">
        <v>1451</v>
      </c>
      <c r="AI2031" s="2" t="str">
        <f>INDEX('ISO2-ISO3'!$D$1:$D$249, MATCH($N2031, 'ISO2-ISO3'!$C$1:$C$249, 0))</f>
        <v>BRA</v>
      </c>
      <c r="AJ2031" s="2" t="str">
        <f>INDEX('WB Country Groups'!$C$2:$C$219, MATCH($AI2031, 'WB Country Groups'!$B$2:$B$219, 0))</f>
        <v>Latin America &amp; Caribbean</v>
      </c>
    </row>
    <row r="2032" spans="1:36">
      <c r="A2032" s="70">
        <v>45169</v>
      </c>
      <c r="B2032" s="70">
        <v>45169</v>
      </c>
      <c r="C2032" s="71">
        <v>892400</v>
      </c>
      <c r="D2032" s="1" t="s">
        <v>8766</v>
      </c>
      <c r="E2032" s="71">
        <v>3789304</v>
      </c>
      <c r="G2032" s="1" t="s">
        <v>8767</v>
      </c>
      <c r="H2032" s="72" t="s">
        <v>8768</v>
      </c>
      <c r="I2032" s="1" t="s">
        <v>8769</v>
      </c>
      <c r="J2032" s="73">
        <v>0.7</v>
      </c>
      <c r="K2032" s="73">
        <v>0.7</v>
      </c>
      <c r="L2032" s="73">
        <v>0.7</v>
      </c>
      <c r="M2032" s="1">
        <v>1</v>
      </c>
      <c r="N2032" s="1" t="s">
        <v>945</v>
      </c>
      <c r="O2032" s="1" t="s">
        <v>1548</v>
      </c>
      <c r="P2032" s="1">
        <v>55101010</v>
      </c>
      <c r="Q2032" s="73">
        <v>307030379</v>
      </c>
      <c r="R2032" s="74">
        <v>46.1</v>
      </c>
      <c r="S2032" s="1" t="s">
        <v>3542</v>
      </c>
      <c r="T2032" s="75">
        <v>4.9509499999999997</v>
      </c>
      <c r="U2032" s="76">
        <v>2001205895.90483</v>
      </c>
      <c r="V2032" s="77">
        <v>2001205895.90483</v>
      </c>
      <c r="W2032" s="77">
        <v>4371924546.4708796</v>
      </c>
      <c r="X2032" s="76">
        <v>3.1372280586999999E-3</v>
      </c>
      <c r="Y2032" s="71">
        <v>0</v>
      </c>
      <c r="Z2032" s="71">
        <v>1</v>
      </c>
      <c r="AA2032" s="71">
        <v>0</v>
      </c>
      <c r="AB2032" s="71">
        <v>0</v>
      </c>
      <c r="AC2032" s="73">
        <v>0</v>
      </c>
      <c r="AD2032" s="73">
        <v>1</v>
      </c>
      <c r="AE2032" s="1" t="s">
        <v>3543</v>
      </c>
      <c r="AF2032" s="1" t="s">
        <v>3567</v>
      </c>
      <c r="AG2032" s="1" t="s">
        <v>1451</v>
      </c>
      <c r="AI2032" s="2" t="str">
        <f>INDEX('ISO2-ISO3'!$D$1:$D$249, MATCH($N2032, 'ISO2-ISO3'!$C$1:$C$249, 0))</f>
        <v>BRA</v>
      </c>
      <c r="AJ2032" s="2" t="str">
        <f>INDEX('WB Country Groups'!$C$2:$C$219, MATCH($AI2032, 'WB Country Groups'!$B$2:$B$219, 0))</f>
        <v>Latin America &amp; Caribbean</v>
      </c>
    </row>
    <row r="2033" spans="1:36">
      <c r="A2033" s="70">
        <v>45169</v>
      </c>
      <c r="B2033" s="70">
        <v>45169</v>
      </c>
      <c r="C2033" s="71">
        <v>892400</v>
      </c>
      <c r="D2033" s="1" t="s">
        <v>8770</v>
      </c>
      <c r="E2033" s="71">
        <v>3804902</v>
      </c>
      <c r="G2033" s="1" t="s">
        <v>8771</v>
      </c>
      <c r="H2033" s="72" t="s">
        <v>8772</v>
      </c>
      <c r="I2033" s="1" t="s">
        <v>8773</v>
      </c>
      <c r="J2033" s="73">
        <v>0.45</v>
      </c>
      <c r="K2033" s="73">
        <v>0.3</v>
      </c>
      <c r="L2033" s="73">
        <v>0.06</v>
      </c>
      <c r="M2033" s="1">
        <v>0.2</v>
      </c>
      <c r="N2033" s="1" t="s">
        <v>975</v>
      </c>
      <c r="O2033" s="1" t="s">
        <v>1474</v>
      </c>
      <c r="P2033" s="1">
        <v>45202030</v>
      </c>
      <c r="Q2033" s="73">
        <v>2483382898</v>
      </c>
      <c r="R2033" s="74">
        <v>12.55</v>
      </c>
      <c r="S2033" s="1" t="s">
        <v>3323</v>
      </c>
      <c r="T2033" s="75">
        <v>7.2785000000000002</v>
      </c>
      <c r="U2033" s="76">
        <v>256919327.08580101</v>
      </c>
      <c r="V2033" s="77">
        <v>256919327.08580101</v>
      </c>
      <c r="W2033" s="77">
        <v>4275116645.6201501</v>
      </c>
      <c r="X2033" s="76">
        <v>4.027644149E-4</v>
      </c>
      <c r="Y2033" s="71">
        <v>0</v>
      </c>
      <c r="Z2033" s="71">
        <v>1</v>
      </c>
      <c r="AA2033" s="71">
        <v>0</v>
      </c>
      <c r="AB2033" s="71">
        <v>0</v>
      </c>
      <c r="AC2033" s="73">
        <v>0.35</v>
      </c>
      <c r="AD2033" s="73">
        <v>0.65</v>
      </c>
      <c r="AE2033" s="1" t="s">
        <v>3412</v>
      </c>
      <c r="AF2033" s="1" t="s">
        <v>1450</v>
      </c>
      <c r="AG2033" s="1" t="s">
        <v>1585</v>
      </c>
      <c r="AI2033" s="2" t="str">
        <f>INDEX('ISO2-ISO3'!$D$1:$D$249, MATCH($N2033, 'ISO2-ISO3'!$C$1:$C$249, 0))</f>
        <v>CHN</v>
      </c>
      <c r="AJ2033" s="2" t="str">
        <f>INDEX('WB Country Groups'!$C$2:$C$219, MATCH($AI2033, 'WB Country Groups'!$B$2:$B$219, 0))</f>
        <v>East Asia &amp; Pacific</v>
      </c>
    </row>
    <row r="2034" spans="1:36">
      <c r="A2034" s="70">
        <v>45169</v>
      </c>
      <c r="B2034" s="70">
        <v>45169</v>
      </c>
      <c r="C2034" s="71">
        <v>892400</v>
      </c>
      <c r="D2034" s="1" t="s">
        <v>8774</v>
      </c>
      <c r="E2034" s="71">
        <v>3805202</v>
      </c>
      <c r="G2034" s="1" t="s">
        <v>8775</v>
      </c>
      <c r="H2034" s="72" t="s">
        <v>8776</v>
      </c>
      <c r="I2034" s="1" t="s">
        <v>8777</v>
      </c>
      <c r="J2034" s="73">
        <v>0.3</v>
      </c>
      <c r="K2034" s="73">
        <v>0.3</v>
      </c>
      <c r="L2034" s="73">
        <v>0.3</v>
      </c>
      <c r="M2034" s="1">
        <v>1</v>
      </c>
      <c r="N2034" s="1" t="s">
        <v>1366</v>
      </c>
      <c r="O2034" s="1" t="s">
        <v>1484</v>
      </c>
      <c r="P2034" s="1">
        <v>40101010</v>
      </c>
      <c r="Q2034" s="73">
        <v>6316598253</v>
      </c>
      <c r="R2034" s="74">
        <v>16.350000000000001</v>
      </c>
      <c r="S2034" s="1" t="s">
        <v>7800</v>
      </c>
      <c r="T2034" s="75">
        <v>3.6730499999999999</v>
      </c>
      <c r="U2034" s="76">
        <v>8435200836.0803699</v>
      </c>
      <c r="V2034" s="77">
        <v>8435200836.0803699</v>
      </c>
      <c r="W2034" s="77">
        <v>28117336120.267899</v>
      </c>
      <c r="X2034" s="76">
        <v>1.32236012287E-2</v>
      </c>
      <c r="Y2034" s="71">
        <v>1</v>
      </c>
      <c r="Z2034" s="71">
        <v>0</v>
      </c>
      <c r="AA2034" s="71">
        <v>0</v>
      </c>
      <c r="AB2034" s="71">
        <v>0</v>
      </c>
      <c r="AC2034" s="73">
        <v>1</v>
      </c>
      <c r="AD2034" s="73">
        <v>0</v>
      </c>
      <c r="AE2034" s="1" t="s">
        <v>7801</v>
      </c>
      <c r="AF2034" s="1" t="s">
        <v>1450</v>
      </c>
      <c r="AG2034" s="1" t="s">
        <v>1451</v>
      </c>
      <c r="AI2034" s="2" t="str">
        <f>INDEX('ISO2-ISO3'!$D$1:$D$249, MATCH($N2034, 'ISO2-ISO3'!$C$1:$C$249, 0))</f>
        <v>ARE</v>
      </c>
      <c r="AJ2034" s="2" t="str">
        <f>INDEX('WB Country Groups'!$C$2:$C$219, MATCH($AI2034, 'WB Country Groups'!$B$2:$B$219, 0))</f>
        <v>Middle East &amp; North Africa</v>
      </c>
    </row>
    <row r="2035" spans="1:36">
      <c r="A2035" s="70">
        <v>45169</v>
      </c>
      <c r="B2035" s="70">
        <v>45169</v>
      </c>
      <c r="C2035" s="71">
        <v>892400</v>
      </c>
      <c r="D2035" s="1" t="s">
        <v>8778</v>
      </c>
      <c r="E2035" s="71">
        <v>3807202</v>
      </c>
      <c r="G2035" s="1" t="s">
        <v>8779</v>
      </c>
      <c r="H2035" s="72" t="s">
        <v>8780</v>
      </c>
      <c r="I2035" s="1" t="s">
        <v>8781</v>
      </c>
      <c r="J2035" s="73">
        <v>0.4</v>
      </c>
      <c r="K2035" s="73">
        <v>0.4</v>
      </c>
      <c r="L2035" s="73">
        <v>0.4</v>
      </c>
      <c r="M2035" s="1">
        <v>1</v>
      </c>
      <c r="N2035" s="1" t="s">
        <v>1158</v>
      </c>
      <c r="O2035" s="1" t="s">
        <v>1467</v>
      </c>
      <c r="P2035" s="1">
        <v>20105010</v>
      </c>
      <c r="Q2035" s="73">
        <v>6815597577</v>
      </c>
      <c r="R2035" s="74">
        <v>2.2999999999999998</v>
      </c>
      <c r="S2035" s="1" t="s">
        <v>2074</v>
      </c>
      <c r="T2035" s="75">
        <v>4.6399999999999997</v>
      </c>
      <c r="U2035" s="76">
        <v>1351368485.09483</v>
      </c>
      <c r="V2035" s="77">
        <v>1351368485.09483</v>
      </c>
      <c r="W2035" s="77">
        <v>3378421212.7370701</v>
      </c>
      <c r="X2035" s="76">
        <v>2.1184982203999998E-3</v>
      </c>
      <c r="Y2035" s="71">
        <v>0</v>
      </c>
      <c r="Z2035" s="71">
        <v>1</v>
      </c>
      <c r="AA2035" s="71">
        <v>0</v>
      </c>
      <c r="AB2035" s="71">
        <v>0</v>
      </c>
      <c r="AC2035" s="73">
        <v>1</v>
      </c>
      <c r="AD2035" s="73">
        <v>0</v>
      </c>
      <c r="AE2035" s="1" t="s">
        <v>2075</v>
      </c>
      <c r="AF2035" s="1" t="s">
        <v>1450</v>
      </c>
      <c r="AG2035" s="1" t="s">
        <v>1451</v>
      </c>
      <c r="AI2035" s="2" t="str">
        <f>INDEX('ISO2-ISO3'!$D$1:$D$249, MATCH($N2035, 'ISO2-ISO3'!$C$1:$C$249, 0))</f>
        <v>MYS</v>
      </c>
      <c r="AJ2035" s="2" t="str">
        <f>INDEX('WB Country Groups'!$C$2:$C$219, MATCH($AI2035, 'WB Country Groups'!$B$2:$B$219, 0))</f>
        <v>East Asia &amp; Pacific</v>
      </c>
    </row>
    <row r="2036" spans="1:36">
      <c r="A2036" s="70">
        <v>45169</v>
      </c>
      <c r="B2036" s="70">
        <v>45169</v>
      </c>
      <c r="C2036" s="71">
        <v>892400</v>
      </c>
      <c r="D2036" s="1" t="s">
        <v>8782</v>
      </c>
      <c r="E2036" s="71">
        <v>3816001</v>
      </c>
      <c r="G2036" s="1" t="s">
        <v>8783</v>
      </c>
      <c r="H2036" s="72" t="s">
        <v>8784</v>
      </c>
      <c r="I2036" s="1" t="s">
        <v>8785</v>
      </c>
      <c r="J2036" s="73">
        <v>0.55000000000000004</v>
      </c>
      <c r="K2036" s="73">
        <v>0.55000000000000004</v>
      </c>
      <c r="L2036" s="73">
        <v>0.55000000000000004</v>
      </c>
      <c r="M2036" s="1">
        <v>1</v>
      </c>
      <c r="N2036" s="1" t="s">
        <v>1311</v>
      </c>
      <c r="O2036" s="1" t="s">
        <v>1484</v>
      </c>
      <c r="P2036" s="1">
        <v>40101010</v>
      </c>
      <c r="Q2036" s="73">
        <v>7502131619</v>
      </c>
      <c r="R2036" s="74">
        <v>3.734</v>
      </c>
      <c r="S2036" s="1" t="s">
        <v>1456</v>
      </c>
      <c r="T2036" s="75">
        <v>0.92136177270005104</v>
      </c>
      <c r="U2036" s="76">
        <v>16722126055.6423</v>
      </c>
      <c r="V2036" s="77">
        <v>16722126055.6423</v>
      </c>
      <c r="W2036" s="77">
        <v>30403865555.713299</v>
      </c>
      <c r="X2036" s="76">
        <v>2.6214755398699999E-2</v>
      </c>
      <c r="Y2036" s="71">
        <v>1</v>
      </c>
      <c r="Z2036" s="71">
        <v>0</v>
      </c>
      <c r="AA2036" s="71">
        <v>0</v>
      </c>
      <c r="AB2036" s="71">
        <v>0</v>
      </c>
      <c r="AC2036" s="73">
        <v>1</v>
      </c>
      <c r="AD2036" s="73">
        <v>0</v>
      </c>
      <c r="AE2036" s="1" t="s">
        <v>1647</v>
      </c>
      <c r="AF2036" s="1" t="s">
        <v>1450</v>
      </c>
      <c r="AG2036" s="1" t="s">
        <v>1451</v>
      </c>
      <c r="AI2036" s="2" t="str">
        <f>INDEX('ISO2-ISO3'!$D$1:$D$249, MATCH($N2036, 'ISO2-ISO3'!$C$1:$C$249, 0))</f>
        <v>ESP</v>
      </c>
      <c r="AJ2036" s="2" t="str">
        <f>INDEX('WB Country Groups'!$C$2:$C$219, MATCH($AI2036, 'WB Country Groups'!$B$2:$B$219, 0))</f>
        <v>Europe &amp; Central Asia</v>
      </c>
    </row>
    <row r="2037" spans="1:36">
      <c r="A2037" s="70">
        <v>45169</v>
      </c>
      <c r="B2037" s="70">
        <v>45169</v>
      </c>
      <c r="C2037" s="71">
        <v>892400</v>
      </c>
      <c r="D2037" s="1" t="s">
        <v>8786</v>
      </c>
      <c r="E2037" s="71">
        <v>3821201</v>
      </c>
      <c r="F2037" s="1" t="s">
        <v>8787</v>
      </c>
      <c r="G2037" s="1" t="s">
        <v>8788</v>
      </c>
      <c r="H2037" s="72" t="s">
        <v>8789</v>
      </c>
      <c r="I2037" s="1" t="s">
        <v>8790</v>
      </c>
      <c r="J2037" s="73">
        <v>0.75</v>
      </c>
      <c r="K2037" s="73">
        <v>0.75</v>
      </c>
      <c r="L2037" s="73">
        <v>0.75</v>
      </c>
      <c r="M2037" s="1">
        <v>1</v>
      </c>
      <c r="N2037" s="1" t="s">
        <v>1375</v>
      </c>
      <c r="O2037" s="1" t="s">
        <v>1484</v>
      </c>
      <c r="P2037" s="1">
        <v>40203010</v>
      </c>
      <c r="Q2037" s="73">
        <v>458535550</v>
      </c>
      <c r="R2037" s="74">
        <v>15.92</v>
      </c>
      <c r="S2037" s="1" t="s">
        <v>1448</v>
      </c>
      <c r="T2037" s="75">
        <v>1</v>
      </c>
      <c r="U2037" s="76">
        <v>5474914467</v>
      </c>
      <c r="V2037" s="77">
        <v>5474914467</v>
      </c>
      <c r="W2037" s="77">
        <v>7299885956</v>
      </c>
      <c r="X2037" s="76">
        <v>8.5828526290999997E-3</v>
      </c>
      <c r="Y2037" s="71">
        <v>0</v>
      </c>
      <c r="Z2037" s="71">
        <v>1</v>
      </c>
      <c r="AA2037" s="71">
        <v>0</v>
      </c>
      <c r="AB2037" s="71">
        <v>0</v>
      </c>
      <c r="AC2037" s="73">
        <v>1</v>
      </c>
      <c r="AD2037" s="73">
        <v>0</v>
      </c>
      <c r="AE2037" s="1" t="s">
        <v>1449</v>
      </c>
      <c r="AF2037" s="1" t="s">
        <v>1450</v>
      </c>
      <c r="AG2037" s="1" t="s">
        <v>1451</v>
      </c>
      <c r="AI2037" s="2" t="str">
        <f>INDEX('ISO2-ISO3'!$D$1:$D$249, MATCH($N2037, 'ISO2-ISO3'!$C$1:$C$249, 0))</f>
        <v>USA</v>
      </c>
      <c r="AJ2037" s="2" t="str">
        <f>INDEX('WB Country Groups'!$C$2:$C$219, MATCH($AI2037, 'WB Country Groups'!$B$2:$B$219, 0))</f>
        <v>North America</v>
      </c>
    </row>
    <row r="2038" spans="1:36">
      <c r="A2038" s="70">
        <v>45169</v>
      </c>
      <c r="B2038" s="70">
        <v>45169</v>
      </c>
      <c r="C2038" s="71">
        <v>892400</v>
      </c>
      <c r="D2038" s="1" t="s">
        <v>604</v>
      </c>
      <c r="E2038" s="71">
        <v>3825701</v>
      </c>
      <c r="G2038" s="1" t="s">
        <v>8791</v>
      </c>
      <c r="H2038" s="72" t="s">
        <v>8792</v>
      </c>
      <c r="I2038" s="1" t="s">
        <v>8793</v>
      </c>
      <c r="J2038" s="73">
        <v>1</v>
      </c>
      <c r="K2038" s="73">
        <v>1</v>
      </c>
      <c r="L2038" s="73">
        <v>1</v>
      </c>
      <c r="M2038" s="1">
        <v>1</v>
      </c>
      <c r="N2038" s="1" t="s">
        <v>945</v>
      </c>
      <c r="O2038" s="1" t="s">
        <v>1484</v>
      </c>
      <c r="P2038" s="1">
        <v>40203040</v>
      </c>
      <c r="Q2038" s="73">
        <v>5819000000</v>
      </c>
      <c r="R2038" s="74">
        <v>12.93</v>
      </c>
      <c r="S2038" s="1" t="s">
        <v>3542</v>
      </c>
      <c r="T2038" s="75">
        <v>4.9509499999999997</v>
      </c>
      <c r="U2038" s="76">
        <v>15197016734.1621</v>
      </c>
      <c r="V2038" s="77">
        <v>15197016734.1621</v>
      </c>
      <c r="W2038" s="77">
        <v>15197016734.1621</v>
      </c>
      <c r="X2038" s="76">
        <v>2.38238890886E-2</v>
      </c>
      <c r="Y2038" s="71">
        <v>1</v>
      </c>
      <c r="Z2038" s="71">
        <v>0</v>
      </c>
      <c r="AA2038" s="71">
        <v>0</v>
      </c>
      <c r="AB2038" s="71">
        <v>0</v>
      </c>
      <c r="AC2038" s="73">
        <v>0</v>
      </c>
      <c r="AD2038" s="73">
        <v>1</v>
      </c>
      <c r="AE2038" s="1" t="s">
        <v>3543</v>
      </c>
      <c r="AF2038" s="1" t="s">
        <v>3544</v>
      </c>
      <c r="AG2038" s="1" t="s">
        <v>1451</v>
      </c>
      <c r="AI2038" s="2" t="str">
        <f>INDEX('ISO2-ISO3'!$D$1:$D$249, MATCH($N2038, 'ISO2-ISO3'!$C$1:$C$249, 0))</f>
        <v>BRA</v>
      </c>
      <c r="AJ2038" s="2" t="str">
        <f>INDEX('WB Country Groups'!$C$2:$C$219, MATCH($AI2038, 'WB Country Groups'!$B$2:$B$219, 0))</f>
        <v>Latin America &amp; Caribbean</v>
      </c>
    </row>
    <row r="2039" spans="1:36">
      <c r="A2039" s="70">
        <v>45169</v>
      </c>
      <c r="B2039" s="70">
        <v>45169</v>
      </c>
      <c r="C2039" s="71">
        <v>892400</v>
      </c>
      <c r="D2039" s="1" t="s">
        <v>8794</v>
      </c>
      <c r="E2039" s="71">
        <v>3826102</v>
      </c>
      <c r="G2039" s="1" t="s">
        <v>8795</v>
      </c>
      <c r="H2039" s="72" t="s">
        <v>8796</v>
      </c>
      <c r="I2039" s="1" t="s">
        <v>8797</v>
      </c>
      <c r="J2039" s="73">
        <v>1</v>
      </c>
      <c r="K2039" s="73">
        <v>1</v>
      </c>
      <c r="L2039" s="73">
        <v>1</v>
      </c>
      <c r="M2039" s="1">
        <v>1</v>
      </c>
      <c r="N2039" s="1" t="s">
        <v>975</v>
      </c>
      <c r="O2039" s="1" t="s">
        <v>1467</v>
      </c>
      <c r="P2039" s="1">
        <v>20103010</v>
      </c>
      <c r="Q2039" s="73">
        <v>4207390000</v>
      </c>
      <c r="R2039" s="74">
        <v>4.1500000000000004</v>
      </c>
      <c r="S2039" s="1" t="s">
        <v>1565</v>
      </c>
      <c r="T2039" s="75">
        <v>7.8417500000000002</v>
      </c>
      <c r="U2039" s="76">
        <v>2226629068.7665401</v>
      </c>
      <c r="V2039" s="77">
        <v>2226629068.7665401</v>
      </c>
      <c r="W2039" s="77">
        <v>21108168681.6852</v>
      </c>
      <c r="X2039" s="76">
        <v>3.4906169350999998E-3</v>
      </c>
      <c r="Y2039" s="71">
        <v>1</v>
      </c>
      <c r="Z2039" s="71">
        <v>0</v>
      </c>
      <c r="AA2039" s="71">
        <v>0</v>
      </c>
      <c r="AB2039" s="71">
        <v>0</v>
      </c>
      <c r="AC2039" s="73">
        <v>1</v>
      </c>
      <c r="AD2039" s="73">
        <v>0</v>
      </c>
      <c r="AE2039" s="1" t="s">
        <v>1566</v>
      </c>
      <c r="AF2039" s="1" t="s">
        <v>1450</v>
      </c>
      <c r="AG2039" s="1" t="s">
        <v>3494</v>
      </c>
      <c r="AI2039" s="2" t="str">
        <f>INDEX('ISO2-ISO3'!$D$1:$D$249, MATCH($N2039, 'ISO2-ISO3'!$C$1:$C$249, 0))</f>
        <v>CHN</v>
      </c>
      <c r="AJ2039" s="2" t="str">
        <f>INDEX('WB Country Groups'!$C$2:$C$219, MATCH($AI2039, 'WB Country Groups'!$B$2:$B$219, 0))</f>
        <v>East Asia &amp; Pacific</v>
      </c>
    </row>
    <row r="2040" spans="1:36">
      <c r="A2040" s="70">
        <v>45169</v>
      </c>
      <c r="B2040" s="70">
        <v>45169</v>
      </c>
      <c r="C2040" s="71">
        <v>892400</v>
      </c>
      <c r="D2040" s="1" t="s">
        <v>8798</v>
      </c>
      <c r="E2040" s="71">
        <v>3826103</v>
      </c>
      <c r="G2040" s="1" t="s">
        <v>8799</v>
      </c>
      <c r="H2040" s="72" t="s">
        <v>8800</v>
      </c>
      <c r="I2040" s="1" t="s">
        <v>8801</v>
      </c>
      <c r="J2040" s="73">
        <v>0.4</v>
      </c>
      <c r="K2040" s="73">
        <v>0.3</v>
      </c>
      <c r="L2040" s="73">
        <v>0.06</v>
      </c>
      <c r="M2040" s="1">
        <v>0.2</v>
      </c>
      <c r="N2040" s="1" t="s">
        <v>975</v>
      </c>
      <c r="O2040" s="1" t="s">
        <v>1467</v>
      </c>
      <c r="P2040" s="1">
        <v>20103010</v>
      </c>
      <c r="Q2040" s="73">
        <v>20544805983</v>
      </c>
      <c r="R2040" s="74">
        <v>6.7</v>
      </c>
      <c r="S2040" s="1" t="s">
        <v>3323</v>
      </c>
      <c r="T2040" s="75">
        <v>7.2785000000000002</v>
      </c>
      <c r="U2040" s="76">
        <v>1134713471.89201</v>
      </c>
      <c r="V2040" s="77">
        <v>1134713471.89201</v>
      </c>
      <c r="W2040" s="77">
        <v>21108168681.6852</v>
      </c>
      <c r="X2040" s="76">
        <v>1.7788549144E-3</v>
      </c>
      <c r="Y2040" s="71">
        <v>1</v>
      </c>
      <c r="Z2040" s="71">
        <v>0</v>
      </c>
      <c r="AA2040" s="71">
        <v>0</v>
      </c>
      <c r="AB2040" s="71">
        <v>0</v>
      </c>
      <c r="AC2040" s="73">
        <v>1</v>
      </c>
      <c r="AD2040" s="73">
        <v>0</v>
      </c>
      <c r="AE2040" s="1" t="s">
        <v>3324</v>
      </c>
      <c r="AF2040" s="1" t="s">
        <v>1450</v>
      </c>
      <c r="AG2040" s="1" t="s">
        <v>1585</v>
      </c>
      <c r="AI2040" s="2" t="str">
        <f>INDEX('ISO2-ISO3'!$D$1:$D$249, MATCH($N2040, 'ISO2-ISO3'!$C$1:$C$249, 0))</f>
        <v>CHN</v>
      </c>
      <c r="AJ2040" s="2" t="str">
        <f>INDEX('WB Country Groups'!$C$2:$C$219, MATCH($AI2040, 'WB Country Groups'!$B$2:$B$219, 0))</f>
        <v>East Asia &amp; Pacific</v>
      </c>
    </row>
    <row r="2041" spans="1:36">
      <c r="A2041" s="70">
        <v>45169</v>
      </c>
      <c r="B2041" s="70">
        <v>45169</v>
      </c>
      <c r="C2041" s="71">
        <v>892400</v>
      </c>
      <c r="D2041" s="1" t="s">
        <v>8802</v>
      </c>
      <c r="E2041" s="71">
        <v>3830801</v>
      </c>
      <c r="F2041" s="1">
        <v>574795100</v>
      </c>
      <c r="G2041" s="1" t="s">
        <v>8803</v>
      </c>
      <c r="H2041" s="72" t="s">
        <v>8804</v>
      </c>
      <c r="I2041" s="1" t="s">
        <v>8805</v>
      </c>
      <c r="J2041" s="73">
        <v>0.85</v>
      </c>
      <c r="K2041" s="73">
        <v>0.85</v>
      </c>
      <c r="L2041" s="73">
        <v>0.85</v>
      </c>
      <c r="M2041" s="1">
        <v>1</v>
      </c>
      <c r="N2041" s="1" t="s">
        <v>1375</v>
      </c>
      <c r="O2041" s="1" t="s">
        <v>1447</v>
      </c>
      <c r="P2041" s="1">
        <v>35101010</v>
      </c>
      <c r="Q2041" s="73">
        <v>52601943</v>
      </c>
      <c r="R2041" s="74">
        <v>114.28</v>
      </c>
      <c r="S2041" s="1" t="s">
        <v>1448</v>
      </c>
      <c r="T2041" s="75">
        <v>1</v>
      </c>
      <c r="U2041" s="76">
        <v>5109647539.1339998</v>
      </c>
      <c r="V2041" s="77">
        <v>5109647539.1339998</v>
      </c>
      <c r="W2041" s="77">
        <v>6011350046.04</v>
      </c>
      <c r="X2041" s="76">
        <v>8.0102350602000005E-3</v>
      </c>
      <c r="Y2041" s="71">
        <v>0</v>
      </c>
      <c r="Z2041" s="71">
        <v>1</v>
      </c>
      <c r="AA2041" s="71">
        <v>0</v>
      </c>
      <c r="AB2041" s="71">
        <v>0</v>
      </c>
      <c r="AC2041" s="73">
        <v>0</v>
      </c>
      <c r="AD2041" s="73">
        <v>1</v>
      </c>
      <c r="AE2041" s="1" t="s">
        <v>1475</v>
      </c>
      <c r="AF2041" s="1" t="s">
        <v>1450</v>
      </c>
      <c r="AG2041" s="1" t="s">
        <v>1451</v>
      </c>
      <c r="AI2041" s="2" t="str">
        <f>INDEX('ISO2-ISO3'!$D$1:$D$249, MATCH($N2041, 'ISO2-ISO3'!$C$1:$C$249, 0))</f>
        <v>USA</v>
      </c>
      <c r="AJ2041" s="2" t="str">
        <f>INDEX('WB Country Groups'!$C$2:$C$219, MATCH($AI2041, 'WB Country Groups'!$B$2:$B$219, 0))</f>
        <v>North America</v>
      </c>
    </row>
    <row r="2042" spans="1:36">
      <c r="A2042" s="70">
        <v>45169</v>
      </c>
      <c r="B2042" s="70">
        <v>45169</v>
      </c>
      <c r="C2042" s="71">
        <v>892400</v>
      </c>
      <c r="D2042" s="1" t="s">
        <v>8806</v>
      </c>
      <c r="E2042" s="71">
        <v>3830901</v>
      </c>
      <c r="F2042" s="1" t="s">
        <v>8807</v>
      </c>
      <c r="G2042" s="1" t="s">
        <v>8808</v>
      </c>
      <c r="H2042" s="72" t="s">
        <v>8809</v>
      </c>
      <c r="I2042" s="1" t="s">
        <v>8810</v>
      </c>
      <c r="J2042" s="73">
        <v>0.9</v>
      </c>
      <c r="K2042" s="73">
        <v>0.9</v>
      </c>
      <c r="L2042" s="73">
        <v>0.9</v>
      </c>
      <c r="M2042" s="1">
        <v>1</v>
      </c>
      <c r="N2042" s="1" t="s">
        <v>1375</v>
      </c>
      <c r="O2042" s="1" t="s">
        <v>1455</v>
      </c>
      <c r="P2042" s="1">
        <v>25503030</v>
      </c>
      <c r="Q2042" s="73">
        <v>50257751</v>
      </c>
      <c r="R2042" s="74">
        <v>1372.36</v>
      </c>
      <c r="S2042" s="1" t="s">
        <v>1448</v>
      </c>
      <c r="T2042" s="75">
        <v>1</v>
      </c>
      <c r="U2042" s="76">
        <v>62074554446.124001</v>
      </c>
      <c r="V2042" s="77">
        <v>62074554446.124001</v>
      </c>
      <c r="W2042" s="77">
        <v>68971727162.360001</v>
      </c>
      <c r="X2042" s="76">
        <v>9.7312342693299997E-2</v>
      </c>
      <c r="Y2042" s="71">
        <v>1</v>
      </c>
      <c r="Z2042" s="71">
        <v>0</v>
      </c>
      <c r="AA2042" s="71">
        <v>0</v>
      </c>
      <c r="AB2042" s="71">
        <v>0</v>
      </c>
      <c r="AC2042" s="73">
        <v>0</v>
      </c>
      <c r="AD2042" s="73">
        <v>1</v>
      </c>
      <c r="AE2042" s="1" t="s">
        <v>1475</v>
      </c>
      <c r="AF2042" s="1" t="s">
        <v>1450</v>
      </c>
      <c r="AG2042" s="1" t="s">
        <v>1451</v>
      </c>
      <c r="AI2042" s="2" t="str">
        <f>INDEX('ISO2-ISO3'!$D$1:$D$249, MATCH($N2042, 'ISO2-ISO3'!$C$1:$C$249, 0))</f>
        <v>USA</v>
      </c>
      <c r="AJ2042" s="2" t="str">
        <f>INDEX('WB Country Groups'!$C$2:$C$219, MATCH($AI2042, 'WB Country Groups'!$B$2:$B$219, 0))</f>
        <v>North America</v>
      </c>
    </row>
    <row r="2043" spans="1:36">
      <c r="A2043" s="70">
        <v>45169</v>
      </c>
      <c r="B2043" s="70">
        <v>45169</v>
      </c>
      <c r="C2043" s="71">
        <v>892400</v>
      </c>
      <c r="D2043" s="1" t="s">
        <v>8811</v>
      </c>
      <c r="E2043" s="71">
        <v>3832101</v>
      </c>
      <c r="F2043" s="1" t="s">
        <v>8812</v>
      </c>
      <c r="G2043" s="1" t="s">
        <v>8813</v>
      </c>
      <c r="H2043" s="72" t="s">
        <v>8814</v>
      </c>
      <c r="I2043" s="1" t="s">
        <v>8815</v>
      </c>
      <c r="J2043" s="73">
        <v>1</v>
      </c>
      <c r="K2043" s="73">
        <v>1</v>
      </c>
      <c r="L2043" s="73">
        <v>1</v>
      </c>
      <c r="M2043" s="1">
        <v>1</v>
      </c>
      <c r="N2043" s="1" t="s">
        <v>1375</v>
      </c>
      <c r="O2043" s="1" t="s">
        <v>1455</v>
      </c>
      <c r="P2043" s="1">
        <v>25504040</v>
      </c>
      <c r="Q2043" s="73">
        <v>50195089</v>
      </c>
      <c r="R2043" s="74">
        <v>415.03</v>
      </c>
      <c r="S2043" s="1" t="s">
        <v>1448</v>
      </c>
      <c r="T2043" s="75">
        <v>1</v>
      </c>
      <c r="U2043" s="76">
        <v>20832467787.669998</v>
      </c>
      <c r="V2043" s="77">
        <v>20832467787.669998</v>
      </c>
      <c r="W2043" s="77">
        <v>20832467787.669998</v>
      </c>
      <c r="X2043" s="76">
        <v>3.2658409916800003E-2</v>
      </c>
      <c r="Y2043" s="71">
        <v>0</v>
      </c>
      <c r="Z2043" s="71">
        <v>1</v>
      </c>
      <c r="AA2043" s="71">
        <v>0</v>
      </c>
      <c r="AB2043" s="71">
        <v>0</v>
      </c>
      <c r="AC2043" s="73">
        <v>0</v>
      </c>
      <c r="AD2043" s="73">
        <v>1</v>
      </c>
      <c r="AE2043" s="1" t="s">
        <v>1475</v>
      </c>
      <c r="AF2043" s="1" t="s">
        <v>1450</v>
      </c>
      <c r="AG2043" s="1" t="s">
        <v>1451</v>
      </c>
      <c r="AI2043" s="2" t="str">
        <f>INDEX('ISO2-ISO3'!$D$1:$D$249, MATCH($N2043, 'ISO2-ISO3'!$C$1:$C$249, 0))</f>
        <v>USA</v>
      </c>
      <c r="AJ2043" s="2" t="str">
        <f>INDEX('WB Country Groups'!$C$2:$C$219, MATCH($AI2043, 'WB Country Groups'!$B$2:$B$219, 0))</f>
        <v>North America</v>
      </c>
    </row>
    <row r="2044" spans="1:36">
      <c r="A2044" s="70">
        <v>45169</v>
      </c>
      <c r="B2044" s="70">
        <v>45169</v>
      </c>
      <c r="C2044" s="71">
        <v>892400</v>
      </c>
      <c r="D2044" s="1" t="s">
        <v>8816</v>
      </c>
      <c r="E2044" s="71">
        <v>3832501</v>
      </c>
      <c r="F2044" s="1">
        <v>928563402</v>
      </c>
      <c r="G2044" s="1" t="s">
        <v>8817</v>
      </c>
      <c r="H2044" s="72" t="s">
        <v>8818</v>
      </c>
      <c r="I2044" s="1" t="s">
        <v>8819</v>
      </c>
      <c r="J2044" s="73">
        <v>0.55000000000000004</v>
      </c>
      <c r="K2044" s="73">
        <v>0.55000000000000004</v>
      </c>
      <c r="L2044" s="73">
        <v>0.55000000000000004</v>
      </c>
      <c r="M2044" s="1">
        <v>1</v>
      </c>
      <c r="N2044" s="1" t="s">
        <v>1375</v>
      </c>
      <c r="O2044" s="1" t="s">
        <v>1474</v>
      </c>
      <c r="P2044" s="1">
        <v>45103020</v>
      </c>
      <c r="Q2044" s="73">
        <v>428483378</v>
      </c>
      <c r="R2044" s="74">
        <v>168.78</v>
      </c>
      <c r="S2044" s="1" t="s">
        <v>1448</v>
      </c>
      <c r="T2044" s="75">
        <v>1</v>
      </c>
      <c r="U2044" s="76">
        <v>39775683496.362</v>
      </c>
      <c r="V2044" s="77">
        <v>39775683496.362</v>
      </c>
      <c r="W2044" s="77">
        <v>72319424538.839996</v>
      </c>
      <c r="X2044" s="76">
        <v>6.2355098281399998E-2</v>
      </c>
      <c r="Y2044" s="71">
        <v>1</v>
      </c>
      <c r="Z2044" s="71">
        <v>0</v>
      </c>
      <c r="AA2044" s="71">
        <v>0</v>
      </c>
      <c r="AB2044" s="71">
        <v>0</v>
      </c>
      <c r="AC2044" s="73">
        <v>0</v>
      </c>
      <c r="AD2044" s="73">
        <v>1</v>
      </c>
      <c r="AE2044" s="1" t="s">
        <v>1449</v>
      </c>
      <c r="AF2044" s="1" t="s">
        <v>1450</v>
      </c>
      <c r="AG2044" s="1" t="s">
        <v>1585</v>
      </c>
      <c r="AI2044" s="2" t="str">
        <f>INDEX('ISO2-ISO3'!$D$1:$D$249, MATCH($N2044, 'ISO2-ISO3'!$C$1:$C$249, 0))</f>
        <v>USA</v>
      </c>
      <c r="AJ2044" s="2" t="str">
        <f>INDEX('WB Country Groups'!$C$2:$C$219, MATCH($AI2044, 'WB Country Groups'!$B$2:$B$219, 0))</f>
        <v>North America</v>
      </c>
    </row>
    <row r="2045" spans="1:36">
      <c r="A2045" s="70">
        <v>45169</v>
      </c>
      <c r="B2045" s="70">
        <v>45169</v>
      </c>
      <c r="C2045" s="71">
        <v>892400</v>
      </c>
      <c r="D2045" s="1" t="s">
        <v>8820</v>
      </c>
      <c r="E2045" s="71">
        <v>3833403</v>
      </c>
      <c r="G2045" s="1" t="s">
        <v>8821</v>
      </c>
      <c r="H2045" s="72" t="s">
        <v>8822</v>
      </c>
      <c r="I2045" s="1" t="s">
        <v>8823</v>
      </c>
      <c r="J2045" s="73">
        <v>0.6</v>
      </c>
      <c r="K2045" s="73">
        <v>0.3</v>
      </c>
      <c r="L2045" s="73">
        <v>0.06</v>
      </c>
      <c r="M2045" s="1">
        <v>0.2</v>
      </c>
      <c r="N2045" s="1" t="s">
        <v>975</v>
      </c>
      <c r="O2045" s="1" t="s">
        <v>1467</v>
      </c>
      <c r="P2045" s="1">
        <v>20104020</v>
      </c>
      <c r="Q2045" s="73">
        <v>3451495248</v>
      </c>
      <c r="R2045" s="74">
        <v>9.5</v>
      </c>
      <c r="S2045" s="1" t="s">
        <v>3323</v>
      </c>
      <c r="T2045" s="75">
        <v>7.2785000000000002</v>
      </c>
      <c r="U2045" s="76">
        <v>270296392.30061102</v>
      </c>
      <c r="V2045" s="77">
        <v>270296392.30061102</v>
      </c>
      <c r="W2045" s="77">
        <v>4904139388.5504398</v>
      </c>
      <c r="X2045" s="76">
        <v>4.2373522279999997E-4</v>
      </c>
      <c r="Y2045" s="71">
        <v>1</v>
      </c>
      <c r="Z2045" s="71">
        <v>0</v>
      </c>
      <c r="AA2045" s="71">
        <v>0</v>
      </c>
      <c r="AB2045" s="71">
        <v>0</v>
      </c>
      <c r="AC2045" s="73">
        <v>1</v>
      </c>
      <c r="AD2045" s="73">
        <v>0</v>
      </c>
      <c r="AE2045" s="1" t="s">
        <v>3412</v>
      </c>
      <c r="AF2045" s="1" t="s">
        <v>1450</v>
      </c>
      <c r="AG2045" s="1" t="s">
        <v>1585</v>
      </c>
      <c r="AI2045" s="2" t="str">
        <f>INDEX('ISO2-ISO3'!$D$1:$D$249, MATCH($N2045, 'ISO2-ISO3'!$C$1:$C$249, 0))</f>
        <v>CHN</v>
      </c>
      <c r="AJ2045" s="2" t="str">
        <f>INDEX('WB Country Groups'!$C$2:$C$219, MATCH($AI2045, 'WB Country Groups'!$B$2:$B$219, 0))</f>
        <v>East Asia &amp; Pacific</v>
      </c>
    </row>
    <row r="2046" spans="1:36">
      <c r="A2046" s="70">
        <v>45169</v>
      </c>
      <c r="B2046" s="70">
        <v>45169</v>
      </c>
      <c r="C2046" s="71">
        <v>892400</v>
      </c>
      <c r="D2046" s="1" t="s">
        <v>8824</v>
      </c>
      <c r="E2046" s="71">
        <v>3833802</v>
      </c>
      <c r="G2046" s="1" t="s">
        <v>8825</v>
      </c>
      <c r="H2046" s="72" t="s">
        <v>8826</v>
      </c>
      <c r="I2046" s="1" t="s">
        <v>8827</v>
      </c>
      <c r="J2046" s="73">
        <v>0.6</v>
      </c>
      <c r="K2046" s="73">
        <v>0.3</v>
      </c>
      <c r="L2046" s="73">
        <v>0.06</v>
      </c>
      <c r="M2046" s="1">
        <v>0.2</v>
      </c>
      <c r="N2046" s="1" t="s">
        <v>975</v>
      </c>
      <c r="O2046" s="1" t="s">
        <v>1484</v>
      </c>
      <c r="P2046" s="1">
        <v>40101010</v>
      </c>
      <c r="Q2046" s="73">
        <v>21142984268</v>
      </c>
      <c r="R2046" s="74">
        <v>4.47</v>
      </c>
      <c r="S2046" s="1" t="s">
        <v>3323</v>
      </c>
      <c r="T2046" s="75">
        <v>7.2785000000000002</v>
      </c>
      <c r="U2046" s="76">
        <v>779082006.00090694</v>
      </c>
      <c r="V2046" s="77">
        <v>779082006.00090694</v>
      </c>
      <c r="W2046" s="77">
        <v>12963861029.5959</v>
      </c>
      <c r="X2046" s="76">
        <v>1.2213425586000001E-3</v>
      </c>
      <c r="Y2046" s="71">
        <v>1</v>
      </c>
      <c r="Z2046" s="71">
        <v>0</v>
      </c>
      <c r="AA2046" s="71">
        <v>0</v>
      </c>
      <c r="AB2046" s="71">
        <v>0</v>
      </c>
      <c r="AC2046" s="73">
        <v>1</v>
      </c>
      <c r="AD2046" s="73">
        <v>0</v>
      </c>
      <c r="AE2046" s="1" t="s">
        <v>3324</v>
      </c>
      <c r="AF2046" s="1" t="s">
        <v>1450</v>
      </c>
      <c r="AG2046" s="1" t="s">
        <v>1585</v>
      </c>
      <c r="AI2046" s="2" t="str">
        <f>INDEX('ISO2-ISO3'!$D$1:$D$249, MATCH($N2046, 'ISO2-ISO3'!$C$1:$C$249, 0))</f>
        <v>CHN</v>
      </c>
      <c r="AJ2046" s="2" t="str">
        <f>INDEX('WB Country Groups'!$C$2:$C$219, MATCH($AI2046, 'WB Country Groups'!$B$2:$B$219, 0))</f>
        <v>East Asia &amp; Pacific</v>
      </c>
    </row>
    <row r="2047" spans="1:36">
      <c r="A2047" s="70">
        <v>45169</v>
      </c>
      <c r="B2047" s="70">
        <v>45169</v>
      </c>
      <c r="C2047" s="71">
        <v>892400</v>
      </c>
      <c r="D2047" s="1" t="s">
        <v>8828</v>
      </c>
      <c r="E2047" s="71">
        <v>3834002</v>
      </c>
      <c r="G2047" s="1" t="s">
        <v>8829</v>
      </c>
      <c r="H2047" s="72" t="s">
        <v>8830</v>
      </c>
      <c r="I2047" s="1" t="s">
        <v>8831</v>
      </c>
      <c r="J2047" s="73">
        <v>0.95</v>
      </c>
      <c r="K2047" s="73">
        <v>0.95</v>
      </c>
      <c r="L2047" s="73">
        <v>0.95</v>
      </c>
      <c r="M2047" s="1">
        <v>1</v>
      </c>
      <c r="N2047" s="1" t="s">
        <v>975</v>
      </c>
      <c r="O2047" s="1" t="s">
        <v>1484</v>
      </c>
      <c r="P2047" s="1">
        <v>40301030</v>
      </c>
      <c r="Q2047" s="73">
        <v>2775300000</v>
      </c>
      <c r="R2047" s="74">
        <v>17.96</v>
      </c>
      <c r="S2047" s="1" t="s">
        <v>1565</v>
      </c>
      <c r="T2047" s="75">
        <v>7.8417500000000002</v>
      </c>
      <c r="U2047" s="76">
        <v>6038469550.8017998</v>
      </c>
      <c r="V2047" s="77">
        <v>6038469550.8017998</v>
      </c>
      <c r="W2047" s="77">
        <v>32364849799.453999</v>
      </c>
      <c r="X2047" s="76">
        <v>9.4663203548000004E-3</v>
      </c>
      <c r="Y2047" s="71">
        <v>1</v>
      </c>
      <c r="Z2047" s="71">
        <v>0</v>
      </c>
      <c r="AA2047" s="71">
        <v>0</v>
      </c>
      <c r="AB2047" s="71">
        <v>0</v>
      </c>
      <c r="AC2047" s="73">
        <v>1</v>
      </c>
      <c r="AD2047" s="73">
        <v>0</v>
      </c>
      <c r="AE2047" s="1" t="s">
        <v>1566</v>
      </c>
      <c r="AF2047" s="1" t="s">
        <v>1450</v>
      </c>
      <c r="AG2047" s="1" t="s">
        <v>3494</v>
      </c>
      <c r="AI2047" s="2" t="str">
        <f>INDEX('ISO2-ISO3'!$D$1:$D$249, MATCH($N2047, 'ISO2-ISO3'!$C$1:$C$249, 0))</f>
        <v>CHN</v>
      </c>
      <c r="AJ2047" s="2" t="str">
        <f>INDEX('WB Country Groups'!$C$2:$C$219, MATCH($AI2047, 'WB Country Groups'!$B$2:$B$219, 0))</f>
        <v>East Asia &amp; Pacific</v>
      </c>
    </row>
    <row r="2048" spans="1:36">
      <c r="A2048" s="70">
        <v>45169</v>
      </c>
      <c r="B2048" s="70">
        <v>45169</v>
      </c>
      <c r="C2048" s="71">
        <v>892400</v>
      </c>
      <c r="D2048" s="1" t="s">
        <v>8832</v>
      </c>
      <c r="E2048" s="71">
        <v>3834003</v>
      </c>
      <c r="G2048" s="1" t="s">
        <v>8833</v>
      </c>
      <c r="H2048" s="72" t="s">
        <v>8834</v>
      </c>
      <c r="I2048" s="1" t="s">
        <v>8835</v>
      </c>
      <c r="J2048" s="73">
        <v>0.4</v>
      </c>
      <c r="K2048" s="73">
        <v>0.3</v>
      </c>
      <c r="L2048" s="73">
        <v>0.06</v>
      </c>
      <c r="M2048" s="1">
        <v>0.2</v>
      </c>
      <c r="N2048" s="1" t="s">
        <v>975</v>
      </c>
      <c r="O2048" s="1" t="s">
        <v>1484</v>
      </c>
      <c r="P2048" s="1">
        <v>40301030</v>
      </c>
      <c r="Q2048" s="73">
        <v>6845041455</v>
      </c>
      <c r="R2048" s="74">
        <v>27.7</v>
      </c>
      <c r="S2048" s="1" t="s">
        <v>3323</v>
      </c>
      <c r="T2048" s="75">
        <v>7.2785000000000002</v>
      </c>
      <c r="U2048" s="76">
        <v>1563022449.4346399</v>
      </c>
      <c r="V2048" s="77">
        <v>1563022449.4346399</v>
      </c>
      <c r="W2048" s="77">
        <v>32364849799.453999</v>
      </c>
      <c r="X2048" s="76">
        <v>2.4503015381000001E-3</v>
      </c>
      <c r="Y2048" s="71">
        <v>1</v>
      </c>
      <c r="Z2048" s="71">
        <v>0</v>
      </c>
      <c r="AA2048" s="71">
        <v>0</v>
      </c>
      <c r="AB2048" s="71">
        <v>0</v>
      </c>
      <c r="AC2048" s="73">
        <v>1</v>
      </c>
      <c r="AD2048" s="73">
        <v>0</v>
      </c>
      <c r="AE2048" s="1" t="s">
        <v>3324</v>
      </c>
      <c r="AF2048" s="1" t="s">
        <v>1450</v>
      </c>
      <c r="AG2048" s="1" t="s">
        <v>1585</v>
      </c>
      <c r="AI2048" s="2" t="str">
        <f>INDEX('ISO2-ISO3'!$D$1:$D$249, MATCH($N2048, 'ISO2-ISO3'!$C$1:$C$249, 0))</f>
        <v>CHN</v>
      </c>
      <c r="AJ2048" s="2" t="str">
        <f>INDEX('WB Country Groups'!$C$2:$C$219, MATCH($AI2048, 'WB Country Groups'!$B$2:$B$219, 0))</f>
        <v>East Asia &amp; Pacific</v>
      </c>
    </row>
    <row r="2049" spans="1:36">
      <c r="A2049" s="70">
        <v>45169</v>
      </c>
      <c r="B2049" s="70">
        <v>45169</v>
      </c>
      <c r="C2049" s="71">
        <v>892400</v>
      </c>
      <c r="D2049" s="1" t="s">
        <v>8836</v>
      </c>
      <c r="E2049" s="71">
        <v>3834401</v>
      </c>
      <c r="G2049" s="1" t="s">
        <v>8837</v>
      </c>
      <c r="H2049" s="72" t="s">
        <v>8838</v>
      </c>
      <c r="I2049" s="1" t="s">
        <v>8839</v>
      </c>
      <c r="J2049" s="73">
        <v>0.25</v>
      </c>
      <c r="K2049" s="73">
        <v>0.25</v>
      </c>
      <c r="L2049" s="73">
        <v>0.25</v>
      </c>
      <c r="M2049" s="1">
        <v>1</v>
      </c>
      <c r="N2049" s="1" t="s">
        <v>1097</v>
      </c>
      <c r="O2049" s="1" t="s">
        <v>1467</v>
      </c>
      <c r="P2049" s="1">
        <v>20305030</v>
      </c>
      <c r="Q2049" s="73">
        <v>2112373230</v>
      </c>
      <c r="R2049" s="74">
        <v>792.2</v>
      </c>
      <c r="S2049" s="1" t="s">
        <v>3305</v>
      </c>
      <c r="T2049" s="75">
        <v>82.786249999999995</v>
      </c>
      <c r="U2049" s="76">
        <v>5053442065.5785198</v>
      </c>
      <c r="V2049" s="77">
        <v>5053442065.5785198</v>
      </c>
      <c r="W2049" s="77">
        <v>20213768262.314098</v>
      </c>
      <c r="X2049" s="76">
        <v>7.9221234925000005E-3</v>
      </c>
      <c r="Y2049" s="71">
        <v>1</v>
      </c>
      <c r="Z2049" s="71">
        <v>0</v>
      </c>
      <c r="AA2049" s="71">
        <v>0</v>
      </c>
      <c r="AB2049" s="71">
        <v>0</v>
      </c>
      <c r="AC2049" s="73">
        <v>0</v>
      </c>
      <c r="AD2049" s="73">
        <v>1</v>
      </c>
      <c r="AE2049" s="1" t="s">
        <v>3306</v>
      </c>
      <c r="AF2049" s="1" t="s">
        <v>1450</v>
      </c>
      <c r="AG2049" s="1" t="s">
        <v>1451</v>
      </c>
      <c r="AI2049" s="2" t="str">
        <f>INDEX('ISO2-ISO3'!$D$1:$D$249, MATCH($N2049, 'ISO2-ISO3'!$C$1:$C$249, 0))</f>
        <v>IND</v>
      </c>
      <c r="AJ2049" s="2" t="str">
        <f>INDEX('WB Country Groups'!$C$2:$C$219, MATCH($AI2049, 'WB Country Groups'!$B$2:$B$219, 0))</f>
        <v>South Asia</v>
      </c>
    </row>
    <row r="2050" spans="1:36">
      <c r="A2050" s="70">
        <v>45169</v>
      </c>
      <c r="B2050" s="70">
        <v>45169</v>
      </c>
      <c r="C2050" s="71">
        <v>892400</v>
      </c>
      <c r="D2050" s="1" t="s">
        <v>8840</v>
      </c>
      <c r="E2050" s="71">
        <v>3834501</v>
      </c>
      <c r="G2050" s="1" t="s">
        <v>8841</v>
      </c>
      <c r="H2050" s="72" t="s">
        <v>8842</v>
      </c>
      <c r="I2050" s="1" t="s">
        <v>8843</v>
      </c>
      <c r="J2050" s="73">
        <v>0.5</v>
      </c>
      <c r="K2050" s="73">
        <v>0.5</v>
      </c>
      <c r="L2050" s="73">
        <v>0.5</v>
      </c>
      <c r="M2050" s="1">
        <v>1</v>
      </c>
      <c r="N2050" s="1" t="s">
        <v>1097</v>
      </c>
      <c r="O2050" s="1" t="s">
        <v>1548</v>
      </c>
      <c r="P2050" s="1">
        <v>55101010</v>
      </c>
      <c r="Q2050" s="73">
        <v>6975452864</v>
      </c>
      <c r="R2050" s="74">
        <v>244.55</v>
      </c>
      <c r="S2050" s="1" t="s">
        <v>3305</v>
      </c>
      <c r="T2050" s="75">
        <v>82.786249999999995</v>
      </c>
      <c r="U2050" s="76">
        <v>10302719339.813101</v>
      </c>
      <c r="V2050" s="77">
        <v>10302719339.813101</v>
      </c>
      <c r="W2050" s="77">
        <v>20605438679.626099</v>
      </c>
      <c r="X2050" s="76">
        <v>1.61512517329E-2</v>
      </c>
      <c r="Y2050" s="71">
        <v>1</v>
      </c>
      <c r="Z2050" s="71">
        <v>0</v>
      </c>
      <c r="AA2050" s="71">
        <v>0</v>
      </c>
      <c r="AB2050" s="71">
        <v>0</v>
      </c>
      <c r="AC2050" s="73">
        <v>1</v>
      </c>
      <c r="AD2050" s="73">
        <v>0</v>
      </c>
      <c r="AE2050" s="1" t="s">
        <v>3306</v>
      </c>
      <c r="AF2050" s="1" t="s">
        <v>1450</v>
      </c>
      <c r="AG2050" s="1" t="s">
        <v>1451</v>
      </c>
      <c r="AI2050" s="2" t="str">
        <f>INDEX('ISO2-ISO3'!$D$1:$D$249, MATCH($N2050, 'ISO2-ISO3'!$C$1:$C$249, 0))</f>
        <v>IND</v>
      </c>
      <c r="AJ2050" s="2" t="str">
        <f>INDEX('WB Country Groups'!$C$2:$C$219, MATCH($AI2050, 'WB Country Groups'!$B$2:$B$219, 0))</f>
        <v>South Asia</v>
      </c>
    </row>
    <row r="2051" spans="1:36">
      <c r="A2051" s="70">
        <v>45169</v>
      </c>
      <c r="B2051" s="70">
        <v>45169</v>
      </c>
      <c r="C2051" s="71">
        <v>892400</v>
      </c>
      <c r="D2051" s="1" t="s">
        <v>8844</v>
      </c>
      <c r="E2051" s="71">
        <v>3834601</v>
      </c>
      <c r="G2051" s="1" t="s">
        <v>8845</v>
      </c>
      <c r="H2051" s="72" t="s">
        <v>8846</v>
      </c>
      <c r="I2051" s="1" t="s">
        <v>8847</v>
      </c>
      <c r="J2051" s="73">
        <v>0.5</v>
      </c>
      <c r="K2051" s="73">
        <v>0.5</v>
      </c>
      <c r="L2051" s="73">
        <v>0.5</v>
      </c>
      <c r="M2051" s="1">
        <v>1</v>
      </c>
      <c r="N2051" s="1" t="s">
        <v>1129</v>
      </c>
      <c r="O2051" s="1" t="s">
        <v>1467</v>
      </c>
      <c r="P2051" s="1">
        <v>20303010</v>
      </c>
      <c r="Q2051" s="73">
        <v>534569207</v>
      </c>
      <c r="R2051" s="74">
        <v>4460</v>
      </c>
      <c r="S2051" s="1" t="s">
        <v>3451</v>
      </c>
      <c r="T2051" s="75">
        <v>1321.75</v>
      </c>
      <c r="U2051" s="76">
        <v>901902274.71912205</v>
      </c>
      <c r="V2051" s="77">
        <v>901902274.71912205</v>
      </c>
      <c r="W2051" s="77">
        <v>1803804549.4382401</v>
      </c>
      <c r="X2051" s="76">
        <v>1.4138840626999999E-3</v>
      </c>
      <c r="Y2051" s="71">
        <v>0</v>
      </c>
      <c r="Z2051" s="71">
        <v>1</v>
      </c>
      <c r="AA2051" s="71">
        <v>0</v>
      </c>
      <c r="AB2051" s="71">
        <v>0</v>
      </c>
      <c r="AC2051" s="73">
        <v>0.35</v>
      </c>
      <c r="AD2051" s="73">
        <v>0.65</v>
      </c>
      <c r="AE2051" s="1" t="s">
        <v>3452</v>
      </c>
      <c r="AF2051" s="1" t="s">
        <v>1450</v>
      </c>
      <c r="AG2051" s="1" t="s">
        <v>1451</v>
      </c>
      <c r="AI2051" s="2" t="str">
        <f>INDEX('ISO2-ISO3'!$D$1:$D$249, MATCH($N2051, 'ISO2-ISO3'!$C$1:$C$249, 0))</f>
        <v>KOR</v>
      </c>
      <c r="AJ2051" s="2" t="str">
        <f>INDEX('WB Country Groups'!$C$2:$C$219, MATCH($AI2051, 'WB Country Groups'!$B$2:$B$219, 0))</f>
        <v>East Asia &amp; Pacific</v>
      </c>
    </row>
    <row r="2052" spans="1:36">
      <c r="A2052" s="70">
        <v>45169</v>
      </c>
      <c r="B2052" s="70">
        <v>45169</v>
      </c>
      <c r="C2052" s="71">
        <v>892400</v>
      </c>
      <c r="D2052" s="1" t="s">
        <v>8848</v>
      </c>
      <c r="E2052" s="71">
        <v>3834801</v>
      </c>
      <c r="G2052" s="1" t="s">
        <v>8849</v>
      </c>
      <c r="H2052" s="72" t="s">
        <v>8850</v>
      </c>
      <c r="I2052" s="1" t="s">
        <v>8851</v>
      </c>
      <c r="J2052" s="73">
        <v>0.65</v>
      </c>
      <c r="K2052" s="73">
        <v>0.65</v>
      </c>
      <c r="L2052" s="73">
        <v>0.65</v>
      </c>
      <c r="M2052" s="1">
        <v>1</v>
      </c>
      <c r="N2052" s="1" t="s">
        <v>1042</v>
      </c>
      <c r="O2052" s="1" t="s">
        <v>1467</v>
      </c>
      <c r="P2052" s="1">
        <v>20202020</v>
      </c>
      <c r="Q2052" s="73">
        <v>452328192</v>
      </c>
      <c r="R2052" s="74">
        <v>24.74</v>
      </c>
      <c r="S2052" s="1" t="s">
        <v>1456</v>
      </c>
      <c r="T2052" s="75">
        <v>0.92136177270005104</v>
      </c>
      <c r="U2052" s="76">
        <v>7894716137.6533604</v>
      </c>
      <c r="V2052" s="77">
        <v>7894716137.6533604</v>
      </c>
      <c r="W2052" s="77">
        <v>12145717134.851299</v>
      </c>
      <c r="X2052" s="76">
        <v>1.2376300226500001E-2</v>
      </c>
      <c r="Y2052" s="71">
        <v>0</v>
      </c>
      <c r="Z2052" s="71">
        <v>1</v>
      </c>
      <c r="AA2052" s="71">
        <v>0</v>
      </c>
      <c r="AB2052" s="71">
        <v>0</v>
      </c>
      <c r="AC2052" s="73">
        <v>0</v>
      </c>
      <c r="AD2052" s="73">
        <v>1</v>
      </c>
      <c r="AE2052" s="1" t="s">
        <v>1457</v>
      </c>
      <c r="AF2052" s="1" t="s">
        <v>1450</v>
      </c>
      <c r="AG2052" s="1" t="s">
        <v>1451</v>
      </c>
      <c r="AI2052" s="2" t="str">
        <f>INDEX('ISO2-ISO3'!$D$1:$D$249, MATCH($N2052, 'ISO2-ISO3'!$C$1:$C$249, 0))</f>
        <v>FRA</v>
      </c>
      <c r="AJ2052" s="2" t="str">
        <f>INDEX('WB Country Groups'!$C$2:$C$219, MATCH($AI2052, 'WB Country Groups'!$B$2:$B$219, 0))</f>
        <v>Europe &amp; Central Asia</v>
      </c>
    </row>
    <row r="2053" spans="1:36">
      <c r="A2053" s="70">
        <v>45169</v>
      </c>
      <c r="B2053" s="70">
        <v>45169</v>
      </c>
      <c r="C2053" s="71">
        <v>892400</v>
      </c>
      <c r="D2053" s="1" t="s">
        <v>8852</v>
      </c>
      <c r="E2053" s="71">
        <v>4056901</v>
      </c>
      <c r="F2053" s="1">
        <v>888787108</v>
      </c>
      <c r="G2053" s="1" t="s">
        <v>8853</v>
      </c>
      <c r="H2053" s="72" t="s">
        <v>8854</v>
      </c>
      <c r="I2053" s="1" t="s">
        <v>8855</v>
      </c>
      <c r="J2053" s="73">
        <v>0.85</v>
      </c>
      <c r="K2053" s="73">
        <v>0.85</v>
      </c>
      <c r="L2053" s="73">
        <v>0.85</v>
      </c>
      <c r="M2053" s="1">
        <v>1</v>
      </c>
      <c r="N2053" s="1" t="s">
        <v>1375</v>
      </c>
      <c r="O2053" s="1" t="s">
        <v>1484</v>
      </c>
      <c r="P2053" s="1">
        <v>40201060</v>
      </c>
      <c r="Q2053" s="73">
        <v>359988816</v>
      </c>
      <c r="R2053" s="74">
        <v>22.17</v>
      </c>
      <c r="S2053" s="1" t="s">
        <v>1448</v>
      </c>
      <c r="T2053" s="75">
        <v>1</v>
      </c>
      <c r="U2053" s="76">
        <v>6783809243.1120005</v>
      </c>
      <c r="V2053" s="77">
        <v>6783809243.1120005</v>
      </c>
      <c r="W2053" s="77">
        <v>11679828150.059999</v>
      </c>
      <c r="X2053" s="76">
        <v>1.06347661408E-2</v>
      </c>
      <c r="Y2053" s="71">
        <v>0</v>
      </c>
      <c r="Z2053" s="71">
        <v>1</v>
      </c>
      <c r="AA2053" s="71">
        <v>0</v>
      </c>
      <c r="AB2053" s="71">
        <v>0</v>
      </c>
      <c r="AC2053" s="73">
        <v>0</v>
      </c>
      <c r="AD2053" s="73">
        <v>1</v>
      </c>
      <c r="AE2053" s="1" t="s">
        <v>1449</v>
      </c>
      <c r="AF2053" s="1" t="s">
        <v>1450</v>
      </c>
      <c r="AG2053" s="1" t="s">
        <v>1585</v>
      </c>
      <c r="AI2053" s="2" t="str">
        <f>INDEX('ISO2-ISO3'!$D$1:$D$249, MATCH($N2053, 'ISO2-ISO3'!$C$1:$C$249, 0))</f>
        <v>USA</v>
      </c>
      <c r="AJ2053" s="2" t="str">
        <f>INDEX('WB Country Groups'!$C$2:$C$219, MATCH($AI2053, 'WB Country Groups'!$B$2:$B$219, 0))</f>
        <v>North America</v>
      </c>
    </row>
    <row r="2054" spans="1:36">
      <c r="A2054" s="70">
        <v>45169</v>
      </c>
      <c r="B2054" s="70">
        <v>45169</v>
      </c>
      <c r="C2054" s="71">
        <v>892400</v>
      </c>
      <c r="D2054" s="1" t="s">
        <v>8856</v>
      </c>
      <c r="E2054" s="71">
        <v>4093701</v>
      </c>
      <c r="G2054" s="1" t="s">
        <v>8857</v>
      </c>
      <c r="H2054" s="72" t="s">
        <v>8858</v>
      </c>
      <c r="I2054" s="1" t="s">
        <v>8859</v>
      </c>
      <c r="J2054" s="73">
        <v>0.2</v>
      </c>
      <c r="K2054" s="73">
        <v>0.2</v>
      </c>
      <c r="L2054" s="73">
        <v>0.2</v>
      </c>
      <c r="M2054" s="1">
        <v>1</v>
      </c>
      <c r="N2054" s="1" t="s">
        <v>1283</v>
      </c>
      <c r="O2054" s="1" t="s">
        <v>1474</v>
      </c>
      <c r="P2054" s="1">
        <v>45102010</v>
      </c>
      <c r="Q2054" s="73">
        <v>120000000</v>
      </c>
      <c r="R2054" s="74">
        <v>353</v>
      </c>
      <c r="S2054" s="1" t="s">
        <v>3317</v>
      </c>
      <c r="T2054" s="75">
        <v>3.7506499999999998</v>
      </c>
      <c r="U2054" s="76">
        <v>2258808473.1979799</v>
      </c>
      <c r="V2054" s="77">
        <v>2258808473.1979799</v>
      </c>
      <c r="W2054" s="77">
        <v>11294042365.989901</v>
      </c>
      <c r="X2054" s="76">
        <v>3.5410635836999999E-3</v>
      </c>
      <c r="Y2054" s="71">
        <v>0</v>
      </c>
      <c r="Z2054" s="71">
        <v>1</v>
      </c>
      <c r="AA2054" s="71">
        <v>0</v>
      </c>
      <c r="AB2054" s="71">
        <v>0</v>
      </c>
      <c r="AC2054" s="73">
        <v>0</v>
      </c>
      <c r="AD2054" s="73">
        <v>1</v>
      </c>
      <c r="AE2054" s="1" t="s">
        <v>3318</v>
      </c>
      <c r="AF2054" s="1" t="s">
        <v>1450</v>
      </c>
      <c r="AG2054" s="1" t="s">
        <v>1451</v>
      </c>
      <c r="AI2054" s="2" t="str">
        <f>INDEX('ISO2-ISO3'!$D$1:$D$249, MATCH($N2054, 'ISO2-ISO3'!$C$1:$C$249, 0))</f>
        <v>SAU</v>
      </c>
      <c r="AJ2054" s="2" t="str">
        <f>INDEX('WB Country Groups'!$C$2:$C$219, MATCH($AI2054, 'WB Country Groups'!$B$2:$B$219, 0))</f>
        <v>Middle East &amp; North Africa</v>
      </c>
    </row>
    <row r="2055" spans="1:36">
      <c r="A2055" s="70">
        <v>45169</v>
      </c>
      <c r="B2055" s="70">
        <v>45169</v>
      </c>
      <c r="C2055" s="71">
        <v>892400</v>
      </c>
      <c r="D2055" s="1" t="s">
        <v>8860</v>
      </c>
      <c r="E2055" s="71">
        <v>4133401</v>
      </c>
      <c r="G2055" s="1" t="s">
        <v>8861</v>
      </c>
      <c r="H2055" s="72" t="s">
        <v>8862</v>
      </c>
      <c r="I2055" s="1" t="s">
        <v>8863</v>
      </c>
      <c r="J2055" s="73">
        <v>0.75</v>
      </c>
      <c r="K2055" s="73">
        <v>0.75</v>
      </c>
      <c r="L2055" s="73">
        <v>0.75</v>
      </c>
      <c r="M2055" s="1">
        <v>1</v>
      </c>
      <c r="N2055" s="1" t="s">
        <v>1369</v>
      </c>
      <c r="O2055" s="1" t="s">
        <v>1462</v>
      </c>
      <c r="P2055" s="1">
        <v>15104030</v>
      </c>
      <c r="Q2055" s="73">
        <v>247523470</v>
      </c>
      <c r="R2055" s="74">
        <v>16.13</v>
      </c>
      <c r="S2055" s="1" t="s">
        <v>1669</v>
      </c>
      <c r="T2055" s="75">
        <v>0.78917255257862096</v>
      </c>
      <c r="U2055" s="76">
        <v>3794373193.21452</v>
      </c>
      <c r="V2055" s="77">
        <v>3794373193.21452</v>
      </c>
      <c r="W2055" s="77">
        <v>5059164257.61936</v>
      </c>
      <c r="X2055" s="76">
        <v>5.9483204958999999E-3</v>
      </c>
      <c r="Y2055" s="71">
        <v>0</v>
      </c>
      <c r="Z2055" s="71">
        <v>1</v>
      </c>
      <c r="AA2055" s="71">
        <v>0</v>
      </c>
      <c r="AB2055" s="71">
        <v>0</v>
      </c>
      <c r="AC2055" s="73">
        <v>1</v>
      </c>
      <c r="AD2055" s="73">
        <v>0</v>
      </c>
      <c r="AE2055" s="1" t="s">
        <v>1670</v>
      </c>
      <c r="AF2055" s="1" t="s">
        <v>1450</v>
      </c>
      <c r="AG2055" s="1" t="s">
        <v>1451</v>
      </c>
      <c r="AI2055" s="2" t="str">
        <f>INDEX('ISO2-ISO3'!$D$1:$D$249, MATCH($N2055, 'ISO2-ISO3'!$C$1:$C$249, 0))</f>
        <v>GBR</v>
      </c>
      <c r="AJ2055" s="2" t="str">
        <f>INDEX('WB Country Groups'!$C$2:$C$219, MATCH($AI2055, 'WB Country Groups'!$B$2:$B$219, 0))</f>
        <v>Europe &amp; Central Asia</v>
      </c>
    </row>
    <row r="2056" spans="1:36">
      <c r="A2056" s="70">
        <v>45169</v>
      </c>
      <c r="B2056" s="70">
        <v>45169</v>
      </c>
      <c r="C2056" s="71">
        <v>892400</v>
      </c>
      <c r="D2056" s="1" t="s">
        <v>8864</v>
      </c>
      <c r="E2056" s="71">
        <v>4262501</v>
      </c>
      <c r="G2056" s="1" t="s">
        <v>8865</v>
      </c>
      <c r="H2056" s="72" t="s">
        <v>8866</v>
      </c>
      <c r="I2056" s="1" t="s">
        <v>8867</v>
      </c>
      <c r="J2056" s="73">
        <v>0.7</v>
      </c>
      <c r="K2056" s="73">
        <v>0.7</v>
      </c>
      <c r="L2056" s="73">
        <v>0.7</v>
      </c>
      <c r="M2056" s="1">
        <v>1</v>
      </c>
      <c r="N2056" s="1" t="s">
        <v>1129</v>
      </c>
      <c r="O2056" s="1" t="s">
        <v>1467</v>
      </c>
      <c r="P2056" s="1">
        <v>20105010</v>
      </c>
      <c r="Q2056" s="73">
        <v>141467572</v>
      </c>
      <c r="R2056" s="74">
        <v>45100</v>
      </c>
      <c r="S2056" s="1" t="s">
        <v>3451</v>
      </c>
      <c r="T2056" s="75">
        <v>1321.75</v>
      </c>
      <c r="U2056" s="76">
        <v>3378953091.0081301</v>
      </c>
      <c r="V2056" s="77">
        <v>3378953091.0081301</v>
      </c>
      <c r="W2056" s="77">
        <v>4827075844.2973299</v>
      </c>
      <c r="X2056" s="76">
        <v>5.29707936E-3</v>
      </c>
      <c r="Y2056" s="71">
        <v>0</v>
      </c>
      <c r="Z2056" s="71">
        <v>1</v>
      </c>
      <c r="AA2056" s="71">
        <v>0</v>
      </c>
      <c r="AB2056" s="71">
        <v>0</v>
      </c>
      <c r="AC2056" s="73">
        <v>1</v>
      </c>
      <c r="AD2056" s="73">
        <v>0</v>
      </c>
      <c r="AE2056" s="1" t="s">
        <v>3452</v>
      </c>
      <c r="AF2056" s="1" t="s">
        <v>1450</v>
      </c>
      <c r="AG2056" s="1" t="s">
        <v>1451</v>
      </c>
      <c r="AI2056" s="2" t="str">
        <f>INDEX('ISO2-ISO3'!$D$1:$D$249, MATCH($N2056, 'ISO2-ISO3'!$C$1:$C$249, 0))</f>
        <v>KOR</v>
      </c>
      <c r="AJ2056" s="2" t="str">
        <f>INDEX('WB Country Groups'!$C$2:$C$219, MATCH($AI2056, 'WB Country Groups'!$B$2:$B$219, 0))</f>
        <v>East Asia &amp; Pacific</v>
      </c>
    </row>
    <row r="2057" spans="1:36">
      <c r="A2057" s="70">
        <v>45169</v>
      </c>
      <c r="B2057" s="70">
        <v>45169</v>
      </c>
      <c r="C2057" s="71">
        <v>892400</v>
      </c>
      <c r="D2057" s="1" t="s">
        <v>8868</v>
      </c>
      <c r="E2057" s="71">
        <v>4268201</v>
      </c>
      <c r="G2057" s="1" t="s">
        <v>8869</v>
      </c>
      <c r="H2057" s="72" t="s">
        <v>8870</v>
      </c>
      <c r="I2057" s="1" t="s">
        <v>8871</v>
      </c>
      <c r="J2057" s="73">
        <v>0.11</v>
      </c>
      <c r="K2057" s="73">
        <v>0.11</v>
      </c>
      <c r="L2057" s="73">
        <v>0.11</v>
      </c>
      <c r="M2057" s="1">
        <v>1</v>
      </c>
      <c r="N2057" s="1" t="s">
        <v>1283</v>
      </c>
      <c r="O2057" s="1" t="s">
        <v>1548</v>
      </c>
      <c r="P2057" s="1">
        <v>55105010</v>
      </c>
      <c r="Q2057" s="73">
        <v>731099729</v>
      </c>
      <c r="R2057" s="74">
        <v>193</v>
      </c>
      <c r="S2057" s="1" t="s">
        <v>3317</v>
      </c>
      <c r="T2057" s="75">
        <v>3.7506499999999998</v>
      </c>
      <c r="U2057" s="76">
        <v>4138281963.57165</v>
      </c>
      <c r="V2057" s="77">
        <v>4138281963.57165</v>
      </c>
      <c r="W2057" s="77">
        <v>37620745123.378601</v>
      </c>
      <c r="X2057" s="76">
        <v>6.4874555474999998E-3</v>
      </c>
      <c r="Y2057" s="71">
        <v>1</v>
      </c>
      <c r="Z2057" s="71">
        <v>0</v>
      </c>
      <c r="AA2057" s="71">
        <v>0</v>
      </c>
      <c r="AB2057" s="71">
        <v>0</v>
      </c>
      <c r="AC2057" s="73">
        <v>0</v>
      </c>
      <c r="AD2057" s="73">
        <v>1</v>
      </c>
      <c r="AE2057" s="1" t="s">
        <v>3318</v>
      </c>
      <c r="AF2057" s="1" t="s">
        <v>1450</v>
      </c>
      <c r="AG2057" s="1" t="s">
        <v>1451</v>
      </c>
      <c r="AI2057" s="2" t="str">
        <f>INDEX('ISO2-ISO3'!$D$1:$D$249, MATCH($N2057, 'ISO2-ISO3'!$C$1:$C$249, 0))</f>
        <v>SAU</v>
      </c>
      <c r="AJ2057" s="2" t="str">
        <f>INDEX('WB Country Groups'!$C$2:$C$219, MATCH($AI2057, 'WB Country Groups'!$B$2:$B$219, 0))</f>
        <v>Middle East &amp; North Africa</v>
      </c>
    </row>
    <row r="2058" spans="1:36">
      <c r="A2058" s="70">
        <v>45169</v>
      </c>
      <c r="B2058" s="70">
        <v>45169</v>
      </c>
      <c r="C2058" s="71">
        <v>892400</v>
      </c>
      <c r="D2058" s="1" t="s">
        <v>8872</v>
      </c>
      <c r="E2058" s="71">
        <v>4618101</v>
      </c>
      <c r="G2058" s="1" t="s">
        <v>8873</v>
      </c>
      <c r="H2058" s="72" t="s">
        <v>8874</v>
      </c>
      <c r="I2058" s="1" t="s">
        <v>8875</v>
      </c>
      <c r="J2058" s="73">
        <v>0.2</v>
      </c>
      <c r="K2058" s="73">
        <v>0.2</v>
      </c>
      <c r="L2058" s="73">
        <v>0.2</v>
      </c>
      <c r="M2058" s="1">
        <v>1</v>
      </c>
      <c r="N2058" s="1" t="s">
        <v>1322</v>
      </c>
      <c r="O2058" s="1" t="s">
        <v>1455</v>
      </c>
      <c r="P2058" s="1">
        <v>25102010</v>
      </c>
      <c r="Q2058" s="73">
        <v>2979524179</v>
      </c>
      <c r="R2058" s="74">
        <v>41.72</v>
      </c>
      <c r="S2058" s="1" t="s">
        <v>1613</v>
      </c>
      <c r="T2058" s="75">
        <v>10.9499</v>
      </c>
      <c r="U2058" s="76">
        <v>2270445369.3253798</v>
      </c>
      <c r="V2058" s="77">
        <v>2270445369.3253798</v>
      </c>
      <c r="W2058" s="77">
        <v>11352226846.6269</v>
      </c>
      <c r="X2058" s="76">
        <v>3.5593063827000001E-3</v>
      </c>
      <c r="Y2058" s="71">
        <v>0</v>
      </c>
      <c r="Z2058" s="71">
        <v>1</v>
      </c>
      <c r="AA2058" s="71">
        <v>0</v>
      </c>
      <c r="AB2058" s="71">
        <v>0</v>
      </c>
      <c r="AC2058" s="73">
        <v>1</v>
      </c>
      <c r="AD2058" s="73">
        <v>0</v>
      </c>
      <c r="AE2058" s="1" t="s">
        <v>1614</v>
      </c>
      <c r="AF2058" s="1" t="s">
        <v>1450</v>
      </c>
      <c r="AG2058" s="1" t="s">
        <v>1619</v>
      </c>
      <c r="AI2058" s="2" t="str">
        <f>INDEX('ISO2-ISO3'!$D$1:$D$249, MATCH($N2058, 'ISO2-ISO3'!$C$1:$C$249, 0))</f>
        <v>SWE</v>
      </c>
      <c r="AJ2058" s="2" t="str">
        <f>INDEX('WB Country Groups'!$C$2:$C$219, MATCH($AI2058, 'WB Country Groups'!$B$2:$B$219, 0))</f>
        <v>Europe &amp; Central Asia</v>
      </c>
    </row>
    <row r="2059" spans="1:36">
      <c r="A2059" s="70">
        <v>45169</v>
      </c>
      <c r="B2059" s="70">
        <v>45169</v>
      </c>
      <c r="C2059" s="71">
        <v>892400</v>
      </c>
      <c r="D2059" s="1" t="s">
        <v>8876</v>
      </c>
      <c r="E2059" s="71">
        <v>4618901</v>
      </c>
      <c r="G2059" s="1" t="s">
        <v>8877</v>
      </c>
      <c r="H2059" s="72" t="s">
        <v>8878</v>
      </c>
      <c r="I2059" s="1" t="s">
        <v>8879</v>
      </c>
      <c r="J2059" s="73">
        <v>0.2</v>
      </c>
      <c r="K2059" s="73">
        <v>0.2</v>
      </c>
      <c r="L2059" s="73">
        <v>0.2</v>
      </c>
      <c r="M2059" s="1">
        <v>1</v>
      </c>
      <c r="N2059" s="1" t="s">
        <v>1129</v>
      </c>
      <c r="O2059" s="1" t="s">
        <v>1484</v>
      </c>
      <c r="P2059" s="1">
        <v>40201060</v>
      </c>
      <c r="Q2059" s="73">
        <v>133904969</v>
      </c>
      <c r="R2059" s="74">
        <v>45250</v>
      </c>
      <c r="S2059" s="1" t="s">
        <v>3451</v>
      </c>
      <c r="T2059" s="75">
        <v>1321.75</v>
      </c>
      <c r="U2059" s="76">
        <v>916845068.62114596</v>
      </c>
      <c r="V2059" s="77">
        <v>916845068.62114596</v>
      </c>
      <c r="W2059" s="77">
        <v>4584225343.1057301</v>
      </c>
      <c r="X2059" s="76">
        <v>1.4373094146000001E-3</v>
      </c>
      <c r="Y2059" s="71">
        <v>0</v>
      </c>
      <c r="Z2059" s="71">
        <v>1</v>
      </c>
      <c r="AA2059" s="71">
        <v>0</v>
      </c>
      <c r="AB2059" s="71">
        <v>0</v>
      </c>
      <c r="AC2059" s="73">
        <v>0</v>
      </c>
      <c r="AD2059" s="73">
        <v>1</v>
      </c>
      <c r="AE2059" s="1" t="s">
        <v>3452</v>
      </c>
      <c r="AF2059" s="1" t="s">
        <v>1450</v>
      </c>
      <c r="AG2059" s="1" t="s">
        <v>1451</v>
      </c>
      <c r="AI2059" s="2" t="str">
        <f>INDEX('ISO2-ISO3'!$D$1:$D$249, MATCH($N2059, 'ISO2-ISO3'!$C$1:$C$249, 0))</f>
        <v>KOR</v>
      </c>
      <c r="AJ2059" s="2" t="str">
        <f>INDEX('WB Country Groups'!$C$2:$C$219, MATCH($AI2059, 'WB Country Groups'!$B$2:$B$219, 0))</f>
        <v>East Asia &amp; Pacific</v>
      </c>
    </row>
    <row r="2060" spans="1:36">
      <c r="A2060" s="70">
        <v>45169</v>
      </c>
      <c r="B2060" s="70">
        <v>45169</v>
      </c>
      <c r="C2060" s="71">
        <v>892400</v>
      </c>
      <c r="D2060" s="1" t="s">
        <v>8880</v>
      </c>
      <c r="E2060" s="71">
        <v>4619901</v>
      </c>
      <c r="F2060" s="1" t="s">
        <v>8881</v>
      </c>
      <c r="G2060" s="1" t="s">
        <v>8882</v>
      </c>
      <c r="H2060" s="72" t="s">
        <v>8883</v>
      </c>
      <c r="I2060" s="1" t="s">
        <v>8884</v>
      </c>
      <c r="J2060" s="73">
        <v>0.7</v>
      </c>
      <c r="K2060" s="73">
        <v>0.7</v>
      </c>
      <c r="L2060" s="73">
        <v>0.7</v>
      </c>
      <c r="M2060" s="1">
        <v>1</v>
      </c>
      <c r="N2060" s="1" t="s">
        <v>1375</v>
      </c>
      <c r="O2060" s="1" t="s">
        <v>1455</v>
      </c>
      <c r="P2060" s="1">
        <v>25102010</v>
      </c>
      <c r="Q2060" s="73">
        <v>919265013</v>
      </c>
      <c r="R2060" s="74">
        <v>22.73</v>
      </c>
      <c r="S2060" s="1" t="s">
        <v>1448</v>
      </c>
      <c r="T2060" s="75">
        <v>1</v>
      </c>
      <c r="U2060" s="76">
        <v>14626425621.843</v>
      </c>
      <c r="V2060" s="77">
        <v>14626425621.843</v>
      </c>
      <c r="W2060" s="77">
        <v>21072755995.490002</v>
      </c>
      <c r="X2060" s="76">
        <v>2.2929391200499999E-2</v>
      </c>
      <c r="Y2060" s="71">
        <v>0</v>
      </c>
      <c r="Z2060" s="71">
        <v>1</v>
      </c>
      <c r="AA2060" s="71">
        <v>0</v>
      </c>
      <c r="AB2060" s="71">
        <v>0</v>
      </c>
      <c r="AC2060" s="73">
        <v>1</v>
      </c>
      <c r="AD2060" s="73">
        <v>0</v>
      </c>
      <c r="AE2060" s="1" t="s">
        <v>1475</v>
      </c>
      <c r="AF2060" s="1" t="s">
        <v>1450</v>
      </c>
      <c r="AG2060" s="1" t="s">
        <v>1585</v>
      </c>
      <c r="AI2060" s="2" t="str">
        <f>INDEX('ISO2-ISO3'!$D$1:$D$249, MATCH($N2060, 'ISO2-ISO3'!$C$1:$C$249, 0))</f>
        <v>USA</v>
      </c>
      <c r="AJ2060" s="2" t="str">
        <f>INDEX('WB Country Groups'!$C$2:$C$219, MATCH($AI2060, 'WB Country Groups'!$B$2:$B$219, 0))</f>
        <v>North America</v>
      </c>
    </row>
    <row r="2061" spans="1:36">
      <c r="A2061" s="70">
        <v>45169</v>
      </c>
      <c r="B2061" s="70">
        <v>45169</v>
      </c>
      <c r="C2061" s="71">
        <v>892400</v>
      </c>
      <c r="D2061" s="1" t="s">
        <v>8885</v>
      </c>
      <c r="E2061" s="71">
        <v>5000201</v>
      </c>
      <c r="G2061" s="1" t="s">
        <v>8886</v>
      </c>
      <c r="H2061" s="72" t="s">
        <v>8887</v>
      </c>
      <c r="I2061" s="1" t="s">
        <v>8888</v>
      </c>
      <c r="J2061" s="73">
        <v>0.6</v>
      </c>
      <c r="K2061" s="73">
        <v>0.6</v>
      </c>
      <c r="L2061" s="73">
        <v>0.6</v>
      </c>
      <c r="M2061" s="1">
        <v>1</v>
      </c>
      <c r="N2061" s="1" t="s">
        <v>1058</v>
      </c>
      <c r="O2061" s="1" t="s">
        <v>1467</v>
      </c>
      <c r="P2061" s="1">
        <v>20106010</v>
      </c>
      <c r="Q2061" s="73">
        <v>822951882</v>
      </c>
      <c r="R2061" s="74">
        <v>32.49</v>
      </c>
      <c r="S2061" s="1" t="s">
        <v>1456</v>
      </c>
      <c r="T2061" s="75">
        <v>0.92136177270005104</v>
      </c>
      <c r="U2061" s="76">
        <v>17411861945.058899</v>
      </c>
      <c r="V2061" s="77">
        <v>17411861945.058899</v>
      </c>
      <c r="W2061" s="77">
        <v>29019769908.431499</v>
      </c>
      <c r="X2061" s="76">
        <v>2.7296032837400001E-2</v>
      </c>
      <c r="Y2061" s="71">
        <v>1</v>
      </c>
      <c r="Z2061" s="71">
        <v>0</v>
      </c>
      <c r="AA2061" s="71">
        <v>0</v>
      </c>
      <c r="AB2061" s="71">
        <v>0</v>
      </c>
      <c r="AC2061" s="73">
        <v>1</v>
      </c>
      <c r="AD2061" s="73">
        <v>0</v>
      </c>
      <c r="AE2061" s="1" t="s">
        <v>1523</v>
      </c>
      <c r="AF2061" s="1" t="s">
        <v>1470</v>
      </c>
      <c r="AG2061" s="1" t="s">
        <v>1451</v>
      </c>
      <c r="AI2061" s="2" t="str">
        <f>INDEX('ISO2-ISO3'!$D$1:$D$249, MATCH($N2061, 'ISO2-ISO3'!$C$1:$C$249, 0))</f>
        <v>DEU</v>
      </c>
      <c r="AJ2061" s="2" t="str">
        <f>INDEX('WB Country Groups'!$C$2:$C$219, MATCH($AI2061, 'WB Country Groups'!$B$2:$B$219, 0))</f>
        <v>Europe &amp; Central Asia</v>
      </c>
    </row>
    <row r="2062" spans="1:36">
      <c r="A2062" s="70">
        <v>45169</v>
      </c>
      <c r="B2062" s="70">
        <v>45169</v>
      </c>
      <c r="C2062" s="71">
        <v>892400</v>
      </c>
      <c r="D2062" s="1" t="s">
        <v>8889</v>
      </c>
      <c r="E2062" s="71">
        <v>5008901</v>
      </c>
      <c r="G2062" s="1" t="s">
        <v>8890</v>
      </c>
      <c r="H2062" s="72" t="s">
        <v>8891</v>
      </c>
      <c r="I2062" s="1" t="s">
        <v>8892</v>
      </c>
      <c r="J2062" s="73">
        <v>0.4</v>
      </c>
      <c r="K2062" s="73">
        <v>0.4</v>
      </c>
      <c r="L2062" s="73">
        <v>0.4</v>
      </c>
      <c r="M2062" s="1">
        <v>1</v>
      </c>
      <c r="N2062" s="1" t="s">
        <v>1283</v>
      </c>
      <c r="O2062" s="1" t="s">
        <v>1484</v>
      </c>
      <c r="P2062" s="1">
        <v>40203040</v>
      </c>
      <c r="Q2062" s="73">
        <v>120000000</v>
      </c>
      <c r="R2062" s="74">
        <v>198</v>
      </c>
      <c r="S2062" s="1" t="s">
        <v>3317</v>
      </c>
      <c r="T2062" s="75">
        <v>3.7506499999999998</v>
      </c>
      <c r="U2062" s="76">
        <v>2533960780.1314402</v>
      </c>
      <c r="V2062" s="77">
        <v>2533960780.1314402</v>
      </c>
      <c r="W2062" s="77">
        <v>6334901950.3286104</v>
      </c>
      <c r="X2062" s="76">
        <v>3.9724112722999997E-3</v>
      </c>
      <c r="Y2062" s="71">
        <v>0</v>
      </c>
      <c r="Z2062" s="71">
        <v>1</v>
      </c>
      <c r="AA2062" s="71">
        <v>0</v>
      </c>
      <c r="AB2062" s="71">
        <v>0</v>
      </c>
      <c r="AC2062" s="73">
        <v>0</v>
      </c>
      <c r="AD2062" s="73">
        <v>1</v>
      </c>
      <c r="AE2062" s="1" t="s">
        <v>3318</v>
      </c>
      <c r="AF2062" s="1" t="s">
        <v>1450</v>
      </c>
      <c r="AG2062" s="1" t="s">
        <v>1451</v>
      </c>
      <c r="AI2062" s="2" t="str">
        <f>INDEX('ISO2-ISO3'!$D$1:$D$249, MATCH($N2062, 'ISO2-ISO3'!$C$1:$C$249, 0))</f>
        <v>SAU</v>
      </c>
      <c r="AJ2062" s="2" t="str">
        <f>INDEX('WB Country Groups'!$C$2:$C$219, MATCH($AI2062, 'WB Country Groups'!$B$2:$B$219, 0))</f>
        <v>Middle East &amp; North Africa</v>
      </c>
    </row>
    <row r="2063" spans="1:36">
      <c r="A2063" s="70">
        <v>45169</v>
      </c>
      <c r="B2063" s="70">
        <v>45169</v>
      </c>
      <c r="C2063" s="71">
        <v>892400</v>
      </c>
      <c r="D2063" s="1" t="s">
        <v>8893</v>
      </c>
      <c r="E2063" s="71">
        <v>5012201</v>
      </c>
      <c r="G2063" s="1" t="s">
        <v>8894</v>
      </c>
      <c r="H2063" s="72" t="s">
        <v>8895</v>
      </c>
      <c r="I2063" s="1" t="s">
        <v>8896</v>
      </c>
      <c r="J2063" s="73">
        <v>0.35</v>
      </c>
      <c r="K2063" s="73">
        <v>0.35</v>
      </c>
      <c r="L2063" s="73">
        <v>0.35</v>
      </c>
      <c r="M2063" s="1">
        <v>1</v>
      </c>
      <c r="N2063" s="1" t="s">
        <v>1366</v>
      </c>
      <c r="O2063" s="1" t="s">
        <v>1467</v>
      </c>
      <c r="P2063" s="1">
        <v>20105010</v>
      </c>
      <c r="Q2063" s="73">
        <v>11200000000</v>
      </c>
      <c r="R2063" s="74">
        <v>3.81</v>
      </c>
      <c r="S2063" s="1" t="s">
        <v>7800</v>
      </c>
      <c r="T2063" s="75">
        <v>3.6730499999999999</v>
      </c>
      <c r="U2063" s="76">
        <v>4066157552.9872999</v>
      </c>
      <c r="V2063" s="77">
        <v>4066157552.9872999</v>
      </c>
      <c r="W2063" s="77">
        <v>11617593008.535101</v>
      </c>
      <c r="X2063" s="76">
        <v>6.3743883588000001E-3</v>
      </c>
      <c r="Y2063" s="71">
        <v>1</v>
      </c>
      <c r="Z2063" s="71">
        <v>0</v>
      </c>
      <c r="AA2063" s="71">
        <v>0</v>
      </c>
      <c r="AB2063" s="71">
        <v>0</v>
      </c>
      <c r="AC2063" s="73">
        <v>0</v>
      </c>
      <c r="AD2063" s="73">
        <v>1</v>
      </c>
      <c r="AE2063" s="1" t="s">
        <v>7815</v>
      </c>
      <c r="AF2063" s="1" t="s">
        <v>1450</v>
      </c>
      <c r="AG2063" s="1" t="s">
        <v>1451</v>
      </c>
      <c r="AI2063" s="2" t="str">
        <f>INDEX('ISO2-ISO3'!$D$1:$D$249, MATCH($N2063, 'ISO2-ISO3'!$C$1:$C$249, 0))</f>
        <v>ARE</v>
      </c>
      <c r="AJ2063" s="2" t="str">
        <f>INDEX('WB Country Groups'!$C$2:$C$219, MATCH($AI2063, 'WB Country Groups'!$B$2:$B$219, 0))</f>
        <v>Middle East &amp; North Africa</v>
      </c>
    </row>
    <row r="2064" spans="1:36">
      <c r="A2064" s="70">
        <v>45169</v>
      </c>
      <c r="B2064" s="70">
        <v>45169</v>
      </c>
      <c r="C2064" s="71">
        <v>892400</v>
      </c>
      <c r="D2064" s="1" t="s">
        <v>8897</v>
      </c>
      <c r="E2064" s="71">
        <v>5030802</v>
      </c>
      <c r="G2064" s="1" t="s">
        <v>8898</v>
      </c>
      <c r="H2064" s="72" t="s">
        <v>8899</v>
      </c>
      <c r="I2064" s="1" t="s">
        <v>8900</v>
      </c>
      <c r="J2064" s="73">
        <v>0.3</v>
      </c>
      <c r="K2064" s="73">
        <v>0.3</v>
      </c>
      <c r="L2064" s="73">
        <v>0.06</v>
      </c>
      <c r="M2064" s="1">
        <v>0.2</v>
      </c>
      <c r="N2064" s="1" t="s">
        <v>975</v>
      </c>
      <c r="O2064" s="1" t="s">
        <v>1467</v>
      </c>
      <c r="P2064" s="1">
        <v>20104010</v>
      </c>
      <c r="Q2064" s="73">
        <v>83440000</v>
      </c>
      <c r="R2064" s="74">
        <v>266.48</v>
      </c>
      <c r="S2064" s="1" t="s">
        <v>3323</v>
      </c>
      <c r="T2064" s="75">
        <v>7.2785000000000002</v>
      </c>
      <c r="U2064" s="76">
        <v>183294012.777358</v>
      </c>
      <c r="V2064" s="77">
        <v>183294012.777358</v>
      </c>
      <c r="W2064" s="77">
        <v>3049997421.19558</v>
      </c>
      <c r="X2064" s="76">
        <v>2.8734430629999999E-4</v>
      </c>
      <c r="Y2064" s="71">
        <v>0</v>
      </c>
      <c r="Z2064" s="71">
        <v>1</v>
      </c>
      <c r="AA2064" s="71">
        <v>0</v>
      </c>
      <c r="AB2064" s="71">
        <v>0</v>
      </c>
      <c r="AC2064" s="73">
        <v>0</v>
      </c>
      <c r="AD2064" s="73">
        <v>1</v>
      </c>
      <c r="AE2064" s="1" t="s">
        <v>3324</v>
      </c>
      <c r="AF2064" s="1" t="s">
        <v>1450</v>
      </c>
      <c r="AG2064" s="1" t="s">
        <v>1585</v>
      </c>
      <c r="AI2064" s="2" t="str">
        <f>INDEX('ISO2-ISO3'!$D$1:$D$249, MATCH($N2064, 'ISO2-ISO3'!$C$1:$C$249, 0))</f>
        <v>CHN</v>
      </c>
      <c r="AJ2064" s="2" t="str">
        <f>INDEX('WB Country Groups'!$C$2:$C$219, MATCH($AI2064, 'WB Country Groups'!$B$2:$B$219, 0))</f>
        <v>East Asia &amp; Pacific</v>
      </c>
    </row>
    <row r="2065" spans="1:36">
      <c r="A2065" s="70">
        <v>45169</v>
      </c>
      <c r="B2065" s="70">
        <v>45169</v>
      </c>
      <c r="C2065" s="71">
        <v>892400</v>
      </c>
      <c r="D2065" s="1" t="s">
        <v>8901</v>
      </c>
      <c r="E2065" s="71">
        <v>5310201</v>
      </c>
      <c r="F2065" s="1" t="s">
        <v>8902</v>
      </c>
      <c r="G2065" s="1" t="s">
        <v>8903</v>
      </c>
      <c r="H2065" s="72" t="s">
        <v>8904</v>
      </c>
      <c r="I2065" s="1" t="s">
        <v>8905</v>
      </c>
      <c r="J2065" s="73">
        <v>0.5</v>
      </c>
      <c r="K2065" s="73">
        <v>0.5</v>
      </c>
      <c r="L2065" s="73">
        <v>0.5</v>
      </c>
      <c r="M2065" s="1">
        <v>1</v>
      </c>
      <c r="N2065" s="1" t="s">
        <v>1293</v>
      </c>
      <c r="O2065" s="1" t="s">
        <v>1467</v>
      </c>
      <c r="P2065" s="1">
        <v>20304040</v>
      </c>
      <c r="Q2065" s="73">
        <v>3736000000</v>
      </c>
      <c r="R2065" s="74">
        <v>3.77</v>
      </c>
      <c r="S2065" s="1" t="s">
        <v>1448</v>
      </c>
      <c r="T2065" s="75">
        <v>1</v>
      </c>
      <c r="U2065" s="76">
        <v>7042360000</v>
      </c>
      <c r="V2065" s="77">
        <v>7042360000</v>
      </c>
      <c r="W2065" s="77">
        <v>14476800000</v>
      </c>
      <c r="X2065" s="76">
        <v>1.10400880974E-2</v>
      </c>
      <c r="Y2065" s="71">
        <v>1</v>
      </c>
      <c r="Z2065" s="71">
        <v>0</v>
      </c>
      <c r="AA2065" s="71">
        <v>0</v>
      </c>
      <c r="AB2065" s="71">
        <v>0</v>
      </c>
      <c r="AC2065" s="73">
        <v>0</v>
      </c>
      <c r="AD2065" s="73">
        <v>1</v>
      </c>
      <c r="AE2065" s="1" t="s">
        <v>1475</v>
      </c>
      <c r="AF2065" s="1" t="s">
        <v>1450</v>
      </c>
      <c r="AG2065" s="1" t="s">
        <v>1585</v>
      </c>
      <c r="AI2065" s="2" t="str">
        <f>INDEX('ISO2-ISO3'!$D$1:$D$249, MATCH($N2065, 'ISO2-ISO3'!$C$1:$C$249, 0))</f>
        <v>SGP</v>
      </c>
      <c r="AJ2065" s="2" t="str">
        <f>INDEX('WB Country Groups'!$C$2:$C$219, MATCH($AI2065, 'WB Country Groups'!$B$2:$B$219, 0))</f>
        <v>East Asia &amp; Pacific</v>
      </c>
    </row>
    <row r="2066" spans="1:36">
      <c r="A2066" s="70">
        <v>45169</v>
      </c>
      <c r="B2066" s="70">
        <v>45169</v>
      </c>
      <c r="C2066" s="71">
        <v>892400</v>
      </c>
      <c r="D2066" s="1" t="s">
        <v>8906</v>
      </c>
      <c r="E2066" s="71">
        <v>5310602</v>
      </c>
      <c r="G2066" s="1" t="s">
        <v>8907</v>
      </c>
      <c r="H2066" s="72" t="s">
        <v>8908</v>
      </c>
      <c r="I2066" s="1" t="s">
        <v>8909</v>
      </c>
      <c r="J2066" s="73">
        <v>0.3</v>
      </c>
      <c r="K2066" s="73">
        <v>0.3</v>
      </c>
      <c r="L2066" s="73">
        <v>0.06</v>
      </c>
      <c r="M2066" s="1">
        <v>0.2</v>
      </c>
      <c r="N2066" s="1" t="s">
        <v>975</v>
      </c>
      <c r="O2066" s="1" t="s">
        <v>1474</v>
      </c>
      <c r="P2066" s="1">
        <v>45301020</v>
      </c>
      <c r="Q2066" s="73">
        <v>418300889</v>
      </c>
      <c r="R2066" s="74">
        <v>70.040000000000006</v>
      </c>
      <c r="S2066" s="1" t="s">
        <v>3323</v>
      </c>
      <c r="T2066" s="75">
        <v>7.2785000000000002</v>
      </c>
      <c r="U2066" s="76">
        <v>241515100.080181</v>
      </c>
      <c r="V2066" s="77">
        <v>241515100.080181</v>
      </c>
      <c r="W2066" s="77">
        <v>4018791564.7801199</v>
      </c>
      <c r="X2066" s="76">
        <v>3.7861568869999998E-4</v>
      </c>
      <c r="Y2066" s="71">
        <v>0</v>
      </c>
      <c r="Z2066" s="71">
        <v>1</v>
      </c>
      <c r="AA2066" s="71">
        <v>0</v>
      </c>
      <c r="AB2066" s="71">
        <v>0</v>
      </c>
      <c r="AC2066" s="73">
        <v>0</v>
      </c>
      <c r="AD2066" s="73">
        <v>1</v>
      </c>
      <c r="AE2066" s="1" t="s">
        <v>3324</v>
      </c>
      <c r="AF2066" s="1" t="s">
        <v>1450</v>
      </c>
      <c r="AG2066" s="1" t="s">
        <v>1585</v>
      </c>
      <c r="AI2066" s="2" t="str">
        <f>INDEX('ISO2-ISO3'!$D$1:$D$249, MATCH($N2066, 'ISO2-ISO3'!$C$1:$C$249, 0))</f>
        <v>CHN</v>
      </c>
      <c r="AJ2066" s="2" t="str">
        <f>INDEX('WB Country Groups'!$C$2:$C$219, MATCH($AI2066, 'WB Country Groups'!$B$2:$B$219, 0))</f>
        <v>East Asia &amp; Pacific</v>
      </c>
    </row>
    <row r="2067" spans="1:36">
      <c r="A2067" s="70">
        <v>45169</v>
      </c>
      <c r="B2067" s="70">
        <v>45169</v>
      </c>
      <c r="C2067" s="71">
        <v>892400</v>
      </c>
      <c r="D2067" s="1" t="s">
        <v>8910</v>
      </c>
      <c r="E2067" s="71">
        <v>5310901</v>
      </c>
      <c r="F2067" s="1" t="s">
        <v>8911</v>
      </c>
      <c r="G2067" s="1" t="s">
        <v>8912</v>
      </c>
      <c r="H2067" s="72" t="s">
        <v>8913</v>
      </c>
      <c r="I2067" s="1" t="s">
        <v>8914</v>
      </c>
      <c r="J2067" s="73">
        <v>1</v>
      </c>
      <c r="K2067" s="73">
        <v>1</v>
      </c>
      <c r="L2067" s="73">
        <v>1</v>
      </c>
      <c r="M2067" s="1">
        <v>1</v>
      </c>
      <c r="N2067" s="1" t="s">
        <v>1375</v>
      </c>
      <c r="O2067" s="1" t="s">
        <v>1548</v>
      </c>
      <c r="P2067" s="1">
        <v>55101010</v>
      </c>
      <c r="Q2067" s="73">
        <v>327536696</v>
      </c>
      <c r="R2067" s="74">
        <v>104.16</v>
      </c>
      <c r="S2067" s="1" t="s">
        <v>1448</v>
      </c>
      <c r="T2067" s="75">
        <v>1</v>
      </c>
      <c r="U2067" s="76">
        <v>34116222255.360001</v>
      </c>
      <c r="V2067" s="77">
        <v>34116222255.360001</v>
      </c>
      <c r="W2067" s="77">
        <v>34116222255.360001</v>
      </c>
      <c r="X2067" s="76">
        <v>5.3482937431299997E-2</v>
      </c>
      <c r="Y2067" s="71">
        <v>0</v>
      </c>
      <c r="Z2067" s="71">
        <v>1</v>
      </c>
      <c r="AA2067" s="71">
        <v>0</v>
      </c>
      <c r="AB2067" s="71">
        <v>0</v>
      </c>
      <c r="AC2067" s="73">
        <v>1</v>
      </c>
      <c r="AD2067" s="73">
        <v>0</v>
      </c>
      <c r="AE2067" s="1" t="s">
        <v>1475</v>
      </c>
      <c r="AF2067" s="1" t="s">
        <v>1450</v>
      </c>
      <c r="AG2067" s="1" t="s">
        <v>1451</v>
      </c>
      <c r="AI2067" s="2" t="str">
        <f>INDEX('ISO2-ISO3'!$D$1:$D$249, MATCH($N2067, 'ISO2-ISO3'!$C$1:$C$249, 0))</f>
        <v>USA</v>
      </c>
      <c r="AJ2067" s="2" t="str">
        <f>INDEX('WB Country Groups'!$C$2:$C$219, MATCH($AI2067, 'WB Country Groups'!$B$2:$B$219, 0))</f>
        <v>North America</v>
      </c>
    </row>
    <row r="2068" spans="1:36">
      <c r="A2068" s="70">
        <v>45169</v>
      </c>
      <c r="B2068" s="70">
        <v>45169</v>
      </c>
      <c r="C2068" s="71">
        <v>892400</v>
      </c>
      <c r="D2068" s="1" t="s">
        <v>8915</v>
      </c>
      <c r="E2068" s="71">
        <v>5327302</v>
      </c>
      <c r="G2068" s="1" t="s">
        <v>8916</v>
      </c>
      <c r="H2068" s="72" t="s">
        <v>8917</v>
      </c>
      <c r="I2068" s="1" t="s">
        <v>8918</v>
      </c>
      <c r="J2068" s="73">
        <v>0.2</v>
      </c>
      <c r="K2068" s="73">
        <v>0.2</v>
      </c>
      <c r="L2068" s="73">
        <v>0.04</v>
      </c>
      <c r="M2068" s="1">
        <v>0.2</v>
      </c>
      <c r="N2068" s="1" t="s">
        <v>975</v>
      </c>
      <c r="O2068" s="1" t="s">
        <v>1474</v>
      </c>
      <c r="P2068" s="1">
        <v>45301020</v>
      </c>
      <c r="Q2068" s="73">
        <v>10000000000</v>
      </c>
      <c r="R2068" s="74">
        <v>10.76</v>
      </c>
      <c r="S2068" s="1" t="s">
        <v>3323</v>
      </c>
      <c r="T2068" s="75">
        <v>7.2785000000000002</v>
      </c>
      <c r="U2068" s="76">
        <v>591330631.31139696</v>
      </c>
      <c r="V2068" s="77">
        <v>591330631.31139696</v>
      </c>
      <c r="W2068" s="77">
        <v>14759540204.6583</v>
      </c>
      <c r="X2068" s="76">
        <v>9.2701058509999995E-4</v>
      </c>
      <c r="Y2068" s="71">
        <v>1</v>
      </c>
      <c r="Z2068" s="71">
        <v>0</v>
      </c>
      <c r="AA2068" s="71">
        <v>0</v>
      </c>
      <c r="AB2068" s="71">
        <v>0</v>
      </c>
      <c r="AC2068" s="73">
        <v>0</v>
      </c>
      <c r="AD2068" s="73">
        <v>1</v>
      </c>
      <c r="AE2068" s="1" t="s">
        <v>3324</v>
      </c>
      <c r="AF2068" s="1" t="s">
        <v>1450</v>
      </c>
      <c r="AG2068" s="1" t="s">
        <v>1585</v>
      </c>
      <c r="AI2068" s="2" t="str">
        <f>INDEX('ISO2-ISO3'!$D$1:$D$249, MATCH($N2068, 'ISO2-ISO3'!$C$1:$C$249, 0))</f>
        <v>CHN</v>
      </c>
      <c r="AJ2068" s="2" t="str">
        <f>INDEX('WB Country Groups'!$C$2:$C$219, MATCH($AI2068, 'WB Country Groups'!$B$2:$B$219, 0))</f>
        <v>East Asia &amp; Pacific</v>
      </c>
    </row>
    <row r="2069" spans="1:36">
      <c r="A2069" s="70">
        <v>45169</v>
      </c>
      <c r="B2069" s="70">
        <v>45169</v>
      </c>
      <c r="C2069" s="71">
        <v>892400</v>
      </c>
      <c r="D2069" s="1" t="s">
        <v>8919</v>
      </c>
      <c r="E2069" s="71">
        <v>5327401</v>
      </c>
      <c r="G2069" s="1" t="s">
        <v>8920</v>
      </c>
      <c r="H2069" s="72" t="s">
        <v>8921</v>
      </c>
      <c r="I2069" s="1" t="s">
        <v>8922</v>
      </c>
      <c r="J2069" s="73">
        <v>0.15</v>
      </c>
      <c r="K2069" s="73">
        <v>0.15</v>
      </c>
      <c r="L2069" s="73">
        <v>0.15</v>
      </c>
      <c r="M2069" s="1">
        <v>1</v>
      </c>
      <c r="N2069" s="1" t="s">
        <v>1129</v>
      </c>
      <c r="O2069" s="1" t="s">
        <v>1467</v>
      </c>
      <c r="P2069" s="1">
        <v>20104010</v>
      </c>
      <c r="Q2069" s="73">
        <v>234000000</v>
      </c>
      <c r="R2069" s="74">
        <v>544000</v>
      </c>
      <c r="S2069" s="1" t="s">
        <v>3451</v>
      </c>
      <c r="T2069" s="75">
        <v>1321.75</v>
      </c>
      <c r="U2069" s="76">
        <v>14446302250.8039</v>
      </c>
      <c r="V2069" s="77">
        <v>14446302250.8039</v>
      </c>
      <c r="W2069" s="77">
        <v>96308681672.025696</v>
      </c>
      <c r="X2069" s="76">
        <v>2.2647017410400001E-2</v>
      </c>
      <c r="Y2069" s="71">
        <v>1</v>
      </c>
      <c r="Z2069" s="71">
        <v>0</v>
      </c>
      <c r="AA2069" s="71">
        <v>0</v>
      </c>
      <c r="AB2069" s="71">
        <v>0</v>
      </c>
      <c r="AC2069" s="73">
        <v>0</v>
      </c>
      <c r="AD2069" s="73">
        <v>1</v>
      </c>
      <c r="AE2069" s="1" t="s">
        <v>3452</v>
      </c>
      <c r="AF2069" s="1" t="s">
        <v>1450</v>
      </c>
      <c r="AG2069" s="1" t="s">
        <v>1451</v>
      </c>
      <c r="AI2069" s="2" t="str">
        <f>INDEX('ISO2-ISO3'!$D$1:$D$249, MATCH($N2069, 'ISO2-ISO3'!$C$1:$C$249, 0))</f>
        <v>KOR</v>
      </c>
      <c r="AJ2069" s="2" t="str">
        <f>INDEX('WB Country Groups'!$C$2:$C$219, MATCH($AI2069, 'WB Country Groups'!$B$2:$B$219, 0))</f>
        <v>East Asia &amp; Pacific</v>
      </c>
    </row>
    <row r="2070" spans="1:36">
      <c r="A2070" s="70">
        <v>45169</v>
      </c>
      <c r="B2070" s="70">
        <v>45169</v>
      </c>
      <c r="C2070" s="71">
        <v>892400</v>
      </c>
      <c r="D2070" s="1" t="s">
        <v>8923</v>
      </c>
      <c r="E2070" s="71">
        <v>5328601</v>
      </c>
      <c r="G2070" s="1" t="s">
        <v>8924</v>
      </c>
      <c r="H2070" s="72" t="s">
        <v>8925</v>
      </c>
      <c r="I2070" s="1" t="s">
        <v>8926</v>
      </c>
      <c r="J2070" s="73">
        <v>0.3</v>
      </c>
      <c r="K2070" s="73">
        <v>0.3</v>
      </c>
      <c r="L2070" s="73">
        <v>0.3</v>
      </c>
      <c r="M2070" s="1">
        <v>1</v>
      </c>
      <c r="N2070" s="1" t="s">
        <v>1283</v>
      </c>
      <c r="O2070" s="1" t="s">
        <v>1474</v>
      </c>
      <c r="P2070" s="1">
        <v>45102010</v>
      </c>
      <c r="Q2070" s="73">
        <v>80000000</v>
      </c>
      <c r="R2070" s="74">
        <v>850</v>
      </c>
      <c r="S2070" s="1" t="s">
        <v>3317</v>
      </c>
      <c r="T2070" s="75">
        <v>3.7506499999999998</v>
      </c>
      <c r="U2070" s="76">
        <v>5439057230.0801201</v>
      </c>
      <c r="V2070" s="77">
        <v>5439057230.0801201</v>
      </c>
      <c r="W2070" s="77">
        <v>18130190766.933701</v>
      </c>
      <c r="X2070" s="76">
        <v>8.5266403573000006E-3</v>
      </c>
      <c r="Y2070" s="71">
        <v>0</v>
      </c>
      <c r="Z2070" s="71">
        <v>1</v>
      </c>
      <c r="AA2070" s="71">
        <v>0</v>
      </c>
      <c r="AB2070" s="71">
        <v>0</v>
      </c>
      <c r="AC2070" s="73">
        <v>0</v>
      </c>
      <c r="AD2070" s="73">
        <v>1</v>
      </c>
      <c r="AE2070" s="1" t="s">
        <v>3318</v>
      </c>
      <c r="AF2070" s="1" t="s">
        <v>1450</v>
      </c>
      <c r="AG2070" s="1" t="s">
        <v>1451</v>
      </c>
      <c r="AI2070" s="2" t="str">
        <f>INDEX('ISO2-ISO3'!$D$1:$D$249, MATCH($N2070, 'ISO2-ISO3'!$C$1:$C$249, 0))</f>
        <v>SAU</v>
      </c>
      <c r="AJ2070" s="2" t="str">
        <f>INDEX('WB Country Groups'!$C$2:$C$219, MATCH($AI2070, 'WB Country Groups'!$B$2:$B$219, 0))</f>
        <v>Middle East &amp; North Africa</v>
      </c>
    </row>
    <row r="2071" spans="1:36">
      <c r="A2071" s="70">
        <v>45169</v>
      </c>
      <c r="B2071" s="70">
        <v>45169</v>
      </c>
      <c r="C2071" s="71">
        <v>892400</v>
      </c>
      <c r="D2071" s="1" t="s">
        <v>8927</v>
      </c>
      <c r="E2071" s="71">
        <v>5338001</v>
      </c>
      <c r="G2071" s="1" t="s">
        <v>8928</v>
      </c>
      <c r="H2071" s="72" t="s">
        <v>8929</v>
      </c>
      <c r="I2071" s="1" t="s">
        <v>8930</v>
      </c>
      <c r="J2071" s="73">
        <v>0.75</v>
      </c>
      <c r="K2071" s="73">
        <v>0.75</v>
      </c>
      <c r="L2071" s="73">
        <v>0.75</v>
      </c>
      <c r="M2071" s="1">
        <v>1</v>
      </c>
      <c r="N2071" s="1" t="s">
        <v>1330</v>
      </c>
      <c r="O2071" s="1" t="s">
        <v>1474</v>
      </c>
      <c r="P2071" s="1">
        <v>45301020</v>
      </c>
      <c r="Q2071" s="73">
        <v>4003874895</v>
      </c>
      <c r="R2071" s="74">
        <v>27.85</v>
      </c>
      <c r="S2071" s="1" t="s">
        <v>3111</v>
      </c>
      <c r="T2071" s="75">
        <v>31.846499999999999</v>
      </c>
      <c r="U2071" s="76">
        <v>2626063676.3635702</v>
      </c>
      <c r="V2071" s="77">
        <v>2626063676.3635702</v>
      </c>
      <c r="W2071" s="77">
        <v>3501418235.1514301</v>
      </c>
      <c r="X2071" s="76">
        <v>4.1167981098000003E-3</v>
      </c>
      <c r="Y2071" s="71">
        <v>0</v>
      </c>
      <c r="Z2071" s="71">
        <v>1</v>
      </c>
      <c r="AA2071" s="71">
        <v>0</v>
      </c>
      <c r="AB2071" s="71">
        <v>0</v>
      </c>
      <c r="AC2071" s="73">
        <v>1</v>
      </c>
      <c r="AD2071" s="73">
        <v>0</v>
      </c>
      <c r="AE2071" s="1" t="s">
        <v>3112</v>
      </c>
      <c r="AF2071" s="1" t="s">
        <v>1450</v>
      </c>
      <c r="AG2071" s="1" t="s">
        <v>1451</v>
      </c>
      <c r="AI2071" s="2" t="str">
        <f>INDEX('ISO2-ISO3'!$D$1:$D$249, MATCH($N2071, 'ISO2-ISO3'!$C$1:$C$249, 0))</f>
        <v>TWN</v>
      </c>
      <c r="AJ2071" s="2" t="str">
        <f>INDEX('WB Country Groups'!$C$2:$C$219, MATCH($AI2071, 'WB Country Groups'!$B$2:$B$219, 0))</f>
        <v>East Asia &amp; Pacific</v>
      </c>
    </row>
    <row r="2072" spans="1:36">
      <c r="A2072" s="70">
        <v>45169</v>
      </c>
      <c r="B2072" s="70">
        <v>45169</v>
      </c>
      <c r="C2072" s="71">
        <v>892400</v>
      </c>
      <c r="D2072" s="1" t="s">
        <v>8931</v>
      </c>
      <c r="E2072" s="71">
        <v>5338502</v>
      </c>
      <c r="G2072" s="1" t="s">
        <v>8932</v>
      </c>
      <c r="H2072" s="72" t="s">
        <v>8933</v>
      </c>
      <c r="I2072" s="1" t="s">
        <v>8934</v>
      </c>
      <c r="J2072" s="73">
        <v>0.35</v>
      </c>
      <c r="K2072" s="73">
        <v>0.3</v>
      </c>
      <c r="L2072" s="73">
        <v>0.06</v>
      </c>
      <c r="M2072" s="1">
        <v>0.2</v>
      </c>
      <c r="N2072" s="1" t="s">
        <v>975</v>
      </c>
      <c r="O2072" s="1" t="s">
        <v>1474</v>
      </c>
      <c r="P2072" s="1">
        <v>45102010</v>
      </c>
      <c r="Q2072" s="73">
        <v>952941177</v>
      </c>
      <c r="R2072" s="74">
        <v>20.64</v>
      </c>
      <c r="S2072" s="1" t="s">
        <v>3323</v>
      </c>
      <c r="T2072" s="75">
        <v>7.2785000000000002</v>
      </c>
      <c r="U2072" s="76">
        <v>162138126.48166499</v>
      </c>
      <c r="V2072" s="77">
        <v>162138126.48166499</v>
      </c>
      <c r="W2072" s="77">
        <v>2697965198.9355602</v>
      </c>
      <c r="X2072" s="76">
        <v>2.5417888330000002E-4</v>
      </c>
      <c r="Y2072" s="71">
        <v>0</v>
      </c>
      <c r="Z2072" s="71">
        <v>1</v>
      </c>
      <c r="AA2072" s="71">
        <v>0</v>
      </c>
      <c r="AB2072" s="71">
        <v>0</v>
      </c>
      <c r="AC2072" s="73">
        <v>0</v>
      </c>
      <c r="AD2072" s="73">
        <v>1</v>
      </c>
      <c r="AE2072" s="1" t="s">
        <v>3412</v>
      </c>
      <c r="AF2072" s="1" t="s">
        <v>1450</v>
      </c>
      <c r="AG2072" s="1" t="s">
        <v>1585</v>
      </c>
      <c r="AI2072" s="2" t="str">
        <f>INDEX('ISO2-ISO3'!$D$1:$D$249, MATCH($N2072, 'ISO2-ISO3'!$C$1:$C$249, 0))</f>
        <v>CHN</v>
      </c>
      <c r="AJ2072" s="2" t="str">
        <f>INDEX('WB Country Groups'!$C$2:$C$219, MATCH($AI2072, 'WB Country Groups'!$B$2:$B$219, 0))</f>
        <v>East Asia &amp; Pacific</v>
      </c>
    </row>
    <row r="2073" spans="1:36">
      <c r="A2073" s="70">
        <v>45169</v>
      </c>
      <c r="B2073" s="70">
        <v>45169</v>
      </c>
      <c r="C2073" s="71">
        <v>892400</v>
      </c>
      <c r="D2073" s="1" t="s">
        <v>8935</v>
      </c>
      <c r="E2073" s="71">
        <v>5339001</v>
      </c>
      <c r="G2073" s="1" t="s">
        <v>8936</v>
      </c>
      <c r="H2073" s="72" t="s">
        <v>8937</v>
      </c>
      <c r="I2073" s="1" t="s">
        <v>8938</v>
      </c>
      <c r="J2073" s="73">
        <v>0.3</v>
      </c>
      <c r="K2073" s="73">
        <v>0.3</v>
      </c>
      <c r="L2073" s="73">
        <v>0.3</v>
      </c>
      <c r="M2073" s="1">
        <v>1</v>
      </c>
      <c r="N2073" s="1" t="s">
        <v>1283</v>
      </c>
      <c r="O2073" s="1" t="s">
        <v>1499</v>
      </c>
      <c r="P2073" s="1">
        <v>30101010</v>
      </c>
      <c r="Q2073" s="73">
        <v>130000000</v>
      </c>
      <c r="R2073" s="74">
        <v>151.80000000000001</v>
      </c>
      <c r="S2073" s="1" t="s">
        <v>3317</v>
      </c>
      <c r="T2073" s="75">
        <v>3.7506499999999998</v>
      </c>
      <c r="U2073" s="76">
        <v>1578446402.6235499</v>
      </c>
      <c r="V2073" s="77">
        <v>1578446402.6235499</v>
      </c>
      <c r="W2073" s="77">
        <v>5261488008.7451496</v>
      </c>
      <c r="X2073" s="76">
        <v>2.4744811884000002E-3</v>
      </c>
      <c r="Y2073" s="71">
        <v>0</v>
      </c>
      <c r="Z2073" s="71">
        <v>1</v>
      </c>
      <c r="AA2073" s="71">
        <v>0</v>
      </c>
      <c r="AB2073" s="71">
        <v>0</v>
      </c>
      <c r="AC2073" s="73">
        <v>0</v>
      </c>
      <c r="AD2073" s="73">
        <v>1</v>
      </c>
      <c r="AE2073" s="1" t="s">
        <v>3318</v>
      </c>
      <c r="AF2073" s="1" t="s">
        <v>1450</v>
      </c>
      <c r="AG2073" s="1" t="s">
        <v>1451</v>
      </c>
      <c r="AI2073" s="2" t="str">
        <f>INDEX('ISO2-ISO3'!$D$1:$D$249, MATCH($N2073, 'ISO2-ISO3'!$C$1:$C$249, 0))</f>
        <v>SAU</v>
      </c>
      <c r="AJ2073" s="2" t="str">
        <f>INDEX('WB Country Groups'!$C$2:$C$219, MATCH($AI2073, 'WB Country Groups'!$B$2:$B$219, 0))</f>
        <v>Middle East &amp; North Africa</v>
      </c>
    </row>
    <row r="2074" spans="1:36">
      <c r="A2074" s="70">
        <v>45169</v>
      </c>
      <c r="B2074" s="70">
        <v>45169</v>
      </c>
      <c r="C2074" s="71">
        <v>892400</v>
      </c>
      <c r="D2074" s="1" t="s">
        <v>8939</v>
      </c>
      <c r="E2074" s="71">
        <v>5350301</v>
      </c>
      <c r="G2074" s="1" t="s">
        <v>8940</v>
      </c>
      <c r="H2074" s="72" t="s">
        <v>8941</v>
      </c>
      <c r="I2074" s="1" t="s">
        <v>8942</v>
      </c>
      <c r="J2074" s="73">
        <v>0.7</v>
      </c>
      <c r="K2074" s="73">
        <v>0.7</v>
      </c>
      <c r="L2074" s="73">
        <v>0.7</v>
      </c>
      <c r="M2074" s="1">
        <v>1</v>
      </c>
      <c r="N2074" s="1" t="s">
        <v>1099</v>
      </c>
      <c r="O2074" s="1" t="s">
        <v>1455</v>
      </c>
      <c r="P2074" s="1">
        <v>25503030</v>
      </c>
      <c r="Q2074" s="73">
        <v>1184363929502</v>
      </c>
      <c r="R2074" s="74">
        <v>96</v>
      </c>
      <c r="S2074" s="1" t="s">
        <v>3616</v>
      </c>
      <c r="T2074" s="75">
        <v>15230</v>
      </c>
      <c r="U2074" s="76">
        <v>5225821146.5879402</v>
      </c>
      <c r="V2074" s="77">
        <v>5225821146.5879402</v>
      </c>
      <c r="W2074" s="77">
        <v>7465458780.83992</v>
      </c>
      <c r="X2074" s="76">
        <v>8.1923568008000006E-3</v>
      </c>
      <c r="Y2074" s="71">
        <v>1</v>
      </c>
      <c r="Z2074" s="71">
        <v>0</v>
      </c>
      <c r="AA2074" s="71">
        <v>0</v>
      </c>
      <c r="AB2074" s="71">
        <v>0</v>
      </c>
      <c r="AC2074" s="73">
        <v>0</v>
      </c>
      <c r="AD2074" s="73">
        <v>1</v>
      </c>
      <c r="AE2074" s="1" t="s">
        <v>3617</v>
      </c>
      <c r="AF2074" s="1" t="s">
        <v>1450</v>
      </c>
      <c r="AG2074" s="1" t="s">
        <v>1451</v>
      </c>
      <c r="AI2074" s="2" t="str">
        <f>INDEX('ISO2-ISO3'!$D$1:$D$249, MATCH($N2074, 'ISO2-ISO3'!$C$1:$C$249, 0))</f>
        <v>IDN</v>
      </c>
      <c r="AJ2074" s="2" t="str">
        <f>INDEX('WB Country Groups'!$C$2:$C$219, MATCH($AI2074, 'WB Country Groups'!$B$2:$B$219, 0))</f>
        <v>East Asia &amp; Pacific</v>
      </c>
    </row>
    <row r="2075" spans="1:36">
      <c r="A2075" s="70">
        <v>45169</v>
      </c>
      <c r="B2075" s="70">
        <v>45169</v>
      </c>
      <c r="C2075" s="71">
        <v>892400</v>
      </c>
      <c r="D2075" s="1" t="s">
        <v>8943</v>
      </c>
      <c r="E2075" s="71">
        <v>5382101</v>
      </c>
      <c r="G2075" s="1" t="s">
        <v>8944</v>
      </c>
      <c r="H2075" s="72" t="s">
        <v>8945</v>
      </c>
      <c r="I2075" s="1" t="s">
        <v>8946</v>
      </c>
      <c r="J2075" s="73">
        <v>0.55000000000000004</v>
      </c>
      <c r="K2075" s="73">
        <v>0.55000000000000004</v>
      </c>
      <c r="L2075" s="73">
        <v>0.55000000000000004</v>
      </c>
      <c r="M2075" s="1">
        <v>1</v>
      </c>
      <c r="N2075" s="1" t="s">
        <v>1369</v>
      </c>
      <c r="O2075" s="1" t="s">
        <v>1499</v>
      </c>
      <c r="P2075" s="1">
        <v>30302010</v>
      </c>
      <c r="Q2075" s="73">
        <v>9234573831</v>
      </c>
      <c r="R2075" s="74">
        <v>3.2250000000000001</v>
      </c>
      <c r="S2075" s="1" t="s">
        <v>1669</v>
      </c>
      <c r="T2075" s="75">
        <v>0.78917255257862096</v>
      </c>
      <c r="U2075" s="76">
        <v>20755695670.376701</v>
      </c>
      <c r="V2075" s="77">
        <v>20755695670.376701</v>
      </c>
      <c r="W2075" s="77">
        <v>37737628491.594101</v>
      </c>
      <c r="X2075" s="76">
        <v>3.2538056663300001E-2</v>
      </c>
      <c r="Y2075" s="71">
        <v>1</v>
      </c>
      <c r="Z2075" s="71">
        <v>0</v>
      </c>
      <c r="AA2075" s="71">
        <v>0</v>
      </c>
      <c r="AB2075" s="71">
        <v>0</v>
      </c>
      <c r="AC2075" s="73">
        <v>0.35</v>
      </c>
      <c r="AD2075" s="73">
        <v>0.65</v>
      </c>
      <c r="AE2075" s="1" t="s">
        <v>1670</v>
      </c>
      <c r="AF2075" s="1" t="s">
        <v>1450</v>
      </c>
      <c r="AG2075" s="1" t="s">
        <v>1451</v>
      </c>
      <c r="AI2075" s="2" t="str">
        <f>INDEX('ISO2-ISO3'!$D$1:$D$249, MATCH($N2075, 'ISO2-ISO3'!$C$1:$C$249, 0))</f>
        <v>GBR</v>
      </c>
      <c r="AJ2075" s="2" t="str">
        <f>INDEX('WB Country Groups'!$C$2:$C$219, MATCH($AI2075, 'WB Country Groups'!$B$2:$B$219, 0))</f>
        <v>Europe &amp; Central Asia</v>
      </c>
    </row>
    <row r="2076" spans="1:36">
      <c r="A2076" s="70">
        <v>45169</v>
      </c>
      <c r="B2076" s="70">
        <v>45169</v>
      </c>
      <c r="C2076" s="71">
        <v>892400</v>
      </c>
      <c r="D2076" s="1" t="s">
        <v>8947</v>
      </c>
      <c r="E2076" s="71">
        <v>5415801</v>
      </c>
      <c r="G2076" s="1" t="s">
        <v>8948</v>
      </c>
      <c r="H2076" s="72" t="s">
        <v>8949</v>
      </c>
      <c r="I2076" s="1" t="s">
        <v>8950</v>
      </c>
      <c r="J2076" s="73">
        <v>0.25</v>
      </c>
      <c r="K2076" s="73">
        <v>0.25</v>
      </c>
      <c r="L2076" s="73">
        <v>0.25</v>
      </c>
      <c r="M2076" s="1">
        <v>1</v>
      </c>
      <c r="N2076" s="1" t="s">
        <v>1058</v>
      </c>
      <c r="O2076" s="1" t="s">
        <v>1455</v>
      </c>
      <c r="P2076" s="1">
        <v>25102010</v>
      </c>
      <c r="Q2076" s="73">
        <v>455500000</v>
      </c>
      <c r="R2076" s="74">
        <v>101.85</v>
      </c>
      <c r="S2076" s="1" t="s">
        <v>1456</v>
      </c>
      <c r="T2076" s="75">
        <v>0.92136177270005104</v>
      </c>
      <c r="U2076" s="76">
        <v>12588072452.8125</v>
      </c>
      <c r="V2076" s="77">
        <v>12588072452.8125</v>
      </c>
      <c r="W2076" s="77">
        <v>100704579622.5</v>
      </c>
      <c r="X2076" s="76">
        <v>1.9733928520399999E-2</v>
      </c>
      <c r="Y2076" s="71">
        <v>1</v>
      </c>
      <c r="Z2076" s="71">
        <v>0</v>
      </c>
      <c r="AA2076" s="71">
        <v>0</v>
      </c>
      <c r="AB2076" s="71">
        <v>0</v>
      </c>
      <c r="AC2076" s="73">
        <v>0</v>
      </c>
      <c r="AD2076" s="73">
        <v>1</v>
      </c>
      <c r="AE2076" s="1" t="s">
        <v>1523</v>
      </c>
      <c r="AF2076" s="1" t="s">
        <v>1709</v>
      </c>
      <c r="AG2076" s="1" t="s">
        <v>1451</v>
      </c>
      <c r="AI2076" s="2" t="str">
        <f>INDEX('ISO2-ISO3'!$D$1:$D$249, MATCH($N2076, 'ISO2-ISO3'!$C$1:$C$249, 0))</f>
        <v>DEU</v>
      </c>
      <c r="AJ2076" s="2" t="str">
        <f>INDEX('WB Country Groups'!$C$2:$C$219, MATCH($AI2076, 'WB Country Groups'!$B$2:$B$219, 0))</f>
        <v>Europe &amp; Central Asia</v>
      </c>
    </row>
    <row r="2077" spans="1:36">
      <c r="A2077" s="70">
        <v>45169</v>
      </c>
      <c r="B2077" s="70">
        <v>45169</v>
      </c>
      <c r="C2077" s="71">
        <v>892400</v>
      </c>
      <c r="D2077" s="1" t="s">
        <v>8951</v>
      </c>
      <c r="E2077" s="71">
        <v>5417401</v>
      </c>
      <c r="G2077" s="1" t="s">
        <v>8952</v>
      </c>
      <c r="H2077" s="72" t="s">
        <v>8953</v>
      </c>
      <c r="I2077" s="1" t="s">
        <v>8954</v>
      </c>
      <c r="J2077" s="73">
        <v>0.2</v>
      </c>
      <c r="K2077" s="73">
        <v>0.2</v>
      </c>
      <c r="L2077" s="73">
        <v>0.2</v>
      </c>
      <c r="M2077" s="1">
        <v>1</v>
      </c>
      <c r="N2077" s="1" t="s">
        <v>975</v>
      </c>
      <c r="O2077" s="1" t="s">
        <v>1455</v>
      </c>
      <c r="P2077" s="1">
        <v>25504040</v>
      </c>
      <c r="Q2077" s="73">
        <v>10000000000</v>
      </c>
      <c r="R2077" s="74">
        <v>11.9</v>
      </c>
      <c r="S2077" s="1" t="s">
        <v>1565</v>
      </c>
      <c r="T2077" s="75">
        <v>7.8417500000000002</v>
      </c>
      <c r="U2077" s="76">
        <v>3035036822.1379199</v>
      </c>
      <c r="V2077" s="77">
        <v>3035036822.1379199</v>
      </c>
      <c r="W2077" s="77">
        <v>15175184110.6896</v>
      </c>
      <c r="X2077" s="76">
        <v>4.7579325532E-3</v>
      </c>
      <c r="Y2077" s="71">
        <v>1</v>
      </c>
      <c r="Z2077" s="71">
        <v>0</v>
      </c>
      <c r="AA2077" s="71">
        <v>0</v>
      </c>
      <c r="AB2077" s="71">
        <v>0</v>
      </c>
      <c r="AC2077" s="73">
        <v>0</v>
      </c>
      <c r="AD2077" s="73">
        <v>1</v>
      </c>
      <c r="AE2077" s="1" t="s">
        <v>1566</v>
      </c>
      <c r="AF2077" s="1" t="s">
        <v>1450</v>
      </c>
      <c r="AG2077" s="1" t="s">
        <v>3300</v>
      </c>
      <c r="AI2077" s="2" t="str">
        <f>INDEX('ISO2-ISO3'!$D$1:$D$249, MATCH($N2077, 'ISO2-ISO3'!$C$1:$C$249, 0))</f>
        <v>CHN</v>
      </c>
      <c r="AJ2077" s="2" t="str">
        <f>INDEX('WB Country Groups'!$C$2:$C$219, MATCH($AI2077, 'WB Country Groups'!$B$2:$B$219, 0))</f>
        <v>East Asia &amp; Pacific</v>
      </c>
    </row>
    <row r="2078" spans="1:36">
      <c r="A2078" s="70">
        <v>45169</v>
      </c>
      <c r="B2078" s="70">
        <v>45169</v>
      </c>
      <c r="C2078" s="71">
        <v>892400</v>
      </c>
      <c r="D2078" s="1" t="s">
        <v>8955</v>
      </c>
      <c r="E2078" s="71">
        <v>5422701</v>
      </c>
      <c r="G2078" s="1" t="s">
        <v>8956</v>
      </c>
      <c r="H2078" s="72" t="s">
        <v>8957</v>
      </c>
      <c r="I2078" s="1" t="s">
        <v>8958</v>
      </c>
      <c r="J2078" s="73">
        <v>0.3</v>
      </c>
      <c r="K2078" s="73">
        <v>0.3</v>
      </c>
      <c r="L2078" s="73">
        <v>0.3</v>
      </c>
      <c r="M2078" s="1">
        <v>1</v>
      </c>
      <c r="N2078" s="1" t="s">
        <v>1243</v>
      </c>
      <c r="O2078" s="1" t="s">
        <v>1455</v>
      </c>
      <c r="P2078" s="1">
        <v>25503030</v>
      </c>
      <c r="Q2078" s="73">
        <v>575000000</v>
      </c>
      <c r="R2078" s="74">
        <v>32.36</v>
      </c>
      <c r="S2078" s="1" t="s">
        <v>4044</v>
      </c>
      <c r="T2078" s="75">
        <v>4.1212499999999999</v>
      </c>
      <c r="U2078" s="76">
        <v>1354467697.9071901</v>
      </c>
      <c r="V2078" s="77">
        <v>1354467697.9071901</v>
      </c>
      <c r="W2078" s="77">
        <v>4514892326.3572903</v>
      </c>
      <c r="X2078" s="76">
        <v>2.1233567596999998E-3</v>
      </c>
      <c r="Y2078" s="71">
        <v>0</v>
      </c>
      <c r="Z2078" s="71">
        <v>1</v>
      </c>
      <c r="AA2078" s="71">
        <v>0</v>
      </c>
      <c r="AB2078" s="71">
        <v>0</v>
      </c>
      <c r="AC2078" s="73">
        <v>0</v>
      </c>
      <c r="AD2078" s="73">
        <v>1</v>
      </c>
      <c r="AE2078" s="1" t="s">
        <v>4045</v>
      </c>
      <c r="AF2078" s="1" t="s">
        <v>4256</v>
      </c>
      <c r="AG2078" s="1" t="s">
        <v>1451</v>
      </c>
      <c r="AI2078" s="2" t="str">
        <f>INDEX('ISO2-ISO3'!$D$1:$D$249, MATCH($N2078, 'ISO2-ISO3'!$C$1:$C$249, 0))</f>
        <v>POL</v>
      </c>
      <c r="AJ2078" s="2" t="str">
        <f>INDEX('WB Country Groups'!$C$2:$C$219, MATCH($AI2078, 'WB Country Groups'!$B$2:$B$219, 0))</f>
        <v>Europe &amp; Central Asia</v>
      </c>
    </row>
    <row r="2079" spans="1:36">
      <c r="A2079" s="70">
        <v>45169</v>
      </c>
      <c r="B2079" s="70">
        <v>45169</v>
      </c>
      <c r="C2079" s="71">
        <v>892400</v>
      </c>
      <c r="D2079" s="1" t="s">
        <v>8959</v>
      </c>
      <c r="E2079" s="71">
        <v>5422901</v>
      </c>
      <c r="F2079" s="1" t="s">
        <v>8960</v>
      </c>
      <c r="G2079" s="1" t="s">
        <v>8961</v>
      </c>
      <c r="H2079" s="72" t="s">
        <v>8962</v>
      </c>
      <c r="I2079" s="1" t="s">
        <v>8963</v>
      </c>
      <c r="J2079" s="73">
        <v>1</v>
      </c>
      <c r="K2079" s="73">
        <v>1</v>
      </c>
      <c r="L2079" s="73">
        <v>1</v>
      </c>
      <c r="M2079" s="1">
        <v>1</v>
      </c>
      <c r="N2079" s="1" t="s">
        <v>1375</v>
      </c>
      <c r="O2079" s="1" t="s">
        <v>1467</v>
      </c>
      <c r="P2079" s="1">
        <v>20107010</v>
      </c>
      <c r="Q2079" s="73">
        <v>205207535</v>
      </c>
      <c r="R2079" s="74">
        <v>161.56</v>
      </c>
      <c r="S2079" s="1" t="s">
        <v>1448</v>
      </c>
      <c r="T2079" s="75">
        <v>1</v>
      </c>
      <c r="U2079" s="76">
        <v>33153329354.599998</v>
      </c>
      <c r="V2079" s="77">
        <v>33153329354.599998</v>
      </c>
      <c r="W2079" s="77">
        <v>33153329354.599998</v>
      </c>
      <c r="X2079" s="76">
        <v>5.1973440266600002E-2</v>
      </c>
      <c r="Y2079" s="71">
        <v>0</v>
      </c>
      <c r="Z2079" s="71">
        <v>1</v>
      </c>
      <c r="AA2079" s="71">
        <v>0</v>
      </c>
      <c r="AB2079" s="71">
        <v>0</v>
      </c>
      <c r="AC2079" s="73">
        <v>1</v>
      </c>
      <c r="AD2079" s="73">
        <v>0</v>
      </c>
      <c r="AE2079" s="1" t="s">
        <v>1449</v>
      </c>
      <c r="AF2079" s="1" t="s">
        <v>1450</v>
      </c>
      <c r="AG2079" s="1" t="s">
        <v>1451</v>
      </c>
      <c r="AI2079" s="2" t="str">
        <f>INDEX('ISO2-ISO3'!$D$1:$D$249, MATCH($N2079, 'ISO2-ISO3'!$C$1:$C$249, 0))</f>
        <v>USA</v>
      </c>
      <c r="AJ2079" s="2" t="str">
        <f>INDEX('WB Country Groups'!$C$2:$C$219, MATCH($AI2079, 'WB Country Groups'!$B$2:$B$219, 0))</f>
        <v>North America</v>
      </c>
    </row>
    <row r="2080" spans="1:36">
      <c r="A2080" s="70">
        <v>45169</v>
      </c>
      <c r="B2080" s="70">
        <v>45169</v>
      </c>
      <c r="C2080" s="71">
        <v>892400</v>
      </c>
      <c r="D2080" s="1" t="s">
        <v>8964</v>
      </c>
      <c r="E2080" s="71">
        <v>5431701</v>
      </c>
      <c r="F2080" s="1">
        <v>49468101</v>
      </c>
      <c r="G2080" s="1" t="s">
        <v>8965</v>
      </c>
      <c r="H2080" s="72" t="s">
        <v>8966</v>
      </c>
      <c r="I2080" s="1" t="s">
        <v>8967</v>
      </c>
      <c r="J2080" s="73">
        <v>1</v>
      </c>
      <c r="K2080" s="73">
        <v>1</v>
      </c>
      <c r="L2080" s="73">
        <v>1</v>
      </c>
      <c r="M2080" s="1">
        <v>1</v>
      </c>
      <c r="N2080" s="1" t="s">
        <v>1375</v>
      </c>
      <c r="O2080" s="1" t="s">
        <v>1474</v>
      </c>
      <c r="P2080" s="1">
        <v>45103010</v>
      </c>
      <c r="Q2080" s="73">
        <v>150107805</v>
      </c>
      <c r="R2080" s="74">
        <v>204.06</v>
      </c>
      <c r="S2080" s="1" t="s">
        <v>1448</v>
      </c>
      <c r="T2080" s="75">
        <v>1</v>
      </c>
      <c r="U2080" s="76">
        <v>30630998688.299999</v>
      </c>
      <c r="V2080" s="77">
        <v>30630998688.299999</v>
      </c>
      <c r="W2080" s="77">
        <v>52297999089.720001</v>
      </c>
      <c r="X2080" s="76">
        <v>4.8019261160900002E-2</v>
      </c>
      <c r="Y2080" s="71">
        <v>1</v>
      </c>
      <c r="Z2080" s="71">
        <v>0</v>
      </c>
      <c r="AA2080" s="71">
        <v>0</v>
      </c>
      <c r="AB2080" s="71">
        <v>0</v>
      </c>
      <c r="AC2080" s="73">
        <v>0</v>
      </c>
      <c r="AD2080" s="73">
        <v>1</v>
      </c>
      <c r="AE2080" s="1" t="s">
        <v>1475</v>
      </c>
      <c r="AF2080" s="1" t="s">
        <v>1450</v>
      </c>
      <c r="AG2080" s="1" t="s">
        <v>1451</v>
      </c>
      <c r="AI2080" s="2" t="str">
        <f>INDEX('ISO2-ISO3'!$D$1:$D$249, MATCH($N2080, 'ISO2-ISO3'!$C$1:$C$249, 0))</f>
        <v>USA</v>
      </c>
      <c r="AJ2080" s="2" t="str">
        <f>INDEX('WB Country Groups'!$C$2:$C$219, MATCH($AI2080, 'WB Country Groups'!$B$2:$B$219, 0))</f>
        <v>North America</v>
      </c>
    </row>
    <row r="2081" spans="1:36">
      <c r="A2081" s="70">
        <v>45169</v>
      </c>
      <c r="B2081" s="70">
        <v>45169</v>
      </c>
      <c r="C2081" s="71">
        <v>892400</v>
      </c>
      <c r="D2081" s="1" t="s">
        <v>8968</v>
      </c>
      <c r="E2081" s="71">
        <v>5447601</v>
      </c>
      <c r="F2081" s="1">
        <v>113004105</v>
      </c>
      <c r="G2081" s="1" t="s">
        <v>8969</v>
      </c>
      <c r="H2081" s="72" t="s">
        <v>8970</v>
      </c>
      <c r="I2081" s="1" t="s">
        <v>8971</v>
      </c>
      <c r="J2081" s="73">
        <v>0.85</v>
      </c>
      <c r="K2081" s="73">
        <v>0.85</v>
      </c>
      <c r="L2081" s="73">
        <v>0.85</v>
      </c>
      <c r="M2081" s="1">
        <v>1</v>
      </c>
      <c r="N2081" s="1" t="s">
        <v>963</v>
      </c>
      <c r="O2081" s="1" t="s">
        <v>1484</v>
      </c>
      <c r="P2081" s="1">
        <v>40203010</v>
      </c>
      <c r="Q2081" s="73">
        <v>412201980</v>
      </c>
      <c r="R2081" s="74">
        <v>46.69</v>
      </c>
      <c r="S2081" s="1" t="s">
        <v>1493</v>
      </c>
      <c r="T2081" s="75">
        <v>1.3529500000000001</v>
      </c>
      <c r="U2081" s="76">
        <v>12091247924.365299</v>
      </c>
      <c r="V2081" s="77">
        <v>12091247924.365299</v>
      </c>
      <c r="W2081" s="77">
        <v>14225731926.0874</v>
      </c>
      <c r="X2081" s="76">
        <v>1.89550722048E-2</v>
      </c>
      <c r="Y2081" s="71">
        <v>0</v>
      </c>
      <c r="Z2081" s="71">
        <v>1</v>
      </c>
      <c r="AA2081" s="71">
        <v>0</v>
      </c>
      <c r="AB2081" s="71">
        <v>0</v>
      </c>
      <c r="AC2081" s="73">
        <v>0</v>
      </c>
      <c r="AD2081" s="73">
        <v>1</v>
      </c>
      <c r="AE2081" s="1" t="s">
        <v>1494</v>
      </c>
      <c r="AF2081" s="1" t="s">
        <v>1450</v>
      </c>
      <c r="AG2081" s="1" t="s">
        <v>1451</v>
      </c>
      <c r="AI2081" s="2" t="str">
        <f>INDEX('ISO2-ISO3'!$D$1:$D$249, MATCH($N2081, 'ISO2-ISO3'!$C$1:$C$249, 0))</f>
        <v>CAN</v>
      </c>
      <c r="AJ2081" s="2" t="str">
        <f>INDEX('WB Country Groups'!$C$2:$C$219, MATCH($AI2081, 'WB Country Groups'!$B$2:$B$219, 0))</f>
        <v>North America</v>
      </c>
    </row>
    <row r="2082" spans="1:36">
      <c r="A2082" s="70">
        <v>45169</v>
      </c>
      <c r="B2082" s="70">
        <v>45169</v>
      </c>
      <c r="C2082" s="71">
        <v>892400</v>
      </c>
      <c r="D2082" s="1" t="s">
        <v>8972</v>
      </c>
      <c r="E2082" s="71">
        <v>5451601</v>
      </c>
      <c r="G2082" s="1" t="s">
        <v>8973</v>
      </c>
      <c r="H2082" s="72" t="s">
        <v>8974</v>
      </c>
      <c r="I2082" s="1" t="s">
        <v>8975</v>
      </c>
      <c r="J2082" s="73">
        <v>0.3</v>
      </c>
      <c r="K2082" s="73">
        <v>0.3</v>
      </c>
      <c r="L2082" s="73">
        <v>0.3</v>
      </c>
      <c r="M2082" s="1">
        <v>1</v>
      </c>
      <c r="N2082" s="1" t="s">
        <v>1366</v>
      </c>
      <c r="O2082" s="1" t="s">
        <v>1455</v>
      </c>
      <c r="P2082" s="1">
        <v>25301040</v>
      </c>
      <c r="Q2082" s="73">
        <v>8423633100</v>
      </c>
      <c r="R2082" s="74">
        <v>4.41</v>
      </c>
      <c r="S2082" s="1" t="s">
        <v>7800</v>
      </c>
      <c r="T2082" s="75">
        <v>3.6730499999999999</v>
      </c>
      <c r="U2082" s="76">
        <v>3034117856.0869002</v>
      </c>
      <c r="V2082" s="77">
        <v>3034117856.0869002</v>
      </c>
      <c r="W2082" s="77">
        <v>10113726186.956301</v>
      </c>
      <c r="X2082" s="76">
        <v>4.7564919188000003E-3</v>
      </c>
      <c r="Y2082" s="71">
        <v>0</v>
      </c>
      <c r="Z2082" s="71">
        <v>1</v>
      </c>
      <c r="AA2082" s="71">
        <v>0</v>
      </c>
      <c r="AB2082" s="71">
        <v>0</v>
      </c>
      <c r="AC2082" s="73">
        <v>0</v>
      </c>
      <c r="AD2082" s="73">
        <v>1</v>
      </c>
      <c r="AE2082" s="1" t="s">
        <v>7815</v>
      </c>
      <c r="AF2082" s="1" t="s">
        <v>1450</v>
      </c>
      <c r="AG2082" s="1" t="s">
        <v>1451</v>
      </c>
      <c r="AI2082" s="2" t="str">
        <f>INDEX('ISO2-ISO3'!$D$1:$D$249, MATCH($N2082, 'ISO2-ISO3'!$C$1:$C$249, 0))</f>
        <v>ARE</v>
      </c>
      <c r="AJ2082" s="2" t="str">
        <f>INDEX('WB Country Groups'!$C$2:$C$219, MATCH($AI2082, 'WB Country Groups'!$B$2:$B$219, 0))</f>
        <v>Middle East &amp; North Africa</v>
      </c>
    </row>
    <row r="2083" spans="1:36">
      <c r="A2083" s="70">
        <v>45169</v>
      </c>
      <c r="B2083" s="70">
        <v>45169</v>
      </c>
      <c r="C2083" s="71">
        <v>892400</v>
      </c>
      <c r="D2083" s="1" t="s">
        <v>8976</v>
      </c>
      <c r="E2083" s="71">
        <v>5452501</v>
      </c>
      <c r="F2083" s="1" t="s">
        <v>8977</v>
      </c>
      <c r="G2083" s="1" t="s">
        <v>8978</v>
      </c>
      <c r="H2083" s="72" t="s">
        <v>8979</v>
      </c>
      <c r="I2083" s="1" t="s">
        <v>8980</v>
      </c>
      <c r="J2083" s="73">
        <v>0.9</v>
      </c>
      <c r="K2083" s="73">
        <v>0.9</v>
      </c>
      <c r="L2083" s="73">
        <v>0.9</v>
      </c>
      <c r="M2083" s="1">
        <v>1</v>
      </c>
      <c r="N2083" s="1" t="s">
        <v>1375</v>
      </c>
      <c r="O2083" s="1" t="s">
        <v>1447</v>
      </c>
      <c r="P2083" s="1">
        <v>35101010</v>
      </c>
      <c r="Q2083" s="73">
        <v>454608434</v>
      </c>
      <c r="R2083" s="74">
        <v>70.45</v>
      </c>
      <c r="S2083" s="1" t="s">
        <v>1448</v>
      </c>
      <c r="T2083" s="75">
        <v>1</v>
      </c>
      <c r="U2083" s="76">
        <v>28824447757.77</v>
      </c>
      <c r="V2083" s="77">
        <v>28824447757.77</v>
      </c>
      <c r="W2083" s="77">
        <v>32027164175.299999</v>
      </c>
      <c r="X2083" s="76">
        <v>4.51871876194E-2</v>
      </c>
      <c r="Y2083" s="71">
        <v>1</v>
      </c>
      <c r="Z2083" s="71">
        <v>0</v>
      </c>
      <c r="AA2083" s="71">
        <v>0</v>
      </c>
      <c r="AB2083" s="71">
        <v>0</v>
      </c>
      <c r="AC2083" s="73">
        <v>1</v>
      </c>
      <c r="AD2083" s="73">
        <v>0</v>
      </c>
      <c r="AE2083" s="1" t="s">
        <v>1475</v>
      </c>
      <c r="AF2083" s="1" t="s">
        <v>1450</v>
      </c>
      <c r="AG2083" s="1" t="s">
        <v>1451</v>
      </c>
      <c r="AI2083" s="2" t="str">
        <f>INDEX('ISO2-ISO3'!$D$1:$D$249, MATCH($N2083, 'ISO2-ISO3'!$C$1:$C$249, 0))</f>
        <v>USA</v>
      </c>
      <c r="AJ2083" s="2" t="str">
        <f>INDEX('WB Country Groups'!$C$2:$C$219, MATCH($AI2083, 'WB Country Groups'!$B$2:$B$219, 0))</f>
        <v>North America</v>
      </c>
    </row>
    <row r="2084" spans="1:36">
      <c r="A2084" s="70">
        <v>45169</v>
      </c>
      <c r="B2084" s="70">
        <v>45169</v>
      </c>
      <c r="C2084" s="71">
        <v>892400</v>
      </c>
      <c r="D2084" s="1" t="s">
        <v>8981</v>
      </c>
      <c r="E2084" s="71">
        <v>5456801</v>
      </c>
      <c r="G2084" s="1" t="s">
        <v>8982</v>
      </c>
      <c r="H2084" s="72" t="s">
        <v>8983</v>
      </c>
      <c r="I2084" s="1" t="s">
        <v>8984</v>
      </c>
      <c r="J2084" s="73">
        <v>0.3</v>
      </c>
      <c r="K2084" s="73">
        <v>0.3</v>
      </c>
      <c r="L2084" s="73">
        <v>0.3</v>
      </c>
      <c r="M2084" s="1">
        <v>1</v>
      </c>
      <c r="N2084" s="1" t="s">
        <v>1283</v>
      </c>
      <c r="O2084" s="1" t="s">
        <v>1462</v>
      </c>
      <c r="P2084" s="1">
        <v>15101010</v>
      </c>
      <c r="Q2084" s="73">
        <v>168750000</v>
      </c>
      <c r="R2084" s="74">
        <v>146.4</v>
      </c>
      <c r="S2084" s="1" t="s">
        <v>3317</v>
      </c>
      <c r="T2084" s="75">
        <v>3.7506499999999998</v>
      </c>
      <c r="U2084" s="76">
        <v>1976057483.36955</v>
      </c>
      <c r="V2084" s="77">
        <v>1976057483.36955</v>
      </c>
      <c r="W2084" s="77">
        <v>6586858277.8985004</v>
      </c>
      <c r="X2084" s="76">
        <v>3.0978036769000001E-3</v>
      </c>
      <c r="Y2084" s="71">
        <v>0</v>
      </c>
      <c r="Z2084" s="71">
        <v>1</v>
      </c>
      <c r="AA2084" s="71">
        <v>0</v>
      </c>
      <c r="AB2084" s="71">
        <v>0</v>
      </c>
      <c r="AC2084" s="73">
        <v>0</v>
      </c>
      <c r="AD2084" s="73">
        <v>1</v>
      </c>
      <c r="AE2084" s="1" t="s">
        <v>3318</v>
      </c>
      <c r="AF2084" s="1" t="s">
        <v>1450</v>
      </c>
      <c r="AG2084" s="1" t="s">
        <v>1451</v>
      </c>
      <c r="AI2084" s="2" t="str">
        <f>INDEX('ISO2-ISO3'!$D$1:$D$249, MATCH($N2084, 'ISO2-ISO3'!$C$1:$C$249, 0))</f>
        <v>SAU</v>
      </c>
      <c r="AJ2084" s="2" t="str">
        <f>INDEX('WB Country Groups'!$C$2:$C$219, MATCH($AI2084, 'WB Country Groups'!$B$2:$B$219, 0))</f>
        <v>Middle East &amp; North Africa</v>
      </c>
    </row>
    <row r="2085" spans="1:36">
      <c r="A2085" s="70">
        <v>45169</v>
      </c>
      <c r="B2085" s="70">
        <v>45169</v>
      </c>
      <c r="C2085" s="71">
        <v>892400</v>
      </c>
      <c r="D2085" s="1" t="s">
        <v>8985</v>
      </c>
      <c r="E2085" s="71">
        <v>5486601</v>
      </c>
      <c r="G2085" s="1" t="s">
        <v>8986</v>
      </c>
      <c r="H2085" s="72" t="s">
        <v>8987</v>
      </c>
      <c r="I2085" s="1" t="s">
        <v>8988</v>
      </c>
      <c r="J2085" s="73">
        <v>0.35</v>
      </c>
      <c r="K2085" s="73">
        <v>0.35</v>
      </c>
      <c r="L2085" s="73">
        <v>0.35</v>
      </c>
      <c r="M2085" s="1">
        <v>1</v>
      </c>
      <c r="N2085" s="1" t="s">
        <v>1249</v>
      </c>
      <c r="O2085" s="1" t="s">
        <v>1484</v>
      </c>
      <c r="P2085" s="1">
        <v>40101015</v>
      </c>
      <c r="Q2085" s="73">
        <v>5234100000</v>
      </c>
      <c r="R2085" s="74">
        <v>4.18</v>
      </c>
      <c r="S2085" s="1" t="s">
        <v>7819</v>
      </c>
      <c r="T2085" s="75">
        <v>3.64</v>
      </c>
      <c r="U2085" s="76">
        <v>2103705576.92308</v>
      </c>
      <c r="V2085" s="77">
        <v>2103705576.92308</v>
      </c>
      <c r="W2085" s="77">
        <v>6010587362.6373596</v>
      </c>
      <c r="X2085" s="76">
        <v>3.2979136114E-3</v>
      </c>
      <c r="Y2085" s="71">
        <v>0</v>
      </c>
      <c r="Z2085" s="71">
        <v>1</v>
      </c>
      <c r="AA2085" s="71">
        <v>0</v>
      </c>
      <c r="AB2085" s="71">
        <v>0</v>
      </c>
      <c r="AC2085" s="73">
        <v>1</v>
      </c>
      <c r="AD2085" s="73">
        <v>0</v>
      </c>
      <c r="AE2085" s="1" t="s">
        <v>7820</v>
      </c>
      <c r="AF2085" s="1" t="s">
        <v>1450</v>
      </c>
      <c r="AG2085" s="1" t="s">
        <v>1451</v>
      </c>
      <c r="AI2085" s="2" t="str">
        <f>INDEX('ISO2-ISO3'!$D$1:$D$249, MATCH($N2085, 'ISO2-ISO3'!$C$1:$C$249, 0))</f>
        <v>QAT</v>
      </c>
      <c r="AJ2085" s="2" t="str">
        <f>INDEX('WB Country Groups'!$C$2:$C$219, MATCH($AI2085, 'WB Country Groups'!$B$2:$B$219, 0))</f>
        <v>Middle East &amp; North Africa</v>
      </c>
    </row>
    <row r="2086" spans="1:36">
      <c r="A2086" s="70">
        <v>45169</v>
      </c>
      <c r="B2086" s="70">
        <v>45169</v>
      </c>
      <c r="C2086" s="71">
        <v>892400</v>
      </c>
      <c r="D2086" s="1" t="s">
        <v>8989</v>
      </c>
      <c r="E2086" s="71">
        <v>5514301</v>
      </c>
      <c r="F2086" s="1" t="s">
        <v>8990</v>
      </c>
      <c r="G2086" s="1" t="s">
        <v>8991</v>
      </c>
      <c r="H2086" s="72" t="s">
        <v>8992</v>
      </c>
      <c r="I2086" s="1" t="s">
        <v>8993</v>
      </c>
      <c r="J2086" s="73">
        <v>0.8</v>
      </c>
      <c r="K2086" s="73">
        <v>0.8</v>
      </c>
      <c r="L2086" s="73">
        <v>0.8</v>
      </c>
      <c r="M2086" s="1">
        <v>1</v>
      </c>
      <c r="N2086" s="1" t="s">
        <v>1375</v>
      </c>
      <c r="O2086" s="1" t="s">
        <v>1499</v>
      </c>
      <c r="P2086" s="1">
        <v>30302010</v>
      </c>
      <c r="Q2086" s="73">
        <v>1914894444</v>
      </c>
      <c r="R2086" s="74">
        <v>23.05</v>
      </c>
      <c r="S2086" s="1" t="s">
        <v>1448</v>
      </c>
      <c r="T2086" s="75">
        <v>1</v>
      </c>
      <c r="U2086" s="76">
        <v>35310653547.360001</v>
      </c>
      <c r="V2086" s="77">
        <v>35310653547.360001</v>
      </c>
      <c r="W2086" s="77">
        <v>44138316934.199997</v>
      </c>
      <c r="X2086" s="76">
        <v>5.5355410109399997E-2</v>
      </c>
      <c r="Y2086" s="71">
        <v>1</v>
      </c>
      <c r="Z2086" s="71">
        <v>0</v>
      </c>
      <c r="AA2086" s="71">
        <v>0</v>
      </c>
      <c r="AB2086" s="71">
        <v>0</v>
      </c>
      <c r="AC2086" s="73">
        <v>1</v>
      </c>
      <c r="AD2086" s="73">
        <v>0</v>
      </c>
      <c r="AE2086" s="1" t="s">
        <v>1449</v>
      </c>
      <c r="AF2086" s="1" t="s">
        <v>1450</v>
      </c>
      <c r="AG2086" s="1" t="s">
        <v>1451</v>
      </c>
      <c r="AI2086" s="2" t="str">
        <f>INDEX('ISO2-ISO3'!$D$1:$D$249, MATCH($N2086, 'ISO2-ISO3'!$C$1:$C$249, 0))</f>
        <v>USA</v>
      </c>
      <c r="AJ2086" s="2" t="str">
        <f>INDEX('WB Country Groups'!$C$2:$C$219, MATCH($AI2086, 'WB Country Groups'!$B$2:$B$219, 0))</f>
        <v>North America</v>
      </c>
    </row>
    <row r="2087" spans="1:36">
      <c r="A2087" s="70">
        <v>45169</v>
      </c>
      <c r="B2087" s="70">
        <v>45169</v>
      </c>
      <c r="C2087" s="71">
        <v>892400</v>
      </c>
      <c r="D2087" s="1" t="s">
        <v>8994</v>
      </c>
      <c r="E2087" s="71">
        <v>5606601</v>
      </c>
      <c r="G2087" s="1" t="s">
        <v>8995</v>
      </c>
      <c r="H2087" s="72" t="s">
        <v>8996</v>
      </c>
      <c r="I2087" s="1" t="s">
        <v>8997</v>
      </c>
      <c r="J2087" s="73">
        <v>0.45</v>
      </c>
      <c r="K2087" s="73">
        <v>0.45</v>
      </c>
      <c r="L2087" s="73">
        <v>0.45</v>
      </c>
      <c r="M2087" s="1">
        <v>1</v>
      </c>
      <c r="N2087" s="1" t="s">
        <v>1097</v>
      </c>
      <c r="O2087" s="1" t="s">
        <v>1484</v>
      </c>
      <c r="P2087" s="1">
        <v>40201020</v>
      </c>
      <c r="Q2087" s="73">
        <v>6765589145</v>
      </c>
      <c r="R2087" s="74">
        <v>233.5</v>
      </c>
      <c r="S2087" s="1" t="s">
        <v>3305</v>
      </c>
      <c r="T2087" s="75">
        <v>82.786249999999995</v>
      </c>
      <c r="U2087" s="76">
        <v>8587105701.8632298</v>
      </c>
      <c r="V2087" s="77">
        <v>8587105701.8632298</v>
      </c>
      <c r="W2087" s="77">
        <v>19082457115.251598</v>
      </c>
      <c r="X2087" s="76">
        <v>1.34617377484E-2</v>
      </c>
      <c r="Y2087" s="71">
        <v>1</v>
      </c>
      <c r="Z2087" s="71">
        <v>0</v>
      </c>
      <c r="AA2087" s="71">
        <v>0</v>
      </c>
      <c r="AB2087" s="71">
        <v>0</v>
      </c>
      <c r="AC2087" s="73">
        <v>1</v>
      </c>
      <c r="AD2087" s="73">
        <v>0</v>
      </c>
      <c r="AE2087" s="1" t="s">
        <v>3306</v>
      </c>
      <c r="AF2087" s="1" t="s">
        <v>1450</v>
      </c>
      <c r="AG2087" s="1" t="s">
        <v>1451</v>
      </c>
      <c r="AI2087" s="2" t="str">
        <f>INDEX('ISO2-ISO3'!$D$1:$D$249, MATCH($N2087, 'ISO2-ISO3'!$C$1:$C$249, 0))</f>
        <v>IND</v>
      </c>
      <c r="AJ2087" s="2" t="str">
        <f>INDEX('WB Country Groups'!$C$2:$C$219, MATCH($AI2087, 'WB Country Groups'!$B$2:$B$219, 0))</f>
        <v>South Asia</v>
      </c>
    </row>
    <row r="2088" spans="1:36">
      <c r="A2088" s="70">
        <v>45169</v>
      </c>
      <c r="B2088" s="70">
        <v>45169</v>
      </c>
      <c r="C2088" s="71">
        <v>892400</v>
      </c>
      <c r="D2088" s="1" t="s">
        <v>8998</v>
      </c>
      <c r="E2088" s="71">
        <v>6004601</v>
      </c>
      <c r="F2088" s="1" t="s">
        <v>8999</v>
      </c>
      <c r="G2088" s="1" t="s">
        <v>9000</v>
      </c>
      <c r="H2088" s="72" t="s">
        <v>9001</v>
      </c>
      <c r="I2088" s="1" t="s">
        <v>9002</v>
      </c>
      <c r="J2088" s="73">
        <v>1</v>
      </c>
      <c r="K2088" s="73">
        <v>1</v>
      </c>
      <c r="L2088" s="73">
        <v>1</v>
      </c>
      <c r="M2088" s="1">
        <v>1</v>
      </c>
      <c r="N2088" s="1" t="s">
        <v>1375</v>
      </c>
      <c r="O2088" s="1" t="s">
        <v>1484</v>
      </c>
      <c r="P2088" s="1">
        <v>40203040</v>
      </c>
      <c r="Q2088" s="73">
        <v>80063020</v>
      </c>
      <c r="R2088" s="74">
        <v>543.62</v>
      </c>
      <c r="S2088" s="1" t="s">
        <v>1448</v>
      </c>
      <c r="T2088" s="75">
        <v>1</v>
      </c>
      <c r="U2088" s="76">
        <v>43523858932.400002</v>
      </c>
      <c r="V2088" s="77">
        <v>43523858932.400002</v>
      </c>
      <c r="W2088" s="77">
        <v>43523858932.400002</v>
      </c>
      <c r="X2088" s="76">
        <v>6.8230995994399996E-2</v>
      </c>
      <c r="Y2088" s="71">
        <v>1</v>
      </c>
      <c r="Z2088" s="71">
        <v>0</v>
      </c>
      <c r="AA2088" s="71">
        <v>0</v>
      </c>
      <c r="AB2088" s="71">
        <v>0</v>
      </c>
      <c r="AC2088" s="73">
        <v>0</v>
      </c>
      <c r="AD2088" s="73">
        <v>1</v>
      </c>
      <c r="AE2088" s="1" t="s">
        <v>1449</v>
      </c>
      <c r="AF2088" s="1" t="s">
        <v>1450</v>
      </c>
      <c r="AG2088" s="1" t="s">
        <v>1451</v>
      </c>
      <c r="AI2088" s="2" t="str">
        <f>INDEX('ISO2-ISO3'!$D$1:$D$249, MATCH($N2088, 'ISO2-ISO3'!$C$1:$C$249, 0))</f>
        <v>USA</v>
      </c>
      <c r="AJ2088" s="2" t="str">
        <f>INDEX('WB Country Groups'!$C$2:$C$219, MATCH($AI2088, 'WB Country Groups'!$B$2:$B$219, 0))</f>
        <v>North America</v>
      </c>
    </row>
    <row r="2089" spans="1:36">
      <c r="A2089" s="70">
        <v>45169</v>
      </c>
      <c r="B2089" s="70">
        <v>45169</v>
      </c>
      <c r="C2089" s="71">
        <v>892400</v>
      </c>
      <c r="D2089" s="1" t="s">
        <v>9003</v>
      </c>
      <c r="E2089" s="71">
        <v>6008001</v>
      </c>
      <c r="F2089" s="1">
        <v>718172109</v>
      </c>
      <c r="G2089" s="1" t="s">
        <v>9004</v>
      </c>
      <c r="H2089" s="72" t="s">
        <v>9005</v>
      </c>
      <c r="I2089" s="1" t="s">
        <v>9006</v>
      </c>
      <c r="J2089" s="73">
        <v>1</v>
      </c>
      <c r="K2089" s="73">
        <v>1</v>
      </c>
      <c r="L2089" s="73">
        <v>1</v>
      </c>
      <c r="M2089" s="1">
        <v>1</v>
      </c>
      <c r="N2089" s="1" t="s">
        <v>1375</v>
      </c>
      <c r="O2089" s="1" t="s">
        <v>1499</v>
      </c>
      <c r="P2089" s="1">
        <v>30203010</v>
      </c>
      <c r="Q2089" s="73">
        <v>1552147867</v>
      </c>
      <c r="R2089" s="74">
        <v>96.06</v>
      </c>
      <c r="S2089" s="1" t="s">
        <v>1448</v>
      </c>
      <c r="T2089" s="75">
        <v>1</v>
      </c>
      <c r="U2089" s="76">
        <v>149099324104.01999</v>
      </c>
      <c r="V2089" s="77">
        <v>149099324104.01999</v>
      </c>
      <c r="W2089" s="77">
        <v>149099324104.01999</v>
      </c>
      <c r="X2089" s="76">
        <v>0.23373835949390001</v>
      </c>
      <c r="Y2089" s="71">
        <v>1</v>
      </c>
      <c r="Z2089" s="71">
        <v>0</v>
      </c>
      <c r="AA2089" s="71">
        <v>0</v>
      </c>
      <c r="AB2089" s="71">
        <v>0</v>
      </c>
      <c r="AC2089" s="73">
        <v>1</v>
      </c>
      <c r="AD2089" s="73">
        <v>0</v>
      </c>
      <c r="AE2089" s="1" t="s">
        <v>1449</v>
      </c>
      <c r="AF2089" s="1" t="s">
        <v>1450</v>
      </c>
      <c r="AG2089" s="1" t="s">
        <v>1451</v>
      </c>
      <c r="AI2089" s="2" t="str">
        <f>INDEX('ISO2-ISO3'!$D$1:$D$249, MATCH($N2089, 'ISO2-ISO3'!$C$1:$C$249, 0))</f>
        <v>USA</v>
      </c>
      <c r="AJ2089" s="2" t="str">
        <f>INDEX('WB Country Groups'!$C$2:$C$219, MATCH($AI2089, 'WB Country Groups'!$B$2:$B$219, 0))</f>
        <v>North America</v>
      </c>
    </row>
    <row r="2090" spans="1:36">
      <c r="A2090" s="70">
        <v>45169</v>
      </c>
      <c r="B2090" s="70">
        <v>45169</v>
      </c>
      <c r="C2090" s="71">
        <v>892400</v>
      </c>
      <c r="D2090" s="1" t="s">
        <v>9007</v>
      </c>
      <c r="E2090" s="71">
        <v>6008601</v>
      </c>
      <c r="F2090" s="1" t="s">
        <v>9008</v>
      </c>
      <c r="G2090" s="1" t="s">
        <v>9009</v>
      </c>
      <c r="H2090" s="72" t="s">
        <v>9010</v>
      </c>
      <c r="I2090" s="1" t="s">
        <v>9011</v>
      </c>
      <c r="J2090" s="73">
        <v>1</v>
      </c>
      <c r="K2090" s="73">
        <v>1</v>
      </c>
      <c r="L2090" s="73">
        <v>1</v>
      </c>
      <c r="M2090" s="1">
        <v>1</v>
      </c>
      <c r="N2090" s="1" t="s">
        <v>1375</v>
      </c>
      <c r="O2090" s="1" t="s">
        <v>1484</v>
      </c>
      <c r="P2090" s="1">
        <v>40201060</v>
      </c>
      <c r="Q2090" s="73">
        <v>1624954064</v>
      </c>
      <c r="R2090" s="74">
        <v>245.68</v>
      </c>
      <c r="S2090" s="1" t="s">
        <v>1448</v>
      </c>
      <c r="T2090" s="75">
        <v>1</v>
      </c>
      <c r="U2090" s="76">
        <v>399218714443.52002</v>
      </c>
      <c r="V2090" s="77">
        <v>399218714443.52002</v>
      </c>
      <c r="W2090" s="77">
        <v>512824824236.26801</v>
      </c>
      <c r="X2090" s="76">
        <v>0.62584272567330002</v>
      </c>
      <c r="Y2090" s="71">
        <v>1</v>
      </c>
      <c r="Z2090" s="71">
        <v>0</v>
      </c>
      <c r="AA2090" s="71">
        <v>0</v>
      </c>
      <c r="AB2090" s="71">
        <v>0</v>
      </c>
      <c r="AC2090" s="73">
        <v>0</v>
      </c>
      <c r="AD2090" s="73">
        <v>1</v>
      </c>
      <c r="AE2090" s="1" t="s">
        <v>1449</v>
      </c>
      <c r="AF2090" s="1" t="s">
        <v>1450</v>
      </c>
      <c r="AG2090" s="1" t="s">
        <v>1585</v>
      </c>
      <c r="AI2090" s="2" t="str">
        <f>INDEX('ISO2-ISO3'!$D$1:$D$249, MATCH($N2090, 'ISO2-ISO3'!$C$1:$C$249, 0))</f>
        <v>USA</v>
      </c>
      <c r="AJ2090" s="2" t="str">
        <f>INDEX('WB Country Groups'!$C$2:$C$219, MATCH($AI2090, 'WB Country Groups'!$B$2:$B$219, 0))</f>
        <v>North America</v>
      </c>
    </row>
    <row r="2091" spans="1:36">
      <c r="A2091" s="70">
        <v>45169</v>
      </c>
      <c r="B2091" s="70">
        <v>45169</v>
      </c>
      <c r="C2091" s="71">
        <v>892400</v>
      </c>
      <c r="D2091" s="1" t="s">
        <v>9012</v>
      </c>
      <c r="E2091" s="71">
        <v>6008901</v>
      </c>
      <c r="G2091" s="1" t="s">
        <v>9013</v>
      </c>
      <c r="H2091" s="72" t="s">
        <v>9014</v>
      </c>
      <c r="I2091" s="1" t="s">
        <v>9015</v>
      </c>
      <c r="J2091" s="73">
        <v>0.35</v>
      </c>
      <c r="K2091" s="73">
        <v>0.24</v>
      </c>
      <c r="L2091" s="73">
        <v>0.24</v>
      </c>
      <c r="M2091" s="1">
        <v>1</v>
      </c>
      <c r="N2091" s="1" t="s">
        <v>1097</v>
      </c>
      <c r="O2091" s="1" t="s">
        <v>1455</v>
      </c>
      <c r="P2091" s="1">
        <v>25102020</v>
      </c>
      <c r="Q2091" s="73">
        <v>282957358</v>
      </c>
      <c r="R2091" s="74">
        <v>4613.8</v>
      </c>
      <c r="S2091" s="1" t="s">
        <v>3305</v>
      </c>
      <c r="T2091" s="75">
        <v>82.786249999999995</v>
      </c>
      <c r="U2091" s="76">
        <v>3784711567.4607301</v>
      </c>
      <c r="V2091" s="77">
        <v>3784711567.4607301</v>
      </c>
      <c r="W2091" s="77">
        <v>15769631531.086399</v>
      </c>
      <c r="X2091" s="76">
        <v>5.9331742666000001E-3</v>
      </c>
      <c r="Y2091" s="71">
        <v>1</v>
      </c>
      <c r="Z2091" s="71">
        <v>0</v>
      </c>
      <c r="AA2091" s="71">
        <v>0</v>
      </c>
      <c r="AB2091" s="71">
        <v>0</v>
      </c>
      <c r="AC2091" s="73">
        <v>1</v>
      </c>
      <c r="AD2091" s="73">
        <v>0</v>
      </c>
      <c r="AE2091" s="1" t="s">
        <v>3306</v>
      </c>
      <c r="AF2091" s="1" t="s">
        <v>1450</v>
      </c>
      <c r="AG2091" s="1" t="s">
        <v>1451</v>
      </c>
      <c r="AI2091" s="2" t="str">
        <f>INDEX('ISO2-ISO3'!$D$1:$D$249, MATCH($N2091, 'ISO2-ISO3'!$C$1:$C$249, 0))</f>
        <v>IND</v>
      </c>
      <c r="AJ2091" s="2" t="str">
        <f>INDEX('WB Country Groups'!$C$2:$C$219, MATCH($AI2091, 'WB Country Groups'!$B$2:$B$219, 0))</f>
        <v>South Asia</v>
      </c>
    </row>
    <row r="2092" spans="1:36">
      <c r="A2092" s="70">
        <v>45169</v>
      </c>
      <c r="B2092" s="70">
        <v>45169</v>
      </c>
      <c r="C2092" s="71">
        <v>892400</v>
      </c>
      <c r="D2092" s="1" t="s">
        <v>9016</v>
      </c>
      <c r="E2092" s="71">
        <v>6009001</v>
      </c>
      <c r="G2092" s="1" t="s">
        <v>9017</v>
      </c>
      <c r="H2092" s="72" t="s">
        <v>9018</v>
      </c>
      <c r="I2092" s="1" t="s">
        <v>9019</v>
      </c>
      <c r="J2092" s="73">
        <v>0.35</v>
      </c>
      <c r="K2092" s="73">
        <v>0.24</v>
      </c>
      <c r="L2092" s="73">
        <v>0.24</v>
      </c>
      <c r="M2092" s="1">
        <v>1</v>
      </c>
      <c r="N2092" s="1" t="s">
        <v>1097</v>
      </c>
      <c r="O2092" s="1" t="s">
        <v>1484</v>
      </c>
      <c r="P2092" s="1">
        <v>40201020</v>
      </c>
      <c r="Q2092" s="73">
        <v>1590533321</v>
      </c>
      <c r="R2092" s="74">
        <v>1488.9</v>
      </c>
      <c r="S2092" s="1" t="s">
        <v>3305</v>
      </c>
      <c r="T2092" s="75">
        <v>82.786249999999995</v>
      </c>
      <c r="U2092" s="76">
        <v>6865328660.1682796</v>
      </c>
      <c r="V2092" s="77">
        <v>6865328660.1682796</v>
      </c>
      <c r="W2092" s="77">
        <v>28605536084.0345</v>
      </c>
      <c r="X2092" s="76">
        <v>1.07625615881E-2</v>
      </c>
      <c r="Y2092" s="71">
        <v>1</v>
      </c>
      <c r="Z2092" s="71">
        <v>0</v>
      </c>
      <c r="AA2092" s="71">
        <v>0</v>
      </c>
      <c r="AB2092" s="71">
        <v>0</v>
      </c>
      <c r="AC2092" s="73">
        <v>0</v>
      </c>
      <c r="AD2092" s="73">
        <v>1</v>
      </c>
      <c r="AE2092" s="1" t="s">
        <v>3306</v>
      </c>
      <c r="AF2092" s="1" t="s">
        <v>1450</v>
      </c>
      <c r="AG2092" s="1" t="s">
        <v>1451</v>
      </c>
      <c r="AI2092" s="2" t="str">
        <f>INDEX('ISO2-ISO3'!$D$1:$D$249, MATCH($N2092, 'ISO2-ISO3'!$C$1:$C$249, 0))</f>
        <v>IND</v>
      </c>
      <c r="AJ2092" s="2" t="str">
        <f>INDEX('WB Country Groups'!$C$2:$C$219, MATCH($AI2092, 'WB Country Groups'!$B$2:$B$219, 0))</f>
        <v>South Asia</v>
      </c>
    </row>
    <row r="2093" spans="1:36">
      <c r="A2093" s="70">
        <v>45169</v>
      </c>
      <c r="B2093" s="70">
        <v>45169</v>
      </c>
      <c r="C2093" s="71">
        <v>892400</v>
      </c>
      <c r="D2093" s="1" t="s">
        <v>9020</v>
      </c>
      <c r="E2093" s="71">
        <v>6011901</v>
      </c>
      <c r="G2093" s="1" t="s">
        <v>9021</v>
      </c>
      <c r="H2093" s="72" t="s">
        <v>9022</v>
      </c>
      <c r="I2093" s="1" t="s">
        <v>9023</v>
      </c>
      <c r="J2093" s="73">
        <v>0.4</v>
      </c>
      <c r="K2093" s="73">
        <v>0.4</v>
      </c>
      <c r="L2093" s="73">
        <v>0.4</v>
      </c>
      <c r="M2093" s="1">
        <v>1</v>
      </c>
      <c r="N2093" s="1" t="s">
        <v>1115</v>
      </c>
      <c r="O2093" s="1" t="s">
        <v>1455</v>
      </c>
      <c r="P2093" s="1">
        <v>25504010</v>
      </c>
      <c r="Q2093" s="73">
        <v>311644285</v>
      </c>
      <c r="R2093" s="74">
        <v>2909.5</v>
      </c>
      <c r="S2093" s="1" t="s">
        <v>1479</v>
      </c>
      <c r="T2093" s="75">
        <v>145.58500000000001</v>
      </c>
      <c r="U2093" s="76">
        <v>2491270521.5715899</v>
      </c>
      <c r="V2093" s="77">
        <v>2491270521.5715899</v>
      </c>
      <c r="W2093" s="77">
        <v>6228176303.9289799</v>
      </c>
      <c r="X2093" s="76">
        <v>3.9054870857000001E-3</v>
      </c>
      <c r="Y2093" s="71">
        <v>0</v>
      </c>
      <c r="Z2093" s="71">
        <v>1</v>
      </c>
      <c r="AA2093" s="71">
        <v>0</v>
      </c>
      <c r="AB2093" s="71">
        <v>0</v>
      </c>
      <c r="AC2093" s="73">
        <v>0</v>
      </c>
      <c r="AD2093" s="73">
        <v>1</v>
      </c>
      <c r="AE2093" s="1" t="s">
        <v>1480</v>
      </c>
      <c r="AF2093" s="1" t="s">
        <v>1450</v>
      </c>
      <c r="AG2093" s="1" t="s">
        <v>1451</v>
      </c>
      <c r="AI2093" s="2" t="str">
        <f>INDEX('ISO2-ISO3'!$D$1:$D$249, MATCH($N2093, 'ISO2-ISO3'!$C$1:$C$249, 0))</f>
        <v>JPN</v>
      </c>
      <c r="AJ2093" s="2" t="str">
        <f>INDEX('WB Country Groups'!$C$2:$C$219, MATCH($AI2093, 'WB Country Groups'!$B$2:$B$219, 0))</f>
        <v>East Asia &amp; Pacific</v>
      </c>
    </row>
    <row r="2094" spans="1:36">
      <c r="A2094" s="70">
        <v>45169</v>
      </c>
      <c r="B2094" s="70">
        <v>45169</v>
      </c>
      <c r="C2094" s="71">
        <v>892400</v>
      </c>
      <c r="D2094" s="1" t="s">
        <v>9024</v>
      </c>
      <c r="E2094" s="71">
        <v>6018501</v>
      </c>
      <c r="G2094" s="1" t="s">
        <v>9025</v>
      </c>
      <c r="H2094" s="72" t="s">
        <v>9026</v>
      </c>
      <c r="I2094" s="1" t="s">
        <v>9027</v>
      </c>
      <c r="J2094" s="73">
        <v>0.45</v>
      </c>
      <c r="K2094" s="73">
        <v>0.45</v>
      </c>
      <c r="L2094" s="73">
        <v>0.45</v>
      </c>
      <c r="M2094" s="1">
        <v>1</v>
      </c>
      <c r="N2094" s="1" t="s">
        <v>1063</v>
      </c>
      <c r="O2094" s="1" t="s">
        <v>1548</v>
      </c>
      <c r="P2094" s="1">
        <v>55105020</v>
      </c>
      <c r="Q2094" s="73">
        <v>115855090</v>
      </c>
      <c r="R2094" s="74">
        <v>16.600000000000001</v>
      </c>
      <c r="S2094" s="1" t="s">
        <v>1456</v>
      </c>
      <c r="T2094" s="75">
        <v>0.92136177270005104</v>
      </c>
      <c r="U2094" s="76">
        <v>939302614.82830501</v>
      </c>
      <c r="V2094" s="77">
        <v>939302614.82830501</v>
      </c>
      <c r="W2094" s="77">
        <v>2087339144.0629001</v>
      </c>
      <c r="X2094" s="76">
        <v>1.4725154092999999E-3</v>
      </c>
      <c r="Y2094" s="71">
        <v>0</v>
      </c>
      <c r="Z2094" s="71">
        <v>1</v>
      </c>
      <c r="AA2094" s="71">
        <v>0</v>
      </c>
      <c r="AB2094" s="71">
        <v>0</v>
      </c>
      <c r="AC2094" s="73">
        <v>0</v>
      </c>
      <c r="AD2094" s="73">
        <v>1</v>
      </c>
      <c r="AE2094" s="1" t="s">
        <v>3607</v>
      </c>
      <c r="AF2094" s="1" t="s">
        <v>1450</v>
      </c>
      <c r="AG2094" s="1" t="s">
        <v>1451</v>
      </c>
      <c r="AI2094" s="2" t="str">
        <f>INDEX('ISO2-ISO3'!$D$1:$D$249, MATCH($N2094, 'ISO2-ISO3'!$C$1:$C$249, 0))</f>
        <v>GRC</v>
      </c>
      <c r="AJ2094" s="2" t="str">
        <f>INDEX('WB Country Groups'!$C$2:$C$219, MATCH($AI2094, 'WB Country Groups'!$B$2:$B$219, 0))</f>
        <v>Europe &amp; Central Asia</v>
      </c>
    </row>
    <row r="2095" spans="1:36">
      <c r="A2095" s="70">
        <v>45169</v>
      </c>
      <c r="B2095" s="70">
        <v>45169</v>
      </c>
      <c r="C2095" s="71">
        <v>892400</v>
      </c>
      <c r="D2095" s="1" t="s">
        <v>9028</v>
      </c>
      <c r="E2095" s="71">
        <v>6024401</v>
      </c>
      <c r="G2095" s="1" t="s">
        <v>9029</v>
      </c>
      <c r="H2095" s="72" t="s">
        <v>9030</v>
      </c>
      <c r="I2095" s="1" t="s">
        <v>9031</v>
      </c>
      <c r="J2095" s="73">
        <v>0.45</v>
      </c>
      <c r="K2095" s="73">
        <v>0.45</v>
      </c>
      <c r="L2095" s="73">
        <v>0.45</v>
      </c>
      <c r="M2095" s="1">
        <v>1</v>
      </c>
      <c r="N2095" s="1" t="s">
        <v>975</v>
      </c>
      <c r="O2095" s="1" t="s">
        <v>1564</v>
      </c>
      <c r="P2095" s="1">
        <v>60201030</v>
      </c>
      <c r="Q2095" s="73">
        <v>13314992912</v>
      </c>
      <c r="R2095" s="74">
        <v>1.1100000000000001</v>
      </c>
      <c r="S2095" s="1" t="s">
        <v>1565</v>
      </c>
      <c r="T2095" s="75">
        <v>7.8417500000000002</v>
      </c>
      <c r="U2095" s="76">
        <v>848131980.68594396</v>
      </c>
      <c r="V2095" s="77">
        <v>848131980.68594396</v>
      </c>
      <c r="W2095" s="77">
        <v>1884737734.85765</v>
      </c>
      <c r="X2095" s="76">
        <v>1.3295900501E-3</v>
      </c>
      <c r="Y2095" s="71">
        <v>0</v>
      </c>
      <c r="Z2095" s="71">
        <v>1</v>
      </c>
      <c r="AA2095" s="71">
        <v>0</v>
      </c>
      <c r="AB2095" s="71">
        <v>0</v>
      </c>
      <c r="AC2095" s="73">
        <v>1</v>
      </c>
      <c r="AD2095" s="73">
        <v>0</v>
      </c>
      <c r="AE2095" s="1" t="s">
        <v>1566</v>
      </c>
      <c r="AF2095" s="1" t="s">
        <v>1450</v>
      </c>
      <c r="AG2095" s="1" t="s">
        <v>3271</v>
      </c>
      <c r="AI2095" s="2" t="str">
        <f>INDEX('ISO2-ISO3'!$D$1:$D$249, MATCH($N2095, 'ISO2-ISO3'!$C$1:$C$249, 0))</f>
        <v>CHN</v>
      </c>
      <c r="AJ2095" s="2" t="str">
        <f>INDEX('WB Country Groups'!$C$2:$C$219, MATCH($AI2095, 'WB Country Groups'!$B$2:$B$219, 0))</f>
        <v>East Asia &amp; Pacific</v>
      </c>
    </row>
    <row r="2096" spans="1:36">
      <c r="A2096" s="70">
        <v>45169</v>
      </c>
      <c r="B2096" s="70">
        <v>45169</v>
      </c>
      <c r="C2096" s="71">
        <v>892400</v>
      </c>
      <c r="D2096" s="1" t="s">
        <v>9032</v>
      </c>
      <c r="E2096" s="71">
        <v>6029101</v>
      </c>
      <c r="F2096" s="1">
        <v>351858105</v>
      </c>
      <c r="G2096" s="1" t="s">
        <v>9033</v>
      </c>
      <c r="H2096" s="72" t="s">
        <v>9034</v>
      </c>
      <c r="I2096" s="1" t="s">
        <v>9035</v>
      </c>
      <c r="J2096" s="73">
        <v>1</v>
      </c>
      <c r="K2096" s="73">
        <v>1</v>
      </c>
      <c r="L2096" s="73">
        <v>1</v>
      </c>
      <c r="M2096" s="1">
        <v>1</v>
      </c>
      <c r="N2096" s="1" t="s">
        <v>963</v>
      </c>
      <c r="O2096" s="1" t="s">
        <v>1462</v>
      </c>
      <c r="P2096" s="1">
        <v>15104030</v>
      </c>
      <c r="Q2096" s="73">
        <v>191664666</v>
      </c>
      <c r="R2096" s="74">
        <v>194.66</v>
      </c>
      <c r="S2096" s="1" t="s">
        <v>1493</v>
      </c>
      <c r="T2096" s="75">
        <v>1.3529500000000001</v>
      </c>
      <c r="U2096" s="76">
        <v>27576365633.290199</v>
      </c>
      <c r="V2096" s="77">
        <v>27576365633.290199</v>
      </c>
      <c r="W2096" s="77">
        <v>27576365633.290199</v>
      </c>
      <c r="X2096" s="76">
        <v>4.3230608204699997E-2</v>
      </c>
      <c r="Y2096" s="71">
        <v>1</v>
      </c>
      <c r="Z2096" s="71">
        <v>0</v>
      </c>
      <c r="AA2096" s="71">
        <v>0</v>
      </c>
      <c r="AB2096" s="71">
        <v>0</v>
      </c>
      <c r="AC2096" s="73">
        <v>0</v>
      </c>
      <c r="AD2096" s="73">
        <v>1</v>
      </c>
      <c r="AE2096" s="1" t="s">
        <v>1494</v>
      </c>
      <c r="AF2096" s="1" t="s">
        <v>1450</v>
      </c>
      <c r="AG2096" s="1" t="s">
        <v>1451</v>
      </c>
      <c r="AI2096" s="2" t="str">
        <f>INDEX('ISO2-ISO3'!$D$1:$D$249, MATCH($N2096, 'ISO2-ISO3'!$C$1:$C$249, 0))</f>
        <v>CAN</v>
      </c>
      <c r="AJ2096" s="2" t="str">
        <f>INDEX('WB Country Groups'!$C$2:$C$219, MATCH($AI2096, 'WB Country Groups'!$B$2:$B$219, 0))</f>
        <v>North America</v>
      </c>
    </row>
    <row r="2097" spans="1:36">
      <c r="A2097" s="70">
        <v>45169</v>
      </c>
      <c r="B2097" s="70">
        <v>45169</v>
      </c>
      <c r="C2097" s="71">
        <v>892400</v>
      </c>
      <c r="D2097" s="1" t="s">
        <v>9036</v>
      </c>
      <c r="E2097" s="71">
        <v>6029201</v>
      </c>
      <c r="F2097" s="1" t="s">
        <v>9037</v>
      </c>
      <c r="G2097" s="1" t="s">
        <v>9038</v>
      </c>
      <c r="H2097" s="72" t="s">
        <v>9039</v>
      </c>
      <c r="I2097" s="1" t="s">
        <v>9040</v>
      </c>
      <c r="J2097" s="73">
        <v>1</v>
      </c>
      <c r="K2097" s="73">
        <v>1</v>
      </c>
      <c r="L2097" s="73">
        <v>1</v>
      </c>
      <c r="M2097" s="1">
        <v>1</v>
      </c>
      <c r="N2097" s="1" t="s">
        <v>963</v>
      </c>
      <c r="O2097" s="1" t="s">
        <v>1467</v>
      </c>
      <c r="P2097" s="1">
        <v>20103010</v>
      </c>
      <c r="Q2097" s="73">
        <v>124548081</v>
      </c>
      <c r="R2097" s="74">
        <v>189.26</v>
      </c>
      <c r="S2097" s="1" t="s">
        <v>1493</v>
      </c>
      <c r="T2097" s="75">
        <v>1.3529500000000001</v>
      </c>
      <c r="U2097" s="76">
        <v>17422646668.4356</v>
      </c>
      <c r="V2097" s="77">
        <v>17422646668.4356</v>
      </c>
      <c r="W2097" s="77">
        <v>17422646668.4356</v>
      </c>
      <c r="X2097" s="76">
        <v>2.7312939711799999E-2</v>
      </c>
      <c r="Y2097" s="71">
        <v>0</v>
      </c>
      <c r="Z2097" s="71">
        <v>1</v>
      </c>
      <c r="AA2097" s="71">
        <v>0</v>
      </c>
      <c r="AB2097" s="71">
        <v>0</v>
      </c>
      <c r="AC2097" s="73">
        <v>0</v>
      </c>
      <c r="AD2097" s="73">
        <v>1</v>
      </c>
      <c r="AE2097" s="1" t="s">
        <v>1494</v>
      </c>
      <c r="AF2097" s="1" t="s">
        <v>1450</v>
      </c>
      <c r="AG2097" s="1" t="s">
        <v>1451</v>
      </c>
      <c r="AI2097" s="2" t="str">
        <f>INDEX('ISO2-ISO3'!$D$1:$D$249, MATCH($N2097, 'ISO2-ISO3'!$C$1:$C$249, 0))</f>
        <v>CAN</v>
      </c>
      <c r="AJ2097" s="2" t="str">
        <f>INDEX('WB Country Groups'!$C$2:$C$219, MATCH($AI2097, 'WB Country Groups'!$B$2:$B$219, 0))</f>
        <v>North America</v>
      </c>
    </row>
    <row r="2098" spans="1:36">
      <c r="A2098" s="70">
        <v>45169</v>
      </c>
      <c r="B2098" s="70">
        <v>45169</v>
      </c>
      <c r="C2098" s="71">
        <v>892400</v>
      </c>
      <c r="D2098" s="1" t="s">
        <v>9041</v>
      </c>
      <c r="E2098" s="71">
        <v>6034801</v>
      </c>
      <c r="G2098" s="1" t="s">
        <v>9042</v>
      </c>
      <c r="H2098" s="72" t="s">
        <v>9043</v>
      </c>
      <c r="I2098" s="1" t="s">
        <v>9044</v>
      </c>
      <c r="J2098" s="73">
        <v>0.9</v>
      </c>
      <c r="K2098" s="73">
        <v>0.9</v>
      </c>
      <c r="L2098" s="73">
        <v>0.9</v>
      </c>
      <c r="M2098" s="1">
        <v>1</v>
      </c>
      <c r="N2098" s="1" t="s">
        <v>908</v>
      </c>
      <c r="O2098" s="1" t="s">
        <v>1462</v>
      </c>
      <c r="P2098" s="1">
        <v>15104020</v>
      </c>
      <c r="Q2098" s="73">
        <v>192913197</v>
      </c>
      <c r="R2098" s="74">
        <v>71.53</v>
      </c>
      <c r="S2098" s="1" t="s">
        <v>1578</v>
      </c>
      <c r="T2098" s="75">
        <v>1.54404385084536</v>
      </c>
      <c r="U2098" s="76">
        <v>8043277317.8491697</v>
      </c>
      <c r="V2098" s="77">
        <v>8043277317.8491697</v>
      </c>
      <c r="W2098" s="77">
        <v>8936974797.6101894</v>
      </c>
      <c r="X2098" s="76">
        <v>1.26091949546E-2</v>
      </c>
      <c r="Y2098" s="71">
        <v>0</v>
      </c>
      <c r="Z2098" s="71">
        <v>1</v>
      </c>
      <c r="AA2098" s="71">
        <v>0</v>
      </c>
      <c r="AB2098" s="71">
        <v>0</v>
      </c>
      <c r="AC2098" s="73">
        <v>0</v>
      </c>
      <c r="AD2098" s="73">
        <v>1</v>
      </c>
      <c r="AE2098" s="1" t="s">
        <v>1579</v>
      </c>
      <c r="AF2098" s="1" t="s">
        <v>1450</v>
      </c>
      <c r="AG2098" s="1" t="s">
        <v>1451</v>
      </c>
      <c r="AI2098" s="2" t="str">
        <f>INDEX('ISO2-ISO3'!$D$1:$D$249, MATCH($N2098, 'ISO2-ISO3'!$C$1:$C$249, 0))</f>
        <v>AUS</v>
      </c>
      <c r="AJ2098" s="2" t="str">
        <f>INDEX('WB Country Groups'!$C$2:$C$219, MATCH($AI2098, 'WB Country Groups'!$B$2:$B$219, 0))</f>
        <v>East Asia &amp; Pacific</v>
      </c>
    </row>
    <row r="2099" spans="1:36">
      <c r="A2099" s="70">
        <v>45169</v>
      </c>
      <c r="B2099" s="70">
        <v>45169</v>
      </c>
      <c r="C2099" s="71">
        <v>892400</v>
      </c>
      <c r="D2099" s="1" t="s">
        <v>9045</v>
      </c>
      <c r="E2099" s="71">
        <v>6051301</v>
      </c>
      <c r="G2099" s="1" t="s">
        <v>9046</v>
      </c>
      <c r="H2099" s="72" t="s">
        <v>9047</v>
      </c>
      <c r="I2099" s="1" t="s">
        <v>9048</v>
      </c>
      <c r="J2099" s="73">
        <v>1</v>
      </c>
      <c r="K2099" s="73">
        <v>1</v>
      </c>
      <c r="L2099" s="73">
        <v>1</v>
      </c>
      <c r="M2099" s="1">
        <v>1</v>
      </c>
      <c r="N2099" s="1" t="s">
        <v>1305</v>
      </c>
      <c r="O2099" s="1" t="s">
        <v>1564</v>
      </c>
      <c r="P2099" s="1">
        <v>60101010</v>
      </c>
      <c r="Q2099" s="73">
        <v>3430787066</v>
      </c>
      <c r="R2099" s="74">
        <v>11.81</v>
      </c>
      <c r="S2099" s="1" t="s">
        <v>1573</v>
      </c>
      <c r="T2099" s="75">
        <v>18.934999999999999</v>
      </c>
      <c r="U2099" s="76">
        <v>2139825468.6802199</v>
      </c>
      <c r="V2099" s="77">
        <v>2139825468.6802199</v>
      </c>
      <c r="W2099" s="77">
        <v>2139825468.6802199</v>
      </c>
      <c r="X2099" s="76">
        <v>3.3545376389999999E-3</v>
      </c>
      <c r="Y2099" s="71">
        <v>0</v>
      </c>
      <c r="Z2099" s="71">
        <v>1</v>
      </c>
      <c r="AA2099" s="71">
        <v>0</v>
      </c>
      <c r="AB2099" s="71">
        <v>0</v>
      </c>
      <c r="AC2099" s="73">
        <v>1</v>
      </c>
      <c r="AD2099" s="73">
        <v>0</v>
      </c>
      <c r="AE2099" s="1" t="s">
        <v>1574</v>
      </c>
      <c r="AF2099" s="1" t="s">
        <v>1450</v>
      </c>
      <c r="AG2099" s="1" t="s">
        <v>1451</v>
      </c>
      <c r="AI2099" s="2" t="str">
        <f>INDEX('ISO2-ISO3'!$D$1:$D$249, MATCH($N2099, 'ISO2-ISO3'!$C$1:$C$249, 0))</f>
        <v>ZAF</v>
      </c>
      <c r="AJ2099" s="2" t="str">
        <f>INDEX('WB Country Groups'!$C$2:$C$219, MATCH($AI2099, 'WB Country Groups'!$B$2:$B$219, 0))</f>
        <v>Sub-Saharan Africa</v>
      </c>
    </row>
    <row r="2100" spans="1:36">
      <c r="A2100" s="70">
        <v>45169</v>
      </c>
      <c r="B2100" s="70">
        <v>45169</v>
      </c>
      <c r="C2100" s="71">
        <v>892400</v>
      </c>
      <c r="D2100" s="1" t="s">
        <v>9049</v>
      </c>
      <c r="E2100" s="71">
        <v>6054101</v>
      </c>
      <c r="F2100" s="1" t="s">
        <v>9050</v>
      </c>
      <c r="G2100" s="1" t="s">
        <v>9051</v>
      </c>
      <c r="H2100" s="72" t="s">
        <v>9052</v>
      </c>
      <c r="I2100" s="1" t="s">
        <v>9053</v>
      </c>
      <c r="J2100" s="73">
        <v>0.25</v>
      </c>
      <c r="K2100" s="73">
        <v>0.25</v>
      </c>
      <c r="L2100" s="73">
        <v>0.25</v>
      </c>
      <c r="M2100" s="1">
        <v>1</v>
      </c>
      <c r="N2100" s="1" t="s">
        <v>1283</v>
      </c>
      <c r="O2100" s="1" t="s">
        <v>1541</v>
      </c>
      <c r="P2100" s="1">
        <v>10102030</v>
      </c>
      <c r="Q2100" s="73">
        <v>1671000000</v>
      </c>
      <c r="R2100" s="74">
        <v>10.32</v>
      </c>
      <c r="S2100" s="1" t="s">
        <v>3317</v>
      </c>
      <c r="T2100" s="75">
        <v>3.7506499999999998</v>
      </c>
      <c r="U2100" s="76">
        <v>1149448762.21455</v>
      </c>
      <c r="V2100" s="77">
        <v>1149448762.21455</v>
      </c>
      <c r="W2100" s="77">
        <v>4597795048.8582001</v>
      </c>
      <c r="X2100" s="76">
        <v>1.8019549694000001E-3</v>
      </c>
      <c r="Y2100" s="71">
        <v>0</v>
      </c>
      <c r="Z2100" s="71">
        <v>1</v>
      </c>
      <c r="AA2100" s="71">
        <v>0</v>
      </c>
      <c r="AB2100" s="71">
        <v>0</v>
      </c>
      <c r="AC2100" s="73">
        <v>1</v>
      </c>
      <c r="AD2100" s="73">
        <v>0</v>
      </c>
      <c r="AE2100" s="1" t="s">
        <v>3318</v>
      </c>
      <c r="AF2100" s="1" t="s">
        <v>1450</v>
      </c>
      <c r="AG2100" s="1" t="s">
        <v>1451</v>
      </c>
      <c r="AI2100" s="2" t="str">
        <f>INDEX('ISO2-ISO3'!$D$1:$D$249, MATCH($N2100, 'ISO2-ISO3'!$C$1:$C$249, 0))</f>
        <v>SAU</v>
      </c>
      <c r="AJ2100" s="2" t="str">
        <f>INDEX('WB Country Groups'!$C$2:$C$219, MATCH($AI2100, 'WB Country Groups'!$B$2:$B$219, 0))</f>
        <v>Middle East &amp; North Africa</v>
      </c>
    </row>
    <row r="2101" spans="1:36">
      <c r="A2101" s="70">
        <v>45169</v>
      </c>
      <c r="B2101" s="70">
        <v>45169</v>
      </c>
      <c r="C2101" s="71">
        <v>892400</v>
      </c>
      <c r="D2101" s="1" t="s">
        <v>9054</v>
      </c>
      <c r="E2101" s="71">
        <v>6054301</v>
      </c>
      <c r="G2101" s="1" t="s">
        <v>9055</v>
      </c>
      <c r="H2101" s="72" t="s">
        <v>9056</v>
      </c>
      <c r="I2101" s="1" t="s">
        <v>9057</v>
      </c>
      <c r="J2101" s="73">
        <v>1</v>
      </c>
      <c r="K2101" s="73">
        <v>0.49</v>
      </c>
      <c r="L2101" s="73">
        <v>0.49</v>
      </c>
      <c r="M2101" s="1">
        <v>1</v>
      </c>
      <c r="N2101" s="1" t="s">
        <v>1283</v>
      </c>
      <c r="O2101" s="1" t="s">
        <v>1564</v>
      </c>
      <c r="P2101" s="1">
        <v>60201030</v>
      </c>
      <c r="Q2101" s="73">
        <v>1080000000</v>
      </c>
      <c r="R2101" s="74">
        <v>18.62</v>
      </c>
      <c r="S2101" s="1" t="s">
        <v>3317</v>
      </c>
      <c r="T2101" s="75">
        <v>3.7506499999999998</v>
      </c>
      <c r="U2101" s="76">
        <v>2627199018.83673</v>
      </c>
      <c r="V2101" s="77">
        <v>2627199018.83673</v>
      </c>
      <c r="W2101" s="77">
        <v>5361630650.6872101</v>
      </c>
      <c r="X2101" s="76">
        <v>4.1185779508000004E-3</v>
      </c>
      <c r="Y2101" s="71">
        <v>0</v>
      </c>
      <c r="Z2101" s="71">
        <v>1</v>
      </c>
      <c r="AA2101" s="71">
        <v>0</v>
      </c>
      <c r="AB2101" s="71">
        <v>0</v>
      </c>
      <c r="AC2101" s="73">
        <v>1</v>
      </c>
      <c r="AD2101" s="73">
        <v>0</v>
      </c>
      <c r="AE2101" s="1" t="s">
        <v>3318</v>
      </c>
      <c r="AF2101" s="1" t="s">
        <v>1450</v>
      </c>
      <c r="AG2101" s="1" t="s">
        <v>1451</v>
      </c>
      <c r="AI2101" s="2" t="str">
        <f>INDEX('ISO2-ISO3'!$D$1:$D$249, MATCH($N2101, 'ISO2-ISO3'!$C$1:$C$249, 0))</f>
        <v>SAU</v>
      </c>
      <c r="AJ2101" s="2" t="str">
        <f>INDEX('WB Country Groups'!$C$2:$C$219, MATCH($AI2101, 'WB Country Groups'!$B$2:$B$219, 0))</f>
        <v>Middle East &amp; North Africa</v>
      </c>
    </row>
    <row r="2102" spans="1:36">
      <c r="A2102" s="70">
        <v>45169</v>
      </c>
      <c r="B2102" s="70">
        <v>45169</v>
      </c>
      <c r="C2102" s="71">
        <v>892400</v>
      </c>
      <c r="D2102" s="1" t="s">
        <v>9058</v>
      </c>
      <c r="E2102" s="71">
        <v>6056001</v>
      </c>
      <c r="G2102" s="1" t="s">
        <v>9059</v>
      </c>
      <c r="H2102" s="72" t="s">
        <v>9060</v>
      </c>
      <c r="I2102" s="1" t="s">
        <v>9061</v>
      </c>
      <c r="J2102" s="73">
        <v>0.35</v>
      </c>
      <c r="K2102" s="73">
        <v>0.35</v>
      </c>
      <c r="L2102" s="73">
        <v>0.35</v>
      </c>
      <c r="M2102" s="1">
        <v>1</v>
      </c>
      <c r="N2102" s="1" t="s">
        <v>975</v>
      </c>
      <c r="O2102" s="1" t="s">
        <v>1474</v>
      </c>
      <c r="P2102" s="1">
        <v>45201020</v>
      </c>
      <c r="Q2102" s="73">
        <v>2253204500</v>
      </c>
      <c r="R2102" s="74">
        <v>36.35</v>
      </c>
      <c r="S2102" s="1" t="s">
        <v>1565</v>
      </c>
      <c r="T2102" s="75">
        <v>7.8417500000000002</v>
      </c>
      <c r="U2102" s="76">
        <v>3655611853.38094</v>
      </c>
      <c r="V2102" s="77">
        <v>3655611853.38094</v>
      </c>
      <c r="W2102" s="77">
        <v>10444605295.3741</v>
      </c>
      <c r="X2102" s="76">
        <v>5.7307886718999997E-3</v>
      </c>
      <c r="Y2102" s="71">
        <v>0</v>
      </c>
      <c r="Z2102" s="71">
        <v>1</v>
      </c>
      <c r="AA2102" s="71">
        <v>0</v>
      </c>
      <c r="AB2102" s="71">
        <v>0</v>
      </c>
      <c r="AC2102" s="73">
        <v>0</v>
      </c>
      <c r="AD2102" s="73">
        <v>1</v>
      </c>
      <c r="AE2102" s="1" t="s">
        <v>1566</v>
      </c>
      <c r="AF2102" s="1" t="s">
        <v>1450</v>
      </c>
      <c r="AG2102" s="1" t="s">
        <v>3300</v>
      </c>
      <c r="AI2102" s="2" t="str">
        <f>INDEX('ISO2-ISO3'!$D$1:$D$249, MATCH($N2102, 'ISO2-ISO3'!$C$1:$C$249, 0))</f>
        <v>CHN</v>
      </c>
      <c r="AJ2102" s="2" t="str">
        <f>INDEX('WB Country Groups'!$C$2:$C$219, MATCH($AI2102, 'WB Country Groups'!$B$2:$B$219, 0))</f>
        <v>East Asia &amp; Pacific</v>
      </c>
    </row>
    <row r="2103" spans="1:36">
      <c r="A2103" s="70">
        <v>45169</v>
      </c>
      <c r="B2103" s="70">
        <v>45169</v>
      </c>
      <c r="C2103" s="71">
        <v>892400</v>
      </c>
      <c r="D2103" s="1" t="s">
        <v>9062</v>
      </c>
      <c r="E2103" s="71">
        <v>6056301</v>
      </c>
      <c r="G2103" s="1" t="s">
        <v>9063</v>
      </c>
      <c r="H2103" s="72" t="s">
        <v>9064</v>
      </c>
      <c r="I2103" s="1" t="s">
        <v>9065</v>
      </c>
      <c r="J2103" s="73">
        <v>0.7</v>
      </c>
      <c r="K2103" s="73">
        <v>0.7</v>
      </c>
      <c r="L2103" s="73">
        <v>0.7</v>
      </c>
      <c r="M2103" s="1">
        <v>1</v>
      </c>
      <c r="N2103" s="1" t="s">
        <v>975</v>
      </c>
      <c r="O2103" s="1" t="s">
        <v>1462</v>
      </c>
      <c r="P2103" s="1">
        <v>15101050</v>
      </c>
      <c r="Q2103" s="73">
        <v>2253689455</v>
      </c>
      <c r="R2103" s="74">
        <v>6.74</v>
      </c>
      <c r="S2103" s="1" t="s">
        <v>1565</v>
      </c>
      <c r="T2103" s="75">
        <v>7.8417500000000002</v>
      </c>
      <c r="U2103" s="76">
        <v>1355935454.29145</v>
      </c>
      <c r="V2103" s="77">
        <v>1355935454.29145</v>
      </c>
      <c r="W2103" s="77">
        <v>1937050648.9877901</v>
      </c>
      <c r="X2103" s="76">
        <v>2.1256577155999998E-3</v>
      </c>
      <c r="Y2103" s="71">
        <v>0</v>
      </c>
      <c r="Z2103" s="71">
        <v>1</v>
      </c>
      <c r="AA2103" s="71">
        <v>0</v>
      </c>
      <c r="AB2103" s="71">
        <v>0</v>
      </c>
      <c r="AC2103" s="73">
        <v>1</v>
      </c>
      <c r="AD2103" s="73">
        <v>0</v>
      </c>
      <c r="AE2103" s="1" t="s">
        <v>1566</v>
      </c>
      <c r="AF2103" s="1" t="s">
        <v>1450</v>
      </c>
      <c r="AG2103" s="1" t="s">
        <v>3300</v>
      </c>
      <c r="AI2103" s="2" t="str">
        <f>INDEX('ISO2-ISO3'!$D$1:$D$249, MATCH($N2103, 'ISO2-ISO3'!$C$1:$C$249, 0))</f>
        <v>CHN</v>
      </c>
      <c r="AJ2103" s="2" t="str">
        <f>INDEX('WB Country Groups'!$C$2:$C$219, MATCH($AI2103, 'WB Country Groups'!$B$2:$B$219, 0))</f>
        <v>East Asia &amp; Pacific</v>
      </c>
    </row>
    <row r="2104" spans="1:36">
      <c r="A2104" s="70">
        <v>45169</v>
      </c>
      <c r="B2104" s="70">
        <v>45169</v>
      </c>
      <c r="C2104" s="71">
        <v>892400</v>
      </c>
      <c r="D2104" s="1" t="s">
        <v>9066</v>
      </c>
      <c r="E2104" s="71">
        <v>6056401</v>
      </c>
      <c r="G2104" s="1" t="s">
        <v>9067</v>
      </c>
      <c r="H2104" s="72" t="s">
        <v>9068</v>
      </c>
      <c r="I2104" s="1" t="s">
        <v>9069</v>
      </c>
      <c r="J2104" s="73">
        <v>0.75</v>
      </c>
      <c r="K2104" s="73">
        <v>0.75</v>
      </c>
      <c r="L2104" s="73">
        <v>0.75</v>
      </c>
      <c r="M2104" s="1">
        <v>1</v>
      </c>
      <c r="N2104" s="1" t="s">
        <v>975</v>
      </c>
      <c r="O2104" s="1" t="s">
        <v>1474</v>
      </c>
      <c r="P2104" s="1">
        <v>45301010</v>
      </c>
      <c r="Q2104" s="73">
        <v>27076872973</v>
      </c>
      <c r="R2104" s="74">
        <v>1.36</v>
      </c>
      <c r="S2104" s="1" t="s">
        <v>1565</v>
      </c>
      <c r="T2104" s="75">
        <v>7.8417500000000002</v>
      </c>
      <c r="U2104" s="76">
        <v>3521970278.63168</v>
      </c>
      <c r="V2104" s="77">
        <v>3521970278.63168</v>
      </c>
      <c r="W2104" s="77">
        <v>4695960371.5089102</v>
      </c>
      <c r="X2104" s="76">
        <v>5.5212829437999997E-3</v>
      </c>
      <c r="Y2104" s="71">
        <v>1</v>
      </c>
      <c r="Z2104" s="71">
        <v>0</v>
      </c>
      <c r="AA2104" s="71">
        <v>0</v>
      </c>
      <c r="AB2104" s="71">
        <v>0</v>
      </c>
      <c r="AC2104" s="73">
        <v>1</v>
      </c>
      <c r="AD2104" s="73">
        <v>0</v>
      </c>
      <c r="AE2104" s="1" t="s">
        <v>1566</v>
      </c>
      <c r="AF2104" s="1" t="s">
        <v>1450</v>
      </c>
      <c r="AG2104" s="1" t="s">
        <v>3300</v>
      </c>
      <c r="AI2104" s="2" t="str">
        <f>INDEX('ISO2-ISO3'!$D$1:$D$249, MATCH($N2104, 'ISO2-ISO3'!$C$1:$C$249, 0))</f>
        <v>CHN</v>
      </c>
      <c r="AJ2104" s="2" t="str">
        <f>INDEX('WB Country Groups'!$C$2:$C$219, MATCH($AI2104, 'WB Country Groups'!$B$2:$B$219, 0))</f>
        <v>East Asia &amp; Pacific</v>
      </c>
    </row>
    <row r="2105" spans="1:36">
      <c r="A2105" s="70">
        <v>45169</v>
      </c>
      <c r="B2105" s="70">
        <v>45169</v>
      </c>
      <c r="C2105" s="71">
        <v>892400</v>
      </c>
      <c r="D2105" s="1" t="s">
        <v>9070</v>
      </c>
      <c r="E2105" s="71">
        <v>6056901</v>
      </c>
      <c r="G2105" s="1" t="s">
        <v>9071</v>
      </c>
      <c r="H2105" s="72" t="s">
        <v>9072</v>
      </c>
      <c r="I2105" s="1" t="s">
        <v>9073</v>
      </c>
      <c r="J2105" s="73">
        <v>0.7</v>
      </c>
      <c r="K2105" s="73">
        <v>0.7</v>
      </c>
      <c r="L2105" s="73">
        <v>0.7</v>
      </c>
      <c r="M2105" s="1">
        <v>1</v>
      </c>
      <c r="N2105" s="1" t="s">
        <v>975</v>
      </c>
      <c r="O2105" s="1" t="s">
        <v>1692</v>
      </c>
      <c r="P2105" s="1">
        <v>50202020</v>
      </c>
      <c r="Q2105" s="73">
        <v>1362895717</v>
      </c>
      <c r="R2105" s="74">
        <v>31.3</v>
      </c>
      <c r="S2105" s="1" t="s">
        <v>1565</v>
      </c>
      <c r="T2105" s="75">
        <v>7.8417500000000002</v>
      </c>
      <c r="U2105" s="76">
        <v>3807956790.1896901</v>
      </c>
      <c r="V2105" s="77">
        <v>3807956790.1896901</v>
      </c>
      <c r="W2105" s="77">
        <v>5439938271.6995602</v>
      </c>
      <c r="X2105" s="76">
        <v>5.9696150771000002E-3</v>
      </c>
      <c r="Y2105" s="71">
        <v>0</v>
      </c>
      <c r="Z2105" s="71">
        <v>1</v>
      </c>
      <c r="AA2105" s="71">
        <v>0</v>
      </c>
      <c r="AB2105" s="71">
        <v>0</v>
      </c>
      <c r="AC2105" s="73">
        <v>0.5</v>
      </c>
      <c r="AD2105" s="73">
        <v>0.5</v>
      </c>
      <c r="AE2105" s="1" t="s">
        <v>1566</v>
      </c>
      <c r="AF2105" s="1" t="s">
        <v>1450</v>
      </c>
      <c r="AG2105" s="1" t="s">
        <v>3300</v>
      </c>
      <c r="AI2105" s="2" t="str">
        <f>INDEX('ISO2-ISO3'!$D$1:$D$249, MATCH($N2105, 'ISO2-ISO3'!$C$1:$C$249, 0))</f>
        <v>CHN</v>
      </c>
      <c r="AJ2105" s="2" t="str">
        <f>INDEX('WB Country Groups'!$C$2:$C$219, MATCH($AI2105, 'WB Country Groups'!$B$2:$B$219, 0))</f>
        <v>East Asia &amp; Pacific</v>
      </c>
    </row>
    <row r="2106" spans="1:36">
      <c r="A2106" s="70">
        <v>45169</v>
      </c>
      <c r="B2106" s="70">
        <v>45169</v>
      </c>
      <c r="C2106" s="71">
        <v>892400</v>
      </c>
      <c r="D2106" s="1" t="s">
        <v>9074</v>
      </c>
      <c r="E2106" s="71">
        <v>6057401</v>
      </c>
      <c r="G2106" s="1" t="s">
        <v>9075</v>
      </c>
      <c r="H2106" s="72" t="s">
        <v>9076</v>
      </c>
      <c r="I2106" s="1" t="s">
        <v>9077</v>
      </c>
      <c r="J2106" s="73">
        <v>0.35</v>
      </c>
      <c r="K2106" s="73">
        <v>0.35</v>
      </c>
      <c r="L2106" s="73">
        <v>0.35</v>
      </c>
      <c r="M2106" s="1">
        <v>1</v>
      </c>
      <c r="N2106" s="1" t="s">
        <v>975</v>
      </c>
      <c r="O2106" s="1" t="s">
        <v>1455</v>
      </c>
      <c r="P2106" s="1">
        <v>25203010</v>
      </c>
      <c r="Q2106" s="73">
        <v>10903285385</v>
      </c>
      <c r="R2106" s="74">
        <v>3.08</v>
      </c>
      <c r="S2106" s="1" t="s">
        <v>1565</v>
      </c>
      <c r="T2106" s="75">
        <v>7.8417500000000002</v>
      </c>
      <c r="U2106" s="76">
        <v>1498867171.87235</v>
      </c>
      <c r="V2106" s="77">
        <v>1498867171.87235</v>
      </c>
      <c r="W2106" s="77">
        <v>4282477633.921</v>
      </c>
      <c r="X2106" s="76">
        <v>2.3497273106999998E-3</v>
      </c>
      <c r="Y2106" s="71">
        <v>0</v>
      </c>
      <c r="Z2106" s="71">
        <v>1</v>
      </c>
      <c r="AA2106" s="71">
        <v>0</v>
      </c>
      <c r="AB2106" s="71">
        <v>0</v>
      </c>
      <c r="AC2106" s="73">
        <v>1</v>
      </c>
      <c r="AD2106" s="73">
        <v>0</v>
      </c>
      <c r="AE2106" s="1" t="s">
        <v>1566</v>
      </c>
      <c r="AF2106" s="1" t="s">
        <v>1450</v>
      </c>
      <c r="AG2106" s="1" t="s">
        <v>3300</v>
      </c>
      <c r="AI2106" s="2" t="str">
        <f>INDEX('ISO2-ISO3'!$D$1:$D$249, MATCH($N2106, 'ISO2-ISO3'!$C$1:$C$249, 0))</f>
        <v>CHN</v>
      </c>
      <c r="AJ2106" s="2" t="str">
        <f>INDEX('WB Country Groups'!$C$2:$C$219, MATCH($AI2106, 'WB Country Groups'!$B$2:$B$219, 0))</f>
        <v>East Asia &amp; Pacific</v>
      </c>
    </row>
    <row r="2107" spans="1:36">
      <c r="A2107" s="70">
        <v>45169</v>
      </c>
      <c r="B2107" s="70">
        <v>45169</v>
      </c>
      <c r="C2107" s="71">
        <v>892400</v>
      </c>
      <c r="D2107" s="1" t="s">
        <v>9078</v>
      </c>
      <c r="E2107" s="71">
        <v>6064701</v>
      </c>
      <c r="G2107" s="1" t="s">
        <v>9079</v>
      </c>
      <c r="H2107" s="72">
        <v>6198578</v>
      </c>
      <c r="I2107" s="1" t="s">
        <v>9080</v>
      </c>
      <c r="J2107" s="73">
        <v>0.4</v>
      </c>
      <c r="K2107" s="73">
        <v>0.4</v>
      </c>
      <c r="L2107" s="73">
        <v>0.4</v>
      </c>
      <c r="M2107" s="1">
        <v>1</v>
      </c>
      <c r="N2107" s="1" t="s">
        <v>908</v>
      </c>
      <c r="O2107" s="1" t="s">
        <v>1692</v>
      </c>
      <c r="P2107" s="1">
        <v>50203010</v>
      </c>
      <c r="Q2107" s="73">
        <v>132117217</v>
      </c>
      <c r="R2107" s="74">
        <v>165.08</v>
      </c>
      <c r="S2107" s="1" t="s">
        <v>1578</v>
      </c>
      <c r="T2107" s="75">
        <v>1.54404385084536</v>
      </c>
      <c r="U2107" s="76">
        <v>5650075331.8421803</v>
      </c>
      <c r="V2107" s="77">
        <v>5650075331.8421803</v>
      </c>
      <c r="W2107" s="77">
        <v>14125188329.605499</v>
      </c>
      <c r="X2107" s="76">
        <v>8.8574468531000001E-3</v>
      </c>
      <c r="Y2107" s="71">
        <v>0</v>
      </c>
      <c r="Z2107" s="71">
        <v>1</v>
      </c>
      <c r="AA2107" s="71">
        <v>0</v>
      </c>
      <c r="AB2107" s="71">
        <v>0</v>
      </c>
      <c r="AC2107" s="73">
        <v>0</v>
      </c>
      <c r="AD2107" s="73">
        <v>1</v>
      </c>
      <c r="AE2107" s="1" t="s">
        <v>1579</v>
      </c>
      <c r="AF2107" s="1" t="s">
        <v>1450</v>
      </c>
      <c r="AG2107" s="1" t="s">
        <v>1451</v>
      </c>
      <c r="AI2107" s="2" t="str">
        <f>INDEX('ISO2-ISO3'!$D$1:$D$249, MATCH($N2107, 'ISO2-ISO3'!$C$1:$C$249, 0))</f>
        <v>AUS</v>
      </c>
      <c r="AJ2107" s="2" t="str">
        <f>INDEX('WB Country Groups'!$C$2:$C$219, MATCH($AI2107, 'WB Country Groups'!$B$2:$B$219, 0))</f>
        <v>East Asia &amp; Pacific</v>
      </c>
    </row>
    <row r="2108" spans="1:36">
      <c r="A2108" s="70">
        <v>45169</v>
      </c>
      <c r="B2108" s="70">
        <v>45169</v>
      </c>
      <c r="C2108" s="71">
        <v>892400</v>
      </c>
      <c r="D2108" s="1" t="s">
        <v>9081</v>
      </c>
      <c r="E2108" s="71">
        <v>6069201</v>
      </c>
      <c r="F2108" s="1" t="s">
        <v>9082</v>
      </c>
      <c r="G2108" s="1" t="s">
        <v>9083</v>
      </c>
      <c r="H2108" s="72" t="s">
        <v>9084</v>
      </c>
      <c r="I2108" s="1" t="s">
        <v>9085</v>
      </c>
      <c r="J2108" s="73">
        <v>0.7</v>
      </c>
      <c r="K2108" s="73">
        <v>0.49</v>
      </c>
      <c r="L2108" s="73">
        <v>0.49</v>
      </c>
      <c r="M2108" s="1">
        <v>1</v>
      </c>
      <c r="N2108" s="1" t="s">
        <v>1283</v>
      </c>
      <c r="O2108" s="1" t="s">
        <v>1455</v>
      </c>
      <c r="P2108" s="1">
        <v>25504040</v>
      </c>
      <c r="Q2108" s="73">
        <v>1200000000</v>
      </c>
      <c r="R2108" s="74">
        <v>14.76</v>
      </c>
      <c r="S2108" s="1" t="s">
        <v>3317</v>
      </c>
      <c r="T2108" s="75">
        <v>3.7506499999999998</v>
      </c>
      <c r="U2108" s="76">
        <v>2313966912.4018502</v>
      </c>
      <c r="V2108" s="77">
        <v>2313966912.4018502</v>
      </c>
      <c r="W2108" s="77">
        <v>4722381453.8813295</v>
      </c>
      <c r="X2108" s="76">
        <v>3.6275337481999998E-3</v>
      </c>
      <c r="Y2108" s="71">
        <v>0</v>
      </c>
      <c r="Z2108" s="71">
        <v>1</v>
      </c>
      <c r="AA2108" s="71">
        <v>0</v>
      </c>
      <c r="AB2108" s="71">
        <v>0</v>
      </c>
      <c r="AC2108" s="73">
        <v>0.65</v>
      </c>
      <c r="AD2108" s="73">
        <v>0.35</v>
      </c>
      <c r="AE2108" s="1" t="s">
        <v>3318</v>
      </c>
      <c r="AF2108" s="1" t="s">
        <v>1450</v>
      </c>
      <c r="AG2108" s="1" t="s">
        <v>1451</v>
      </c>
      <c r="AI2108" s="2" t="str">
        <f>INDEX('ISO2-ISO3'!$D$1:$D$249, MATCH($N2108, 'ISO2-ISO3'!$C$1:$C$249, 0))</f>
        <v>SAU</v>
      </c>
      <c r="AJ2108" s="2" t="str">
        <f>INDEX('WB Country Groups'!$C$2:$C$219, MATCH($AI2108, 'WB Country Groups'!$B$2:$B$219, 0))</f>
        <v>Middle East &amp; North Africa</v>
      </c>
    </row>
    <row r="2109" spans="1:36">
      <c r="A2109" s="70">
        <v>45169</v>
      </c>
      <c r="B2109" s="70">
        <v>45169</v>
      </c>
      <c r="C2109" s="71">
        <v>892400</v>
      </c>
      <c r="D2109" s="1" t="s">
        <v>9086</v>
      </c>
      <c r="E2109" s="71">
        <v>6075201</v>
      </c>
      <c r="G2109" s="1" t="s">
        <v>9087</v>
      </c>
      <c r="H2109" s="72" t="s">
        <v>9088</v>
      </c>
      <c r="I2109" s="1" t="s">
        <v>9089</v>
      </c>
      <c r="J2109" s="73">
        <v>0.9</v>
      </c>
      <c r="K2109" s="73">
        <v>0.9</v>
      </c>
      <c r="L2109" s="73">
        <v>0.9</v>
      </c>
      <c r="M2109" s="1">
        <v>1</v>
      </c>
      <c r="N2109" s="1" t="s">
        <v>1115</v>
      </c>
      <c r="O2109" s="1" t="s">
        <v>1474</v>
      </c>
      <c r="P2109" s="1">
        <v>45102010</v>
      </c>
      <c r="Q2109" s="73">
        <v>244445411</v>
      </c>
      <c r="R2109" s="74">
        <v>3437</v>
      </c>
      <c r="S2109" s="1" t="s">
        <v>1479</v>
      </c>
      <c r="T2109" s="75">
        <v>145.58500000000001</v>
      </c>
      <c r="U2109" s="76">
        <v>5193824843.5367699</v>
      </c>
      <c r="V2109" s="77">
        <v>5193824843.5367699</v>
      </c>
      <c r="W2109" s="77">
        <v>5770916492.8186302</v>
      </c>
      <c r="X2109" s="76">
        <v>8.1421971944999998E-3</v>
      </c>
      <c r="Y2109" s="71">
        <v>0</v>
      </c>
      <c r="Z2109" s="71">
        <v>1</v>
      </c>
      <c r="AA2109" s="71">
        <v>0</v>
      </c>
      <c r="AB2109" s="71">
        <v>0</v>
      </c>
      <c r="AC2109" s="73">
        <v>0</v>
      </c>
      <c r="AD2109" s="73">
        <v>1</v>
      </c>
      <c r="AE2109" s="1" t="s">
        <v>1480</v>
      </c>
      <c r="AF2109" s="1" t="s">
        <v>1450</v>
      </c>
      <c r="AG2109" s="1" t="s">
        <v>1451</v>
      </c>
      <c r="AI2109" s="2" t="str">
        <f>INDEX('ISO2-ISO3'!$D$1:$D$249, MATCH($N2109, 'ISO2-ISO3'!$C$1:$C$249, 0))</f>
        <v>JPN</v>
      </c>
      <c r="AJ2109" s="2" t="str">
        <f>INDEX('WB Country Groups'!$C$2:$C$219, MATCH($AI2109, 'WB Country Groups'!$B$2:$B$219, 0))</f>
        <v>East Asia &amp; Pacific</v>
      </c>
    </row>
    <row r="2110" spans="1:36">
      <c r="A2110" s="70">
        <v>45169</v>
      </c>
      <c r="B2110" s="70">
        <v>45169</v>
      </c>
      <c r="C2110" s="71">
        <v>892400</v>
      </c>
      <c r="D2110" s="1" t="s">
        <v>9090</v>
      </c>
      <c r="E2110" s="71">
        <v>6075401</v>
      </c>
      <c r="G2110" s="1" t="s">
        <v>9091</v>
      </c>
      <c r="H2110" s="72" t="s">
        <v>9092</v>
      </c>
      <c r="I2110" s="1" t="s">
        <v>9093</v>
      </c>
      <c r="J2110" s="73">
        <v>0.4</v>
      </c>
      <c r="K2110" s="73">
        <v>0.4</v>
      </c>
      <c r="L2110" s="73">
        <v>0.4</v>
      </c>
      <c r="M2110" s="1">
        <v>1</v>
      </c>
      <c r="N2110" s="1" t="s">
        <v>975</v>
      </c>
      <c r="O2110" s="1" t="s">
        <v>1499</v>
      </c>
      <c r="P2110" s="1">
        <v>30202030</v>
      </c>
      <c r="Q2110" s="73">
        <v>11882083135</v>
      </c>
      <c r="R2110" s="74">
        <v>5.19</v>
      </c>
      <c r="S2110" s="1" t="s">
        <v>1565</v>
      </c>
      <c r="T2110" s="75">
        <v>7.8417500000000002</v>
      </c>
      <c r="U2110" s="76">
        <v>3145624967.41926</v>
      </c>
      <c r="V2110" s="77">
        <v>3145624967.41926</v>
      </c>
      <c r="W2110" s="77">
        <v>7864062418.5481596</v>
      </c>
      <c r="X2110" s="76">
        <v>4.9312981388999998E-3</v>
      </c>
      <c r="Y2110" s="71">
        <v>1</v>
      </c>
      <c r="Z2110" s="71">
        <v>0</v>
      </c>
      <c r="AA2110" s="71">
        <v>0</v>
      </c>
      <c r="AB2110" s="71">
        <v>0</v>
      </c>
      <c r="AC2110" s="73">
        <v>1</v>
      </c>
      <c r="AD2110" s="73">
        <v>0</v>
      </c>
      <c r="AE2110" s="1" t="s">
        <v>1566</v>
      </c>
      <c r="AF2110" s="1" t="s">
        <v>1450</v>
      </c>
      <c r="AG2110" s="1" t="s">
        <v>3300</v>
      </c>
      <c r="AI2110" s="2" t="str">
        <f>INDEX('ISO2-ISO3'!$D$1:$D$249, MATCH($N2110, 'ISO2-ISO3'!$C$1:$C$249, 0))</f>
        <v>CHN</v>
      </c>
      <c r="AJ2110" s="2" t="str">
        <f>INDEX('WB Country Groups'!$C$2:$C$219, MATCH($AI2110, 'WB Country Groups'!$B$2:$B$219, 0))</f>
        <v>East Asia &amp; Pacific</v>
      </c>
    </row>
    <row r="2111" spans="1:36">
      <c r="A2111" s="70">
        <v>45169</v>
      </c>
      <c r="B2111" s="70">
        <v>45169</v>
      </c>
      <c r="C2111" s="71">
        <v>892400</v>
      </c>
      <c r="D2111" s="1" t="s">
        <v>9094</v>
      </c>
      <c r="E2111" s="71">
        <v>6076001</v>
      </c>
      <c r="G2111" s="1" t="s">
        <v>9095</v>
      </c>
      <c r="H2111" s="72" t="s">
        <v>9096</v>
      </c>
      <c r="I2111" s="1" t="s">
        <v>9097</v>
      </c>
      <c r="J2111" s="73">
        <v>0.55000000000000004</v>
      </c>
      <c r="K2111" s="73">
        <v>0.49</v>
      </c>
      <c r="L2111" s="73">
        <v>0.49</v>
      </c>
      <c r="M2111" s="1">
        <v>1</v>
      </c>
      <c r="N2111" s="1" t="s">
        <v>1283</v>
      </c>
      <c r="O2111" s="1" t="s">
        <v>1692</v>
      </c>
      <c r="P2111" s="1">
        <v>50102010</v>
      </c>
      <c r="Q2111" s="73">
        <v>898729175</v>
      </c>
      <c r="R2111" s="74">
        <v>13.5</v>
      </c>
      <c r="S2111" s="1" t="s">
        <v>3317</v>
      </c>
      <c r="T2111" s="75">
        <v>3.7506499999999998</v>
      </c>
      <c r="U2111" s="76">
        <v>1585083516.8904099</v>
      </c>
      <c r="V2111" s="77">
        <v>1585083516.8904099</v>
      </c>
      <c r="W2111" s="77">
        <v>3234864320.1845002</v>
      </c>
      <c r="X2111" s="76">
        <v>2.4848859853999999E-3</v>
      </c>
      <c r="Y2111" s="71">
        <v>0</v>
      </c>
      <c r="Z2111" s="71">
        <v>1</v>
      </c>
      <c r="AA2111" s="71">
        <v>0</v>
      </c>
      <c r="AB2111" s="71">
        <v>0</v>
      </c>
      <c r="AC2111" s="73">
        <v>0.65</v>
      </c>
      <c r="AD2111" s="73">
        <v>0.35</v>
      </c>
      <c r="AE2111" s="1" t="s">
        <v>3318</v>
      </c>
      <c r="AF2111" s="1" t="s">
        <v>1450</v>
      </c>
      <c r="AG2111" s="1" t="s">
        <v>1451</v>
      </c>
      <c r="AI2111" s="2" t="str">
        <f>INDEX('ISO2-ISO3'!$D$1:$D$249, MATCH($N2111, 'ISO2-ISO3'!$C$1:$C$249, 0))</f>
        <v>SAU</v>
      </c>
      <c r="AJ2111" s="2" t="str">
        <f>INDEX('WB Country Groups'!$C$2:$C$219, MATCH($AI2111, 'WB Country Groups'!$B$2:$B$219, 0))</f>
        <v>Middle East &amp; North Africa</v>
      </c>
    </row>
    <row r="2112" spans="1:36">
      <c r="A2112" s="70">
        <v>45169</v>
      </c>
      <c r="B2112" s="70">
        <v>45169</v>
      </c>
      <c r="C2112" s="71">
        <v>892400</v>
      </c>
      <c r="D2112" s="1" t="s">
        <v>9098</v>
      </c>
      <c r="E2112" s="71">
        <v>6077702</v>
      </c>
      <c r="G2112" s="1" t="s">
        <v>9099</v>
      </c>
      <c r="H2112" s="72" t="s">
        <v>9100</v>
      </c>
      <c r="I2112" s="1" t="s">
        <v>9101</v>
      </c>
      <c r="J2112" s="73">
        <v>0.6</v>
      </c>
      <c r="K2112" s="73">
        <v>0.3</v>
      </c>
      <c r="L2112" s="73">
        <v>0.06</v>
      </c>
      <c r="M2112" s="1">
        <v>0.2</v>
      </c>
      <c r="N2112" s="1" t="s">
        <v>975</v>
      </c>
      <c r="O2112" s="1" t="s">
        <v>1474</v>
      </c>
      <c r="P2112" s="1">
        <v>45301020</v>
      </c>
      <c r="Q2112" s="73">
        <v>4501955828</v>
      </c>
      <c r="R2112" s="74">
        <v>32.08</v>
      </c>
      <c r="S2112" s="1" t="s">
        <v>3323</v>
      </c>
      <c r="T2112" s="75">
        <v>7.2785000000000002</v>
      </c>
      <c r="U2112" s="76">
        <v>1190542636.2209799</v>
      </c>
      <c r="V2112" s="77">
        <v>1190542636.2209799</v>
      </c>
      <c r="W2112" s="77">
        <v>19810532353.329102</v>
      </c>
      <c r="X2112" s="76">
        <v>1.8663765538000001E-3</v>
      </c>
      <c r="Y2112" s="71">
        <v>1</v>
      </c>
      <c r="Z2112" s="71">
        <v>0</v>
      </c>
      <c r="AA2112" s="71">
        <v>0</v>
      </c>
      <c r="AB2112" s="71">
        <v>0</v>
      </c>
      <c r="AC2112" s="73">
        <v>0</v>
      </c>
      <c r="AD2112" s="73">
        <v>1</v>
      </c>
      <c r="AE2112" s="1" t="s">
        <v>3324</v>
      </c>
      <c r="AF2112" s="1" t="s">
        <v>1450</v>
      </c>
      <c r="AG2112" s="1" t="s">
        <v>1585</v>
      </c>
      <c r="AI2112" s="2" t="str">
        <f>INDEX('ISO2-ISO3'!$D$1:$D$249, MATCH($N2112, 'ISO2-ISO3'!$C$1:$C$249, 0))</f>
        <v>CHN</v>
      </c>
      <c r="AJ2112" s="2" t="str">
        <f>INDEX('WB Country Groups'!$C$2:$C$219, MATCH($AI2112, 'WB Country Groups'!$B$2:$B$219, 0))</f>
        <v>East Asia &amp; Pacific</v>
      </c>
    </row>
    <row r="2113" spans="1:36">
      <c r="A2113" s="70">
        <v>45169</v>
      </c>
      <c r="B2113" s="70">
        <v>45169</v>
      </c>
      <c r="C2113" s="71">
        <v>892400</v>
      </c>
      <c r="D2113" s="1" t="s">
        <v>9102</v>
      </c>
      <c r="E2113" s="71">
        <v>6079401</v>
      </c>
      <c r="F2113" s="1" t="s">
        <v>9103</v>
      </c>
      <c r="G2113" s="1" t="s">
        <v>9104</v>
      </c>
      <c r="H2113" s="72" t="s">
        <v>9105</v>
      </c>
      <c r="I2113" s="1" t="s">
        <v>9106</v>
      </c>
      <c r="J2113" s="73">
        <v>0.65</v>
      </c>
      <c r="K2113" s="73">
        <v>0.65</v>
      </c>
      <c r="L2113" s="73">
        <v>0.65</v>
      </c>
      <c r="M2113" s="1">
        <v>1</v>
      </c>
      <c r="N2113" s="1" t="s">
        <v>975</v>
      </c>
      <c r="O2113" s="1" t="s">
        <v>1692</v>
      </c>
      <c r="P2113" s="1">
        <v>50203010</v>
      </c>
      <c r="Q2113" s="73">
        <v>9570509275</v>
      </c>
      <c r="R2113" s="74">
        <v>325</v>
      </c>
      <c r="S2113" s="1" t="s">
        <v>1565</v>
      </c>
      <c r="T2113" s="75">
        <v>7.8417500000000002</v>
      </c>
      <c r="U2113" s="76">
        <v>257821287894.12399</v>
      </c>
      <c r="V2113" s="77">
        <v>257821287894.12399</v>
      </c>
      <c r="W2113" s="77">
        <v>396648135221.72998</v>
      </c>
      <c r="X2113" s="76">
        <v>0.40417839072790002</v>
      </c>
      <c r="Y2113" s="71">
        <v>1</v>
      </c>
      <c r="Z2113" s="71">
        <v>0</v>
      </c>
      <c r="AA2113" s="71">
        <v>0</v>
      </c>
      <c r="AB2113" s="71">
        <v>0</v>
      </c>
      <c r="AC2113" s="73">
        <v>0</v>
      </c>
      <c r="AD2113" s="73">
        <v>1</v>
      </c>
      <c r="AE2113" s="1" t="s">
        <v>1566</v>
      </c>
      <c r="AF2113" s="1" t="s">
        <v>1450</v>
      </c>
      <c r="AG2113" s="1" t="s">
        <v>3300</v>
      </c>
      <c r="AI2113" s="2" t="str">
        <f>INDEX('ISO2-ISO3'!$D$1:$D$249, MATCH($N2113, 'ISO2-ISO3'!$C$1:$C$249, 0))</f>
        <v>CHN</v>
      </c>
      <c r="AJ2113" s="2" t="str">
        <f>INDEX('WB Country Groups'!$C$2:$C$219, MATCH($AI2113, 'WB Country Groups'!$B$2:$B$219, 0))</f>
        <v>East Asia &amp; Pacific</v>
      </c>
    </row>
    <row r="2114" spans="1:36">
      <c r="A2114" s="70">
        <v>45169</v>
      </c>
      <c r="B2114" s="70">
        <v>45169</v>
      </c>
      <c r="C2114" s="71">
        <v>892400</v>
      </c>
      <c r="D2114" s="1" t="s">
        <v>9107</v>
      </c>
      <c r="E2114" s="71">
        <v>6079501</v>
      </c>
      <c r="F2114" s="1" t="s">
        <v>9108</v>
      </c>
      <c r="G2114" s="1" t="s">
        <v>9109</v>
      </c>
      <c r="H2114" s="72">
        <v>6903556</v>
      </c>
      <c r="I2114" s="1" t="s">
        <v>9110</v>
      </c>
      <c r="J2114" s="73">
        <v>0.35</v>
      </c>
      <c r="K2114" s="73">
        <v>0.35</v>
      </c>
      <c r="L2114" s="73">
        <v>0.35</v>
      </c>
      <c r="M2114" s="1">
        <v>1</v>
      </c>
      <c r="N2114" s="1" t="s">
        <v>975</v>
      </c>
      <c r="O2114" s="1" t="s">
        <v>1499</v>
      </c>
      <c r="P2114" s="1">
        <v>30202030</v>
      </c>
      <c r="Q2114" s="73">
        <v>5634164360</v>
      </c>
      <c r="R2114" s="74">
        <v>11.52</v>
      </c>
      <c r="S2114" s="1" t="s">
        <v>1565</v>
      </c>
      <c r="T2114" s="75">
        <v>7.8417500000000002</v>
      </c>
      <c r="U2114" s="76">
        <v>2896923607.5518899</v>
      </c>
      <c r="V2114" s="77">
        <v>2896923607.5518899</v>
      </c>
      <c r="W2114" s="77">
        <v>8276924593.0053902</v>
      </c>
      <c r="X2114" s="76">
        <v>4.5414167748999996E-3</v>
      </c>
      <c r="Y2114" s="71">
        <v>1</v>
      </c>
      <c r="Z2114" s="71">
        <v>0</v>
      </c>
      <c r="AA2114" s="71">
        <v>0</v>
      </c>
      <c r="AB2114" s="71">
        <v>0</v>
      </c>
      <c r="AC2114" s="73">
        <v>1</v>
      </c>
      <c r="AD2114" s="73">
        <v>0</v>
      </c>
      <c r="AE2114" s="1" t="s">
        <v>1566</v>
      </c>
      <c r="AF2114" s="1" t="s">
        <v>1450</v>
      </c>
      <c r="AG2114" s="1" t="s">
        <v>3300</v>
      </c>
      <c r="AI2114" s="2" t="str">
        <f>INDEX('ISO2-ISO3'!$D$1:$D$249, MATCH($N2114, 'ISO2-ISO3'!$C$1:$C$249, 0))</f>
        <v>CHN</v>
      </c>
      <c r="AJ2114" s="2" t="str">
        <f>INDEX('WB Country Groups'!$C$2:$C$219, MATCH($AI2114, 'WB Country Groups'!$B$2:$B$219, 0))</f>
        <v>East Asia &amp; Pacific</v>
      </c>
    </row>
    <row r="2115" spans="1:36">
      <c r="A2115" s="70">
        <v>45169</v>
      </c>
      <c r="B2115" s="70">
        <v>45169</v>
      </c>
      <c r="C2115" s="71">
        <v>892400</v>
      </c>
      <c r="D2115" s="1" t="s">
        <v>9111</v>
      </c>
      <c r="E2115" s="71">
        <v>6079901</v>
      </c>
      <c r="G2115" s="1" t="s">
        <v>9112</v>
      </c>
      <c r="H2115" s="72" t="s">
        <v>9113</v>
      </c>
      <c r="I2115" s="1" t="s">
        <v>9114</v>
      </c>
      <c r="J2115" s="73">
        <v>0.3</v>
      </c>
      <c r="K2115" s="73">
        <v>0.3</v>
      </c>
      <c r="L2115" s="73">
        <v>0.3</v>
      </c>
      <c r="M2115" s="1">
        <v>1</v>
      </c>
      <c r="N2115" s="1" t="s">
        <v>975</v>
      </c>
      <c r="O2115" s="1" t="s">
        <v>1467</v>
      </c>
      <c r="P2115" s="1">
        <v>20105010</v>
      </c>
      <c r="Q2115" s="73">
        <v>8220210124</v>
      </c>
      <c r="R2115" s="74">
        <v>4.91</v>
      </c>
      <c r="S2115" s="1" t="s">
        <v>1565</v>
      </c>
      <c r="T2115" s="75">
        <v>7.8417500000000002</v>
      </c>
      <c r="U2115" s="76">
        <v>1544090223.82147</v>
      </c>
      <c r="V2115" s="77">
        <v>1544090223.82147</v>
      </c>
      <c r="W2115" s="77">
        <v>5146967412.7382298</v>
      </c>
      <c r="X2115" s="76">
        <v>2.4206220786000001E-3</v>
      </c>
      <c r="Y2115" s="71">
        <v>1</v>
      </c>
      <c r="Z2115" s="71">
        <v>0</v>
      </c>
      <c r="AA2115" s="71">
        <v>0</v>
      </c>
      <c r="AB2115" s="71">
        <v>0</v>
      </c>
      <c r="AC2115" s="73">
        <v>1</v>
      </c>
      <c r="AD2115" s="73">
        <v>0</v>
      </c>
      <c r="AE2115" s="1" t="s">
        <v>1566</v>
      </c>
      <c r="AF2115" s="1" t="s">
        <v>1450</v>
      </c>
      <c r="AG2115" s="1" t="s">
        <v>3300</v>
      </c>
      <c r="AI2115" s="2" t="str">
        <f>INDEX('ISO2-ISO3'!$D$1:$D$249, MATCH($N2115, 'ISO2-ISO3'!$C$1:$C$249, 0))</f>
        <v>CHN</v>
      </c>
      <c r="AJ2115" s="2" t="str">
        <f>INDEX('WB Country Groups'!$C$2:$C$219, MATCH($AI2115, 'WB Country Groups'!$B$2:$B$219, 0))</f>
        <v>East Asia &amp; Pacific</v>
      </c>
    </row>
    <row r="2116" spans="1:36">
      <c r="A2116" s="70">
        <v>45169</v>
      </c>
      <c r="B2116" s="70">
        <v>45169</v>
      </c>
      <c r="C2116" s="71">
        <v>892400</v>
      </c>
      <c r="D2116" s="1" t="s">
        <v>9115</v>
      </c>
      <c r="E2116" s="71">
        <v>6081201</v>
      </c>
      <c r="G2116" s="1" t="s">
        <v>9116</v>
      </c>
      <c r="H2116" s="72" t="s">
        <v>9117</v>
      </c>
      <c r="I2116" s="1" t="s">
        <v>9118</v>
      </c>
      <c r="J2116" s="73">
        <v>0.3</v>
      </c>
      <c r="K2116" s="73">
        <v>0.3</v>
      </c>
      <c r="L2116" s="73">
        <v>0.3</v>
      </c>
      <c r="M2116" s="1">
        <v>1</v>
      </c>
      <c r="N2116" s="1" t="s">
        <v>975</v>
      </c>
      <c r="O2116" s="1" t="s">
        <v>1499</v>
      </c>
      <c r="P2116" s="1">
        <v>30301010</v>
      </c>
      <c r="Q2116" s="73">
        <v>1203285373</v>
      </c>
      <c r="R2116" s="74">
        <v>18.16</v>
      </c>
      <c r="S2116" s="1" t="s">
        <v>1565</v>
      </c>
      <c r="T2116" s="75">
        <v>7.8417500000000002</v>
      </c>
      <c r="U2116" s="76">
        <v>835973948.68543398</v>
      </c>
      <c r="V2116" s="77">
        <v>835973948.68543398</v>
      </c>
      <c r="W2116" s="77">
        <v>2786579828.9514499</v>
      </c>
      <c r="X2116" s="76">
        <v>1.3105302825E-3</v>
      </c>
      <c r="Y2116" s="71">
        <v>0</v>
      </c>
      <c r="Z2116" s="71">
        <v>1</v>
      </c>
      <c r="AA2116" s="71">
        <v>0</v>
      </c>
      <c r="AB2116" s="71">
        <v>0</v>
      </c>
      <c r="AC2116" s="73">
        <v>1</v>
      </c>
      <c r="AD2116" s="73">
        <v>0</v>
      </c>
      <c r="AE2116" s="1" t="s">
        <v>1566</v>
      </c>
      <c r="AF2116" s="1" t="s">
        <v>1450</v>
      </c>
      <c r="AG2116" s="1" t="s">
        <v>3300</v>
      </c>
      <c r="AI2116" s="2" t="str">
        <f>INDEX('ISO2-ISO3'!$D$1:$D$249, MATCH($N2116, 'ISO2-ISO3'!$C$1:$C$249, 0))</f>
        <v>CHN</v>
      </c>
      <c r="AJ2116" s="2" t="str">
        <f>INDEX('WB Country Groups'!$C$2:$C$219, MATCH($AI2116, 'WB Country Groups'!$B$2:$B$219, 0))</f>
        <v>East Asia &amp; Pacific</v>
      </c>
    </row>
    <row r="2117" spans="1:36">
      <c r="A2117" s="70">
        <v>45169</v>
      </c>
      <c r="B2117" s="70">
        <v>45169</v>
      </c>
      <c r="C2117" s="71">
        <v>892400</v>
      </c>
      <c r="D2117" s="1" t="s">
        <v>9119</v>
      </c>
      <c r="E2117" s="71">
        <v>6082001</v>
      </c>
      <c r="G2117" s="1" t="s">
        <v>9120</v>
      </c>
      <c r="H2117" s="72" t="s">
        <v>9121</v>
      </c>
      <c r="I2117" s="1" t="s">
        <v>9122</v>
      </c>
      <c r="J2117" s="73">
        <v>0.3</v>
      </c>
      <c r="K2117" s="73">
        <v>0.3</v>
      </c>
      <c r="L2117" s="73">
        <v>0.3</v>
      </c>
      <c r="M2117" s="1">
        <v>1</v>
      </c>
      <c r="N2117" s="1" t="s">
        <v>975</v>
      </c>
      <c r="O2117" s="1" t="s">
        <v>1474</v>
      </c>
      <c r="P2117" s="1">
        <v>45203015</v>
      </c>
      <c r="Q2117" s="73">
        <v>3120000000</v>
      </c>
      <c r="R2117" s="74">
        <v>6.52</v>
      </c>
      <c r="S2117" s="1" t="s">
        <v>1565</v>
      </c>
      <c r="T2117" s="75">
        <v>7.8417500000000002</v>
      </c>
      <c r="U2117" s="76">
        <v>778234450.218382</v>
      </c>
      <c r="V2117" s="77">
        <v>778234450.218382</v>
      </c>
      <c r="W2117" s="77">
        <v>2594114834.0612702</v>
      </c>
      <c r="X2117" s="76">
        <v>1.2200138718999999E-3</v>
      </c>
      <c r="Y2117" s="71">
        <v>0</v>
      </c>
      <c r="Z2117" s="71">
        <v>1</v>
      </c>
      <c r="AA2117" s="71">
        <v>0</v>
      </c>
      <c r="AB2117" s="71">
        <v>0</v>
      </c>
      <c r="AC2117" s="73">
        <v>1</v>
      </c>
      <c r="AD2117" s="73">
        <v>0</v>
      </c>
      <c r="AE2117" s="1" t="s">
        <v>1566</v>
      </c>
      <c r="AF2117" s="1" t="s">
        <v>1450</v>
      </c>
      <c r="AG2117" s="1" t="s">
        <v>3300</v>
      </c>
      <c r="AI2117" s="2" t="str">
        <f>INDEX('ISO2-ISO3'!$D$1:$D$249, MATCH($N2117, 'ISO2-ISO3'!$C$1:$C$249, 0))</f>
        <v>CHN</v>
      </c>
      <c r="AJ2117" s="2" t="str">
        <f>INDEX('WB Country Groups'!$C$2:$C$219, MATCH($AI2117, 'WB Country Groups'!$B$2:$B$219, 0))</f>
        <v>East Asia &amp; Pacific</v>
      </c>
    </row>
    <row r="2118" spans="1:36">
      <c r="A2118" s="70">
        <v>45169</v>
      </c>
      <c r="B2118" s="70">
        <v>45169</v>
      </c>
      <c r="C2118" s="71">
        <v>892400</v>
      </c>
      <c r="D2118" s="1" t="s">
        <v>9123</v>
      </c>
      <c r="E2118" s="71">
        <v>6082301</v>
      </c>
      <c r="F2118" s="1" t="s">
        <v>9124</v>
      </c>
      <c r="G2118" s="1" t="s">
        <v>9125</v>
      </c>
      <c r="H2118" s="72" t="s">
        <v>9126</v>
      </c>
      <c r="I2118" s="1" t="s">
        <v>9127</v>
      </c>
      <c r="J2118" s="73">
        <v>0.65</v>
      </c>
      <c r="K2118" s="73">
        <v>0.65</v>
      </c>
      <c r="L2118" s="73">
        <v>0.65</v>
      </c>
      <c r="M2118" s="1">
        <v>1</v>
      </c>
      <c r="N2118" s="1" t="s">
        <v>1375</v>
      </c>
      <c r="O2118" s="1" t="s">
        <v>1499</v>
      </c>
      <c r="P2118" s="1">
        <v>30201030</v>
      </c>
      <c r="Q2118" s="73">
        <v>1406447151</v>
      </c>
      <c r="R2118" s="74">
        <v>33.65</v>
      </c>
      <c r="S2118" s="1" t="s">
        <v>1448</v>
      </c>
      <c r="T2118" s="75">
        <v>1</v>
      </c>
      <c r="U2118" s="76">
        <v>30762515310.247501</v>
      </c>
      <c r="V2118" s="77">
        <v>30762515310.247501</v>
      </c>
      <c r="W2118" s="77">
        <v>47326946631.150002</v>
      </c>
      <c r="X2118" s="76">
        <v>4.8225435666699998E-2</v>
      </c>
      <c r="Y2118" s="71">
        <v>1</v>
      </c>
      <c r="Z2118" s="71">
        <v>0</v>
      </c>
      <c r="AA2118" s="71">
        <v>0</v>
      </c>
      <c r="AB2118" s="71">
        <v>0</v>
      </c>
      <c r="AC2118" s="73">
        <v>1</v>
      </c>
      <c r="AD2118" s="73">
        <v>0</v>
      </c>
      <c r="AE2118" s="1" t="s">
        <v>1475</v>
      </c>
      <c r="AF2118" s="1" t="s">
        <v>1450</v>
      </c>
      <c r="AG2118" s="1" t="s">
        <v>1451</v>
      </c>
      <c r="AI2118" s="2" t="str">
        <f>INDEX('ISO2-ISO3'!$D$1:$D$249, MATCH($N2118, 'ISO2-ISO3'!$C$1:$C$249, 0))</f>
        <v>USA</v>
      </c>
      <c r="AJ2118" s="2" t="str">
        <f>INDEX('WB Country Groups'!$C$2:$C$219, MATCH($AI2118, 'WB Country Groups'!$B$2:$B$219, 0))</f>
        <v>North America</v>
      </c>
    </row>
    <row r="2119" spans="1:36">
      <c r="A2119" s="70">
        <v>45169</v>
      </c>
      <c r="B2119" s="70">
        <v>45169</v>
      </c>
      <c r="C2119" s="71">
        <v>892400</v>
      </c>
      <c r="D2119" s="1" t="s">
        <v>9128</v>
      </c>
      <c r="E2119" s="71">
        <v>6082601</v>
      </c>
      <c r="G2119" s="1" t="s">
        <v>9129</v>
      </c>
      <c r="H2119" s="72" t="s">
        <v>9130</v>
      </c>
      <c r="I2119" s="1" t="s">
        <v>9131</v>
      </c>
      <c r="J2119" s="73">
        <v>0.3</v>
      </c>
      <c r="K2119" s="73">
        <v>0.3</v>
      </c>
      <c r="L2119" s="73">
        <v>0.3</v>
      </c>
      <c r="M2119" s="1">
        <v>1</v>
      </c>
      <c r="N2119" s="1" t="s">
        <v>1158</v>
      </c>
      <c r="O2119" s="1" t="s">
        <v>1692</v>
      </c>
      <c r="P2119" s="1">
        <v>50102010</v>
      </c>
      <c r="Q2119" s="73">
        <v>9178951782</v>
      </c>
      <c r="R2119" s="74">
        <v>2.36</v>
      </c>
      <c r="S2119" s="1" t="s">
        <v>2074</v>
      </c>
      <c r="T2119" s="75">
        <v>4.6399999999999997</v>
      </c>
      <c r="U2119" s="76">
        <v>1400581435.70172</v>
      </c>
      <c r="V2119" s="77">
        <v>1400581435.70172</v>
      </c>
      <c r="W2119" s="77">
        <v>4668604785.67241</v>
      </c>
      <c r="X2119" s="76">
        <v>2.195647828E-3</v>
      </c>
      <c r="Y2119" s="71">
        <v>0</v>
      </c>
      <c r="Z2119" s="71">
        <v>1</v>
      </c>
      <c r="AA2119" s="71">
        <v>0</v>
      </c>
      <c r="AB2119" s="71">
        <v>0</v>
      </c>
      <c r="AC2119" s="73">
        <v>0</v>
      </c>
      <c r="AD2119" s="73">
        <v>1</v>
      </c>
      <c r="AE2119" s="1" t="s">
        <v>2075</v>
      </c>
      <c r="AF2119" s="1" t="s">
        <v>1450</v>
      </c>
      <c r="AG2119" s="1" t="s">
        <v>1451</v>
      </c>
      <c r="AI2119" s="2" t="str">
        <f>INDEX('ISO2-ISO3'!$D$1:$D$249, MATCH($N2119, 'ISO2-ISO3'!$C$1:$C$249, 0))</f>
        <v>MYS</v>
      </c>
      <c r="AJ2119" s="2" t="str">
        <f>INDEX('WB Country Groups'!$C$2:$C$219, MATCH($AI2119, 'WB Country Groups'!$B$2:$B$219, 0))</f>
        <v>East Asia &amp; Pacific</v>
      </c>
    </row>
    <row r="2120" spans="1:36">
      <c r="A2120" s="70">
        <v>45169</v>
      </c>
      <c r="B2120" s="70">
        <v>45169</v>
      </c>
      <c r="C2120" s="71">
        <v>892400</v>
      </c>
      <c r="D2120" s="1" t="s">
        <v>9132</v>
      </c>
      <c r="E2120" s="71">
        <v>6082701</v>
      </c>
      <c r="G2120" s="1" t="s">
        <v>9133</v>
      </c>
      <c r="H2120" s="72" t="s">
        <v>9134</v>
      </c>
      <c r="I2120" s="1" t="s">
        <v>9135</v>
      </c>
      <c r="J2120" s="73">
        <v>0.9</v>
      </c>
      <c r="K2120" s="73">
        <v>0.49</v>
      </c>
      <c r="L2120" s="73">
        <v>0.49</v>
      </c>
      <c r="M2120" s="1">
        <v>1</v>
      </c>
      <c r="N2120" s="1" t="s">
        <v>1283</v>
      </c>
      <c r="O2120" s="1" t="s">
        <v>1484</v>
      </c>
      <c r="P2120" s="1">
        <v>40101010</v>
      </c>
      <c r="Q2120" s="73">
        <v>2000000000</v>
      </c>
      <c r="R2120" s="74">
        <v>36.9</v>
      </c>
      <c r="S2120" s="1" t="s">
        <v>3317</v>
      </c>
      <c r="T2120" s="75">
        <v>3.7506499999999998</v>
      </c>
      <c r="U2120" s="76">
        <v>9641528801.6743698</v>
      </c>
      <c r="V2120" s="77">
        <v>9641528801.6743698</v>
      </c>
      <c r="W2120" s="77">
        <v>19676589391.172199</v>
      </c>
      <c r="X2120" s="76">
        <v>1.5114723950999999E-2</v>
      </c>
      <c r="Y2120" s="71">
        <v>1</v>
      </c>
      <c r="Z2120" s="71">
        <v>0</v>
      </c>
      <c r="AA2120" s="71">
        <v>0</v>
      </c>
      <c r="AB2120" s="71">
        <v>0</v>
      </c>
      <c r="AC2120" s="73">
        <v>0</v>
      </c>
      <c r="AD2120" s="73">
        <v>1</v>
      </c>
      <c r="AE2120" s="1" t="s">
        <v>3318</v>
      </c>
      <c r="AF2120" s="1" t="s">
        <v>1450</v>
      </c>
      <c r="AG2120" s="1" t="s">
        <v>1451</v>
      </c>
      <c r="AI2120" s="2" t="str">
        <f>INDEX('ISO2-ISO3'!$D$1:$D$249, MATCH($N2120, 'ISO2-ISO3'!$C$1:$C$249, 0))</f>
        <v>SAU</v>
      </c>
      <c r="AJ2120" s="2" t="str">
        <f>INDEX('WB Country Groups'!$C$2:$C$219, MATCH($AI2120, 'WB Country Groups'!$B$2:$B$219, 0))</f>
        <v>Middle East &amp; North Africa</v>
      </c>
    </row>
    <row r="2121" spans="1:36">
      <c r="A2121" s="70">
        <v>45169</v>
      </c>
      <c r="B2121" s="70">
        <v>45169</v>
      </c>
      <c r="C2121" s="71">
        <v>892400</v>
      </c>
      <c r="D2121" s="1" t="s">
        <v>9136</v>
      </c>
      <c r="E2121" s="71">
        <v>6084901</v>
      </c>
      <c r="G2121" s="1" t="s">
        <v>9137</v>
      </c>
      <c r="H2121" s="72" t="s">
        <v>9138</v>
      </c>
      <c r="I2121" s="1" t="s">
        <v>9139</v>
      </c>
      <c r="J2121" s="73">
        <v>0.25</v>
      </c>
      <c r="K2121" s="73">
        <v>0.25</v>
      </c>
      <c r="L2121" s="73">
        <v>0.25</v>
      </c>
      <c r="M2121" s="1">
        <v>1</v>
      </c>
      <c r="N2121" s="1" t="s">
        <v>1245</v>
      </c>
      <c r="O2121" s="1" t="s">
        <v>1548</v>
      </c>
      <c r="P2121" s="1">
        <v>55105020</v>
      </c>
      <c r="Q2121" s="73">
        <v>1025013583</v>
      </c>
      <c r="R2121" s="74">
        <v>16.905000000000001</v>
      </c>
      <c r="S2121" s="1" t="s">
        <v>1456</v>
      </c>
      <c r="T2121" s="75">
        <v>0.92136177270005104</v>
      </c>
      <c r="U2121" s="76">
        <v>4701696753.1211205</v>
      </c>
      <c r="V2121" s="77">
        <v>4701696753.1211205</v>
      </c>
      <c r="W2121" s="77">
        <v>18806787012.484501</v>
      </c>
      <c r="X2121" s="76">
        <v>7.3707033383000001E-3</v>
      </c>
      <c r="Y2121" s="71">
        <v>1</v>
      </c>
      <c r="Z2121" s="71">
        <v>0</v>
      </c>
      <c r="AA2121" s="71">
        <v>0</v>
      </c>
      <c r="AB2121" s="71">
        <v>0</v>
      </c>
      <c r="AC2121" s="73">
        <v>0.5</v>
      </c>
      <c r="AD2121" s="73">
        <v>0.5</v>
      </c>
      <c r="AE2121" s="1" t="s">
        <v>3920</v>
      </c>
      <c r="AF2121" s="1" t="s">
        <v>1450</v>
      </c>
      <c r="AG2121" s="1" t="s">
        <v>1451</v>
      </c>
      <c r="AI2121" s="2" t="str">
        <f>INDEX('ISO2-ISO3'!$D$1:$D$249, MATCH($N2121, 'ISO2-ISO3'!$C$1:$C$249, 0))</f>
        <v>PRT</v>
      </c>
      <c r="AJ2121" s="2" t="str">
        <f>INDEX('WB Country Groups'!$C$2:$C$219, MATCH($AI2121, 'WB Country Groups'!$B$2:$B$219, 0))</f>
        <v>Europe &amp; Central Asia</v>
      </c>
    </row>
    <row r="2122" spans="1:36">
      <c r="A2122" s="70">
        <v>45169</v>
      </c>
      <c r="B2122" s="70">
        <v>45169</v>
      </c>
      <c r="C2122" s="71">
        <v>892400</v>
      </c>
      <c r="D2122" s="1" t="s">
        <v>9140</v>
      </c>
      <c r="E2122" s="71">
        <v>6086301</v>
      </c>
      <c r="G2122" s="1" t="s">
        <v>9141</v>
      </c>
      <c r="H2122" s="72" t="s">
        <v>9142</v>
      </c>
      <c r="I2122" s="1" t="s">
        <v>9143</v>
      </c>
      <c r="J2122" s="73">
        <v>0.4</v>
      </c>
      <c r="K2122" s="73">
        <v>0.4</v>
      </c>
      <c r="L2122" s="73">
        <v>0.4</v>
      </c>
      <c r="M2122" s="1">
        <v>1</v>
      </c>
      <c r="N2122" s="1" t="s">
        <v>1243</v>
      </c>
      <c r="O2122" s="1" t="s">
        <v>1692</v>
      </c>
      <c r="P2122" s="1">
        <v>50201030</v>
      </c>
      <c r="Q2122" s="73">
        <v>639546016</v>
      </c>
      <c r="R2122" s="74">
        <v>13.56</v>
      </c>
      <c r="S2122" s="1" t="s">
        <v>4044</v>
      </c>
      <c r="T2122" s="75">
        <v>4.1212499999999999</v>
      </c>
      <c r="U2122" s="76">
        <v>841710061.45805299</v>
      </c>
      <c r="V2122" s="77">
        <v>841710061.45805299</v>
      </c>
      <c r="W2122" s="77">
        <v>2104275153.6451299</v>
      </c>
      <c r="X2122" s="76">
        <v>1.3195226076000001E-3</v>
      </c>
      <c r="Y2122" s="71">
        <v>0</v>
      </c>
      <c r="Z2122" s="71">
        <v>1</v>
      </c>
      <c r="AA2122" s="71">
        <v>0</v>
      </c>
      <c r="AB2122" s="71">
        <v>0</v>
      </c>
      <c r="AC2122" s="73">
        <v>1</v>
      </c>
      <c r="AD2122" s="73">
        <v>0</v>
      </c>
      <c r="AE2122" s="1" t="s">
        <v>4045</v>
      </c>
      <c r="AF2122" s="1" t="s">
        <v>4256</v>
      </c>
      <c r="AG2122" s="1" t="s">
        <v>1451</v>
      </c>
      <c r="AI2122" s="2" t="str">
        <f>INDEX('ISO2-ISO3'!$D$1:$D$249, MATCH($N2122, 'ISO2-ISO3'!$C$1:$C$249, 0))</f>
        <v>POL</v>
      </c>
      <c r="AJ2122" s="2" t="str">
        <f>INDEX('WB Country Groups'!$C$2:$C$219, MATCH($AI2122, 'WB Country Groups'!$B$2:$B$219, 0))</f>
        <v>Europe &amp; Central Asia</v>
      </c>
    </row>
    <row r="2123" spans="1:36">
      <c r="A2123" s="70">
        <v>45169</v>
      </c>
      <c r="B2123" s="70">
        <v>45169</v>
      </c>
      <c r="C2123" s="71">
        <v>892400</v>
      </c>
      <c r="D2123" s="1" t="s">
        <v>9144</v>
      </c>
      <c r="E2123" s="71">
        <v>6089401</v>
      </c>
      <c r="G2123" s="1" t="s">
        <v>9145</v>
      </c>
      <c r="H2123" s="72" t="s">
        <v>9146</v>
      </c>
      <c r="I2123" s="1" t="s">
        <v>9147</v>
      </c>
      <c r="J2123" s="73">
        <v>0.55000000000000004</v>
      </c>
      <c r="K2123" s="73">
        <v>0.55000000000000004</v>
      </c>
      <c r="L2123" s="73">
        <v>0.55000000000000004</v>
      </c>
      <c r="M2123" s="1">
        <v>1</v>
      </c>
      <c r="N2123" s="1" t="s">
        <v>975</v>
      </c>
      <c r="O2123" s="1" t="s">
        <v>1455</v>
      </c>
      <c r="P2123" s="1">
        <v>25203020</v>
      </c>
      <c r="Q2123" s="73">
        <v>2636716923</v>
      </c>
      <c r="R2123" s="74">
        <v>7.77</v>
      </c>
      <c r="S2123" s="1" t="s">
        <v>1565</v>
      </c>
      <c r="T2123" s="75">
        <v>7.8417500000000002</v>
      </c>
      <c r="U2123" s="76">
        <v>1436925401.9116299</v>
      </c>
      <c r="V2123" s="77">
        <v>1436925401.9116299</v>
      </c>
      <c r="W2123" s="77">
        <v>2612591639.8393202</v>
      </c>
      <c r="X2123" s="76">
        <v>2.2526231300999998E-3</v>
      </c>
      <c r="Y2123" s="71">
        <v>0</v>
      </c>
      <c r="Z2123" s="71">
        <v>1</v>
      </c>
      <c r="AA2123" s="71">
        <v>0</v>
      </c>
      <c r="AB2123" s="71">
        <v>0</v>
      </c>
      <c r="AC2123" s="73">
        <v>1</v>
      </c>
      <c r="AD2123" s="73">
        <v>0</v>
      </c>
      <c r="AE2123" s="1" t="s">
        <v>1566</v>
      </c>
      <c r="AF2123" s="1" t="s">
        <v>1450</v>
      </c>
      <c r="AG2123" s="1" t="s">
        <v>3300</v>
      </c>
      <c r="AI2123" s="2" t="str">
        <f>INDEX('ISO2-ISO3'!$D$1:$D$249, MATCH($N2123, 'ISO2-ISO3'!$C$1:$C$249, 0))</f>
        <v>CHN</v>
      </c>
      <c r="AJ2123" s="2" t="str">
        <f>INDEX('WB Country Groups'!$C$2:$C$219, MATCH($AI2123, 'WB Country Groups'!$B$2:$B$219, 0))</f>
        <v>East Asia &amp; Pacific</v>
      </c>
    </row>
    <row r="2124" spans="1:36">
      <c r="A2124" s="70">
        <v>45169</v>
      </c>
      <c r="B2124" s="70">
        <v>45169</v>
      </c>
      <c r="C2124" s="71">
        <v>892400</v>
      </c>
      <c r="D2124" s="1" t="s">
        <v>9148</v>
      </c>
      <c r="E2124" s="71">
        <v>6089701</v>
      </c>
      <c r="F2124" s="1" t="s">
        <v>9149</v>
      </c>
      <c r="G2124" s="1" t="s">
        <v>9150</v>
      </c>
      <c r="H2124" s="72" t="s">
        <v>9151</v>
      </c>
      <c r="I2124" s="1" t="s">
        <v>9152</v>
      </c>
      <c r="J2124" s="73">
        <v>0.3</v>
      </c>
      <c r="K2124" s="73">
        <v>0.3</v>
      </c>
      <c r="L2124" s="73">
        <v>0.3</v>
      </c>
      <c r="M2124" s="1">
        <v>1</v>
      </c>
      <c r="N2124" s="1" t="s">
        <v>975</v>
      </c>
      <c r="O2124" s="1" t="s">
        <v>1499</v>
      </c>
      <c r="P2124" s="1">
        <v>30202030</v>
      </c>
      <c r="Q2124" s="73">
        <v>4319334000</v>
      </c>
      <c r="R2124" s="74">
        <v>5.8</v>
      </c>
      <c r="S2124" s="1" t="s">
        <v>1565</v>
      </c>
      <c r="T2124" s="75">
        <v>7.8417500000000002</v>
      </c>
      <c r="U2124" s="76">
        <v>958413767.33509696</v>
      </c>
      <c r="V2124" s="77">
        <v>958413767.33509696</v>
      </c>
      <c r="W2124" s="77">
        <v>3194712557.7836599</v>
      </c>
      <c r="X2124" s="76">
        <v>1.5024753669E-3</v>
      </c>
      <c r="Y2124" s="71">
        <v>0</v>
      </c>
      <c r="Z2124" s="71">
        <v>1</v>
      </c>
      <c r="AA2124" s="71">
        <v>0</v>
      </c>
      <c r="AB2124" s="71">
        <v>0</v>
      </c>
      <c r="AC2124" s="73">
        <v>1</v>
      </c>
      <c r="AD2124" s="73">
        <v>0</v>
      </c>
      <c r="AE2124" s="1" t="s">
        <v>1566</v>
      </c>
      <c r="AF2124" s="1" t="s">
        <v>1450</v>
      </c>
      <c r="AG2124" s="1" t="s">
        <v>3300</v>
      </c>
      <c r="AI2124" s="2" t="str">
        <f>INDEX('ISO2-ISO3'!$D$1:$D$249, MATCH($N2124, 'ISO2-ISO3'!$C$1:$C$249, 0))</f>
        <v>CHN</v>
      </c>
      <c r="AJ2124" s="2" t="str">
        <f>INDEX('WB Country Groups'!$C$2:$C$219, MATCH($AI2124, 'WB Country Groups'!$B$2:$B$219, 0))</f>
        <v>East Asia &amp; Pacific</v>
      </c>
    </row>
    <row r="2125" spans="1:36">
      <c r="A2125" s="70">
        <v>45169</v>
      </c>
      <c r="B2125" s="70">
        <v>45169</v>
      </c>
      <c r="C2125" s="71">
        <v>892400</v>
      </c>
      <c r="D2125" s="1" t="s">
        <v>9153</v>
      </c>
      <c r="E2125" s="71">
        <v>6090602</v>
      </c>
      <c r="G2125" s="1" t="s">
        <v>9154</v>
      </c>
      <c r="H2125" s="72" t="s">
        <v>9155</v>
      </c>
      <c r="I2125" s="1" t="s">
        <v>9156</v>
      </c>
      <c r="J2125" s="73">
        <v>0.3</v>
      </c>
      <c r="K2125" s="73">
        <v>0.3</v>
      </c>
      <c r="L2125" s="73">
        <v>0.06</v>
      </c>
      <c r="M2125" s="1">
        <v>0.2</v>
      </c>
      <c r="N2125" s="1" t="s">
        <v>975</v>
      </c>
      <c r="O2125" s="1" t="s">
        <v>1462</v>
      </c>
      <c r="P2125" s="1">
        <v>15104020</v>
      </c>
      <c r="Q2125" s="73">
        <v>3226604400</v>
      </c>
      <c r="R2125" s="74">
        <v>10.87</v>
      </c>
      <c r="S2125" s="1" t="s">
        <v>3323</v>
      </c>
      <c r="T2125" s="75">
        <v>7.2785000000000002</v>
      </c>
      <c r="U2125" s="76">
        <v>289124323.649104</v>
      </c>
      <c r="V2125" s="77">
        <v>289124323.649104</v>
      </c>
      <c r="W2125" s="77">
        <v>4811005161.4496202</v>
      </c>
      <c r="X2125" s="76">
        <v>4.5325118339999999E-4</v>
      </c>
      <c r="Y2125" s="71">
        <v>0</v>
      </c>
      <c r="Z2125" s="71">
        <v>1</v>
      </c>
      <c r="AA2125" s="71">
        <v>0</v>
      </c>
      <c r="AB2125" s="71">
        <v>0</v>
      </c>
      <c r="AC2125" s="73">
        <v>0.35</v>
      </c>
      <c r="AD2125" s="73">
        <v>0.65</v>
      </c>
      <c r="AE2125" s="1" t="s">
        <v>3324</v>
      </c>
      <c r="AF2125" s="1" t="s">
        <v>1450</v>
      </c>
      <c r="AG2125" s="1" t="s">
        <v>1585</v>
      </c>
      <c r="AI2125" s="2" t="str">
        <f>INDEX('ISO2-ISO3'!$D$1:$D$249, MATCH($N2125, 'ISO2-ISO3'!$C$1:$C$249, 0))</f>
        <v>CHN</v>
      </c>
      <c r="AJ2125" s="2" t="str">
        <f>INDEX('WB Country Groups'!$C$2:$C$219, MATCH($AI2125, 'WB Country Groups'!$B$2:$B$219, 0))</f>
        <v>East Asia &amp; Pacific</v>
      </c>
    </row>
    <row r="2126" spans="1:36">
      <c r="A2126" s="70">
        <v>45169</v>
      </c>
      <c r="B2126" s="70">
        <v>45169</v>
      </c>
      <c r="C2126" s="71">
        <v>892400</v>
      </c>
      <c r="D2126" s="1" t="s">
        <v>9157</v>
      </c>
      <c r="E2126" s="71">
        <v>6095001</v>
      </c>
      <c r="G2126" s="1" t="s">
        <v>9158</v>
      </c>
      <c r="H2126" s="72">
        <v>6578608</v>
      </c>
      <c r="I2126" s="1" t="s">
        <v>9159</v>
      </c>
      <c r="J2126" s="73">
        <v>0.7</v>
      </c>
      <c r="K2126" s="73">
        <v>0.7</v>
      </c>
      <c r="L2126" s="73">
        <v>0.7</v>
      </c>
      <c r="M2126" s="1">
        <v>1</v>
      </c>
      <c r="N2126" s="1" t="s">
        <v>1129</v>
      </c>
      <c r="O2126" s="1" t="s">
        <v>1474</v>
      </c>
      <c r="P2126" s="1">
        <v>45203015</v>
      </c>
      <c r="Q2126" s="73">
        <v>36018316</v>
      </c>
      <c r="R2126" s="74">
        <v>215000</v>
      </c>
      <c r="S2126" s="1" t="s">
        <v>3451</v>
      </c>
      <c r="T2126" s="75">
        <v>1321.75</v>
      </c>
      <c r="U2126" s="76">
        <v>4101196563.6466799</v>
      </c>
      <c r="V2126" s="77">
        <v>4101196563.6466799</v>
      </c>
      <c r="W2126" s="77">
        <v>5858852233.7809696</v>
      </c>
      <c r="X2126" s="76">
        <v>6.4293179228999998E-3</v>
      </c>
      <c r="Y2126" s="71">
        <v>0</v>
      </c>
      <c r="Z2126" s="71">
        <v>1</v>
      </c>
      <c r="AA2126" s="71">
        <v>0</v>
      </c>
      <c r="AB2126" s="71">
        <v>0</v>
      </c>
      <c r="AC2126" s="73">
        <v>0</v>
      </c>
      <c r="AD2126" s="73">
        <v>1</v>
      </c>
      <c r="AE2126" s="1" t="s">
        <v>4054</v>
      </c>
      <c r="AF2126" s="1" t="s">
        <v>1450</v>
      </c>
      <c r="AG2126" s="1" t="s">
        <v>1451</v>
      </c>
      <c r="AI2126" s="2" t="str">
        <f>INDEX('ISO2-ISO3'!$D$1:$D$249, MATCH($N2126, 'ISO2-ISO3'!$C$1:$C$249, 0))</f>
        <v>KOR</v>
      </c>
      <c r="AJ2126" s="2" t="str">
        <f>INDEX('WB Country Groups'!$C$2:$C$219, MATCH($AI2126, 'WB Country Groups'!$B$2:$B$219, 0))</f>
        <v>East Asia &amp; Pacific</v>
      </c>
    </row>
    <row r="2127" spans="1:36">
      <c r="A2127" s="70">
        <v>45169</v>
      </c>
      <c r="B2127" s="70">
        <v>45169</v>
      </c>
      <c r="C2127" s="71">
        <v>892400</v>
      </c>
      <c r="D2127" s="1" t="s">
        <v>9160</v>
      </c>
      <c r="E2127" s="71">
        <v>6110801</v>
      </c>
      <c r="G2127" s="1" t="s">
        <v>9161</v>
      </c>
      <c r="H2127" s="72" t="s">
        <v>9162</v>
      </c>
      <c r="I2127" s="1" t="s">
        <v>9163</v>
      </c>
      <c r="J2127" s="73">
        <v>0.5</v>
      </c>
      <c r="K2127" s="73">
        <v>0.5</v>
      </c>
      <c r="L2127" s="73">
        <v>0.5</v>
      </c>
      <c r="M2127" s="1">
        <v>1</v>
      </c>
      <c r="N2127" s="1" t="s">
        <v>1283</v>
      </c>
      <c r="O2127" s="1" t="s">
        <v>1484</v>
      </c>
      <c r="P2127" s="1">
        <v>40301020</v>
      </c>
      <c r="Q2127" s="73">
        <v>150000000</v>
      </c>
      <c r="R2127" s="74">
        <v>201.6</v>
      </c>
      <c r="S2127" s="1" t="s">
        <v>3317</v>
      </c>
      <c r="T2127" s="75">
        <v>3.7506499999999998</v>
      </c>
      <c r="U2127" s="76">
        <v>4031301241.1182098</v>
      </c>
      <c r="V2127" s="77">
        <v>4031301241.1182098</v>
      </c>
      <c r="W2127" s="77">
        <v>8062602482.2364101</v>
      </c>
      <c r="X2127" s="76">
        <v>6.3197452059999999E-3</v>
      </c>
      <c r="Y2127" s="71">
        <v>0</v>
      </c>
      <c r="Z2127" s="71">
        <v>1</v>
      </c>
      <c r="AA2127" s="71">
        <v>0</v>
      </c>
      <c r="AB2127" s="71">
        <v>0</v>
      </c>
      <c r="AC2127" s="73">
        <v>0</v>
      </c>
      <c r="AD2127" s="73">
        <v>1</v>
      </c>
      <c r="AE2127" s="1" t="s">
        <v>3318</v>
      </c>
      <c r="AF2127" s="1" t="s">
        <v>1450</v>
      </c>
      <c r="AG2127" s="1" t="s">
        <v>1451</v>
      </c>
      <c r="AI2127" s="2" t="str">
        <f>INDEX('ISO2-ISO3'!$D$1:$D$249, MATCH($N2127, 'ISO2-ISO3'!$C$1:$C$249, 0))</f>
        <v>SAU</v>
      </c>
      <c r="AJ2127" s="2" t="str">
        <f>INDEX('WB Country Groups'!$C$2:$C$219, MATCH($AI2127, 'WB Country Groups'!$B$2:$B$219, 0))</f>
        <v>Middle East &amp; North Africa</v>
      </c>
    </row>
    <row r="2128" spans="1:36">
      <c r="A2128" s="70">
        <v>45169</v>
      </c>
      <c r="B2128" s="70">
        <v>45169</v>
      </c>
      <c r="C2128" s="71">
        <v>892400</v>
      </c>
      <c r="D2128" s="1" t="s">
        <v>9164</v>
      </c>
      <c r="E2128" s="71">
        <v>6113801</v>
      </c>
      <c r="G2128" s="1" t="s">
        <v>9165</v>
      </c>
      <c r="H2128" s="72" t="s">
        <v>9166</v>
      </c>
      <c r="I2128" s="1" t="s">
        <v>9167</v>
      </c>
      <c r="J2128" s="73">
        <v>0.75</v>
      </c>
      <c r="K2128" s="73">
        <v>0.75</v>
      </c>
      <c r="L2128" s="73">
        <v>0.75</v>
      </c>
      <c r="M2128" s="1">
        <v>1</v>
      </c>
      <c r="N2128" s="1" t="s">
        <v>945</v>
      </c>
      <c r="O2128" s="1" t="s">
        <v>1499</v>
      </c>
      <c r="P2128" s="1">
        <v>30101010</v>
      </c>
      <c r="Q2128" s="73">
        <v>1718007200</v>
      </c>
      <c r="R2128" s="74">
        <v>27.48</v>
      </c>
      <c r="S2128" s="1" t="s">
        <v>3542</v>
      </c>
      <c r="T2128" s="75">
        <v>4.9509499999999997</v>
      </c>
      <c r="U2128" s="76">
        <v>7151784686.17134</v>
      </c>
      <c r="V2128" s="77">
        <v>7151784686.17134</v>
      </c>
      <c r="W2128" s="77">
        <v>9535712914.8951206</v>
      </c>
      <c r="X2128" s="76">
        <v>1.12116297646E-2</v>
      </c>
      <c r="Y2128" s="71">
        <v>1</v>
      </c>
      <c r="Z2128" s="71">
        <v>0</v>
      </c>
      <c r="AA2128" s="71">
        <v>0</v>
      </c>
      <c r="AB2128" s="71">
        <v>0</v>
      </c>
      <c r="AC2128" s="73">
        <v>0</v>
      </c>
      <c r="AD2128" s="73">
        <v>1</v>
      </c>
      <c r="AE2128" s="1" t="s">
        <v>3543</v>
      </c>
      <c r="AF2128" s="1" t="s">
        <v>3544</v>
      </c>
      <c r="AG2128" s="1" t="s">
        <v>1451</v>
      </c>
      <c r="AI2128" s="2" t="str">
        <f>INDEX('ISO2-ISO3'!$D$1:$D$249, MATCH($N2128, 'ISO2-ISO3'!$C$1:$C$249, 0))</f>
        <v>BRA</v>
      </c>
      <c r="AJ2128" s="2" t="str">
        <f>INDEX('WB Country Groups'!$C$2:$C$219, MATCH($AI2128, 'WB Country Groups'!$B$2:$B$219, 0))</f>
        <v>Latin America &amp; Caribbean</v>
      </c>
    </row>
    <row r="2129" spans="1:36">
      <c r="A2129" s="70">
        <v>45169</v>
      </c>
      <c r="B2129" s="70">
        <v>45169</v>
      </c>
      <c r="C2129" s="71">
        <v>892400</v>
      </c>
      <c r="D2129" s="1" t="s">
        <v>9168</v>
      </c>
      <c r="E2129" s="71">
        <v>6114701</v>
      </c>
      <c r="G2129" s="1" t="s">
        <v>9169</v>
      </c>
      <c r="H2129" s="72" t="s">
        <v>9170</v>
      </c>
      <c r="I2129" s="1" t="s">
        <v>9171</v>
      </c>
      <c r="J2129" s="73">
        <v>0.65</v>
      </c>
      <c r="K2129" s="73">
        <v>0.65</v>
      </c>
      <c r="L2129" s="73">
        <v>0.65</v>
      </c>
      <c r="M2129" s="1">
        <v>1</v>
      </c>
      <c r="N2129" s="1" t="s">
        <v>945</v>
      </c>
      <c r="O2129" s="1" t="s">
        <v>1447</v>
      </c>
      <c r="P2129" s="1">
        <v>35202010</v>
      </c>
      <c r="Q2129" s="73">
        <v>633420823</v>
      </c>
      <c r="R2129" s="74">
        <v>38.99</v>
      </c>
      <c r="S2129" s="1" t="s">
        <v>3542</v>
      </c>
      <c r="T2129" s="75">
        <v>4.9509499999999997</v>
      </c>
      <c r="U2129" s="76">
        <v>3242428347.6303501</v>
      </c>
      <c r="V2129" s="77">
        <v>3242428347.6303501</v>
      </c>
      <c r="W2129" s="77">
        <v>4988351304.0466995</v>
      </c>
      <c r="X2129" s="76">
        <v>5.0830537785000003E-3</v>
      </c>
      <c r="Y2129" s="71">
        <v>0</v>
      </c>
      <c r="Z2129" s="71">
        <v>1</v>
      </c>
      <c r="AA2129" s="71">
        <v>0</v>
      </c>
      <c r="AB2129" s="71">
        <v>0</v>
      </c>
      <c r="AC2129" s="73">
        <v>0</v>
      </c>
      <c r="AD2129" s="73">
        <v>1</v>
      </c>
      <c r="AE2129" s="1" t="s">
        <v>3543</v>
      </c>
      <c r="AF2129" s="1" t="s">
        <v>3544</v>
      </c>
      <c r="AG2129" s="1" t="s">
        <v>1451</v>
      </c>
      <c r="AI2129" s="2" t="str">
        <f>INDEX('ISO2-ISO3'!$D$1:$D$249, MATCH($N2129, 'ISO2-ISO3'!$C$1:$C$249, 0))</f>
        <v>BRA</v>
      </c>
      <c r="AJ2129" s="2" t="str">
        <f>INDEX('WB Country Groups'!$C$2:$C$219, MATCH($AI2129, 'WB Country Groups'!$B$2:$B$219, 0))</f>
        <v>Latin America &amp; Caribbean</v>
      </c>
    </row>
    <row r="2130" spans="1:36">
      <c r="A2130" s="70">
        <v>45169</v>
      </c>
      <c r="B2130" s="70">
        <v>45169</v>
      </c>
      <c r="C2130" s="71">
        <v>892400</v>
      </c>
      <c r="D2130" s="1" t="s">
        <v>9172</v>
      </c>
      <c r="E2130" s="71">
        <v>6115201</v>
      </c>
      <c r="G2130" s="1" t="s">
        <v>9173</v>
      </c>
      <c r="H2130" s="72" t="s">
        <v>9174</v>
      </c>
      <c r="I2130" s="1" t="s">
        <v>9175</v>
      </c>
      <c r="J2130" s="73">
        <v>0.5</v>
      </c>
      <c r="K2130" s="73">
        <v>0.5</v>
      </c>
      <c r="L2130" s="73">
        <v>0.5</v>
      </c>
      <c r="M2130" s="1">
        <v>1</v>
      </c>
      <c r="N2130" s="1" t="s">
        <v>1176</v>
      </c>
      <c r="O2130" s="1" t="s">
        <v>1462</v>
      </c>
      <c r="P2130" s="1">
        <v>15101010</v>
      </c>
      <c r="Q2130" s="73">
        <v>2010000000</v>
      </c>
      <c r="R2130" s="74">
        <v>37.950000000000003</v>
      </c>
      <c r="S2130" s="1" t="s">
        <v>3694</v>
      </c>
      <c r="T2130" s="75">
        <v>16.83175</v>
      </c>
      <c r="U2130" s="76">
        <v>2265940855.82307</v>
      </c>
      <c r="V2130" s="77">
        <v>2265940855.82307</v>
      </c>
      <c r="W2130" s="77">
        <v>4531881711.6461401</v>
      </c>
      <c r="X2130" s="76">
        <v>3.5522447974000002E-3</v>
      </c>
      <c r="Y2130" s="71">
        <v>0</v>
      </c>
      <c r="Z2130" s="71">
        <v>1</v>
      </c>
      <c r="AA2130" s="71">
        <v>0</v>
      </c>
      <c r="AB2130" s="71">
        <v>0</v>
      </c>
      <c r="AC2130" s="73">
        <v>0.35</v>
      </c>
      <c r="AD2130" s="73">
        <v>0.65</v>
      </c>
      <c r="AE2130" s="1" t="s">
        <v>3695</v>
      </c>
      <c r="AF2130" s="1" t="s">
        <v>1450</v>
      </c>
      <c r="AG2130" s="1" t="s">
        <v>1451</v>
      </c>
      <c r="AI2130" s="2" t="str">
        <f>INDEX('ISO2-ISO3'!$D$1:$D$249, MATCH($N2130, 'ISO2-ISO3'!$C$1:$C$249, 0))</f>
        <v>MEX</v>
      </c>
      <c r="AJ2130" s="2" t="str">
        <f>INDEX('WB Country Groups'!$C$2:$C$219, MATCH($AI2130, 'WB Country Groups'!$B$2:$B$219, 0))</f>
        <v>Latin America &amp; Caribbean</v>
      </c>
    </row>
    <row r="2131" spans="1:36">
      <c r="A2131" s="70">
        <v>45169</v>
      </c>
      <c r="B2131" s="70">
        <v>45169</v>
      </c>
      <c r="C2131" s="71">
        <v>892400</v>
      </c>
      <c r="D2131" s="1" t="s">
        <v>9176</v>
      </c>
      <c r="E2131" s="71">
        <v>6118601</v>
      </c>
      <c r="G2131" s="1" t="s">
        <v>9177</v>
      </c>
      <c r="H2131" s="72" t="s">
        <v>9178</v>
      </c>
      <c r="I2131" s="1" t="s">
        <v>9179</v>
      </c>
      <c r="J2131" s="73">
        <v>0.45</v>
      </c>
      <c r="K2131" s="73">
        <v>0.45</v>
      </c>
      <c r="L2131" s="73">
        <v>0.45</v>
      </c>
      <c r="M2131" s="1">
        <v>1</v>
      </c>
      <c r="N2131" s="1" t="s">
        <v>1115</v>
      </c>
      <c r="O2131" s="1" t="s">
        <v>1499</v>
      </c>
      <c r="P2131" s="1">
        <v>30101010</v>
      </c>
      <c r="Q2131" s="73">
        <v>209652876</v>
      </c>
      <c r="R2131" s="74">
        <v>2677.5</v>
      </c>
      <c r="S2131" s="1" t="s">
        <v>1479</v>
      </c>
      <c r="T2131" s="75">
        <v>145.58500000000001</v>
      </c>
      <c r="U2131" s="76">
        <v>1735106700.3503101</v>
      </c>
      <c r="V2131" s="77">
        <v>1735106700.3503101</v>
      </c>
      <c r="W2131" s="77">
        <v>3855792667.4451399</v>
      </c>
      <c r="X2131" s="76">
        <v>2.7200726503999999E-3</v>
      </c>
      <c r="Y2131" s="71">
        <v>0</v>
      </c>
      <c r="Z2131" s="71">
        <v>1</v>
      </c>
      <c r="AA2131" s="71">
        <v>0</v>
      </c>
      <c r="AB2131" s="71">
        <v>0</v>
      </c>
      <c r="AC2131" s="73">
        <v>0</v>
      </c>
      <c r="AD2131" s="73">
        <v>1</v>
      </c>
      <c r="AE2131" s="1" t="s">
        <v>1480</v>
      </c>
      <c r="AF2131" s="1" t="s">
        <v>1450</v>
      </c>
      <c r="AG2131" s="1" t="s">
        <v>1451</v>
      </c>
      <c r="AI2131" s="2" t="str">
        <f>INDEX('ISO2-ISO3'!$D$1:$D$249, MATCH($N2131, 'ISO2-ISO3'!$C$1:$C$249, 0))</f>
        <v>JPN</v>
      </c>
      <c r="AJ2131" s="2" t="str">
        <f>INDEX('WB Country Groups'!$C$2:$C$219, MATCH($AI2131, 'WB Country Groups'!$B$2:$B$219, 0))</f>
        <v>East Asia &amp; Pacific</v>
      </c>
    </row>
    <row r="2132" spans="1:36">
      <c r="A2132" s="70">
        <v>45169</v>
      </c>
      <c r="B2132" s="70">
        <v>45169</v>
      </c>
      <c r="C2132" s="71">
        <v>892400</v>
      </c>
      <c r="D2132" s="1" t="s">
        <v>9180</v>
      </c>
      <c r="E2132" s="71">
        <v>6127801</v>
      </c>
      <c r="G2132" s="1" t="s">
        <v>9181</v>
      </c>
      <c r="H2132" s="72" t="s">
        <v>9182</v>
      </c>
      <c r="I2132" s="1" t="s">
        <v>9183</v>
      </c>
      <c r="J2132" s="73">
        <v>0.35</v>
      </c>
      <c r="K2132" s="73">
        <v>0.35</v>
      </c>
      <c r="L2132" s="73">
        <v>0.35</v>
      </c>
      <c r="M2132" s="1">
        <v>1</v>
      </c>
      <c r="N2132" s="1" t="s">
        <v>1283</v>
      </c>
      <c r="O2132" s="1" t="s">
        <v>1462</v>
      </c>
      <c r="P2132" s="1">
        <v>15104020</v>
      </c>
      <c r="Q2132" s="73">
        <v>3691773438</v>
      </c>
      <c r="R2132" s="74">
        <v>40.5</v>
      </c>
      <c r="S2132" s="1" t="s">
        <v>3317</v>
      </c>
      <c r="T2132" s="75">
        <v>3.7506499999999998</v>
      </c>
      <c r="U2132" s="76">
        <v>13952485164.878099</v>
      </c>
      <c r="V2132" s="77">
        <v>13952485164.878099</v>
      </c>
      <c r="W2132" s="77">
        <v>39864243328.223099</v>
      </c>
      <c r="X2132" s="76">
        <v>2.18728757685E-2</v>
      </c>
      <c r="Y2132" s="71">
        <v>1</v>
      </c>
      <c r="Z2132" s="71">
        <v>0</v>
      </c>
      <c r="AA2132" s="71">
        <v>0</v>
      </c>
      <c r="AB2132" s="71">
        <v>0</v>
      </c>
      <c r="AC2132" s="73">
        <v>0</v>
      </c>
      <c r="AD2132" s="73">
        <v>1</v>
      </c>
      <c r="AE2132" s="1" t="s">
        <v>3318</v>
      </c>
      <c r="AF2132" s="1" t="s">
        <v>1450</v>
      </c>
      <c r="AG2132" s="1" t="s">
        <v>1451</v>
      </c>
      <c r="AI2132" s="2" t="str">
        <f>INDEX('ISO2-ISO3'!$D$1:$D$249, MATCH($N2132, 'ISO2-ISO3'!$C$1:$C$249, 0))</f>
        <v>SAU</v>
      </c>
      <c r="AJ2132" s="2" t="str">
        <f>INDEX('WB Country Groups'!$C$2:$C$219, MATCH($AI2132, 'WB Country Groups'!$B$2:$B$219, 0))</f>
        <v>Middle East &amp; North Africa</v>
      </c>
    </row>
    <row r="2133" spans="1:36">
      <c r="A2133" s="70">
        <v>45169</v>
      </c>
      <c r="B2133" s="70">
        <v>45169</v>
      </c>
      <c r="C2133" s="71">
        <v>892400</v>
      </c>
      <c r="D2133" s="1" t="s">
        <v>9184</v>
      </c>
      <c r="E2133" s="71">
        <v>6131901</v>
      </c>
      <c r="G2133" s="1" t="s">
        <v>9185</v>
      </c>
      <c r="H2133" s="72" t="s">
        <v>9186</v>
      </c>
      <c r="I2133" s="1" t="s">
        <v>9187</v>
      </c>
      <c r="J2133" s="73">
        <v>0.65</v>
      </c>
      <c r="K2133" s="73">
        <v>0.65</v>
      </c>
      <c r="L2133" s="73">
        <v>0.65</v>
      </c>
      <c r="M2133" s="1">
        <v>1</v>
      </c>
      <c r="N2133" s="1" t="s">
        <v>1245</v>
      </c>
      <c r="O2133" s="1" t="s">
        <v>1541</v>
      </c>
      <c r="P2133" s="1">
        <v>10102010</v>
      </c>
      <c r="Q2133" s="73">
        <v>757032034</v>
      </c>
      <c r="R2133" s="74">
        <v>12.705</v>
      </c>
      <c r="S2133" s="1" t="s">
        <v>1456</v>
      </c>
      <c r="T2133" s="75">
        <v>0.92136177270005104</v>
      </c>
      <c r="U2133" s="76">
        <v>6785347493.2650204</v>
      </c>
      <c r="V2133" s="77">
        <v>6785347493.2650204</v>
      </c>
      <c r="W2133" s="77">
        <v>11239875946.249399</v>
      </c>
      <c r="X2133" s="76">
        <v>1.0637177607599999E-2</v>
      </c>
      <c r="Y2133" s="71">
        <v>0</v>
      </c>
      <c r="Z2133" s="71">
        <v>1</v>
      </c>
      <c r="AA2133" s="71">
        <v>0</v>
      </c>
      <c r="AB2133" s="71">
        <v>0</v>
      </c>
      <c r="AC2133" s="73">
        <v>0.35</v>
      </c>
      <c r="AD2133" s="73">
        <v>0.65</v>
      </c>
      <c r="AE2133" s="1" t="s">
        <v>3920</v>
      </c>
      <c r="AF2133" s="1" t="s">
        <v>1450</v>
      </c>
      <c r="AG2133" s="1" t="s">
        <v>1619</v>
      </c>
      <c r="AI2133" s="2" t="str">
        <f>INDEX('ISO2-ISO3'!$D$1:$D$249, MATCH($N2133, 'ISO2-ISO3'!$C$1:$C$249, 0))</f>
        <v>PRT</v>
      </c>
      <c r="AJ2133" s="2" t="str">
        <f>INDEX('WB Country Groups'!$C$2:$C$219, MATCH($AI2133, 'WB Country Groups'!$B$2:$B$219, 0))</f>
        <v>Europe &amp; Central Asia</v>
      </c>
    </row>
    <row r="2134" spans="1:36">
      <c r="A2134" s="70">
        <v>45169</v>
      </c>
      <c r="B2134" s="70">
        <v>45169</v>
      </c>
      <c r="C2134" s="71">
        <v>892400</v>
      </c>
      <c r="D2134" s="1" t="s">
        <v>9188</v>
      </c>
      <c r="E2134" s="71">
        <v>6132001</v>
      </c>
      <c r="F2134" s="1">
        <v>30420103</v>
      </c>
      <c r="G2134" s="1" t="s">
        <v>9189</v>
      </c>
      <c r="H2134" s="72" t="s">
        <v>9190</v>
      </c>
      <c r="I2134" s="1" t="s">
        <v>9191</v>
      </c>
      <c r="J2134" s="73">
        <v>1</v>
      </c>
      <c r="K2134" s="73">
        <v>1</v>
      </c>
      <c r="L2134" s="73">
        <v>1</v>
      </c>
      <c r="M2134" s="1">
        <v>1</v>
      </c>
      <c r="N2134" s="1" t="s">
        <v>1375</v>
      </c>
      <c r="O2134" s="1" t="s">
        <v>1548</v>
      </c>
      <c r="P2134" s="1">
        <v>55104010</v>
      </c>
      <c r="Q2134" s="73">
        <v>194642848</v>
      </c>
      <c r="R2134" s="74">
        <v>138.74</v>
      </c>
      <c r="S2134" s="1" t="s">
        <v>1448</v>
      </c>
      <c r="T2134" s="75">
        <v>1</v>
      </c>
      <c r="U2134" s="76">
        <v>27004748731.52</v>
      </c>
      <c r="V2134" s="77">
        <v>27004748731.52</v>
      </c>
      <c r="W2134" s="77">
        <v>27004748731.52</v>
      </c>
      <c r="X2134" s="76">
        <v>4.2334502218499999E-2</v>
      </c>
      <c r="Y2134" s="71">
        <v>1</v>
      </c>
      <c r="Z2134" s="71">
        <v>0</v>
      </c>
      <c r="AA2134" s="71">
        <v>0</v>
      </c>
      <c r="AB2134" s="71">
        <v>0</v>
      </c>
      <c r="AC2134" s="73">
        <v>1</v>
      </c>
      <c r="AD2134" s="73">
        <v>0</v>
      </c>
      <c r="AE2134" s="1" t="s">
        <v>1449</v>
      </c>
      <c r="AF2134" s="1" t="s">
        <v>1450</v>
      </c>
      <c r="AG2134" s="1" t="s">
        <v>1451</v>
      </c>
      <c r="AI2134" s="2" t="str">
        <f>INDEX('ISO2-ISO3'!$D$1:$D$249, MATCH($N2134, 'ISO2-ISO3'!$C$1:$C$249, 0))</f>
        <v>USA</v>
      </c>
      <c r="AJ2134" s="2" t="str">
        <f>INDEX('WB Country Groups'!$C$2:$C$219, MATCH($AI2134, 'WB Country Groups'!$B$2:$B$219, 0))</f>
        <v>North America</v>
      </c>
    </row>
    <row r="2135" spans="1:36">
      <c r="A2135" s="70">
        <v>45169</v>
      </c>
      <c r="B2135" s="70">
        <v>45169</v>
      </c>
      <c r="C2135" s="71">
        <v>892400</v>
      </c>
      <c r="D2135" s="1" t="s">
        <v>9192</v>
      </c>
      <c r="E2135" s="71">
        <v>6139302</v>
      </c>
      <c r="G2135" s="1" t="s">
        <v>9193</v>
      </c>
      <c r="H2135" s="72" t="s">
        <v>9194</v>
      </c>
      <c r="I2135" s="1" t="s">
        <v>9195</v>
      </c>
      <c r="J2135" s="73">
        <v>0.45</v>
      </c>
      <c r="K2135" s="73">
        <v>0.3</v>
      </c>
      <c r="L2135" s="73">
        <v>0.06</v>
      </c>
      <c r="M2135" s="1">
        <v>0.2</v>
      </c>
      <c r="N2135" s="1" t="s">
        <v>975</v>
      </c>
      <c r="O2135" s="1" t="s">
        <v>1484</v>
      </c>
      <c r="P2135" s="1">
        <v>40203020</v>
      </c>
      <c r="Q2135" s="73">
        <v>4363777891</v>
      </c>
      <c r="R2135" s="74">
        <v>6.95</v>
      </c>
      <c r="S2135" s="1" t="s">
        <v>3323</v>
      </c>
      <c r="T2135" s="75">
        <v>7.2785000000000002</v>
      </c>
      <c r="U2135" s="76">
        <v>250009669.649928</v>
      </c>
      <c r="V2135" s="77">
        <v>250009669.649928</v>
      </c>
      <c r="W2135" s="77">
        <v>4160140509.5127702</v>
      </c>
      <c r="X2135" s="76">
        <v>3.9193236050000002E-4</v>
      </c>
      <c r="Y2135" s="71">
        <v>0</v>
      </c>
      <c r="Z2135" s="71">
        <v>1</v>
      </c>
      <c r="AA2135" s="71">
        <v>0</v>
      </c>
      <c r="AB2135" s="71">
        <v>0</v>
      </c>
      <c r="AC2135" s="73">
        <v>1</v>
      </c>
      <c r="AD2135" s="73">
        <v>0</v>
      </c>
      <c r="AE2135" s="1" t="s">
        <v>3412</v>
      </c>
      <c r="AF2135" s="1" t="s">
        <v>1450</v>
      </c>
      <c r="AG2135" s="1" t="s">
        <v>1585</v>
      </c>
      <c r="AI2135" s="2" t="str">
        <f>INDEX('ISO2-ISO3'!$D$1:$D$249, MATCH($N2135, 'ISO2-ISO3'!$C$1:$C$249, 0))</f>
        <v>CHN</v>
      </c>
      <c r="AJ2135" s="2" t="str">
        <f>INDEX('WB Country Groups'!$C$2:$C$219, MATCH($AI2135, 'WB Country Groups'!$B$2:$B$219, 0))</f>
        <v>East Asia &amp; Pacific</v>
      </c>
    </row>
    <row r="2136" spans="1:36">
      <c r="A2136" s="70">
        <v>45169</v>
      </c>
      <c r="B2136" s="70">
        <v>45169</v>
      </c>
      <c r="C2136" s="71">
        <v>892400</v>
      </c>
      <c r="D2136" s="1" t="s">
        <v>9196</v>
      </c>
      <c r="E2136" s="71">
        <v>6139402</v>
      </c>
      <c r="G2136" s="1" t="s">
        <v>9197</v>
      </c>
      <c r="H2136" s="72" t="s">
        <v>9198</v>
      </c>
      <c r="I2136" s="1" t="s">
        <v>9199</v>
      </c>
      <c r="J2136" s="73">
        <v>0.6</v>
      </c>
      <c r="K2136" s="73">
        <v>0.3</v>
      </c>
      <c r="L2136" s="73">
        <v>0.06</v>
      </c>
      <c r="M2136" s="1">
        <v>0.2</v>
      </c>
      <c r="N2136" s="1" t="s">
        <v>975</v>
      </c>
      <c r="O2136" s="1" t="s">
        <v>1484</v>
      </c>
      <c r="P2136" s="1">
        <v>40203020</v>
      </c>
      <c r="Q2136" s="73">
        <v>3724359310</v>
      </c>
      <c r="R2136" s="74">
        <v>9.39</v>
      </c>
      <c r="S2136" s="1" t="s">
        <v>3323</v>
      </c>
      <c r="T2136" s="75">
        <v>7.2785000000000002</v>
      </c>
      <c r="U2136" s="76">
        <v>288287976.26626402</v>
      </c>
      <c r="V2136" s="77">
        <v>288287976.26626402</v>
      </c>
      <c r="W2136" s="77">
        <v>4797088409.2206001</v>
      </c>
      <c r="X2136" s="76">
        <v>4.5194006770000002E-4</v>
      </c>
      <c r="Y2136" s="71">
        <v>0</v>
      </c>
      <c r="Z2136" s="71">
        <v>1</v>
      </c>
      <c r="AA2136" s="71">
        <v>0</v>
      </c>
      <c r="AB2136" s="71">
        <v>0</v>
      </c>
      <c r="AC2136" s="73">
        <v>1</v>
      </c>
      <c r="AD2136" s="73">
        <v>0</v>
      </c>
      <c r="AE2136" s="1" t="s">
        <v>3324</v>
      </c>
      <c r="AF2136" s="1" t="s">
        <v>1450</v>
      </c>
      <c r="AG2136" s="1" t="s">
        <v>1585</v>
      </c>
      <c r="AI2136" s="2" t="str">
        <f>INDEX('ISO2-ISO3'!$D$1:$D$249, MATCH($N2136, 'ISO2-ISO3'!$C$1:$C$249, 0))</f>
        <v>CHN</v>
      </c>
      <c r="AJ2136" s="2" t="str">
        <f>INDEX('WB Country Groups'!$C$2:$C$219, MATCH($AI2136, 'WB Country Groups'!$B$2:$B$219, 0))</f>
        <v>East Asia &amp; Pacific</v>
      </c>
    </row>
    <row r="2137" spans="1:36">
      <c r="A2137" s="70">
        <v>45169</v>
      </c>
      <c r="B2137" s="70">
        <v>45169</v>
      </c>
      <c r="C2137" s="71">
        <v>892400</v>
      </c>
      <c r="D2137" s="1" t="s">
        <v>9200</v>
      </c>
      <c r="E2137" s="71">
        <v>6139502</v>
      </c>
      <c r="G2137" s="1" t="s">
        <v>9201</v>
      </c>
      <c r="H2137" s="72" t="s">
        <v>9202</v>
      </c>
      <c r="I2137" s="1" t="s">
        <v>9203</v>
      </c>
      <c r="J2137" s="73">
        <v>0.3</v>
      </c>
      <c r="K2137" s="73">
        <v>0.3</v>
      </c>
      <c r="L2137" s="73">
        <v>0.06</v>
      </c>
      <c r="M2137" s="1">
        <v>0.2</v>
      </c>
      <c r="N2137" s="1" t="s">
        <v>975</v>
      </c>
      <c r="O2137" s="1" t="s">
        <v>1541</v>
      </c>
      <c r="P2137" s="1">
        <v>10102050</v>
      </c>
      <c r="Q2137" s="73">
        <v>2241573493</v>
      </c>
      <c r="R2137" s="74">
        <v>13.25</v>
      </c>
      <c r="S2137" s="1" t="s">
        <v>3323</v>
      </c>
      <c r="T2137" s="75">
        <v>7.2785000000000002</v>
      </c>
      <c r="U2137" s="76">
        <v>244837662.55890599</v>
      </c>
      <c r="V2137" s="77">
        <v>244837662.55890599</v>
      </c>
      <c r="W2137" s="77">
        <v>4074078733.40238</v>
      </c>
      <c r="X2137" s="76">
        <v>3.8382436629999999E-4</v>
      </c>
      <c r="Y2137" s="71">
        <v>0</v>
      </c>
      <c r="Z2137" s="71">
        <v>1</v>
      </c>
      <c r="AA2137" s="71">
        <v>0</v>
      </c>
      <c r="AB2137" s="71">
        <v>0</v>
      </c>
      <c r="AC2137" s="73">
        <v>1</v>
      </c>
      <c r="AD2137" s="73">
        <v>0</v>
      </c>
      <c r="AE2137" s="1" t="s">
        <v>3412</v>
      </c>
      <c r="AF2137" s="1" t="s">
        <v>1450</v>
      </c>
      <c r="AG2137" s="1" t="s">
        <v>1585</v>
      </c>
      <c r="AI2137" s="2" t="str">
        <f>INDEX('ISO2-ISO3'!$D$1:$D$249, MATCH($N2137, 'ISO2-ISO3'!$C$1:$C$249, 0))</f>
        <v>CHN</v>
      </c>
      <c r="AJ2137" s="2" t="str">
        <f>INDEX('WB Country Groups'!$C$2:$C$219, MATCH($AI2137, 'WB Country Groups'!$B$2:$B$219, 0))</f>
        <v>East Asia &amp; Pacific</v>
      </c>
    </row>
    <row r="2138" spans="1:36">
      <c r="A2138" s="70">
        <v>45169</v>
      </c>
      <c r="B2138" s="70">
        <v>45169</v>
      </c>
      <c r="C2138" s="71">
        <v>892400</v>
      </c>
      <c r="D2138" s="1" t="s">
        <v>9204</v>
      </c>
      <c r="E2138" s="71">
        <v>6139702</v>
      </c>
      <c r="G2138" s="1" t="s">
        <v>9205</v>
      </c>
      <c r="H2138" s="72" t="s">
        <v>9206</v>
      </c>
      <c r="I2138" s="1" t="s">
        <v>9207</v>
      </c>
      <c r="J2138" s="73">
        <v>0.5</v>
      </c>
      <c r="K2138" s="73">
        <v>0.3</v>
      </c>
      <c r="L2138" s="73">
        <v>0.06</v>
      </c>
      <c r="M2138" s="1">
        <v>0.2</v>
      </c>
      <c r="N2138" s="1" t="s">
        <v>975</v>
      </c>
      <c r="O2138" s="1" t="s">
        <v>1447</v>
      </c>
      <c r="P2138" s="1">
        <v>35202010</v>
      </c>
      <c r="Q2138" s="73">
        <v>3090907356</v>
      </c>
      <c r="R2138" s="74">
        <v>16.28</v>
      </c>
      <c r="S2138" s="1" t="s">
        <v>3323</v>
      </c>
      <c r="T2138" s="75">
        <v>7.2785000000000002</v>
      </c>
      <c r="U2138" s="76">
        <v>414810511.14114201</v>
      </c>
      <c r="V2138" s="77">
        <v>414810511.14114201</v>
      </c>
      <c r="W2138" s="77">
        <v>6902413069.0077105</v>
      </c>
      <c r="X2138" s="76">
        <v>6.5028549899999997E-4</v>
      </c>
      <c r="Y2138" s="71">
        <v>1</v>
      </c>
      <c r="Z2138" s="71">
        <v>0</v>
      </c>
      <c r="AA2138" s="71">
        <v>0</v>
      </c>
      <c r="AB2138" s="71">
        <v>0</v>
      </c>
      <c r="AC2138" s="73">
        <v>1</v>
      </c>
      <c r="AD2138" s="73">
        <v>0</v>
      </c>
      <c r="AE2138" s="1" t="s">
        <v>3412</v>
      </c>
      <c r="AF2138" s="1" t="s">
        <v>1450</v>
      </c>
      <c r="AG2138" s="1" t="s">
        <v>1585</v>
      </c>
      <c r="AI2138" s="2" t="str">
        <f>INDEX('ISO2-ISO3'!$D$1:$D$249, MATCH($N2138, 'ISO2-ISO3'!$C$1:$C$249, 0))</f>
        <v>CHN</v>
      </c>
      <c r="AJ2138" s="2" t="str">
        <f>INDEX('WB Country Groups'!$C$2:$C$219, MATCH($AI2138, 'WB Country Groups'!$B$2:$B$219, 0))</f>
        <v>East Asia &amp; Pacific</v>
      </c>
    </row>
    <row r="2139" spans="1:36">
      <c r="A2139" s="70">
        <v>45169</v>
      </c>
      <c r="B2139" s="70">
        <v>45169</v>
      </c>
      <c r="C2139" s="71">
        <v>892400</v>
      </c>
      <c r="D2139" s="1" t="s">
        <v>9208</v>
      </c>
      <c r="E2139" s="71">
        <v>6140002</v>
      </c>
      <c r="G2139" s="1" t="s">
        <v>9209</v>
      </c>
      <c r="H2139" s="72" t="s">
        <v>9210</v>
      </c>
      <c r="I2139" s="1" t="s">
        <v>9211</v>
      </c>
      <c r="J2139" s="73">
        <v>0.65</v>
      </c>
      <c r="K2139" s="73">
        <v>0.3</v>
      </c>
      <c r="L2139" s="73">
        <v>0.06</v>
      </c>
      <c r="M2139" s="1">
        <v>0.2</v>
      </c>
      <c r="N2139" s="1" t="s">
        <v>975</v>
      </c>
      <c r="O2139" s="1" t="s">
        <v>1462</v>
      </c>
      <c r="P2139" s="1">
        <v>15101030</v>
      </c>
      <c r="Q2139" s="73">
        <v>2123319999</v>
      </c>
      <c r="R2139" s="74">
        <v>33.1</v>
      </c>
      <c r="S2139" s="1" t="s">
        <v>3323</v>
      </c>
      <c r="T2139" s="75">
        <v>7.2785000000000002</v>
      </c>
      <c r="U2139" s="76">
        <v>579365737.17304397</v>
      </c>
      <c r="V2139" s="77">
        <v>579365737.17304397</v>
      </c>
      <c r="W2139" s="77">
        <v>9640598607.2947197</v>
      </c>
      <c r="X2139" s="76">
        <v>9.0825359379999998E-4</v>
      </c>
      <c r="Y2139" s="71">
        <v>1</v>
      </c>
      <c r="Z2139" s="71">
        <v>0</v>
      </c>
      <c r="AA2139" s="71">
        <v>0</v>
      </c>
      <c r="AB2139" s="71">
        <v>0</v>
      </c>
      <c r="AC2139" s="73">
        <v>0</v>
      </c>
      <c r="AD2139" s="73">
        <v>1</v>
      </c>
      <c r="AE2139" s="1" t="s">
        <v>3324</v>
      </c>
      <c r="AF2139" s="1" t="s">
        <v>1450</v>
      </c>
      <c r="AG2139" s="1" t="s">
        <v>1585</v>
      </c>
      <c r="AI2139" s="2" t="str">
        <f>INDEX('ISO2-ISO3'!$D$1:$D$249, MATCH($N2139, 'ISO2-ISO3'!$C$1:$C$249, 0))</f>
        <v>CHN</v>
      </c>
      <c r="AJ2139" s="2" t="str">
        <f>INDEX('WB Country Groups'!$C$2:$C$219, MATCH($AI2139, 'WB Country Groups'!$B$2:$B$219, 0))</f>
        <v>East Asia &amp; Pacific</v>
      </c>
    </row>
    <row r="2140" spans="1:36">
      <c r="A2140" s="70">
        <v>45169</v>
      </c>
      <c r="B2140" s="70">
        <v>45169</v>
      </c>
      <c r="C2140" s="71">
        <v>892400</v>
      </c>
      <c r="D2140" s="1" t="s">
        <v>9212</v>
      </c>
      <c r="E2140" s="71">
        <v>6150801</v>
      </c>
      <c r="G2140" s="1" t="s">
        <v>9213</v>
      </c>
      <c r="H2140" s="72" t="s">
        <v>9214</v>
      </c>
      <c r="I2140" s="1" t="s">
        <v>9215</v>
      </c>
      <c r="J2140" s="73">
        <v>0.75</v>
      </c>
      <c r="K2140" s="73">
        <v>0.75</v>
      </c>
      <c r="L2140" s="73">
        <v>0.75</v>
      </c>
      <c r="M2140" s="1">
        <v>1</v>
      </c>
      <c r="N2140" s="1" t="s">
        <v>1115</v>
      </c>
      <c r="O2140" s="1" t="s">
        <v>1467</v>
      </c>
      <c r="P2140" s="1">
        <v>20202010</v>
      </c>
      <c r="Q2140" s="73">
        <v>236704861</v>
      </c>
      <c r="R2140" s="74">
        <v>2495</v>
      </c>
      <c r="S2140" s="1" t="s">
        <v>1479</v>
      </c>
      <c r="T2140" s="75">
        <v>145.58500000000001</v>
      </c>
      <c r="U2140" s="76">
        <v>3042442361.1378198</v>
      </c>
      <c r="V2140" s="77">
        <v>3042442361.1378198</v>
      </c>
      <c r="W2140" s="77">
        <v>4056589814.85043</v>
      </c>
      <c r="X2140" s="76">
        <v>4.7695419857000003E-3</v>
      </c>
      <c r="Y2140" s="71">
        <v>0</v>
      </c>
      <c r="Z2140" s="71">
        <v>1</v>
      </c>
      <c r="AA2140" s="71">
        <v>0</v>
      </c>
      <c r="AB2140" s="71">
        <v>0</v>
      </c>
      <c r="AC2140" s="73">
        <v>0</v>
      </c>
      <c r="AD2140" s="73">
        <v>1</v>
      </c>
      <c r="AE2140" s="1" t="s">
        <v>1480</v>
      </c>
      <c r="AF2140" s="1" t="s">
        <v>1450</v>
      </c>
      <c r="AG2140" s="1" t="s">
        <v>1451</v>
      </c>
      <c r="AI2140" s="2" t="str">
        <f>INDEX('ISO2-ISO3'!$D$1:$D$249, MATCH($N2140, 'ISO2-ISO3'!$C$1:$C$249, 0))</f>
        <v>JPN</v>
      </c>
      <c r="AJ2140" s="2" t="str">
        <f>INDEX('WB Country Groups'!$C$2:$C$219, MATCH($AI2140, 'WB Country Groups'!$B$2:$B$219, 0))</f>
        <v>East Asia &amp; Pacific</v>
      </c>
    </row>
    <row r="2141" spans="1:36">
      <c r="A2141" s="70">
        <v>45169</v>
      </c>
      <c r="B2141" s="70">
        <v>45169</v>
      </c>
      <c r="C2141" s="71">
        <v>892400</v>
      </c>
      <c r="D2141" s="1" t="s">
        <v>9216</v>
      </c>
      <c r="E2141" s="71">
        <v>6150901</v>
      </c>
      <c r="G2141" s="1" t="s">
        <v>9217</v>
      </c>
      <c r="H2141" s="72">
        <v>7538515</v>
      </c>
      <c r="I2141" s="1" t="s">
        <v>9218</v>
      </c>
      <c r="J2141" s="73">
        <v>0.4</v>
      </c>
      <c r="K2141" s="73">
        <v>0.4</v>
      </c>
      <c r="L2141" s="73">
        <v>0.4</v>
      </c>
      <c r="M2141" s="1">
        <v>1</v>
      </c>
      <c r="N2141" s="1" t="s">
        <v>1111</v>
      </c>
      <c r="O2141" s="1" t="s">
        <v>1541</v>
      </c>
      <c r="P2141" s="1">
        <v>10101020</v>
      </c>
      <c r="Q2141" s="73">
        <v>1180537000</v>
      </c>
      <c r="R2141" s="74">
        <v>14.76</v>
      </c>
      <c r="S2141" s="1" t="s">
        <v>1456</v>
      </c>
      <c r="T2141" s="75">
        <v>0.92136177270005104</v>
      </c>
      <c r="U2141" s="76">
        <v>7564770597.7368002</v>
      </c>
      <c r="V2141" s="77">
        <v>7564770597.7368002</v>
      </c>
      <c r="W2141" s="77">
        <v>18911926494.341999</v>
      </c>
      <c r="X2141" s="76">
        <v>1.1859054895699999E-2</v>
      </c>
      <c r="Y2141" s="71">
        <v>0</v>
      </c>
      <c r="Z2141" s="71">
        <v>1</v>
      </c>
      <c r="AA2141" s="71">
        <v>0</v>
      </c>
      <c r="AB2141" s="71">
        <v>0</v>
      </c>
      <c r="AC2141" s="73">
        <v>0.5</v>
      </c>
      <c r="AD2141" s="73">
        <v>0.5</v>
      </c>
      <c r="AE2141" s="1" t="s">
        <v>1607</v>
      </c>
      <c r="AF2141" s="1" t="s">
        <v>1608</v>
      </c>
      <c r="AG2141" s="1" t="s">
        <v>1451</v>
      </c>
      <c r="AI2141" s="2" t="str">
        <f>INDEX('ISO2-ISO3'!$D$1:$D$249, MATCH($N2141, 'ISO2-ISO3'!$C$1:$C$249, 0))</f>
        <v>ITA</v>
      </c>
      <c r="AJ2141" s="2" t="str">
        <f>INDEX('WB Country Groups'!$C$2:$C$219, MATCH($AI2141, 'WB Country Groups'!$B$2:$B$219, 0))</f>
        <v>Europe &amp; Central Asia</v>
      </c>
    </row>
    <row r="2142" spans="1:36">
      <c r="A2142" s="70">
        <v>45169</v>
      </c>
      <c r="B2142" s="70">
        <v>45169</v>
      </c>
      <c r="C2142" s="71">
        <v>892400</v>
      </c>
      <c r="D2142" s="1" t="s">
        <v>9219</v>
      </c>
      <c r="E2142" s="71">
        <v>6151401</v>
      </c>
      <c r="G2142" s="1" t="s">
        <v>9220</v>
      </c>
      <c r="H2142" s="72" t="s">
        <v>9221</v>
      </c>
      <c r="I2142" s="1" t="s">
        <v>9222</v>
      </c>
      <c r="J2142" s="73">
        <v>0.7</v>
      </c>
      <c r="K2142" s="73">
        <v>0.7</v>
      </c>
      <c r="L2142" s="73">
        <v>0.7</v>
      </c>
      <c r="M2142" s="1">
        <v>1</v>
      </c>
      <c r="N2142" s="1" t="s">
        <v>1305</v>
      </c>
      <c r="O2142" s="1" t="s">
        <v>1484</v>
      </c>
      <c r="P2142" s="1">
        <v>40203010</v>
      </c>
      <c r="Q2142" s="73">
        <v>195941286</v>
      </c>
      <c r="R2142" s="74">
        <v>404.38</v>
      </c>
      <c r="S2142" s="1" t="s">
        <v>1573</v>
      </c>
      <c r="T2142" s="75">
        <v>18.934999999999999</v>
      </c>
      <c r="U2142" s="76">
        <v>2929195461.4669099</v>
      </c>
      <c r="V2142" s="77">
        <v>2929195461.4669099</v>
      </c>
      <c r="W2142" s="77">
        <v>4184586301.17138</v>
      </c>
      <c r="X2142" s="76">
        <v>4.5920083535999998E-3</v>
      </c>
      <c r="Y2142" s="71">
        <v>0</v>
      </c>
      <c r="Z2142" s="71">
        <v>1</v>
      </c>
      <c r="AA2142" s="71">
        <v>0</v>
      </c>
      <c r="AB2142" s="71">
        <v>0</v>
      </c>
      <c r="AC2142" s="73">
        <v>0</v>
      </c>
      <c r="AD2142" s="73">
        <v>1</v>
      </c>
      <c r="AE2142" s="1" t="s">
        <v>1574</v>
      </c>
      <c r="AF2142" s="1" t="s">
        <v>1450</v>
      </c>
      <c r="AG2142" s="1" t="s">
        <v>1451</v>
      </c>
      <c r="AI2142" s="2" t="str">
        <f>INDEX('ISO2-ISO3'!$D$1:$D$249, MATCH($N2142, 'ISO2-ISO3'!$C$1:$C$249, 0))</f>
        <v>ZAF</v>
      </c>
      <c r="AJ2142" s="2" t="str">
        <f>INDEX('WB Country Groups'!$C$2:$C$219, MATCH($AI2142, 'WB Country Groups'!$B$2:$B$219, 0))</f>
        <v>Sub-Saharan Africa</v>
      </c>
    </row>
    <row r="2143" spans="1:36">
      <c r="A2143" s="70">
        <v>45169</v>
      </c>
      <c r="B2143" s="70">
        <v>45169</v>
      </c>
      <c r="C2143" s="71">
        <v>892400</v>
      </c>
      <c r="D2143" s="1" t="s">
        <v>9223</v>
      </c>
      <c r="E2143" s="71">
        <v>6155501</v>
      </c>
      <c r="G2143" s="1" t="s">
        <v>9224</v>
      </c>
      <c r="H2143" s="72" t="s">
        <v>9225</v>
      </c>
      <c r="I2143" s="1" t="s">
        <v>9226</v>
      </c>
      <c r="J2143" s="73">
        <v>0.75</v>
      </c>
      <c r="K2143" s="73">
        <v>0.75</v>
      </c>
      <c r="L2143" s="73">
        <v>0.75</v>
      </c>
      <c r="M2143" s="1">
        <v>1</v>
      </c>
      <c r="N2143" s="1" t="s">
        <v>1115</v>
      </c>
      <c r="O2143" s="1" t="s">
        <v>1467</v>
      </c>
      <c r="P2143" s="1">
        <v>20106020</v>
      </c>
      <c r="Q2143" s="73">
        <v>144864000</v>
      </c>
      <c r="R2143" s="74">
        <v>5594</v>
      </c>
      <c r="S2143" s="1" t="s">
        <v>1479</v>
      </c>
      <c r="T2143" s="75">
        <v>145.58500000000001</v>
      </c>
      <c r="U2143" s="76">
        <v>4174722066.1469202</v>
      </c>
      <c r="V2143" s="77">
        <v>4174722066.1469202</v>
      </c>
      <c r="W2143" s="77">
        <v>5566296088.1959</v>
      </c>
      <c r="X2143" s="76">
        <v>6.5445815595999999E-3</v>
      </c>
      <c r="Y2143" s="71">
        <v>0</v>
      </c>
      <c r="Z2143" s="71">
        <v>1</v>
      </c>
      <c r="AA2143" s="71">
        <v>0</v>
      </c>
      <c r="AB2143" s="71">
        <v>0</v>
      </c>
      <c r="AC2143" s="73">
        <v>0</v>
      </c>
      <c r="AD2143" s="73">
        <v>1</v>
      </c>
      <c r="AE2143" s="1" t="s">
        <v>1480</v>
      </c>
      <c r="AF2143" s="1" t="s">
        <v>1450</v>
      </c>
      <c r="AG2143" s="1" t="s">
        <v>1451</v>
      </c>
      <c r="AI2143" s="2" t="str">
        <f>INDEX('ISO2-ISO3'!$D$1:$D$249, MATCH($N2143, 'ISO2-ISO3'!$C$1:$C$249, 0))</f>
        <v>JPN</v>
      </c>
      <c r="AJ2143" s="2" t="str">
        <f>INDEX('WB Country Groups'!$C$2:$C$219, MATCH($AI2143, 'WB Country Groups'!$B$2:$B$219, 0))</f>
        <v>East Asia &amp; Pacific</v>
      </c>
    </row>
    <row r="2144" spans="1:36">
      <c r="A2144" s="70">
        <v>45169</v>
      </c>
      <c r="B2144" s="70">
        <v>45169</v>
      </c>
      <c r="C2144" s="71">
        <v>892400</v>
      </c>
      <c r="D2144" s="1" t="s">
        <v>9227</v>
      </c>
      <c r="E2144" s="71">
        <v>6155701</v>
      </c>
      <c r="F2144" s="1" t="s">
        <v>9228</v>
      </c>
      <c r="G2144" s="1" t="s">
        <v>9229</v>
      </c>
      <c r="H2144" s="72" t="s">
        <v>9230</v>
      </c>
      <c r="I2144" s="1" t="s">
        <v>9231</v>
      </c>
      <c r="J2144" s="73">
        <v>0.75</v>
      </c>
      <c r="K2144" s="73">
        <v>0.75</v>
      </c>
      <c r="L2144" s="73">
        <v>0.75</v>
      </c>
      <c r="M2144" s="1">
        <v>1</v>
      </c>
      <c r="N2144" s="1" t="s">
        <v>963</v>
      </c>
      <c r="O2144" s="1" t="s">
        <v>1541</v>
      </c>
      <c r="P2144" s="1">
        <v>10102010</v>
      </c>
      <c r="Q2144" s="73">
        <v>1907683004</v>
      </c>
      <c r="R2144" s="74">
        <v>26.94</v>
      </c>
      <c r="S2144" s="1" t="s">
        <v>1493</v>
      </c>
      <c r="T2144" s="75">
        <v>1.3529500000000001</v>
      </c>
      <c r="U2144" s="76">
        <v>28489401009.5126</v>
      </c>
      <c r="V2144" s="77">
        <v>28489401009.5126</v>
      </c>
      <c r="W2144" s="77">
        <v>37985868012.683403</v>
      </c>
      <c r="X2144" s="76">
        <v>4.4661945283399999E-2</v>
      </c>
      <c r="Y2144" s="71">
        <v>1</v>
      </c>
      <c r="Z2144" s="71">
        <v>0</v>
      </c>
      <c r="AA2144" s="71">
        <v>0</v>
      </c>
      <c r="AB2144" s="71">
        <v>0</v>
      </c>
      <c r="AC2144" s="73">
        <v>1</v>
      </c>
      <c r="AD2144" s="73">
        <v>0</v>
      </c>
      <c r="AE2144" s="1" t="s">
        <v>1494</v>
      </c>
      <c r="AF2144" s="1" t="s">
        <v>1450</v>
      </c>
      <c r="AG2144" s="1" t="s">
        <v>1451</v>
      </c>
      <c r="AI2144" s="2" t="str">
        <f>INDEX('ISO2-ISO3'!$D$1:$D$249, MATCH($N2144, 'ISO2-ISO3'!$C$1:$C$249, 0))</f>
        <v>CAN</v>
      </c>
      <c r="AJ2144" s="2" t="str">
        <f>INDEX('WB Country Groups'!$C$2:$C$219, MATCH($AI2144, 'WB Country Groups'!$B$2:$B$219, 0))</f>
        <v>North America</v>
      </c>
    </row>
    <row r="2145" spans="1:36">
      <c r="A2145" s="70">
        <v>45169</v>
      </c>
      <c r="B2145" s="70">
        <v>45169</v>
      </c>
      <c r="C2145" s="71">
        <v>892400</v>
      </c>
      <c r="D2145" s="1" t="s">
        <v>9232</v>
      </c>
      <c r="E2145" s="71">
        <v>6156301</v>
      </c>
      <c r="G2145" s="1" t="s">
        <v>9233</v>
      </c>
      <c r="H2145" s="72" t="s">
        <v>9234</v>
      </c>
      <c r="I2145" s="1" t="s">
        <v>9235</v>
      </c>
      <c r="J2145" s="73">
        <v>0.45</v>
      </c>
      <c r="K2145" s="73">
        <v>0.45</v>
      </c>
      <c r="L2145" s="73">
        <v>0.45</v>
      </c>
      <c r="M2145" s="1">
        <v>1</v>
      </c>
      <c r="N2145" s="1" t="s">
        <v>1099</v>
      </c>
      <c r="O2145" s="1" t="s">
        <v>1541</v>
      </c>
      <c r="P2145" s="1">
        <v>10102050</v>
      </c>
      <c r="Q2145" s="73">
        <v>31985960000</v>
      </c>
      <c r="R2145" s="74">
        <v>2670</v>
      </c>
      <c r="S2145" s="1" t="s">
        <v>3616</v>
      </c>
      <c r="T2145" s="75">
        <v>15230</v>
      </c>
      <c r="U2145" s="76">
        <v>2523383515.4300699</v>
      </c>
      <c r="V2145" s="77">
        <v>2523383515.4300699</v>
      </c>
      <c r="W2145" s="77">
        <v>5607518923.1779404</v>
      </c>
      <c r="X2145" s="76">
        <v>3.9558296243999997E-3</v>
      </c>
      <c r="Y2145" s="71">
        <v>1</v>
      </c>
      <c r="Z2145" s="71">
        <v>0</v>
      </c>
      <c r="AA2145" s="71">
        <v>0</v>
      </c>
      <c r="AB2145" s="71">
        <v>0</v>
      </c>
      <c r="AC2145" s="73">
        <v>0.65</v>
      </c>
      <c r="AD2145" s="73">
        <v>0.35</v>
      </c>
      <c r="AE2145" s="1" t="s">
        <v>3617</v>
      </c>
      <c r="AF2145" s="1" t="s">
        <v>1450</v>
      </c>
      <c r="AG2145" s="1" t="s">
        <v>1451</v>
      </c>
      <c r="AI2145" s="2" t="str">
        <f>INDEX('ISO2-ISO3'!$D$1:$D$249, MATCH($N2145, 'ISO2-ISO3'!$C$1:$C$249, 0))</f>
        <v>IDN</v>
      </c>
      <c r="AJ2145" s="2" t="str">
        <f>INDEX('WB Country Groups'!$C$2:$C$219, MATCH($AI2145, 'WB Country Groups'!$B$2:$B$219, 0))</f>
        <v>East Asia &amp; Pacific</v>
      </c>
    </row>
    <row r="2146" spans="1:36">
      <c r="A2146" s="70">
        <v>45169</v>
      </c>
      <c r="B2146" s="70">
        <v>45169</v>
      </c>
      <c r="C2146" s="71">
        <v>892400</v>
      </c>
      <c r="D2146" s="1" t="s">
        <v>9236</v>
      </c>
      <c r="E2146" s="71">
        <v>6163801</v>
      </c>
      <c r="G2146" s="1" t="s">
        <v>9237</v>
      </c>
      <c r="H2146" s="72" t="s">
        <v>9238</v>
      </c>
      <c r="I2146" s="1" t="s">
        <v>9239</v>
      </c>
      <c r="J2146" s="73">
        <v>0.5</v>
      </c>
      <c r="K2146" s="73">
        <v>0.5</v>
      </c>
      <c r="L2146" s="73">
        <v>0.5</v>
      </c>
      <c r="M2146" s="1">
        <v>1</v>
      </c>
      <c r="N2146" s="1" t="s">
        <v>1220</v>
      </c>
      <c r="O2146" s="1" t="s">
        <v>1541</v>
      </c>
      <c r="P2146" s="1">
        <v>10102020</v>
      </c>
      <c r="Q2146" s="73">
        <v>632022210</v>
      </c>
      <c r="R2146" s="74">
        <v>288.60000000000002</v>
      </c>
      <c r="S2146" s="1" t="s">
        <v>2554</v>
      </c>
      <c r="T2146" s="75">
        <v>10.63715</v>
      </c>
      <c r="U2146" s="76">
        <v>8573800773.9855099</v>
      </c>
      <c r="V2146" s="77">
        <v>8573800773.9855099</v>
      </c>
      <c r="W2146" s="77">
        <v>17147601547.971001</v>
      </c>
      <c r="X2146" s="76">
        <v>1.3440880028E-2</v>
      </c>
      <c r="Y2146" s="71">
        <v>1</v>
      </c>
      <c r="Z2146" s="71">
        <v>0</v>
      </c>
      <c r="AA2146" s="71">
        <v>0</v>
      </c>
      <c r="AB2146" s="71">
        <v>0</v>
      </c>
      <c r="AC2146" s="73">
        <v>1</v>
      </c>
      <c r="AD2146" s="73">
        <v>0</v>
      </c>
      <c r="AE2146" s="1" t="s">
        <v>2555</v>
      </c>
      <c r="AF2146" s="1" t="s">
        <v>1450</v>
      </c>
      <c r="AG2146" s="1" t="s">
        <v>1451</v>
      </c>
      <c r="AI2146" s="2" t="str">
        <f>INDEX('ISO2-ISO3'!$D$1:$D$249, MATCH($N2146, 'ISO2-ISO3'!$C$1:$C$249, 0))</f>
        <v>NOR</v>
      </c>
      <c r="AJ2146" s="2" t="str">
        <f>INDEX('WB Country Groups'!$C$2:$C$219, MATCH($AI2146, 'WB Country Groups'!$B$2:$B$219, 0))</f>
        <v>Europe &amp; Central Asia</v>
      </c>
    </row>
    <row r="2147" spans="1:36">
      <c r="A2147" s="70">
        <v>45169</v>
      </c>
      <c r="B2147" s="70">
        <v>45169</v>
      </c>
      <c r="C2147" s="71">
        <v>892400</v>
      </c>
      <c r="D2147" s="1" t="s">
        <v>9240</v>
      </c>
      <c r="E2147" s="71">
        <v>6165801</v>
      </c>
      <c r="G2147" s="1" t="s">
        <v>9241</v>
      </c>
      <c r="H2147" s="72">
        <v>6345783</v>
      </c>
      <c r="I2147" s="1" t="s">
        <v>9242</v>
      </c>
      <c r="J2147" s="73">
        <v>0.7</v>
      </c>
      <c r="K2147" s="73">
        <v>0.7</v>
      </c>
      <c r="L2147" s="73">
        <v>0.7</v>
      </c>
      <c r="M2147" s="1">
        <v>1</v>
      </c>
      <c r="N2147" s="1" t="s">
        <v>1330</v>
      </c>
      <c r="O2147" s="1" t="s">
        <v>1455</v>
      </c>
      <c r="P2147" s="1">
        <v>25203030</v>
      </c>
      <c r="Q2147" s="73">
        <v>274367111</v>
      </c>
      <c r="R2147" s="74">
        <v>509</v>
      </c>
      <c r="S2147" s="1" t="s">
        <v>3111</v>
      </c>
      <c r="T2147" s="75">
        <v>31.846499999999999</v>
      </c>
      <c r="U2147" s="76">
        <v>3069630937.4436798</v>
      </c>
      <c r="V2147" s="77">
        <v>3069630937.4436798</v>
      </c>
      <c r="W2147" s="77">
        <v>4385187053.4909601</v>
      </c>
      <c r="X2147" s="76">
        <v>4.8121646685999999E-3</v>
      </c>
      <c r="Y2147" s="71">
        <v>0</v>
      </c>
      <c r="Z2147" s="71">
        <v>1</v>
      </c>
      <c r="AA2147" s="71">
        <v>0</v>
      </c>
      <c r="AB2147" s="71">
        <v>0</v>
      </c>
      <c r="AC2147" s="73">
        <v>0</v>
      </c>
      <c r="AD2147" s="73">
        <v>1</v>
      </c>
      <c r="AE2147" s="1" t="s">
        <v>3112</v>
      </c>
      <c r="AF2147" s="1" t="s">
        <v>1450</v>
      </c>
      <c r="AG2147" s="1" t="s">
        <v>1451</v>
      </c>
      <c r="AI2147" s="2" t="str">
        <f>INDEX('ISO2-ISO3'!$D$1:$D$249, MATCH($N2147, 'ISO2-ISO3'!$C$1:$C$249, 0))</f>
        <v>TWN</v>
      </c>
      <c r="AJ2147" s="2" t="str">
        <f>INDEX('WB Country Groups'!$C$2:$C$219, MATCH($AI2147, 'WB Country Groups'!$B$2:$B$219, 0))</f>
        <v>East Asia &amp; Pacific</v>
      </c>
    </row>
    <row r="2148" spans="1:36">
      <c r="A2148" s="70">
        <v>45169</v>
      </c>
      <c r="B2148" s="70">
        <v>45169</v>
      </c>
      <c r="C2148" s="71">
        <v>892400</v>
      </c>
      <c r="D2148" s="1" t="s">
        <v>9243</v>
      </c>
      <c r="E2148" s="71">
        <v>6168702</v>
      </c>
      <c r="G2148" s="1" t="s">
        <v>9244</v>
      </c>
      <c r="H2148" s="72" t="s">
        <v>9245</v>
      </c>
      <c r="I2148" s="1" t="s">
        <v>9246</v>
      </c>
      <c r="J2148" s="73">
        <v>1</v>
      </c>
      <c r="K2148" s="73">
        <v>1</v>
      </c>
      <c r="L2148" s="73">
        <v>1</v>
      </c>
      <c r="M2148" s="1">
        <v>1</v>
      </c>
      <c r="N2148" s="1" t="s">
        <v>975</v>
      </c>
      <c r="O2148" s="1" t="s">
        <v>1467</v>
      </c>
      <c r="P2148" s="1">
        <v>20106010</v>
      </c>
      <c r="Q2148" s="73">
        <v>4371066040</v>
      </c>
      <c r="R2148" s="74">
        <v>3.86</v>
      </c>
      <c r="S2148" s="1" t="s">
        <v>1565</v>
      </c>
      <c r="T2148" s="75">
        <v>7.8417500000000002</v>
      </c>
      <c r="U2148" s="76">
        <v>2151600715.9626398</v>
      </c>
      <c r="V2148" s="77">
        <v>2151600715.9626398</v>
      </c>
      <c r="W2148" s="77">
        <v>21973707160.932598</v>
      </c>
      <c r="X2148" s="76">
        <v>3.3729973267999998E-3</v>
      </c>
      <c r="Y2148" s="71">
        <v>1</v>
      </c>
      <c r="Z2148" s="71">
        <v>0</v>
      </c>
      <c r="AA2148" s="71">
        <v>0</v>
      </c>
      <c r="AB2148" s="71">
        <v>0</v>
      </c>
      <c r="AC2148" s="73">
        <v>1</v>
      </c>
      <c r="AD2148" s="73">
        <v>0</v>
      </c>
      <c r="AE2148" s="1" t="s">
        <v>1566</v>
      </c>
      <c r="AF2148" s="1" t="s">
        <v>1450</v>
      </c>
      <c r="AG2148" s="1" t="s">
        <v>3494</v>
      </c>
      <c r="AI2148" s="2" t="str">
        <f>INDEX('ISO2-ISO3'!$D$1:$D$249, MATCH($N2148, 'ISO2-ISO3'!$C$1:$C$249, 0))</f>
        <v>CHN</v>
      </c>
      <c r="AJ2148" s="2" t="str">
        <f>INDEX('WB Country Groups'!$C$2:$C$219, MATCH($AI2148, 'WB Country Groups'!$B$2:$B$219, 0))</f>
        <v>East Asia &amp; Pacific</v>
      </c>
    </row>
    <row r="2149" spans="1:36">
      <c r="A2149" s="70">
        <v>45169</v>
      </c>
      <c r="B2149" s="70">
        <v>45169</v>
      </c>
      <c r="C2149" s="71">
        <v>892400</v>
      </c>
      <c r="D2149" s="1" t="s">
        <v>9247</v>
      </c>
      <c r="E2149" s="71">
        <v>6168703</v>
      </c>
      <c r="G2149" s="1" t="s">
        <v>9248</v>
      </c>
      <c r="H2149" s="72" t="s">
        <v>9249</v>
      </c>
      <c r="I2149" s="1" t="s">
        <v>9250</v>
      </c>
      <c r="J2149" s="73">
        <v>0.4</v>
      </c>
      <c r="K2149" s="73">
        <v>0.3</v>
      </c>
      <c r="L2149" s="73">
        <v>0.06</v>
      </c>
      <c r="M2149" s="1">
        <v>0.2</v>
      </c>
      <c r="N2149" s="1" t="s">
        <v>975</v>
      </c>
      <c r="O2149" s="1" t="s">
        <v>1467</v>
      </c>
      <c r="P2149" s="1">
        <v>20106010</v>
      </c>
      <c r="Q2149" s="73">
        <v>24327798048</v>
      </c>
      <c r="R2149" s="74">
        <v>5.94</v>
      </c>
      <c r="S2149" s="1" t="s">
        <v>3323</v>
      </c>
      <c r="T2149" s="75">
        <v>7.2785000000000002</v>
      </c>
      <c r="U2149" s="76">
        <v>1191238198.0225599</v>
      </c>
      <c r="V2149" s="77">
        <v>1191238198.0225599</v>
      </c>
      <c r="W2149" s="77">
        <v>21973707160.932598</v>
      </c>
      <c r="X2149" s="76">
        <v>1.8674669644000001E-3</v>
      </c>
      <c r="Y2149" s="71">
        <v>1</v>
      </c>
      <c r="Z2149" s="71">
        <v>0</v>
      </c>
      <c r="AA2149" s="71">
        <v>0</v>
      </c>
      <c r="AB2149" s="71">
        <v>0</v>
      </c>
      <c r="AC2149" s="73">
        <v>1</v>
      </c>
      <c r="AD2149" s="73">
        <v>0</v>
      </c>
      <c r="AE2149" s="1" t="s">
        <v>3324</v>
      </c>
      <c r="AF2149" s="1" t="s">
        <v>1450</v>
      </c>
      <c r="AG2149" s="1" t="s">
        <v>1585</v>
      </c>
      <c r="AI2149" s="2" t="str">
        <f>INDEX('ISO2-ISO3'!$D$1:$D$249, MATCH($N2149, 'ISO2-ISO3'!$C$1:$C$249, 0))</f>
        <v>CHN</v>
      </c>
      <c r="AJ2149" s="2" t="str">
        <f>INDEX('WB Country Groups'!$C$2:$C$219, MATCH($AI2149, 'WB Country Groups'!$B$2:$B$219, 0))</f>
        <v>East Asia &amp; Pacific</v>
      </c>
    </row>
    <row r="2150" spans="1:36">
      <c r="A2150" s="70">
        <v>45169</v>
      </c>
      <c r="B2150" s="70">
        <v>45169</v>
      </c>
      <c r="C2150" s="71">
        <v>892400</v>
      </c>
      <c r="D2150" s="1" t="s">
        <v>9251</v>
      </c>
      <c r="E2150" s="71">
        <v>6169002</v>
      </c>
      <c r="G2150" s="1" t="s">
        <v>9252</v>
      </c>
      <c r="H2150" s="72" t="s">
        <v>9253</v>
      </c>
      <c r="I2150" s="1" t="s">
        <v>9254</v>
      </c>
      <c r="J2150" s="73">
        <v>0.35</v>
      </c>
      <c r="K2150" s="73">
        <v>0.3</v>
      </c>
      <c r="L2150" s="73">
        <v>0.06</v>
      </c>
      <c r="M2150" s="1">
        <v>0.2</v>
      </c>
      <c r="N2150" s="1" t="s">
        <v>975</v>
      </c>
      <c r="O2150" s="1" t="s">
        <v>1564</v>
      </c>
      <c r="P2150" s="1">
        <v>60201030</v>
      </c>
      <c r="Q2150" s="73">
        <v>3111443890</v>
      </c>
      <c r="R2150" s="74">
        <v>10.49</v>
      </c>
      <c r="S2150" s="1" t="s">
        <v>3323</v>
      </c>
      <c r="T2150" s="75">
        <v>7.2785000000000002</v>
      </c>
      <c r="U2150" s="76">
        <v>269058567.61228299</v>
      </c>
      <c r="V2150" s="77">
        <v>269058567.61228299</v>
      </c>
      <c r="W2150" s="77">
        <v>4477112617.7745504</v>
      </c>
      <c r="X2150" s="76">
        <v>4.2179472359999998E-4</v>
      </c>
      <c r="Y2150" s="71">
        <v>0</v>
      </c>
      <c r="Z2150" s="71">
        <v>1</v>
      </c>
      <c r="AA2150" s="71">
        <v>0</v>
      </c>
      <c r="AB2150" s="71">
        <v>0</v>
      </c>
      <c r="AC2150" s="73">
        <v>0.35</v>
      </c>
      <c r="AD2150" s="73">
        <v>0.65</v>
      </c>
      <c r="AE2150" s="1" t="s">
        <v>3412</v>
      </c>
      <c r="AF2150" s="1" t="s">
        <v>1450</v>
      </c>
      <c r="AG2150" s="1" t="s">
        <v>1585</v>
      </c>
      <c r="AI2150" s="2" t="str">
        <f>INDEX('ISO2-ISO3'!$D$1:$D$249, MATCH($N2150, 'ISO2-ISO3'!$C$1:$C$249, 0))</f>
        <v>CHN</v>
      </c>
      <c r="AJ2150" s="2" t="str">
        <f>INDEX('WB Country Groups'!$C$2:$C$219, MATCH($AI2150, 'WB Country Groups'!$B$2:$B$219, 0))</f>
        <v>East Asia &amp; Pacific</v>
      </c>
    </row>
    <row r="2151" spans="1:36">
      <c r="A2151" s="70">
        <v>45169</v>
      </c>
      <c r="B2151" s="70">
        <v>45169</v>
      </c>
      <c r="C2151" s="71">
        <v>892400</v>
      </c>
      <c r="D2151" s="1" t="s">
        <v>9255</v>
      </c>
      <c r="E2151" s="71">
        <v>6169302</v>
      </c>
      <c r="G2151" s="1" t="s">
        <v>9256</v>
      </c>
      <c r="H2151" s="72" t="s">
        <v>9257</v>
      </c>
      <c r="I2151" s="1" t="s">
        <v>9258</v>
      </c>
      <c r="J2151" s="73">
        <v>0.45</v>
      </c>
      <c r="K2151" s="73">
        <v>0.3</v>
      </c>
      <c r="L2151" s="73">
        <v>0.06</v>
      </c>
      <c r="M2151" s="1">
        <v>0.2</v>
      </c>
      <c r="N2151" s="1" t="s">
        <v>975</v>
      </c>
      <c r="O2151" s="1" t="s">
        <v>1447</v>
      </c>
      <c r="P2151" s="1">
        <v>35102010</v>
      </c>
      <c r="Q2151" s="73">
        <v>754502998</v>
      </c>
      <c r="R2151" s="74">
        <v>32.549999999999997</v>
      </c>
      <c r="S2151" s="1" t="s">
        <v>3323</v>
      </c>
      <c r="T2151" s="75">
        <v>7.2785000000000002</v>
      </c>
      <c r="U2151" s="76">
        <v>202451652.82599401</v>
      </c>
      <c r="V2151" s="77">
        <v>202451652.82599401</v>
      </c>
      <c r="W2151" s="77">
        <v>3368778988.9029102</v>
      </c>
      <c r="X2151" s="76">
        <v>3.1737714100000001E-4</v>
      </c>
      <c r="Y2151" s="71">
        <v>0</v>
      </c>
      <c r="Z2151" s="71">
        <v>1</v>
      </c>
      <c r="AA2151" s="71">
        <v>0</v>
      </c>
      <c r="AB2151" s="71">
        <v>0</v>
      </c>
      <c r="AC2151" s="73">
        <v>1</v>
      </c>
      <c r="AD2151" s="73">
        <v>0</v>
      </c>
      <c r="AE2151" s="1" t="s">
        <v>3324</v>
      </c>
      <c r="AF2151" s="1" t="s">
        <v>1450</v>
      </c>
      <c r="AG2151" s="1" t="s">
        <v>1585</v>
      </c>
      <c r="AI2151" s="2" t="str">
        <f>INDEX('ISO2-ISO3'!$D$1:$D$249, MATCH($N2151, 'ISO2-ISO3'!$C$1:$C$249, 0))</f>
        <v>CHN</v>
      </c>
      <c r="AJ2151" s="2" t="str">
        <f>INDEX('WB Country Groups'!$C$2:$C$219, MATCH($AI2151, 'WB Country Groups'!$B$2:$B$219, 0))</f>
        <v>East Asia &amp; Pacific</v>
      </c>
    </row>
    <row r="2152" spans="1:36">
      <c r="A2152" s="70">
        <v>45169</v>
      </c>
      <c r="B2152" s="70">
        <v>45169</v>
      </c>
      <c r="C2152" s="71">
        <v>892400</v>
      </c>
      <c r="D2152" s="1" t="s">
        <v>9259</v>
      </c>
      <c r="E2152" s="71">
        <v>6169602</v>
      </c>
      <c r="G2152" s="1" t="s">
        <v>9260</v>
      </c>
      <c r="H2152" s="72" t="s">
        <v>9261</v>
      </c>
      <c r="I2152" s="1" t="s">
        <v>9262</v>
      </c>
      <c r="J2152" s="73">
        <v>0.55000000000000004</v>
      </c>
      <c r="K2152" s="73">
        <v>0.3</v>
      </c>
      <c r="L2152" s="73">
        <v>0.06</v>
      </c>
      <c r="M2152" s="1">
        <v>0.2</v>
      </c>
      <c r="N2152" s="1" t="s">
        <v>975</v>
      </c>
      <c r="O2152" s="1" t="s">
        <v>1462</v>
      </c>
      <c r="P2152" s="1">
        <v>15102010</v>
      </c>
      <c r="Q2152" s="73">
        <v>4003136728</v>
      </c>
      <c r="R2152" s="74">
        <v>13.96</v>
      </c>
      <c r="S2152" s="1" t="s">
        <v>3323</v>
      </c>
      <c r="T2152" s="75">
        <v>7.2785000000000002</v>
      </c>
      <c r="U2152" s="76">
        <v>460675595.709665</v>
      </c>
      <c r="V2152" s="77">
        <v>460675595.709665</v>
      </c>
      <c r="W2152" s="77">
        <v>7665604334.9812098</v>
      </c>
      <c r="X2152" s="76">
        <v>7.221867614E-4</v>
      </c>
      <c r="Y2152" s="71">
        <v>1</v>
      </c>
      <c r="Z2152" s="71">
        <v>0</v>
      </c>
      <c r="AA2152" s="71">
        <v>0</v>
      </c>
      <c r="AB2152" s="71">
        <v>0</v>
      </c>
      <c r="AC2152" s="73">
        <v>1</v>
      </c>
      <c r="AD2152" s="73">
        <v>0</v>
      </c>
      <c r="AE2152" s="1" t="s">
        <v>3324</v>
      </c>
      <c r="AF2152" s="1" t="s">
        <v>1450</v>
      </c>
      <c r="AG2152" s="1" t="s">
        <v>1585</v>
      </c>
      <c r="AI2152" s="2" t="str">
        <f>INDEX('ISO2-ISO3'!$D$1:$D$249, MATCH($N2152, 'ISO2-ISO3'!$C$1:$C$249, 0))</f>
        <v>CHN</v>
      </c>
      <c r="AJ2152" s="2" t="str">
        <f>INDEX('WB Country Groups'!$C$2:$C$219, MATCH($AI2152, 'WB Country Groups'!$B$2:$B$219, 0))</f>
        <v>East Asia &amp; Pacific</v>
      </c>
    </row>
    <row r="2153" spans="1:36">
      <c r="A2153" s="70">
        <v>45169</v>
      </c>
      <c r="B2153" s="70">
        <v>45169</v>
      </c>
      <c r="C2153" s="71">
        <v>892400</v>
      </c>
      <c r="D2153" s="1" t="s">
        <v>9263</v>
      </c>
      <c r="E2153" s="71">
        <v>6169902</v>
      </c>
      <c r="G2153" s="1" t="s">
        <v>9264</v>
      </c>
      <c r="H2153" s="72" t="s">
        <v>9265</v>
      </c>
      <c r="I2153" s="1" t="s">
        <v>9266</v>
      </c>
      <c r="J2153" s="73">
        <v>0.2</v>
      </c>
      <c r="K2153" s="73">
        <v>0.2</v>
      </c>
      <c r="L2153" s="73">
        <v>0.04</v>
      </c>
      <c r="M2153" s="1">
        <v>0.2</v>
      </c>
      <c r="N2153" s="1" t="s">
        <v>975</v>
      </c>
      <c r="O2153" s="1" t="s">
        <v>1455</v>
      </c>
      <c r="P2153" s="1">
        <v>25201040</v>
      </c>
      <c r="Q2153" s="73">
        <v>806784407</v>
      </c>
      <c r="R2153" s="74">
        <v>47.61</v>
      </c>
      <c r="S2153" s="1" t="s">
        <v>3323</v>
      </c>
      <c r="T2153" s="75">
        <v>7.2785000000000002</v>
      </c>
      <c r="U2153" s="76">
        <v>211092975.84540799</v>
      </c>
      <c r="V2153" s="77">
        <v>211092975.84540799</v>
      </c>
      <c r="W2153" s="77">
        <v>5268854848.6008596</v>
      </c>
      <c r="X2153" s="76">
        <v>3.3092387349999998E-4</v>
      </c>
      <c r="Y2153" s="71">
        <v>1</v>
      </c>
      <c r="Z2153" s="71">
        <v>0</v>
      </c>
      <c r="AA2153" s="71">
        <v>0</v>
      </c>
      <c r="AB2153" s="71">
        <v>0</v>
      </c>
      <c r="AC2153" s="73">
        <v>0.65</v>
      </c>
      <c r="AD2153" s="73">
        <v>0.35</v>
      </c>
      <c r="AE2153" s="1" t="s">
        <v>3412</v>
      </c>
      <c r="AF2153" s="1" t="s">
        <v>1450</v>
      </c>
      <c r="AG2153" s="1" t="s">
        <v>1585</v>
      </c>
      <c r="AI2153" s="2" t="str">
        <f>INDEX('ISO2-ISO3'!$D$1:$D$249, MATCH($N2153, 'ISO2-ISO3'!$C$1:$C$249, 0))</f>
        <v>CHN</v>
      </c>
      <c r="AJ2153" s="2" t="str">
        <f>INDEX('WB Country Groups'!$C$2:$C$219, MATCH($AI2153, 'WB Country Groups'!$B$2:$B$219, 0))</f>
        <v>East Asia &amp; Pacific</v>
      </c>
    </row>
    <row r="2154" spans="1:36">
      <c r="A2154" s="70">
        <v>45169</v>
      </c>
      <c r="B2154" s="70">
        <v>45169</v>
      </c>
      <c r="C2154" s="71">
        <v>892400</v>
      </c>
      <c r="D2154" s="1" t="s">
        <v>9267</v>
      </c>
      <c r="E2154" s="71">
        <v>6170002</v>
      </c>
      <c r="G2154" s="1" t="s">
        <v>9268</v>
      </c>
      <c r="H2154" s="72" t="s">
        <v>9269</v>
      </c>
      <c r="I2154" s="1" t="s">
        <v>9270</v>
      </c>
      <c r="J2154" s="73">
        <v>0.25</v>
      </c>
      <c r="K2154" s="73">
        <v>0.25</v>
      </c>
      <c r="L2154" s="73">
        <v>0.05</v>
      </c>
      <c r="M2154" s="1">
        <v>0.2</v>
      </c>
      <c r="N2154" s="1" t="s">
        <v>975</v>
      </c>
      <c r="O2154" s="1" t="s">
        <v>1474</v>
      </c>
      <c r="P2154" s="1">
        <v>45103010</v>
      </c>
      <c r="Q2154" s="73">
        <v>2729193841</v>
      </c>
      <c r="R2154" s="74">
        <v>13.59</v>
      </c>
      <c r="S2154" s="1" t="s">
        <v>3323</v>
      </c>
      <c r="T2154" s="75">
        <v>7.2785000000000002</v>
      </c>
      <c r="U2154" s="76">
        <v>254789752.69073299</v>
      </c>
      <c r="V2154" s="77">
        <v>254789752.69073299</v>
      </c>
      <c r="W2154" s="77">
        <v>5087616841.6765003</v>
      </c>
      <c r="X2154" s="76">
        <v>3.9942594760000001E-4</v>
      </c>
      <c r="Y2154" s="71">
        <v>0</v>
      </c>
      <c r="Z2154" s="71">
        <v>1</v>
      </c>
      <c r="AA2154" s="71">
        <v>0</v>
      </c>
      <c r="AB2154" s="71">
        <v>0</v>
      </c>
      <c r="AC2154" s="73">
        <v>0.35</v>
      </c>
      <c r="AD2154" s="73">
        <v>0.65</v>
      </c>
      <c r="AE2154" s="1" t="s">
        <v>3412</v>
      </c>
      <c r="AF2154" s="1" t="s">
        <v>1450</v>
      </c>
      <c r="AG2154" s="1" t="s">
        <v>1585</v>
      </c>
      <c r="AI2154" s="2" t="str">
        <f>INDEX('ISO2-ISO3'!$D$1:$D$249, MATCH($N2154, 'ISO2-ISO3'!$C$1:$C$249, 0))</f>
        <v>CHN</v>
      </c>
      <c r="AJ2154" s="2" t="str">
        <f>INDEX('WB Country Groups'!$C$2:$C$219, MATCH($AI2154, 'WB Country Groups'!$B$2:$B$219, 0))</f>
        <v>East Asia &amp; Pacific</v>
      </c>
    </row>
    <row r="2155" spans="1:36">
      <c r="A2155" s="70">
        <v>45169</v>
      </c>
      <c r="B2155" s="70">
        <v>45169</v>
      </c>
      <c r="C2155" s="71">
        <v>892400</v>
      </c>
      <c r="D2155" s="1" t="s">
        <v>9271</v>
      </c>
      <c r="E2155" s="71">
        <v>6170102</v>
      </c>
      <c r="G2155" s="1" t="s">
        <v>9272</v>
      </c>
      <c r="H2155" s="72" t="s">
        <v>9273</v>
      </c>
      <c r="I2155" s="1" t="s">
        <v>9274</v>
      </c>
      <c r="J2155" s="73">
        <v>0.65</v>
      </c>
      <c r="K2155" s="73">
        <v>0.3</v>
      </c>
      <c r="L2155" s="73">
        <v>0.06</v>
      </c>
      <c r="M2155" s="1">
        <v>0.2</v>
      </c>
      <c r="N2155" s="1" t="s">
        <v>975</v>
      </c>
      <c r="O2155" s="1" t="s">
        <v>1467</v>
      </c>
      <c r="P2155" s="1">
        <v>20104010</v>
      </c>
      <c r="Q2155" s="73">
        <v>3805970368</v>
      </c>
      <c r="R2155" s="74">
        <v>5.83</v>
      </c>
      <c r="S2155" s="1" t="s">
        <v>3323</v>
      </c>
      <c r="T2155" s="75">
        <v>7.2785000000000002</v>
      </c>
      <c r="U2155" s="76">
        <v>182912472.999437</v>
      </c>
      <c r="V2155" s="77">
        <v>182912472.999437</v>
      </c>
      <c r="W2155" s="77">
        <v>3043648630.4134302</v>
      </c>
      <c r="X2155" s="76">
        <v>2.8674617829999998E-4</v>
      </c>
      <c r="Y2155" s="71">
        <v>0</v>
      </c>
      <c r="Z2155" s="71">
        <v>1</v>
      </c>
      <c r="AA2155" s="71">
        <v>0</v>
      </c>
      <c r="AB2155" s="71">
        <v>0</v>
      </c>
      <c r="AC2155" s="73">
        <v>1</v>
      </c>
      <c r="AD2155" s="73">
        <v>0</v>
      </c>
      <c r="AE2155" s="1" t="s">
        <v>3324</v>
      </c>
      <c r="AF2155" s="1" t="s">
        <v>1450</v>
      </c>
      <c r="AG2155" s="1" t="s">
        <v>1585</v>
      </c>
      <c r="AI2155" s="2" t="str">
        <f>INDEX('ISO2-ISO3'!$D$1:$D$249, MATCH($N2155, 'ISO2-ISO3'!$C$1:$C$249, 0))</f>
        <v>CHN</v>
      </c>
      <c r="AJ2155" s="2" t="str">
        <f>INDEX('WB Country Groups'!$C$2:$C$219, MATCH($AI2155, 'WB Country Groups'!$B$2:$B$219, 0))</f>
        <v>East Asia &amp; Pacific</v>
      </c>
    </row>
    <row r="2156" spans="1:36">
      <c r="A2156" s="70">
        <v>45169</v>
      </c>
      <c r="B2156" s="70">
        <v>45169</v>
      </c>
      <c r="C2156" s="71">
        <v>892400</v>
      </c>
      <c r="D2156" s="1" t="s">
        <v>9275</v>
      </c>
      <c r="E2156" s="71">
        <v>6170702</v>
      </c>
      <c r="G2156" s="1" t="s">
        <v>9276</v>
      </c>
      <c r="H2156" s="72" t="s">
        <v>9277</v>
      </c>
      <c r="I2156" s="1" t="s">
        <v>9278</v>
      </c>
      <c r="J2156" s="73">
        <v>0.4</v>
      </c>
      <c r="K2156" s="73">
        <v>0.3</v>
      </c>
      <c r="L2156" s="73">
        <v>0.06</v>
      </c>
      <c r="M2156" s="1">
        <v>0.2</v>
      </c>
      <c r="N2156" s="1" t="s">
        <v>975</v>
      </c>
      <c r="O2156" s="1" t="s">
        <v>1447</v>
      </c>
      <c r="P2156" s="1">
        <v>35102010</v>
      </c>
      <c r="Q2156" s="73">
        <v>1753995348</v>
      </c>
      <c r="R2156" s="74">
        <v>37.99</v>
      </c>
      <c r="S2156" s="1" t="s">
        <v>3323</v>
      </c>
      <c r="T2156" s="75">
        <v>7.2785000000000002</v>
      </c>
      <c r="U2156" s="76">
        <v>549296832.62089705</v>
      </c>
      <c r="V2156" s="77">
        <v>549296832.62089705</v>
      </c>
      <c r="W2156" s="77">
        <v>9140254488.2883892</v>
      </c>
      <c r="X2156" s="76">
        <v>8.6111551009999997E-4</v>
      </c>
      <c r="Y2156" s="71">
        <v>1</v>
      </c>
      <c r="Z2156" s="71">
        <v>0</v>
      </c>
      <c r="AA2156" s="71">
        <v>0</v>
      </c>
      <c r="AB2156" s="71">
        <v>0</v>
      </c>
      <c r="AC2156" s="73">
        <v>0</v>
      </c>
      <c r="AD2156" s="73">
        <v>1</v>
      </c>
      <c r="AE2156" s="1" t="s">
        <v>3412</v>
      </c>
      <c r="AF2156" s="1" t="s">
        <v>1450</v>
      </c>
      <c r="AG2156" s="1" t="s">
        <v>1585</v>
      </c>
      <c r="AI2156" s="2" t="str">
        <f>INDEX('ISO2-ISO3'!$D$1:$D$249, MATCH($N2156, 'ISO2-ISO3'!$C$1:$C$249, 0))</f>
        <v>CHN</v>
      </c>
      <c r="AJ2156" s="2" t="str">
        <f>INDEX('WB Country Groups'!$C$2:$C$219, MATCH($AI2156, 'WB Country Groups'!$B$2:$B$219, 0))</f>
        <v>East Asia &amp; Pacific</v>
      </c>
    </row>
    <row r="2157" spans="1:36">
      <c r="A2157" s="70">
        <v>45169</v>
      </c>
      <c r="B2157" s="70">
        <v>45169</v>
      </c>
      <c r="C2157" s="71">
        <v>892400</v>
      </c>
      <c r="D2157" s="1" t="s">
        <v>9279</v>
      </c>
      <c r="E2157" s="71">
        <v>6171202</v>
      </c>
      <c r="G2157" s="1" t="s">
        <v>9280</v>
      </c>
      <c r="H2157" s="72" t="s">
        <v>9281</v>
      </c>
      <c r="I2157" s="1" t="s">
        <v>9282</v>
      </c>
      <c r="J2157" s="73">
        <v>0.45</v>
      </c>
      <c r="K2157" s="73">
        <v>0.3</v>
      </c>
      <c r="L2157" s="73">
        <v>0.06</v>
      </c>
      <c r="M2157" s="1">
        <v>0.2</v>
      </c>
      <c r="N2157" s="1" t="s">
        <v>975</v>
      </c>
      <c r="O2157" s="1" t="s">
        <v>1467</v>
      </c>
      <c r="P2157" s="1">
        <v>20101010</v>
      </c>
      <c r="Q2157" s="73">
        <v>2665594238</v>
      </c>
      <c r="R2157" s="74">
        <v>39.24</v>
      </c>
      <c r="S2157" s="1" t="s">
        <v>3323</v>
      </c>
      <c r="T2157" s="75">
        <v>7.2785000000000002</v>
      </c>
      <c r="U2157" s="76">
        <v>862248412.98992896</v>
      </c>
      <c r="V2157" s="77">
        <v>862248412.98992896</v>
      </c>
      <c r="W2157" s="77">
        <v>14347743257.951799</v>
      </c>
      <c r="X2157" s="76">
        <v>1.3517199405999999E-3</v>
      </c>
      <c r="Y2157" s="71">
        <v>1</v>
      </c>
      <c r="Z2157" s="71">
        <v>0</v>
      </c>
      <c r="AA2157" s="71">
        <v>0</v>
      </c>
      <c r="AB2157" s="71">
        <v>0</v>
      </c>
      <c r="AC2157" s="73">
        <v>0.35</v>
      </c>
      <c r="AD2157" s="73">
        <v>0.65</v>
      </c>
      <c r="AE2157" s="1" t="s">
        <v>3324</v>
      </c>
      <c r="AF2157" s="1" t="s">
        <v>1450</v>
      </c>
      <c r="AG2157" s="1" t="s">
        <v>1585</v>
      </c>
      <c r="AI2157" s="2" t="str">
        <f>INDEX('ISO2-ISO3'!$D$1:$D$249, MATCH($N2157, 'ISO2-ISO3'!$C$1:$C$249, 0))</f>
        <v>CHN</v>
      </c>
      <c r="AJ2157" s="2" t="str">
        <f>INDEX('WB Country Groups'!$C$2:$C$219, MATCH($AI2157, 'WB Country Groups'!$B$2:$B$219, 0))</f>
        <v>East Asia &amp; Pacific</v>
      </c>
    </row>
    <row r="2158" spans="1:36">
      <c r="A2158" s="70">
        <v>45169</v>
      </c>
      <c r="B2158" s="70">
        <v>45169</v>
      </c>
      <c r="C2158" s="71">
        <v>892400</v>
      </c>
      <c r="D2158" s="1" t="s">
        <v>9283</v>
      </c>
      <c r="E2158" s="71">
        <v>6171501</v>
      </c>
      <c r="G2158" s="1" t="s">
        <v>9284</v>
      </c>
      <c r="H2158" s="72" t="s">
        <v>9285</v>
      </c>
      <c r="I2158" s="1" t="s">
        <v>9286</v>
      </c>
      <c r="J2158" s="73">
        <v>0.75</v>
      </c>
      <c r="K2158" s="73">
        <v>0.75</v>
      </c>
      <c r="L2158" s="73">
        <v>0.75</v>
      </c>
      <c r="M2158" s="1">
        <v>1</v>
      </c>
      <c r="N2158" s="1" t="s">
        <v>1115</v>
      </c>
      <c r="O2158" s="1" t="s">
        <v>1499</v>
      </c>
      <c r="P2158" s="1">
        <v>30202030</v>
      </c>
      <c r="Q2158" s="73">
        <v>293459000</v>
      </c>
      <c r="R2158" s="74">
        <v>3652</v>
      </c>
      <c r="S2158" s="1" t="s">
        <v>1479</v>
      </c>
      <c r="T2158" s="75">
        <v>145.58500000000001</v>
      </c>
      <c r="U2158" s="76">
        <v>5521064676.9928198</v>
      </c>
      <c r="V2158" s="77">
        <v>5521064676.9928198</v>
      </c>
      <c r="W2158" s="77">
        <v>7361419569.32376</v>
      </c>
      <c r="X2158" s="76">
        <v>8.6552008736999995E-3</v>
      </c>
      <c r="Y2158" s="71">
        <v>0</v>
      </c>
      <c r="Z2158" s="71">
        <v>1</v>
      </c>
      <c r="AA2158" s="71">
        <v>0</v>
      </c>
      <c r="AB2158" s="71">
        <v>0</v>
      </c>
      <c r="AC2158" s="73">
        <v>1</v>
      </c>
      <c r="AD2158" s="73">
        <v>0</v>
      </c>
      <c r="AE2158" s="1" t="s">
        <v>1480</v>
      </c>
      <c r="AF2158" s="1" t="s">
        <v>1450</v>
      </c>
      <c r="AG2158" s="1" t="s">
        <v>1451</v>
      </c>
      <c r="AI2158" s="2" t="str">
        <f>INDEX('ISO2-ISO3'!$D$1:$D$249, MATCH($N2158, 'ISO2-ISO3'!$C$1:$C$249, 0))</f>
        <v>JPN</v>
      </c>
      <c r="AJ2158" s="2" t="str">
        <f>INDEX('WB Country Groups'!$C$2:$C$219, MATCH($AI2158, 'WB Country Groups'!$B$2:$B$219, 0))</f>
        <v>East Asia &amp; Pacific</v>
      </c>
    </row>
    <row r="2159" spans="1:36">
      <c r="A2159" s="70">
        <v>45169</v>
      </c>
      <c r="B2159" s="70">
        <v>45169</v>
      </c>
      <c r="C2159" s="71">
        <v>892400</v>
      </c>
      <c r="D2159" s="1" t="s">
        <v>9287</v>
      </c>
      <c r="E2159" s="71">
        <v>6171601</v>
      </c>
      <c r="G2159" s="1" t="s">
        <v>9288</v>
      </c>
      <c r="H2159" s="72" t="s">
        <v>9289</v>
      </c>
      <c r="I2159" s="1" t="s">
        <v>9290</v>
      </c>
      <c r="J2159" s="73">
        <v>0.35</v>
      </c>
      <c r="K2159" s="73">
        <v>0.35</v>
      </c>
      <c r="L2159" s="73">
        <v>0.35</v>
      </c>
      <c r="M2159" s="1">
        <v>1</v>
      </c>
      <c r="N2159" s="1" t="s">
        <v>1115</v>
      </c>
      <c r="O2159" s="1" t="s">
        <v>1692</v>
      </c>
      <c r="P2159" s="1">
        <v>50202020</v>
      </c>
      <c r="Q2159" s="73">
        <v>336097288</v>
      </c>
      <c r="R2159" s="74">
        <v>2262.5</v>
      </c>
      <c r="S2159" s="1" t="s">
        <v>1479</v>
      </c>
      <c r="T2159" s="75">
        <v>145.58500000000001</v>
      </c>
      <c r="U2159" s="76">
        <v>1828121303.2592599</v>
      </c>
      <c r="V2159" s="77">
        <v>1828121303.2592599</v>
      </c>
      <c r="W2159" s="77">
        <v>5223203723.5979004</v>
      </c>
      <c r="X2159" s="76">
        <v>2.8658887418999998E-3</v>
      </c>
      <c r="Y2159" s="71">
        <v>0</v>
      </c>
      <c r="Z2159" s="71">
        <v>1</v>
      </c>
      <c r="AA2159" s="71">
        <v>0</v>
      </c>
      <c r="AB2159" s="71">
        <v>0</v>
      </c>
      <c r="AC2159" s="73">
        <v>0</v>
      </c>
      <c r="AD2159" s="73">
        <v>1</v>
      </c>
      <c r="AE2159" s="1" t="s">
        <v>1480</v>
      </c>
      <c r="AF2159" s="1" t="s">
        <v>1450</v>
      </c>
      <c r="AG2159" s="1" t="s">
        <v>1451</v>
      </c>
      <c r="AI2159" s="2" t="str">
        <f>INDEX('ISO2-ISO3'!$D$1:$D$249, MATCH($N2159, 'ISO2-ISO3'!$C$1:$C$249, 0))</f>
        <v>JPN</v>
      </c>
      <c r="AJ2159" s="2" t="str">
        <f>INDEX('WB Country Groups'!$C$2:$C$219, MATCH($AI2159, 'WB Country Groups'!$B$2:$B$219, 0))</f>
        <v>East Asia &amp; Pacific</v>
      </c>
    </row>
    <row r="2160" spans="1:36">
      <c r="A2160" s="70">
        <v>45169</v>
      </c>
      <c r="B2160" s="70">
        <v>45169</v>
      </c>
      <c r="C2160" s="71">
        <v>892400</v>
      </c>
      <c r="D2160" s="1" t="s">
        <v>9291</v>
      </c>
      <c r="E2160" s="71">
        <v>6171701</v>
      </c>
      <c r="G2160" s="1" t="s">
        <v>9292</v>
      </c>
      <c r="H2160" s="72" t="s">
        <v>9293</v>
      </c>
      <c r="I2160" s="1" t="s">
        <v>9294</v>
      </c>
      <c r="J2160" s="73">
        <v>0.6</v>
      </c>
      <c r="K2160" s="73">
        <v>0.6</v>
      </c>
      <c r="L2160" s="73">
        <v>0.6</v>
      </c>
      <c r="M2160" s="1">
        <v>1</v>
      </c>
      <c r="N2160" s="1" t="s">
        <v>1129</v>
      </c>
      <c r="O2160" s="1" t="s">
        <v>1474</v>
      </c>
      <c r="P2160" s="1">
        <v>45203015</v>
      </c>
      <c r="Q2160" s="73">
        <v>23667107</v>
      </c>
      <c r="R2160" s="74">
        <v>270000</v>
      </c>
      <c r="S2160" s="1" t="s">
        <v>3451</v>
      </c>
      <c r="T2160" s="75">
        <v>1321.75</v>
      </c>
      <c r="U2160" s="76">
        <v>2900753799.12994</v>
      </c>
      <c r="V2160" s="77">
        <v>2900753799.12994</v>
      </c>
      <c r="W2160" s="77">
        <v>4834589665.2165699</v>
      </c>
      <c r="X2160" s="76">
        <v>4.5474212467000001E-3</v>
      </c>
      <c r="Y2160" s="71">
        <v>0</v>
      </c>
      <c r="Z2160" s="71">
        <v>1</v>
      </c>
      <c r="AA2160" s="71">
        <v>0</v>
      </c>
      <c r="AB2160" s="71">
        <v>0</v>
      </c>
      <c r="AC2160" s="73">
        <v>0</v>
      </c>
      <c r="AD2160" s="73">
        <v>1</v>
      </c>
      <c r="AE2160" s="1" t="s">
        <v>3452</v>
      </c>
      <c r="AF2160" s="1" t="s">
        <v>1450</v>
      </c>
      <c r="AG2160" s="1" t="s">
        <v>1451</v>
      </c>
      <c r="AI2160" s="2" t="str">
        <f>INDEX('ISO2-ISO3'!$D$1:$D$249, MATCH($N2160, 'ISO2-ISO3'!$C$1:$C$249, 0))</f>
        <v>KOR</v>
      </c>
      <c r="AJ2160" s="2" t="str">
        <f>INDEX('WB Country Groups'!$C$2:$C$219, MATCH($AI2160, 'WB Country Groups'!$B$2:$B$219, 0))</f>
        <v>East Asia &amp; Pacific</v>
      </c>
    </row>
    <row r="2161" spans="1:36">
      <c r="A2161" s="70">
        <v>45169</v>
      </c>
      <c r="B2161" s="70">
        <v>45169</v>
      </c>
      <c r="C2161" s="71">
        <v>892400</v>
      </c>
      <c r="D2161" s="1" t="s">
        <v>9295</v>
      </c>
      <c r="E2161" s="71">
        <v>6172001</v>
      </c>
      <c r="G2161" s="1" t="s">
        <v>9296</v>
      </c>
      <c r="H2161" s="72" t="s">
        <v>9297</v>
      </c>
      <c r="I2161" s="1" t="s">
        <v>9298</v>
      </c>
      <c r="J2161" s="73">
        <v>0.75</v>
      </c>
      <c r="K2161" s="73">
        <v>0.75</v>
      </c>
      <c r="L2161" s="73">
        <v>0.75</v>
      </c>
      <c r="M2161" s="1">
        <v>1</v>
      </c>
      <c r="N2161" s="1" t="s">
        <v>1129</v>
      </c>
      <c r="O2161" s="1" t="s">
        <v>1447</v>
      </c>
      <c r="P2161" s="1">
        <v>35201010</v>
      </c>
      <c r="Q2161" s="73">
        <v>146331198</v>
      </c>
      <c r="R2161" s="74">
        <v>143900</v>
      </c>
      <c r="S2161" s="1" t="s">
        <v>3451</v>
      </c>
      <c r="T2161" s="75">
        <v>1321.75</v>
      </c>
      <c r="U2161" s="76">
        <v>11948397612.370001</v>
      </c>
      <c r="V2161" s="77">
        <v>11948397612.370001</v>
      </c>
      <c r="W2161" s="77">
        <v>15931196816.493299</v>
      </c>
      <c r="X2161" s="76">
        <v>1.8731130226600001E-2</v>
      </c>
      <c r="Y2161" s="71">
        <v>1</v>
      </c>
      <c r="Z2161" s="71">
        <v>0</v>
      </c>
      <c r="AA2161" s="71">
        <v>0</v>
      </c>
      <c r="AB2161" s="71">
        <v>0</v>
      </c>
      <c r="AC2161" s="73">
        <v>0</v>
      </c>
      <c r="AD2161" s="73">
        <v>1</v>
      </c>
      <c r="AE2161" s="1" t="s">
        <v>3452</v>
      </c>
      <c r="AF2161" s="1" t="s">
        <v>1450</v>
      </c>
      <c r="AG2161" s="1" t="s">
        <v>1451</v>
      </c>
      <c r="AI2161" s="2" t="str">
        <f>INDEX('ISO2-ISO3'!$D$1:$D$249, MATCH($N2161, 'ISO2-ISO3'!$C$1:$C$249, 0))</f>
        <v>KOR</v>
      </c>
      <c r="AJ2161" s="2" t="str">
        <f>INDEX('WB Country Groups'!$C$2:$C$219, MATCH($AI2161, 'WB Country Groups'!$B$2:$B$219, 0))</f>
        <v>East Asia &amp; Pacific</v>
      </c>
    </row>
    <row r="2162" spans="1:36">
      <c r="A2162" s="70">
        <v>45169</v>
      </c>
      <c r="B2162" s="70">
        <v>45169</v>
      </c>
      <c r="C2162" s="71">
        <v>892400</v>
      </c>
      <c r="D2162" s="1" t="s">
        <v>9299</v>
      </c>
      <c r="E2162" s="71">
        <v>6174001</v>
      </c>
      <c r="G2162" s="1" t="s">
        <v>9300</v>
      </c>
      <c r="H2162" s="72" t="s">
        <v>9301</v>
      </c>
      <c r="I2162" s="1" t="s">
        <v>9302</v>
      </c>
      <c r="J2162" s="73">
        <v>0.4</v>
      </c>
      <c r="K2162" s="73">
        <v>0.4</v>
      </c>
      <c r="L2162" s="73">
        <v>0.4</v>
      </c>
      <c r="M2162" s="1">
        <v>1</v>
      </c>
      <c r="N2162" s="1" t="s">
        <v>975</v>
      </c>
      <c r="O2162" s="1" t="s">
        <v>1548</v>
      </c>
      <c r="P2162" s="1">
        <v>55104010</v>
      </c>
      <c r="Q2162" s="73">
        <v>10046609871</v>
      </c>
      <c r="R2162" s="74">
        <v>1.81</v>
      </c>
      <c r="S2162" s="1" t="s">
        <v>1565</v>
      </c>
      <c r="T2162" s="75">
        <v>7.8417500000000002</v>
      </c>
      <c r="U2162" s="76">
        <v>927566620.53801799</v>
      </c>
      <c r="V2162" s="77">
        <v>927566620.53801799</v>
      </c>
      <c r="W2162" s="77">
        <v>2318916551.3450398</v>
      </c>
      <c r="X2162" s="76">
        <v>1.4541172570999999E-3</v>
      </c>
      <c r="Y2162" s="71">
        <v>0</v>
      </c>
      <c r="Z2162" s="71">
        <v>1</v>
      </c>
      <c r="AA2162" s="71">
        <v>0</v>
      </c>
      <c r="AB2162" s="71">
        <v>0</v>
      </c>
      <c r="AC2162" s="73">
        <v>1</v>
      </c>
      <c r="AD2162" s="73">
        <v>0</v>
      </c>
      <c r="AE2162" s="1" t="s">
        <v>1566</v>
      </c>
      <c r="AF2162" s="1" t="s">
        <v>1450</v>
      </c>
      <c r="AG2162" s="1" t="s">
        <v>3271</v>
      </c>
      <c r="AI2162" s="2" t="str">
        <f>INDEX('ISO2-ISO3'!$D$1:$D$249, MATCH($N2162, 'ISO2-ISO3'!$C$1:$C$249, 0))</f>
        <v>CHN</v>
      </c>
      <c r="AJ2162" s="2" t="str">
        <f>INDEX('WB Country Groups'!$C$2:$C$219, MATCH($AI2162, 'WB Country Groups'!$B$2:$B$219, 0))</f>
        <v>East Asia &amp; Pacific</v>
      </c>
    </row>
    <row r="2163" spans="1:36">
      <c r="A2163" s="70">
        <v>45169</v>
      </c>
      <c r="B2163" s="70">
        <v>45169</v>
      </c>
      <c r="C2163" s="71">
        <v>892400</v>
      </c>
      <c r="D2163" s="1" t="s">
        <v>9303</v>
      </c>
      <c r="E2163" s="71">
        <v>6178402</v>
      </c>
      <c r="G2163" s="1" t="s">
        <v>9304</v>
      </c>
      <c r="H2163" s="72" t="s">
        <v>9305</v>
      </c>
      <c r="I2163" s="1" t="s">
        <v>9306</v>
      </c>
      <c r="J2163" s="73">
        <v>0.6</v>
      </c>
      <c r="K2163" s="73">
        <v>0.3</v>
      </c>
      <c r="L2163" s="73">
        <v>0.06</v>
      </c>
      <c r="M2163" s="1">
        <v>0.2</v>
      </c>
      <c r="N2163" s="1" t="s">
        <v>975</v>
      </c>
      <c r="O2163" s="1" t="s">
        <v>1474</v>
      </c>
      <c r="P2163" s="1">
        <v>45102010</v>
      </c>
      <c r="Q2163" s="73">
        <v>3205482375</v>
      </c>
      <c r="R2163" s="74">
        <v>6.72</v>
      </c>
      <c r="S2163" s="1" t="s">
        <v>3323</v>
      </c>
      <c r="T2163" s="75">
        <v>7.2785000000000002</v>
      </c>
      <c r="U2163" s="76">
        <v>177570995.89201099</v>
      </c>
      <c r="V2163" s="77">
        <v>177570995.89201099</v>
      </c>
      <c r="W2163" s="77">
        <v>2954766887.0538502</v>
      </c>
      <c r="X2163" s="76">
        <v>2.7837251120000001E-4</v>
      </c>
      <c r="Y2163" s="71">
        <v>0</v>
      </c>
      <c r="Z2163" s="71">
        <v>1</v>
      </c>
      <c r="AA2163" s="71">
        <v>0</v>
      </c>
      <c r="AB2163" s="71">
        <v>0</v>
      </c>
      <c r="AC2163" s="73">
        <v>0.5</v>
      </c>
      <c r="AD2163" s="73">
        <v>0.5</v>
      </c>
      <c r="AE2163" s="1" t="s">
        <v>3412</v>
      </c>
      <c r="AF2163" s="1" t="s">
        <v>1450</v>
      </c>
      <c r="AG2163" s="1" t="s">
        <v>1585</v>
      </c>
      <c r="AI2163" s="2" t="str">
        <f>INDEX('ISO2-ISO3'!$D$1:$D$249, MATCH($N2163, 'ISO2-ISO3'!$C$1:$C$249, 0))</f>
        <v>CHN</v>
      </c>
      <c r="AJ2163" s="2" t="str">
        <f>INDEX('WB Country Groups'!$C$2:$C$219, MATCH($AI2163, 'WB Country Groups'!$B$2:$B$219, 0))</f>
        <v>East Asia &amp; Pacific</v>
      </c>
    </row>
    <row r="2164" spans="1:36">
      <c r="A2164" s="70">
        <v>45169</v>
      </c>
      <c r="B2164" s="70">
        <v>45169</v>
      </c>
      <c r="C2164" s="71">
        <v>892400</v>
      </c>
      <c r="D2164" s="1" t="s">
        <v>9307</v>
      </c>
      <c r="E2164" s="71">
        <v>6178502</v>
      </c>
      <c r="G2164" s="1" t="s">
        <v>9308</v>
      </c>
      <c r="H2164" s="72" t="s">
        <v>9309</v>
      </c>
      <c r="I2164" s="1" t="s">
        <v>9310</v>
      </c>
      <c r="J2164" s="73">
        <v>0.65</v>
      </c>
      <c r="K2164" s="73">
        <v>0.3</v>
      </c>
      <c r="L2164" s="73">
        <v>0.06</v>
      </c>
      <c r="M2164" s="1">
        <v>0.2</v>
      </c>
      <c r="N2164" s="1" t="s">
        <v>975</v>
      </c>
      <c r="O2164" s="1" t="s">
        <v>1447</v>
      </c>
      <c r="P2164" s="1">
        <v>35201010</v>
      </c>
      <c r="Q2164" s="73">
        <v>6740787907</v>
      </c>
      <c r="R2164" s="74">
        <v>7.11</v>
      </c>
      <c r="S2164" s="1" t="s">
        <v>3323</v>
      </c>
      <c r="T2164" s="75">
        <v>7.2785000000000002</v>
      </c>
      <c r="U2164" s="76">
        <v>395084168.59602898</v>
      </c>
      <c r="V2164" s="77">
        <v>395084168.59602898</v>
      </c>
      <c r="W2164" s="77">
        <v>6574168338.1484699</v>
      </c>
      <c r="X2164" s="76">
        <v>6.1936112710000003E-4</v>
      </c>
      <c r="Y2164" s="71">
        <v>1</v>
      </c>
      <c r="Z2164" s="71">
        <v>0</v>
      </c>
      <c r="AA2164" s="71">
        <v>0</v>
      </c>
      <c r="AB2164" s="71">
        <v>0</v>
      </c>
      <c r="AC2164" s="73">
        <v>1</v>
      </c>
      <c r="AD2164" s="73">
        <v>0</v>
      </c>
      <c r="AE2164" s="1" t="s">
        <v>3412</v>
      </c>
      <c r="AF2164" s="1" t="s">
        <v>1450</v>
      </c>
      <c r="AG2164" s="1" t="s">
        <v>1585</v>
      </c>
      <c r="AI2164" s="2" t="str">
        <f>INDEX('ISO2-ISO3'!$D$1:$D$249, MATCH($N2164, 'ISO2-ISO3'!$C$1:$C$249, 0))</f>
        <v>CHN</v>
      </c>
      <c r="AJ2164" s="2" t="str">
        <f>INDEX('WB Country Groups'!$C$2:$C$219, MATCH($AI2164, 'WB Country Groups'!$B$2:$B$219, 0))</f>
        <v>East Asia &amp; Pacific</v>
      </c>
    </row>
    <row r="2165" spans="1:36">
      <c r="A2165" s="70">
        <v>45169</v>
      </c>
      <c r="B2165" s="70">
        <v>45169</v>
      </c>
      <c r="C2165" s="71">
        <v>892400</v>
      </c>
      <c r="D2165" s="1" t="s">
        <v>9311</v>
      </c>
      <c r="E2165" s="71">
        <v>6179002</v>
      </c>
      <c r="G2165" s="1" t="s">
        <v>9312</v>
      </c>
      <c r="H2165" s="72" t="s">
        <v>9313</v>
      </c>
      <c r="I2165" s="1" t="s">
        <v>9314</v>
      </c>
      <c r="J2165" s="73">
        <v>0.7</v>
      </c>
      <c r="K2165" s="73">
        <v>0.3</v>
      </c>
      <c r="L2165" s="73">
        <v>0.06</v>
      </c>
      <c r="M2165" s="1">
        <v>0.2</v>
      </c>
      <c r="N2165" s="1" t="s">
        <v>975</v>
      </c>
      <c r="O2165" s="1" t="s">
        <v>1499</v>
      </c>
      <c r="P2165" s="1">
        <v>30202010</v>
      </c>
      <c r="Q2165" s="73">
        <v>1316970298</v>
      </c>
      <c r="R2165" s="74">
        <v>15.06</v>
      </c>
      <c r="S2165" s="1" t="s">
        <v>3323</v>
      </c>
      <c r="T2165" s="75">
        <v>7.2785000000000002</v>
      </c>
      <c r="U2165" s="76">
        <v>163497198.77348399</v>
      </c>
      <c r="V2165" s="77">
        <v>163497198.77348399</v>
      </c>
      <c r="W2165" s="77">
        <v>2720580051.0109501</v>
      </c>
      <c r="X2165" s="76">
        <v>2.5630945849999999E-4</v>
      </c>
      <c r="Y2165" s="71">
        <v>0</v>
      </c>
      <c r="Z2165" s="71">
        <v>1</v>
      </c>
      <c r="AA2165" s="71">
        <v>0</v>
      </c>
      <c r="AB2165" s="71">
        <v>0</v>
      </c>
      <c r="AC2165" s="73">
        <v>0.5</v>
      </c>
      <c r="AD2165" s="73">
        <v>0.5</v>
      </c>
      <c r="AE2165" s="1" t="s">
        <v>3412</v>
      </c>
      <c r="AF2165" s="1" t="s">
        <v>1450</v>
      </c>
      <c r="AG2165" s="1" t="s">
        <v>1585</v>
      </c>
      <c r="AI2165" s="2" t="str">
        <f>INDEX('ISO2-ISO3'!$D$1:$D$249, MATCH($N2165, 'ISO2-ISO3'!$C$1:$C$249, 0))</f>
        <v>CHN</v>
      </c>
      <c r="AJ2165" s="2" t="str">
        <f>INDEX('WB Country Groups'!$C$2:$C$219, MATCH($AI2165, 'WB Country Groups'!$B$2:$B$219, 0))</f>
        <v>East Asia &amp; Pacific</v>
      </c>
    </row>
    <row r="2166" spans="1:36">
      <c r="A2166" s="70">
        <v>45169</v>
      </c>
      <c r="B2166" s="70">
        <v>45169</v>
      </c>
      <c r="C2166" s="71">
        <v>892400</v>
      </c>
      <c r="D2166" s="1" t="s">
        <v>9315</v>
      </c>
      <c r="E2166" s="71">
        <v>6179302</v>
      </c>
      <c r="G2166" s="1" t="s">
        <v>9316</v>
      </c>
      <c r="H2166" s="72" t="s">
        <v>9317</v>
      </c>
      <c r="I2166" s="1" t="s">
        <v>9318</v>
      </c>
      <c r="J2166" s="73">
        <v>0.5</v>
      </c>
      <c r="K2166" s="73">
        <v>0.3</v>
      </c>
      <c r="L2166" s="73">
        <v>0.06</v>
      </c>
      <c r="M2166" s="1">
        <v>0.2</v>
      </c>
      <c r="N2166" s="1" t="s">
        <v>975</v>
      </c>
      <c r="O2166" s="1" t="s">
        <v>1462</v>
      </c>
      <c r="P2166" s="1">
        <v>15101050</v>
      </c>
      <c r="Q2166" s="73">
        <v>1919676011</v>
      </c>
      <c r="R2166" s="74">
        <v>10.17</v>
      </c>
      <c r="S2166" s="1" t="s">
        <v>3323</v>
      </c>
      <c r="T2166" s="75">
        <v>7.2785000000000002</v>
      </c>
      <c r="U2166" s="76">
        <v>160937872.07696599</v>
      </c>
      <c r="V2166" s="77">
        <v>160937872.07696599</v>
      </c>
      <c r="W2166" s="77">
        <v>2677993063.5469499</v>
      </c>
      <c r="X2166" s="76">
        <v>2.5229728189999999E-4</v>
      </c>
      <c r="Y2166" s="71">
        <v>0</v>
      </c>
      <c r="Z2166" s="71">
        <v>1</v>
      </c>
      <c r="AA2166" s="71">
        <v>0</v>
      </c>
      <c r="AB2166" s="71">
        <v>0</v>
      </c>
      <c r="AC2166" s="73">
        <v>1</v>
      </c>
      <c r="AD2166" s="73">
        <v>0</v>
      </c>
      <c r="AE2166" s="1" t="s">
        <v>3412</v>
      </c>
      <c r="AF2166" s="1" t="s">
        <v>1450</v>
      </c>
      <c r="AG2166" s="1" t="s">
        <v>1585</v>
      </c>
      <c r="AI2166" s="2" t="str">
        <f>INDEX('ISO2-ISO3'!$D$1:$D$249, MATCH($N2166, 'ISO2-ISO3'!$C$1:$C$249, 0))</f>
        <v>CHN</v>
      </c>
      <c r="AJ2166" s="2" t="str">
        <f>INDEX('WB Country Groups'!$C$2:$C$219, MATCH($AI2166, 'WB Country Groups'!$B$2:$B$219, 0))</f>
        <v>East Asia &amp; Pacific</v>
      </c>
    </row>
    <row r="2167" spans="1:36">
      <c r="A2167" s="70">
        <v>45169</v>
      </c>
      <c r="B2167" s="70">
        <v>45169</v>
      </c>
      <c r="C2167" s="71">
        <v>892400</v>
      </c>
      <c r="D2167" s="1" t="s">
        <v>9319</v>
      </c>
      <c r="E2167" s="71">
        <v>6179802</v>
      </c>
      <c r="G2167" s="1" t="s">
        <v>9320</v>
      </c>
      <c r="H2167" s="72" t="s">
        <v>9321</v>
      </c>
      <c r="I2167" s="1" t="s">
        <v>9322</v>
      </c>
      <c r="J2167" s="73">
        <v>0.5</v>
      </c>
      <c r="K2167" s="73">
        <v>0.3</v>
      </c>
      <c r="L2167" s="73">
        <v>0.06</v>
      </c>
      <c r="M2167" s="1">
        <v>0.2</v>
      </c>
      <c r="N2167" s="1" t="s">
        <v>975</v>
      </c>
      <c r="O2167" s="1" t="s">
        <v>1462</v>
      </c>
      <c r="P2167" s="1">
        <v>15105020</v>
      </c>
      <c r="Q2167" s="73">
        <v>2794684119</v>
      </c>
      <c r="R2167" s="74">
        <v>11.47</v>
      </c>
      <c r="S2167" s="1" t="s">
        <v>3323</v>
      </c>
      <c r="T2167" s="75">
        <v>7.2785000000000002</v>
      </c>
      <c r="U2167" s="76">
        <v>264244227.61500299</v>
      </c>
      <c r="V2167" s="77">
        <v>264244227.61500299</v>
      </c>
      <c r="W2167" s="77">
        <v>4397002392.9288597</v>
      </c>
      <c r="X2167" s="76">
        <v>4.1424743300000002E-4</v>
      </c>
      <c r="Y2167" s="71">
        <v>0</v>
      </c>
      <c r="Z2167" s="71">
        <v>1</v>
      </c>
      <c r="AA2167" s="71">
        <v>0</v>
      </c>
      <c r="AB2167" s="71">
        <v>0</v>
      </c>
      <c r="AC2167" s="73">
        <v>1</v>
      </c>
      <c r="AD2167" s="73">
        <v>0</v>
      </c>
      <c r="AE2167" s="1" t="s">
        <v>3412</v>
      </c>
      <c r="AF2167" s="1" t="s">
        <v>1450</v>
      </c>
      <c r="AG2167" s="1" t="s">
        <v>1585</v>
      </c>
      <c r="AI2167" s="2" t="str">
        <f>INDEX('ISO2-ISO3'!$D$1:$D$249, MATCH($N2167, 'ISO2-ISO3'!$C$1:$C$249, 0))</f>
        <v>CHN</v>
      </c>
      <c r="AJ2167" s="2" t="str">
        <f>INDEX('WB Country Groups'!$C$2:$C$219, MATCH($AI2167, 'WB Country Groups'!$B$2:$B$219, 0))</f>
        <v>East Asia &amp; Pacific</v>
      </c>
    </row>
    <row r="2168" spans="1:36">
      <c r="A2168" s="70">
        <v>45169</v>
      </c>
      <c r="B2168" s="70">
        <v>45169</v>
      </c>
      <c r="C2168" s="71">
        <v>892400</v>
      </c>
      <c r="D2168" s="1" t="s">
        <v>9323</v>
      </c>
      <c r="E2168" s="71">
        <v>6181702</v>
      </c>
      <c r="G2168" s="1" t="s">
        <v>9324</v>
      </c>
      <c r="H2168" s="72" t="s">
        <v>9325</v>
      </c>
      <c r="I2168" s="1" t="s">
        <v>9326</v>
      </c>
      <c r="J2168" s="73">
        <v>0.7</v>
      </c>
      <c r="K2168" s="73">
        <v>0.3</v>
      </c>
      <c r="L2168" s="73">
        <v>0.06</v>
      </c>
      <c r="M2168" s="1">
        <v>0.2</v>
      </c>
      <c r="N2168" s="1" t="s">
        <v>975</v>
      </c>
      <c r="O2168" s="1" t="s">
        <v>1462</v>
      </c>
      <c r="P2168" s="1">
        <v>15101010</v>
      </c>
      <c r="Q2168" s="73">
        <v>3621758560</v>
      </c>
      <c r="R2168" s="74">
        <v>7.06</v>
      </c>
      <c r="S2168" s="1" t="s">
        <v>3323</v>
      </c>
      <c r="T2168" s="75">
        <v>7.2785000000000002</v>
      </c>
      <c r="U2168" s="76">
        <v>210782019.09954</v>
      </c>
      <c r="V2168" s="77">
        <v>210782019.09954</v>
      </c>
      <c r="W2168" s="77">
        <v>3507395604.1809502</v>
      </c>
      <c r="X2168" s="76">
        <v>3.3043639630000001E-4</v>
      </c>
      <c r="Y2168" s="71">
        <v>0</v>
      </c>
      <c r="Z2168" s="71">
        <v>1</v>
      </c>
      <c r="AA2168" s="71">
        <v>0</v>
      </c>
      <c r="AB2168" s="71">
        <v>0</v>
      </c>
      <c r="AC2168" s="73">
        <v>0</v>
      </c>
      <c r="AD2168" s="73">
        <v>1</v>
      </c>
      <c r="AE2168" s="1" t="s">
        <v>3412</v>
      </c>
      <c r="AF2168" s="1" t="s">
        <v>1450</v>
      </c>
      <c r="AG2168" s="1" t="s">
        <v>1585</v>
      </c>
      <c r="AI2168" s="2" t="str">
        <f>INDEX('ISO2-ISO3'!$D$1:$D$249, MATCH($N2168, 'ISO2-ISO3'!$C$1:$C$249, 0))</f>
        <v>CHN</v>
      </c>
      <c r="AJ2168" s="2" t="str">
        <f>INDEX('WB Country Groups'!$C$2:$C$219, MATCH($AI2168, 'WB Country Groups'!$B$2:$B$219, 0))</f>
        <v>East Asia &amp; Pacific</v>
      </c>
    </row>
    <row r="2169" spans="1:36">
      <c r="A2169" s="70">
        <v>45169</v>
      </c>
      <c r="B2169" s="70">
        <v>45169</v>
      </c>
      <c r="C2169" s="71">
        <v>892400</v>
      </c>
      <c r="D2169" s="1" t="s">
        <v>9327</v>
      </c>
      <c r="E2169" s="71">
        <v>6181902</v>
      </c>
      <c r="G2169" s="1" t="s">
        <v>9328</v>
      </c>
      <c r="H2169" s="72" t="s">
        <v>9329</v>
      </c>
      <c r="I2169" s="1" t="s">
        <v>9330</v>
      </c>
      <c r="J2169" s="73">
        <v>0.65</v>
      </c>
      <c r="K2169" s="73">
        <v>0.3</v>
      </c>
      <c r="L2169" s="73">
        <v>0.06</v>
      </c>
      <c r="M2169" s="1">
        <v>0.2</v>
      </c>
      <c r="N2169" s="1" t="s">
        <v>975</v>
      </c>
      <c r="O2169" s="1" t="s">
        <v>1462</v>
      </c>
      <c r="P2169" s="1">
        <v>15101010</v>
      </c>
      <c r="Q2169" s="73">
        <v>2600819517</v>
      </c>
      <c r="R2169" s="74">
        <v>6.72</v>
      </c>
      <c r="S2169" s="1" t="s">
        <v>3323</v>
      </c>
      <c r="T2169" s="75">
        <v>7.2785000000000002</v>
      </c>
      <c r="U2169" s="76">
        <v>144075074.43214899</v>
      </c>
      <c r="V2169" s="77">
        <v>144075074.43214899</v>
      </c>
      <c r="W2169" s="77">
        <v>2397397486.2472901</v>
      </c>
      <c r="X2169" s="76">
        <v>2.2586199999999999E-4</v>
      </c>
      <c r="Y2169" s="71">
        <v>0</v>
      </c>
      <c r="Z2169" s="71">
        <v>1</v>
      </c>
      <c r="AA2169" s="71">
        <v>0</v>
      </c>
      <c r="AB2169" s="71">
        <v>0</v>
      </c>
      <c r="AC2169" s="73">
        <v>1</v>
      </c>
      <c r="AD2169" s="73">
        <v>0</v>
      </c>
      <c r="AE2169" s="1" t="s">
        <v>3412</v>
      </c>
      <c r="AF2169" s="1" t="s">
        <v>1450</v>
      </c>
      <c r="AG2169" s="1" t="s">
        <v>1585</v>
      </c>
      <c r="AI2169" s="2" t="str">
        <f>INDEX('ISO2-ISO3'!$D$1:$D$249, MATCH($N2169, 'ISO2-ISO3'!$C$1:$C$249, 0))</f>
        <v>CHN</v>
      </c>
      <c r="AJ2169" s="2" t="str">
        <f>INDEX('WB Country Groups'!$C$2:$C$219, MATCH($AI2169, 'WB Country Groups'!$B$2:$B$219, 0))</f>
        <v>East Asia &amp; Pacific</v>
      </c>
    </row>
    <row r="2170" spans="1:36">
      <c r="A2170" s="70">
        <v>45169</v>
      </c>
      <c r="B2170" s="70">
        <v>45169</v>
      </c>
      <c r="C2170" s="71">
        <v>892400</v>
      </c>
      <c r="D2170" s="1" t="s">
        <v>9331</v>
      </c>
      <c r="E2170" s="71">
        <v>6182602</v>
      </c>
      <c r="G2170" s="1" t="s">
        <v>9332</v>
      </c>
      <c r="H2170" s="72" t="s">
        <v>9333</v>
      </c>
      <c r="I2170" s="1" t="s">
        <v>9334</v>
      </c>
      <c r="J2170" s="73">
        <v>0.4</v>
      </c>
      <c r="K2170" s="73">
        <v>0.3</v>
      </c>
      <c r="L2170" s="73">
        <v>0.06</v>
      </c>
      <c r="M2170" s="1">
        <v>0.2</v>
      </c>
      <c r="N2170" s="1" t="s">
        <v>975</v>
      </c>
      <c r="O2170" s="1" t="s">
        <v>1462</v>
      </c>
      <c r="P2170" s="1">
        <v>15101010</v>
      </c>
      <c r="Q2170" s="73">
        <v>1678123585</v>
      </c>
      <c r="R2170" s="74">
        <v>21.95</v>
      </c>
      <c r="S2170" s="1" t="s">
        <v>3323</v>
      </c>
      <c r="T2170" s="75">
        <v>7.2785000000000002</v>
      </c>
      <c r="U2170" s="76">
        <v>303646185.53891599</v>
      </c>
      <c r="V2170" s="77">
        <v>303646185.53891599</v>
      </c>
      <c r="W2170" s="77">
        <v>5052647758.7377596</v>
      </c>
      <c r="X2170" s="76">
        <v>4.7601665329999999E-4</v>
      </c>
      <c r="Y2170" s="71">
        <v>0</v>
      </c>
      <c r="Z2170" s="71">
        <v>1</v>
      </c>
      <c r="AA2170" s="71">
        <v>0</v>
      </c>
      <c r="AB2170" s="71">
        <v>0</v>
      </c>
      <c r="AC2170" s="73">
        <v>1</v>
      </c>
      <c r="AD2170" s="73">
        <v>0</v>
      </c>
      <c r="AE2170" s="1" t="s">
        <v>3412</v>
      </c>
      <c r="AF2170" s="1" t="s">
        <v>1450</v>
      </c>
      <c r="AG2170" s="1" t="s">
        <v>1585</v>
      </c>
      <c r="AI2170" s="2" t="str">
        <f>INDEX('ISO2-ISO3'!$D$1:$D$249, MATCH($N2170, 'ISO2-ISO3'!$C$1:$C$249, 0))</f>
        <v>CHN</v>
      </c>
      <c r="AJ2170" s="2" t="str">
        <f>INDEX('WB Country Groups'!$C$2:$C$219, MATCH($AI2170, 'WB Country Groups'!$B$2:$B$219, 0))</f>
        <v>East Asia &amp; Pacific</v>
      </c>
    </row>
    <row r="2171" spans="1:36">
      <c r="A2171" s="70">
        <v>45169</v>
      </c>
      <c r="B2171" s="70">
        <v>45169</v>
      </c>
      <c r="C2171" s="71">
        <v>892400</v>
      </c>
      <c r="D2171" s="1" t="s">
        <v>9335</v>
      </c>
      <c r="E2171" s="71">
        <v>6182702</v>
      </c>
      <c r="G2171" s="1" t="s">
        <v>9336</v>
      </c>
      <c r="H2171" s="72" t="s">
        <v>9337</v>
      </c>
      <c r="I2171" s="1" t="s">
        <v>9338</v>
      </c>
      <c r="J2171" s="73">
        <v>0.75</v>
      </c>
      <c r="K2171" s="73">
        <v>0.3</v>
      </c>
      <c r="L2171" s="73">
        <v>0.06</v>
      </c>
      <c r="M2171" s="1">
        <v>0.2</v>
      </c>
      <c r="N2171" s="1" t="s">
        <v>975</v>
      </c>
      <c r="O2171" s="1" t="s">
        <v>1474</v>
      </c>
      <c r="P2171" s="1">
        <v>45103010</v>
      </c>
      <c r="Q2171" s="73">
        <v>1900006442</v>
      </c>
      <c r="R2171" s="74">
        <v>36</v>
      </c>
      <c r="S2171" s="1" t="s">
        <v>3323</v>
      </c>
      <c r="T2171" s="75">
        <v>7.2785000000000002</v>
      </c>
      <c r="U2171" s="76">
        <v>563854353.88060701</v>
      </c>
      <c r="V2171" s="77">
        <v>563854353.88060701</v>
      </c>
      <c r="W2171" s="77">
        <v>9382490454.5828609</v>
      </c>
      <c r="X2171" s="76">
        <v>8.8393688210000002E-4</v>
      </c>
      <c r="Y2171" s="71">
        <v>1</v>
      </c>
      <c r="Z2171" s="71">
        <v>0</v>
      </c>
      <c r="AA2171" s="71">
        <v>0</v>
      </c>
      <c r="AB2171" s="71">
        <v>0</v>
      </c>
      <c r="AC2171" s="73">
        <v>0</v>
      </c>
      <c r="AD2171" s="73">
        <v>1</v>
      </c>
      <c r="AE2171" s="1" t="s">
        <v>3324</v>
      </c>
      <c r="AF2171" s="1" t="s">
        <v>1450</v>
      </c>
      <c r="AG2171" s="1" t="s">
        <v>1585</v>
      </c>
      <c r="AI2171" s="2" t="str">
        <f>INDEX('ISO2-ISO3'!$D$1:$D$249, MATCH($N2171, 'ISO2-ISO3'!$C$1:$C$249, 0))</f>
        <v>CHN</v>
      </c>
      <c r="AJ2171" s="2" t="str">
        <f>INDEX('WB Country Groups'!$C$2:$C$219, MATCH($AI2171, 'WB Country Groups'!$B$2:$B$219, 0))</f>
        <v>East Asia &amp; Pacific</v>
      </c>
    </row>
    <row r="2172" spans="1:36">
      <c r="A2172" s="70">
        <v>45169</v>
      </c>
      <c r="B2172" s="70">
        <v>45169</v>
      </c>
      <c r="C2172" s="71">
        <v>892400</v>
      </c>
      <c r="D2172" s="1" t="s">
        <v>9339</v>
      </c>
      <c r="E2172" s="71">
        <v>6183002</v>
      </c>
      <c r="G2172" s="1" t="s">
        <v>9340</v>
      </c>
      <c r="H2172" s="72" t="s">
        <v>9341</v>
      </c>
      <c r="I2172" s="1" t="s">
        <v>9342</v>
      </c>
      <c r="J2172" s="73">
        <v>0.7</v>
      </c>
      <c r="K2172" s="73">
        <v>0.3</v>
      </c>
      <c r="L2172" s="73">
        <v>0.06</v>
      </c>
      <c r="M2172" s="1">
        <v>0.2</v>
      </c>
      <c r="N2172" s="1" t="s">
        <v>975</v>
      </c>
      <c r="O2172" s="1" t="s">
        <v>1474</v>
      </c>
      <c r="P2172" s="1">
        <v>45301010</v>
      </c>
      <c r="Q2172" s="73">
        <v>4042236811</v>
      </c>
      <c r="R2172" s="74">
        <v>25.65</v>
      </c>
      <c r="S2172" s="1" t="s">
        <v>3323</v>
      </c>
      <c r="T2172" s="75">
        <v>7.2785000000000002</v>
      </c>
      <c r="U2172" s="76">
        <v>854709411.57230198</v>
      </c>
      <c r="V2172" s="77">
        <v>854709411.57230198</v>
      </c>
      <c r="W2172" s="77">
        <v>14222294889.323999</v>
      </c>
      <c r="X2172" s="76">
        <v>1.3399012833000001E-3</v>
      </c>
      <c r="Y2172" s="71">
        <v>1</v>
      </c>
      <c r="Z2172" s="71">
        <v>0</v>
      </c>
      <c r="AA2172" s="71">
        <v>0</v>
      </c>
      <c r="AB2172" s="71">
        <v>0</v>
      </c>
      <c r="AC2172" s="73">
        <v>0</v>
      </c>
      <c r="AD2172" s="73">
        <v>1</v>
      </c>
      <c r="AE2172" s="1" t="s">
        <v>3412</v>
      </c>
      <c r="AF2172" s="1" t="s">
        <v>1450</v>
      </c>
      <c r="AG2172" s="1" t="s">
        <v>1585</v>
      </c>
      <c r="AI2172" s="2" t="str">
        <f>INDEX('ISO2-ISO3'!$D$1:$D$249, MATCH($N2172, 'ISO2-ISO3'!$C$1:$C$249, 0))</f>
        <v>CHN</v>
      </c>
      <c r="AJ2172" s="2" t="str">
        <f>INDEX('WB Country Groups'!$C$2:$C$219, MATCH($AI2172, 'WB Country Groups'!$B$2:$B$219, 0))</f>
        <v>East Asia &amp; Pacific</v>
      </c>
    </row>
    <row r="2173" spans="1:36">
      <c r="A2173" s="70">
        <v>45169</v>
      </c>
      <c r="B2173" s="70">
        <v>45169</v>
      </c>
      <c r="C2173" s="71">
        <v>892400</v>
      </c>
      <c r="D2173" s="1" t="s">
        <v>9343</v>
      </c>
      <c r="E2173" s="71">
        <v>6183202</v>
      </c>
      <c r="G2173" s="1" t="s">
        <v>9344</v>
      </c>
      <c r="H2173" s="72" t="s">
        <v>9345</v>
      </c>
      <c r="I2173" s="1" t="s">
        <v>9346</v>
      </c>
      <c r="J2173" s="73">
        <v>0.4</v>
      </c>
      <c r="K2173" s="73">
        <v>0.3</v>
      </c>
      <c r="L2173" s="73">
        <v>0.06</v>
      </c>
      <c r="M2173" s="1">
        <v>0.2</v>
      </c>
      <c r="N2173" s="1" t="s">
        <v>975</v>
      </c>
      <c r="O2173" s="1" t="s">
        <v>1467</v>
      </c>
      <c r="P2173" s="1">
        <v>20104020</v>
      </c>
      <c r="Q2173" s="73">
        <v>5369795962</v>
      </c>
      <c r="R2173" s="74">
        <v>3.95</v>
      </c>
      <c r="S2173" s="1" t="s">
        <v>3323</v>
      </c>
      <c r="T2173" s="75">
        <v>7.2785000000000002</v>
      </c>
      <c r="U2173" s="76">
        <v>174849439.16933399</v>
      </c>
      <c r="V2173" s="77">
        <v>174849439.16933399</v>
      </c>
      <c r="W2173" s="77">
        <v>2909480405.1877899</v>
      </c>
      <c r="X2173" s="76">
        <v>2.741060117E-4</v>
      </c>
      <c r="Y2173" s="71">
        <v>0</v>
      </c>
      <c r="Z2173" s="71">
        <v>1</v>
      </c>
      <c r="AA2173" s="71">
        <v>0</v>
      </c>
      <c r="AB2173" s="71">
        <v>0</v>
      </c>
      <c r="AC2173" s="73">
        <v>0</v>
      </c>
      <c r="AD2173" s="73">
        <v>1</v>
      </c>
      <c r="AE2173" s="1" t="s">
        <v>3412</v>
      </c>
      <c r="AF2173" s="1" t="s">
        <v>1450</v>
      </c>
      <c r="AG2173" s="1" t="s">
        <v>1585</v>
      </c>
      <c r="AI2173" s="2" t="str">
        <f>INDEX('ISO2-ISO3'!$D$1:$D$249, MATCH($N2173, 'ISO2-ISO3'!$C$1:$C$249, 0))</f>
        <v>CHN</v>
      </c>
      <c r="AJ2173" s="2" t="str">
        <f>INDEX('WB Country Groups'!$C$2:$C$219, MATCH($AI2173, 'WB Country Groups'!$B$2:$B$219, 0))</f>
        <v>East Asia &amp; Pacific</v>
      </c>
    </row>
    <row r="2174" spans="1:36">
      <c r="A2174" s="70">
        <v>45169</v>
      </c>
      <c r="B2174" s="70">
        <v>45169</v>
      </c>
      <c r="C2174" s="71">
        <v>892400</v>
      </c>
      <c r="D2174" s="1" t="s">
        <v>9347</v>
      </c>
      <c r="E2174" s="71">
        <v>6183602</v>
      </c>
      <c r="G2174" s="1" t="s">
        <v>9348</v>
      </c>
      <c r="H2174" s="72" t="s">
        <v>9349</v>
      </c>
      <c r="I2174" s="1" t="s">
        <v>9350</v>
      </c>
      <c r="J2174" s="73">
        <v>0.55000000000000004</v>
      </c>
      <c r="K2174" s="73">
        <v>0.3</v>
      </c>
      <c r="L2174" s="73">
        <v>0.06</v>
      </c>
      <c r="M2174" s="1">
        <v>0.2</v>
      </c>
      <c r="N2174" s="1" t="s">
        <v>975</v>
      </c>
      <c r="O2174" s="1" t="s">
        <v>1462</v>
      </c>
      <c r="P2174" s="1">
        <v>15101030</v>
      </c>
      <c r="Q2174" s="73">
        <v>402868579</v>
      </c>
      <c r="R2174" s="74">
        <v>63.92</v>
      </c>
      <c r="S2174" s="1" t="s">
        <v>3323</v>
      </c>
      <c r="T2174" s="75">
        <v>7.2785000000000002</v>
      </c>
      <c r="U2174" s="76">
        <v>212280219.02600801</v>
      </c>
      <c r="V2174" s="77">
        <v>212280219.02600801</v>
      </c>
      <c r="W2174" s="77">
        <v>3532325528.7481799</v>
      </c>
      <c r="X2174" s="76">
        <v>3.3278507759999999E-4</v>
      </c>
      <c r="Y2174" s="71">
        <v>0</v>
      </c>
      <c r="Z2174" s="71">
        <v>1</v>
      </c>
      <c r="AA2174" s="71">
        <v>0</v>
      </c>
      <c r="AB2174" s="71">
        <v>0</v>
      </c>
      <c r="AC2174" s="73">
        <v>0</v>
      </c>
      <c r="AD2174" s="73">
        <v>1</v>
      </c>
      <c r="AE2174" s="1" t="s">
        <v>3324</v>
      </c>
      <c r="AF2174" s="1" t="s">
        <v>1450</v>
      </c>
      <c r="AG2174" s="1" t="s">
        <v>1585</v>
      </c>
      <c r="AI2174" s="2" t="str">
        <f>INDEX('ISO2-ISO3'!$D$1:$D$249, MATCH($N2174, 'ISO2-ISO3'!$C$1:$C$249, 0))</f>
        <v>CHN</v>
      </c>
      <c r="AJ2174" s="2" t="str">
        <f>INDEX('WB Country Groups'!$C$2:$C$219, MATCH($AI2174, 'WB Country Groups'!$B$2:$B$219, 0))</f>
        <v>East Asia &amp; Pacific</v>
      </c>
    </row>
    <row r="2175" spans="1:36">
      <c r="A2175" s="70">
        <v>45169</v>
      </c>
      <c r="B2175" s="70">
        <v>45169</v>
      </c>
      <c r="C2175" s="71">
        <v>892400</v>
      </c>
      <c r="D2175" s="1" t="s">
        <v>9351</v>
      </c>
      <c r="E2175" s="71">
        <v>6183802</v>
      </c>
      <c r="G2175" s="1" t="s">
        <v>9352</v>
      </c>
      <c r="H2175" s="72" t="s">
        <v>9353</v>
      </c>
      <c r="I2175" s="1" t="s">
        <v>9354</v>
      </c>
      <c r="J2175" s="73">
        <v>0.5</v>
      </c>
      <c r="K2175" s="73">
        <v>0.3</v>
      </c>
      <c r="L2175" s="73">
        <v>0.06</v>
      </c>
      <c r="M2175" s="1">
        <v>0.2</v>
      </c>
      <c r="N2175" s="1" t="s">
        <v>975</v>
      </c>
      <c r="O2175" s="1" t="s">
        <v>1455</v>
      </c>
      <c r="P2175" s="1">
        <v>25501010</v>
      </c>
      <c r="Q2175" s="73">
        <v>5194872040</v>
      </c>
      <c r="R2175" s="74">
        <v>4.6500000000000004</v>
      </c>
      <c r="S2175" s="1" t="s">
        <v>3323</v>
      </c>
      <c r="T2175" s="75">
        <v>7.2785000000000002</v>
      </c>
      <c r="U2175" s="76">
        <v>199130219.02315</v>
      </c>
      <c r="V2175" s="77">
        <v>199130219.02315</v>
      </c>
      <c r="W2175" s="77">
        <v>3313510601.3552399</v>
      </c>
      <c r="X2175" s="76">
        <v>3.121702328E-4</v>
      </c>
      <c r="Y2175" s="71">
        <v>0</v>
      </c>
      <c r="Z2175" s="71">
        <v>1</v>
      </c>
      <c r="AA2175" s="71">
        <v>0</v>
      </c>
      <c r="AB2175" s="71">
        <v>0</v>
      </c>
      <c r="AC2175" s="73">
        <v>1</v>
      </c>
      <c r="AD2175" s="73">
        <v>0</v>
      </c>
      <c r="AE2175" s="1" t="s">
        <v>3324</v>
      </c>
      <c r="AF2175" s="1" t="s">
        <v>1450</v>
      </c>
      <c r="AG2175" s="1" t="s">
        <v>1585</v>
      </c>
      <c r="AI2175" s="2" t="str">
        <f>INDEX('ISO2-ISO3'!$D$1:$D$249, MATCH($N2175, 'ISO2-ISO3'!$C$1:$C$249, 0))</f>
        <v>CHN</v>
      </c>
      <c r="AJ2175" s="2" t="str">
        <f>INDEX('WB Country Groups'!$C$2:$C$219, MATCH($AI2175, 'WB Country Groups'!$B$2:$B$219, 0))</f>
        <v>East Asia &amp; Pacific</v>
      </c>
    </row>
    <row r="2176" spans="1:36">
      <c r="A2176" s="70">
        <v>45169</v>
      </c>
      <c r="B2176" s="70">
        <v>45169</v>
      </c>
      <c r="C2176" s="71">
        <v>892400</v>
      </c>
      <c r="D2176" s="1" t="s">
        <v>9355</v>
      </c>
      <c r="E2176" s="71">
        <v>6184102</v>
      </c>
      <c r="G2176" s="1" t="s">
        <v>9356</v>
      </c>
      <c r="H2176" s="72" t="s">
        <v>9357</v>
      </c>
      <c r="I2176" s="1" t="s">
        <v>9358</v>
      </c>
      <c r="J2176" s="73">
        <v>0.65</v>
      </c>
      <c r="K2176" s="73">
        <v>0.3</v>
      </c>
      <c r="L2176" s="73">
        <v>0.06</v>
      </c>
      <c r="M2176" s="1">
        <v>0.2</v>
      </c>
      <c r="N2176" s="1" t="s">
        <v>975</v>
      </c>
      <c r="O2176" s="1" t="s">
        <v>1474</v>
      </c>
      <c r="P2176" s="1">
        <v>45203020</v>
      </c>
      <c r="Q2176" s="73">
        <v>3416818902</v>
      </c>
      <c r="R2176" s="74">
        <v>15.32</v>
      </c>
      <c r="S2176" s="1" t="s">
        <v>3323</v>
      </c>
      <c r="T2176" s="75">
        <v>7.2785000000000002</v>
      </c>
      <c r="U2176" s="76">
        <v>431509230.57201302</v>
      </c>
      <c r="V2176" s="77">
        <v>431509230.57201302</v>
      </c>
      <c r="W2176" s="77">
        <v>7180278398.2112999</v>
      </c>
      <c r="X2176" s="76">
        <v>6.7646356059999999E-4</v>
      </c>
      <c r="Y2176" s="71">
        <v>1</v>
      </c>
      <c r="Z2176" s="71">
        <v>0</v>
      </c>
      <c r="AA2176" s="71">
        <v>0</v>
      </c>
      <c r="AB2176" s="71">
        <v>0</v>
      </c>
      <c r="AC2176" s="73">
        <v>1</v>
      </c>
      <c r="AD2176" s="73">
        <v>0</v>
      </c>
      <c r="AE2176" s="1" t="s">
        <v>3412</v>
      </c>
      <c r="AF2176" s="1" t="s">
        <v>1450</v>
      </c>
      <c r="AG2176" s="1" t="s">
        <v>1585</v>
      </c>
      <c r="AI2176" s="2" t="str">
        <f>INDEX('ISO2-ISO3'!$D$1:$D$249, MATCH($N2176, 'ISO2-ISO3'!$C$1:$C$249, 0))</f>
        <v>CHN</v>
      </c>
      <c r="AJ2176" s="2" t="str">
        <f>INDEX('WB Country Groups'!$C$2:$C$219, MATCH($AI2176, 'WB Country Groups'!$B$2:$B$219, 0))</f>
        <v>East Asia &amp; Pacific</v>
      </c>
    </row>
    <row r="2177" spans="1:36">
      <c r="A2177" s="70">
        <v>45169</v>
      </c>
      <c r="B2177" s="70">
        <v>45169</v>
      </c>
      <c r="C2177" s="71">
        <v>892400</v>
      </c>
      <c r="D2177" s="1" t="s">
        <v>9359</v>
      </c>
      <c r="E2177" s="71">
        <v>6185902</v>
      </c>
      <c r="G2177" s="1" t="s">
        <v>9360</v>
      </c>
      <c r="H2177" s="72" t="s">
        <v>9361</v>
      </c>
      <c r="I2177" s="1" t="s">
        <v>9362</v>
      </c>
      <c r="J2177" s="73">
        <v>0.5</v>
      </c>
      <c r="K2177" s="73">
        <v>0.3</v>
      </c>
      <c r="L2177" s="73">
        <v>0.06</v>
      </c>
      <c r="M2177" s="1">
        <v>0.2</v>
      </c>
      <c r="N2177" s="1" t="s">
        <v>975</v>
      </c>
      <c r="O2177" s="1" t="s">
        <v>1462</v>
      </c>
      <c r="P2177" s="1">
        <v>15104010</v>
      </c>
      <c r="Q2177" s="73">
        <v>3013897259</v>
      </c>
      <c r="R2177" s="74">
        <v>6.8</v>
      </c>
      <c r="S2177" s="1" t="s">
        <v>3323</v>
      </c>
      <c r="T2177" s="75">
        <v>7.2785000000000002</v>
      </c>
      <c r="U2177" s="76">
        <v>168945535.71092901</v>
      </c>
      <c r="V2177" s="77">
        <v>168945535.71092901</v>
      </c>
      <c r="W2177" s="77">
        <v>2811239933.22543</v>
      </c>
      <c r="X2177" s="76">
        <v>2.648506464E-4</v>
      </c>
      <c r="Y2177" s="71">
        <v>0</v>
      </c>
      <c r="Z2177" s="71">
        <v>1</v>
      </c>
      <c r="AA2177" s="71">
        <v>0</v>
      </c>
      <c r="AB2177" s="71">
        <v>0</v>
      </c>
      <c r="AC2177" s="73">
        <v>1</v>
      </c>
      <c r="AD2177" s="73">
        <v>0</v>
      </c>
      <c r="AE2177" s="1" t="s">
        <v>3324</v>
      </c>
      <c r="AF2177" s="1" t="s">
        <v>1450</v>
      </c>
      <c r="AG2177" s="1" t="s">
        <v>1585</v>
      </c>
      <c r="AI2177" s="2" t="str">
        <f>INDEX('ISO2-ISO3'!$D$1:$D$249, MATCH($N2177, 'ISO2-ISO3'!$C$1:$C$249, 0))</f>
        <v>CHN</v>
      </c>
      <c r="AJ2177" s="2" t="str">
        <f>INDEX('WB Country Groups'!$C$2:$C$219, MATCH($AI2177, 'WB Country Groups'!$B$2:$B$219, 0))</f>
        <v>East Asia &amp; Pacific</v>
      </c>
    </row>
    <row r="2178" spans="1:36">
      <c r="A2178" s="70">
        <v>45169</v>
      </c>
      <c r="B2178" s="70">
        <v>45169</v>
      </c>
      <c r="C2178" s="71">
        <v>892400</v>
      </c>
      <c r="D2178" s="1" t="s">
        <v>9363</v>
      </c>
      <c r="E2178" s="71">
        <v>6190801</v>
      </c>
      <c r="G2178" s="1" t="s">
        <v>9364</v>
      </c>
      <c r="H2178" s="72" t="s">
        <v>9365</v>
      </c>
      <c r="I2178" s="1" t="s">
        <v>9366</v>
      </c>
      <c r="J2178" s="73">
        <v>0.3</v>
      </c>
      <c r="K2178" s="73">
        <v>0.3</v>
      </c>
      <c r="L2178" s="73">
        <v>0.3</v>
      </c>
      <c r="M2178" s="1">
        <v>1</v>
      </c>
      <c r="N2178" s="1" t="s">
        <v>1305</v>
      </c>
      <c r="O2178" s="1" t="s">
        <v>1692</v>
      </c>
      <c r="P2178" s="1">
        <v>50102010</v>
      </c>
      <c r="Q2178" s="73">
        <v>2077841204</v>
      </c>
      <c r="R2178" s="74">
        <v>107.86</v>
      </c>
      <c r="S2178" s="1" t="s">
        <v>1573</v>
      </c>
      <c r="T2178" s="75">
        <v>18.934999999999999</v>
      </c>
      <c r="U2178" s="76">
        <v>3550820474.2028999</v>
      </c>
      <c r="V2178" s="77">
        <v>3550820474.2028999</v>
      </c>
      <c r="W2178" s="77">
        <v>11836068247.343</v>
      </c>
      <c r="X2178" s="76">
        <v>5.5665104954999997E-3</v>
      </c>
      <c r="Y2178" s="71">
        <v>1</v>
      </c>
      <c r="Z2178" s="71">
        <v>0</v>
      </c>
      <c r="AA2178" s="71">
        <v>0</v>
      </c>
      <c r="AB2178" s="71">
        <v>0</v>
      </c>
      <c r="AC2178" s="73">
        <v>1</v>
      </c>
      <c r="AD2178" s="73">
        <v>0</v>
      </c>
      <c r="AE2178" s="1" t="s">
        <v>1574</v>
      </c>
      <c r="AF2178" s="1" t="s">
        <v>1450</v>
      </c>
      <c r="AG2178" s="1" t="s">
        <v>1451</v>
      </c>
      <c r="AI2178" s="2" t="str">
        <f>INDEX('ISO2-ISO3'!$D$1:$D$249, MATCH($N2178, 'ISO2-ISO3'!$C$1:$C$249, 0))</f>
        <v>ZAF</v>
      </c>
      <c r="AJ2178" s="2" t="str">
        <f>INDEX('WB Country Groups'!$C$2:$C$219, MATCH($AI2178, 'WB Country Groups'!$B$2:$B$219, 0))</f>
        <v>Sub-Saharan Africa</v>
      </c>
    </row>
    <row r="2179" spans="1:36">
      <c r="A2179" s="70">
        <v>45169</v>
      </c>
      <c r="B2179" s="70">
        <v>45169</v>
      </c>
      <c r="C2179" s="71">
        <v>892400</v>
      </c>
      <c r="D2179" s="1" t="s">
        <v>9367</v>
      </c>
      <c r="E2179" s="71">
        <v>6192001</v>
      </c>
      <c r="F2179" s="1" t="s">
        <v>9368</v>
      </c>
      <c r="G2179" s="1" t="s">
        <v>9369</v>
      </c>
      <c r="H2179" s="72">
        <v>6491318</v>
      </c>
      <c r="I2179" s="1" t="s">
        <v>9370</v>
      </c>
      <c r="J2179" s="73">
        <v>0.6</v>
      </c>
      <c r="K2179" s="73">
        <v>0.6</v>
      </c>
      <c r="L2179" s="73">
        <v>0.6</v>
      </c>
      <c r="M2179" s="1">
        <v>1</v>
      </c>
      <c r="N2179" s="1" t="s">
        <v>975</v>
      </c>
      <c r="O2179" s="1" t="s">
        <v>1474</v>
      </c>
      <c r="P2179" s="1">
        <v>45203015</v>
      </c>
      <c r="Q2179" s="73">
        <v>1108791736</v>
      </c>
      <c r="R2179" s="74">
        <v>17.8</v>
      </c>
      <c r="S2179" s="1" t="s">
        <v>1565</v>
      </c>
      <c r="T2179" s="75">
        <v>7.8417500000000002</v>
      </c>
      <c r="U2179" s="76">
        <v>1510108807.4065101</v>
      </c>
      <c r="V2179" s="77">
        <v>1510108807.4065101</v>
      </c>
      <c r="W2179" s="77">
        <v>2516848012.3441801</v>
      </c>
      <c r="X2179" s="76">
        <v>2.3673504721E-3</v>
      </c>
      <c r="Y2179" s="71">
        <v>0</v>
      </c>
      <c r="Z2179" s="71">
        <v>1</v>
      </c>
      <c r="AA2179" s="71">
        <v>0</v>
      </c>
      <c r="AB2179" s="71">
        <v>0</v>
      </c>
      <c r="AC2179" s="73">
        <v>1</v>
      </c>
      <c r="AD2179" s="73">
        <v>0</v>
      </c>
      <c r="AE2179" s="1" t="s">
        <v>1566</v>
      </c>
      <c r="AF2179" s="1" t="s">
        <v>1450</v>
      </c>
      <c r="AG2179" s="1" t="s">
        <v>3300</v>
      </c>
      <c r="AI2179" s="2" t="str">
        <f>INDEX('ISO2-ISO3'!$D$1:$D$249, MATCH($N2179, 'ISO2-ISO3'!$C$1:$C$249, 0))</f>
        <v>CHN</v>
      </c>
      <c r="AJ2179" s="2" t="str">
        <f>INDEX('WB Country Groups'!$C$2:$C$219, MATCH($AI2179, 'WB Country Groups'!$B$2:$B$219, 0))</f>
        <v>East Asia &amp; Pacific</v>
      </c>
    </row>
    <row r="2180" spans="1:36">
      <c r="A2180" s="70">
        <v>45169</v>
      </c>
      <c r="B2180" s="70">
        <v>45169</v>
      </c>
      <c r="C2180" s="71">
        <v>892400</v>
      </c>
      <c r="D2180" s="1" t="s">
        <v>9371</v>
      </c>
      <c r="E2180" s="71">
        <v>6195802</v>
      </c>
      <c r="G2180" s="1" t="s">
        <v>9372</v>
      </c>
      <c r="H2180" s="72" t="s">
        <v>9373</v>
      </c>
      <c r="I2180" s="1" t="s">
        <v>9374</v>
      </c>
      <c r="J2180" s="73">
        <v>0.6</v>
      </c>
      <c r="K2180" s="73">
        <v>0.3</v>
      </c>
      <c r="L2180" s="73">
        <v>0.06</v>
      </c>
      <c r="M2180" s="1">
        <v>0.2</v>
      </c>
      <c r="N2180" s="1" t="s">
        <v>975</v>
      </c>
      <c r="O2180" s="1" t="s">
        <v>1462</v>
      </c>
      <c r="P2180" s="1">
        <v>15104020</v>
      </c>
      <c r="Q2180" s="73">
        <v>980889000</v>
      </c>
      <c r="R2180" s="74">
        <v>28.59</v>
      </c>
      <c r="S2180" s="1" t="s">
        <v>3323</v>
      </c>
      <c r="T2180" s="75">
        <v>7.2785000000000002</v>
      </c>
      <c r="U2180" s="76">
        <v>231176339.98763499</v>
      </c>
      <c r="V2180" s="77">
        <v>231176339.98763499</v>
      </c>
      <c r="W2180" s="77">
        <v>3846755440.1799698</v>
      </c>
      <c r="X2180" s="76">
        <v>3.6240793700000003E-4</v>
      </c>
      <c r="Y2180" s="71">
        <v>0</v>
      </c>
      <c r="Z2180" s="71">
        <v>1</v>
      </c>
      <c r="AA2180" s="71">
        <v>0</v>
      </c>
      <c r="AB2180" s="71">
        <v>0</v>
      </c>
      <c r="AC2180" s="73">
        <v>0</v>
      </c>
      <c r="AD2180" s="73">
        <v>1</v>
      </c>
      <c r="AE2180" s="1" t="s">
        <v>3412</v>
      </c>
      <c r="AF2180" s="1" t="s">
        <v>1450</v>
      </c>
      <c r="AG2180" s="1" t="s">
        <v>1585</v>
      </c>
      <c r="AI2180" s="2" t="str">
        <f>INDEX('ISO2-ISO3'!$D$1:$D$249, MATCH($N2180, 'ISO2-ISO3'!$C$1:$C$249, 0))</f>
        <v>CHN</v>
      </c>
      <c r="AJ2180" s="2" t="str">
        <f>INDEX('WB Country Groups'!$C$2:$C$219, MATCH($AI2180, 'WB Country Groups'!$B$2:$B$219, 0))</f>
        <v>East Asia &amp; Pacific</v>
      </c>
    </row>
    <row r="2181" spans="1:36">
      <c r="A2181" s="70">
        <v>45169</v>
      </c>
      <c r="B2181" s="70">
        <v>45169</v>
      </c>
      <c r="C2181" s="71">
        <v>892400</v>
      </c>
      <c r="D2181" s="1" t="s">
        <v>9375</v>
      </c>
      <c r="E2181" s="71">
        <v>6196502</v>
      </c>
      <c r="G2181" s="1" t="s">
        <v>9376</v>
      </c>
      <c r="H2181" s="72" t="s">
        <v>9377</v>
      </c>
      <c r="I2181" s="1" t="s">
        <v>9378</v>
      </c>
      <c r="J2181" s="73">
        <v>0.45</v>
      </c>
      <c r="K2181" s="73">
        <v>0.3</v>
      </c>
      <c r="L2181" s="73">
        <v>0.06</v>
      </c>
      <c r="M2181" s="1">
        <v>0.2</v>
      </c>
      <c r="N2181" s="1" t="s">
        <v>975</v>
      </c>
      <c r="O2181" s="1" t="s">
        <v>1474</v>
      </c>
      <c r="P2181" s="1">
        <v>45301020</v>
      </c>
      <c r="Q2181" s="73">
        <v>4989018727</v>
      </c>
      <c r="R2181" s="74">
        <v>15.71</v>
      </c>
      <c r="S2181" s="1" t="s">
        <v>3323</v>
      </c>
      <c r="T2181" s="75">
        <v>7.2785000000000002</v>
      </c>
      <c r="U2181" s="76">
        <v>646101401.67207503</v>
      </c>
      <c r="V2181" s="77">
        <v>646101401.67207503</v>
      </c>
      <c r="W2181" s="77">
        <v>10751074620.884199</v>
      </c>
      <c r="X2181" s="76">
        <v>1.0128730133000001E-3</v>
      </c>
      <c r="Y2181" s="71">
        <v>1</v>
      </c>
      <c r="Z2181" s="71">
        <v>0</v>
      </c>
      <c r="AA2181" s="71">
        <v>0</v>
      </c>
      <c r="AB2181" s="71">
        <v>0</v>
      </c>
      <c r="AC2181" s="73">
        <v>0</v>
      </c>
      <c r="AD2181" s="73">
        <v>1</v>
      </c>
      <c r="AE2181" s="1" t="s">
        <v>3324</v>
      </c>
      <c r="AF2181" s="1" t="s">
        <v>1450</v>
      </c>
      <c r="AG2181" s="1" t="s">
        <v>1585</v>
      </c>
      <c r="AI2181" s="2" t="str">
        <f>INDEX('ISO2-ISO3'!$D$1:$D$249, MATCH($N2181, 'ISO2-ISO3'!$C$1:$C$249, 0))</f>
        <v>CHN</v>
      </c>
      <c r="AJ2181" s="2" t="str">
        <f>INDEX('WB Country Groups'!$C$2:$C$219, MATCH($AI2181, 'WB Country Groups'!$B$2:$B$219, 0))</f>
        <v>East Asia &amp; Pacific</v>
      </c>
    </row>
    <row r="2182" spans="1:36">
      <c r="A2182" s="70">
        <v>45169</v>
      </c>
      <c r="B2182" s="70">
        <v>45169</v>
      </c>
      <c r="C2182" s="71">
        <v>892400</v>
      </c>
      <c r="D2182" s="1" t="s">
        <v>9379</v>
      </c>
      <c r="E2182" s="71">
        <v>6197302</v>
      </c>
      <c r="G2182" s="1" t="s">
        <v>9380</v>
      </c>
      <c r="H2182" s="72" t="s">
        <v>9381</v>
      </c>
      <c r="I2182" s="1" t="s">
        <v>9382</v>
      </c>
      <c r="J2182" s="73">
        <v>0.4</v>
      </c>
      <c r="K2182" s="73">
        <v>0.3</v>
      </c>
      <c r="L2182" s="73">
        <v>0.06</v>
      </c>
      <c r="M2182" s="1">
        <v>0.2</v>
      </c>
      <c r="N2182" s="1" t="s">
        <v>975</v>
      </c>
      <c r="O2182" s="1" t="s">
        <v>1484</v>
      </c>
      <c r="P2182" s="1">
        <v>40203020</v>
      </c>
      <c r="Q2182" s="73">
        <v>6645109124</v>
      </c>
      <c r="R2182" s="74">
        <v>4.22</v>
      </c>
      <c r="S2182" s="1" t="s">
        <v>3323</v>
      </c>
      <c r="T2182" s="75">
        <v>7.2785000000000002</v>
      </c>
      <c r="U2182" s="76">
        <v>231165986.15055299</v>
      </c>
      <c r="V2182" s="77">
        <v>231165986.15055299</v>
      </c>
      <c r="W2182" s="77">
        <v>3846583153.1754999</v>
      </c>
      <c r="X2182" s="76">
        <v>3.623917057E-4</v>
      </c>
      <c r="Y2182" s="71">
        <v>0</v>
      </c>
      <c r="Z2182" s="71">
        <v>1</v>
      </c>
      <c r="AA2182" s="71">
        <v>0</v>
      </c>
      <c r="AB2182" s="71">
        <v>0</v>
      </c>
      <c r="AC2182" s="73">
        <v>1</v>
      </c>
      <c r="AD2182" s="73">
        <v>0</v>
      </c>
      <c r="AE2182" s="1" t="s">
        <v>3324</v>
      </c>
      <c r="AF2182" s="1" t="s">
        <v>1450</v>
      </c>
      <c r="AG2182" s="1" t="s">
        <v>1585</v>
      </c>
      <c r="AI2182" s="2" t="str">
        <f>INDEX('ISO2-ISO3'!$D$1:$D$249, MATCH($N2182, 'ISO2-ISO3'!$C$1:$C$249, 0))</f>
        <v>CHN</v>
      </c>
      <c r="AJ2182" s="2" t="str">
        <f>INDEX('WB Country Groups'!$C$2:$C$219, MATCH($AI2182, 'WB Country Groups'!$B$2:$B$219, 0))</f>
        <v>East Asia &amp; Pacific</v>
      </c>
    </row>
    <row r="2183" spans="1:36">
      <c r="A2183" s="70">
        <v>45169</v>
      </c>
      <c r="B2183" s="70">
        <v>45169</v>
      </c>
      <c r="C2183" s="71">
        <v>892400</v>
      </c>
      <c r="D2183" s="1" t="s">
        <v>9383</v>
      </c>
      <c r="E2183" s="71">
        <v>6197402</v>
      </c>
      <c r="G2183" s="1" t="s">
        <v>9384</v>
      </c>
      <c r="H2183" s="72" t="s">
        <v>9385</v>
      </c>
      <c r="I2183" s="1" t="s">
        <v>9386</v>
      </c>
      <c r="J2183" s="73">
        <v>0.55000000000000004</v>
      </c>
      <c r="K2183" s="73">
        <v>0.3</v>
      </c>
      <c r="L2183" s="73">
        <v>0.06</v>
      </c>
      <c r="M2183" s="1">
        <v>0.2</v>
      </c>
      <c r="N2183" s="1" t="s">
        <v>975</v>
      </c>
      <c r="O2183" s="1" t="s">
        <v>1474</v>
      </c>
      <c r="P2183" s="1">
        <v>45103010</v>
      </c>
      <c r="Q2183" s="73">
        <v>860205342</v>
      </c>
      <c r="R2183" s="74">
        <v>43.2</v>
      </c>
      <c r="S2183" s="1" t="s">
        <v>3323</v>
      </c>
      <c r="T2183" s="75">
        <v>7.2785000000000002</v>
      </c>
      <c r="U2183" s="76">
        <v>306334031.25149399</v>
      </c>
      <c r="V2183" s="77">
        <v>306334031.25149399</v>
      </c>
      <c r="W2183" s="77">
        <v>5097373292.1456203</v>
      </c>
      <c r="X2183" s="76">
        <v>4.8023030519999999E-4</v>
      </c>
      <c r="Y2183" s="71">
        <v>0</v>
      </c>
      <c r="Z2183" s="71">
        <v>1</v>
      </c>
      <c r="AA2183" s="71">
        <v>0</v>
      </c>
      <c r="AB2183" s="71">
        <v>0</v>
      </c>
      <c r="AC2183" s="73">
        <v>0</v>
      </c>
      <c r="AD2183" s="73">
        <v>1</v>
      </c>
      <c r="AE2183" s="1" t="s">
        <v>3324</v>
      </c>
      <c r="AF2183" s="1" t="s">
        <v>1450</v>
      </c>
      <c r="AG2183" s="1" t="s">
        <v>1585</v>
      </c>
      <c r="AI2183" s="2" t="str">
        <f>INDEX('ISO2-ISO3'!$D$1:$D$249, MATCH($N2183, 'ISO2-ISO3'!$C$1:$C$249, 0))</f>
        <v>CHN</v>
      </c>
      <c r="AJ2183" s="2" t="str">
        <f>INDEX('WB Country Groups'!$C$2:$C$219, MATCH($AI2183, 'WB Country Groups'!$B$2:$B$219, 0))</f>
        <v>East Asia &amp; Pacific</v>
      </c>
    </row>
    <row r="2184" spans="1:36">
      <c r="A2184" s="70">
        <v>45169</v>
      </c>
      <c r="B2184" s="70">
        <v>45169</v>
      </c>
      <c r="C2184" s="71">
        <v>892400</v>
      </c>
      <c r="D2184" s="1" t="s">
        <v>9387</v>
      </c>
      <c r="E2184" s="71">
        <v>6197802</v>
      </c>
      <c r="G2184" s="1" t="s">
        <v>9388</v>
      </c>
      <c r="H2184" s="72" t="s">
        <v>9389</v>
      </c>
      <c r="I2184" s="1" t="s">
        <v>9390</v>
      </c>
      <c r="J2184" s="73">
        <v>0.5</v>
      </c>
      <c r="K2184" s="73">
        <v>0.3</v>
      </c>
      <c r="L2184" s="73">
        <v>0.06</v>
      </c>
      <c r="M2184" s="1">
        <v>0.2</v>
      </c>
      <c r="N2184" s="1" t="s">
        <v>975</v>
      </c>
      <c r="O2184" s="1" t="s">
        <v>1467</v>
      </c>
      <c r="P2184" s="1">
        <v>20106020</v>
      </c>
      <c r="Q2184" s="73">
        <v>1948419929</v>
      </c>
      <c r="R2184" s="74">
        <v>10.06</v>
      </c>
      <c r="S2184" s="1" t="s">
        <v>3323</v>
      </c>
      <c r="T2184" s="75">
        <v>7.2785000000000002</v>
      </c>
      <c r="U2184" s="76">
        <v>161580857.201951</v>
      </c>
      <c r="V2184" s="77">
        <v>161580857.201951</v>
      </c>
      <c r="W2184" s="77">
        <v>2688692283.57795</v>
      </c>
      <c r="X2184" s="76">
        <v>2.5330526959999999E-4</v>
      </c>
      <c r="Y2184" s="71">
        <v>0</v>
      </c>
      <c r="Z2184" s="71">
        <v>1</v>
      </c>
      <c r="AA2184" s="71">
        <v>0</v>
      </c>
      <c r="AB2184" s="71">
        <v>0</v>
      </c>
      <c r="AC2184" s="73">
        <v>0</v>
      </c>
      <c r="AD2184" s="73">
        <v>1</v>
      </c>
      <c r="AE2184" s="1" t="s">
        <v>3324</v>
      </c>
      <c r="AF2184" s="1" t="s">
        <v>1450</v>
      </c>
      <c r="AG2184" s="1" t="s">
        <v>1585</v>
      </c>
      <c r="AI2184" s="2" t="str">
        <f>INDEX('ISO2-ISO3'!$D$1:$D$249, MATCH($N2184, 'ISO2-ISO3'!$C$1:$C$249, 0))</f>
        <v>CHN</v>
      </c>
      <c r="AJ2184" s="2" t="str">
        <f>INDEX('WB Country Groups'!$C$2:$C$219, MATCH($AI2184, 'WB Country Groups'!$B$2:$B$219, 0))</f>
        <v>East Asia &amp; Pacific</v>
      </c>
    </row>
    <row r="2185" spans="1:36">
      <c r="A2185" s="70">
        <v>45169</v>
      </c>
      <c r="B2185" s="70">
        <v>45169</v>
      </c>
      <c r="C2185" s="71">
        <v>892400</v>
      </c>
      <c r="D2185" s="1" t="s">
        <v>9391</v>
      </c>
      <c r="E2185" s="71">
        <v>6197902</v>
      </c>
      <c r="G2185" s="1" t="s">
        <v>9392</v>
      </c>
      <c r="H2185" s="72" t="s">
        <v>9393</v>
      </c>
      <c r="I2185" s="1" t="s">
        <v>9394</v>
      </c>
      <c r="J2185" s="73">
        <v>0.75</v>
      </c>
      <c r="K2185" s="73">
        <v>0.3</v>
      </c>
      <c r="L2185" s="73">
        <v>0.06</v>
      </c>
      <c r="M2185" s="1">
        <v>0.2</v>
      </c>
      <c r="N2185" s="1" t="s">
        <v>975</v>
      </c>
      <c r="O2185" s="1" t="s">
        <v>1467</v>
      </c>
      <c r="P2185" s="1">
        <v>20104010</v>
      </c>
      <c r="Q2185" s="73">
        <v>3412949652</v>
      </c>
      <c r="R2185" s="74">
        <v>14.57</v>
      </c>
      <c r="S2185" s="1" t="s">
        <v>3323</v>
      </c>
      <c r="T2185" s="75">
        <v>7.2785000000000002</v>
      </c>
      <c r="U2185" s="76">
        <v>409919706.77727598</v>
      </c>
      <c r="V2185" s="77">
        <v>409919706.77727598</v>
      </c>
      <c r="W2185" s="77">
        <v>6821030483.3392801</v>
      </c>
      <c r="X2185" s="76">
        <v>6.426183376E-4</v>
      </c>
      <c r="Y2185" s="71">
        <v>1</v>
      </c>
      <c r="Z2185" s="71">
        <v>0</v>
      </c>
      <c r="AA2185" s="71">
        <v>0</v>
      </c>
      <c r="AB2185" s="71">
        <v>0</v>
      </c>
      <c r="AC2185" s="73">
        <v>0.65</v>
      </c>
      <c r="AD2185" s="73">
        <v>0.35</v>
      </c>
      <c r="AE2185" s="1" t="s">
        <v>3324</v>
      </c>
      <c r="AF2185" s="1" t="s">
        <v>1450</v>
      </c>
      <c r="AG2185" s="1" t="s">
        <v>1585</v>
      </c>
      <c r="AI2185" s="2" t="str">
        <f>INDEX('ISO2-ISO3'!$D$1:$D$249, MATCH($N2185, 'ISO2-ISO3'!$C$1:$C$249, 0))</f>
        <v>CHN</v>
      </c>
      <c r="AJ2185" s="2" t="str">
        <f>INDEX('WB Country Groups'!$C$2:$C$219, MATCH($AI2185, 'WB Country Groups'!$B$2:$B$219, 0))</f>
        <v>East Asia &amp; Pacific</v>
      </c>
    </row>
    <row r="2186" spans="1:36">
      <c r="A2186" s="70">
        <v>45169</v>
      </c>
      <c r="B2186" s="70">
        <v>45169</v>
      </c>
      <c r="C2186" s="71">
        <v>892400</v>
      </c>
      <c r="D2186" s="1" t="s">
        <v>9395</v>
      </c>
      <c r="E2186" s="71">
        <v>6198002</v>
      </c>
      <c r="G2186" s="1" t="s">
        <v>9396</v>
      </c>
      <c r="H2186" s="72" t="s">
        <v>9397</v>
      </c>
      <c r="I2186" s="1" t="s">
        <v>9398</v>
      </c>
      <c r="J2186" s="73">
        <v>0.55000000000000004</v>
      </c>
      <c r="K2186" s="73">
        <v>0.3</v>
      </c>
      <c r="L2186" s="73">
        <v>0.06</v>
      </c>
      <c r="M2186" s="1">
        <v>0.2</v>
      </c>
      <c r="N2186" s="1" t="s">
        <v>975</v>
      </c>
      <c r="O2186" s="1" t="s">
        <v>1467</v>
      </c>
      <c r="P2186" s="1">
        <v>20106020</v>
      </c>
      <c r="Q2186" s="73">
        <v>1870661251</v>
      </c>
      <c r="R2186" s="74">
        <v>10.18</v>
      </c>
      <c r="S2186" s="1" t="s">
        <v>3323</v>
      </c>
      <c r="T2186" s="75">
        <v>7.2785000000000002</v>
      </c>
      <c r="U2186" s="76">
        <v>156982880.00423199</v>
      </c>
      <c r="V2186" s="77">
        <v>156982880.00423199</v>
      </c>
      <c r="W2186" s="77">
        <v>2612182318.06809</v>
      </c>
      <c r="X2186" s="76">
        <v>2.4609716419999998E-4</v>
      </c>
      <c r="Y2186" s="71">
        <v>0</v>
      </c>
      <c r="Z2186" s="71">
        <v>1</v>
      </c>
      <c r="AA2186" s="71">
        <v>0</v>
      </c>
      <c r="AB2186" s="71">
        <v>0</v>
      </c>
      <c r="AC2186" s="73">
        <v>0</v>
      </c>
      <c r="AD2186" s="73">
        <v>1</v>
      </c>
      <c r="AE2186" s="1" t="s">
        <v>3324</v>
      </c>
      <c r="AF2186" s="1" t="s">
        <v>1450</v>
      </c>
      <c r="AG2186" s="1" t="s">
        <v>1585</v>
      </c>
      <c r="AI2186" s="2" t="str">
        <f>INDEX('ISO2-ISO3'!$D$1:$D$249, MATCH($N2186, 'ISO2-ISO3'!$C$1:$C$249, 0))</f>
        <v>CHN</v>
      </c>
      <c r="AJ2186" s="2" t="str">
        <f>INDEX('WB Country Groups'!$C$2:$C$219, MATCH($AI2186, 'WB Country Groups'!$B$2:$B$219, 0))</f>
        <v>East Asia &amp; Pacific</v>
      </c>
    </row>
    <row r="2187" spans="1:36">
      <c r="A2187" s="70">
        <v>45169</v>
      </c>
      <c r="B2187" s="70">
        <v>45169</v>
      </c>
      <c r="C2187" s="71">
        <v>892400</v>
      </c>
      <c r="D2187" s="1" t="s">
        <v>9399</v>
      </c>
      <c r="E2187" s="71">
        <v>6198202</v>
      </c>
      <c r="G2187" s="1" t="s">
        <v>9400</v>
      </c>
      <c r="H2187" s="72" t="s">
        <v>9401</v>
      </c>
      <c r="I2187" s="1" t="s">
        <v>9402</v>
      </c>
      <c r="J2187" s="73">
        <v>0.45</v>
      </c>
      <c r="K2187" s="73">
        <v>0.3</v>
      </c>
      <c r="L2187" s="73">
        <v>0.06</v>
      </c>
      <c r="M2187" s="1">
        <v>0.2</v>
      </c>
      <c r="N2187" s="1" t="s">
        <v>975</v>
      </c>
      <c r="O2187" s="1" t="s">
        <v>1467</v>
      </c>
      <c r="P2187" s="1">
        <v>20107010</v>
      </c>
      <c r="Q2187" s="73">
        <v>1982456140</v>
      </c>
      <c r="R2187" s="74">
        <v>16.829999999999998</v>
      </c>
      <c r="S2187" s="1" t="s">
        <v>3323</v>
      </c>
      <c r="T2187" s="75">
        <v>7.2785000000000002</v>
      </c>
      <c r="U2187" s="76">
        <v>275040765.29119998</v>
      </c>
      <c r="V2187" s="77">
        <v>275040765.29119998</v>
      </c>
      <c r="W2187" s="77">
        <v>4576655899.1797199</v>
      </c>
      <c r="X2187" s="76">
        <v>4.311728283E-4</v>
      </c>
      <c r="Y2187" s="71">
        <v>0</v>
      </c>
      <c r="Z2187" s="71">
        <v>1</v>
      </c>
      <c r="AA2187" s="71">
        <v>0</v>
      </c>
      <c r="AB2187" s="71">
        <v>0</v>
      </c>
      <c r="AC2187" s="73">
        <v>0.65</v>
      </c>
      <c r="AD2187" s="73">
        <v>0.35</v>
      </c>
      <c r="AE2187" s="1" t="s">
        <v>3324</v>
      </c>
      <c r="AF2187" s="1" t="s">
        <v>1450</v>
      </c>
      <c r="AG2187" s="1" t="s">
        <v>1585</v>
      </c>
      <c r="AI2187" s="2" t="str">
        <f>INDEX('ISO2-ISO3'!$D$1:$D$249, MATCH($N2187, 'ISO2-ISO3'!$C$1:$C$249, 0))</f>
        <v>CHN</v>
      </c>
      <c r="AJ2187" s="2" t="str">
        <f>INDEX('WB Country Groups'!$C$2:$C$219, MATCH($AI2187, 'WB Country Groups'!$B$2:$B$219, 0))</f>
        <v>East Asia &amp; Pacific</v>
      </c>
    </row>
    <row r="2188" spans="1:36">
      <c r="A2188" s="70">
        <v>45169</v>
      </c>
      <c r="B2188" s="70">
        <v>45169</v>
      </c>
      <c r="C2188" s="71">
        <v>892400</v>
      </c>
      <c r="D2188" s="1" t="s">
        <v>9403</v>
      </c>
      <c r="E2188" s="71">
        <v>6198902</v>
      </c>
      <c r="G2188" s="1" t="s">
        <v>9404</v>
      </c>
      <c r="H2188" s="72" t="s">
        <v>9405</v>
      </c>
      <c r="I2188" s="1" t="s">
        <v>9406</v>
      </c>
      <c r="J2188" s="73">
        <v>0.45</v>
      </c>
      <c r="K2188" s="73">
        <v>0.3</v>
      </c>
      <c r="L2188" s="73">
        <v>0.06</v>
      </c>
      <c r="M2188" s="1">
        <v>0.2</v>
      </c>
      <c r="N2188" s="1" t="s">
        <v>975</v>
      </c>
      <c r="O2188" s="1" t="s">
        <v>1474</v>
      </c>
      <c r="P2188" s="1">
        <v>45203015</v>
      </c>
      <c r="Q2188" s="73">
        <v>1626712074</v>
      </c>
      <c r="R2188" s="74">
        <v>16.41</v>
      </c>
      <c r="S2188" s="1" t="s">
        <v>3323</v>
      </c>
      <c r="T2188" s="75">
        <v>7.2785000000000002</v>
      </c>
      <c r="U2188" s="76">
        <v>220053679.75000301</v>
      </c>
      <c r="V2188" s="77">
        <v>220053679.75000301</v>
      </c>
      <c r="W2188" s="77">
        <v>3661675281.1088901</v>
      </c>
      <c r="X2188" s="76">
        <v>3.449712895E-4</v>
      </c>
      <c r="Y2188" s="71">
        <v>0</v>
      </c>
      <c r="Z2188" s="71">
        <v>1</v>
      </c>
      <c r="AA2188" s="71">
        <v>0</v>
      </c>
      <c r="AB2188" s="71">
        <v>0</v>
      </c>
      <c r="AC2188" s="73">
        <v>0</v>
      </c>
      <c r="AD2188" s="73">
        <v>1</v>
      </c>
      <c r="AE2188" s="1" t="s">
        <v>3412</v>
      </c>
      <c r="AF2188" s="1" t="s">
        <v>1450</v>
      </c>
      <c r="AG2188" s="1" t="s">
        <v>1585</v>
      </c>
      <c r="AI2188" s="2" t="str">
        <f>INDEX('ISO2-ISO3'!$D$1:$D$249, MATCH($N2188, 'ISO2-ISO3'!$C$1:$C$249, 0))</f>
        <v>CHN</v>
      </c>
      <c r="AJ2188" s="2" t="str">
        <f>INDEX('WB Country Groups'!$C$2:$C$219, MATCH($AI2188, 'WB Country Groups'!$B$2:$B$219, 0))</f>
        <v>East Asia &amp; Pacific</v>
      </c>
    </row>
    <row r="2189" spans="1:36">
      <c r="A2189" s="70">
        <v>45169</v>
      </c>
      <c r="B2189" s="70">
        <v>45169</v>
      </c>
      <c r="C2189" s="71">
        <v>892400</v>
      </c>
      <c r="D2189" s="1" t="s">
        <v>9407</v>
      </c>
      <c r="E2189" s="71">
        <v>6200102</v>
      </c>
      <c r="G2189" s="1" t="s">
        <v>9408</v>
      </c>
      <c r="H2189" s="72" t="s">
        <v>9409</v>
      </c>
      <c r="I2189" s="1" t="s">
        <v>9410</v>
      </c>
      <c r="J2189" s="73">
        <v>0.4</v>
      </c>
      <c r="K2189" s="73">
        <v>0.3</v>
      </c>
      <c r="L2189" s="73">
        <v>0.06</v>
      </c>
      <c r="M2189" s="1">
        <v>0.2</v>
      </c>
      <c r="N2189" s="1" t="s">
        <v>975</v>
      </c>
      <c r="O2189" s="1" t="s">
        <v>1467</v>
      </c>
      <c r="P2189" s="1">
        <v>20103010</v>
      </c>
      <c r="Q2189" s="73">
        <v>41934432844</v>
      </c>
      <c r="R2189" s="74">
        <v>5.63</v>
      </c>
      <c r="S2189" s="1" t="s">
        <v>3323</v>
      </c>
      <c r="T2189" s="75">
        <v>7.2785000000000002</v>
      </c>
      <c r="U2189" s="76">
        <v>1946204769.4859099</v>
      </c>
      <c r="V2189" s="77">
        <v>1946204769.4859099</v>
      </c>
      <c r="W2189" s="77">
        <v>32384688610.973598</v>
      </c>
      <c r="X2189" s="76">
        <v>3.0510045084999999E-3</v>
      </c>
      <c r="Y2189" s="71">
        <v>1</v>
      </c>
      <c r="Z2189" s="71">
        <v>0</v>
      </c>
      <c r="AA2189" s="71">
        <v>0</v>
      </c>
      <c r="AB2189" s="71">
        <v>0</v>
      </c>
      <c r="AC2189" s="73">
        <v>1</v>
      </c>
      <c r="AD2189" s="73">
        <v>0</v>
      </c>
      <c r="AE2189" s="1" t="s">
        <v>3324</v>
      </c>
      <c r="AF2189" s="1" t="s">
        <v>1450</v>
      </c>
      <c r="AG2189" s="1" t="s">
        <v>1585</v>
      </c>
      <c r="AI2189" s="2" t="str">
        <f>INDEX('ISO2-ISO3'!$D$1:$D$249, MATCH($N2189, 'ISO2-ISO3'!$C$1:$C$249, 0))</f>
        <v>CHN</v>
      </c>
      <c r="AJ2189" s="2" t="str">
        <f>INDEX('WB Country Groups'!$C$2:$C$219, MATCH($AI2189, 'WB Country Groups'!$B$2:$B$219, 0))</f>
        <v>East Asia &amp; Pacific</v>
      </c>
    </row>
    <row r="2190" spans="1:36">
      <c r="A2190" s="70">
        <v>45169</v>
      </c>
      <c r="B2190" s="70">
        <v>45169</v>
      </c>
      <c r="C2190" s="71">
        <v>892400</v>
      </c>
      <c r="D2190" s="1" t="s">
        <v>9411</v>
      </c>
      <c r="E2190" s="71">
        <v>6200204</v>
      </c>
      <c r="G2190" s="1" t="s">
        <v>9412</v>
      </c>
      <c r="H2190" s="72" t="s">
        <v>9413</v>
      </c>
      <c r="I2190" s="1" t="s">
        <v>9414</v>
      </c>
      <c r="J2190" s="73">
        <v>0.35</v>
      </c>
      <c r="K2190" s="73">
        <v>0.3</v>
      </c>
      <c r="L2190" s="73">
        <v>0.06</v>
      </c>
      <c r="M2190" s="1">
        <v>0.2</v>
      </c>
      <c r="N2190" s="1" t="s">
        <v>975</v>
      </c>
      <c r="O2190" s="1" t="s">
        <v>1462</v>
      </c>
      <c r="P2190" s="1">
        <v>15102010</v>
      </c>
      <c r="Q2190" s="73">
        <v>8339006264</v>
      </c>
      <c r="R2190" s="74">
        <v>2.2000000000000002</v>
      </c>
      <c r="S2190" s="1" t="s">
        <v>3323</v>
      </c>
      <c r="T2190" s="75">
        <v>7.2785000000000002</v>
      </c>
      <c r="U2190" s="76">
        <v>151232922.55931899</v>
      </c>
      <c r="V2190" s="77">
        <v>151232922.55931899</v>
      </c>
      <c r="W2190" s="77">
        <v>2761064619.1200399</v>
      </c>
      <c r="X2190" s="76">
        <v>2.3708313520000001E-4</v>
      </c>
      <c r="Y2190" s="71">
        <v>0</v>
      </c>
      <c r="Z2190" s="71">
        <v>1</v>
      </c>
      <c r="AA2190" s="71">
        <v>0</v>
      </c>
      <c r="AB2190" s="71">
        <v>0</v>
      </c>
      <c r="AC2190" s="73">
        <v>1</v>
      </c>
      <c r="AD2190" s="73">
        <v>0</v>
      </c>
      <c r="AE2190" s="1" t="s">
        <v>3324</v>
      </c>
      <c r="AF2190" s="1" t="s">
        <v>1450</v>
      </c>
      <c r="AG2190" s="1" t="s">
        <v>1585</v>
      </c>
      <c r="AI2190" s="2" t="str">
        <f>INDEX('ISO2-ISO3'!$D$1:$D$249, MATCH($N2190, 'ISO2-ISO3'!$C$1:$C$249, 0))</f>
        <v>CHN</v>
      </c>
      <c r="AJ2190" s="2" t="str">
        <f>INDEX('WB Country Groups'!$C$2:$C$219, MATCH($AI2190, 'WB Country Groups'!$B$2:$B$219, 0))</f>
        <v>East Asia &amp; Pacific</v>
      </c>
    </row>
    <row r="2191" spans="1:36">
      <c r="A2191" s="70">
        <v>45169</v>
      </c>
      <c r="B2191" s="70">
        <v>45169</v>
      </c>
      <c r="C2191" s="71">
        <v>892400</v>
      </c>
      <c r="D2191" s="1" t="s">
        <v>9415</v>
      </c>
      <c r="E2191" s="71">
        <v>6200901</v>
      </c>
      <c r="F2191" s="1" t="s">
        <v>9416</v>
      </c>
      <c r="G2191" s="1" t="s">
        <v>9417</v>
      </c>
      <c r="H2191" s="72" t="s">
        <v>9418</v>
      </c>
      <c r="I2191" s="1" t="s">
        <v>9419</v>
      </c>
      <c r="J2191" s="73">
        <v>1</v>
      </c>
      <c r="K2191" s="73">
        <v>1</v>
      </c>
      <c r="L2191" s="73">
        <v>1</v>
      </c>
      <c r="M2191" s="1">
        <v>1</v>
      </c>
      <c r="N2191" s="1" t="s">
        <v>1375</v>
      </c>
      <c r="O2191" s="1" t="s">
        <v>1474</v>
      </c>
      <c r="P2191" s="1">
        <v>45301020</v>
      </c>
      <c r="Q2191" s="73">
        <v>416923664</v>
      </c>
      <c r="R2191" s="74">
        <v>922.89</v>
      </c>
      <c r="S2191" s="1" t="s">
        <v>1448</v>
      </c>
      <c r="T2191" s="75">
        <v>1</v>
      </c>
      <c r="U2191" s="76">
        <v>384774680268.96002</v>
      </c>
      <c r="V2191" s="77">
        <v>384774680268.96002</v>
      </c>
      <c r="W2191" s="77">
        <v>384774680268.96002</v>
      </c>
      <c r="X2191" s="76">
        <v>0.60319926385529998</v>
      </c>
      <c r="Y2191" s="71">
        <v>1</v>
      </c>
      <c r="Z2191" s="71">
        <v>0</v>
      </c>
      <c r="AA2191" s="71">
        <v>0</v>
      </c>
      <c r="AB2191" s="71">
        <v>0</v>
      </c>
      <c r="AC2191" s="73">
        <v>1</v>
      </c>
      <c r="AD2191" s="73">
        <v>0</v>
      </c>
      <c r="AE2191" s="1" t="s">
        <v>1475</v>
      </c>
      <c r="AF2191" s="1" t="s">
        <v>1450</v>
      </c>
      <c r="AG2191" s="1" t="s">
        <v>1451</v>
      </c>
      <c r="AI2191" s="2" t="str">
        <f>INDEX('ISO2-ISO3'!$D$1:$D$249, MATCH($N2191, 'ISO2-ISO3'!$C$1:$C$249, 0))</f>
        <v>USA</v>
      </c>
      <c r="AJ2191" s="2" t="str">
        <f>INDEX('WB Country Groups'!$C$2:$C$219, MATCH($AI2191, 'WB Country Groups'!$B$2:$B$219, 0))</f>
        <v>North America</v>
      </c>
    </row>
    <row r="2192" spans="1:36">
      <c r="A2192" s="70">
        <v>45169</v>
      </c>
      <c r="B2192" s="70">
        <v>45169</v>
      </c>
      <c r="C2192" s="71">
        <v>892400</v>
      </c>
      <c r="D2192" s="1" t="s">
        <v>9420</v>
      </c>
      <c r="E2192" s="71">
        <v>6202902</v>
      </c>
      <c r="G2192" s="1" t="s">
        <v>9421</v>
      </c>
      <c r="H2192" s="72" t="s">
        <v>9422</v>
      </c>
      <c r="I2192" s="1" t="s">
        <v>9423</v>
      </c>
      <c r="J2192" s="73">
        <v>0.35</v>
      </c>
      <c r="K2192" s="73">
        <v>0.3</v>
      </c>
      <c r="L2192" s="73">
        <v>0.06</v>
      </c>
      <c r="M2192" s="1">
        <v>0.2</v>
      </c>
      <c r="N2192" s="1" t="s">
        <v>975</v>
      </c>
      <c r="O2192" s="1" t="s">
        <v>1462</v>
      </c>
      <c r="P2192" s="1">
        <v>15104050</v>
      </c>
      <c r="Q2192" s="73">
        <v>2481037228</v>
      </c>
      <c r="R2192" s="74">
        <v>11.73</v>
      </c>
      <c r="S2192" s="1" t="s">
        <v>3323</v>
      </c>
      <c r="T2192" s="75">
        <v>7.2785000000000002</v>
      </c>
      <c r="U2192" s="76">
        <v>239905749.95760101</v>
      </c>
      <c r="V2192" s="77">
        <v>239905749.95760101</v>
      </c>
      <c r="W2192" s="77">
        <v>3992012110.0161901</v>
      </c>
      <c r="X2192" s="76">
        <v>3.760927608E-4</v>
      </c>
      <c r="Y2192" s="71">
        <v>0</v>
      </c>
      <c r="Z2192" s="71">
        <v>1</v>
      </c>
      <c r="AA2192" s="71">
        <v>0</v>
      </c>
      <c r="AB2192" s="71">
        <v>0</v>
      </c>
      <c r="AC2192" s="73">
        <v>1</v>
      </c>
      <c r="AD2192" s="73">
        <v>0</v>
      </c>
      <c r="AE2192" s="1" t="s">
        <v>3324</v>
      </c>
      <c r="AF2192" s="1" t="s">
        <v>1450</v>
      </c>
      <c r="AG2192" s="1" t="s">
        <v>1585</v>
      </c>
      <c r="AI2192" s="2" t="str">
        <f>INDEX('ISO2-ISO3'!$D$1:$D$249, MATCH($N2192, 'ISO2-ISO3'!$C$1:$C$249, 0))</f>
        <v>CHN</v>
      </c>
      <c r="AJ2192" s="2" t="str">
        <f>INDEX('WB Country Groups'!$C$2:$C$219, MATCH($AI2192, 'WB Country Groups'!$B$2:$B$219, 0))</f>
        <v>East Asia &amp; Pacific</v>
      </c>
    </row>
    <row r="2193" spans="1:36">
      <c r="A2193" s="70">
        <v>45169</v>
      </c>
      <c r="B2193" s="70">
        <v>45169</v>
      </c>
      <c r="C2193" s="71">
        <v>892400</v>
      </c>
      <c r="D2193" s="1" t="s">
        <v>9424</v>
      </c>
      <c r="E2193" s="71">
        <v>6203502</v>
      </c>
      <c r="G2193" s="1" t="s">
        <v>9425</v>
      </c>
      <c r="H2193" s="72" t="s">
        <v>9426</v>
      </c>
      <c r="I2193" s="1" t="s">
        <v>9427</v>
      </c>
      <c r="J2193" s="73">
        <v>0.7</v>
      </c>
      <c r="K2193" s="73">
        <v>0.3</v>
      </c>
      <c r="L2193" s="73">
        <v>0.06</v>
      </c>
      <c r="M2193" s="1">
        <v>0.2</v>
      </c>
      <c r="N2193" s="1" t="s">
        <v>975</v>
      </c>
      <c r="O2193" s="1" t="s">
        <v>1474</v>
      </c>
      <c r="P2193" s="1">
        <v>45103010</v>
      </c>
      <c r="Q2193" s="73">
        <v>2323084333</v>
      </c>
      <c r="R2193" s="74">
        <v>54.83</v>
      </c>
      <c r="S2193" s="1" t="s">
        <v>3323</v>
      </c>
      <c r="T2193" s="75">
        <v>7.2785000000000002</v>
      </c>
      <c r="U2193" s="76">
        <v>1050007946.5141701</v>
      </c>
      <c r="V2193" s="77">
        <v>1050007946.5141701</v>
      </c>
      <c r="W2193" s="77">
        <v>17472046580.1199</v>
      </c>
      <c r="X2193" s="76">
        <v>1.6460647045E-3</v>
      </c>
      <c r="Y2193" s="71">
        <v>1</v>
      </c>
      <c r="Z2193" s="71">
        <v>0</v>
      </c>
      <c r="AA2193" s="71">
        <v>0</v>
      </c>
      <c r="AB2193" s="71">
        <v>0</v>
      </c>
      <c r="AC2193" s="73">
        <v>0</v>
      </c>
      <c r="AD2193" s="73">
        <v>1</v>
      </c>
      <c r="AE2193" s="1" t="s">
        <v>3412</v>
      </c>
      <c r="AF2193" s="1" t="s">
        <v>1450</v>
      </c>
      <c r="AG2193" s="1" t="s">
        <v>1585</v>
      </c>
      <c r="AI2193" s="2" t="str">
        <f>INDEX('ISO2-ISO3'!$D$1:$D$249, MATCH($N2193, 'ISO2-ISO3'!$C$1:$C$249, 0))</f>
        <v>CHN</v>
      </c>
      <c r="AJ2193" s="2" t="str">
        <f>INDEX('WB Country Groups'!$C$2:$C$219, MATCH($AI2193, 'WB Country Groups'!$B$2:$B$219, 0))</f>
        <v>East Asia &amp; Pacific</v>
      </c>
    </row>
    <row r="2194" spans="1:36">
      <c r="A2194" s="70">
        <v>45169</v>
      </c>
      <c r="B2194" s="70">
        <v>45169</v>
      </c>
      <c r="C2194" s="71">
        <v>892400</v>
      </c>
      <c r="D2194" s="1" t="s">
        <v>9428</v>
      </c>
      <c r="E2194" s="71">
        <v>6204102</v>
      </c>
      <c r="G2194" s="1" t="s">
        <v>9429</v>
      </c>
      <c r="H2194" s="72" t="s">
        <v>9430</v>
      </c>
      <c r="I2194" s="1" t="s">
        <v>9431</v>
      </c>
      <c r="J2194" s="73">
        <v>0.5</v>
      </c>
      <c r="K2194" s="73">
        <v>0.3</v>
      </c>
      <c r="L2194" s="73">
        <v>0.06</v>
      </c>
      <c r="M2194" s="1">
        <v>0.2</v>
      </c>
      <c r="N2194" s="1" t="s">
        <v>975</v>
      </c>
      <c r="O2194" s="1" t="s">
        <v>1447</v>
      </c>
      <c r="P2194" s="1">
        <v>35202010</v>
      </c>
      <c r="Q2194" s="73">
        <v>1178523492</v>
      </c>
      <c r="R2194" s="74">
        <v>17.55</v>
      </c>
      <c r="S2194" s="1" t="s">
        <v>3323</v>
      </c>
      <c r="T2194" s="75">
        <v>7.2785000000000002</v>
      </c>
      <c r="U2194" s="76">
        <v>170500135.61530501</v>
      </c>
      <c r="V2194" s="77">
        <v>170500135.61530501</v>
      </c>
      <c r="W2194" s="77">
        <v>2837108348.82445</v>
      </c>
      <c r="X2194" s="76">
        <v>2.6728774409999999E-4</v>
      </c>
      <c r="Y2194" s="71">
        <v>0</v>
      </c>
      <c r="Z2194" s="71">
        <v>1</v>
      </c>
      <c r="AA2194" s="71">
        <v>0</v>
      </c>
      <c r="AB2194" s="71">
        <v>0</v>
      </c>
      <c r="AC2194" s="73">
        <v>0</v>
      </c>
      <c r="AD2194" s="73">
        <v>1</v>
      </c>
      <c r="AE2194" s="1" t="s">
        <v>3412</v>
      </c>
      <c r="AF2194" s="1" t="s">
        <v>1450</v>
      </c>
      <c r="AG2194" s="1" t="s">
        <v>1585</v>
      </c>
      <c r="AI2194" s="2" t="str">
        <f>INDEX('ISO2-ISO3'!$D$1:$D$249, MATCH($N2194, 'ISO2-ISO3'!$C$1:$C$249, 0))</f>
        <v>CHN</v>
      </c>
      <c r="AJ2194" s="2" t="str">
        <f>INDEX('WB Country Groups'!$C$2:$C$219, MATCH($AI2194, 'WB Country Groups'!$B$2:$B$219, 0))</f>
        <v>East Asia &amp; Pacific</v>
      </c>
    </row>
    <row r="2195" spans="1:36">
      <c r="A2195" s="70">
        <v>45169</v>
      </c>
      <c r="B2195" s="70">
        <v>45169</v>
      </c>
      <c r="C2195" s="71">
        <v>892400</v>
      </c>
      <c r="D2195" s="1" t="s">
        <v>9432</v>
      </c>
      <c r="E2195" s="71">
        <v>6205802</v>
      </c>
      <c r="G2195" s="1" t="s">
        <v>9433</v>
      </c>
      <c r="H2195" s="72" t="s">
        <v>9434</v>
      </c>
      <c r="I2195" s="1" t="s">
        <v>9435</v>
      </c>
      <c r="J2195" s="73">
        <v>0.55000000000000004</v>
      </c>
      <c r="K2195" s="73">
        <v>0.3</v>
      </c>
      <c r="L2195" s="73">
        <v>0.06</v>
      </c>
      <c r="M2195" s="1">
        <v>0.2</v>
      </c>
      <c r="N2195" s="1" t="s">
        <v>975</v>
      </c>
      <c r="O2195" s="1" t="s">
        <v>1455</v>
      </c>
      <c r="P2195" s="1">
        <v>25301020</v>
      </c>
      <c r="Q2195" s="73">
        <v>1118858874</v>
      </c>
      <c r="R2195" s="74">
        <v>17.37</v>
      </c>
      <c r="S2195" s="1" t="s">
        <v>3323</v>
      </c>
      <c r="T2195" s="75">
        <v>7.2785000000000002</v>
      </c>
      <c r="U2195" s="76">
        <v>160208108.60518</v>
      </c>
      <c r="V2195" s="77">
        <v>160208108.60518</v>
      </c>
      <c r="W2195" s="77">
        <v>2665849858.9037299</v>
      </c>
      <c r="X2195" s="76">
        <v>2.5115325439999998E-4</v>
      </c>
      <c r="Y2195" s="71">
        <v>0</v>
      </c>
      <c r="Z2195" s="71">
        <v>1</v>
      </c>
      <c r="AA2195" s="71">
        <v>0</v>
      </c>
      <c r="AB2195" s="71">
        <v>0</v>
      </c>
      <c r="AC2195" s="73">
        <v>0.5</v>
      </c>
      <c r="AD2195" s="73">
        <v>0.5</v>
      </c>
      <c r="AE2195" s="1" t="s">
        <v>3324</v>
      </c>
      <c r="AF2195" s="1" t="s">
        <v>1450</v>
      </c>
      <c r="AG2195" s="1" t="s">
        <v>1585</v>
      </c>
      <c r="AI2195" s="2" t="str">
        <f>INDEX('ISO2-ISO3'!$D$1:$D$249, MATCH($N2195, 'ISO2-ISO3'!$C$1:$C$249, 0))</f>
        <v>CHN</v>
      </c>
      <c r="AJ2195" s="2" t="str">
        <f>INDEX('WB Country Groups'!$C$2:$C$219, MATCH($AI2195, 'WB Country Groups'!$B$2:$B$219, 0))</f>
        <v>East Asia &amp; Pacific</v>
      </c>
    </row>
    <row r="2196" spans="1:36">
      <c r="A2196" s="70">
        <v>45169</v>
      </c>
      <c r="B2196" s="70">
        <v>45169</v>
      </c>
      <c r="C2196" s="71">
        <v>892400</v>
      </c>
      <c r="D2196" s="1" t="s">
        <v>9436</v>
      </c>
      <c r="E2196" s="71">
        <v>6208202</v>
      </c>
      <c r="G2196" s="1" t="s">
        <v>9437</v>
      </c>
      <c r="H2196" s="72" t="s">
        <v>9438</v>
      </c>
      <c r="I2196" s="1" t="s">
        <v>9439</v>
      </c>
      <c r="J2196" s="73">
        <v>0.7</v>
      </c>
      <c r="K2196" s="73">
        <v>0.3</v>
      </c>
      <c r="L2196" s="73">
        <v>0.06</v>
      </c>
      <c r="M2196" s="1">
        <v>0.2</v>
      </c>
      <c r="N2196" s="1" t="s">
        <v>975</v>
      </c>
      <c r="O2196" s="1" t="s">
        <v>1447</v>
      </c>
      <c r="P2196" s="1">
        <v>35202010</v>
      </c>
      <c r="Q2196" s="73">
        <v>404709790</v>
      </c>
      <c r="R2196" s="74">
        <v>137.5</v>
      </c>
      <c r="S2196" s="1" t="s">
        <v>3323</v>
      </c>
      <c r="T2196" s="75">
        <v>7.2785000000000002</v>
      </c>
      <c r="U2196" s="76">
        <v>458728552.24290699</v>
      </c>
      <c r="V2196" s="77">
        <v>458728552.24290699</v>
      </c>
      <c r="W2196" s="77">
        <v>7633205690.5160398</v>
      </c>
      <c r="X2196" s="76">
        <v>7.1913444210000002E-4</v>
      </c>
      <c r="Y2196" s="71">
        <v>1</v>
      </c>
      <c r="Z2196" s="71">
        <v>0</v>
      </c>
      <c r="AA2196" s="71">
        <v>0</v>
      </c>
      <c r="AB2196" s="71">
        <v>0</v>
      </c>
      <c r="AC2196" s="73">
        <v>0</v>
      </c>
      <c r="AD2196" s="73">
        <v>1</v>
      </c>
      <c r="AE2196" s="1" t="s">
        <v>3412</v>
      </c>
      <c r="AF2196" s="1" t="s">
        <v>1450</v>
      </c>
      <c r="AG2196" s="1" t="s">
        <v>1585</v>
      </c>
      <c r="AI2196" s="2" t="str">
        <f>INDEX('ISO2-ISO3'!$D$1:$D$249, MATCH($N2196, 'ISO2-ISO3'!$C$1:$C$249, 0))</f>
        <v>CHN</v>
      </c>
      <c r="AJ2196" s="2" t="str">
        <f>INDEX('WB Country Groups'!$C$2:$C$219, MATCH($AI2196, 'WB Country Groups'!$B$2:$B$219, 0))</f>
        <v>East Asia &amp; Pacific</v>
      </c>
    </row>
    <row r="2197" spans="1:36">
      <c r="A2197" s="70">
        <v>45169</v>
      </c>
      <c r="B2197" s="70">
        <v>45169</v>
      </c>
      <c r="C2197" s="71">
        <v>892400</v>
      </c>
      <c r="D2197" s="1" t="s">
        <v>9440</v>
      </c>
      <c r="E2197" s="71">
        <v>6208602</v>
      </c>
      <c r="G2197" s="1" t="s">
        <v>9441</v>
      </c>
      <c r="H2197" s="72" t="s">
        <v>9442</v>
      </c>
      <c r="I2197" s="1" t="s">
        <v>9443</v>
      </c>
      <c r="J2197" s="73">
        <v>0.6</v>
      </c>
      <c r="K2197" s="73">
        <v>0.3</v>
      </c>
      <c r="L2197" s="73">
        <v>0.06</v>
      </c>
      <c r="M2197" s="1">
        <v>0.2</v>
      </c>
      <c r="N2197" s="1" t="s">
        <v>975</v>
      </c>
      <c r="O2197" s="1" t="s">
        <v>1467</v>
      </c>
      <c r="P2197" s="1">
        <v>20106020</v>
      </c>
      <c r="Q2197" s="73">
        <v>1392558982</v>
      </c>
      <c r="R2197" s="74">
        <v>15.25</v>
      </c>
      <c r="S2197" s="1" t="s">
        <v>3323</v>
      </c>
      <c r="T2197" s="75">
        <v>7.2785000000000002</v>
      </c>
      <c r="U2197" s="76">
        <v>175062371.16576201</v>
      </c>
      <c r="V2197" s="77">
        <v>175062371.16576201</v>
      </c>
      <c r="W2197" s="77">
        <v>2913023576.2393298</v>
      </c>
      <c r="X2197" s="76">
        <v>2.744398185E-4</v>
      </c>
      <c r="Y2197" s="71">
        <v>0</v>
      </c>
      <c r="Z2197" s="71">
        <v>1</v>
      </c>
      <c r="AA2197" s="71">
        <v>0</v>
      </c>
      <c r="AB2197" s="71">
        <v>0</v>
      </c>
      <c r="AC2197" s="73">
        <v>0</v>
      </c>
      <c r="AD2197" s="73">
        <v>1</v>
      </c>
      <c r="AE2197" s="1" t="s">
        <v>3412</v>
      </c>
      <c r="AF2197" s="1" t="s">
        <v>1450</v>
      </c>
      <c r="AG2197" s="1" t="s">
        <v>1585</v>
      </c>
      <c r="AI2197" s="2" t="str">
        <f>INDEX('ISO2-ISO3'!$D$1:$D$249, MATCH($N2197, 'ISO2-ISO3'!$C$1:$C$249, 0))</f>
        <v>CHN</v>
      </c>
      <c r="AJ2197" s="2" t="str">
        <f>INDEX('WB Country Groups'!$C$2:$C$219, MATCH($AI2197, 'WB Country Groups'!$B$2:$B$219, 0))</f>
        <v>East Asia &amp; Pacific</v>
      </c>
    </row>
    <row r="2198" spans="1:36">
      <c r="A2198" s="70">
        <v>45169</v>
      </c>
      <c r="B2198" s="70">
        <v>45169</v>
      </c>
      <c r="C2198" s="71">
        <v>892400</v>
      </c>
      <c r="D2198" s="1" t="s">
        <v>9444</v>
      </c>
      <c r="E2198" s="71">
        <v>6212002</v>
      </c>
      <c r="G2198" s="1" t="s">
        <v>9445</v>
      </c>
      <c r="H2198" s="72" t="s">
        <v>9446</v>
      </c>
      <c r="I2198" s="1" t="s">
        <v>9447</v>
      </c>
      <c r="J2198" s="73">
        <v>0.6</v>
      </c>
      <c r="K2198" s="73">
        <v>0.3</v>
      </c>
      <c r="L2198" s="73">
        <v>0.06</v>
      </c>
      <c r="M2198" s="1">
        <v>0.2</v>
      </c>
      <c r="N2198" s="1" t="s">
        <v>975</v>
      </c>
      <c r="O2198" s="1" t="s">
        <v>1548</v>
      </c>
      <c r="P2198" s="1">
        <v>55105020</v>
      </c>
      <c r="Q2198" s="73">
        <v>3909227441</v>
      </c>
      <c r="R2198" s="74">
        <v>6.03</v>
      </c>
      <c r="S2198" s="1" t="s">
        <v>3323</v>
      </c>
      <c r="T2198" s="75">
        <v>7.2785000000000002</v>
      </c>
      <c r="U2198" s="76">
        <v>194320050.58099899</v>
      </c>
      <c r="V2198" s="77">
        <v>194320050.58099899</v>
      </c>
      <c r="W2198" s="77">
        <v>3233469790.8466201</v>
      </c>
      <c r="X2198" s="76">
        <v>3.0462948180000002E-4</v>
      </c>
      <c r="Y2198" s="71">
        <v>0</v>
      </c>
      <c r="Z2198" s="71">
        <v>1</v>
      </c>
      <c r="AA2198" s="71">
        <v>0</v>
      </c>
      <c r="AB2198" s="71">
        <v>0</v>
      </c>
      <c r="AC2198" s="73">
        <v>1</v>
      </c>
      <c r="AD2198" s="73">
        <v>0</v>
      </c>
      <c r="AE2198" s="1" t="s">
        <v>3412</v>
      </c>
      <c r="AF2198" s="1" t="s">
        <v>1450</v>
      </c>
      <c r="AG2198" s="1" t="s">
        <v>1585</v>
      </c>
      <c r="AI2198" s="2" t="str">
        <f>INDEX('ISO2-ISO3'!$D$1:$D$249, MATCH($N2198, 'ISO2-ISO3'!$C$1:$C$249, 0))</f>
        <v>CHN</v>
      </c>
      <c r="AJ2198" s="2" t="str">
        <f>INDEX('WB Country Groups'!$C$2:$C$219, MATCH($AI2198, 'WB Country Groups'!$B$2:$B$219, 0))</f>
        <v>East Asia &amp; Pacific</v>
      </c>
    </row>
    <row r="2199" spans="1:36">
      <c r="A2199" s="70">
        <v>45169</v>
      </c>
      <c r="B2199" s="70">
        <v>45169</v>
      </c>
      <c r="C2199" s="71">
        <v>892400</v>
      </c>
      <c r="D2199" s="1" t="s">
        <v>9448</v>
      </c>
      <c r="E2199" s="71">
        <v>6212302</v>
      </c>
      <c r="G2199" s="1" t="s">
        <v>9449</v>
      </c>
      <c r="H2199" s="72" t="s">
        <v>9450</v>
      </c>
      <c r="I2199" s="1" t="s">
        <v>9451</v>
      </c>
      <c r="J2199" s="73">
        <v>0.45</v>
      </c>
      <c r="K2199" s="73">
        <v>0.3</v>
      </c>
      <c r="L2199" s="73">
        <v>0.06</v>
      </c>
      <c r="M2199" s="1">
        <v>0.2</v>
      </c>
      <c r="N2199" s="1" t="s">
        <v>975</v>
      </c>
      <c r="O2199" s="1" t="s">
        <v>1462</v>
      </c>
      <c r="P2199" s="1">
        <v>15101010</v>
      </c>
      <c r="Q2199" s="73">
        <v>3871026315</v>
      </c>
      <c r="R2199" s="74">
        <v>5.18</v>
      </c>
      <c r="S2199" s="1" t="s">
        <v>3323</v>
      </c>
      <c r="T2199" s="75">
        <v>7.2785000000000002</v>
      </c>
      <c r="U2199" s="76">
        <v>165297104.994436</v>
      </c>
      <c r="V2199" s="77">
        <v>165297104.994436</v>
      </c>
      <c r="W2199" s="77">
        <v>2750530343.7079902</v>
      </c>
      <c r="X2199" s="76">
        <v>2.5913111530000003E-4</v>
      </c>
      <c r="Y2199" s="71">
        <v>0</v>
      </c>
      <c r="Z2199" s="71">
        <v>1</v>
      </c>
      <c r="AA2199" s="71">
        <v>0</v>
      </c>
      <c r="AB2199" s="71">
        <v>0</v>
      </c>
      <c r="AC2199" s="73">
        <v>0</v>
      </c>
      <c r="AD2199" s="73">
        <v>1</v>
      </c>
      <c r="AE2199" s="1" t="s">
        <v>3412</v>
      </c>
      <c r="AF2199" s="1" t="s">
        <v>1450</v>
      </c>
      <c r="AG2199" s="1" t="s">
        <v>1585</v>
      </c>
      <c r="AI2199" s="2" t="str">
        <f>INDEX('ISO2-ISO3'!$D$1:$D$249, MATCH($N2199, 'ISO2-ISO3'!$C$1:$C$249, 0))</f>
        <v>CHN</v>
      </c>
      <c r="AJ2199" s="2" t="str">
        <f>INDEX('WB Country Groups'!$C$2:$C$219, MATCH($AI2199, 'WB Country Groups'!$B$2:$B$219, 0))</f>
        <v>East Asia &amp; Pacific</v>
      </c>
    </row>
    <row r="2200" spans="1:36">
      <c r="A2200" s="70">
        <v>45169</v>
      </c>
      <c r="B2200" s="70">
        <v>45169</v>
      </c>
      <c r="C2200" s="71">
        <v>892400</v>
      </c>
      <c r="D2200" s="1" t="s">
        <v>9452</v>
      </c>
      <c r="E2200" s="71">
        <v>6212402</v>
      </c>
      <c r="G2200" s="1" t="s">
        <v>9453</v>
      </c>
      <c r="H2200" s="72" t="s">
        <v>9454</v>
      </c>
      <c r="I2200" s="1" t="s">
        <v>9455</v>
      </c>
      <c r="J2200" s="73">
        <v>0.5</v>
      </c>
      <c r="K2200" s="73">
        <v>0.3</v>
      </c>
      <c r="L2200" s="73">
        <v>0.06</v>
      </c>
      <c r="M2200" s="1">
        <v>0.2</v>
      </c>
      <c r="N2200" s="1" t="s">
        <v>975</v>
      </c>
      <c r="O2200" s="1" t="s">
        <v>1447</v>
      </c>
      <c r="P2200" s="1">
        <v>35102010</v>
      </c>
      <c r="Q2200" s="73">
        <v>1495879748</v>
      </c>
      <c r="R2200" s="74">
        <v>12.51</v>
      </c>
      <c r="S2200" s="1" t="s">
        <v>3323</v>
      </c>
      <c r="T2200" s="75">
        <v>7.2785000000000002</v>
      </c>
      <c r="U2200" s="76">
        <v>154263562.38906401</v>
      </c>
      <c r="V2200" s="77">
        <v>154263562.38906401</v>
      </c>
      <c r="W2200" s="77">
        <v>2566933094.7683201</v>
      </c>
      <c r="X2200" s="76">
        <v>2.4183417480000001E-4</v>
      </c>
      <c r="Y2200" s="71">
        <v>0</v>
      </c>
      <c r="Z2200" s="71">
        <v>1</v>
      </c>
      <c r="AA2200" s="71">
        <v>0</v>
      </c>
      <c r="AB2200" s="71">
        <v>0</v>
      </c>
      <c r="AC2200" s="73">
        <v>1</v>
      </c>
      <c r="AD2200" s="73">
        <v>0</v>
      </c>
      <c r="AE2200" s="1" t="s">
        <v>3324</v>
      </c>
      <c r="AF2200" s="1" t="s">
        <v>1450</v>
      </c>
      <c r="AG2200" s="1" t="s">
        <v>1585</v>
      </c>
      <c r="AI2200" s="2" t="str">
        <f>INDEX('ISO2-ISO3'!$D$1:$D$249, MATCH($N2200, 'ISO2-ISO3'!$C$1:$C$249, 0))</f>
        <v>CHN</v>
      </c>
      <c r="AJ2200" s="2" t="str">
        <f>INDEX('WB Country Groups'!$C$2:$C$219, MATCH($AI2200, 'WB Country Groups'!$B$2:$B$219, 0))</f>
        <v>East Asia &amp; Pacific</v>
      </c>
    </row>
    <row r="2201" spans="1:36">
      <c r="A2201" s="70">
        <v>45169</v>
      </c>
      <c r="B2201" s="70">
        <v>45169</v>
      </c>
      <c r="C2201" s="71">
        <v>892400</v>
      </c>
      <c r="D2201" s="1" t="s">
        <v>9456</v>
      </c>
      <c r="E2201" s="71">
        <v>6212702</v>
      </c>
      <c r="G2201" s="1" t="s">
        <v>9457</v>
      </c>
      <c r="H2201" s="72" t="s">
        <v>9458</v>
      </c>
      <c r="I2201" s="1" t="s">
        <v>9459</v>
      </c>
      <c r="J2201" s="73">
        <v>0.65</v>
      </c>
      <c r="K2201" s="73">
        <v>0.3</v>
      </c>
      <c r="L2201" s="73">
        <v>0.06</v>
      </c>
      <c r="M2201" s="1">
        <v>0.2</v>
      </c>
      <c r="N2201" s="1" t="s">
        <v>975</v>
      </c>
      <c r="O2201" s="1" t="s">
        <v>1447</v>
      </c>
      <c r="P2201" s="1">
        <v>35201010</v>
      </c>
      <c r="Q2201" s="73">
        <v>1403446035</v>
      </c>
      <c r="R2201" s="74">
        <v>9.39</v>
      </c>
      <c r="S2201" s="1" t="s">
        <v>3323</v>
      </c>
      <c r="T2201" s="75">
        <v>7.2785000000000002</v>
      </c>
      <c r="U2201" s="76">
        <v>108635226.50532401</v>
      </c>
      <c r="V2201" s="77">
        <v>108635226.50532401</v>
      </c>
      <c r="W2201" s="77">
        <v>1807681307.5978701</v>
      </c>
      <c r="X2201" s="76">
        <v>1.7030405589999999E-4</v>
      </c>
      <c r="Y2201" s="71">
        <v>0</v>
      </c>
      <c r="Z2201" s="71">
        <v>1</v>
      </c>
      <c r="AA2201" s="71">
        <v>0</v>
      </c>
      <c r="AB2201" s="71">
        <v>0</v>
      </c>
      <c r="AC2201" s="73">
        <v>0</v>
      </c>
      <c r="AD2201" s="73">
        <v>1</v>
      </c>
      <c r="AE2201" s="1" t="s">
        <v>3412</v>
      </c>
      <c r="AF2201" s="1" t="s">
        <v>1450</v>
      </c>
      <c r="AG2201" s="1" t="s">
        <v>1585</v>
      </c>
      <c r="AI2201" s="2" t="str">
        <f>INDEX('ISO2-ISO3'!$D$1:$D$249, MATCH($N2201, 'ISO2-ISO3'!$C$1:$C$249, 0))</f>
        <v>CHN</v>
      </c>
      <c r="AJ2201" s="2" t="str">
        <f>INDEX('WB Country Groups'!$C$2:$C$219, MATCH($AI2201, 'WB Country Groups'!$B$2:$B$219, 0))</f>
        <v>East Asia &amp; Pacific</v>
      </c>
    </row>
    <row r="2202" spans="1:36">
      <c r="A2202" s="70">
        <v>45169</v>
      </c>
      <c r="B2202" s="70">
        <v>45169</v>
      </c>
      <c r="C2202" s="71">
        <v>892400</v>
      </c>
      <c r="D2202" s="1" t="s">
        <v>9460</v>
      </c>
      <c r="E2202" s="71">
        <v>6212902</v>
      </c>
      <c r="G2202" s="1" t="s">
        <v>9461</v>
      </c>
      <c r="H2202" s="72" t="s">
        <v>9462</v>
      </c>
      <c r="I2202" s="1" t="s">
        <v>9463</v>
      </c>
      <c r="J2202" s="73">
        <v>0.3</v>
      </c>
      <c r="K2202" s="73">
        <v>0.3</v>
      </c>
      <c r="L2202" s="73">
        <v>0.06</v>
      </c>
      <c r="M2202" s="1">
        <v>0.2</v>
      </c>
      <c r="N2202" s="1" t="s">
        <v>975</v>
      </c>
      <c r="O2202" s="1" t="s">
        <v>1462</v>
      </c>
      <c r="P2202" s="1">
        <v>15101010</v>
      </c>
      <c r="Q2202" s="73">
        <v>7039099786</v>
      </c>
      <c r="R2202" s="74">
        <v>14.36</v>
      </c>
      <c r="S2202" s="1" t="s">
        <v>3323</v>
      </c>
      <c r="T2202" s="75">
        <v>7.2785000000000002</v>
      </c>
      <c r="U2202" s="76">
        <v>833260750.92637205</v>
      </c>
      <c r="V2202" s="77">
        <v>833260750.92637205</v>
      </c>
      <c r="W2202" s="77">
        <v>13865390925.7579</v>
      </c>
      <c r="X2202" s="76">
        <v>1.3062768871000001E-3</v>
      </c>
      <c r="Y2202" s="71">
        <v>1</v>
      </c>
      <c r="Z2202" s="71">
        <v>0</v>
      </c>
      <c r="AA2202" s="71">
        <v>0</v>
      </c>
      <c r="AB2202" s="71">
        <v>0</v>
      </c>
      <c r="AC2202" s="73">
        <v>0.5</v>
      </c>
      <c r="AD2202" s="73">
        <v>0.5</v>
      </c>
      <c r="AE2202" s="1" t="s">
        <v>3324</v>
      </c>
      <c r="AF2202" s="1" t="s">
        <v>1450</v>
      </c>
      <c r="AG2202" s="1" t="s">
        <v>1585</v>
      </c>
      <c r="AI2202" s="2" t="str">
        <f>INDEX('ISO2-ISO3'!$D$1:$D$249, MATCH($N2202, 'ISO2-ISO3'!$C$1:$C$249, 0))</f>
        <v>CHN</v>
      </c>
      <c r="AJ2202" s="2" t="str">
        <f>INDEX('WB Country Groups'!$C$2:$C$219, MATCH($AI2202, 'WB Country Groups'!$B$2:$B$219, 0))</f>
        <v>East Asia &amp; Pacific</v>
      </c>
    </row>
    <row r="2203" spans="1:36">
      <c r="A2203" s="70">
        <v>45169</v>
      </c>
      <c r="B2203" s="70">
        <v>45169</v>
      </c>
      <c r="C2203" s="71">
        <v>892400</v>
      </c>
      <c r="D2203" s="1" t="s">
        <v>9464</v>
      </c>
      <c r="E2203" s="71">
        <v>6213002</v>
      </c>
      <c r="G2203" s="1" t="s">
        <v>9465</v>
      </c>
      <c r="H2203" s="72" t="s">
        <v>9466</v>
      </c>
      <c r="I2203" s="1" t="s">
        <v>9467</v>
      </c>
      <c r="J2203" s="73">
        <v>0.4</v>
      </c>
      <c r="K2203" s="73">
        <v>0.3</v>
      </c>
      <c r="L2203" s="73">
        <v>0.06</v>
      </c>
      <c r="M2203" s="1">
        <v>0.2</v>
      </c>
      <c r="N2203" s="1" t="s">
        <v>975</v>
      </c>
      <c r="O2203" s="1" t="s">
        <v>1467</v>
      </c>
      <c r="P2203" s="1">
        <v>20301010</v>
      </c>
      <c r="Q2203" s="73">
        <v>3441710237</v>
      </c>
      <c r="R2203" s="74">
        <v>15.1</v>
      </c>
      <c r="S2203" s="1" t="s">
        <v>3323</v>
      </c>
      <c r="T2203" s="75">
        <v>7.2785000000000002</v>
      </c>
      <c r="U2203" s="76">
        <v>428411001.54180098</v>
      </c>
      <c r="V2203" s="77">
        <v>428411001.54180098</v>
      </c>
      <c r="W2203" s="77">
        <v>7128724119.87325</v>
      </c>
      <c r="X2203" s="76">
        <v>6.7160656360000005E-4</v>
      </c>
      <c r="Y2203" s="71">
        <v>1</v>
      </c>
      <c r="Z2203" s="71">
        <v>0</v>
      </c>
      <c r="AA2203" s="71">
        <v>0</v>
      </c>
      <c r="AB2203" s="71">
        <v>0</v>
      </c>
      <c r="AC2203" s="73">
        <v>0</v>
      </c>
      <c r="AD2203" s="73">
        <v>1</v>
      </c>
      <c r="AE2203" s="1" t="s">
        <v>3324</v>
      </c>
      <c r="AF2203" s="1" t="s">
        <v>1450</v>
      </c>
      <c r="AG2203" s="1" t="s">
        <v>1585</v>
      </c>
      <c r="AI2203" s="2" t="str">
        <f>INDEX('ISO2-ISO3'!$D$1:$D$249, MATCH($N2203, 'ISO2-ISO3'!$C$1:$C$249, 0))</f>
        <v>CHN</v>
      </c>
      <c r="AJ2203" s="2" t="str">
        <f>INDEX('WB Country Groups'!$C$2:$C$219, MATCH($AI2203, 'WB Country Groups'!$B$2:$B$219, 0))</f>
        <v>East Asia &amp; Pacific</v>
      </c>
    </row>
    <row r="2204" spans="1:36">
      <c r="A2204" s="70">
        <v>45169</v>
      </c>
      <c r="B2204" s="70">
        <v>45169</v>
      </c>
      <c r="C2204" s="71">
        <v>892400</v>
      </c>
      <c r="D2204" s="1" t="s">
        <v>9468</v>
      </c>
      <c r="E2204" s="71">
        <v>6220002</v>
      </c>
      <c r="G2204" s="1" t="s">
        <v>9469</v>
      </c>
      <c r="H2204" s="72" t="s">
        <v>9470</v>
      </c>
      <c r="I2204" s="1" t="s">
        <v>9471</v>
      </c>
      <c r="J2204" s="73">
        <v>0.6</v>
      </c>
      <c r="K2204" s="73">
        <v>0.3</v>
      </c>
      <c r="L2204" s="73">
        <v>0.06</v>
      </c>
      <c r="M2204" s="1">
        <v>0.2</v>
      </c>
      <c r="N2204" s="1" t="s">
        <v>975</v>
      </c>
      <c r="O2204" s="1" t="s">
        <v>1462</v>
      </c>
      <c r="P2204" s="1">
        <v>15101050</v>
      </c>
      <c r="Q2204" s="73">
        <v>911895872</v>
      </c>
      <c r="R2204" s="74">
        <v>22.85</v>
      </c>
      <c r="S2204" s="1" t="s">
        <v>3323</v>
      </c>
      <c r="T2204" s="75">
        <v>7.2785000000000002</v>
      </c>
      <c r="U2204" s="76">
        <v>171767430.17269999</v>
      </c>
      <c r="V2204" s="77">
        <v>171767430.17269999</v>
      </c>
      <c r="W2204" s="77">
        <v>2858196026.8854098</v>
      </c>
      <c r="X2204" s="76">
        <v>2.6927444230000002E-4</v>
      </c>
      <c r="Y2204" s="71">
        <v>0</v>
      </c>
      <c r="Z2204" s="71">
        <v>1</v>
      </c>
      <c r="AA2204" s="71">
        <v>0</v>
      </c>
      <c r="AB2204" s="71">
        <v>0</v>
      </c>
      <c r="AC2204" s="73">
        <v>0</v>
      </c>
      <c r="AD2204" s="73">
        <v>1</v>
      </c>
      <c r="AE2204" s="1" t="s">
        <v>3412</v>
      </c>
      <c r="AF2204" s="1" t="s">
        <v>1450</v>
      </c>
      <c r="AG2204" s="1" t="s">
        <v>1585</v>
      </c>
      <c r="AI2204" s="2" t="str">
        <f>INDEX('ISO2-ISO3'!$D$1:$D$249, MATCH($N2204, 'ISO2-ISO3'!$C$1:$C$249, 0))</f>
        <v>CHN</v>
      </c>
      <c r="AJ2204" s="2" t="str">
        <f>INDEX('WB Country Groups'!$C$2:$C$219, MATCH($AI2204, 'WB Country Groups'!$B$2:$B$219, 0))</f>
        <v>East Asia &amp; Pacific</v>
      </c>
    </row>
    <row r="2205" spans="1:36">
      <c r="A2205" s="70">
        <v>45169</v>
      </c>
      <c r="B2205" s="70">
        <v>45169</v>
      </c>
      <c r="C2205" s="71">
        <v>892400</v>
      </c>
      <c r="D2205" s="1" t="s">
        <v>9472</v>
      </c>
      <c r="E2205" s="71">
        <v>6221502</v>
      </c>
      <c r="G2205" s="1" t="s">
        <v>9473</v>
      </c>
      <c r="H2205" s="72" t="s">
        <v>9474</v>
      </c>
      <c r="I2205" s="1" t="s">
        <v>9475</v>
      </c>
      <c r="J2205" s="73">
        <v>0.75</v>
      </c>
      <c r="K2205" s="73">
        <v>0.3</v>
      </c>
      <c r="L2205" s="73">
        <v>0.06</v>
      </c>
      <c r="M2205" s="1">
        <v>0.2</v>
      </c>
      <c r="N2205" s="1" t="s">
        <v>975</v>
      </c>
      <c r="O2205" s="1" t="s">
        <v>1462</v>
      </c>
      <c r="P2205" s="1">
        <v>15104020</v>
      </c>
      <c r="Q2205" s="73">
        <v>259655204</v>
      </c>
      <c r="R2205" s="74">
        <v>51.46</v>
      </c>
      <c r="S2205" s="1" t="s">
        <v>3323</v>
      </c>
      <c r="T2205" s="75">
        <v>7.2785000000000002</v>
      </c>
      <c r="U2205" s="76">
        <v>110147888.695528</v>
      </c>
      <c r="V2205" s="77">
        <v>110147888.695528</v>
      </c>
      <c r="W2205" s="77">
        <v>1832851883.0539601</v>
      </c>
      <c r="X2205" s="76">
        <v>1.7267540920000001E-4</v>
      </c>
      <c r="Y2205" s="71">
        <v>0</v>
      </c>
      <c r="Z2205" s="71">
        <v>1</v>
      </c>
      <c r="AA2205" s="71">
        <v>0</v>
      </c>
      <c r="AB2205" s="71">
        <v>0</v>
      </c>
      <c r="AC2205" s="73">
        <v>0</v>
      </c>
      <c r="AD2205" s="73">
        <v>1</v>
      </c>
      <c r="AE2205" s="1" t="s">
        <v>3412</v>
      </c>
      <c r="AF2205" s="1" t="s">
        <v>1450</v>
      </c>
      <c r="AG2205" s="1" t="s">
        <v>1585</v>
      </c>
      <c r="AI2205" s="2" t="str">
        <f>INDEX('ISO2-ISO3'!$D$1:$D$249, MATCH($N2205, 'ISO2-ISO3'!$C$1:$C$249, 0))</f>
        <v>CHN</v>
      </c>
      <c r="AJ2205" s="2" t="str">
        <f>INDEX('WB Country Groups'!$C$2:$C$219, MATCH($AI2205, 'WB Country Groups'!$B$2:$B$219, 0))</f>
        <v>East Asia &amp; Pacific</v>
      </c>
    </row>
    <row r="2206" spans="1:36">
      <c r="A2206" s="70">
        <v>45169</v>
      </c>
      <c r="B2206" s="70">
        <v>45169</v>
      </c>
      <c r="C2206" s="71">
        <v>892400</v>
      </c>
      <c r="D2206" s="1" t="s">
        <v>9476</v>
      </c>
      <c r="E2206" s="71">
        <v>6221702</v>
      </c>
      <c r="G2206" s="1" t="s">
        <v>9477</v>
      </c>
      <c r="H2206" s="72" t="s">
        <v>9478</v>
      </c>
      <c r="I2206" s="1" t="s">
        <v>9479</v>
      </c>
      <c r="J2206" s="73">
        <v>0.45</v>
      </c>
      <c r="K2206" s="73">
        <v>0.3</v>
      </c>
      <c r="L2206" s="73">
        <v>0.06</v>
      </c>
      <c r="M2206" s="1">
        <v>0.2</v>
      </c>
      <c r="N2206" s="1" t="s">
        <v>975</v>
      </c>
      <c r="O2206" s="1" t="s">
        <v>1462</v>
      </c>
      <c r="P2206" s="1">
        <v>15101030</v>
      </c>
      <c r="Q2206" s="73">
        <v>929138953</v>
      </c>
      <c r="R2206" s="74">
        <v>27.97</v>
      </c>
      <c r="S2206" s="1" t="s">
        <v>3323</v>
      </c>
      <c r="T2206" s="75">
        <v>7.2785000000000002</v>
      </c>
      <c r="U2206" s="76">
        <v>214231090.32418799</v>
      </c>
      <c r="V2206" s="77">
        <v>214231090.32418799</v>
      </c>
      <c r="W2206" s="77">
        <v>3564787868.0159702</v>
      </c>
      <c r="X2206" s="76">
        <v>3.358433977E-4</v>
      </c>
      <c r="Y2206" s="71">
        <v>0</v>
      </c>
      <c r="Z2206" s="71">
        <v>1</v>
      </c>
      <c r="AA2206" s="71">
        <v>0</v>
      </c>
      <c r="AB2206" s="71">
        <v>0</v>
      </c>
      <c r="AC2206" s="73">
        <v>1</v>
      </c>
      <c r="AD2206" s="73">
        <v>0</v>
      </c>
      <c r="AE2206" s="1" t="s">
        <v>3412</v>
      </c>
      <c r="AF2206" s="1" t="s">
        <v>1450</v>
      </c>
      <c r="AG2206" s="1" t="s">
        <v>1585</v>
      </c>
      <c r="AI2206" s="2" t="str">
        <f>INDEX('ISO2-ISO3'!$D$1:$D$249, MATCH($N2206, 'ISO2-ISO3'!$C$1:$C$249, 0))</f>
        <v>CHN</v>
      </c>
      <c r="AJ2206" s="2" t="str">
        <f>INDEX('WB Country Groups'!$C$2:$C$219, MATCH($AI2206, 'WB Country Groups'!$B$2:$B$219, 0))</f>
        <v>East Asia &amp; Pacific</v>
      </c>
    </row>
    <row r="2207" spans="1:36">
      <c r="A2207" s="70">
        <v>45169</v>
      </c>
      <c r="B2207" s="70">
        <v>45169</v>
      </c>
      <c r="C2207" s="71">
        <v>892400</v>
      </c>
      <c r="D2207" s="1" t="s">
        <v>9480</v>
      </c>
      <c r="E2207" s="71">
        <v>6224402</v>
      </c>
      <c r="G2207" s="1" t="s">
        <v>9481</v>
      </c>
      <c r="H2207" s="72" t="s">
        <v>9482</v>
      </c>
      <c r="I2207" s="1" t="s">
        <v>9483</v>
      </c>
      <c r="J2207" s="73">
        <v>0.35</v>
      </c>
      <c r="K2207" s="73">
        <v>0.3</v>
      </c>
      <c r="L2207" s="73">
        <v>0.06</v>
      </c>
      <c r="M2207" s="1">
        <v>0.2</v>
      </c>
      <c r="N2207" s="1" t="s">
        <v>975</v>
      </c>
      <c r="O2207" s="1" t="s">
        <v>1564</v>
      </c>
      <c r="P2207" s="1">
        <v>60201010</v>
      </c>
      <c r="Q2207" s="73">
        <v>11425309602</v>
      </c>
      <c r="R2207" s="74">
        <v>4</v>
      </c>
      <c r="S2207" s="1" t="s">
        <v>3323</v>
      </c>
      <c r="T2207" s="75">
        <v>7.2785000000000002</v>
      </c>
      <c r="U2207" s="76">
        <v>376736182.52112401</v>
      </c>
      <c r="V2207" s="77">
        <v>376736182.52112401</v>
      </c>
      <c r="W2207" s="77">
        <v>6268859346.51999</v>
      </c>
      <c r="X2207" s="76">
        <v>5.9059756169999999E-4</v>
      </c>
      <c r="Y2207" s="71">
        <v>1</v>
      </c>
      <c r="Z2207" s="71">
        <v>0</v>
      </c>
      <c r="AA2207" s="71">
        <v>0</v>
      </c>
      <c r="AB2207" s="71">
        <v>0</v>
      </c>
      <c r="AC2207" s="73">
        <v>1</v>
      </c>
      <c r="AD2207" s="73">
        <v>0</v>
      </c>
      <c r="AE2207" s="1" t="s">
        <v>3324</v>
      </c>
      <c r="AF2207" s="1" t="s">
        <v>1450</v>
      </c>
      <c r="AG2207" s="1" t="s">
        <v>1585</v>
      </c>
      <c r="AI2207" s="2" t="str">
        <f>INDEX('ISO2-ISO3'!$D$1:$D$249, MATCH($N2207, 'ISO2-ISO3'!$C$1:$C$249, 0))</f>
        <v>CHN</v>
      </c>
      <c r="AJ2207" s="2" t="str">
        <f>INDEX('WB Country Groups'!$C$2:$C$219, MATCH($AI2207, 'WB Country Groups'!$B$2:$B$219, 0))</f>
        <v>East Asia &amp; Pacific</v>
      </c>
    </row>
    <row r="2208" spans="1:36">
      <c r="A2208" s="70">
        <v>45169</v>
      </c>
      <c r="B2208" s="70">
        <v>45169</v>
      </c>
      <c r="C2208" s="71">
        <v>892400</v>
      </c>
      <c r="D2208" s="1" t="s">
        <v>9484</v>
      </c>
      <c r="E2208" s="71">
        <v>6225502</v>
      </c>
      <c r="G2208" s="1" t="s">
        <v>9485</v>
      </c>
      <c r="H2208" s="72" t="s">
        <v>9486</v>
      </c>
      <c r="I2208" s="1" t="s">
        <v>9487</v>
      </c>
      <c r="J2208" s="73">
        <v>0.25</v>
      </c>
      <c r="K2208" s="73">
        <v>0.25</v>
      </c>
      <c r="L2208" s="73">
        <v>0.05</v>
      </c>
      <c r="M2208" s="1">
        <v>0.2</v>
      </c>
      <c r="N2208" s="1" t="s">
        <v>975</v>
      </c>
      <c r="O2208" s="1" t="s">
        <v>1548</v>
      </c>
      <c r="P2208" s="1">
        <v>55102010</v>
      </c>
      <c r="Q2208" s="73">
        <v>3098397607</v>
      </c>
      <c r="R2208" s="74">
        <v>17.46</v>
      </c>
      <c r="S2208" s="1" t="s">
        <v>3323</v>
      </c>
      <c r="T2208" s="75">
        <v>7.2785000000000002</v>
      </c>
      <c r="U2208" s="76">
        <v>371628922.29319203</v>
      </c>
      <c r="V2208" s="77">
        <v>371628922.29319203</v>
      </c>
      <c r="W2208" s="77">
        <v>7420649943.5159502</v>
      </c>
      <c r="X2208" s="76">
        <v>5.8259106909999995E-4</v>
      </c>
      <c r="Y2208" s="71">
        <v>0</v>
      </c>
      <c r="Z2208" s="71">
        <v>1</v>
      </c>
      <c r="AA2208" s="71">
        <v>0</v>
      </c>
      <c r="AB2208" s="71">
        <v>0</v>
      </c>
      <c r="AC2208" s="73">
        <v>0</v>
      </c>
      <c r="AD2208" s="73">
        <v>1</v>
      </c>
      <c r="AE2208" s="1" t="s">
        <v>3324</v>
      </c>
      <c r="AF2208" s="1" t="s">
        <v>1450</v>
      </c>
      <c r="AG2208" s="1" t="s">
        <v>1585</v>
      </c>
      <c r="AI2208" s="2" t="str">
        <f>INDEX('ISO2-ISO3'!$D$1:$D$249, MATCH($N2208, 'ISO2-ISO3'!$C$1:$C$249, 0))</f>
        <v>CHN</v>
      </c>
      <c r="AJ2208" s="2" t="str">
        <f>INDEX('WB Country Groups'!$C$2:$C$219, MATCH($AI2208, 'WB Country Groups'!$B$2:$B$219, 0))</f>
        <v>East Asia &amp; Pacific</v>
      </c>
    </row>
    <row r="2209" spans="1:36">
      <c r="A2209" s="70">
        <v>45169</v>
      </c>
      <c r="B2209" s="70">
        <v>45169</v>
      </c>
      <c r="C2209" s="71">
        <v>892400</v>
      </c>
      <c r="D2209" s="1" t="s">
        <v>9488</v>
      </c>
      <c r="E2209" s="71">
        <v>6225602</v>
      </c>
      <c r="G2209" s="1" t="s">
        <v>9489</v>
      </c>
      <c r="H2209" s="72" t="s">
        <v>9490</v>
      </c>
      <c r="I2209" s="1" t="s">
        <v>9491</v>
      </c>
      <c r="J2209" s="73">
        <v>0.75</v>
      </c>
      <c r="K2209" s="73">
        <v>0.3</v>
      </c>
      <c r="L2209" s="73">
        <v>0.06</v>
      </c>
      <c r="M2209" s="1">
        <v>0.2</v>
      </c>
      <c r="N2209" s="1" t="s">
        <v>975</v>
      </c>
      <c r="O2209" s="1" t="s">
        <v>1499</v>
      </c>
      <c r="P2209" s="1">
        <v>30201020</v>
      </c>
      <c r="Q2209" s="73">
        <v>914747444</v>
      </c>
      <c r="R2209" s="74">
        <v>23.56</v>
      </c>
      <c r="S2209" s="1" t="s">
        <v>3323</v>
      </c>
      <c r="T2209" s="75">
        <v>7.2785000000000002</v>
      </c>
      <c r="U2209" s="76">
        <v>177658444.30011699</v>
      </c>
      <c r="V2209" s="77">
        <v>177658444.30011699</v>
      </c>
      <c r="W2209" s="77">
        <v>2956222021.43151</v>
      </c>
      <c r="X2209" s="76">
        <v>2.7850960139999998E-4</v>
      </c>
      <c r="Y2209" s="71">
        <v>0</v>
      </c>
      <c r="Z2209" s="71">
        <v>1</v>
      </c>
      <c r="AA2209" s="71">
        <v>0</v>
      </c>
      <c r="AB2209" s="71">
        <v>0</v>
      </c>
      <c r="AC2209" s="73">
        <v>0</v>
      </c>
      <c r="AD2209" s="73">
        <v>1</v>
      </c>
      <c r="AE2209" s="1" t="s">
        <v>3324</v>
      </c>
      <c r="AF2209" s="1" t="s">
        <v>1450</v>
      </c>
      <c r="AG2209" s="1" t="s">
        <v>1585</v>
      </c>
      <c r="AI2209" s="2" t="str">
        <f>INDEX('ISO2-ISO3'!$D$1:$D$249, MATCH($N2209, 'ISO2-ISO3'!$C$1:$C$249, 0))</f>
        <v>CHN</v>
      </c>
      <c r="AJ2209" s="2" t="str">
        <f>INDEX('WB Country Groups'!$C$2:$C$219, MATCH($AI2209, 'WB Country Groups'!$B$2:$B$219, 0))</f>
        <v>East Asia &amp; Pacific</v>
      </c>
    </row>
    <row r="2210" spans="1:36">
      <c r="A2210" s="70">
        <v>45169</v>
      </c>
      <c r="B2210" s="70">
        <v>45169</v>
      </c>
      <c r="C2210" s="71">
        <v>892400</v>
      </c>
      <c r="D2210" s="1" t="s">
        <v>9492</v>
      </c>
      <c r="E2210" s="71">
        <v>6225702</v>
      </c>
      <c r="G2210" s="1" t="s">
        <v>9493</v>
      </c>
      <c r="H2210" s="72" t="s">
        <v>9494</v>
      </c>
      <c r="I2210" s="1" t="s">
        <v>9495</v>
      </c>
      <c r="J2210" s="73">
        <v>0.7</v>
      </c>
      <c r="K2210" s="73">
        <v>0.3</v>
      </c>
      <c r="L2210" s="73">
        <v>0.06</v>
      </c>
      <c r="M2210" s="1">
        <v>0.2</v>
      </c>
      <c r="N2210" s="1" t="s">
        <v>975</v>
      </c>
      <c r="O2210" s="1" t="s">
        <v>1692</v>
      </c>
      <c r="P2210" s="1">
        <v>50201010</v>
      </c>
      <c r="Q2210" s="73">
        <v>14442199726</v>
      </c>
      <c r="R2210" s="74">
        <v>7.7</v>
      </c>
      <c r="S2210" s="1" t="s">
        <v>3323</v>
      </c>
      <c r="T2210" s="75">
        <v>7.2785000000000002</v>
      </c>
      <c r="U2210" s="76">
        <v>916713096.57374501</v>
      </c>
      <c r="V2210" s="77">
        <v>916713096.57374501</v>
      </c>
      <c r="W2210" s="77">
        <v>15254031150.064501</v>
      </c>
      <c r="X2210" s="76">
        <v>1.4371025262E-3</v>
      </c>
      <c r="Y2210" s="71">
        <v>1</v>
      </c>
      <c r="Z2210" s="71">
        <v>0</v>
      </c>
      <c r="AA2210" s="71">
        <v>0</v>
      </c>
      <c r="AB2210" s="71">
        <v>0</v>
      </c>
      <c r="AC2210" s="73">
        <v>1</v>
      </c>
      <c r="AD2210" s="73">
        <v>0</v>
      </c>
      <c r="AE2210" s="1" t="s">
        <v>3412</v>
      </c>
      <c r="AF2210" s="1" t="s">
        <v>1450</v>
      </c>
      <c r="AG2210" s="1" t="s">
        <v>1585</v>
      </c>
      <c r="AI2210" s="2" t="str">
        <f>INDEX('ISO2-ISO3'!$D$1:$D$249, MATCH($N2210, 'ISO2-ISO3'!$C$1:$C$249, 0))</f>
        <v>CHN</v>
      </c>
      <c r="AJ2210" s="2" t="str">
        <f>INDEX('WB Country Groups'!$C$2:$C$219, MATCH($AI2210, 'WB Country Groups'!$B$2:$B$219, 0))</f>
        <v>East Asia &amp; Pacific</v>
      </c>
    </row>
    <row r="2211" spans="1:36">
      <c r="A2211" s="70">
        <v>45169</v>
      </c>
      <c r="B2211" s="70">
        <v>45169</v>
      </c>
      <c r="C2211" s="71">
        <v>892400</v>
      </c>
      <c r="D2211" s="1" t="s">
        <v>9496</v>
      </c>
      <c r="E2211" s="71">
        <v>6227602</v>
      </c>
      <c r="G2211" s="1" t="s">
        <v>9497</v>
      </c>
      <c r="H2211" s="72" t="s">
        <v>9498</v>
      </c>
      <c r="I2211" s="1" t="s">
        <v>9499</v>
      </c>
      <c r="J2211" s="73">
        <v>0.75</v>
      </c>
      <c r="K2211" s="73">
        <v>0.3</v>
      </c>
      <c r="L2211" s="73">
        <v>0.06</v>
      </c>
      <c r="M2211" s="1">
        <v>0.2</v>
      </c>
      <c r="N2211" s="1" t="s">
        <v>975</v>
      </c>
      <c r="O2211" s="1" t="s">
        <v>1474</v>
      </c>
      <c r="P2211" s="1">
        <v>45203010</v>
      </c>
      <c r="Q2211" s="73">
        <v>1005502707</v>
      </c>
      <c r="R2211" s="74">
        <v>31.45</v>
      </c>
      <c r="S2211" s="1" t="s">
        <v>3323</v>
      </c>
      <c r="T2211" s="75">
        <v>7.2785000000000002</v>
      </c>
      <c r="U2211" s="76">
        <v>260683328.72281399</v>
      </c>
      <c r="V2211" s="77">
        <v>260683328.72281399</v>
      </c>
      <c r="W2211" s="77">
        <v>4337749325.8278198</v>
      </c>
      <c r="X2211" s="76">
        <v>4.0866512290000002E-4</v>
      </c>
      <c r="Y2211" s="71">
        <v>0</v>
      </c>
      <c r="Z2211" s="71">
        <v>1</v>
      </c>
      <c r="AA2211" s="71">
        <v>0</v>
      </c>
      <c r="AB2211" s="71">
        <v>0</v>
      </c>
      <c r="AC2211" s="73">
        <v>0</v>
      </c>
      <c r="AD2211" s="73">
        <v>1</v>
      </c>
      <c r="AE2211" s="1" t="s">
        <v>3412</v>
      </c>
      <c r="AF2211" s="1" t="s">
        <v>1450</v>
      </c>
      <c r="AG2211" s="1" t="s">
        <v>1585</v>
      </c>
      <c r="AI2211" s="2" t="str">
        <f>INDEX('ISO2-ISO3'!$D$1:$D$249, MATCH($N2211, 'ISO2-ISO3'!$C$1:$C$249, 0))</f>
        <v>CHN</v>
      </c>
      <c r="AJ2211" s="2" t="str">
        <f>INDEX('WB Country Groups'!$C$2:$C$219, MATCH($AI2211, 'WB Country Groups'!$B$2:$B$219, 0))</f>
        <v>East Asia &amp; Pacific</v>
      </c>
    </row>
    <row r="2212" spans="1:36">
      <c r="A2212" s="70">
        <v>45169</v>
      </c>
      <c r="B2212" s="70">
        <v>45169</v>
      </c>
      <c r="C2212" s="71">
        <v>892400</v>
      </c>
      <c r="D2212" s="1" t="s">
        <v>9500</v>
      </c>
      <c r="E2212" s="71">
        <v>6229102</v>
      </c>
      <c r="G2212" s="1" t="s">
        <v>9501</v>
      </c>
      <c r="H2212" s="72" t="s">
        <v>9502</v>
      </c>
      <c r="I2212" s="1" t="s">
        <v>9503</v>
      </c>
      <c r="J2212" s="73">
        <v>0.65</v>
      </c>
      <c r="K2212" s="73">
        <v>0.3</v>
      </c>
      <c r="L2212" s="73">
        <v>0.06</v>
      </c>
      <c r="M2212" s="1">
        <v>0.2</v>
      </c>
      <c r="N2212" s="1" t="s">
        <v>975</v>
      </c>
      <c r="O2212" s="1" t="s">
        <v>1462</v>
      </c>
      <c r="P2212" s="1">
        <v>15101010</v>
      </c>
      <c r="Q2212" s="73">
        <v>1111672172</v>
      </c>
      <c r="R2212" s="74">
        <v>20.3</v>
      </c>
      <c r="S2212" s="1" t="s">
        <v>3323</v>
      </c>
      <c r="T2212" s="75">
        <v>7.2785000000000002</v>
      </c>
      <c r="U2212" s="76">
        <v>186029635.98213899</v>
      </c>
      <c r="V2212" s="77">
        <v>186029635.98213899</v>
      </c>
      <c r="W2212" s="77">
        <v>3095517968.1764598</v>
      </c>
      <c r="X2212" s="76">
        <v>2.9163285740000001E-4</v>
      </c>
      <c r="Y2212" s="71">
        <v>0</v>
      </c>
      <c r="Z2212" s="71">
        <v>1</v>
      </c>
      <c r="AA2212" s="71">
        <v>0</v>
      </c>
      <c r="AB2212" s="71">
        <v>0</v>
      </c>
      <c r="AC2212" s="73">
        <v>0.35</v>
      </c>
      <c r="AD2212" s="73">
        <v>0.65</v>
      </c>
      <c r="AE2212" s="1" t="s">
        <v>3324</v>
      </c>
      <c r="AF2212" s="1" t="s">
        <v>1450</v>
      </c>
      <c r="AG2212" s="1" t="s">
        <v>1585</v>
      </c>
      <c r="AI2212" s="2" t="str">
        <f>INDEX('ISO2-ISO3'!$D$1:$D$249, MATCH($N2212, 'ISO2-ISO3'!$C$1:$C$249, 0))</f>
        <v>CHN</v>
      </c>
      <c r="AJ2212" s="2" t="str">
        <f>INDEX('WB Country Groups'!$C$2:$C$219, MATCH($AI2212, 'WB Country Groups'!$B$2:$B$219, 0))</f>
        <v>East Asia &amp; Pacific</v>
      </c>
    </row>
    <row r="2213" spans="1:36">
      <c r="A2213" s="70">
        <v>45169</v>
      </c>
      <c r="B2213" s="70">
        <v>45169</v>
      </c>
      <c r="C2213" s="71">
        <v>892400</v>
      </c>
      <c r="D2213" s="1" t="s">
        <v>9504</v>
      </c>
      <c r="E2213" s="71">
        <v>6230802</v>
      </c>
      <c r="G2213" s="1" t="s">
        <v>9505</v>
      </c>
      <c r="H2213" s="72" t="s">
        <v>9506</v>
      </c>
      <c r="I2213" s="1" t="s">
        <v>9507</v>
      </c>
      <c r="J2213" s="73">
        <v>0.65</v>
      </c>
      <c r="K2213" s="73">
        <v>0.3</v>
      </c>
      <c r="L2213" s="73">
        <v>0.06</v>
      </c>
      <c r="M2213" s="1">
        <v>0.2</v>
      </c>
      <c r="N2213" s="1" t="s">
        <v>975</v>
      </c>
      <c r="O2213" s="1" t="s">
        <v>1474</v>
      </c>
      <c r="P2213" s="1">
        <v>45202030</v>
      </c>
      <c r="Q2213" s="73">
        <v>1463709516</v>
      </c>
      <c r="R2213" s="74">
        <v>39.130000000000003</v>
      </c>
      <c r="S2213" s="1" t="s">
        <v>3323</v>
      </c>
      <c r="T2213" s="75">
        <v>7.2785000000000002</v>
      </c>
      <c r="U2213" s="76">
        <v>472143601.24542099</v>
      </c>
      <c r="V2213" s="77">
        <v>472143601.24542099</v>
      </c>
      <c r="W2213" s="77">
        <v>7856431011.6430302</v>
      </c>
      <c r="X2213" s="76">
        <v>7.4016479589999996E-4</v>
      </c>
      <c r="Y2213" s="71">
        <v>1</v>
      </c>
      <c r="Z2213" s="71">
        <v>0</v>
      </c>
      <c r="AA2213" s="71">
        <v>0</v>
      </c>
      <c r="AB2213" s="71">
        <v>0</v>
      </c>
      <c r="AC2213" s="73">
        <v>0</v>
      </c>
      <c r="AD2213" s="73">
        <v>1</v>
      </c>
      <c r="AE2213" s="1" t="s">
        <v>3412</v>
      </c>
      <c r="AF2213" s="1" t="s">
        <v>1450</v>
      </c>
      <c r="AG2213" s="1" t="s">
        <v>1585</v>
      </c>
      <c r="AI2213" s="2" t="str">
        <f>INDEX('ISO2-ISO3'!$D$1:$D$249, MATCH($N2213, 'ISO2-ISO3'!$C$1:$C$249, 0))</f>
        <v>CHN</v>
      </c>
      <c r="AJ2213" s="2" t="str">
        <f>INDEX('WB Country Groups'!$C$2:$C$219, MATCH($AI2213, 'WB Country Groups'!$B$2:$B$219, 0))</f>
        <v>East Asia &amp; Pacific</v>
      </c>
    </row>
    <row r="2214" spans="1:36">
      <c r="A2214" s="70">
        <v>45169</v>
      </c>
      <c r="B2214" s="70">
        <v>45169</v>
      </c>
      <c r="C2214" s="71">
        <v>892400</v>
      </c>
      <c r="D2214" s="1" t="s">
        <v>9508</v>
      </c>
      <c r="E2214" s="71">
        <v>6231502</v>
      </c>
      <c r="G2214" s="1" t="s">
        <v>9509</v>
      </c>
      <c r="H2214" s="72" t="s">
        <v>9510</v>
      </c>
      <c r="I2214" s="1" t="s">
        <v>9511</v>
      </c>
      <c r="J2214" s="73">
        <v>0.6</v>
      </c>
      <c r="K2214" s="73">
        <v>0.3</v>
      </c>
      <c r="L2214" s="73">
        <v>0.06</v>
      </c>
      <c r="M2214" s="1">
        <v>0.2</v>
      </c>
      <c r="N2214" s="1" t="s">
        <v>975</v>
      </c>
      <c r="O2214" s="1" t="s">
        <v>1467</v>
      </c>
      <c r="P2214" s="1">
        <v>20104010</v>
      </c>
      <c r="Q2214" s="73">
        <v>1778874835</v>
      </c>
      <c r="R2214" s="74">
        <v>24.22</v>
      </c>
      <c r="S2214" s="1" t="s">
        <v>3323</v>
      </c>
      <c r="T2214" s="75">
        <v>7.2785000000000002</v>
      </c>
      <c r="U2214" s="76">
        <v>355163963.75929099</v>
      </c>
      <c r="V2214" s="77">
        <v>355163963.75929099</v>
      </c>
      <c r="W2214" s="77">
        <v>5909899385.9839201</v>
      </c>
      <c r="X2214" s="76">
        <v>5.5677946720000002E-4</v>
      </c>
      <c r="Y2214" s="71">
        <v>0</v>
      </c>
      <c r="Z2214" s="71">
        <v>1</v>
      </c>
      <c r="AA2214" s="71">
        <v>0</v>
      </c>
      <c r="AB2214" s="71">
        <v>0</v>
      </c>
      <c r="AC2214" s="73">
        <v>0.35</v>
      </c>
      <c r="AD2214" s="73">
        <v>0.65</v>
      </c>
      <c r="AE2214" s="1" t="s">
        <v>3412</v>
      </c>
      <c r="AF2214" s="1" t="s">
        <v>1450</v>
      </c>
      <c r="AG2214" s="1" t="s">
        <v>1585</v>
      </c>
      <c r="AI2214" s="2" t="str">
        <f>INDEX('ISO2-ISO3'!$D$1:$D$249, MATCH($N2214, 'ISO2-ISO3'!$C$1:$C$249, 0))</f>
        <v>CHN</v>
      </c>
      <c r="AJ2214" s="2" t="str">
        <f>INDEX('WB Country Groups'!$C$2:$C$219, MATCH($AI2214, 'WB Country Groups'!$B$2:$B$219, 0))</f>
        <v>East Asia &amp; Pacific</v>
      </c>
    </row>
    <row r="2215" spans="1:36">
      <c r="A2215" s="70">
        <v>45169</v>
      </c>
      <c r="B2215" s="70">
        <v>45169</v>
      </c>
      <c r="C2215" s="71">
        <v>892400</v>
      </c>
      <c r="D2215" s="1" t="s">
        <v>9512</v>
      </c>
      <c r="E2215" s="71">
        <v>6231702</v>
      </c>
      <c r="G2215" s="1" t="s">
        <v>9513</v>
      </c>
      <c r="H2215" s="72" t="s">
        <v>9514</v>
      </c>
      <c r="I2215" s="1" t="s">
        <v>9515</v>
      </c>
      <c r="J2215" s="73">
        <v>0.75</v>
      </c>
      <c r="K2215" s="73">
        <v>0.3</v>
      </c>
      <c r="L2215" s="73">
        <v>0.06</v>
      </c>
      <c r="M2215" s="1">
        <v>0.2</v>
      </c>
      <c r="N2215" s="1" t="s">
        <v>975</v>
      </c>
      <c r="O2215" s="1" t="s">
        <v>1474</v>
      </c>
      <c r="P2215" s="1">
        <v>45201020</v>
      </c>
      <c r="Q2215" s="73">
        <v>2466734657</v>
      </c>
      <c r="R2215" s="74">
        <v>14.14</v>
      </c>
      <c r="S2215" s="1" t="s">
        <v>3323</v>
      </c>
      <c r="T2215" s="75">
        <v>7.2785000000000002</v>
      </c>
      <c r="U2215" s="76">
        <v>287528705.502343</v>
      </c>
      <c r="V2215" s="77">
        <v>287528705.502343</v>
      </c>
      <c r="W2215" s="77">
        <v>4784454205.6431904</v>
      </c>
      <c r="X2215" s="76">
        <v>4.5074978260000001E-4</v>
      </c>
      <c r="Y2215" s="71">
        <v>0</v>
      </c>
      <c r="Z2215" s="71">
        <v>1</v>
      </c>
      <c r="AA2215" s="71">
        <v>0</v>
      </c>
      <c r="AB2215" s="71">
        <v>0</v>
      </c>
      <c r="AC2215" s="73">
        <v>1</v>
      </c>
      <c r="AD2215" s="73">
        <v>0</v>
      </c>
      <c r="AE2215" s="1" t="s">
        <v>3324</v>
      </c>
      <c r="AF2215" s="1" t="s">
        <v>1450</v>
      </c>
      <c r="AG2215" s="1" t="s">
        <v>1585</v>
      </c>
      <c r="AI2215" s="2" t="str">
        <f>INDEX('ISO2-ISO3'!$D$1:$D$249, MATCH($N2215, 'ISO2-ISO3'!$C$1:$C$249, 0))</f>
        <v>CHN</v>
      </c>
      <c r="AJ2215" s="2" t="str">
        <f>INDEX('WB Country Groups'!$C$2:$C$219, MATCH($AI2215, 'WB Country Groups'!$B$2:$B$219, 0))</f>
        <v>East Asia &amp; Pacific</v>
      </c>
    </row>
    <row r="2216" spans="1:36">
      <c r="A2216" s="70">
        <v>45169</v>
      </c>
      <c r="B2216" s="70">
        <v>45169</v>
      </c>
      <c r="C2216" s="71">
        <v>892400</v>
      </c>
      <c r="D2216" s="1" t="s">
        <v>9516</v>
      </c>
      <c r="E2216" s="71">
        <v>6233102</v>
      </c>
      <c r="G2216" s="1" t="s">
        <v>9517</v>
      </c>
      <c r="H2216" s="72" t="s">
        <v>9518</v>
      </c>
      <c r="I2216" s="1" t="s">
        <v>9519</v>
      </c>
      <c r="J2216" s="73">
        <v>0.65</v>
      </c>
      <c r="K2216" s="73">
        <v>0.3</v>
      </c>
      <c r="L2216" s="73">
        <v>0.06</v>
      </c>
      <c r="M2216" s="1">
        <v>0.2</v>
      </c>
      <c r="N2216" s="1" t="s">
        <v>975</v>
      </c>
      <c r="O2216" s="1" t="s">
        <v>1447</v>
      </c>
      <c r="P2216" s="1">
        <v>35102015</v>
      </c>
      <c r="Q2216" s="73">
        <v>3914253923</v>
      </c>
      <c r="R2216" s="74">
        <v>6.8</v>
      </c>
      <c r="S2216" s="1" t="s">
        <v>3323</v>
      </c>
      <c r="T2216" s="75">
        <v>7.2785000000000002</v>
      </c>
      <c r="U2216" s="76">
        <v>219415484.03984299</v>
      </c>
      <c r="V2216" s="77">
        <v>219415484.03984299</v>
      </c>
      <c r="W2216" s="77">
        <v>3651055756.54989</v>
      </c>
      <c r="X2216" s="76">
        <v>3.4397080999999999E-4</v>
      </c>
      <c r="Y2216" s="71">
        <v>0</v>
      </c>
      <c r="Z2216" s="71">
        <v>1</v>
      </c>
      <c r="AA2216" s="71">
        <v>0</v>
      </c>
      <c r="AB2216" s="71">
        <v>0</v>
      </c>
      <c r="AC2216" s="73">
        <v>0.65</v>
      </c>
      <c r="AD2216" s="73">
        <v>0.35</v>
      </c>
      <c r="AE2216" s="1" t="s">
        <v>3412</v>
      </c>
      <c r="AF2216" s="1" t="s">
        <v>1450</v>
      </c>
      <c r="AG2216" s="1" t="s">
        <v>1585</v>
      </c>
      <c r="AI2216" s="2" t="str">
        <f>INDEX('ISO2-ISO3'!$D$1:$D$249, MATCH($N2216, 'ISO2-ISO3'!$C$1:$C$249, 0))</f>
        <v>CHN</v>
      </c>
      <c r="AJ2216" s="2" t="str">
        <f>INDEX('WB Country Groups'!$C$2:$C$219, MATCH($AI2216, 'WB Country Groups'!$B$2:$B$219, 0))</f>
        <v>East Asia &amp; Pacific</v>
      </c>
    </row>
    <row r="2217" spans="1:36">
      <c r="A2217" s="70">
        <v>45169</v>
      </c>
      <c r="B2217" s="70">
        <v>45169</v>
      </c>
      <c r="C2217" s="71">
        <v>892400</v>
      </c>
      <c r="D2217" s="1" t="s">
        <v>9520</v>
      </c>
      <c r="E2217" s="71">
        <v>6233702</v>
      </c>
      <c r="G2217" s="1" t="s">
        <v>9521</v>
      </c>
      <c r="H2217" s="72" t="s">
        <v>9522</v>
      </c>
      <c r="I2217" s="1" t="s">
        <v>9523</v>
      </c>
      <c r="J2217" s="73">
        <v>0.55000000000000004</v>
      </c>
      <c r="K2217" s="73">
        <v>0.3</v>
      </c>
      <c r="L2217" s="73">
        <v>0.06</v>
      </c>
      <c r="M2217" s="1">
        <v>0.2</v>
      </c>
      <c r="N2217" s="1" t="s">
        <v>975</v>
      </c>
      <c r="O2217" s="1" t="s">
        <v>1447</v>
      </c>
      <c r="P2217" s="1">
        <v>35101010</v>
      </c>
      <c r="Q2217" s="73">
        <v>1002476930</v>
      </c>
      <c r="R2217" s="74">
        <v>33.909999999999997</v>
      </c>
      <c r="S2217" s="1" t="s">
        <v>3323</v>
      </c>
      <c r="T2217" s="75">
        <v>7.2785000000000002</v>
      </c>
      <c r="U2217" s="76">
        <v>280228008.76252002</v>
      </c>
      <c r="V2217" s="77">
        <v>280228008.76252002</v>
      </c>
      <c r="W2217" s="77">
        <v>4662971207.4154301</v>
      </c>
      <c r="X2217" s="76">
        <v>4.3930470809999998E-4</v>
      </c>
      <c r="Y2217" s="71">
        <v>0</v>
      </c>
      <c r="Z2217" s="71">
        <v>1</v>
      </c>
      <c r="AA2217" s="71">
        <v>0</v>
      </c>
      <c r="AB2217" s="71">
        <v>0</v>
      </c>
      <c r="AC2217" s="73">
        <v>0</v>
      </c>
      <c r="AD2217" s="73">
        <v>1</v>
      </c>
      <c r="AE2217" s="1" t="s">
        <v>3412</v>
      </c>
      <c r="AF2217" s="1" t="s">
        <v>1450</v>
      </c>
      <c r="AG2217" s="1" t="s">
        <v>1585</v>
      </c>
      <c r="AI2217" s="2" t="str">
        <f>INDEX('ISO2-ISO3'!$D$1:$D$249, MATCH($N2217, 'ISO2-ISO3'!$C$1:$C$249, 0))</f>
        <v>CHN</v>
      </c>
      <c r="AJ2217" s="2" t="str">
        <f>INDEX('WB Country Groups'!$C$2:$C$219, MATCH($AI2217, 'WB Country Groups'!$B$2:$B$219, 0))</f>
        <v>East Asia &amp; Pacific</v>
      </c>
    </row>
    <row r="2218" spans="1:36">
      <c r="A2218" s="70">
        <v>45169</v>
      </c>
      <c r="B2218" s="70">
        <v>45169</v>
      </c>
      <c r="C2218" s="71">
        <v>892400</v>
      </c>
      <c r="D2218" s="1" t="s">
        <v>9524</v>
      </c>
      <c r="E2218" s="71">
        <v>6234302</v>
      </c>
      <c r="G2218" s="1" t="s">
        <v>9525</v>
      </c>
      <c r="H2218" s="72" t="s">
        <v>9526</v>
      </c>
      <c r="I2218" s="1" t="s">
        <v>9527</v>
      </c>
      <c r="J2218" s="73">
        <v>0.8</v>
      </c>
      <c r="K2218" s="73">
        <v>0.3</v>
      </c>
      <c r="L2218" s="73">
        <v>0.06</v>
      </c>
      <c r="M2218" s="1">
        <v>0.2</v>
      </c>
      <c r="N2218" s="1" t="s">
        <v>975</v>
      </c>
      <c r="O2218" s="1" t="s">
        <v>1467</v>
      </c>
      <c r="P2218" s="1">
        <v>20104010</v>
      </c>
      <c r="Q2218" s="73">
        <v>1706325581</v>
      </c>
      <c r="R2218" s="74">
        <v>9.08</v>
      </c>
      <c r="S2218" s="1" t="s">
        <v>3323</v>
      </c>
      <c r="T2218" s="75">
        <v>7.2785000000000002</v>
      </c>
      <c r="U2218" s="76">
        <v>127719471.941856</v>
      </c>
      <c r="V2218" s="77">
        <v>127719471.941856</v>
      </c>
      <c r="W2218" s="77">
        <v>2125241594.94664</v>
      </c>
      <c r="X2218" s="76">
        <v>2.0022183220000001E-4</v>
      </c>
      <c r="Y2218" s="71">
        <v>0</v>
      </c>
      <c r="Z2218" s="71">
        <v>1</v>
      </c>
      <c r="AA2218" s="71">
        <v>0</v>
      </c>
      <c r="AB2218" s="71">
        <v>0</v>
      </c>
      <c r="AC2218" s="73">
        <v>0</v>
      </c>
      <c r="AD2218" s="73">
        <v>1</v>
      </c>
      <c r="AE2218" s="1" t="s">
        <v>3412</v>
      </c>
      <c r="AF2218" s="1" t="s">
        <v>1450</v>
      </c>
      <c r="AG2218" s="1" t="s">
        <v>1585</v>
      </c>
      <c r="AI2218" s="2" t="str">
        <f>INDEX('ISO2-ISO3'!$D$1:$D$249, MATCH($N2218, 'ISO2-ISO3'!$C$1:$C$249, 0))</f>
        <v>CHN</v>
      </c>
      <c r="AJ2218" s="2" t="str">
        <f>INDEX('WB Country Groups'!$C$2:$C$219, MATCH($AI2218, 'WB Country Groups'!$B$2:$B$219, 0))</f>
        <v>East Asia &amp; Pacific</v>
      </c>
    </row>
    <row r="2219" spans="1:36">
      <c r="A2219" s="70">
        <v>45169</v>
      </c>
      <c r="B2219" s="70">
        <v>45169</v>
      </c>
      <c r="C2219" s="71">
        <v>892400</v>
      </c>
      <c r="D2219" s="1" t="s">
        <v>9528</v>
      </c>
      <c r="E2219" s="71">
        <v>6236002</v>
      </c>
      <c r="G2219" s="1" t="s">
        <v>9529</v>
      </c>
      <c r="H2219" s="72" t="s">
        <v>9530</v>
      </c>
      <c r="I2219" s="1" t="s">
        <v>9531</v>
      </c>
      <c r="J2219" s="73">
        <v>0.7</v>
      </c>
      <c r="K2219" s="73">
        <v>0.3</v>
      </c>
      <c r="L2219" s="73">
        <v>0.06</v>
      </c>
      <c r="M2219" s="1">
        <v>0.2</v>
      </c>
      <c r="N2219" s="1" t="s">
        <v>975</v>
      </c>
      <c r="O2219" s="1" t="s">
        <v>1499</v>
      </c>
      <c r="P2219" s="1">
        <v>30201020</v>
      </c>
      <c r="Q2219" s="73">
        <v>324928980</v>
      </c>
      <c r="R2219" s="74">
        <v>89.6</v>
      </c>
      <c r="S2219" s="1" t="s">
        <v>3323</v>
      </c>
      <c r="T2219" s="75">
        <v>7.2785000000000002</v>
      </c>
      <c r="U2219" s="76">
        <v>239997004.39376199</v>
      </c>
      <c r="V2219" s="77">
        <v>239997004.39376199</v>
      </c>
      <c r="W2219" s="77">
        <v>3993530576.3902202</v>
      </c>
      <c r="X2219" s="76">
        <v>3.7623581749999998E-4</v>
      </c>
      <c r="Y2219" s="71">
        <v>1</v>
      </c>
      <c r="Z2219" s="71">
        <v>0</v>
      </c>
      <c r="AA2219" s="71">
        <v>0</v>
      </c>
      <c r="AB2219" s="71">
        <v>0</v>
      </c>
      <c r="AC2219" s="73">
        <v>0</v>
      </c>
      <c r="AD2219" s="73">
        <v>1</v>
      </c>
      <c r="AE2219" s="1" t="s">
        <v>3412</v>
      </c>
      <c r="AF2219" s="1" t="s">
        <v>1450</v>
      </c>
      <c r="AG2219" s="1" t="s">
        <v>1585</v>
      </c>
      <c r="AI2219" s="2" t="str">
        <f>INDEX('ISO2-ISO3'!$D$1:$D$249, MATCH($N2219, 'ISO2-ISO3'!$C$1:$C$249, 0))</f>
        <v>CHN</v>
      </c>
      <c r="AJ2219" s="2" t="str">
        <f>INDEX('WB Country Groups'!$C$2:$C$219, MATCH($AI2219, 'WB Country Groups'!$B$2:$B$219, 0))</f>
        <v>East Asia &amp; Pacific</v>
      </c>
    </row>
    <row r="2220" spans="1:36">
      <c r="A2220" s="70">
        <v>45169</v>
      </c>
      <c r="B2220" s="70">
        <v>45169</v>
      </c>
      <c r="C2220" s="71">
        <v>892400</v>
      </c>
      <c r="D2220" s="1" t="s">
        <v>9532</v>
      </c>
      <c r="E2220" s="71">
        <v>6236102</v>
      </c>
      <c r="G2220" s="1" t="s">
        <v>9533</v>
      </c>
      <c r="H2220" s="72" t="s">
        <v>9534</v>
      </c>
      <c r="I2220" s="1" t="s">
        <v>9535</v>
      </c>
      <c r="J2220" s="73">
        <v>0.55000000000000004</v>
      </c>
      <c r="K2220" s="73">
        <v>0.3</v>
      </c>
      <c r="L2220" s="73">
        <v>0.06</v>
      </c>
      <c r="M2220" s="1">
        <v>0.2</v>
      </c>
      <c r="N2220" s="1" t="s">
        <v>975</v>
      </c>
      <c r="O2220" s="1" t="s">
        <v>1474</v>
      </c>
      <c r="P2220" s="1">
        <v>45203020</v>
      </c>
      <c r="Q2220" s="73">
        <v>1242807535</v>
      </c>
      <c r="R2220" s="74">
        <v>46.18</v>
      </c>
      <c r="S2220" s="1" t="s">
        <v>3323</v>
      </c>
      <c r="T2220" s="75">
        <v>7.2785000000000002</v>
      </c>
      <c r="U2220" s="76">
        <v>473115493.299169</v>
      </c>
      <c r="V2220" s="77">
        <v>473115493.299169</v>
      </c>
      <c r="W2220" s="77">
        <v>7872603216.1394701</v>
      </c>
      <c r="X2220" s="76">
        <v>7.4168840079999996E-4</v>
      </c>
      <c r="Y2220" s="71">
        <v>1</v>
      </c>
      <c r="Z2220" s="71">
        <v>0</v>
      </c>
      <c r="AA2220" s="71">
        <v>0</v>
      </c>
      <c r="AB2220" s="71">
        <v>0</v>
      </c>
      <c r="AC2220" s="73">
        <v>0</v>
      </c>
      <c r="AD2220" s="73">
        <v>1</v>
      </c>
      <c r="AE2220" s="1" t="s">
        <v>3324</v>
      </c>
      <c r="AF2220" s="1" t="s">
        <v>1450</v>
      </c>
      <c r="AG2220" s="1" t="s">
        <v>1585</v>
      </c>
      <c r="AI2220" s="2" t="str">
        <f>INDEX('ISO2-ISO3'!$D$1:$D$249, MATCH($N2220, 'ISO2-ISO3'!$C$1:$C$249, 0))</f>
        <v>CHN</v>
      </c>
      <c r="AJ2220" s="2" t="str">
        <f>INDEX('WB Country Groups'!$C$2:$C$219, MATCH($AI2220, 'WB Country Groups'!$B$2:$B$219, 0))</f>
        <v>East Asia &amp; Pacific</v>
      </c>
    </row>
    <row r="2221" spans="1:36">
      <c r="A2221" s="70">
        <v>45169</v>
      </c>
      <c r="B2221" s="70">
        <v>45169</v>
      </c>
      <c r="C2221" s="71">
        <v>892400</v>
      </c>
      <c r="D2221" s="1" t="s">
        <v>9536</v>
      </c>
      <c r="E2221" s="71">
        <v>6238402</v>
      </c>
      <c r="G2221" s="1" t="s">
        <v>9537</v>
      </c>
      <c r="H2221" s="72" t="s">
        <v>9538</v>
      </c>
      <c r="I2221" s="1" t="s">
        <v>9539</v>
      </c>
      <c r="J2221" s="73">
        <v>0.6</v>
      </c>
      <c r="K2221" s="73">
        <v>0.3</v>
      </c>
      <c r="L2221" s="73">
        <v>0.06</v>
      </c>
      <c r="M2221" s="1">
        <v>0.2</v>
      </c>
      <c r="N2221" s="1" t="s">
        <v>975</v>
      </c>
      <c r="O2221" s="1" t="s">
        <v>1455</v>
      </c>
      <c r="P2221" s="1">
        <v>25101010</v>
      </c>
      <c r="Q2221" s="73">
        <v>1368084624</v>
      </c>
      <c r="R2221" s="74">
        <v>18.34</v>
      </c>
      <c r="S2221" s="1" t="s">
        <v>3323</v>
      </c>
      <c r="T2221" s="75">
        <v>7.2785000000000002</v>
      </c>
      <c r="U2221" s="76">
        <v>206833869.65028501</v>
      </c>
      <c r="V2221" s="77">
        <v>206833869.65028501</v>
      </c>
      <c r="W2221" s="77">
        <v>3441698719.3986402</v>
      </c>
      <c r="X2221" s="76">
        <v>3.2424700560000001E-4</v>
      </c>
      <c r="Y2221" s="71">
        <v>0</v>
      </c>
      <c r="Z2221" s="71">
        <v>1</v>
      </c>
      <c r="AA2221" s="71">
        <v>0</v>
      </c>
      <c r="AB2221" s="71">
        <v>0</v>
      </c>
      <c r="AC2221" s="73">
        <v>1</v>
      </c>
      <c r="AD2221" s="73">
        <v>0</v>
      </c>
      <c r="AE2221" s="1" t="s">
        <v>3324</v>
      </c>
      <c r="AF2221" s="1" t="s">
        <v>1450</v>
      </c>
      <c r="AG2221" s="1" t="s">
        <v>1585</v>
      </c>
      <c r="AI2221" s="2" t="str">
        <f>INDEX('ISO2-ISO3'!$D$1:$D$249, MATCH($N2221, 'ISO2-ISO3'!$C$1:$C$249, 0))</f>
        <v>CHN</v>
      </c>
      <c r="AJ2221" s="2" t="str">
        <f>INDEX('WB Country Groups'!$C$2:$C$219, MATCH($AI2221, 'WB Country Groups'!$B$2:$B$219, 0))</f>
        <v>East Asia &amp; Pacific</v>
      </c>
    </row>
    <row r="2222" spans="1:36">
      <c r="A2222" s="70">
        <v>45169</v>
      </c>
      <c r="B2222" s="70">
        <v>45169</v>
      </c>
      <c r="C2222" s="71">
        <v>892400</v>
      </c>
      <c r="D2222" s="1" t="s">
        <v>9540</v>
      </c>
      <c r="E2222" s="71">
        <v>6240902</v>
      </c>
      <c r="G2222" s="1" t="s">
        <v>9541</v>
      </c>
      <c r="H2222" s="72" t="s">
        <v>9542</v>
      </c>
      <c r="I2222" s="1" t="s">
        <v>9543</v>
      </c>
      <c r="J2222" s="73">
        <v>0.45</v>
      </c>
      <c r="K2222" s="73">
        <v>0.3</v>
      </c>
      <c r="L2222" s="73">
        <v>0.06</v>
      </c>
      <c r="M2222" s="1">
        <v>0.2</v>
      </c>
      <c r="N2222" s="1" t="s">
        <v>975</v>
      </c>
      <c r="O2222" s="1" t="s">
        <v>1467</v>
      </c>
      <c r="P2222" s="1">
        <v>20101010</v>
      </c>
      <c r="Q2222" s="73">
        <v>1315184052</v>
      </c>
      <c r="R2222" s="74">
        <v>22.41</v>
      </c>
      <c r="S2222" s="1" t="s">
        <v>3323</v>
      </c>
      <c r="T2222" s="75">
        <v>7.2785000000000002</v>
      </c>
      <c r="U2222" s="76">
        <v>242961664.67255601</v>
      </c>
      <c r="V2222" s="77">
        <v>242961664.67255601</v>
      </c>
      <c r="W2222" s="77">
        <v>4042862281.5999599</v>
      </c>
      <c r="X2222" s="76">
        <v>3.808834229E-4</v>
      </c>
      <c r="Y2222" s="71">
        <v>0</v>
      </c>
      <c r="Z2222" s="71">
        <v>1</v>
      </c>
      <c r="AA2222" s="71">
        <v>0</v>
      </c>
      <c r="AB2222" s="71">
        <v>0</v>
      </c>
      <c r="AC2222" s="73">
        <v>0</v>
      </c>
      <c r="AD2222" s="73">
        <v>1</v>
      </c>
      <c r="AE2222" s="1" t="s">
        <v>3412</v>
      </c>
      <c r="AF2222" s="1" t="s">
        <v>1450</v>
      </c>
      <c r="AG2222" s="1" t="s">
        <v>1585</v>
      </c>
      <c r="AI2222" s="2" t="str">
        <f>INDEX('ISO2-ISO3'!$D$1:$D$249, MATCH($N2222, 'ISO2-ISO3'!$C$1:$C$249, 0))</f>
        <v>CHN</v>
      </c>
      <c r="AJ2222" s="2" t="str">
        <f>INDEX('WB Country Groups'!$C$2:$C$219, MATCH($AI2222, 'WB Country Groups'!$B$2:$B$219, 0))</f>
        <v>East Asia &amp; Pacific</v>
      </c>
    </row>
    <row r="2223" spans="1:36">
      <c r="A2223" s="70">
        <v>45169</v>
      </c>
      <c r="B2223" s="70">
        <v>45169</v>
      </c>
      <c r="C2223" s="71">
        <v>892400</v>
      </c>
      <c r="D2223" s="1" t="s">
        <v>9544</v>
      </c>
      <c r="E2223" s="71">
        <v>6242302</v>
      </c>
      <c r="G2223" s="1" t="s">
        <v>9545</v>
      </c>
      <c r="H2223" s="72" t="s">
        <v>9546</v>
      </c>
      <c r="I2223" s="1" t="s">
        <v>9547</v>
      </c>
      <c r="J2223" s="73">
        <v>0.55000000000000004</v>
      </c>
      <c r="K2223" s="73">
        <v>0.3</v>
      </c>
      <c r="L2223" s="73">
        <v>0.06</v>
      </c>
      <c r="M2223" s="1">
        <v>0.2</v>
      </c>
      <c r="N2223" s="1" t="s">
        <v>975</v>
      </c>
      <c r="O2223" s="1" t="s">
        <v>1474</v>
      </c>
      <c r="P2223" s="1">
        <v>45301020</v>
      </c>
      <c r="Q2223" s="73">
        <v>1513236677</v>
      </c>
      <c r="R2223" s="74">
        <v>20.39</v>
      </c>
      <c r="S2223" s="1" t="s">
        <v>3323</v>
      </c>
      <c r="T2223" s="75">
        <v>7.2785000000000002</v>
      </c>
      <c r="U2223" s="76">
        <v>254350999.60730901</v>
      </c>
      <c r="V2223" s="77">
        <v>254350999.60730901</v>
      </c>
      <c r="W2223" s="77">
        <v>4232379885.8783002</v>
      </c>
      <c r="X2223" s="76">
        <v>3.9873812800000002E-4</v>
      </c>
      <c r="Y2223" s="71">
        <v>0</v>
      </c>
      <c r="Z2223" s="71">
        <v>1</v>
      </c>
      <c r="AA2223" s="71">
        <v>0</v>
      </c>
      <c r="AB2223" s="71">
        <v>0</v>
      </c>
      <c r="AC2223" s="73">
        <v>0</v>
      </c>
      <c r="AD2223" s="73">
        <v>1</v>
      </c>
      <c r="AE2223" s="1" t="s">
        <v>3412</v>
      </c>
      <c r="AF2223" s="1" t="s">
        <v>1450</v>
      </c>
      <c r="AG2223" s="1" t="s">
        <v>1585</v>
      </c>
      <c r="AI2223" s="2" t="str">
        <f>INDEX('ISO2-ISO3'!$D$1:$D$249, MATCH($N2223, 'ISO2-ISO3'!$C$1:$C$249, 0))</f>
        <v>CHN</v>
      </c>
      <c r="AJ2223" s="2" t="str">
        <f>INDEX('WB Country Groups'!$C$2:$C$219, MATCH($AI2223, 'WB Country Groups'!$B$2:$B$219, 0))</f>
        <v>East Asia &amp; Pacific</v>
      </c>
    </row>
    <row r="2224" spans="1:36">
      <c r="A2224" s="70">
        <v>45169</v>
      </c>
      <c r="B2224" s="70">
        <v>45169</v>
      </c>
      <c r="C2224" s="71">
        <v>892400</v>
      </c>
      <c r="D2224" s="1" t="s">
        <v>9548</v>
      </c>
      <c r="E2224" s="71">
        <v>6243402</v>
      </c>
      <c r="G2224" s="1" t="s">
        <v>9549</v>
      </c>
      <c r="H2224" s="72" t="s">
        <v>9550</v>
      </c>
      <c r="I2224" s="1" t="s">
        <v>9551</v>
      </c>
      <c r="J2224" s="73">
        <v>0.4</v>
      </c>
      <c r="K2224" s="73">
        <v>0.3</v>
      </c>
      <c r="L2224" s="73">
        <v>0.06</v>
      </c>
      <c r="M2224" s="1">
        <v>0.2</v>
      </c>
      <c r="N2224" s="1" t="s">
        <v>975</v>
      </c>
      <c r="O2224" s="1" t="s">
        <v>1467</v>
      </c>
      <c r="P2224" s="1">
        <v>20301010</v>
      </c>
      <c r="Q2224" s="73">
        <v>2902263500</v>
      </c>
      <c r="R2224" s="74">
        <v>9.85</v>
      </c>
      <c r="S2224" s="1" t="s">
        <v>3323</v>
      </c>
      <c r="T2224" s="75">
        <v>7.2785000000000002</v>
      </c>
      <c r="U2224" s="76">
        <v>235658134.02486801</v>
      </c>
      <c r="V2224" s="77">
        <v>235658134.02486801</v>
      </c>
      <c r="W2224" s="77">
        <v>3921332127.3764801</v>
      </c>
      <c r="X2224" s="76">
        <v>3.6943390569999998E-4</v>
      </c>
      <c r="Y2224" s="71">
        <v>0</v>
      </c>
      <c r="Z2224" s="71">
        <v>1</v>
      </c>
      <c r="AA2224" s="71">
        <v>0</v>
      </c>
      <c r="AB2224" s="71">
        <v>0</v>
      </c>
      <c r="AC2224" s="73">
        <v>0</v>
      </c>
      <c r="AD2224" s="73">
        <v>1</v>
      </c>
      <c r="AE2224" s="1" t="s">
        <v>3412</v>
      </c>
      <c r="AF2224" s="1" t="s">
        <v>1450</v>
      </c>
      <c r="AG2224" s="1" t="s">
        <v>1585</v>
      </c>
      <c r="AI2224" s="2" t="str">
        <f>INDEX('ISO2-ISO3'!$D$1:$D$249, MATCH($N2224, 'ISO2-ISO3'!$C$1:$C$249, 0))</f>
        <v>CHN</v>
      </c>
      <c r="AJ2224" s="2" t="str">
        <f>INDEX('WB Country Groups'!$C$2:$C$219, MATCH($AI2224, 'WB Country Groups'!$B$2:$B$219, 0))</f>
        <v>East Asia &amp; Pacific</v>
      </c>
    </row>
    <row r="2225" spans="1:36">
      <c r="A2225" s="70">
        <v>45169</v>
      </c>
      <c r="B2225" s="70">
        <v>45169</v>
      </c>
      <c r="C2225" s="71">
        <v>892400</v>
      </c>
      <c r="D2225" s="1" t="s">
        <v>9552</v>
      </c>
      <c r="E2225" s="71">
        <v>6251302</v>
      </c>
      <c r="G2225" s="1" t="s">
        <v>9553</v>
      </c>
      <c r="H2225" s="72" t="s">
        <v>9554</v>
      </c>
      <c r="I2225" s="1" t="s">
        <v>9555</v>
      </c>
      <c r="J2225" s="73">
        <v>0.25</v>
      </c>
      <c r="K2225" s="73">
        <v>0.25</v>
      </c>
      <c r="L2225" s="73">
        <v>0.05</v>
      </c>
      <c r="M2225" s="1">
        <v>0.2</v>
      </c>
      <c r="N2225" s="1" t="s">
        <v>975</v>
      </c>
      <c r="O2225" s="1" t="s">
        <v>1564</v>
      </c>
      <c r="P2225" s="1">
        <v>60201030</v>
      </c>
      <c r="Q2225" s="73">
        <v>14054218314</v>
      </c>
      <c r="R2225" s="74">
        <v>2.93</v>
      </c>
      <c r="S2225" s="1" t="s">
        <v>3323</v>
      </c>
      <c r="T2225" s="75">
        <v>7.2785000000000002</v>
      </c>
      <c r="U2225" s="76">
        <v>282880124.06416202</v>
      </c>
      <c r="V2225" s="77">
        <v>282880124.06416202</v>
      </c>
      <c r="W2225" s="77">
        <v>5648522627.6398401</v>
      </c>
      <c r="X2225" s="76">
        <v>4.4346234650000002E-4</v>
      </c>
      <c r="Y2225" s="71">
        <v>1</v>
      </c>
      <c r="Z2225" s="71">
        <v>0</v>
      </c>
      <c r="AA2225" s="71">
        <v>0</v>
      </c>
      <c r="AB2225" s="71">
        <v>0</v>
      </c>
      <c r="AC2225" s="73">
        <v>1</v>
      </c>
      <c r="AD2225" s="73">
        <v>0</v>
      </c>
      <c r="AE2225" s="1" t="s">
        <v>3324</v>
      </c>
      <c r="AF2225" s="1" t="s">
        <v>1450</v>
      </c>
      <c r="AG2225" s="1" t="s">
        <v>1585</v>
      </c>
      <c r="AI2225" s="2" t="str">
        <f>INDEX('ISO2-ISO3'!$D$1:$D$249, MATCH($N2225, 'ISO2-ISO3'!$C$1:$C$249, 0))</f>
        <v>CHN</v>
      </c>
      <c r="AJ2225" s="2" t="str">
        <f>INDEX('WB Country Groups'!$C$2:$C$219, MATCH($AI2225, 'WB Country Groups'!$B$2:$B$219, 0))</f>
        <v>East Asia &amp; Pacific</v>
      </c>
    </row>
    <row r="2226" spans="1:36">
      <c r="A2226" s="70">
        <v>45169</v>
      </c>
      <c r="B2226" s="70">
        <v>45169</v>
      </c>
      <c r="C2226" s="71">
        <v>892400</v>
      </c>
      <c r="D2226" s="1" t="s">
        <v>9556</v>
      </c>
      <c r="E2226" s="71">
        <v>6252502</v>
      </c>
      <c r="G2226" s="1" t="s">
        <v>9557</v>
      </c>
      <c r="H2226" s="72" t="s">
        <v>9558</v>
      </c>
      <c r="I2226" s="1" t="s">
        <v>9559</v>
      </c>
      <c r="J2226" s="73">
        <v>0.45</v>
      </c>
      <c r="K2226" s="73">
        <v>0.3</v>
      </c>
      <c r="L2226" s="73">
        <v>0.06</v>
      </c>
      <c r="M2226" s="1">
        <v>0.2</v>
      </c>
      <c r="N2226" s="1" t="s">
        <v>975</v>
      </c>
      <c r="O2226" s="1" t="s">
        <v>1474</v>
      </c>
      <c r="P2226" s="1">
        <v>45301020</v>
      </c>
      <c r="Q2226" s="73">
        <v>1823710466</v>
      </c>
      <c r="R2226" s="74">
        <v>22.21</v>
      </c>
      <c r="S2226" s="1" t="s">
        <v>3323</v>
      </c>
      <c r="T2226" s="75">
        <v>7.2785000000000002</v>
      </c>
      <c r="U2226" s="76">
        <v>333897996.42668098</v>
      </c>
      <c r="V2226" s="77">
        <v>333897996.42668098</v>
      </c>
      <c r="W2226" s="77">
        <v>5556035424.2489901</v>
      </c>
      <c r="X2226" s="76">
        <v>5.2344147359999996E-4</v>
      </c>
      <c r="Y2226" s="71">
        <v>0</v>
      </c>
      <c r="Z2226" s="71">
        <v>1</v>
      </c>
      <c r="AA2226" s="71">
        <v>0</v>
      </c>
      <c r="AB2226" s="71">
        <v>0</v>
      </c>
      <c r="AC2226" s="73">
        <v>0</v>
      </c>
      <c r="AD2226" s="73">
        <v>1</v>
      </c>
      <c r="AE2226" s="1" t="s">
        <v>3324</v>
      </c>
      <c r="AF2226" s="1" t="s">
        <v>1450</v>
      </c>
      <c r="AG2226" s="1" t="s">
        <v>1585</v>
      </c>
      <c r="AI2226" s="2" t="str">
        <f>INDEX('ISO2-ISO3'!$D$1:$D$249, MATCH($N2226, 'ISO2-ISO3'!$C$1:$C$249, 0))</f>
        <v>CHN</v>
      </c>
      <c r="AJ2226" s="2" t="str">
        <f>INDEX('WB Country Groups'!$C$2:$C$219, MATCH($AI2226, 'WB Country Groups'!$B$2:$B$219, 0))</f>
        <v>East Asia &amp; Pacific</v>
      </c>
    </row>
    <row r="2227" spans="1:36">
      <c r="A2227" s="70">
        <v>45169</v>
      </c>
      <c r="B2227" s="70">
        <v>45169</v>
      </c>
      <c r="C2227" s="71">
        <v>892400</v>
      </c>
      <c r="D2227" s="1" t="s">
        <v>9560</v>
      </c>
      <c r="E2227" s="71">
        <v>6253002</v>
      </c>
      <c r="G2227" s="1" t="s">
        <v>9561</v>
      </c>
      <c r="H2227" s="72" t="s">
        <v>9562</v>
      </c>
      <c r="I2227" s="1" t="s">
        <v>9563</v>
      </c>
      <c r="J2227" s="73">
        <v>0.55000000000000004</v>
      </c>
      <c r="K2227" s="73">
        <v>0.3</v>
      </c>
      <c r="L2227" s="73">
        <v>0.06</v>
      </c>
      <c r="M2227" s="1">
        <v>0.2</v>
      </c>
      <c r="N2227" s="1" t="s">
        <v>975</v>
      </c>
      <c r="O2227" s="1" t="s">
        <v>1462</v>
      </c>
      <c r="P2227" s="1">
        <v>15104050</v>
      </c>
      <c r="Q2227" s="73">
        <v>4326449597</v>
      </c>
      <c r="R2227" s="74">
        <v>7.17</v>
      </c>
      <c r="S2227" s="1" t="s">
        <v>3323</v>
      </c>
      <c r="T2227" s="75">
        <v>7.2785000000000002</v>
      </c>
      <c r="U2227" s="76">
        <v>255717334.15255901</v>
      </c>
      <c r="V2227" s="77">
        <v>255717334.15255901</v>
      </c>
      <c r="W2227" s="77">
        <v>4255115581.2584</v>
      </c>
      <c r="X2227" s="76">
        <v>4.008800881E-4</v>
      </c>
      <c r="Y2227" s="71">
        <v>0</v>
      </c>
      <c r="Z2227" s="71">
        <v>1</v>
      </c>
      <c r="AA2227" s="71">
        <v>0</v>
      </c>
      <c r="AB2227" s="71">
        <v>0</v>
      </c>
      <c r="AC2227" s="73">
        <v>1</v>
      </c>
      <c r="AD2227" s="73">
        <v>0</v>
      </c>
      <c r="AE2227" s="1" t="s">
        <v>3412</v>
      </c>
      <c r="AF2227" s="1" t="s">
        <v>1450</v>
      </c>
      <c r="AG2227" s="1" t="s">
        <v>1585</v>
      </c>
      <c r="AI2227" s="2" t="str">
        <f>INDEX('ISO2-ISO3'!$D$1:$D$249, MATCH($N2227, 'ISO2-ISO3'!$C$1:$C$249, 0))</f>
        <v>CHN</v>
      </c>
      <c r="AJ2227" s="2" t="str">
        <f>INDEX('WB Country Groups'!$C$2:$C$219, MATCH($AI2227, 'WB Country Groups'!$B$2:$B$219, 0))</f>
        <v>East Asia &amp; Pacific</v>
      </c>
    </row>
    <row r="2228" spans="1:36">
      <c r="A2228" s="70">
        <v>45169</v>
      </c>
      <c r="B2228" s="70">
        <v>45169</v>
      </c>
      <c r="C2228" s="71">
        <v>892400</v>
      </c>
      <c r="D2228" s="1" t="s">
        <v>9564</v>
      </c>
      <c r="E2228" s="71">
        <v>6255702</v>
      </c>
      <c r="G2228" s="1" t="s">
        <v>9565</v>
      </c>
      <c r="H2228" s="72" t="s">
        <v>9566</v>
      </c>
      <c r="I2228" s="1" t="s">
        <v>9567</v>
      </c>
      <c r="J2228" s="73">
        <v>0.25</v>
      </c>
      <c r="K2228" s="73">
        <v>0.25</v>
      </c>
      <c r="L2228" s="73">
        <v>0.05</v>
      </c>
      <c r="M2228" s="1">
        <v>0.2</v>
      </c>
      <c r="N2228" s="1" t="s">
        <v>975</v>
      </c>
      <c r="O2228" s="1" t="s">
        <v>1474</v>
      </c>
      <c r="P2228" s="1">
        <v>45203010</v>
      </c>
      <c r="Q2228" s="73">
        <v>1137959234</v>
      </c>
      <c r="R2228" s="74">
        <v>27.46</v>
      </c>
      <c r="S2228" s="1" t="s">
        <v>3323</v>
      </c>
      <c r="T2228" s="75">
        <v>7.2785000000000002</v>
      </c>
      <c r="U2228" s="76">
        <v>214662090.85416001</v>
      </c>
      <c r="V2228" s="77">
        <v>214662090.85416001</v>
      </c>
      <c r="W2228" s="77">
        <v>4286351618.0132198</v>
      </c>
      <c r="X2228" s="76">
        <v>3.3651906380000003E-4</v>
      </c>
      <c r="Y2228" s="71">
        <v>0</v>
      </c>
      <c r="Z2228" s="71">
        <v>1</v>
      </c>
      <c r="AA2228" s="71">
        <v>0</v>
      </c>
      <c r="AB2228" s="71">
        <v>0</v>
      </c>
      <c r="AC2228" s="73">
        <v>0</v>
      </c>
      <c r="AD2228" s="73">
        <v>1</v>
      </c>
      <c r="AE2228" s="1" t="s">
        <v>3412</v>
      </c>
      <c r="AF2228" s="1" t="s">
        <v>1450</v>
      </c>
      <c r="AG2228" s="1" t="s">
        <v>1585</v>
      </c>
      <c r="AI2228" s="2" t="str">
        <f>INDEX('ISO2-ISO3'!$D$1:$D$249, MATCH($N2228, 'ISO2-ISO3'!$C$1:$C$249, 0))</f>
        <v>CHN</v>
      </c>
      <c r="AJ2228" s="2" t="str">
        <f>INDEX('WB Country Groups'!$C$2:$C$219, MATCH($AI2228, 'WB Country Groups'!$B$2:$B$219, 0))</f>
        <v>East Asia &amp; Pacific</v>
      </c>
    </row>
    <row r="2229" spans="1:36">
      <c r="A2229" s="70">
        <v>45169</v>
      </c>
      <c r="B2229" s="70">
        <v>45169</v>
      </c>
      <c r="C2229" s="71">
        <v>892400</v>
      </c>
      <c r="D2229" s="1" t="s">
        <v>9568</v>
      </c>
      <c r="E2229" s="71">
        <v>6256102</v>
      </c>
      <c r="G2229" s="1" t="s">
        <v>9569</v>
      </c>
      <c r="H2229" s="72" t="s">
        <v>9570</v>
      </c>
      <c r="I2229" s="1" t="s">
        <v>9571</v>
      </c>
      <c r="J2229" s="73">
        <v>0.8</v>
      </c>
      <c r="K2229" s="73">
        <v>0.3</v>
      </c>
      <c r="L2229" s="73">
        <v>0.06</v>
      </c>
      <c r="M2229" s="1">
        <v>0.2</v>
      </c>
      <c r="N2229" s="1" t="s">
        <v>975</v>
      </c>
      <c r="O2229" s="1" t="s">
        <v>1474</v>
      </c>
      <c r="P2229" s="1">
        <v>45203015</v>
      </c>
      <c r="Q2229" s="73">
        <v>806318354</v>
      </c>
      <c r="R2229" s="74">
        <v>26.8</v>
      </c>
      <c r="S2229" s="1" t="s">
        <v>3323</v>
      </c>
      <c r="T2229" s="75">
        <v>7.2785000000000002</v>
      </c>
      <c r="U2229" s="76">
        <v>178135592.94250199</v>
      </c>
      <c r="V2229" s="77">
        <v>178135592.94250199</v>
      </c>
      <c r="W2229" s="77">
        <v>2964161735.9194498</v>
      </c>
      <c r="X2229" s="76">
        <v>2.792576124E-4</v>
      </c>
      <c r="Y2229" s="71">
        <v>0</v>
      </c>
      <c r="Z2229" s="71">
        <v>1</v>
      </c>
      <c r="AA2229" s="71">
        <v>0</v>
      </c>
      <c r="AB2229" s="71">
        <v>0</v>
      </c>
      <c r="AC2229" s="73">
        <v>0</v>
      </c>
      <c r="AD2229" s="73">
        <v>1</v>
      </c>
      <c r="AE2229" s="1" t="s">
        <v>3412</v>
      </c>
      <c r="AF2229" s="1" t="s">
        <v>1450</v>
      </c>
      <c r="AG2229" s="1" t="s">
        <v>1585</v>
      </c>
      <c r="AI2229" s="2" t="str">
        <f>INDEX('ISO2-ISO3'!$D$1:$D$249, MATCH($N2229, 'ISO2-ISO3'!$C$1:$C$249, 0))</f>
        <v>CHN</v>
      </c>
      <c r="AJ2229" s="2" t="str">
        <f>INDEX('WB Country Groups'!$C$2:$C$219, MATCH($AI2229, 'WB Country Groups'!$B$2:$B$219, 0))</f>
        <v>East Asia &amp; Pacific</v>
      </c>
    </row>
    <row r="2230" spans="1:36">
      <c r="A2230" s="70">
        <v>45169</v>
      </c>
      <c r="B2230" s="70">
        <v>45169</v>
      </c>
      <c r="C2230" s="71">
        <v>892400</v>
      </c>
      <c r="D2230" s="1" t="s">
        <v>9572</v>
      </c>
      <c r="E2230" s="71">
        <v>6257402</v>
      </c>
      <c r="G2230" s="1" t="s">
        <v>9573</v>
      </c>
      <c r="H2230" s="72" t="s">
        <v>9574</v>
      </c>
      <c r="I2230" s="1" t="s">
        <v>9575</v>
      </c>
      <c r="J2230" s="73">
        <v>0.5</v>
      </c>
      <c r="K2230" s="73">
        <v>0.3</v>
      </c>
      <c r="L2230" s="73">
        <v>0.06</v>
      </c>
      <c r="M2230" s="1">
        <v>0.2</v>
      </c>
      <c r="N2230" s="1" t="s">
        <v>975</v>
      </c>
      <c r="O2230" s="1" t="s">
        <v>1467</v>
      </c>
      <c r="P2230" s="1">
        <v>20107010</v>
      </c>
      <c r="Q2230" s="73">
        <v>1475926818</v>
      </c>
      <c r="R2230" s="74">
        <v>12.63</v>
      </c>
      <c r="S2230" s="1" t="s">
        <v>3323</v>
      </c>
      <c r="T2230" s="75">
        <v>7.2785000000000002</v>
      </c>
      <c r="U2230" s="76">
        <v>153665912.300666</v>
      </c>
      <c r="V2230" s="77">
        <v>153665912.300666</v>
      </c>
      <c r="W2230" s="77">
        <v>2556988246.04812</v>
      </c>
      <c r="X2230" s="76">
        <v>2.408972574E-4</v>
      </c>
      <c r="Y2230" s="71">
        <v>0</v>
      </c>
      <c r="Z2230" s="71">
        <v>1</v>
      </c>
      <c r="AA2230" s="71">
        <v>0</v>
      </c>
      <c r="AB2230" s="71">
        <v>0</v>
      </c>
      <c r="AC2230" s="73">
        <v>0.35</v>
      </c>
      <c r="AD2230" s="73">
        <v>0.65</v>
      </c>
      <c r="AE2230" s="1" t="s">
        <v>3412</v>
      </c>
      <c r="AF2230" s="1" t="s">
        <v>1450</v>
      </c>
      <c r="AG2230" s="1" t="s">
        <v>1585</v>
      </c>
      <c r="AI2230" s="2" t="str">
        <f>INDEX('ISO2-ISO3'!$D$1:$D$249, MATCH($N2230, 'ISO2-ISO3'!$C$1:$C$249, 0))</f>
        <v>CHN</v>
      </c>
      <c r="AJ2230" s="2" t="str">
        <f>INDEX('WB Country Groups'!$C$2:$C$219, MATCH($AI2230, 'WB Country Groups'!$B$2:$B$219, 0))</f>
        <v>East Asia &amp; Pacific</v>
      </c>
    </row>
    <row r="2231" spans="1:36">
      <c r="A2231" s="70">
        <v>45169</v>
      </c>
      <c r="B2231" s="70">
        <v>45169</v>
      </c>
      <c r="C2231" s="71">
        <v>892400</v>
      </c>
      <c r="D2231" s="1" t="s">
        <v>9576</v>
      </c>
      <c r="E2231" s="71">
        <v>6259102</v>
      </c>
      <c r="G2231" s="1" t="s">
        <v>9577</v>
      </c>
      <c r="H2231" s="72" t="s">
        <v>9578</v>
      </c>
      <c r="I2231" s="1" t="s">
        <v>9579</v>
      </c>
      <c r="J2231" s="73">
        <v>0.25</v>
      </c>
      <c r="K2231" s="73">
        <v>0.25</v>
      </c>
      <c r="L2231" s="73">
        <v>0.05</v>
      </c>
      <c r="M2231" s="1">
        <v>0.2</v>
      </c>
      <c r="N2231" s="1" t="s">
        <v>975</v>
      </c>
      <c r="O2231" s="1" t="s">
        <v>1467</v>
      </c>
      <c r="P2231" s="1">
        <v>20103010</v>
      </c>
      <c r="Q2231" s="73">
        <v>8715578165</v>
      </c>
      <c r="R2231" s="74">
        <v>8.91</v>
      </c>
      <c r="S2231" s="1" t="s">
        <v>3323</v>
      </c>
      <c r="T2231" s="75">
        <v>7.2785000000000002</v>
      </c>
      <c r="U2231" s="76">
        <v>533460200.93528903</v>
      </c>
      <c r="V2231" s="77">
        <v>533460200.93528903</v>
      </c>
      <c r="W2231" s="77">
        <v>10652081074.613899</v>
      </c>
      <c r="X2231" s="76">
        <v>8.3628891660000003E-4</v>
      </c>
      <c r="Y2231" s="71">
        <v>1</v>
      </c>
      <c r="Z2231" s="71">
        <v>0</v>
      </c>
      <c r="AA2231" s="71">
        <v>0</v>
      </c>
      <c r="AB2231" s="71">
        <v>0</v>
      </c>
      <c r="AC2231" s="73">
        <v>0</v>
      </c>
      <c r="AD2231" s="73">
        <v>1</v>
      </c>
      <c r="AE2231" s="1" t="s">
        <v>3324</v>
      </c>
      <c r="AF2231" s="1" t="s">
        <v>1450</v>
      </c>
      <c r="AG2231" s="1" t="s">
        <v>1585</v>
      </c>
      <c r="AI2231" s="2" t="str">
        <f>INDEX('ISO2-ISO3'!$D$1:$D$249, MATCH($N2231, 'ISO2-ISO3'!$C$1:$C$249, 0))</f>
        <v>CHN</v>
      </c>
      <c r="AJ2231" s="2" t="str">
        <f>INDEX('WB Country Groups'!$C$2:$C$219, MATCH($AI2231, 'WB Country Groups'!$B$2:$B$219, 0))</f>
        <v>East Asia &amp; Pacific</v>
      </c>
    </row>
    <row r="2232" spans="1:36">
      <c r="A2232" s="70">
        <v>45169</v>
      </c>
      <c r="B2232" s="70">
        <v>45169</v>
      </c>
      <c r="C2232" s="71">
        <v>892400</v>
      </c>
      <c r="D2232" s="1" t="s">
        <v>9580</v>
      </c>
      <c r="E2232" s="71">
        <v>6259602</v>
      </c>
      <c r="G2232" s="1" t="s">
        <v>9581</v>
      </c>
      <c r="H2232" s="72" t="s">
        <v>9582</v>
      </c>
      <c r="I2232" s="1" t="s">
        <v>9583</v>
      </c>
      <c r="J2232" s="73">
        <v>0.25</v>
      </c>
      <c r="K2232" s="73">
        <v>0.25</v>
      </c>
      <c r="L2232" s="73">
        <v>0.05</v>
      </c>
      <c r="M2232" s="1">
        <v>0.2</v>
      </c>
      <c r="N2232" s="1" t="s">
        <v>975</v>
      </c>
      <c r="O2232" s="1" t="s">
        <v>1462</v>
      </c>
      <c r="P2232" s="1">
        <v>15101050</v>
      </c>
      <c r="Q2232" s="73">
        <v>911473807</v>
      </c>
      <c r="R2232" s="74">
        <v>33.590000000000003</v>
      </c>
      <c r="S2232" s="1" t="s">
        <v>3323</v>
      </c>
      <c r="T2232" s="75">
        <v>7.2785000000000002</v>
      </c>
      <c r="U2232" s="76">
        <v>210320843.42330199</v>
      </c>
      <c r="V2232" s="77">
        <v>210320843.42330199</v>
      </c>
      <c r="W2232" s="77">
        <v>4199666014.2561202</v>
      </c>
      <c r="X2232" s="76">
        <v>3.2971342559999999E-4</v>
      </c>
      <c r="Y2232" s="71">
        <v>0</v>
      </c>
      <c r="Z2232" s="71">
        <v>1</v>
      </c>
      <c r="AA2232" s="71">
        <v>0</v>
      </c>
      <c r="AB2232" s="71">
        <v>0</v>
      </c>
      <c r="AC2232" s="73">
        <v>0</v>
      </c>
      <c r="AD2232" s="73">
        <v>1</v>
      </c>
      <c r="AE2232" s="1" t="s">
        <v>3324</v>
      </c>
      <c r="AF2232" s="1" t="s">
        <v>1450</v>
      </c>
      <c r="AG2232" s="1" t="s">
        <v>1585</v>
      </c>
      <c r="AI2232" s="2" t="str">
        <f>INDEX('ISO2-ISO3'!$D$1:$D$249, MATCH($N2232, 'ISO2-ISO3'!$C$1:$C$249, 0))</f>
        <v>CHN</v>
      </c>
      <c r="AJ2232" s="2" t="str">
        <f>INDEX('WB Country Groups'!$C$2:$C$219, MATCH($AI2232, 'WB Country Groups'!$B$2:$B$219, 0))</f>
        <v>East Asia &amp; Pacific</v>
      </c>
    </row>
    <row r="2233" spans="1:36">
      <c r="A2233" s="70">
        <v>45169</v>
      </c>
      <c r="B2233" s="70">
        <v>45169</v>
      </c>
      <c r="C2233" s="71">
        <v>892400</v>
      </c>
      <c r="D2233" s="1" t="s">
        <v>9584</v>
      </c>
      <c r="E2233" s="71">
        <v>6260202</v>
      </c>
      <c r="G2233" s="1" t="s">
        <v>9585</v>
      </c>
      <c r="H2233" s="72" t="s">
        <v>9586</v>
      </c>
      <c r="I2233" s="1" t="s">
        <v>9587</v>
      </c>
      <c r="J2233" s="73">
        <v>0.3</v>
      </c>
      <c r="K2233" s="73">
        <v>0.3</v>
      </c>
      <c r="L2233" s="73">
        <v>0.06</v>
      </c>
      <c r="M2233" s="1">
        <v>0.2</v>
      </c>
      <c r="N2233" s="1" t="s">
        <v>975</v>
      </c>
      <c r="O2233" s="1" t="s">
        <v>1484</v>
      </c>
      <c r="P2233" s="1">
        <v>40203020</v>
      </c>
      <c r="Q2233" s="73">
        <v>6425306159</v>
      </c>
      <c r="R2233" s="74">
        <v>7.33</v>
      </c>
      <c r="S2233" s="1" t="s">
        <v>3323</v>
      </c>
      <c r="T2233" s="75">
        <v>7.2785000000000002</v>
      </c>
      <c r="U2233" s="76">
        <v>388246156.31355399</v>
      </c>
      <c r="V2233" s="77">
        <v>388246156.31355399</v>
      </c>
      <c r="W2233" s="77">
        <v>6460384371.5494804</v>
      </c>
      <c r="X2233" s="76">
        <v>6.0864138859999999E-4</v>
      </c>
      <c r="Y2233" s="71">
        <v>1</v>
      </c>
      <c r="Z2233" s="71">
        <v>0</v>
      </c>
      <c r="AA2233" s="71">
        <v>0</v>
      </c>
      <c r="AB2233" s="71">
        <v>0</v>
      </c>
      <c r="AC2233" s="73">
        <v>1</v>
      </c>
      <c r="AD2233" s="73">
        <v>0</v>
      </c>
      <c r="AE2233" s="1" t="s">
        <v>3324</v>
      </c>
      <c r="AF2233" s="1" t="s">
        <v>1450</v>
      </c>
      <c r="AG2233" s="1" t="s">
        <v>1585</v>
      </c>
      <c r="AI2233" s="2" t="str">
        <f>INDEX('ISO2-ISO3'!$D$1:$D$249, MATCH($N2233, 'ISO2-ISO3'!$C$1:$C$249, 0))</f>
        <v>CHN</v>
      </c>
      <c r="AJ2233" s="2" t="str">
        <f>INDEX('WB Country Groups'!$C$2:$C$219, MATCH($AI2233, 'WB Country Groups'!$B$2:$B$219, 0))</f>
        <v>East Asia &amp; Pacific</v>
      </c>
    </row>
    <row r="2234" spans="1:36">
      <c r="A2234" s="70">
        <v>45169</v>
      </c>
      <c r="B2234" s="70">
        <v>45169</v>
      </c>
      <c r="C2234" s="71">
        <v>892400</v>
      </c>
      <c r="D2234" s="1" t="s">
        <v>9588</v>
      </c>
      <c r="E2234" s="71">
        <v>6261902</v>
      </c>
      <c r="G2234" s="1" t="s">
        <v>9589</v>
      </c>
      <c r="H2234" s="72" t="s">
        <v>9590</v>
      </c>
      <c r="I2234" s="1" t="s">
        <v>9591</v>
      </c>
      <c r="J2234" s="73">
        <v>0.7</v>
      </c>
      <c r="K2234" s="73">
        <v>0.3</v>
      </c>
      <c r="L2234" s="73">
        <v>0.06</v>
      </c>
      <c r="M2234" s="1">
        <v>0.2</v>
      </c>
      <c r="N2234" s="1" t="s">
        <v>975</v>
      </c>
      <c r="O2234" s="1" t="s">
        <v>1548</v>
      </c>
      <c r="P2234" s="1">
        <v>55105010</v>
      </c>
      <c r="Q2234" s="73">
        <v>22217764145</v>
      </c>
      <c r="R2234" s="74">
        <v>1.46</v>
      </c>
      <c r="S2234" s="1" t="s">
        <v>3323</v>
      </c>
      <c r="T2234" s="75">
        <v>7.2785000000000002</v>
      </c>
      <c r="U2234" s="76">
        <v>267400719.80518001</v>
      </c>
      <c r="V2234" s="77">
        <v>267400719.80518001</v>
      </c>
      <c r="W2234" s="77">
        <v>4449526165.49615</v>
      </c>
      <c r="X2234" s="76">
        <v>4.1919576729999999E-4</v>
      </c>
      <c r="Y2234" s="71">
        <v>0</v>
      </c>
      <c r="Z2234" s="71">
        <v>1</v>
      </c>
      <c r="AA2234" s="71">
        <v>0</v>
      </c>
      <c r="AB2234" s="71">
        <v>0</v>
      </c>
      <c r="AC2234" s="73">
        <v>1</v>
      </c>
      <c r="AD2234" s="73">
        <v>0</v>
      </c>
      <c r="AE2234" s="1" t="s">
        <v>3324</v>
      </c>
      <c r="AF2234" s="1" t="s">
        <v>1450</v>
      </c>
      <c r="AG2234" s="1" t="s">
        <v>1585</v>
      </c>
      <c r="AI2234" s="2" t="str">
        <f>INDEX('ISO2-ISO3'!$D$1:$D$249, MATCH($N2234, 'ISO2-ISO3'!$C$1:$C$249, 0))</f>
        <v>CHN</v>
      </c>
      <c r="AJ2234" s="2" t="str">
        <f>INDEX('WB Country Groups'!$C$2:$C$219, MATCH($AI2234, 'WB Country Groups'!$B$2:$B$219, 0))</f>
        <v>East Asia &amp; Pacific</v>
      </c>
    </row>
    <row r="2235" spans="1:36">
      <c r="A2235" s="70">
        <v>45169</v>
      </c>
      <c r="B2235" s="70">
        <v>45169</v>
      </c>
      <c r="C2235" s="71">
        <v>892400</v>
      </c>
      <c r="D2235" s="1" t="s">
        <v>9592</v>
      </c>
      <c r="E2235" s="71">
        <v>6262702</v>
      </c>
      <c r="G2235" s="1" t="s">
        <v>9593</v>
      </c>
      <c r="H2235" s="72" t="s">
        <v>9594</v>
      </c>
      <c r="I2235" s="1" t="s">
        <v>9595</v>
      </c>
      <c r="J2235" s="73">
        <v>0.7</v>
      </c>
      <c r="K2235" s="73">
        <v>0.3</v>
      </c>
      <c r="L2235" s="73">
        <v>0.06</v>
      </c>
      <c r="M2235" s="1">
        <v>0.2</v>
      </c>
      <c r="N2235" s="1" t="s">
        <v>975</v>
      </c>
      <c r="O2235" s="1" t="s">
        <v>1474</v>
      </c>
      <c r="P2235" s="1">
        <v>45301020</v>
      </c>
      <c r="Q2235" s="73">
        <v>849617907</v>
      </c>
      <c r="R2235" s="74">
        <v>92.73</v>
      </c>
      <c r="S2235" s="1" t="s">
        <v>3323</v>
      </c>
      <c r="T2235" s="75">
        <v>7.2785000000000002</v>
      </c>
      <c r="U2235" s="76">
        <v>649461305.346789</v>
      </c>
      <c r="V2235" s="77">
        <v>649461305.346789</v>
      </c>
      <c r="W2235" s="77">
        <v>10806983143.9618</v>
      </c>
      <c r="X2235" s="76">
        <v>1.0181402295E-3</v>
      </c>
      <c r="Y2235" s="71">
        <v>1</v>
      </c>
      <c r="Z2235" s="71">
        <v>0</v>
      </c>
      <c r="AA2235" s="71">
        <v>0</v>
      </c>
      <c r="AB2235" s="71">
        <v>0</v>
      </c>
      <c r="AC2235" s="73">
        <v>0</v>
      </c>
      <c r="AD2235" s="73">
        <v>1</v>
      </c>
      <c r="AE2235" s="1" t="s">
        <v>3412</v>
      </c>
      <c r="AF2235" s="1" t="s">
        <v>1450</v>
      </c>
      <c r="AG2235" s="1" t="s">
        <v>1585</v>
      </c>
      <c r="AI2235" s="2" t="str">
        <f>INDEX('ISO2-ISO3'!$D$1:$D$249, MATCH($N2235, 'ISO2-ISO3'!$C$1:$C$249, 0))</f>
        <v>CHN</v>
      </c>
      <c r="AJ2235" s="2" t="str">
        <f>INDEX('WB Country Groups'!$C$2:$C$219, MATCH($AI2235, 'WB Country Groups'!$B$2:$B$219, 0))</f>
        <v>East Asia &amp; Pacific</v>
      </c>
    </row>
    <row r="2236" spans="1:36">
      <c r="A2236" s="70">
        <v>45169</v>
      </c>
      <c r="B2236" s="70">
        <v>45169</v>
      </c>
      <c r="C2236" s="71">
        <v>892400</v>
      </c>
      <c r="D2236" s="1" t="s">
        <v>9596</v>
      </c>
      <c r="E2236" s="71">
        <v>6263102</v>
      </c>
      <c r="G2236" s="1" t="s">
        <v>9597</v>
      </c>
      <c r="H2236" s="72" t="s">
        <v>9598</v>
      </c>
      <c r="I2236" s="1" t="s">
        <v>9599</v>
      </c>
      <c r="J2236" s="73">
        <v>0.65</v>
      </c>
      <c r="K2236" s="73">
        <v>0.3</v>
      </c>
      <c r="L2236" s="73">
        <v>0.06</v>
      </c>
      <c r="M2236" s="1">
        <v>0.2</v>
      </c>
      <c r="N2236" s="1" t="s">
        <v>975</v>
      </c>
      <c r="O2236" s="1" t="s">
        <v>1462</v>
      </c>
      <c r="P2236" s="1">
        <v>15104020</v>
      </c>
      <c r="Q2236" s="73">
        <v>1752826570</v>
      </c>
      <c r="R2236" s="74">
        <v>11.06</v>
      </c>
      <c r="S2236" s="1" t="s">
        <v>3323</v>
      </c>
      <c r="T2236" s="75">
        <v>7.2785000000000002</v>
      </c>
      <c r="U2236" s="76">
        <v>159809811.34189701</v>
      </c>
      <c r="V2236" s="77">
        <v>159809811.34189701</v>
      </c>
      <c r="W2236" s="77">
        <v>2659222224.9320998</v>
      </c>
      <c r="X2236" s="76">
        <v>2.5052885619999998E-4</v>
      </c>
      <c r="Y2236" s="71">
        <v>0</v>
      </c>
      <c r="Z2236" s="71">
        <v>1</v>
      </c>
      <c r="AA2236" s="71">
        <v>0</v>
      </c>
      <c r="AB2236" s="71">
        <v>0</v>
      </c>
      <c r="AC2236" s="73">
        <v>0</v>
      </c>
      <c r="AD2236" s="73">
        <v>1</v>
      </c>
      <c r="AE2236" s="1" t="s">
        <v>3324</v>
      </c>
      <c r="AF2236" s="1" t="s">
        <v>1450</v>
      </c>
      <c r="AG2236" s="1" t="s">
        <v>1585</v>
      </c>
      <c r="AI2236" s="2" t="str">
        <f>INDEX('ISO2-ISO3'!$D$1:$D$249, MATCH($N2236, 'ISO2-ISO3'!$C$1:$C$249, 0))</f>
        <v>CHN</v>
      </c>
      <c r="AJ2236" s="2" t="str">
        <f>INDEX('WB Country Groups'!$C$2:$C$219, MATCH($AI2236, 'WB Country Groups'!$B$2:$B$219, 0))</f>
        <v>East Asia &amp; Pacific</v>
      </c>
    </row>
    <row r="2237" spans="1:36">
      <c r="A2237" s="70">
        <v>45169</v>
      </c>
      <c r="B2237" s="70">
        <v>45169</v>
      </c>
      <c r="C2237" s="71">
        <v>892400</v>
      </c>
      <c r="D2237" s="1" t="s">
        <v>9600</v>
      </c>
      <c r="E2237" s="71">
        <v>6264002</v>
      </c>
      <c r="G2237" s="1" t="s">
        <v>9601</v>
      </c>
      <c r="H2237" s="72" t="s">
        <v>9602</v>
      </c>
      <c r="I2237" s="1" t="s">
        <v>9603</v>
      </c>
      <c r="J2237" s="73">
        <v>0.4</v>
      </c>
      <c r="K2237" s="73">
        <v>0.3</v>
      </c>
      <c r="L2237" s="73">
        <v>0.06</v>
      </c>
      <c r="M2237" s="1">
        <v>0.2</v>
      </c>
      <c r="N2237" s="1" t="s">
        <v>975</v>
      </c>
      <c r="O2237" s="1" t="s">
        <v>1474</v>
      </c>
      <c r="P2237" s="1">
        <v>45203015</v>
      </c>
      <c r="Q2237" s="73">
        <v>2457747610</v>
      </c>
      <c r="R2237" s="74">
        <v>8.6</v>
      </c>
      <c r="S2237" s="1" t="s">
        <v>3323</v>
      </c>
      <c r="T2237" s="75">
        <v>7.2785000000000002</v>
      </c>
      <c r="U2237" s="76">
        <v>174238890.80992001</v>
      </c>
      <c r="V2237" s="77">
        <v>174238890.80992001</v>
      </c>
      <c r="W2237" s="77">
        <v>2899320930.2899799</v>
      </c>
      <c r="X2237" s="76">
        <v>2.73148874E-4</v>
      </c>
      <c r="Y2237" s="71">
        <v>0</v>
      </c>
      <c r="Z2237" s="71">
        <v>1</v>
      </c>
      <c r="AA2237" s="71">
        <v>0</v>
      </c>
      <c r="AB2237" s="71">
        <v>0</v>
      </c>
      <c r="AC2237" s="73">
        <v>1</v>
      </c>
      <c r="AD2237" s="73">
        <v>0</v>
      </c>
      <c r="AE2237" s="1" t="s">
        <v>3412</v>
      </c>
      <c r="AF2237" s="1" t="s">
        <v>1450</v>
      </c>
      <c r="AG2237" s="1" t="s">
        <v>1585</v>
      </c>
      <c r="AI2237" s="2" t="str">
        <f>INDEX('ISO2-ISO3'!$D$1:$D$249, MATCH($N2237, 'ISO2-ISO3'!$C$1:$C$249, 0))</f>
        <v>CHN</v>
      </c>
      <c r="AJ2237" s="2" t="str">
        <f>INDEX('WB Country Groups'!$C$2:$C$219, MATCH($AI2237, 'WB Country Groups'!$B$2:$B$219, 0))</f>
        <v>East Asia &amp; Pacific</v>
      </c>
    </row>
    <row r="2238" spans="1:36">
      <c r="A2238" s="70">
        <v>45169</v>
      </c>
      <c r="B2238" s="70">
        <v>45169</v>
      </c>
      <c r="C2238" s="71">
        <v>892400</v>
      </c>
      <c r="D2238" s="1" t="s">
        <v>9604</v>
      </c>
      <c r="E2238" s="71">
        <v>6264102</v>
      </c>
      <c r="G2238" s="1" t="s">
        <v>9605</v>
      </c>
      <c r="H2238" s="72" t="s">
        <v>9606</v>
      </c>
      <c r="I2238" s="1" t="s">
        <v>9607</v>
      </c>
      <c r="J2238" s="73">
        <v>0.75</v>
      </c>
      <c r="K2238" s="73">
        <v>0.3</v>
      </c>
      <c r="L2238" s="73">
        <v>0.06</v>
      </c>
      <c r="M2238" s="1">
        <v>0.2</v>
      </c>
      <c r="N2238" s="1" t="s">
        <v>975</v>
      </c>
      <c r="O2238" s="1" t="s">
        <v>1474</v>
      </c>
      <c r="P2238" s="1">
        <v>45301020</v>
      </c>
      <c r="Q2238" s="73">
        <v>3204484648</v>
      </c>
      <c r="R2238" s="74">
        <v>8.98</v>
      </c>
      <c r="S2238" s="1" t="s">
        <v>3323</v>
      </c>
      <c r="T2238" s="75">
        <v>7.2785000000000002</v>
      </c>
      <c r="U2238" s="76">
        <v>237215954.98281199</v>
      </c>
      <c r="V2238" s="77">
        <v>237215954.98281199</v>
      </c>
      <c r="W2238" s="77">
        <v>3947254141.0441399</v>
      </c>
      <c r="X2238" s="76">
        <v>3.7187605310000003E-4</v>
      </c>
      <c r="Y2238" s="71">
        <v>0</v>
      </c>
      <c r="Z2238" s="71">
        <v>1</v>
      </c>
      <c r="AA2238" s="71">
        <v>0</v>
      </c>
      <c r="AB2238" s="71">
        <v>0</v>
      </c>
      <c r="AC2238" s="73">
        <v>0.65</v>
      </c>
      <c r="AD2238" s="73">
        <v>0.35</v>
      </c>
      <c r="AE2238" s="1" t="s">
        <v>3412</v>
      </c>
      <c r="AF2238" s="1" t="s">
        <v>1450</v>
      </c>
      <c r="AG2238" s="1" t="s">
        <v>1585</v>
      </c>
      <c r="AI2238" s="2" t="str">
        <f>INDEX('ISO2-ISO3'!$D$1:$D$249, MATCH($N2238, 'ISO2-ISO3'!$C$1:$C$249, 0))</f>
        <v>CHN</v>
      </c>
      <c r="AJ2238" s="2" t="str">
        <f>INDEX('WB Country Groups'!$C$2:$C$219, MATCH($AI2238, 'WB Country Groups'!$B$2:$B$219, 0))</f>
        <v>East Asia &amp; Pacific</v>
      </c>
    </row>
    <row r="2239" spans="1:36">
      <c r="A2239" s="70">
        <v>45169</v>
      </c>
      <c r="B2239" s="70">
        <v>45169</v>
      </c>
      <c r="C2239" s="71">
        <v>892400</v>
      </c>
      <c r="D2239" s="1" t="s">
        <v>9608</v>
      </c>
      <c r="E2239" s="71">
        <v>6264402</v>
      </c>
      <c r="G2239" s="1" t="s">
        <v>9609</v>
      </c>
      <c r="H2239" s="72" t="s">
        <v>9610</v>
      </c>
      <c r="I2239" s="1" t="s">
        <v>9611</v>
      </c>
      <c r="J2239" s="73">
        <v>0.75</v>
      </c>
      <c r="K2239" s="73">
        <v>0.3</v>
      </c>
      <c r="L2239" s="73">
        <v>0.06</v>
      </c>
      <c r="M2239" s="1">
        <v>0.2</v>
      </c>
      <c r="N2239" s="1" t="s">
        <v>975</v>
      </c>
      <c r="O2239" s="1" t="s">
        <v>1462</v>
      </c>
      <c r="P2239" s="1">
        <v>15104020</v>
      </c>
      <c r="Q2239" s="73">
        <v>914210220</v>
      </c>
      <c r="R2239" s="74">
        <v>14.48</v>
      </c>
      <c r="S2239" s="1" t="s">
        <v>3323</v>
      </c>
      <c r="T2239" s="75">
        <v>7.2785000000000002</v>
      </c>
      <c r="U2239" s="76">
        <v>109124934.964072</v>
      </c>
      <c r="V2239" s="77">
        <v>109124934.964072</v>
      </c>
      <c r="W2239" s="77">
        <v>1815830016.4055901</v>
      </c>
      <c r="X2239" s="76">
        <v>1.7107175660000001E-4</v>
      </c>
      <c r="Y2239" s="71">
        <v>0</v>
      </c>
      <c r="Z2239" s="71">
        <v>1</v>
      </c>
      <c r="AA2239" s="71">
        <v>0</v>
      </c>
      <c r="AB2239" s="71">
        <v>0</v>
      </c>
      <c r="AC2239" s="73">
        <v>0.5</v>
      </c>
      <c r="AD2239" s="73">
        <v>0.5</v>
      </c>
      <c r="AE2239" s="1" t="s">
        <v>3324</v>
      </c>
      <c r="AF2239" s="1" t="s">
        <v>1450</v>
      </c>
      <c r="AG2239" s="1" t="s">
        <v>1585</v>
      </c>
      <c r="AI2239" s="2" t="str">
        <f>INDEX('ISO2-ISO3'!$D$1:$D$249, MATCH($N2239, 'ISO2-ISO3'!$C$1:$C$249, 0))</f>
        <v>CHN</v>
      </c>
      <c r="AJ2239" s="2" t="str">
        <f>INDEX('WB Country Groups'!$C$2:$C$219, MATCH($AI2239, 'WB Country Groups'!$B$2:$B$219, 0))</f>
        <v>East Asia &amp; Pacific</v>
      </c>
    </row>
    <row r="2240" spans="1:36">
      <c r="A2240" s="70">
        <v>45169</v>
      </c>
      <c r="B2240" s="70">
        <v>45169</v>
      </c>
      <c r="C2240" s="71">
        <v>892400</v>
      </c>
      <c r="D2240" s="1" t="s">
        <v>9612</v>
      </c>
      <c r="E2240" s="71">
        <v>6265102</v>
      </c>
      <c r="G2240" s="1" t="s">
        <v>9613</v>
      </c>
      <c r="H2240" s="72" t="s">
        <v>9614</v>
      </c>
      <c r="I2240" s="1" t="s">
        <v>9615</v>
      </c>
      <c r="J2240" s="73">
        <v>0.6</v>
      </c>
      <c r="K2240" s="73">
        <v>0.3</v>
      </c>
      <c r="L2240" s="73">
        <v>0.06</v>
      </c>
      <c r="M2240" s="1">
        <v>0.2</v>
      </c>
      <c r="N2240" s="1" t="s">
        <v>975</v>
      </c>
      <c r="O2240" s="1" t="s">
        <v>1447</v>
      </c>
      <c r="P2240" s="1">
        <v>35102015</v>
      </c>
      <c r="Q2240" s="73">
        <v>320640000</v>
      </c>
      <c r="R2240" s="74">
        <v>93.32</v>
      </c>
      <c r="S2240" s="1" t="s">
        <v>3323</v>
      </c>
      <c r="T2240" s="75">
        <v>7.2785000000000002</v>
      </c>
      <c r="U2240" s="76">
        <v>246661741.84241301</v>
      </c>
      <c r="V2240" s="77">
        <v>246661741.84241301</v>
      </c>
      <c r="W2240" s="77">
        <v>4104431263.8885102</v>
      </c>
      <c r="X2240" s="76">
        <v>3.8668391849999999E-4</v>
      </c>
      <c r="Y2240" s="71">
        <v>1</v>
      </c>
      <c r="Z2240" s="71">
        <v>0</v>
      </c>
      <c r="AA2240" s="71">
        <v>0</v>
      </c>
      <c r="AB2240" s="71">
        <v>0</v>
      </c>
      <c r="AC2240" s="73">
        <v>0</v>
      </c>
      <c r="AD2240" s="73">
        <v>1</v>
      </c>
      <c r="AE2240" s="1" t="s">
        <v>3324</v>
      </c>
      <c r="AF2240" s="1" t="s">
        <v>1450</v>
      </c>
      <c r="AG2240" s="1" t="s">
        <v>1585</v>
      </c>
      <c r="AI2240" s="2" t="str">
        <f>INDEX('ISO2-ISO3'!$D$1:$D$249, MATCH($N2240, 'ISO2-ISO3'!$C$1:$C$249, 0))</f>
        <v>CHN</v>
      </c>
      <c r="AJ2240" s="2" t="str">
        <f>INDEX('WB Country Groups'!$C$2:$C$219, MATCH($AI2240, 'WB Country Groups'!$B$2:$B$219, 0))</f>
        <v>East Asia &amp; Pacific</v>
      </c>
    </row>
    <row r="2241" spans="1:36">
      <c r="A2241" s="70">
        <v>45169</v>
      </c>
      <c r="B2241" s="70">
        <v>45169</v>
      </c>
      <c r="C2241" s="71">
        <v>892400</v>
      </c>
      <c r="D2241" s="1" t="s">
        <v>9616</v>
      </c>
      <c r="E2241" s="71">
        <v>6265502</v>
      </c>
      <c r="G2241" s="1" t="s">
        <v>9617</v>
      </c>
      <c r="H2241" s="72" t="s">
        <v>9618</v>
      </c>
      <c r="I2241" s="1" t="s">
        <v>9619</v>
      </c>
      <c r="J2241" s="73">
        <v>0.65</v>
      </c>
      <c r="K2241" s="73">
        <v>0.3</v>
      </c>
      <c r="L2241" s="73">
        <v>0.06</v>
      </c>
      <c r="M2241" s="1">
        <v>0.2</v>
      </c>
      <c r="N2241" s="1" t="s">
        <v>975</v>
      </c>
      <c r="O2241" s="1" t="s">
        <v>1499</v>
      </c>
      <c r="P2241" s="1">
        <v>30201020</v>
      </c>
      <c r="Q2241" s="73">
        <v>333195979</v>
      </c>
      <c r="R2241" s="74">
        <v>134.49</v>
      </c>
      <c r="S2241" s="1" t="s">
        <v>3323</v>
      </c>
      <c r="T2241" s="75">
        <v>7.2785000000000002</v>
      </c>
      <c r="U2241" s="76">
        <v>369401886.78197402</v>
      </c>
      <c r="V2241" s="77">
        <v>369401886.78197402</v>
      </c>
      <c r="W2241" s="77">
        <v>6146817263.6841202</v>
      </c>
      <c r="X2241" s="76">
        <v>5.7909981500000002E-4</v>
      </c>
      <c r="Y2241" s="71">
        <v>1</v>
      </c>
      <c r="Z2241" s="71">
        <v>0</v>
      </c>
      <c r="AA2241" s="71">
        <v>0</v>
      </c>
      <c r="AB2241" s="71">
        <v>0</v>
      </c>
      <c r="AC2241" s="73">
        <v>0</v>
      </c>
      <c r="AD2241" s="73">
        <v>1</v>
      </c>
      <c r="AE2241" s="1" t="s">
        <v>3324</v>
      </c>
      <c r="AF2241" s="1" t="s">
        <v>1450</v>
      </c>
      <c r="AG2241" s="1" t="s">
        <v>1585</v>
      </c>
      <c r="AI2241" s="2" t="str">
        <f>INDEX('ISO2-ISO3'!$D$1:$D$249, MATCH($N2241, 'ISO2-ISO3'!$C$1:$C$249, 0))</f>
        <v>CHN</v>
      </c>
      <c r="AJ2241" s="2" t="str">
        <f>INDEX('WB Country Groups'!$C$2:$C$219, MATCH($AI2241, 'WB Country Groups'!$B$2:$B$219, 0))</f>
        <v>East Asia &amp; Pacific</v>
      </c>
    </row>
    <row r="2242" spans="1:36">
      <c r="A2242" s="70">
        <v>45169</v>
      </c>
      <c r="B2242" s="70">
        <v>45169</v>
      </c>
      <c r="C2242" s="71">
        <v>892400</v>
      </c>
      <c r="D2242" s="1" t="s">
        <v>9620</v>
      </c>
      <c r="E2242" s="71">
        <v>6266302</v>
      </c>
      <c r="G2242" s="1" t="s">
        <v>9621</v>
      </c>
      <c r="H2242" s="72" t="s">
        <v>9622</v>
      </c>
      <c r="I2242" s="1" t="s">
        <v>9623</v>
      </c>
      <c r="J2242" s="73">
        <v>0.65</v>
      </c>
      <c r="K2242" s="73">
        <v>0.3</v>
      </c>
      <c r="L2242" s="73">
        <v>0.06</v>
      </c>
      <c r="M2242" s="1">
        <v>0.2</v>
      </c>
      <c r="N2242" s="1" t="s">
        <v>975</v>
      </c>
      <c r="O2242" s="1" t="s">
        <v>1474</v>
      </c>
      <c r="P2242" s="1">
        <v>45203010</v>
      </c>
      <c r="Q2242" s="73">
        <v>845876603</v>
      </c>
      <c r="R2242" s="74">
        <v>25.01</v>
      </c>
      <c r="S2242" s="1" t="s">
        <v>3323</v>
      </c>
      <c r="T2242" s="75">
        <v>7.2785000000000002</v>
      </c>
      <c r="U2242" s="76">
        <v>174393409.41977099</v>
      </c>
      <c r="V2242" s="77">
        <v>174393409.41977099</v>
      </c>
      <c r="W2242" s="77">
        <v>2901892107.3537102</v>
      </c>
      <c r="X2242" s="76">
        <v>2.73391108E-4</v>
      </c>
      <c r="Y2242" s="71">
        <v>0</v>
      </c>
      <c r="Z2242" s="71">
        <v>1</v>
      </c>
      <c r="AA2242" s="71">
        <v>0</v>
      </c>
      <c r="AB2242" s="71">
        <v>0</v>
      </c>
      <c r="AC2242" s="73">
        <v>0</v>
      </c>
      <c r="AD2242" s="73">
        <v>1</v>
      </c>
      <c r="AE2242" s="1" t="s">
        <v>3412</v>
      </c>
      <c r="AF2242" s="1" t="s">
        <v>1450</v>
      </c>
      <c r="AG2242" s="1" t="s">
        <v>1585</v>
      </c>
      <c r="AI2242" s="2" t="str">
        <f>INDEX('ISO2-ISO3'!$D$1:$D$249, MATCH($N2242, 'ISO2-ISO3'!$C$1:$C$249, 0))</f>
        <v>CHN</v>
      </c>
      <c r="AJ2242" s="2" t="str">
        <f>INDEX('WB Country Groups'!$C$2:$C$219, MATCH($AI2242, 'WB Country Groups'!$B$2:$B$219, 0))</f>
        <v>East Asia &amp; Pacific</v>
      </c>
    </row>
    <row r="2243" spans="1:36">
      <c r="A2243" s="70">
        <v>45169</v>
      </c>
      <c r="B2243" s="70">
        <v>45169</v>
      </c>
      <c r="C2243" s="71">
        <v>892400</v>
      </c>
      <c r="D2243" s="1" t="s">
        <v>9624</v>
      </c>
      <c r="E2243" s="71">
        <v>6267202</v>
      </c>
      <c r="G2243" s="1" t="s">
        <v>9625</v>
      </c>
      <c r="H2243" s="72" t="s">
        <v>9626</v>
      </c>
      <c r="I2243" s="1" t="s">
        <v>9627</v>
      </c>
      <c r="J2243" s="73">
        <v>0.65</v>
      </c>
      <c r="K2243" s="73">
        <v>0.3</v>
      </c>
      <c r="L2243" s="73">
        <v>0.06</v>
      </c>
      <c r="M2243" s="1">
        <v>0.2</v>
      </c>
      <c r="N2243" s="1" t="s">
        <v>975</v>
      </c>
      <c r="O2243" s="1" t="s">
        <v>1447</v>
      </c>
      <c r="P2243" s="1">
        <v>35202010</v>
      </c>
      <c r="Q2243" s="73">
        <v>1632715541</v>
      </c>
      <c r="R2243" s="74">
        <v>23.36</v>
      </c>
      <c r="S2243" s="1" t="s">
        <v>3323</v>
      </c>
      <c r="T2243" s="75">
        <v>7.2785000000000002</v>
      </c>
      <c r="U2243" s="76">
        <v>314407378.20507002</v>
      </c>
      <c r="V2243" s="77">
        <v>314407378.20507002</v>
      </c>
      <c r="W2243" s="77">
        <v>5231713126.9046097</v>
      </c>
      <c r="X2243" s="76">
        <v>4.9288663939999996E-4</v>
      </c>
      <c r="Y2243" s="71">
        <v>0</v>
      </c>
      <c r="Z2243" s="71">
        <v>1</v>
      </c>
      <c r="AA2243" s="71">
        <v>0</v>
      </c>
      <c r="AB2243" s="71">
        <v>0</v>
      </c>
      <c r="AC2243" s="73">
        <v>0.35</v>
      </c>
      <c r="AD2243" s="73">
        <v>0.65</v>
      </c>
      <c r="AE2243" s="1" t="s">
        <v>3324</v>
      </c>
      <c r="AF2243" s="1" t="s">
        <v>1450</v>
      </c>
      <c r="AG2243" s="1" t="s">
        <v>1585</v>
      </c>
      <c r="AI2243" s="2" t="str">
        <f>INDEX('ISO2-ISO3'!$D$1:$D$249, MATCH($N2243, 'ISO2-ISO3'!$C$1:$C$249, 0))</f>
        <v>CHN</v>
      </c>
      <c r="AJ2243" s="2" t="str">
        <f>INDEX('WB Country Groups'!$C$2:$C$219, MATCH($AI2243, 'WB Country Groups'!$B$2:$B$219, 0))</f>
        <v>East Asia &amp; Pacific</v>
      </c>
    </row>
    <row r="2244" spans="1:36">
      <c r="A2244" s="70">
        <v>45169</v>
      </c>
      <c r="B2244" s="70">
        <v>45169</v>
      </c>
      <c r="C2244" s="71">
        <v>892400</v>
      </c>
      <c r="D2244" s="1" t="s">
        <v>9628</v>
      </c>
      <c r="E2244" s="71">
        <v>6267402</v>
      </c>
      <c r="G2244" s="1" t="s">
        <v>9629</v>
      </c>
      <c r="H2244" s="72" t="s">
        <v>9630</v>
      </c>
      <c r="I2244" s="1" t="s">
        <v>9631</v>
      </c>
      <c r="J2244" s="73">
        <v>0.7</v>
      </c>
      <c r="K2244" s="73">
        <v>0.15</v>
      </c>
      <c r="L2244" s="73">
        <v>0.03</v>
      </c>
      <c r="M2244" s="1">
        <v>0.2</v>
      </c>
      <c r="N2244" s="1" t="s">
        <v>975</v>
      </c>
      <c r="O2244" s="1" t="s">
        <v>1467</v>
      </c>
      <c r="P2244" s="1">
        <v>20104010</v>
      </c>
      <c r="Q2244" s="73">
        <v>1042674041</v>
      </c>
      <c r="R2244" s="74">
        <v>35.119999999999997</v>
      </c>
      <c r="S2244" s="1" t="s">
        <v>3323</v>
      </c>
      <c r="T2244" s="75">
        <v>7.2785000000000002</v>
      </c>
      <c r="U2244" s="76">
        <v>150932385.73848999</v>
      </c>
      <c r="V2244" s="77">
        <v>150932385.73848999</v>
      </c>
      <c r="W2244" s="77">
        <v>5023005174.05832</v>
      </c>
      <c r="X2244" s="76">
        <v>2.36611993E-4</v>
      </c>
      <c r="Y2244" s="71">
        <v>0</v>
      </c>
      <c r="Z2244" s="71">
        <v>1</v>
      </c>
      <c r="AA2244" s="71">
        <v>0</v>
      </c>
      <c r="AB2244" s="71">
        <v>0</v>
      </c>
      <c r="AC2244" s="73">
        <v>0</v>
      </c>
      <c r="AD2244" s="73">
        <v>1</v>
      </c>
      <c r="AE2244" s="1" t="s">
        <v>3324</v>
      </c>
      <c r="AF2244" s="1" t="s">
        <v>1450</v>
      </c>
      <c r="AG2244" s="1" t="s">
        <v>1585</v>
      </c>
      <c r="AI2244" s="2" t="str">
        <f>INDEX('ISO2-ISO3'!$D$1:$D$249, MATCH($N2244, 'ISO2-ISO3'!$C$1:$C$249, 0))</f>
        <v>CHN</v>
      </c>
      <c r="AJ2244" s="2" t="str">
        <f>INDEX('WB Country Groups'!$C$2:$C$219, MATCH($AI2244, 'WB Country Groups'!$B$2:$B$219, 0))</f>
        <v>East Asia &amp; Pacific</v>
      </c>
    </row>
    <row r="2245" spans="1:36">
      <c r="A2245" s="70">
        <v>45169</v>
      </c>
      <c r="B2245" s="70">
        <v>45169</v>
      </c>
      <c r="C2245" s="71">
        <v>892400</v>
      </c>
      <c r="D2245" s="1" t="s">
        <v>9632</v>
      </c>
      <c r="E2245" s="71">
        <v>6268502</v>
      </c>
      <c r="G2245" s="1" t="s">
        <v>9633</v>
      </c>
      <c r="H2245" s="72" t="s">
        <v>9634</v>
      </c>
      <c r="I2245" s="1" t="s">
        <v>9635</v>
      </c>
      <c r="J2245" s="73">
        <v>0.6</v>
      </c>
      <c r="K2245" s="73">
        <v>0.3</v>
      </c>
      <c r="L2245" s="73">
        <v>0.06</v>
      </c>
      <c r="M2245" s="1">
        <v>0.2</v>
      </c>
      <c r="N2245" s="1" t="s">
        <v>975</v>
      </c>
      <c r="O2245" s="1" t="s">
        <v>1499</v>
      </c>
      <c r="P2245" s="1">
        <v>30202030</v>
      </c>
      <c r="Q2245" s="73">
        <v>2943426102</v>
      </c>
      <c r="R2245" s="74">
        <v>9.1300000000000008</v>
      </c>
      <c r="S2245" s="1" t="s">
        <v>3323</v>
      </c>
      <c r="T2245" s="75">
        <v>7.2785000000000002</v>
      </c>
      <c r="U2245" s="76">
        <v>221530372.83445799</v>
      </c>
      <c r="V2245" s="77">
        <v>221530372.83445799</v>
      </c>
      <c r="W2245" s="77">
        <v>3686247333.57933</v>
      </c>
      <c r="X2245" s="76">
        <v>3.472862552E-4</v>
      </c>
      <c r="Y2245" s="71">
        <v>0</v>
      </c>
      <c r="Z2245" s="71">
        <v>1</v>
      </c>
      <c r="AA2245" s="71">
        <v>0</v>
      </c>
      <c r="AB2245" s="71">
        <v>0</v>
      </c>
      <c r="AC2245" s="73">
        <v>0.35</v>
      </c>
      <c r="AD2245" s="73">
        <v>0.65</v>
      </c>
      <c r="AE2245" s="1" t="s">
        <v>3324</v>
      </c>
      <c r="AF2245" s="1" t="s">
        <v>1450</v>
      </c>
      <c r="AG2245" s="1" t="s">
        <v>1585</v>
      </c>
      <c r="AI2245" s="2" t="str">
        <f>INDEX('ISO2-ISO3'!$D$1:$D$249, MATCH($N2245, 'ISO2-ISO3'!$C$1:$C$249, 0))</f>
        <v>CHN</v>
      </c>
      <c r="AJ2245" s="2" t="str">
        <f>INDEX('WB Country Groups'!$C$2:$C$219, MATCH($AI2245, 'WB Country Groups'!$B$2:$B$219, 0))</f>
        <v>East Asia &amp; Pacific</v>
      </c>
    </row>
    <row r="2246" spans="1:36">
      <c r="A2246" s="70">
        <v>45169</v>
      </c>
      <c r="B2246" s="70">
        <v>45169</v>
      </c>
      <c r="C2246" s="71">
        <v>892400</v>
      </c>
      <c r="D2246" s="1" t="s">
        <v>9636</v>
      </c>
      <c r="E2246" s="71">
        <v>6269102</v>
      </c>
      <c r="G2246" s="1" t="s">
        <v>9637</v>
      </c>
      <c r="H2246" s="72" t="s">
        <v>9638</v>
      </c>
      <c r="I2246" s="1" t="s">
        <v>9639</v>
      </c>
      <c r="J2246" s="73">
        <v>0.55000000000000004</v>
      </c>
      <c r="K2246" s="73">
        <v>0.3</v>
      </c>
      <c r="L2246" s="73">
        <v>0.06</v>
      </c>
      <c r="M2246" s="1">
        <v>0.2</v>
      </c>
      <c r="N2246" s="1" t="s">
        <v>975</v>
      </c>
      <c r="O2246" s="1" t="s">
        <v>1474</v>
      </c>
      <c r="P2246" s="1">
        <v>45203015</v>
      </c>
      <c r="Q2246" s="73">
        <v>225000000</v>
      </c>
      <c r="R2246" s="74">
        <v>113.65</v>
      </c>
      <c r="S2246" s="1" t="s">
        <v>3323</v>
      </c>
      <c r="T2246" s="75">
        <v>7.2785000000000002</v>
      </c>
      <c r="U2246" s="76">
        <v>210795493.57697299</v>
      </c>
      <c r="V2246" s="77">
        <v>210795493.57697299</v>
      </c>
      <c r="W2246" s="77">
        <v>3507619818.3863301</v>
      </c>
      <c r="X2246" s="76">
        <v>3.3045751989999999E-4</v>
      </c>
      <c r="Y2246" s="71">
        <v>0</v>
      </c>
      <c r="Z2246" s="71">
        <v>1</v>
      </c>
      <c r="AA2246" s="71">
        <v>0</v>
      </c>
      <c r="AB2246" s="71">
        <v>0</v>
      </c>
      <c r="AC2246" s="73">
        <v>0</v>
      </c>
      <c r="AD2246" s="73">
        <v>1</v>
      </c>
      <c r="AE2246" s="1" t="s">
        <v>3324</v>
      </c>
      <c r="AF2246" s="1" t="s">
        <v>1450</v>
      </c>
      <c r="AG2246" s="1" t="s">
        <v>1585</v>
      </c>
      <c r="AI2246" s="2" t="str">
        <f>INDEX('ISO2-ISO3'!$D$1:$D$249, MATCH($N2246, 'ISO2-ISO3'!$C$1:$C$249, 0))</f>
        <v>CHN</v>
      </c>
      <c r="AJ2246" s="2" t="str">
        <f>INDEX('WB Country Groups'!$C$2:$C$219, MATCH($AI2246, 'WB Country Groups'!$B$2:$B$219, 0))</f>
        <v>East Asia &amp; Pacific</v>
      </c>
    </row>
    <row r="2247" spans="1:36">
      <c r="A2247" s="70">
        <v>45169</v>
      </c>
      <c r="B2247" s="70">
        <v>45169</v>
      </c>
      <c r="C2247" s="71">
        <v>892400</v>
      </c>
      <c r="D2247" s="1" t="s">
        <v>9640</v>
      </c>
      <c r="E2247" s="71">
        <v>6273702</v>
      </c>
      <c r="G2247" s="1" t="s">
        <v>9641</v>
      </c>
      <c r="H2247" s="72" t="s">
        <v>9642</v>
      </c>
      <c r="I2247" s="1" t="s">
        <v>9643</v>
      </c>
      <c r="J2247" s="73">
        <v>0.4</v>
      </c>
      <c r="K2247" s="73">
        <v>0.3</v>
      </c>
      <c r="L2247" s="73">
        <v>0.06</v>
      </c>
      <c r="M2247" s="1">
        <v>0.2</v>
      </c>
      <c r="N2247" s="1" t="s">
        <v>975</v>
      </c>
      <c r="O2247" s="1" t="s">
        <v>1462</v>
      </c>
      <c r="P2247" s="1">
        <v>15101030</v>
      </c>
      <c r="Q2247" s="73">
        <v>1580435073</v>
      </c>
      <c r="R2247" s="74">
        <v>22.47</v>
      </c>
      <c r="S2247" s="1" t="s">
        <v>3323</v>
      </c>
      <c r="T2247" s="75">
        <v>7.2785000000000002</v>
      </c>
      <c r="U2247" s="76">
        <v>292744736.61037302</v>
      </c>
      <c r="V2247" s="77">
        <v>292744736.61037302</v>
      </c>
      <c r="W2247" s="77">
        <v>4871248537.8055496</v>
      </c>
      <c r="X2247" s="76">
        <v>4.5892679190000002E-4</v>
      </c>
      <c r="Y2247" s="71">
        <v>1</v>
      </c>
      <c r="Z2247" s="71">
        <v>0</v>
      </c>
      <c r="AA2247" s="71">
        <v>0</v>
      </c>
      <c r="AB2247" s="71">
        <v>0</v>
      </c>
      <c r="AC2247" s="73">
        <v>0.35</v>
      </c>
      <c r="AD2247" s="73">
        <v>0.65</v>
      </c>
      <c r="AE2247" s="1" t="s">
        <v>3412</v>
      </c>
      <c r="AF2247" s="1" t="s">
        <v>1450</v>
      </c>
      <c r="AG2247" s="1" t="s">
        <v>1585</v>
      </c>
      <c r="AI2247" s="2" t="str">
        <f>INDEX('ISO2-ISO3'!$D$1:$D$249, MATCH($N2247, 'ISO2-ISO3'!$C$1:$C$249, 0))</f>
        <v>CHN</v>
      </c>
      <c r="AJ2247" s="2" t="str">
        <f>INDEX('WB Country Groups'!$C$2:$C$219, MATCH($AI2247, 'WB Country Groups'!$B$2:$B$219, 0))</f>
        <v>East Asia &amp; Pacific</v>
      </c>
    </row>
    <row r="2248" spans="1:36">
      <c r="A2248" s="70">
        <v>45169</v>
      </c>
      <c r="B2248" s="70">
        <v>45169</v>
      </c>
      <c r="C2248" s="71">
        <v>892400</v>
      </c>
      <c r="D2248" s="1" t="s">
        <v>9644</v>
      </c>
      <c r="E2248" s="71">
        <v>6274002</v>
      </c>
      <c r="G2248" s="1" t="s">
        <v>9645</v>
      </c>
      <c r="H2248" s="72" t="s">
        <v>9646</v>
      </c>
      <c r="I2248" s="1" t="s">
        <v>9647</v>
      </c>
      <c r="J2248" s="73">
        <v>0.4</v>
      </c>
      <c r="K2248" s="73">
        <v>0.3</v>
      </c>
      <c r="L2248" s="73">
        <v>0.06</v>
      </c>
      <c r="M2248" s="1">
        <v>0.2</v>
      </c>
      <c r="N2248" s="1" t="s">
        <v>975</v>
      </c>
      <c r="O2248" s="1" t="s">
        <v>1447</v>
      </c>
      <c r="P2248" s="1">
        <v>35202010</v>
      </c>
      <c r="Q2248" s="73">
        <v>603317250</v>
      </c>
      <c r="R2248" s="74">
        <v>276.33999999999997</v>
      </c>
      <c r="S2248" s="1" t="s">
        <v>3323</v>
      </c>
      <c r="T2248" s="75">
        <v>7.2785000000000002</v>
      </c>
      <c r="U2248" s="76">
        <v>1374354789.02246</v>
      </c>
      <c r="V2248" s="77">
        <v>1374354789.02246</v>
      </c>
      <c r="W2248" s="77">
        <v>22869151582.261101</v>
      </c>
      <c r="X2248" s="76">
        <v>2.1545331320999999E-3</v>
      </c>
      <c r="Y2248" s="71">
        <v>1</v>
      </c>
      <c r="Z2248" s="71">
        <v>0</v>
      </c>
      <c r="AA2248" s="71">
        <v>0</v>
      </c>
      <c r="AB2248" s="71">
        <v>0</v>
      </c>
      <c r="AC2248" s="73">
        <v>0</v>
      </c>
      <c r="AD2248" s="73">
        <v>1</v>
      </c>
      <c r="AE2248" s="1" t="s">
        <v>3324</v>
      </c>
      <c r="AF2248" s="1" t="s">
        <v>1450</v>
      </c>
      <c r="AG2248" s="1" t="s">
        <v>1585</v>
      </c>
      <c r="AI2248" s="2" t="str">
        <f>INDEX('ISO2-ISO3'!$D$1:$D$249, MATCH($N2248, 'ISO2-ISO3'!$C$1:$C$249, 0))</f>
        <v>CHN</v>
      </c>
      <c r="AJ2248" s="2" t="str">
        <f>INDEX('WB Country Groups'!$C$2:$C$219, MATCH($AI2248, 'WB Country Groups'!$B$2:$B$219, 0))</f>
        <v>East Asia &amp; Pacific</v>
      </c>
    </row>
    <row r="2249" spans="1:36">
      <c r="A2249" s="70">
        <v>45169</v>
      </c>
      <c r="B2249" s="70">
        <v>45169</v>
      </c>
      <c r="C2249" s="71">
        <v>892400</v>
      </c>
      <c r="D2249" s="1" t="s">
        <v>9648</v>
      </c>
      <c r="E2249" s="71">
        <v>6274402</v>
      </c>
      <c r="G2249" s="1" t="s">
        <v>9649</v>
      </c>
      <c r="H2249" s="72" t="s">
        <v>9650</v>
      </c>
      <c r="I2249" s="1" t="s">
        <v>9651</v>
      </c>
      <c r="J2249" s="73">
        <v>0.5</v>
      </c>
      <c r="K2249" s="73">
        <v>0.3</v>
      </c>
      <c r="L2249" s="73">
        <v>0.06</v>
      </c>
      <c r="M2249" s="1">
        <v>0.2</v>
      </c>
      <c r="N2249" s="1" t="s">
        <v>975</v>
      </c>
      <c r="O2249" s="1" t="s">
        <v>1474</v>
      </c>
      <c r="P2249" s="1">
        <v>45203010</v>
      </c>
      <c r="Q2249" s="73">
        <v>3326264570</v>
      </c>
      <c r="R2249" s="74">
        <v>21.58</v>
      </c>
      <c r="S2249" s="1" t="s">
        <v>3323</v>
      </c>
      <c r="T2249" s="75">
        <v>7.2785000000000002</v>
      </c>
      <c r="U2249" s="76">
        <v>591721833.51459801</v>
      </c>
      <c r="V2249" s="77">
        <v>591721833.51459801</v>
      </c>
      <c r="W2249" s="77">
        <v>9846203042.5228405</v>
      </c>
      <c r="X2249" s="76">
        <v>9.2762386060000004E-4</v>
      </c>
      <c r="Y2249" s="71">
        <v>1</v>
      </c>
      <c r="Z2249" s="71">
        <v>0</v>
      </c>
      <c r="AA2249" s="71">
        <v>0</v>
      </c>
      <c r="AB2249" s="71">
        <v>0</v>
      </c>
      <c r="AC2249" s="73">
        <v>0</v>
      </c>
      <c r="AD2249" s="73">
        <v>1</v>
      </c>
      <c r="AE2249" s="1" t="s">
        <v>3412</v>
      </c>
      <c r="AF2249" s="1" t="s">
        <v>1450</v>
      </c>
      <c r="AG2249" s="1" t="s">
        <v>1585</v>
      </c>
      <c r="AI2249" s="2" t="str">
        <f>INDEX('ISO2-ISO3'!$D$1:$D$249, MATCH($N2249, 'ISO2-ISO3'!$C$1:$C$249, 0))</f>
        <v>CHN</v>
      </c>
      <c r="AJ2249" s="2" t="str">
        <f>INDEX('WB Country Groups'!$C$2:$C$219, MATCH($AI2249, 'WB Country Groups'!$B$2:$B$219, 0))</f>
        <v>East Asia &amp; Pacific</v>
      </c>
    </row>
    <row r="2250" spans="1:36">
      <c r="A2250" s="70">
        <v>45169</v>
      </c>
      <c r="B2250" s="70">
        <v>45169</v>
      </c>
      <c r="C2250" s="71">
        <v>892400</v>
      </c>
      <c r="D2250" s="1" t="s">
        <v>9652</v>
      </c>
      <c r="E2250" s="71">
        <v>6276602</v>
      </c>
      <c r="G2250" s="1" t="s">
        <v>9653</v>
      </c>
      <c r="H2250" s="72" t="s">
        <v>9654</v>
      </c>
      <c r="I2250" s="1" t="s">
        <v>9655</v>
      </c>
      <c r="J2250" s="73">
        <v>0.35</v>
      </c>
      <c r="K2250" s="73">
        <v>0.3</v>
      </c>
      <c r="L2250" s="73">
        <v>0.06</v>
      </c>
      <c r="M2250" s="1">
        <v>0.2</v>
      </c>
      <c r="N2250" s="1" t="s">
        <v>975</v>
      </c>
      <c r="O2250" s="1" t="s">
        <v>1462</v>
      </c>
      <c r="P2250" s="1">
        <v>15101010</v>
      </c>
      <c r="Q2250" s="73">
        <v>4962543897</v>
      </c>
      <c r="R2250" s="74">
        <v>7</v>
      </c>
      <c r="S2250" s="1" t="s">
        <v>3323</v>
      </c>
      <c r="T2250" s="75">
        <v>7.2785000000000002</v>
      </c>
      <c r="U2250" s="76">
        <v>286359612.10963798</v>
      </c>
      <c r="V2250" s="77">
        <v>286359612.10963798</v>
      </c>
      <c r="W2250" s="77">
        <v>4765000586.9523497</v>
      </c>
      <c r="X2250" s="76">
        <v>4.4891703140000002E-4</v>
      </c>
      <c r="Y2250" s="71">
        <v>0</v>
      </c>
      <c r="Z2250" s="71">
        <v>1</v>
      </c>
      <c r="AA2250" s="71">
        <v>0</v>
      </c>
      <c r="AB2250" s="71">
        <v>0</v>
      </c>
      <c r="AC2250" s="73">
        <v>0.35</v>
      </c>
      <c r="AD2250" s="73">
        <v>0.65</v>
      </c>
      <c r="AE2250" s="1" t="s">
        <v>3412</v>
      </c>
      <c r="AF2250" s="1" t="s">
        <v>1450</v>
      </c>
      <c r="AG2250" s="1" t="s">
        <v>1585</v>
      </c>
      <c r="AI2250" s="2" t="str">
        <f>INDEX('ISO2-ISO3'!$D$1:$D$249, MATCH($N2250, 'ISO2-ISO3'!$C$1:$C$249, 0))</f>
        <v>CHN</v>
      </c>
      <c r="AJ2250" s="2" t="str">
        <f>INDEX('WB Country Groups'!$C$2:$C$219, MATCH($AI2250, 'WB Country Groups'!$B$2:$B$219, 0))</f>
        <v>East Asia &amp; Pacific</v>
      </c>
    </row>
    <row r="2251" spans="1:36">
      <c r="A2251" s="70">
        <v>45169</v>
      </c>
      <c r="B2251" s="70">
        <v>45169</v>
      </c>
      <c r="C2251" s="71">
        <v>892400</v>
      </c>
      <c r="D2251" s="1" t="s">
        <v>9656</v>
      </c>
      <c r="E2251" s="71">
        <v>6278102</v>
      </c>
      <c r="G2251" s="1" t="s">
        <v>9657</v>
      </c>
      <c r="H2251" s="72" t="s">
        <v>9658</v>
      </c>
      <c r="I2251" s="1" t="s">
        <v>9659</v>
      </c>
      <c r="J2251" s="73">
        <v>0.55000000000000004</v>
      </c>
      <c r="K2251" s="73">
        <v>0.15</v>
      </c>
      <c r="L2251" s="73">
        <v>0.03</v>
      </c>
      <c r="M2251" s="1">
        <v>0.2</v>
      </c>
      <c r="N2251" s="1" t="s">
        <v>975</v>
      </c>
      <c r="O2251" s="1" t="s">
        <v>1467</v>
      </c>
      <c r="P2251" s="1">
        <v>20106020</v>
      </c>
      <c r="Q2251" s="73">
        <v>3590869252</v>
      </c>
      <c r="R2251" s="74">
        <v>29.7</v>
      </c>
      <c r="S2251" s="1" t="s">
        <v>3323</v>
      </c>
      <c r="T2251" s="75">
        <v>7.2785000000000002</v>
      </c>
      <c r="U2251" s="76">
        <v>439577454.631037</v>
      </c>
      <c r="V2251" s="77">
        <v>439577454.631037</v>
      </c>
      <c r="W2251" s="77">
        <v>14629065976.8456</v>
      </c>
      <c r="X2251" s="76">
        <v>6.8911186370000004E-4</v>
      </c>
      <c r="Y2251" s="71">
        <v>1</v>
      </c>
      <c r="Z2251" s="71">
        <v>0</v>
      </c>
      <c r="AA2251" s="71">
        <v>0</v>
      </c>
      <c r="AB2251" s="71">
        <v>0</v>
      </c>
      <c r="AC2251" s="73">
        <v>0</v>
      </c>
      <c r="AD2251" s="73">
        <v>1</v>
      </c>
      <c r="AE2251" s="1" t="s">
        <v>3412</v>
      </c>
      <c r="AF2251" s="1" t="s">
        <v>1450</v>
      </c>
      <c r="AG2251" s="1" t="s">
        <v>1585</v>
      </c>
      <c r="AI2251" s="2" t="str">
        <f>INDEX('ISO2-ISO3'!$D$1:$D$249, MATCH($N2251, 'ISO2-ISO3'!$C$1:$C$249, 0))</f>
        <v>CHN</v>
      </c>
      <c r="AJ2251" s="2" t="str">
        <f>INDEX('WB Country Groups'!$C$2:$C$219, MATCH($AI2251, 'WB Country Groups'!$B$2:$B$219, 0))</f>
        <v>East Asia &amp; Pacific</v>
      </c>
    </row>
    <row r="2252" spans="1:36">
      <c r="A2252" s="70">
        <v>45169</v>
      </c>
      <c r="B2252" s="70">
        <v>45169</v>
      </c>
      <c r="C2252" s="71">
        <v>892400</v>
      </c>
      <c r="D2252" s="1" t="s">
        <v>9660</v>
      </c>
      <c r="E2252" s="71">
        <v>6280202</v>
      </c>
      <c r="G2252" s="1" t="s">
        <v>9661</v>
      </c>
      <c r="H2252" s="72" t="s">
        <v>9662</v>
      </c>
      <c r="I2252" s="1" t="s">
        <v>9663</v>
      </c>
      <c r="J2252" s="73">
        <v>0.6</v>
      </c>
      <c r="K2252" s="73">
        <v>0.3</v>
      </c>
      <c r="L2252" s="73">
        <v>0.06</v>
      </c>
      <c r="M2252" s="1">
        <v>0.2</v>
      </c>
      <c r="N2252" s="1" t="s">
        <v>975</v>
      </c>
      <c r="O2252" s="1" t="s">
        <v>1474</v>
      </c>
      <c r="P2252" s="1">
        <v>45202030</v>
      </c>
      <c r="Q2252" s="73">
        <v>1416046938</v>
      </c>
      <c r="R2252" s="74">
        <v>27.98</v>
      </c>
      <c r="S2252" s="1" t="s">
        <v>3323</v>
      </c>
      <c r="T2252" s="75">
        <v>7.2785000000000002</v>
      </c>
      <c r="U2252" s="76">
        <v>326613945.11429501</v>
      </c>
      <c r="V2252" s="77">
        <v>326613945.11429501</v>
      </c>
      <c r="W2252" s="77">
        <v>5434829404.5760098</v>
      </c>
      <c r="X2252" s="76">
        <v>5.1202249359999996E-4</v>
      </c>
      <c r="Y2252" s="71">
        <v>1</v>
      </c>
      <c r="Z2252" s="71">
        <v>0</v>
      </c>
      <c r="AA2252" s="71">
        <v>0</v>
      </c>
      <c r="AB2252" s="71">
        <v>0</v>
      </c>
      <c r="AC2252" s="73">
        <v>0</v>
      </c>
      <c r="AD2252" s="73">
        <v>1</v>
      </c>
      <c r="AE2252" s="1" t="s">
        <v>3412</v>
      </c>
      <c r="AF2252" s="1" t="s">
        <v>1450</v>
      </c>
      <c r="AG2252" s="1" t="s">
        <v>1585</v>
      </c>
      <c r="AI2252" s="2" t="str">
        <f>INDEX('ISO2-ISO3'!$D$1:$D$249, MATCH($N2252, 'ISO2-ISO3'!$C$1:$C$249, 0))</f>
        <v>CHN</v>
      </c>
      <c r="AJ2252" s="2" t="str">
        <f>INDEX('WB Country Groups'!$C$2:$C$219, MATCH($AI2252, 'WB Country Groups'!$B$2:$B$219, 0))</f>
        <v>East Asia &amp; Pacific</v>
      </c>
    </row>
    <row r="2253" spans="1:36">
      <c r="A2253" s="70">
        <v>45169</v>
      </c>
      <c r="B2253" s="70">
        <v>45169</v>
      </c>
      <c r="C2253" s="71">
        <v>892400</v>
      </c>
      <c r="D2253" s="1" t="s">
        <v>9664</v>
      </c>
      <c r="E2253" s="71">
        <v>6280501</v>
      </c>
      <c r="G2253" s="1" t="s">
        <v>9665</v>
      </c>
      <c r="H2253" s="72" t="s">
        <v>9666</v>
      </c>
      <c r="I2253" s="1" t="s">
        <v>9667</v>
      </c>
      <c r="J2253" s="73">
        <v>0.2</v>
      </c>
      <c r="K2253" s="73">
        <v>0.2</v>
      </c>
      <c r="L2253" s="73">
        <v>0.2</v>
      </c>
      <c r="M2253" s="1">
        <v>1</v>
      </c>
      <c r="N2253" s="1" t="s">
        <v>1097</v>
      </c>
      <c r="O2253" s="1" t="s">
        <v>1548</v>
      </c>
      <c r="P2253" s="1">
        <v>55105010</v>
      </c>
      <c r="Q2253" s="73">
        <v>3856938941</v>
      </c>
      <c r="R2253" s="74">
        <v>321.3</v>
      </c>
      <c r="S2253" s="1" t="s">
        <v>3305</v>
      </c>
      <c r="T2253" s="75">
        <v>82.786249999999995</v>
      </c>
      <c r="U2253" s="76">
        <v>2993817165.8779101</v>
      </c>
      <c r="V2253" s="77">
        <v>2993817165.8779101</v>
      </c>
      <c r="W2253" s="77">
        <v>14969085829.3895</v>
      </c>
      <c r="X2253" s="76">
        <v>4.6933137837999999E-3</v>
      </c>
      <c r="Y2253" s="71">
        <v>1</v>
      </c>
      <c r="Z2253" s="71">
        <v>0</v>
      </c>
      <c r="AA2253" s="71">
        <v>0</v>
      </c>
      <c r="AB2253" s="71">
        <v>0</v>
      </c>
      <c r="AC2253" s="73">
        <v>0</v>
      </c>
      <c r="AD2253" s="73">
        <v>1</v>
      </c>
      <c r="AE2253" s="1" t="s">
        <v>3306</v>
      </c>
      <c r="AF2253" s="1" t="s">
        <v>1450</v>
      </c>
      <c r="AG2253" s="1" t="s">
        <v>1451</v>
      </c>
      <c r="AI2253" s="2" t="str">
        <f>INDEX('ISO2-ISO3'!$D$1:$D$249, MATCH($N2253, 'ISO2-ISO3'!$C$1:$C$249, 0))</f>
        <v>IND</v>
      </c>
      <c r="AJ2253" s="2" t="str">
        <f>INDEX('WB Country Groups'!$C$2:$C$219, MATCH($AI2253, 'WB Country Groups'!$B$2:$B$219, 0))</f>
        <v>South Asia</v>
      </c>
    </row>
    <row r="2254" spans="1:36">
      <c r="A2254" s="70">
        <v>45169</v>
      </c>
      <c r="B2254" s="70">
        <v>45169</v>
      </c>
      <c r="C2254" s="71">
        <v>892400</v>
      </c>
      <c r="D2254" s="1" t="s">
        <v>9668</v>
      </c>
      <c r="E2254" s="71">
        <v>6292701</v>
      </c>
      <c r="G2254" s="1" t="s">
        <v>9669</v>
      </c>
      <c r="H2254" s="72">
        <v>6971779</v>
      </c>
      <c r="I2254" s="1" t="s">
        <v>9670</v>
      </c>
      <c r="J2254" s="73">
        <v>0.6</v>
      </c>
      <c r="K2254" s="73">
        <v>0.6</v>
      </c>
      <c r="L2254" s="73">
        <v>0.6</v>
      </c>
      <c r="M2254" s="1">
        <v>1</v>
      </c>
      <c r="N2254" s="1" t="s">
        <v>975</v>
      </c>
      <c r="O2254" s="1" t="s">
        <v>1447</v>
      </c>
      <c r="P2254" s="1">
        <v>35202010</v>
      </c>
      <c r="Q2254" s="73">
        <v>5035801852</v>
      </c>
      <c r="R2254" s="74">
        <v>3.06</v>
      </c>
      <c r="S2254" s="1" t="s">
        <v>1565</v>
      </c>
      <c r="T2254" s="75">
        <v>7.8417500000000002</v>
      </c>
      <c r="U2254" s="76">
        <v>1179039398.1282201</v>
      </c>
      <c r="V2254" s="77">
        <v>1179039398.1282201</v>
      </c>
      <c r="W2254" s="77">
        <v>1965065663.54704</v>
      </c>
      <c r="X2254" s="76">
        <v>1.8483432863000001E-3</v>
      </c>
      <c r="Y2254" s="71">
        <v>0</v>
      </c>
      <c r="Z2254" s="71">
        <v>1</v>
      </c>
      <c r="AA2254" s="71">
        <v>0</v>
      </c>
      <c r="AB2254" s="71">
        <v>0</v>
      </c>
      <c r="AC2254" s="73">
        <v>1</v>
      </c>
      <c r="AD2254" s="73">
        <v>0</v>
      </c>
      <c r="AE2254" s="1" t="s">
        <v>1566</v>
      </c>
      <c r="AF2254" s="1" t="s">
        <v>1450</v>
      </c>
      <c r="AG2254" s="1" t="s">
        <v>3271</v>
      </c>
      <c r="AI2254" s="2" t="str">
        <f>INDEX('ISO2-ISO3'!$D$1:$D$249, MATCH($N2254, 'ISO2-ISO3'!$C$1:$C$249, 0))</f>
        <v>CHN</v>
      </c>
      <c r="AJ2254" s="2" t="str">
        <f>INDEX('WB Country Groups'!$C$2:$C$219, MATCH($AI2254, 'WB Country Groups'!$B$2:$B$219, 0))</f>
        <v>East Asia &amp; Pacific</v>
      </c>
    </row>
    <row r="2255" spans="1:36">
      <c r="A2255" s="70">
        <v>45169</v>
      </c>
      <c r="B2255" s="70">
        <v>45169</v>
      </c>
      <c r="C2255" s="71">
        <v>892400</v>
      </c>
      <c r="D2255" s="1" t="s">
        <v>9671</v>
      </c>
      <c r="E2255" s="71">
        <v>6294701</v>
      </c>
      <c r="G2255" s="1" t="s">
        <v>9672</v>
      </c>
      <c r="H2255" s="72" t="s">
        <v>9673</v>
      </c>
      <c r="I2255" s="1" t="s">
        <v>9674</v>
      </c>
      <c r="J2255" s="73">
        <v>0.3</v>
      </c>
      <c r="K2255" s="73">
        <v>0.3</v>
      </c>
      <c r="L2255" s="73">
        <v>0.3</v>
      </c>
      <c r="M2255" s="1">
        <v>1</v>
      </c>
      <c r="N2255" s="1" t="s">
        <v>1042</v>
      </c>
      <c r="O2255" s="1" t="s">
        <v>1467</v>
      </c>
      <c r="P2255" s="1">
        <v>20101010</v>
      </c>
      <c r="Q2255" s="73">
        <v>83077958</v>
      </c>
      <c r="R2255" s="74">
        <v>181.6</v>
      </c>
      <c r="S2255" s="1" t="s">
        <v>1456</v>
      </c>
      <c r="T2255" s="75">
        <v>0.92136177270005104</v>
      </c>
      <c r="U2255" s="76">
        <v>4912388690.2495403</v>
      </c>
      <c r="V2255" s="77">
        <v>4912388690.2495403</v>
      </c>
      <c r="W2255" s="77">
        <v>16374628967.498501</v>
      </c>
      <c r="X2255" s="76">
        <v>7.7009985160000002E-3</v>
      </c>
      <c r="Y2255" s="71">
        <v>0</v>
      </c>
      <c r="Z2255" s="71">
        <v>1</v>
      </c>
      <c r="AA2255" s="71">
        <v>0</v>
      </c>
      <c r="AB2255" s="71">
        <v>0</v>
      </c>
      <c r="AC2255" s="73">
        <v>0</v>
      </c>
      <c r="AD2255" s="73">
        <v>1</v>
      </c>
      <c r="AE2255" s="1" t="s">
        <v>1457</v>
      </c>
      <c r="AF2255" s="1" t="s">
        <v>1450</v>
      </c>
      <c r="AG2255" s="1" t="s">
        <v>1451</v>
      </c>
      <c r="AI2255" s="2" t="str">
        <f>INDEX('ISO2-ISO3'!$D$1:$D$249, MATCH($N2255, 'ISO2-ISO3'!$C$1:$C$249, 0))</f>
        <v>FRA</v>
      </c>
      <c r="AJ2255" s="2" t="str">
        <f>INDEX('WB Country Groups'!$C$2:$C$219, MATCH($AI2255, 'WB Country Groups'!$B$2:$B$219, 0))</f>
        <v>Europe &amp; Central Asia</v>
      </c>
    </row>
    <row r="2256" spans="1:36">
      <c r="A2256" s="70">
        <v>45169</v>
      </c>
      <c r="B2256" s="70">
        <v>45169</v>
      </c>
      <c r="C2256" s="71">
        <v>892400</v>
      </c>
      <c r="D2256" s="1" t="s">
        <v>9675</v>
      </c>
      <c r="E2256" s="71">
        <v>6301301</v>
      </c>
      <c r="G2256" s="1" t="s">
        <v>9676</v>
      </c>
      <c r="H2256" s="72" t="s">
        <v>9677</v>
      </c>
      <c r="I2256" s="1" t="s">
        <v>9678</v>
      </c>
      <c r="J2256" s="73">
        <v>0.85</v>
      </c>
      <c r="K2256" s="73">
        <v>0.85</v>
      </c>
      <c r="L2256" s="73">
        <v>0.85</v>
      </c>
      <c r="M2256" s="1">
        <v>1</v>
      </c>
      <c r="N2256" s="1" t="s">
        <v>1330</v>
      </c>
      <c r="O2256" s="1" t="s">
        <v>1474</v>
      </c>
      <c r="P2256" s="1">
        <v>45301020</v>
      </c>
      <c r="Q2256" s="73">
        <v>76186442</v>
      </c>
      <c r="R2256" s="74">
        <v>1815</v>
      </c>
      <c r="S2256" s="1" t="s">
        <v>3111</v>
      </c>
      <c r="T2256" s="75">
        <v>31.846499999999999</v>
      </c>
      <c r="U2256" s="76">
        <v>3690723734.0210099</v>
      </c>
      <c r="V2256" s="77">
        <v>3690723734.0210099</v>
      </c>
      <c r="W2256" s="77">
        <v>4342027922.3776598</v>
      </c>
      <c r="X2256" s="76">
        <v>5.7858324719000003E-3</v>
      </c>
      <c r="Y2256" s="71">
        <v>0</v>
      </c>
      <c r="Z2256" s="71">
        <v>1</v>
      </c>
      <c r="AA2256" s="71">
        <v>0</v>
      </c>
      <c r="AB2256" s="71">
        <v>0</v>
      </c>
      <c r="AC2256" s="73">
        <v>0</v>
      </c>
      <c r="AD2256" s="73">
        <v>1</v>
      </c>
      <c r="AE2256" s="1" t="s">
        <v>8038</v>
      </c>
      <c r="AF2256" s="1" t="s">
        <v>1450</v>
      </c>
      <c r="AG2256" s="1" t="s">
        <v>1451</v>
      </c>
      <c r="AI2256" s="2" t="str">
        <f>INDEX('ISO2-ISO3'!$D$1:$D$249, MATCH($N2256, 'ISO2-ISO3'!$C$1:$C$249, 0))</f>
        <v>TWN</v>
      </c>
      <c r="AJ2256" s="2" t="str">
        <f>INDEX('WB Country Groups'!$C$2:$C$219, MATCH($AI2256, 'WB Country Groups'!$B$2:$B$219, 0))</f>
        <v>East Asia &amp; Pacific</v>
      </c>
    </row>
    <row r="2257" spans="1:36">
      <c r="A2257" s="70">
        <v>45169</v>
      </c>
      <c r="B2257" s="70">
        <v>45169</v>
      </c>
      <c r="C2257" s="71">
        <v>892400</v>
      </c>
      <c r="D2257" s="1" t="s">
        <v>9679</v>
      </c>
      <c r="E2257" s="71">
        <v>6308103</v>
      </c>
      <c r="G2257" s="1" t="s">
        <v>9680</v>
      </c>
      <c r="H2257" s="72" t="s">
        <v>9681</v>
      </c>
      <c r="I2257" s="1" t="s">
        <v>9682</v>
      </c>
      <c r="J2257" s="73">
        <v>0.35</v>
      </c>
      <c r="K2257" s="73">
        <v>0.3</v>
      </c>
      <c r="L2257" s="73">
        <v>0.06</v>
      </c>
      <c r="M2257" s="1">
        <v>0.2</v>
      </c>
      <c r="N2257" s="1" t="s">
        <v>975</v>
      </c>
      <c r="O2257" s="1" t="s">
        <v>1467</v>
      </c>
      <c r="P2257" s="1">
        <v>20103010</v>
      </c>
      <c r="Q2257" s="73">
        <v>17852619170</v>
      </c>
      <c r="R2257" s="74">
        <v>3.64</v>
      </c>
      <c r="S2257" s="1" t="s">
        <v>3323</v>
      </c>
      <c r="T2257" s="75">
        <v>7.2785000000000002</v>
      </c>
      <c r="U2257" s="76">
        <v>535688950.57058501</v>
      </c>
      <c r="V2257" s="77">
        <v>535688950.57058501</v>
      </c>
      <c r="W2257" s="77">
        <v>9539880950.4281693</v>
      </c>
      <c r="X2257" s="76">
        <v>8.3978285790000003E-4</v>
      </c>
      <c r="Y2257" s="71">
        <v>1</v>
      </c>
      <c r="Z2257" s="71">
        <v>0</v>
      </c>
      <c r="AA2257" s="71">
        <v>0</v>
      </c>
      <c r="AB2257" s="71">
        <v>0</v>
      </c>
      <c r="AC2257" s="73">
        <v>1</v>
      </c>
      <c r="AD2257" s="73">
        <v>0</v>
      </c>
      <c r="AE2257" s="1" t="s">
        <v>3324</v>
      </c>
      <c r="AF2257" s="1" t="s">
        <v>1450</v>
      </c>
      <c r="AG2257" s="1" t="s">
        <v>1585</v>
      </c>
      <c r="AI2257" s="2" t="str">
        <f>INDEX('ISO2-ISO3'!$D$1:$D$249, MATCH($N2257, 'ISO2-ISO3'!$C$1:$C$249, 0))</f>
        <v>CHN</v>
      </c>
      <c r="AJ2257" s="2" t="str">
        <f>INDEX('WB Country Groups'!$C$2:$C$219, MATCH($AI2257, 'WB Country Groups'!$B$2:$B$219, 0))</f>
        <v>East Asia &amp; Pacific</v>
      </c>
    </row>
    <row r="2258" spans="1:36">
      <c r="A2258" s="70">
        <v>45169</v>
      </c>
      <c r="B2258" s="70">
        <v>45169</v>
      </c>
      <c r="C2258" s="71">
        <v>892400</v>
      </c>
      <c r="D2258" s="1" t="s">
        <v>9683</v>
      </c>
      <c r="E2258" s="71">
        <v>6309901</v>
      </c>
      <c r="G2258" s="1" t="s">
        <v>9684</v>
      </c>
      <c r="H2258" s="72" t="s">
        <v>9685</v>
      </c>
      <c r="I2258" s="1" t="s">
        <v>9686</v>
      </c>
      <c r="J2258" s="73">
        <v>0.45</v>
      </c>
      <c r="K2258" s="73">
        <v>0.45</v>
      </c>
      <c r="L2258" s="73">
        <v>0.45</v>
      </c>
      <c r="M2258" s="1">
        <v>1</v>
      </c>
      <c r="N2258" s="1" t="s">
        <v>1129</v>
      </c>
      <c r="O2258" s="1" t="s">
        <v>1447</v>
      </c>
      <c r="P2258" s="1">
        <v>35202010</v>
      </c>
      <c r="Q2258" s="73">
        <v>39588427</v>
      </c>
      <c r="R2258" s="74">
        <v>68700</v>
      </c>
      <c r="S2258" s="1" t="s">
        <v>3451</v>
      </c>
      <c r="T2258" s="75">
        <v>1321.75</v>
      </c>
      <c r="U2258" s="76">
        <v>925951368.03858495</v>
      </c>
      <c r="V2258" s="77">
        <v>925951368.03858495</v>
      </c>
      <c r="W2258" s="77">
        <v>2057669706.7524099</v>
      </c>
      <c r="X2258" s="76">
        <v>1.4515850761999999E-3</v>
      </c>
      <c r="Y2258" s="71">
        <v>0</v>
      </c>
      <c r="Z2258" s="71">
        <v>1</v>
      </c>
      <c r="AA2258" s="71">
        <v>0</v>
      </c>
      <c r="AB2258" s="71">
        <v>0</v>
      </c>
      <c r="AC2258" s="73">
        <v>0</v>
      </c>
      <c r="AD2258" s="73">
        <v>1</v>
      </c>
      <c r="AE2258" s="1" t="s">
        <v>4054</v>
      </c>
      <c r="AF2258" s="1" t="s">
        <v>1450</v>
      </c>
      <c r="AG2258" s="1" t="s">
        <v>1451</v>
      </c>
      <c r="AI2258" s="2" t="str">
        <f>INDEX('ISO2-ISO3'!$D$1:$D$249, MATCH($N2258, 'ISO2-ISO3'!$C$1:$C$249, 0))</f>
        <v>KOR</v>
      </c>
      <c r="AJ2258" s="2" t="str">
        <f>INDEX('WB Country Groups'!$C$2:$C$219, MATCH($AI2258, 'WB Country Groups'!$B$2:$B$219, 0))</f>
        <v>East Asia &amp; Pacific</v>
      </c>
    </row>
    <row r="2259" spans="1:36">
      <c r="A2259" s="70">
        <v>45169</v>
      </c>
      <c r="B2259" s="70">
        <v>45169</v>
      </c>
      <c r="C2259" s="71">
        <v>892400</v>
      </c>
      <c r="D2259" s="1" t="s">
        <v>9687</v>
      </c>
      <c r="E2259" s="71">
        <v>6313301</v>
      </c>
      <c r="G2259" s="1" t="s">
        <v>9688</v>
      </c>
      <c r="H2259" s="72" t="s">
        <v>9689</v>
      </c>
      <c r="I2259" s="1" t="s">
        <v>9690</v>
      </c>
      <c r="J2259" s="73">
        <v>1</v>
      </c>
      <c r="K2259" s="73">
        <v>1</v>
      </c>
      <c r="L2259" s="73">
        <v>1</v>
      </c>
      <c r="M2259" s="1">
        <v>1</v>
      </c>
      <c r="N2259" s="1" t="s">
        <v>975</v>
      </c>
      <c r="O2259" s="1" t="s">
        <v>1447</v>
      </c>
      <c r="P2259" s="1">
        <v>35102010</v>
      </c>
      <c r="Q2259" s="73">
        <v>1341810740</v>
      </c>
      <c r="R2259" s="74">
        <v>22.75</v>
      </c>
      <c r="S2259" s="1" t="s">
        <v>1565</v>
      </c>
      <c r="T2259" s="75">
        <v>7.8417500000000002</v>
      </c>
      <c r="U2259" s="76">
        <v>3892778312.8765898</v>
      </c>
      <c r="V2259" s="77">
        <v>3892778312.8765898</v>
      </c>
      <c r="W2259" s="77">
        <v>9053454693.8183498</v>
      </c>
      <c r="X2259" s="76">
        <v>6.1025871324000003E-3</v>
      </c>
      <c r="Y2259" s="71">
        <v>1</v>
      </c>
      <c r="Z2259" s="71">
        <v>0</v>
      </c>
      <c r="AA2259" s="71">
        <v>0</v>
      </c>
      <c r="AB2259" s="71">
        <v>0</v>
      </c>
      <c r="AC2259" s="73">
        <v>1</v>
      </c>
      <c r="AD2259" s="73">
        <v>0</v>
      </c>
      <c r="AE2259" s="1" t="s">
        <v>1566</v>
      </c>
      <c r="AF2259" s="1" t="s">
        <v>1450</v>
      </c>
      <c r="AG2259" s="1" t="s">
        <v>3494</v>
      </c>
      <c r="AI2259" s="2" t="str">
        <f>INDEX('ISO2-ISO3'!$D$1:$D$249, MATCH($N2259, 'ISO2-ISO3'!$C$1:$C$249, 0))</f>
        <v>CHN</v>
      </c>
      <c r="AJ2259" s="2" t="str">
        <f>INDEX('WB Country Groups'!$C$2:$C$219, MATCH($AI2259, 'WB Country Groups'!$B$2:$B$219, 0))</f>
        <v>East Asia &amp; Pacific</v>
      </c>
    </row>
    <row r="2260" spans="1:36">
      <c r="A2260" s="70">
        <v>45169</v>
      </c>
      <c r="B2260" s="70">
        <v>45169</v>
      </c>
      <c r="C2260" s="71">
        <v>892400</v>
      </c>
      <c r="D2260" s="1" t="s">
        <v>9691</v>
      </c>
      <c r="E2260" s="71">
        <v>6314502</v>
      </c>
      <c r="G2260" s="1" t="s">
        <v>9692</v>
      </c>
      <c r="H2260" s="72" t="s">
        <v>9693</v>
      </c>
      <c r="I2260" s="1" t="s">
        <v>9694</v>
      </c>
      <c r="J2260" s="73">
        <v>0.45</v>
      </c>
      <c r="K2260" s="73">
        <v>0.3</v>
      </c>
      <c r="L2260" s="73">
        <v>0.06</v>
      </c>
      <c r="M2260" s="1">
        <v>0.2</v>
      </c>
      <c r="N2260" s="1" t="s">
        <v>975</v>
      </c>
      <c r="O2260" s="1" t="s">
        <v>1462</v>
      </c>
      <c r="P2260" s="1">
        <v>15101010</v>
      </c>
      <c r="Q2260" s="73">
        <v>3666296532</v>
      </c>
      <c r="R2260" s="74">
        <v>7.67</v>
      </c>
      <c r="S2260" s="1" t="s">
        <v>3323</v>
      </c>
      <c r="T2260" s="75">
        <v>7.2785000000000002</v>
      </c>
      <c r="U2260" s="76">
        <v>231810079.55298501</v>
      </c>
      <c r="V2260" s="77">
        <v>231810079.55298501</v>
      </c>
      <c r="W2260" s="77">
        <v>3857300814.8528199</v>
      </c>
      <c r="X2260" s="76">
        <v>3.6340143080000002E-4</v>
      </c>
      <c r="Y2260" s="71">
        <v>0</v>
      </c>
      <c r="Z2260" s="71">
        <v>1</v>
      </c>
      <c r="AA2260" s="71">
        <v>0</v>
      </c>
      <c r="AB2260" s="71">
        <v>0</v>
      </c>
      <c r="AC2260" s="73">
        <v>1</v>
      </c>
      <c r="AD2260" s="73">
        <v>0</v>
      </c>
      <c r="AE2260" s="1" t="s">
        <v>3412</v>
      </c>
      <c r="AF2260" s="1" t="s">
        <v>1450</v>
      </c>
      <c r="AG2260" s="1" t="s">
        <v>1585</v>
      </c>
      <c r="AI2260" s="2" t="str">
        <f>INDEX('ISO2-ISO3'!$D$1:$D$249, MATCH($N2260, 'ISO2-ISO3'!$C$1:$C$249, 0))</f>
        <v>CHN</v>
      </c>
      <c r="AJ2260" s="2" t="str">
        <f>INDEX('WB Country Groups'!$C$2:$C$219, MATCH($AI2260, 'WB Country Groups'!$B$2:$B$219, 0))</f>
        <v>East Asia &amp; Pacific</v>
      </c>
    </row>
    <row r="2261" spans="1:36">
      <c r="A2261" s="70">
        <v>45169</v>
      </c>
      <c r="B2261" s="70">
        <v>45169</v>
      </c>
      <c r="C2261" s="71">
        <v>892400</v>
      </c>
      <c r="D2261" s="1" t="s">
        <v>9695</v>
      </c>
      <c r="E2261" s="71">
        <v>6315202</v>
      </c>
      <c r="G2261" s="1" t="s">
        <v>9696</v>
      </c>
      <c r="H2261" s="72" t="s">
        <v>9697</v>
      </c>
      <c r="I2261" s="1" t="s">
        <v>9698</v>
      </c>
      <c r="J2261" s="73">
        <v>0.4</v>
      </c>
      <c r="K2261" s="73">
        <v>0.3</v>
      </c>
      <c r="L2261" s="73">
        <v>0.06</v>
      </c>
      <c r="M2261" s="1">
        <v>0.2</v>
      </c>
      <c r="N2261" s="1" t="s">
        <v>975</v>
      </c>
      <c r="O2261" s="1" t="s">
        <v>1447</v>
      </c>
      <c r="P2261" s="1">
        <v>35202010</v>
      </c>
      <c r="Q2261" s="73">
        <v>921822160</v>
      </c>
      <c r="R2261" s="74">
        <v>26.18</v>
      </c>
      <c r="S2261" s="1" t="s">
        <v>3323</v>
      </c>
      <c r="T2261" s="75">
        <v>7.2785000000000002</v>
      </c>
      <c r="U2261" s="76">
        <v>198941849.13484901</v>
      </c>
      <c r="V2261" s="77">
        <v>198941849.13484901</v>
      </c>
      <c r="W2261" s="77">
        <v>3310376141.7793698</v>
      </c>
      <c r="X2261" s="76">
        <v>3.1187493119999999E-4</v>
      </c>
      <c r="Y2261" s="71">
        <v>0</v>
      </c>
      <c r="Z2261" s="71">
        <v>1</v>
      </c>
      <c r="AA2261" s="71">
        <v>0</v>
      </c>
      <c r="AB2261" s="71">
        <v>0</v>
      </c>
      <c r="AC2261" s="73">
        <v>1</v>
      </c>
      <c r="AD2261" s="73">
        <v>0</v>
      </c>
      <c r="AE2261" s="1" t="s">
        <v>3324</v>
      </c>
      <c r="AF2261" s="1" t="s">
        <v>1450</v>
      </c>
      <c r="AG2261" s="1" t="s">
        <v>1585</v>
      </c>
      <c r="AI2261" s="2" t="str">
        <f>INDEX('ISO2-ISO3'!$D$1:$D$249, MATCH($N2261, 'ISO2-ISO3'!$C$1:$C$249, 0))</f>
        <v>CHN</v>
      </c>
      <c r="AJ2261" s="2" t="str">
        <f>INDEX('WB Country Groups'!$C$2:$C$219, MATCH($AI2261, 'WB Country Groups'!$B$2:$B$219, 0))</f>
        <v>East Asia &amp; Pacific</v>
      </c>
    </row>
    <row r="2262" spans="1:36">
      <c r="A2262" s="70">
        <v>45169</v>
      </c>
      <c r="B2262" s="70">
        <v>45169</v>
      </c>
      <c r="C2262" s="71">
        <v>892400</v>
      </c>
      <c r="D2262" s="1" t="s">
        <v>9699</v>
      </c>
      <c r="E2262" s="71">
        <v>6317303</v>
      </c>
      <c r="G2262" s="1" t="s">
        <v>9700</v>
      </c>
      <c r="H2262" s="72" t="s">
        <v>9701</v>
      </c>
      <c r="I2262" s="1" t="s">
        <v>9702</v>
      </c>
      <c r="J2262" s="73">
        <v>0.45</v>
      </c>
      <c r="K2262" s="73">
        <v>0.3</v>
      </c>
      <c r="L2262" s="73">
        <v>0.06</v>
      </c>
      <c r="M2262" s="1">
        <v>0.2</v>
      </c>
      <c r="N2262" s="1" t="s">
        <v>975</v>
      </c>
      <c r="O2262" s="1" t="s">
        <v>1484</v>
      </c>
      <c r="P2262" s="1">
        <v>40203020</v>
      </c>
      <c r="Q2262" s="73">
        <v>3906698839</v>
      </c>
      <c r="R2262" s="74">
        <v>17.16</v>
      </c>
      <c r="S2262" s="1" t="s">
        <v>3323</v>
      </c>
      <c r="T2262" s="75">
        <v>7.2785000000000002</v>
      </c>
      <c r="U2262" s="76">
        <v>552632702.42967606</v>
      </c>
      <c r="V2262" s="77">
        <v>552632702.42967606</v>
      </c>
      <c r="W2262" s="77">
        <v>9718324611.9064808</v>
      </c>
      <c r="X2262" s="76">
        <v>8.6634504910000003E-4</v>
      </c>
      <c r="Y2262" s="71">
        <v>1</v>
      </c>
      <c r="Z2262" s="71">
        <v>0</v>
      </c>
      <c r="AA2262" s="71">
        <v>0</v>
      </c>
      <c r="AB2262" s="71">
        <v>0</v>
      </c>
      <c r="AC2262" s="73">
        <v>0.65</v>
      </c>
      <c r="AD2262" s="73">
        <v>0.35</v>
      </c>
      <c r="AE2262" s="1" t="s">
        <v>3324</v>
      </c>
      <c r="AF2262" s="1" t="s">
        <v>1450</v>
      </c>
      <c r="AG2262" s="1" t="s">
        <v>1585</v>
      </c>
      <c r="AI2262" s="2" t="str">
        <f>INDEX('ISO2-ISO3'!$D$1:$D$249, MATCH($N2262, 'ISO2-ISO3'!$C$1:$C$249, 0))</f>
        <v>CHN</v>
      </c>
      <c r="AJ2262" s="2" t="str">
        <f>INDEX('WB Country Groups'!$C$2:$C$219, MATCH($AI2262, 'WB Country Groups'!$B$2:$B$219, 0))</f>
        <v>East Asia &amp; Pacific</v>
      </c>
    </row>
    <row r="2263" spans="1:36">
      <c r="A2263" s="70">
        <v>45169</v>
      </c>
      <c r="B2263" s="70">
        <v>45169</v>
      </c>
      <c r="C2263" s="71">
        <v>892400</v>
      </c>
      <c r="D2263" s="1" t="s">
        <v>9703</v>
      </c>
      <c r="E2263" s="71">
        <v>6318103</v>
      </c>
      <c r="G2263" s="1" t="s">
        <v>9704</v>
      </c>
      <c r="H2263" s="72" t="s">
        <v>9705</v>
      </c>
      <c r="I2263" s="1" t="s">
        <v>9706</v>
      </c>
      <c r="J2263" s="73">
        <v>0.1</v>
      </c>
      <c r="K2263" s="73">
        <v>0.1</v>
      </c>
      <c r="L2263" s="73">
        <v>0.1</v>
      </c>
      <c r="M2263" s="1">
        <v>1</v>
      </c>
      <c r="N2263" s="1" t="s">
        <v>945</v>
      </c>
      <c r="O2263" s="1" t="s">
        <v>1484</v>
      </c>
      <c r="P2263" s="1">
        <v>40101010</v>
      </c>
      <c r="Q2263" s="73">
        <v>3749265526</v>
      </c>
      <c r="R2263" s="74">
        <v>27.11</v>
      </c>
      <c r="S2263" s="1" t="s">
        <v>3542</v>
      </c>
      <c r="T2263" s="75">
        <v>4.9509499999999997</v>
      </c>
      <c r="U2263" s="76">
        <v>2052991615.9496701</v>
      </c>
      <c r="V2263" s="77">
        <v>2052991615.9496701</v>
      </c>
      <c r="W2263" s="77">
        <v>20529916159.4967</v>
      </c>
      <c r="X2263" s="76">
        <v>3.2184109166999999E-3</v>
      </c>
      <c r="Y2263" s="71">
        <v>1</v>
      </c>
      <c r="Z2263" s="71">
        <v>0</v>
      </c>
      <c r="AA2263" s="71">
        <v>0</v>
      </c>
      <c r="AB2263" s="71">
        <v>0</v>
      </c>
      <c r="AC2263" s="73">
        <v>1</v>
      </c>
      <c r="AD2263" s="73">
        <v>0</v>
      </c>
      <c r="AE2263" s="1" t="s">
        <v>3543</v>
      </c>
      <c r="AF2263" s="1" t="s">
        <v>3567</v>
      </c>
      <c r="AG2263" s="1" t="s">
        <v>1451</v>
      </c>
      <c r="AI2263" s="2" t="str">
        <f>INDEX('ISO2-ISO3'!$D$1:$D$249, MATCH($N2263, 'ISO2-ISO3'!$C$1:$C$249, 0))</f>
        <v>BRA</v>
      </c>
      <c r="AJ2263" s="2" t="str">
        <f>INDEX('WB Country Groups'!$C$2:$C$219, MATCH($AI2263, 'WB Country Groups'!$B$2:$B$219, 0))</f>
        <v>Latin America &amp; Caribbean</v>
      </c>
    </row>
    <row r="2264" spans="1:36">
      <c r="A2264" s="70">
        <v>45169</v>
      </c>
      <c r="B2264" s="70">
        <v>45169</v>
      </c>
      <c r="C2264" s="71">
        <v>892400</v>
      </c>
      <c r="D2264" s="1" t="s">
        <v>9707</v>
      </c>
      <c r="E2264" s="71">
        <v>6319201</v>
      </c>
      <c r="G2264" s="1" t="s">
        <v>9708</v>
      </c>
      <c r="H2264" s="72">
        <v>2823885</v>
      </c>
      <c r="I2264" s="1" t="s">
        <v>9709</v>
      </c>
      <c r="J2264" s="73">
        <v>0.3</v>
      </c>
      <c r="K2264" s="73">
        <v>0.3</v>
      </c>
      <c r="L2264" s="73">
        <v>0.3</v>
      </c>
      <c r="M2264" s="1">
        <v>1</v>
      </c>
      <c r="N2264" s="1" t="s">
        <v>1176</v>
      </c>
      <c r="O2264" s="1" t="s">
        <v>1499</v>
      </c>
      <c r="P2264" s="1">
        <v>30201030</v>
      </c>
      <c r="Q2264" s="73">
        <v>1744306714</v>
      </c>
      <c r="R2264" s="74">
        <v>166</v>
      </c>
      <c r="S2264" s="1" t="s">
        <v>3694</v>
      </c>
      <c r="T2264" s="75">
        <v>16.83175</v>
      </c>
      <c r="U2264" s="76">
        <v>5160870043.6496496</v>
      </c>
      <c r="V2264" s="77">
        <v>5160870043.6496496</v>
      </c>
      <c r="W2264" s="77">
        <v>17202900145.498798</v>
      </c>
      <c r="X2264" s="76">
        <v>8.0905349826999994E-3</v>
      </c>
      <c r="Y2264" s="71">
        <v>1</v>
      </c>
      <c r="Z2264" s="71">
        <v>0</v>
      </c>
      <c r="AA2264" s="71">
        <v>0</v>
      </c>
      <c r="AB2264" s="71">
        <v>0</v>
      </c>
      <c r="AC2264" s="73">
        <v>0.65</v>
      </c>
      <c r="AD2264" s="73">
        <v>0.35</v>
      </c>
      <c r="AE2264" s="1" t="s">
        <v>3695</v>
      </c>
      <c r="AF2264" s="1" t="s">
        <v>1450</v>
      </c>
      <c r="AG2264" s="1" t="s">
        <v>1451</v>
      </c>
      <c r="AI2264" s="2" t="str">
        <f>INDEX('ISO2-ISO3'!$D$1:$D$249, MATCH($N2264, 'ISO2-ISO3'!$C$1:$C$249, 0))</f>
        <v>MEX</v>
      </c>
      <c r="AJ2264" s="2" t="str">
        <f>INDEX('WB Country Groups'!$C$2:$C$219, MATCH($AI2264, 'WB Country Groups'!$B$2:$B$219, 0))</f>
        <v>Latin America &amp; Caribbean</v>
      </c>
    </row>
    <row r="2265" spans="1:36">
      <c r="A2265" s="70">
        <v>45169</v>
      </c>
      <c r="B2265" s="70">
        <v>45169</v>
      </c>
      <c r="C2265" s="71">
        <v>892400</v>
      </c>
      <c r="D2265" s="1" t="s">
        <v>9710</v>
      </c>
      <c r="E2265" s="71">
        <v>6320901</v>
      </c>
      <c r="G2265" s="1" t="s">
        <v>9711</v>
      </c>
      <c r="H2265" s="72" t="s">
        <v>9712</v>
      </c>
      <c r="I2265" s="1" t="s">
        <v>9713</v>
      </c>
      <c r="J2265" s="73">
        <v>0.55000000000000004</v>
      </c>
      <c r="K2265" s="73">
        <v>0.55000000000000004</v>
      </c>
      <c r="L2265" s="73">
        <v>0.55000000000000004</v>
      </c>
      <c r="M2265" s="1">
        <v>1</v>
      </c>
      <c r="N2265" s="1" t="s">
        <v>1097</v>
      </c>
      <c r="O2265" s="1" t="s">
        <v>1474</v>
      </c>
      <c r="P2265" s="1">
        <v>45102010</v>
      </c>
      <c r="Q2265" s="73">
        <v>974162725</v>
      </c>
      <c r="R2265" s="74">
        <v>1201.95</v>
      </c>
      <c r="S2265" s="1" t="s">
        <v>3305</v>
      </c>
      <c r="T2265" s="75">
        <v>82.786249999999995</v>
      </c>
      <c r="U2265" s="76">
        <v>7778975228.6468201</v>
      </c>
      <c r="V2265" s="77">
        <v>7778975228.6468201</v>
      </c>
      <c r="W2265" s="77">
        <v>14143591324.812401</v>
      </c>
      <c r="X2265" s="76">
        <v>1.21948568138E-2</v>
      </c>
      <c r="Y2265" s="71">
        <v>1</v>
      </c>
      <c r="Z2265" s="71">
        <v>0</v>
      </c>
      <c r="AA2265" s="71">
        <v>0</v>
      </c>
      <c r="AB2265" s="71">
        <v>0</v>
      </c>
      <c r="AC2265" s="73">
        <v>1</v>
      </c>
      <c r="AD2265" s="73">
        <v>0</v>
      </c>
      <c r="AE2265" s="1" t="s">
        <v>3306</v>
      </c>
      <c r="AF2265" s="1" t="s">
        <v>1450</v>
      </c>
      <c r="AG2265" s="1" t="s">
        <v>1451</v>
      </c>
      <c r="AI2265" s="2" t="str">
        <f>INDEX('ISO2-ISO3'!$D$1:$D$249, MATCH($N2265, 'ISO2-ISO3'!$C$1:$C$249, 0))</f>
        <v>IND</v>
      </c>
      <c r="AJ2265" s="2" t="str">
        <f>INDEX('WB Country Groups'!$C$2:$C$219, MATCH($AI2265, 'WB Country Groups'!$B$2:$B$219, 0))</f>
        <v>South Asia</v>
      </c>
    </row>
    <row r="2266" spans="1:36">
      <c r="A2266" s="70">
        <v>45169</v>
      </c>
      <c r="B2266" s="70">
        <v>45169</v>
      </c>
      <c r="C2266" s="71">
        <v>892400</v>
      </c>
      <c r="D2266" s="1" t="s">
        <v>9714</v>
      </c>
      <c r="E2266" s="71">
        <v>6324701</v>
      </c>
      <c r="F2266" s="1" t="s">
        <v>9715</v>
      </c>
      <c r="G2266" s="1" t="s">
        <v>9716</v>
      </c>
      <c r="H2266" s="72" t="s">
        <v>9717</v>
      </c>
      <c r="I2266" s="1" t="s">
        <v>9718</v>
      </c>
      <c r="J2266" s="73">
        <v>0.95</v>
      </c>
      <c r="K2266" s="73">
        <v>0.95</v>
      </c>
      <c r="L2266" s="73">
        <v>0.95</v>
      </c>
      <c r="M2266" s="1">
        <v>1</v>
      </c>
      <c r="N2266" s="1" t="s">
        <v>963</v>
      </c>
      <c r="O2266" s="1" t="s">
        <v>1455</v>
      </c>
      <c r="P2266" s="1">
        <v>25301040</v>
      </c>
      <c r="Q2266" s="73">
        <v>311144770</v>
      </c>
      <c r="R2266" s="74">
        <v>93.85</v>
      </c>
      <c r="S2266" s="1" t="s">
        <v>1493</v>
      </c>
      <c r="T2266" s="75">
        <v>1.3529500000000001</v>
      </c>
      <c r="U2266" s="76">
        <v>20504002240.493</v>
      </c>
      <c r="V2266" s="77">
        <v>20504002240.493</v>
      </c>
      <c r="W2266" s="77">
        <v>21583160253.150501</v>
      </c>
      <c r="X2266" s="76">
        <v>3.2143484724399998E-2</v>
      </c>
      <c r="Y2266" s="71">
        <v>1</v>
      </c>
      <c r="Z2266" s="71">
        <v>0</v>
      </c>
      <c r="AA2266" s="71">
        <v>0</v>
      </c>
      <c r="AB2266" s="71">
        <v>0</v>
      </c>
      <c r="AC2266" s="73">
        <v>0</v>
      </c>
      <c r="AD2266" s="73">
        <v>1</v>
      </c>
      <c r="AE2266" s="1" t="s">
        <v>1494</v>
      </c>
      <c r="AF2266" s="1" t="s">
        <v>1450</v>
      </c>
      <c r="AG2266" s="1" t="s">
        <v>1451</v>
      </c>
      <c r="AI2266" s="2" t="str">
        <f>INDEX('ISO2-ISO3'!$D$1:$D$249, MATCH($N2266, 'ISO2-ISO3'!$C$1:$C$249, 0))</f>
        <v>CAN</v>
      </c>
      <c r="AJ2266" s="2" t="str">
        <f>INDEX('WB Country Groups'!$C$2:$C$219, MATCH($AI2266, 'WB Country Groups'!$B$2:$B$219, 0))</f>
        <v>North America</v>
      </c>
    </row>
    <row r="2267" spans="1:36">
      <c r="A2267" s="70">
        <v>45169</v>
      </c>
      <c r="B2267" s="70">
        <v>45169</v>
      </c>
      <c r="C2267" s="71">
        <v>892400</v>
      </c>
      <c r="D2267" s="1" t="s">
        <v>9719</v>
      </c>
      <c r="E2267" s="71">
        <v>6329601</v>
      </c>
      <c r="F2267" s="1" t="s">
        <v>9720</v>
      </c>
      <c r="G2267" s="1" t="s">
        <v>9721</v>
      </c>
      <c r="H2267" s="72" t="s">
        <v>9722</v>
      </c>
      <c r="I2267" s="1" t="s">
        <v>9723</v>
      </c>
      <c r="J2267" s="73">
        <v>1</v>
      </c>
      <c r="K2267" s="73">
        <v>1</v>
      </c>
      <c r="L2267" s="73">
        <v>1</v>
      </c>
      <c r="M2267" s="1">
        <v>1</v>
      </c>
      <c r="N2267" s="1" t="s">
        <v>1375</v>
      </c>
      <c r="O2267" s="1" t="s">
        <v>1467</v>
      </c>
      <c r="P2267" s="1">
        <v>20202020</v>
      </c>
      <c r="Q2267" s="73">
        <v>144456627</v>
      </c>
      <c r="R2267" s="74">
        <v>242.22</v>
      </c>
      <c r="S2267" s="1" t="s">
        <v>1448</v>
      </c>
      <c r="T2267" s="75">
        <v>1</v>
      </c>
      <c r="U2267" s="76">
        <v>34990284191.940002</v>
      </c>
      <c r="V2267" s="77">
        <v>34990284191.940002</v>
      </c>
      <c r="W2267" s="77">
        <v>34990284191.940002</v>
      </c>
      <c r="X2267" s="76">
        <v>5.4853177064299999E-2</v>
      </c>
      <c r="Y2267" s="71">
        <v>1</v>
      </c>
      <c r="Z2267" s="71">
        <v>0</v>
      </c>
      <c r="AA2267" s="71">
        <v>0</v>
      </c>
      <c r="AB2267" s="71">
        <v>0</v>
      </c>
      <c r="AC2267" s="73">
        <v>0</v>
      </c>
      <c r="AD2267" s="73">
        <v>1</v>
      </c>
      <c r="AE2267" s="1" t="s">
        <v>1475</v>
      </c>
      <c r="AF2267" s="1" t="s">
        <v>1450</v>
      </c>
      <c r="AG2267" s="1" t="s">
        <v>1451</v>
      </c>
      <c r="AI2267" s="2" t="str">
        <f>INDEX('ISO2-ISO3'!$D$1:$D$249, MATCH($N2267, 'ISO2-ISO3'!$C$1:$C$249, 0))</f>
        <v>USA</v>
      </c>
      <c r="AJ2267" s="2" t="str">
        <f>INDEX('WB Country Groups'!$C$2:$C$219, MATCH($AI2267, 'WB Country Groups'!$B$2:$B$219, 0))</f>
        <v>North America</v>
      </c>
    </row>
    <row r="2268" spans="1:36">
      <c r="A2268" s="70">
        <v>45169</v>
      </c>
      <c r="B2268" s="70">
        <v>45169</v>
      </c>
      <c r="C2268" s="71">
        <v>892400</v>
      </c>
      <c r="D2268" s="1" t="s">
        <v>9724</v>
      </c>
      <c r="E2268" s="71">
        <v>6334401</v>
      </c>
      <c r="G2268" s="1" t="s">
        <v>9725</v>
      </c>
      <c r="H2268" s="72" t="s">
        <v>9726</v>
      </c>
      <c r="I2268" s="1" t="s">
        <v>9727</v>
      </c>
      <c r="J2268" s="73">
        <v>1</v>
      </c>
      <c r="K2268" s="73">
        <v>1</v>
      </c>
      <c r="L2268" s="73">
        <v>1</v>
      </c>
      <c r="M2268" s="1">
        <v>1</v>
      </c>
      <c r="N2268" s="1" t="s">
        <v>1369</v>
      </c>
      <c r="O2268" s="1" t="s">
        <v>1455</v>
      </c>
      <c r="P2268" s="1">
        <v>25301010</v>
      </c>
      <c r="Q2268" s="73">
        <v>637630915</v>
      </c>
      <c r="R2268" s="74">
        <v>11.574999999999999</v>
      </c>
      <c r="S2268" s="1" t="s">
        <v>1669</v>
      </c>
      <c r="T2268" s="75">
        <v>0.78917255257862096</v>
      </c>
      <c r="U2268" s="76">
        <v>9352299211.3815403</v>
      </c>
      <c r="V2268" s="77">
        <v>9352299211.3815403</v>
      </c>
      <c r="W2268" s="77">
        <v>9352299211.3815403</v>
      </c>
      <c r="X2268" s="76">
        <v>1.46613077444E-2</v>
      </c>
      <c r="Y2268" s="71">
        <v>0</v>
      </c>
      <c r="Z2268" s="71">
        <v>1</v>
      </c>
      <c r="AA2268" s="71">
        <v>0</v>
      </c>
      <c r="AB2268" s="71">
        <v>0</v>
      </c>
      <c r="AC2268" s="73">
        <v>0</v>
      </c>
      <c r="AD2268" s="73">
        <v>1</v>
      </c>
      <c r="AE2268" s="1" t="s">
        <v>1670</v>
      </c>
      <c r="AF2268" s="1" t="s">
        <v>1450</v>
      </c>
      <c r="AG2268" s="1" t="s">
        <v>1451</v>
      </c>
      <c r="AI2268" s="2" t="str">
        <f>INDEX('ISO2-ISO3'!$D$1:$D$249, MATCH($N2268, 'ISO2-ISO3'!$C$1:$C$249, 0))</f>
        <v>GBR</v>
      </c>
      <c r="AJ2268" s="2" t="str">
        <f>INDEX('WB Country Groups'!$C$2:$C$219, MATCH($AI2268, 'WB Country Groups'!$B$2:$B$219, 0))</f>
        <v>Europe &amp; Central Asia</v>
      </c>
    </row>
    <row r="2269" spans="1:36">
      <c r="A2269" s="70">
        <v>45169</v>
      </c>
      <c r="B2269" s="70">
        <v>45169</v>
      </c>
      <c r="C2269" s="71">
        <v>892400</v>
      </c>
      <c r="D2269" s="1" t="s">
        <v>9728</v>
      </c>
      <c r="E2269" s="71">
        <v>6342701</v>
      </c>
      <c r="G2269" s="1" t="s">
        <v>9729</v>
      </c>
      <c r="H2269" s="72" t="s">
        <v>9730</v>
      </c>
      <c r="I2269" s="1" t="s">
        <v>9731</v>
      </c>
      <c r="J2269" s="73">
        <v>0.6</v>
      </c>
      <c r="K2269" s="73">
        <v>0.6</v>
      </c>
      <c r="L2269" s="73">
        <v>0.6</v>
      </c>
      <c r="M2269" s="1">
        <v>1</v>
      </c>
      <c r="N2269" s="1" t="s">
        <v>1337</v>
      </c>
      <c r="O2269" s="1" t="s">
        <v>1467</v>
      </c>
      <c r="P2269" s="1">
        <v>20304010</v>
      </c>
      <c r="Q2269" s="73">
        <v>13167638462</v>
      </c>
      <c r="R2269" s="74">
        <v>7.35</v>
      </c>
      <c r="S2269" s="1" t="s">
        <v>3341</v>
      </c>
      <c r="T2269" s="75">
        <v>35.017499999999998</v>
      </c>
      <c r="U2269" s="76">
        <v>1658293299.5622201</v>
      </c>
      <c r="V2269" s="77">
        <v>1658293299.5622201</v>
      </c>
      <c r="W2269" s="77">
        <v>2763822165.9370298</v>
      </c>
      <c r="X2269" s="76">
        <v>2.5996546780000002E-3</v>
      </c>
      <c r="Y2269" s="71">
        <v>0</v>
      </c>
      <c r="Z2269" s="71">
        <v>1</v>
      </c>
      <c r="AA2269" s="71">
        <v>0</v>
      </c>
      <c r="AB2269" s="71">
        <v>0</v>
      </c>
      <c r="AC2269" s="73">
        <v>1</v>
      </c>
      <c r="AD2269" s="73">
        <v>0</v>
      </c>
      <c r="AE2269" s="1" t="s">
        <v>3342</v>
      </c>
      <c r="AF2269" s="1" t="s">
        <v>1450</v>
      </c>
      <c r="AG2269" s="1" t="s">
        <v>1451</v>
      </c>
      <c r="AI2269" s="2" t="str">
        <f>INDEX('ISO2-ISO3'!$D$1:$D$249, MATCH($N2269, 'ISO2-ISO3'!$C$1:$C$249, 0))</f>
        <v>THA</v>
      </c>
      <c r="AJ2269" s="2" t="str">
        <f>INDEX('WB Country Groups'!$C$2:$C$219, MATCH($AI2269, 'WB Country Groups'!$B$2:$B$219, 0))</f>
        <v>East Asia &amp; Pacific</v>
      </c>
    </row>
    <row r="2270" spans="1:36">
      <c r="A2270" s="70">
        <v>45169</v>
      </c>
      <c r="B2270" s="70">
        <v>45169</v>
      </c>
      <c r="C2270" s="71">
        <v>892400</v>
      </c>
      <c r="D2270" s="1" t="s">
        <v>9732</v>
      </c>
      <c r="E2270" s="71">
        <v>6348901</v>
      </c>
      <c r="G2270" s="1" t="s">
        <v>9733</v>
      </c>
      <c r="H2270" s="72">
        <v>6728801</v>
      </c>
      <c r="I2270" s="1" t="s">
        <v>9734</v>
      </c>
      <c r="J2270" s="73">
        <v>0.35</v>
      </c>
      <c r="K2270" s="73">
        <v>0.35</v>
      </c>
      <c r="L2270" s="73">
        <v>0.35</v>
      </c>
      <c r="M2270" s="1">
        <v>1</v>
      </c>
      <c r="N2270" s="1" t="s">
        <v>908</v>
      </c>
      <c r="O2270" s="1" t="s">
        <v>1467</v>
      </c>
      <c r="P2270" s="1">
        <v>20107010</v>
      </c>
      <c r="Q2270" s="73">
        <v>645984181</v>
      </c>
      <c r="R2270" s="74">
        <v>20.399999999999999</v>
      </c>
      <c r="S2270" s="1" t="s">
        <v>1578</v>
      </c>
      <c r="T2270" s="75">
        <v>1.54404385084536</v>
      </c>
      <c r="U2270" s="76">
        <v>2987173615.448</v>
      </c>
      <c r="V2270" s="77">
        <v>2987173615.448</v>
      </c>
      <c r="W2270" s="77">
        <v>8534781758.4228601</v>
      </c>
      <c r="X2270" s="76">
        <v>4.6828988970999998E-3</v>
      </c>
      <c r="Y2270" s="71">
        <v>0</v>
      </c>
      <c r="Z2270" s="71">
        <v>1</v>
      </c>
      <c r="AA2270" s="71">
        <v>0</v>
      </c>
      <c r="AB2270" s="71">
        <v>0</v>
      </c>
      <c r="AC2270" s="73">
        <v>0</v>
      </c>
      <c r="AD2270" s="73">
        <v>1</v>
      </c>
      <c r="AE2270" s="1" t="s">
        <v>1579</v>
      </c>
      <c r="AF2270" s="1" t="s">
        <v>1450</v>
      </c>
      <c r="AG2270" s="1" t="s">
        <v>1451</v>
      </c>
      <c r="AI2270" s="2" t="str">
        <f>INDEX('ISO2-ISO3'!$D$1:$D$249, MATCH($N2270, 'ISO2-ISO3'!$C$1:$C$249, 0))</f>
        <v>AUS</v>
      </c>
      <c r="AJ2270" s="2" t="str">
        <f>INDEX('WB Country Groups'!$C$2:$C$219, MATCH($AI2270, 'WB Country Groups'!$B$2:$B$219, 0))</f>
        <v>East Asia &amp; Pacific</v>
      </c>
    </row>
    <row r="2271" spans="1:36">
      <c r="A2271" s="70">
        <v>45169</v>
      </c>
      <c r="B2271" s="70">
        <v>45169</v>
      </c>
      <c r="C2271" s="71">
        <v>892400</v>
      </c>
      <c r="D2271" s="1" t="s">
        <v>9735</v>
      </c>
      <c r="E2271" s="71">
        <v>6354601</v>
      </c>
      <c r="G2271" s="1" t="s">
        <v>9736</v>
      </c>
      <c r="H2271" s="72" t="s">
        <v>9737</v>
      </c>
      <c r="I2271" s="1" t="s">
        <v>9738</v>
      </c>
      <c r="J2271" s="73">
        <v>0.4</v>
      </c>
      <c r="K2271" s="73">
        <v>0.4</v>
      </c>
      <c r="L2271" s="73">
        <v>0.4</v>
      </c>
      <c r="M2271" s="1">
        <v>1</v>
      </c>
      <c r="N2271" s="1" t="s">
        <v>1243</v>
      </c>
      <c r="O2271" s="1" t="s">
        <v>1548</v>
      </c>
      <c r="P2271" s="1">
        <v>55101010</v>
      </c>
      <c r="Q2271" s="73">
        <v>2243712994</v>
      </c>
      <c r="R2271" s="74">
        <v>8.4860000000000007</v>
      </c>
      <c r="S2271" s="1" t="s">
        <v>4044</v>
      </c>
      <c r="T2271" s="75">
        <v>4.1212499999999999</v>
      </c>
      <c r="U2271" s="76">
        <v>1847997424.7700601</v>
      </c>
      <c r="V2271" s="77">
        <v>1847997424.7700601</v>
      </c>
      <c r="W2271" s="77">
        <v>4619993561.9251404</v>
      </c>
      <c r="X2271" s="76">
        <v>2.8970479176000001E-3</v>
      </c>
      <c r="Y2271" s="71">
        <v>0</v>
      </c>
      <c r="Z2271" s="71">
        <v>1</v>
      </c>
      <c r="AA2271" s="71">
        <v>0</v>
      </c>
      <c r="AB2271" s="71">
        <v>0</v>
      </c>
      <c r="AC2271" s="73">
        <v>1</v>
      </c>
      <c r="AD2271" s="73">
        <v>0</v>
      </c>
      <c r="AE2271" s="1" t="s">
        <v>4045</v>
      </c>
      <c r="AF2271" s="1" t="s">
        <v>4256</v>
      </c>
      <c r="AG2271" s="1" t="s">
        <v>1451</v>
      </c>
      <c r="AI2271" s="2" t="str">
        <f>INDEX('ISO2-ISO3'!$D$1:$D$249, MATCH($N2271, 'ISO2-ISO3'!$C$1:$C$249, 0))</f>
        <v>POL</v>
      </c>
      <c r="AJ2271" s="2" t="str">
        <f>INDEX('WB Country Groups'!$C$2:$C$219, MATCH($AI2271, 'WB Country Groups'!$B$2:$B$219, 0))</f>
        <v>Europe &amp; Central Asia</v>
      </c>
    </row>
    <row r="2272" spans="1:36">
      <c r="A2272" s="70">
        <v>45169</v>
      </c>
      <c r="B2272" s="70">
        <v>45169</v>
      </c>
      <c r="C2272" s="71">
        <v>892400</v>
      </c>
      <c r="D2272" s="1" t="s">
        <v>9739</v>
      </c>
      <c r="E2272" s="71">
        <v>6354901</v>
      </c>
      <c r="F2272" s="1">
        <v>448579102</v>
      </c>
      <c r="G2272" s="1" t="s">
        <v>9740</v>
      </c>
      <c r="H2272" s="72" t="s">
        <v>9741</v>
      </c>
      <c r="I2272" s="1" t="s">
        <v>9742</v>
      </c>
      <c r="J2272" s="73">
        <v>1</v>
      </c>
      <c r="K2272" s="73">
        <v>1</v>
      </c>
      <c r="L2272" s="73">
        <v>1</v>
      </c>
      <c r="M2272" s="1">
        <v>1</v>
      </c>
      <c r="N2272" s="1" t="s">
        <v>1375</v>
      </c>
      <c r="O2272" s="1" t="s">
        <v>1455</v>
      </c>
      <c r="P2272" s="1">
        <v>25301020</v>
      </c>
      <c r="Q2272" s="73">
        <v>47471152</v>
      </c>
      <c r="R2272" s="74">
        <v>112.41</v>
      </c>
      <c r="S2272" s="1" t="s">
        <v>1448</v>
      </c>
      <c r="T2272" s="75">
        <v>1</v>
      </c>
      <c r="U2272" s="76">
        <v>5336232196.3199997</v>
      </c>
      <c r="V2272" s="77">
        <v>5336232196.3199997</v>
      </c>
      <c r="W2272" s="77">
        <v>11970417361.41</v>
      </c>
      <c r="X2272" s="76">
        <v>8.3654447592999993E-3</v>
      </c>
      <c r="Y2272" s="71">
        <v>0</v>
      </c>
      <c r="Z2272" s="71">
        <v>1</v>
      </c>
      <c r="AA2272" s="71">
        <v>0</v>
      </c>
      <c r="AB2272" s="71">
        <v>0</v>
      </c>
      <c r="AC2272" s="73">
        <v>0.35</v>
      </c>
      <c r="AD2272" s="73">
        <v>0.65</v>
      </c>
      <c r="AE2272" s="1" t="s">
        <v>1449</v>
      </c>
      <c r="AF2272" s="1" t="s">
        <v>1450</v>
      </c>
      <c r="AG2272" s="1" t="s">
        <v>1585</v>
      </c>
      <c r="AI2272" s="2" t="str">
        <f>INDEX('ISO2-ISO3'!$D$1:$D$249, MATCH($N2272, 'ISO2-ISO3'!$C$1:$C$249, 0))</f>
        <v>USA</v>
      </c>
      <c r="AJ2272" s="2" t="str">
        <f>INDEX('WB Country Groups'!$C$2:$C$219, MATCH($AI2272, 'WB Country Groups'!$B$2:$B$219, 0))</f>
        <v>North America</v>
      </c>
    </row>
    <row r="2273" spans="1:36">
      <c r="A2273" s="70">
        <v>45169</v>
      </c>
      <c r="B2273" s="70">
        <v>45169</v>
      </c>
      <c r="C2273" s="71">
        <v>892400</v>
      </c>
      <c r="D2273" s="1" t="s">
        <v>9743</v>
      </c>
      <c r="E2273" s="71">
        <v>6355201</v>
      </c>
      <c r="G2273" s="1" t="s">
        <v>9744</v>
      </c>
      <c r="H2273" s="72" t="s">
        <v>9745</v>
      </c>
      <c r="I2273" s="1" t="s">
        <v>9746</v>
      </c>
      <c r="J2273" s="73">
        <v>0.3</v>
      </c>
      <c r="K2273" s="73">
        <v>0.3</v>
      </c>
      <c r="L2273" s="73">
        <v>0.3</v>
      </c>
      <c r="M2273" s="1">
        <v>1</v>
      </c>
      <c r="N2273" s="1" t="s">
        <v>1158</v>
      </c>
      <c r="O2273" s="1" t="s">
        <v>1692</v>
      </c>
      <c r="P2273" s="1">
        <v>50102010</v>
      </c>
      <c r="Q2273" s="73">
        <v>7830148710</v>
      </c>
      <c r="R2273" s="74">
        <v>4.01</v>
      </c>
      <c r="S2273" s="1" t="s">
        <v>2074</v>
      </c>
      <c r="T2273" s="75">
        <v>4.6399999999999997</v>
      </c>
      <c r="U2273" s="76">
        <v>2030101055.63147</v>
      </c>
      <c r="V2273" s="77">
        <v>2030101055.63147</v>
      </c>
      <c r="W2273" s="77">
        <v>6767003518.7715502</v>
      </c>
      <c r="X2273" s="76">
        <v>3.1825260992999998E-3</v>
      </c>
      <c r="Y2273" s="71">
        <v>1</v>
      </c>
      <c r="Z2273" s="71">
        <v>0</v>
      </c>
      <c r="AA2273" s="71">
        <v>0</v>
      </c>
      <c r="AB2273" s="71">
        <v>0</v>
      </c>
      <c r="AC2273" s="73">
        <v>0.5</v>
      </c>
      <c r="AD2273" s="73">
        <v>0.5</v>
      </c>
      <c r="AE2273" s="1" t="s">
        <v>2075</v>
      </c>
      <c r="AF2273" s="1" t="s">
        <v>1450</v>
      </c>
      <c r="AG2273" s="1" t="s">
        <v>1451</v>
      </c>
      <c r="AI2273" s="2" t="str">
        <f>INDEX('ISO2-ISO3'!$D$1:$D$249, MATCH($N2273, 'ISO2-ISO3'!$C$1:$C$249, 0))</f>
        <v>MYS</v>
      </c>
      <c r="AJ2273" s="2" t="str">
        <f>INDEX('WB Country Groups'!$C$2:$C$219, MATCH($AI2273, 'WB Country Groups'!$B$2:$B$219, 0))</f>
        <v>East Asia &amp; Pacific</v>
      </c>
    </row>
    <row r="2274" spans="1:36">
      <c r="A2274" s="70">
        <v>45169</v>
      </c>
      <c r="B2274" s="70">
        <v>45169</v>
      </c>
      <c r="C2274" s="71">
        <v>892400</v>
      </c>
      <c r="D2274" s="1" t="s">
        <v>9747</v>
      </c>
      <c r="E2274" s="71">
        <v>6355303</v>
      </c>
      <c r="G2274" s="1" t="s">
        <v>9748</v>
      </c>
      <c r="H2274" s="72" t="s">
        <v>9749</v>
      </c>
      <c r="I2274" s="1" t="s">
        <v>9750</v>
      </c>
      <c r="J2274" s="73">
        <v>0.35</v>
      </c>
      <c r="K2274" s="73">
        <v>0.3</v>
      </c>
      <c r="L2274" s="73">
        <v>0.06</v>
      </c>
      <c r="M2274" s="1">
        <v>0.2</v>
      </c>
      <c r="N2274" s="1" t="s">
        <v>975</v>
      </c>
      <c r="O2274" s="1" t="s">
        <v>1484</v>
      </c>
      <c r="P2274" s="1">
        <v>40203020</v>
      </c>
      <c r="Q2274" s="73">
        <v>7422005272</v>
      </c>
      <c r="R2274" s="74">
        <v>14.21</v>
      </c>
      <c r="S2274" s="1" t="s">
        <v>3323</v>
      </c>
      <c r="T2274" s="75">
        <v>7.2785000000000002</v>
      </c>
      <c r="U2274" s="76">
        <v>869410138.752105</v>
      </c>
      <c r="V2274" s="77">
        <v>869410138.752105</v>
      </c>
      <c r="W2274" s="77">
        <v>15642007448.217699</v>
      </c>
      <c r="X2274" s="76">
        <v>1.3629471547E-3</v>
      </c>
      <c r="Y2274" s="71">
        <v>1</v>
      </c>
      <c r="Z2274" s="71">
        <v>0</v>
      </c>
      <c r="AA2274" s="71">
        <v>0</v>
      </c>
      <c r="AB2274" s="71">
        <v>0</v>
      </c>
      <c r="AC2274" s="73">
        <v>1</v>
      </c>
      <c r="AD2274" s="73">
        <v>0</v>
      </c>
      <c r="AE2274" s="1" t="s">
        <v>3324</v>
      </c>
      <c r="AF2274" s="1" t="s">
        <v>1450</v>
      </c>
      <c r="AG2274" s="1" t="s">
        <v>1585</v>
      </c>
      <c r="AI2274" s="2" t="str">
        <f>INDEX('ISO2-ISO3'!$D$1:$D$249, MATCH($N2274, 'ISO2-ISO3'!$C$1:$C$249, 0))</f>
        <v>CHN</v>
      </c>
      <c r="AJ2274" s="2" t="str">
        <f>INDEX('WB Country Groups'!$C$2:$C$219, MATCH($AI2274, 'WB Country Groups'!$B$2:$B$219, 0))</f>
        <v>East Asia &amp; Pacific</v>
      </c>
    </row>
    <row r="2275" spans="1:36">
      <c r="A2275" s="70">
        <v>45169</v>
      </c>
      <c r="B2275" s="70">
        <v>45169</v>
      </c>
      <c r="C2275" s="71">
        <v>892400</v>
      </c>
      <c r="D2275" s="1" t="s">
        <v>9751</v>
      </c>
      <c r="E2275" s="71">
        <v>6355401</v>
      </c>
      <c r="G2275" s="1" t="s">
        <v>9752</v>
      </c>
      <c r="H2275" s="72" t="s">
        <v>9753</v>
      </c>
      <c r="I2275" s="1" t="s">
        <v>9754</v>
      </c>
      <c r="J2275" s="73">
        <v>0.3</v>
      </c>
      <c r="K2275" s="73">
        <v>0.3</v>
      </c>
      <c r="L2275" s="73">
        <v>0.3</v>
      </c>
      <c r="M2275" s="1">
        <v>1</v>
      </c>
      <c r="N2275" s="1" t="s">
        <v>975</v>
      </c>
      <c r="O2275" s="1" t="s">
        <v>1564</v>
      </c>
      <c r="P2275" s="1">
        <v>60201030</v>
      </c>
      <c r="Q2275" s="73">
        <v>6341704750</v>
      </c>
      <c r="R2275" s="74">
        <v>16.52</v>
      </c>
      <c r="S2275" s="1" t="s">
        <v>1565</v>
      </c>
      <c r="T2275" s="75">
        <v>7.8417500000000002</v>
      </c>
      <c r="U2275" s="76">
        <v>4007968723.94555</v>
      </c>
      <c r="V2275" s="77">
        <v>4007968723.94555</v>
      </c>
      <c r="W2275" s="77">
        <v>13359895746.485201</v>
      </c>
      <c r="X2275" s="76">
        <v>6.2831675466999996E-3</v>
      </c>
      <c r="Y2275" s="71">
        <v>1</v>
      </c>
      <c r="Z2275" s="71">
        <v>0</v>
      </c>
      <c r="AA2275" s="71">
        <v>0</v>
      </c>
      <c r="AB2275" s="71">
        <v>0</v>
      </c>
      <c r="AC2275" s="73">
        <v>1</v>
      </c>
      <c r="AD2275" s="73">
        <v>0</v>
      </c>
      <c r="AE2275" s="1" t="s">
        <v>1566</v>
      </c>
      <c r="AF2275" s="1" t="s">
        <v>1450</v>
      </c>
      <c r="AG2275" s="1" t="s">
        <v>3300</v>
      </c>
      <c r="AI2275" s="2" t="str">
        <f>INDEX('ISO2-ISO3'!$D$1:$D$249, MATCH($N2275, 'ISO2-ISO3'!$C$1:$C$249, 0))</f>
        <v>CHN</v>
      </c>
      <c r="AJ2275" s="2" t="str">
        <f>INDEX('WB Country Groups'!$C$2:$C$219, MATCH($AI2275, 'WB Country Groups'!$B$2:$B$219, 0))</f>
        <v>East Asia &amp; Pacific</v>
      </c>
    </row>
    <row r="2276" spans="1:36">
      <c r="A2276" s="70">
        <v>45169</v>
      </c>
      <c r="B2276" s="70">
        <v>45169</v>
      </c>
      <c r="C2276" s="71">
        <v>892400</v>
      </c>
      <c r="D2276" s="1" t="s">
        <v>9755</v>
      </c>
      <c r="E2276" s="71">
        <v>6355801</v>
      </c>
      <c r="G2276" s="1" t="s">
        <v>9756</v>
      </c>
      <c r="H2276" s="72" t="s">
        <v>9757</v>
      </c>
      <c r="I2276" s="1" t="s">
        <v>9758</v>
      </c>
      <c r="J2276" s="73">
        <v>0.3</v>
      </c>
      <c r="K2276" s="73">
        <v>0.3</v>
      </c>
      <c r="L2276" s="73">
        <v>0.3</v>
      </c>
      <c r="M2276" s="1">
        <v>1</v>
      </c>
      <c r="N2276" s="1" t="s">
        <v>1091</v>
      </c>
      <c r="O2276" s="1" t="s">
        <v>1455</v>
      </c>
      <c r="P2276" s="1">
        <v>25301010</v>
      </c>
      <c r="Q2276" s="73">
        <v>8093296966</v>
      </c>
      <c r="R2276" s="74">
        <v>26.55</v>
      </c>
      <c r="S2276" s="1" t="s">
        <v>1565</v>
      </c>
      <c r="T2276" s="75">
        <v>7.8417500000000002</v>
      </c>
      <c r="U2276" s="76">
        <v>8220500568.6472998</v>
      </c>
      <c r="V2276" s="77">
        <v>8220500568.6472998</v>
      </c>
      <c r="W2276" s="77">
        <v>27401668562.1577</v>
      </c>
      <c r="X2276" s="76">
        <v>1.2887022316699999E-2</v>
      </c>
      <c r="Y2276" s="71">
        <v>1</v>
      </c>
      <c r="Z2276" s="71">
        <v>0</v>
      </c>
      <c r="AA2276" s="71">
        <v>0</v>
      </c>
      <c r="AB2276" s="71">
        <v>0</v>
      </c>
      <c r="AC2276" s="73">
        <v>0.35</v>
      </c>
      <c r="AD2276" s="73">
        <v>0.65</v>
      </c>
      <c r="AE2276" s="1" t="s">
        <v>1566</v>
      </c>
      <c r="AF2276" s="1" t="s">
        <v>1450</v>
      </c>
      <c r="AG2276" s="1" t="s">
        <v>1451</v>
      </c>
      <c r="AI2276" s="2" t="str">
        <f>INDEX('ISO2-ISO3'!$D$1:$D$249, MATCH($N2276, 'ISO2-ISO3'!$C$1:$C$249, 0))</f>
        <v>HKG</v>
      </c>
      <c r="AJ2276" s="2" t="str">
        <f>INDEX('WB Country Groups'!$C$2:$C$219, MATCH($AI2276, 'WB Country Groups'!$B$2:$B$219, 0))</f>
        <v>East Asia &amp; Pacific</v>
      </c>
    </row>
    <row r="2277" spans="1:36">
      <c r="A2277" s="70">
        <v>45169</v>
      </c>
      <c r="B2277" s="70">
        <v>45169</v>
      </c>
      <c r="C2277" s="71">
        <v>892400</v>
      </c>
      <c r="D2277" s="1" t="s">
        <v>9759</v>
      </c>
      <c r="E2277" s="71">
        <v>6355901</v>
      </c>
      <c r="G2277" s="1" t="s">
        <v>9760</v>
      </c>
      <c r="H2277" s="72" t="s">
        <v>9761</v>
      </c>
      <c r="I2277" s="1" t="s">
        <v>9762</v>
      </c>
      <c r="J2277" s="73">
        <v>1</v>
      </c>
      <c r="K2277" s="73">
        <v>1</v>
      </c>
      <c r="L2277" s="73">
        <v>1</v>
      </c>
      <c r="M2277" s="1">
        <v>1</v>
      </c>
      <c r="N2277" s="1" t="s">
        <v>975</v>
      </c>
      <c r="O2277" s="1" t="s">
        <v>1548</v>
      </c>
      <c r="P2277" s="1">
        <v>55105020</v>
      </c>
      <c r="Q2277" s="73">
        <v>3340029000</v>
      </c>
      <c r="R2277" s="74">
        <v>6.21</v>
      </c>
      <c r="S2277" s="1" t="s">
        <v>1565</v>
      </c>
      <c r="T2277" s="75">
        <v>7.8417500000000002</v>
      </c>
      <c r="U2277" s="76">
        <v>2645019299.2635598</v>
      </c>
      <c r="V2277" s="77">
        <v>2645019299.2635598</v>
      </c>
      <c r="W2277" s="77">
        <v>16269625349.9618</v>
      </c>
      <c r="X2277" s="76">
        <v>4.1465142484999997E-3</v>
      </c>
      <c r="Y2277" s="71">
        <v>1</v>
      </c>
      <c r="Z2277" s="71">
        <v>0</v>
      </c>
      <c r="AA2277" s="71">
        <v>0</v>
      </c>
      <c r="AB2277" s="71">
        <v>0</v>
      </c>
      <c r="AC2277" s="73">
        <v>1</v>
      </c>
      <c r="AD2277" s="73">
        <v>0</v>
      </c>
      <c r="AE2277" s="1" t="s">
        <v>1566</v>
      </c>
      <c r="AF2277" s="1" t="s">
        <v>1450</v>
      </c>
      <c r="AG2277" s="1" t="s">
        <v>3494</v>
      </c>
      <c r="AI2277" s="2" t="str">
        <f>INDEX('ISO2-ISO3'!$D$1:$D$249, MATCH($N2277, 'ISO2-ISO3'!$C$1:$C$249, 0))</f>
        <v>CHN</v>
      </c>
      <c r="AJ2277" s="2" t="str">
        <f>INDEX('WB Country Groups'!$C$2:$C$219, MATCH($AI2277, 'WB Country Groups'!$B$2:$B$219, 0))</f>
        <v>East Asia &amp; Pacific</v>
      </c>
    </row>
    <row r="2278" spans="1:36">
      <c r="A2278" s="70">
        <v>45169</v>
      </c>
      <c r="B2278" s="70">
        <v>45169</v>
      </c>
      <c r="C2278" s="71">
        <v>892400</v>
      </c>
      <c r="D2278" s="1" t="s">
        <v>9763</v>
      </c>
      <c r="E2278" s="71">
        <v>6356601</v>
      </c>
      <c r="G2278" s="1" t="s">
        <v>9764</v>
      </c>
      <c r="H2278" s="72">
        <v>5271782</v>
      </c>
      <c r="I2278" s="1" t="s">
        <v>9765</v>
      </c>
      <c r="J2278" s="73">
        <v>0.3</v>
      </c>
      <c r="K2278" s="73">
        <v>0.3</v>
      </c>
      <c r="L2278" s="73">
        <v>0.3</v>
      </c>
      <c r="M2278" s="1">
        <v>1</v>
      </c>
      <c r="N2278" s="1" t="s">
        <v>1311</v>
      </c>
      <c r="O2278" s="1" t="s">
        <v>1548</v>
      </c>
      <c r="P2278" s="1">
        <v>55101010</v>
      </c>
      <c r="Q2278" s="73">
        <v>1058752117</v>
      </c>
      <c r="R2278" s="74">
        <v>19.18</v>
      </c>
      <c r="S2278" s="1" t="s">
        <v>1456</v>
      </c>
      <c r="T2278" s="75">
        <v>0.92136177270005104</v>
      </c>
      <c r="U2278" s="76">
        <v>6612016975.0099602</v>
      </c>
      <c r="V2278" s="77">
        <v>6612016975.0099602</v>
      </c>
      <c r="W2278" s="77">
        <v>22040056583.366501</v>
      </c>
      <c r="X2278" s="76">
        <v>1.03654527609E-2</v>
      </c>
      <c r="Y2278" s="71">
        <v>1</v>
      </c>
      <c r="Z2278" s="71">
        <v>0</v>
      </c>
      <c r="AA2278" s="71">
        <v>0</v>
      </c>
      <c r="AB2278" s="71">
        <v>0</v>
      </c>
      <c r="AC2278" s="73">
        <v>1</v>
      </c>
      <c r="AD2278" s="73">
        <v>0</v>
      </c>
      <c r="AE2278" s="1" t="s">
        <v>1647</v>
      </c>
      <c r="AF2278" s="1" t="s">
        <v>1450</v>
      </c>
      <c r="AG2278" s="1" t="s">
        <v>1451</v>
      </c>
      <c r="AI2278" s="2" t="str">
        <f>INDEX('ISO2-ISO3'!$D$1:$D$249, MATCH($N2278, 'ISO2-ISO3'!$C$1:$C$249, 0))</f>
        <v>ESP</v>
      </c>
      <c r="AJ2278" s="2" t="str">
        <f>INDEX('WB Country Groups'!$C$2:$C$219, MATCH($AI2278, 'WB Country Groups'!$B$2:$B$219, 0))</f>
        <v>Europe &amp; Central Asia</v>
      </c>
    </row>
    <row r="2279" spans="1:36">
      <c r="A2279" s="70">
        <v>45169</v>
      </c>
      <c r="B2279" s="70">
        <v>45169</v>
      </c>
      <c r="C2279" s="71">
        <v>892400</v>
      </c>
      <c r="D2279" s="1" t="s">
        <v>9766</v>
      </c>
      <c r="E2279" s="71">
        <v>6356701</v>
      </c>
      <c r="F2279" s="1">
        <v>521865204</v>
      </c>
      <c r="G2279" s="1" t="s">
        <v>9767</v>
      </c>
      <c r="H2279" s="72" t="s">
        <v>9768</v>
      </c>
      <c r="I2279" s="1" t="s">
        <v>9769</v>
      </c>
      <c r="J2279" s="73">
        <v>1</v>
      </c>
      <c r="K2279" s="73">
        <v>1</v>
      </c>
      <c r="L2279" s="73">
        <v>1</v>
      </c>
      <c r="M2279" s="1">
        <v>1</v>
      </c>
      <c r="N2279" s="1" t="s">
        <v>1375</v>
      </c>
      <c r="O2279" s="1" t="s">
        <v>1455</v>
      </c>
      <c r="P2279" s="1">
        <v>25101010</v>
      </c>
      <c r="Q2279" s="73">
        <v>59060758</v>
      </c>
      <c r="R2279" s="74">
        <v>144.09</v>
      </c>
      <c r="S2279" s="1" t="s">
        <v>1448</v>
      </c>
      <c r="T2279" s="75">
        <v>1</v>
      </c>
      <c r="U2279" s="76">
        <v>8510064620.2200003</v>
      </c>
      <c r="V2279" s="77">
        <v>8510064620.2200003</v>
      </c>
      <c r="W2279" s="77">
        <v>8510064620.2200003</v>
      </c>
      <c r="X2279" s="76">
        <v>1.33409628479E-2</v>
      </c>
      <c r="Y2279" s="71">
        <v>0</v>
      </c>
      <c r="Z2279" s="71">
        <v>1</v>
      </c>
      <c r="AA2279" s="71">
        <v>0</v>
      </c>
      <c r="AB2279" s="71">
        <v>0</v>
      </c>
      <c r="AC2279" s="73">
        <v>1</v>
      </c>
      <c r="AD2279" s="73">
        <v>0</v>
      </c>
      <c r="AE2279" s="1" t="s">
        <v>1449</v>
      </c>
      <c r="AF2279" s="1" t="s">
        <v>1450</v>
      </c>
      <c r="AG2279" s="1" t="s">
        <v>1451</v>
      </c>
      <c r="AI2279" s="2" t="str">
        <f>INDEX('ISO2-ISO3'!$D$1:$D$249, MATCH($N2279, 'ISO2-ISO3'!$C$1:$C$249, 0))</f>
        <v>USA</v>
      </c>
      <c r="AJ2279" s="2" t="str">
        <f>INDEX('WB Country Groups'!$C$2:$C$219, MATCH($AI2279, 'WB Country Groups'!$B$2:$B$219, 0))</f>
        <v>North America</v>
      </c>
    </row>
    <row r="2280" spans="1:36">
      <c r="A2280" s="70">
        <v>45169</v>
      </c>
      <c r="B2280" s="70">
        <v>45169</v>
      </c>
      <c r="C2280" s="71">
        <v>892400</v>
      </c>
      <c r="D2280" s="1" t="s">
        <v>9770</v>
      </c>
      <c r="E2280" s="71">
        <v>6356801</v>
      </c>
      <c r="F2280" s="1">
        <v>256677105</v>
      </c>
      <c r="G2280" s="1" t="s">
        <v>9771</v>
      </c>
      <c r="H2280" s="72" t="s">
        <v>9772</v>
      </c>
      <c r="I2280" s="1" t="s">
        <v>9773</v>
      </c>
      <c r="J2280" s="73">
        <v>1</v>
      </c>
      <c r="K2280" s="73">
        <v>1</v>
      </c>
      <c r="L2280" s="73">
        <v>1</v>
      </c>
      <c r="M2280" s="1">
        <v>1</v>
      </c>
      <c r="N2280" s="1" t="s">
        <v>1375</v>
      </c>
      <c r="O2280" s="1" t="s">
        <v>1499</v>
      </c>
      <c r="P2280" s="1">
        <v>30101040</v>
      </c>
      <c r="Q2280" s="73">
        <v>219108477</v>
      </c>
      <c r="R2280" s="74">
        <v>138.5</v>
      </c>
      <c r="S2280" s="1" t="s">
        <v>1448</v>
      </c>
      <c r="T2280" s="75">
        <v>1</v>
      </c>
      <c r="U2280" s="76">
        <v>30346524064.5</v>
      </c>
      <c r="V2280" s="77">
        <v>30346524064.5</v>
      </c>
      <c r="W2280" s="77">
        <v>30346524064.5</v>
      </c>
      <c r="X2280" s="76">
        <v>4.75732991669E-2</v>
      </c>
      <c r="Y2280" s="71">
        <v>1</v>
      </c>
      <c r="Z2280" s="71">
        <v>0</v>
      </c>
      <c r="AA2280" s="71">
        <v>0</v>
      </c>
      <c r="AB2280" s="71">
        <v>0</v>
      </c>
      <c r="AC2280" s="73">
        <v>0</v>
      </c>
      <c r="AD2280" s="73">
        <v>1</v>
      </c>
      <c r="AE2280" s="1" t="s">
        <v>1449</v>
      </c>
      <c r="AF2280" s="1" t="s">
        <v>1450</v>
      </c>
      <c r="AG2280" s="1" t="s">
        <v>1451</v>
      </c>
      <c r="AI2280" s="2" t="str">
        <f>INDEX('ISO2-ISO3'!$D$1:$D$249, MATCH($N2280, 'ISO2-ISO3'!$C$1:$C$249, 0))</f>
        <v>USA</v>
      </c>
      <c r="AJ2280" s="2" t="str">
        <f>INDEX('WB Country Groups'!$C$2:$C$219, MATCH($AI2280, 'WB Country Groups'!$B$2:$B$219, 0))</f>
        <v>North America</v>
      </c>
    </row>
    <row r="2281" spans="1:36">
      <c r="A2281" s="70">
        <v>45169</v>
      </c>
      <c r="B2281" s="70">
        <v>45169</v>
      </c>
      <c r="C2281" s="71">
        <v>892400</v>
      </c>
      <c r="D2281" s="1" t="s">
        <v>9774</v>
      </c>
      <c r="E2281" s="71">
        <v>6357102</v>
      </c>
      <c r="G2281" s="1" t="s">
        <v>9775</v>
      </c>
      <c r="H2281" s="72" t="s">
        <v>9776</v>
      </c>
      <c r="I2281" s="1" t="s">
        <v>9777</v>
      </c>
      <c r="J2281" s="73">
        <v>0.45</v>
      </c>
      <c r="K2281" s="73">
        <v>0.3</v>
      </c>
      <c r="L2281" s="73">
        <v>0.06</v>
      </c>
      <c r="M2281" s="1">
        <v>0.2</v>
      </c>
      <c r="N2281" s="1" t="s">
        <v>975</v>
      </c>
      <c r="O2281" s="1" t="s">
        <v>1455</v>
      </c>
      <c r="P2281" s="1">
        <v>25504040</v>
      </c>
      <c r="Q2281" s="73">
        <v>1952475544</v>
      </c>
      <c r="R2281" s="74">
        <v>108.92</v>
      </c>
      <c r="S2281" s="1" t="s">
        <v>3323</v>
      </c>
      <c r="T2281" s="75">
        <v>7.2785000000000002</v>
      </c>
      <c r="U2281" s="76">
        <v>1753083489.06352</v>
      </c>
      <c r="V2281" s="77">
        <v>1753083489.06352</v>
      </c>
      <c r="W2281" s="77">
        <v>30733978455.314098</v>
      </c>
      <c r="X2281" s="76">
        <v>2.7482543013E-3</v>
      </c>
      <c r="Y2281" s="71">
        <v>1</v>
      </c>
      <c r="Z2281" s="71">
        <v>0</v>
      </c>
      <c r="AA2281" s="71">
        <v>0</v>
      </c>
      <c r="AB2281" s="71">
        <v>0</v>
      </c>
      <c r="AC2281" s="73">
        <v>0</v>
      </c>
      <c r="AD2281" s="73">
        <v>1</v>
      </c>
      <c r="AE2281" s="1" t="s">
        <v>3324</v>
      </c>
      <c r="AF2281" s="1" t="s">
        <v>1450</v>
      </c>
      <c r="AG2281" s="1" t="s">
        <v>1585</v>
      </c>
      <c r="AI2281" s="2" t="str">
        <f>INDEX('ISO2-ISO3'!$D$1:$D$249, MATCH($N2281, 'ISO2-ISO3'!$C$1:$C$249, 0))</f>
        <v>CHN</v>
      </c>
      <c r="AJ2281" s="2" t="str">
        <f>INDEX('WB Country Groups'!$C$2:$C$219, MATCH($AI2281, 'WB Country Groups'!$B$2:$B$219, 0))</f>
        <v>East Asia &amp; Pacific</v>
      </c>
    </row>
    <row r="2282" spans="1:36">
      <c r="A2282" s="70">
        <v>45169</v>
      </c>
      <c r="B2282" s="70">
        <v>45169</v>
      </c>
      <c r="C2282" s="71">
        <v>892400</v>
      </c>
      <c r="D2282" s="1" t="s">
        <v>9778</v>
      </c>
      <c r="E2282" s="71">
        <v>6357103</v>
      </c>
      <c r="G2282" s="1" t="s">
        <v>9779</v>
      </c>
      <c r="H2282" s="72" t="s">
        <v>9780</v>
      </c>
      <c r="I2282" s="1" t="s">
        <v>9781</v>
      </c>
      <c r="J2282" s="73">
        <v>0.7</v>
      </c>
      <c r="K2282" s="73">
        <v>0.7</v>
      </c>
      <c r="L2282" s="73">
        <v>0.7</v>
      </c>
      <c r="M2282" s="1">
        <v>1</v>
      </c>
      <c r="N2282" s="1" t="s">
        <v>975</v>
      </c>
      <c r="O2282" s="1" t="s">
        <v>1455</v>
      </c>
      <c r="P2282" s="1">
        <v>25504040</v>
      </c>
      <c r="Q2282" s="73">
        <v>116383500</v>
      </c>
      <c r="R2282" s="74">
        <v>105.3</v>
      </c>
      <c r="S2282" s="1" t="s">
        <v>1565</v>
      </c>
      <c r="T2282" s="75">
        <v>7.8417500000000002</v>
      </c>
      <c r="U2282" s="76">
        <v>1093968538.2727101</v>
      </c>
      <c r="V2282" s="77">
        <v>1093968538.2727101</v>
      </c>
      <c r="W2282" s="77">
        <v>30733978455.314098</v>
      </c>
      <c r="X2282" s="76">
        <v>1.7149803529000001E-3</v>
      </c>
      <c r="Y2282" s="71">
        <v>1</v>
      </c>
      <c r="Z2282" s="71">
        <v>0</v>
      </c>
      <c r="AA2282" s="71">
        <v>0</v>
      </c>
      <c r="AB2282" s="71">
        <v>0</v>
      </c>
      <c r="AC2282" s="73">
        <v>0</v>
      </c>
      <c r="AD2282" s="73">
        <v>1</v>
      </c>
      <c r="AE2282" s="1" t="s">
        <v>1566</v>
      </c>
      <c r="AF2282" s="1" t="s">
        <v>1450</v>
      </c>
      <c r="AG2282" s="1" t="s">
        <v>3494</v>
      </c>
      <c r="AI2282" s="2" t="str">
        <f>INDEX('ISO2-ISO3'!$D$1:$D$249, MATCH($N2282, 'ISO2-ISO3'!$C$1:$C$249, 0))</f>
        <v>CHN</v>
      </c>
      <c r="AJ2282" s="2" t="str">
        <f>INDEX('WB Country Groups'!$C$2:$C$219, MATCH($AI2282, 'WB Country Groups'!$B$2:$B$219, 0))</f>
        <v>East Asia &amp; Pacific</v>
      </c>
    </row>
    <row r="2283" spans="1:36">
      <c r="A2283" s="70">
        <v>45169</v>
      </c>
      <c r="B2283" s="70">
        <v>45169</v>
      </c>
      <c r="C2283" s="71">
        <v>892400</v>
      </c>
      <c r="D2283" s="1" t="s">
        <v>9782</v>
      </c>
      <c r="E2283" s="71">
        <v>6357202</v>
      </c>
      <c r="G2283" s="1" t="s">
        <v>9783</v>
      </c>
      <c r="H2283" s="72" t="s">
        <v>9784</v>
      </c>
      <c r="I2283" s="1" t="s">
        <v>9785</v>
      </c>
      <c r="J2283" s="73">
        <v>0.35</v>
      </c>
      <c r="K2283" s="73">
        <v>0.3</v>
      </c>
      <c r="L2283" s="73">
        <v>0.06</v>
      </c>
      <c r="M2283" s="1">
        <v>0.2</v>
      </c>
      <c r="N2283" s="1" t="s">
        <v>975</v>
      </c>
      <c r="O2283" s="1" t="s">
        <v>1499</v>
      </c>
      <c r="P2283" s="1">
        <v>30201020</v>
      </c>
      <c r="Q2283" s="73">
        <v>1506988000</v>
      </c>
      <c r="R2283" s="74">
        <v>134.19999999999999</v>
      </c>
      <c r="S2283" s="1" t="s">
        <v>3323</v>
      </c>
      <c r="T2283" s="75">
        <v>7.2785000000000002</v>
      </c>
      <c r="U2283" s="76">
        <v>1667138473.03703</v>
      </c>
      <c r="V2283" s="77">
        <v>1667138473.03703</v>
      </c>
      <c r="W2283" s="77">
        <v>27741048201.6954</v>
      </c>
      <c r="X2283" s="76">
        <v>2.6135209805999999E-3</v>
      </c>
      <c r="Y2283" s="71">
        <v>1</v>
      </c>
      <c r="Z2283" s="71">
        <v>0</v>
      </c>
      <c r="AA2283" s="71">
        <v>0</v>
      </c>
      <c r="AB2283" s="71">
        <v>0</v>
      </c>
      <c r="AC2283" s="73">
        <v>0.5</v>
      </c>
      <c r="AD2283" s="73">
        <v>0.5</v>
      </c>
      <c r="AE2283" s="1" t="s">
        <v>3412</v>
      </c>
      <c r="AF2283" s="1" t="s">
        <v>1450</v>
      </c>
      <c r="AG2283" s="1" t="s">
        <v>1585</v>
      </c>
      <c r="AI2283" s="2" t="str">
        <f>INDEX('ISO2-ISO3'!$D$1:$D$249, MATCH($N2283, 'ISO2-ISO3'!$C$1:$C$249, 0))</f>
        <v>CHN</v>
      </c>
      <c r="AJ2283" s="2" t="str">
        <f>INDEX('WB Country Groups'!$C$2:$C$219, MATCH($AI2283, 'WB Country Groups'!$B$2:$B$219, 0))</f>
        <v>East Asia &amp; Pacific</v>
      </c>
    </row>
    <row r="2284" spans="1:36">
      <c r="A2284" s="70">
        <v>45169</v>
      </c>
      <c r="B2284" s="70">
        <v>45169</v>
      </c>
      <c r="C2284" s="71">
        <v>892400</v>
      </c>
      <c r="D2284" s="1" t="s">
        <v>9786</v>
      </c>
      <c r="E2284" s="71">
        <v>6359102</v>
      </c>
      <c r="G2284" s="1" t="s">
        <v>9787</v>
      </c>
      <c r="H2284" s="72" t="s">
        <v>9788</v>
      </c>
      <c r="I2284" s="1" t="s">
        <v>9789</v>
      </c>
      <c r="J2284" s="73">
        <v>0.75</v>
      </c>
      <c r="K2284" s="73">
        <v>0.75</v>
      </c>
      <c r="L2284" s="73">
        <v>0.75</v>
      </c>
      <c r="M2284" s="1">
        <v>1</v>
      </c>
      <c r="N2284" s="1" t="s">
        <v>975</v>
      </c>
      <c r="O2284" s="1" t="s">
        <v>1484</v>
      </c>
      <c r="P2284" s="1">
        <v>40203020</v>
      </c>
      <c r="Q2284" s="73">
        <v>1719045680</v>
      </c>
      <c r="R2284" s="74">
        <v>10.32</v>
      </c>
      <c r="S2284" s="1" t="s">
        <v>1565</v>
      </c>
      <c r="T2284" s="75">
        <v>7.8417500000000002</v>
      </c>
      <c r="U2284" s="76">
        <v>1696740340.2556801</v>
      </c>
      <c r="V2284" s="77">
        <v>1696740340.2556801</v>
      </c>
      <c r="W2284" s="77">
        <v>18286833958.154202</v>
      </c>
      <c r="X2284" s="76">
        <v>2.6599269044000002E-3</v>
      </c>
      <c r="Y2284" s="71">
        <v>1</v>
      </c>
      <c r="Z2284" s="71">
        <v>0</v>
      </c>
      <c r="AA2284" s="71">
        <v>0</v>
      </c>
      <c r="AB2284" s="71">
        <v>0</v>
      </c>
      <c r="AC2284" s="73">
        <v>1</v>
      </c>
      <c r="AD2284" s="73">
        <v>0</v>
      </c>
      <c r="AE2284" s="1" t="s">
        <v>1566</v>
      </c>
      <c r="AF2284" s="1" t="s">
        <v>1450</v>
      </c>
      <c r="AG2284" s="1" t="s">
        <v>3494</v>
      </c>
      <c r="AI2284" s="2" t="str">
        <f>INDEX('ISO2-ISO3'!$D$1:$D$249, MATCH($N2284, 'ISO2-ISO3'!$C$1:$C$249, 0))</f>
        <v>CHN</v>
      </c>
      <c r="AJ2284" s="2" t="str">
        <f>INDEX('WB Country Groups'!$C$2:$C$219, MATCH($AI2284, 'WB Country Groups'!$B$2:$B$219, 0))</f>
        <v>East Asia &amp; Pacific</v>
      </c>
    </row>
    <row r="2285" spans="1:36">
      <c r="A2285" s="70">
        <v>45169</v>
      </c>
      <c r="B2285" s="70">
        <v>45169</v>
      </c>
      <c r="C2285" s="71">
        <v>892400</v>
      </c>
      <c r="D2285" s="1" t="s">
        <v>9790</v>
      </c>
      <c r="E2285" s="71">
        <v>6359103</v>
      </c>
      <c r="G2285" s="1" t="s">
        <v>9791</v>
      </c>
      <c r="H2285" s="72" t="s">
        <v>9792</v>
      </c>
      <c r="I2285" s="1" t="s">
        <v>9793</v>
      </c>
      <c r="J2285" s="73">
        <v>0.6</v>
      </c>
      <c r="K2285" s="73">
        <v>0.3</v>
      </c>
      <c r="L2285" s="73">
        <v>0.06</v>
      </c>
      <c r="M2285" s="1">
        <v>0.2</v>
      </c>
      <c r="N2285" s="1" t="s">
        <v>975</v>
      </c>
      <c r="O2285" s="1" t="s">
        <v>1484</v>
      </c>
      <c r="P2285" s="1">
        <v>40203020</v>
      </c>
      <c r="Q2285" s="73">
        <v>7356543347</v>
      </c>
      <c r="R2285" s="74">
        <v>15.88</v>
      </c>
      <c r="S2285" s="1" t="s">
        <v>3323</v>
      </c>
      <c r="T2285" s="75">
        <v>7.2785000000000002</v>
      </c>
      <c r="U2285" s="76">
        <v>963016349.662925</v>
      </c>
      <c r="V2285" s="77">
        <v>963016349.662925</v>
      </c>
      <c r="W2285" s="77">
        <v>18286833958.154202</v>
      </c>
      <c r="X2285" s="76">
        <v>1.5096906917E-3</v>
      </c>
      <c r="Y2285" s="71">
        <v>1</v>
      </c>
      <c r="Z2285" s="71">
        <v>0</v>
      </c>
      <c r="AA2285" s="71">
        <v>0</v>
      </c>
      <c r="AB2285" s="71">
        <v>0</v>
      </c>
      <c r="AC2285" s="73">
        <v>1</v>
      </c>
      <c r="AD2285" s="73">
        <v>0</v>
      </c>
      <c r="AE2285" s="1" t="s">
        <v>3324</v>
      </c>
      <c r="AF2285" s="1" t="s">
        <v>1450</v>
      </c>
      <c r="AG2285" s="1" t="s">
        <v>1585</v>
      </c>
      <c r="AI2285" s="2" t="str">
        <f>INDEX('ISO2-ISO3'!$D$1:$D$249, MATCH($N2285, 'ISO2-ISO3'!$C$1:$C$249, 0))</f>
        <v>CHN</v>
      </c>
      <c r="AJ2285" s="2" t="str">
        <f>INDEX('WB Country Groups'!$C$2:$C$219, MATCH($AI2285, 'WB Country Groups'!$B$2:$B$219, 0))</f>
        <v>East Asia &amp; Pacific</v>
      </c>
    </row>
    <row r="2286" spans="1:36">
      <c r="A2286" s="70">
        <v>45169</v>
      </c>
      <c r="B2286" s="70">
        <v>45169</v>
      </c>
      <c r="C2286" s="71">
        <v>892400</v>
      </c>
      <c r="D2286" s="1" t="s">
        <v>9794</v>
      </c>
      <c r="E2286" s="71">
        <v>6360701</v>
      </c>
      <c r="F2286" s="1" t="s">
        <v>9795</v>
      </c>
      <c r="G2286" s="1" t="s">
        <v>9796</v>
      </c>
      <c r="H2286" s="72" t="s">
        <v>9797</v>
      </c>
      <c r="I2286" s="1" t="s">
        <v>9798</v>
      </c>
      <c r="J2286" s="73">
        <v>0.5</v>
      </c>
      <c r="K2286" s="73">
        <v>0.49</v>
      </c>
      <c r="L2286" s="73">
        <v>0.49</v>
      </c>
      <c r="M2286" s="1">
        <v>1</v>
      </c>
      <c r="N2286" s="1" t="s">
        <v>1283</v>
      </c>
      <c r="O2286" s="1" t="s">
        <v>1447</v>
      </c>
      <c r="P2286" s="1">
        <v>35102020</v>
      </c>
      <c r="Q2286" s="73">
        <v>200000000</v>
      </c>
      <c r="R2286" s="74">
        <v>110.2</v>
      </c>
      <c r="S2286" s="1" t="s">
        <v>3317</v>
      </c>
      <c r="T2286" s="75">
        <v>3.7506499999999998</v>
      </c>
      <c r="U2286" s="76">
        <v>2879394238.3320198</v>
      </c>
      <c r="V2286" s="77">
        <v>2879394238.3320198</v>
      </c>
      <c r="W2286" s="77">
        <v>5876314772.1061697</v>
      </c>
      <c r="X2286" s="76">
        <v>4.5139365294999999E-3</v>
      </c>
      <c r="Y2286" s="71">
        <v>0</v>
      </c>
      <c r="Z2286" s="71">
        <v>1</v>
      </c>
      <c r="AA2286" s="71">
        <v>0</v>
      </c>
      <c r="AB2286" s="71">
        <v>0</v>
      </c>
      <c r="AC2286" s="73">
        <v>0</v>
      </c>
      <c r="AD2286" s="73">
        <v>1</v>
      </c>
      <c r="AE2286" s="1" t="s">
        <v>3318</v>
      </c>
      <c r="AF2286" s="1" t="s">
        <v>1450</v>
      </c>
      <c r="AG2286" s="1" t="s">
        <v>1451</v>
      </c>
      <c r="AI2286" s="2" t="str">
        <f>INDEX('ISO2-ISO3'!$D$1:$D$249, MATCH($N2286, 'ISO2-ISO3'!$C$1:$C$249, 0))</f>
        <v>SAU</v>
      </c>
      <c r="AJ2286" s="2" t="str">
        <f>INDEX('WB Country Groups'!$C$2:$C$219, MATCH($AI2286, 'WB Country Groups'!$B$2:$B$219, 0))</f>
        <v>Middle East &amp; North Africa</v>
      </c>
    </row>
    <row r="2287" spans="1:36">
      <c r="A2287" s="70">
        <v>45169</v>
      </c>
      <c r="B2287" s="70">
        <v>45169</v>
      </c>
      <c r="C2287" s="71">
        <v>892400</v>
      </c>
      <c r="D2287" s="1" t="s">
        <v>1297</v>
      </c>
      <c r="E2287" s="71">
        <v>6366401</v>
      </c>
      <c r="G2287" s="1" t="s">
        <v>9799</v>
      </c>
      <c r="H2287" s="72" t="s">
        <v>9800</v>
      </c>
      <c r="I2287" s="1" t="s">
        <v>9801</v>
      </c>
      <c r="J2287" s="73">
        <v>0.5</v>
      </c>
      <c r="K2287" s="73">
        <v>0.5</v>
      </c>
      <c r="L2287" s="73">
        <v>0.5</v>
      </c>
      <c r="M2287" s="1">
        <v>1</v>
      </c>
      <c r="N2287" s="1" t="s">
        <v>1129</v>
      </c>
      <c r="O2287" s="1" t="s">
        <v>1467</v>
      </c>
      <c r="P2287" s="1">
        <v>20105010</v>
      </c>
      <c r="Q2287" s="73">
        <v>73198329</v>
      </c>
      <c r="R2287" s="74">
        <v>144500</v>
      </c>
      <c r="S2287" s="1" t="s">
        <v>3451</v>
      </c>
      <c r="T2287" s="75">
        <v>1321.75</v>
      </c>
      <c r="U2287" s="76">
        <v>4001194832.79743</v>
      </c>
      <c r="V2287" s="77">
        <v>4001194832.79743</v>
      </c>
      <c r="W2287" s="77">
        <v>8057857403.4424105</v>
      </c>
      <c r="X2287" s="76">
        <v>6.2725483288000004E-3</v>
      </c>
      <c r="Y2287" s="71">
        <v>1</v>
      </c>
      <c r="Z2287" s="71">
        <v>0</v>
      </c>
      <c r="AA2287" s="71">
        <v>0</v>
      </c>
      <c r="AB2287" s="71">
        <v>0</v>
      </c>
      <c r="AC2287" s="73">
        <v>1</v>
      </c>
      <c r="AD2287" s="73">
        <v>0</v>
      </c>
      <c r="AE2287" s="1" t="s">
        <v>3452</v>
      </c>
      <c r="AF2287" s="1" t="s">
        <v>1450</v>
      </c>
      <c r="AG2287" s="1" t="s">
        <v>1451</v>
      </c>
      <c r="AI2287" s="2" t="str">
        <f>INDEX('ISO2-ISO3'!$D$1:$D$249, MATCH($N2287, 'ISO2-ISO3'!$C$1:$C$249, 0))</f>
        <v>KOR</v>
      </c>
      <c r="AJ2287" s="2" t="str">
        <f>INDEX('WB Country Groups'!$C$2:$C$219, MATCH($AI2287, 'WB Country Groups'!$B$2:$B$219, 0))</f>
        <v>East Asia &amp; Pacific</v>
      </c>
    </row>
    <row r="2288" spans="1:36">
      <c r="A2288" s="70">
        <v>45169</v>
      </c>
      <c r="B2288" s="70">
        <v>45169</v>
      </c>
      <c r="C2288" s="71">
        <v>892400</v>
      </c>
      <c r="D2288" s="1" t="s">
        <v>9802</v>
      </c>
      <c r="E2288" s="71">
        <v>6371103</v>
      </c>
      <c r="G2288" s="1" t="s">
        <v>9803</v>
      </c>
      <c r="H2288" s="72" t="s">
        <v>9804</v>
      </c>
      <c r="I2288" s="1" t="s">
        <v>9805</v>
      </c>
      <c r="J2288" s="73">
        <v>0.6</v>
      </c>
      <c r="K2288" s="73">
        <v>0.6</v>
      </c>
      <c r="L2288" s="73">
        <v>0.6</v>
      </c>
      <c r="M2288" s="1">
        <v>1</v>
      </c>
      <c r="N2288" s="1" t="s">
        <v>975</v>
      </c>
      <c r="O2288" s="1" t="s">
        <v>1484</v>
      </c>
      <c r="P2288" s="1">
        <v>40203020</v>
      </c>
      <c r="Q2288" s="73">
        <v>1701796200</v>
      </c>
      <c r="R2288" s="74">
        <v>11.2</v>
      </c>
      <c r="S2288" s="1" t="s">
        <v>1565</v>
      </c>
      <c r="T2288" s="75">
        <v>7.8417500000000002</v>
      </c>
      <c r="U2288" s="76">
        <v>1458356931.0421801</v>
      </c>
      <c r="V2288" s="77">
        <v>1458356931.0421801</v>
      </c>
      <c r="W2288" s="77">
        <v>14658589926.0623</v>
      </c>
      <c r="X2288" s="76">
        <v>2.2862206698E-3</v>
      </c>
      <c r="Y2288" s="71">
        <v>1</v>
      </c>
      <c r="Z2288" s="71">
        <v>0</v>
      </c>
      <c r="AA2288" s="71">
        <v>0</v>
      </c>
      <c r="AB2288" s="71">
        <v>0</v>
      </c>
      <c r="AC2288" s="73">
        <v>1</v>
      </c>
      <c r="AD2288" s="73">
        <v>0</v>
      </c>
      <c r="AE2288" s="1" t="s">
        <v>1566</v>
      </c>
      <c r="AF2288" s="1" t="s">
        <v>1450</v>
      </c>
      <c r="AG2288" s="1" t="s">
        <v>3494</v>
      </c>
      <c r="AI2288" s="2" t="str">
        <f>INDEX('ISO2-ISO3'!$D$1:$D$249, MATCH($N2288, 'ISO2-ISO3'!$C$1:$C$249, 0))</f>
        <v>CHN</v>
      </c>
      <c r="AJ2288" s="2" t="str">
        <f>INDEX('WB Country Groups'!$C$2:$C$219, MATCH($AI2288, 'WB Country Groups'!$B$2:$B$219, 0))</f>
        <v>East Asia &amp; Pacific</v>
      </c>
    </row>
    <row r="2289" spans="1:36">
      <c r="A2289" s="70">
        <v>45169</v>
      </c>
      <c r="B2289" s="70">
        <v>45169</v>
      </c>
      <c r="C2289" s="71">
        <v>892400</v>
      </c>
      <c r="D2289" s="1" t="s">
        <v>9806</v>
      </c>
      <c r="E2289" s="71">
        <v>6371104</v>
      </c>
      <c r="G2289" s="1" t="s">
        <v>9807</v>
      </c>
      <c r="H2289" s="72" t="s">
        <v>9808</v>
      </c>
      <c r="I2289" s="1" t="s">
        <v>9809</v>
      </c>
      <c r="J2289" s="73">
        <v>0.45</v>
      </c>
      <c r="K2289" s="73">
        <v>0.3</v>
      </c>
      <c r="L2289" s="73">
        <v>0.06</v>
      </c>
      <c r="M2289" s="1">
        <v>0.2</v>
      </c>
      <c r="N2289" s="1" t="s">
        <v>975</v>
      </c>
      <c r="O2289" s="1" t="s">
        <v>1484</v>
      </c>
      <c r="P2289" s="1">
        <v>40203020</v>
      </c>
      <c r="Q2289" s="73">
        <v>5919291464</v>
      </c>
      <c r="R2289" s="74">
        <v>15.06</v>
      </c>
      <c r="S2289" s="1" t="s">
        <v>3323</v>
      </c>
      <c r="T2289" s="75">
        <v>7.2785000000000002</v>
      </c>
      <c r="U2289" s="76">
        <v>734859073.55504596</v>
      </c>
      <c r="V2289" s="77">
        <v>734859073.55504596</v>
      </c>
      <c r="W2289" s="77">
        <v>14658589926.0623</v>
      </c>
      <c r="X2289" s="76">
        <v>1.1520156469000001E-3</v>
      </c>
      <c r="Y2289" s="71">
        <v>1</v>
      </c>
      <c r="Z2289" s="71">
        <v>0</v>
      </c>
      <c r="AA2289" s="71">
        <v>0</v>
      </c>
      <c r="AB2289" s="71">
        <v>0</v>
      </c>
      <c r="AC2289" s="73">
        <v>1</v>
      </c>
      <c r="AD2289" s="73">
        <v>0</v>
      </c>
      <c r="AE2289" s="1" t="s">
        <v>3412</v>
      </c>
      <c r="AF2289" s="1" t="s">
        <v>1450</v>
      </c>
      <c r="AG2289" s="1" t="s">
        <v>1585</v>
      </c>
      <c r="AI2289" s="2" t="str">
        <f>INDEX('ISO2-ISO3'!$D$1:$D$249, MATCH($N2289, 'ISO2-ISO3'!$C$1:$C$249, 0))</f>
        <v>CHN</v>
      </c>
      <c r="AJ2289" s="2" t="str">
        <f>INDEX('WB Country Groups'!$C$2:$C$219, MATCH($AI2289, 'WB Country Groups'!$B$2:$B$219, 0))</f>
        <v>East Asia &amp; Pacific</v>
      </c>
    </row>
    <row r="2290" spans="1:36">
      <c r="A2290" s="70">
        <v>45169</v>
      </c>
      <c r="B2290" s="70">
        <v>45169</v>
      </c>
      <c r="C2290" s="71">
        <v>892400</v>
      </c>
      <c r="D2290" s="1" t="s">
        <v>9810</v>
      </c>
      <c r="E2290" s="71">
        <v>6371202</v>
      </c>
      <c r="G2290" s="1" t="s">
        <v>9811</v>
      </c>
      <c r="H2290" s="72" t="s">
        <v>9812</v>
      </c>
      <c r="I2290" s="1" t="s">
        <v>9813</v>
      </c>
      <c r="J2290" s="73">
        <v>0.5</v>
      </c>
      <c r="K2290" s="73">
        <v>0.3</v>
      </c>
      <c r="L2290" s="73">
        <v>0.06</v>
      </c>
      <c r="M2290" s="1">
        <v>0.2</v>
      </c>
      <c r="N2290" s="1" t="s">
        <v>975</v>
      </c>
      <c r="O2290" s="1" t="s">
        <v>1467</v>
      </c>
      <c r="P2290" s="1">
        <v>20103010</v>
      </c>
      <c r="Q2290" s="73">
        <v>6109470588</v>
      </c>
      <c r="R2290" s="74">
        <v>7.78</v>
      </c>
      <c r="S2290" s="1" t="s">
        <v>3323</v>
      </c>
      <c r="T2290" s="75">
        <v>7.2785000000000002</v>
      </c>
      <c r="U2290" s="76">
        <v>391825358.31261897</v>
      </c>
      <c r="V2290" s="77">
        <v>391825358.31261897</v>
      </c>
      <c r="W2290" s="77">
        <v>6519942000.8559399</v>
      </c>
      <c r="X2290" s="76">
        <v>6.142523919E-4</v>
      </c>
      <c r="Y2290" s="71">
        <v>0</v>
      </c>
      <c r="Z2290" s="71">
        <v>1</v>
      </c>
      <c r="AA2290" s="71">
        <v>0</v>
      </c>
      <c r="AB2290" s="71">
        <v>0</v>
      </c>
      <c r="AC2290" s="73">
        <v>1</v>
      </c>
      <c r="AD2290" s="73">
        <v>0</v>
      </c>
      <c r="AE2290" s="1" t="s">
        <v>3324</v>
      </c>
      <c r="AF2290" s="1" t="s">
        <v>1450</v>
      </c>
      <c r="AG2290" s="1" t="s">
        <v>1585</v>
      </c>
      <c r="AI2290" s="2" t="str">
        <f>INDEX('ISO2-ISO3'!$D$1:$D$249, MATCH($N2290, 'ISO2-ISO3'!$C$1:$C$249, 0))</f>
        <v>CHN</v>
      </c>
      <c r="AJ2290" s="2" t="str">
        <f>INDEX('WB Country Groups'!$C$2:$C$219, MATCH($AI2290, 'WB Country Groups'!$B$2:$B$219, 0))</f>
        <v>East Asia &amp; Pacific</v>
      </c>
    </row>
    <row r="2291" spans="1:36">
      <c r="A2291" s="70">
        <v>45169</v>
      </c>
      <c r="B2291" s="70">
        <v>45169</v>
      </c>
      <c r="C2291" s="71">
        <v>892400</v>
      </c>
      <c r="D2291" s="1" t="s">
        <v>9814</v>
      </c>
      <c r="E2291" s="71">
        <v>6371302</v>
      </c>
      <c r="G2291" s="1" t="s">
        <v>9815</v>
      </c>
      <c r="H2291" s="72" t="s">
        <v>9816</v>
      </c>
      <c r="I2291" s="1" t="s">
        <v>9817</v>
      </c>
      <c r="J2291" s="73">
        <v>0.45</v>
      </c>
      <c r="K2291" s="73">
        <v>0.3</v>
      </c>
      <c r="L2291" s="73">
        <v>0.06</v>
      </c>
      <c r="M2291" s="1">
        <v>0.2</v>
      </c>
      <c r="N2291" s="1" t="s">
        <v>975</v>
      </c>
      <c r="O2291" s="1" t="s">
        <v>1467</v>
      </c>
      <c r="P2291" s="1">
        <v>20104010</v>
      </c>
      <c r="Q2291" s="73">
        <v>2149973551</v>
      </c>
      <c r="R2291" s="74">
        <v>24.78</v>
      </c>
      <c r="S2291" s="1" t="s">
        <v>3323</v>
      </c>
      <c r="T2291" s="75">
        <v>7.2785000000000002</v>
      </c>
      <c r="U2291" s="76">
        <v>439181242.78722298</v>
      </c>
      <c r="V2291" s="77">
        <v>439181242.78722298</v>
      </c>
      <c r="W2291" s="77">
        <v>7307940055.6610203</v>
      </c>
      <c r="X2291" s="76">
        <v>6.8849073479999997E-4</v>
      </c>
      <c r="Y2291" s="71">
        <v>1</v>
      </c>
      <c r="Z2291" s="71">
        <v>0</v>
      </c>
      <c r="AA2291" s="71">
        <v>0</v>
      </c>
      <c r="AB2291" s="71">
        <v>0</v>
      </c>
      <c r="AC2291" s="73">
        <v>1</v>
      </c>
      <c r="AD2291" s="73">
        <v>0</v>
      </c>
      <c r="AE2291" s="1" t="s">
        <v>3324</v>
      </c>
      <c r="AF2291" s="1" t="s">
        <v>1450</v>
      </c>
      <c r="AG2291" s="1" t="s">
        <v>1585</v>
      </c>
      <c r="AI2291" s="2" t="str">
        <f>INDEX('ISO2-ISO3'!$D$1:$D$249, MATCH($N2291, 'ISO2-ISO3'!$C$1:$C$249, 0))</f>
        <v>CHN</v>
      </c>
      <c r="AJ2291" s="2" t="str">
        <f>INDEX('WB Country Groups'!$C$2:$C$219, MATCH($AI2291, 'WB Country Groups'!$B$2:$B$219, 0))</f>
        <v>East Asia &amp; Pacific</v>
      </c>
    </row>
    <row r="2292" spans="1:36">
      <c r="A2292" s="70">
        <v>45169</v>
      </c>
      <c r="B2292" s="70">
        <v>45169</v>
      </c>
      <c r="C2292" s="71">
        <v>892400</v>
      </c>
      <c r="D2292" s="1" t="s">
        <v>9818</v>
      </c>
      <c r="E2292" s="71">
        <v>6371602</v>
      </c>
      <c r="G2292" s="1" t="s">
        <v>9819</v>
      </c>
      <c r="H2292" s="72" t="s">
        <v>9820</v>
      </c>
      <c r="I2292" s="1" t="s">
        <v>9821</v>
      </c>
      <c r="J2292" s="73">
        <v>0.4</v>
      </c>
      <c r="K2292" s="73">
        <v>0.3</v>
      </c>
      <c r="L2292" s="73">
        <v>0.06</v>
      </c>
      <c r="M2292" s="1">
        <v>0.2</v>
      </c>
      <c r="N2292" s="1" t="s">
        <v>975</v>
      </c>
      <c r="O2292" s="1" t="s">
        <v>1447</v>
      </c>
      <c r="P2292" s="1">
        <v>35202010</v>
      </c>
      <c r="Q2292" s="73">
        <v>1114816535</v>
      </c>
      <c r="R2292" s="74">
        <v>27.65</v>
      </c>
      <c r="S2292" s="1" t="s">
        <v>3323</v>
      </c>
      <c r="T2292" s="75">
        <v>7.2785000000000002</v>
      </c>
      <c r="U2292" s="76">
        <v>254101893.46225199</v>
      </c>
      <c r="V2292" s="77">
        <v>254101893.46225199</v>
      </c>
      <c r="W2292" s="77">
        <v>4228234779.9443102</v>
      </c>
      <c r="X2292" s="76">
        <v>3.9834761209999999E-4</v>
      </c>
      <c r="Y2292" s="71">
        <v>0</v>
      </c>
      <c r="Z2292" s="71">
        <v>1</v>
      </c>
      <c r="AA2292" s="71">
        <v>0</v>
      </c>
      <c r="AB2292" s="71">
        <v>0</v>
      </c>
      <c r="AC2292" s="73">
        <v>0.35</v>
      </c>
      <c r="AD2292" s="73">
        <v>0.65</v>
      </c>
      <c r="AE2292" s="1" t="s">
        <v>3412</v>
      </c>
      <c r="AF2292" s="1" t="s">
        <v>1450</v>
      </c>
      <c r="AG2292" s="1" t="s">
        <v>1585</v>
      </c>
      <c r="AI2292" s="2" t="str">
        <f>INDEX('ISO2-ISO3'!$D$1:$D$249, MATCH($N2292, 'ISO2-ISO3'!$C$1:$C$249, 0))</f>
        <v>CHN</v>
      </c>
      <c r="AJ2292" s="2" t="str">
        <f>INDEX('WB Country Groups'!$C$2:$C$219, MATCH($AI2292, 'WB Country Groups'!$B$2:$B$219, 0))</f>
        <v>East Asia &amp; Pacific</v>
      </c>
    </row>
    <row r="2293" spans="1:36">
      <c r="A2293" s="70">
        <v>45169</v>
      </c>
      <c r="B2293" s="70">
        <v>45169</v>
      </c>
      <c r="C2293" s="71">
        <v>892400</v>
      </c>
      <c r="D2293" s="1" t="s">
        <v>9822</v>
      </c>
      <c r="E2293" s="71">
        <v>6371902</v>
      </c>
      <c r="G2293" s="1" t="s">
        <v>9823</v>
      </c>
      <c r="H2293" s="72" t="s">
        <v>9824</v>
      </c>
      <c r="I2293" s="1" t="s">
        <v>9825</v>
      </c>
      <c r="J2293" s="73">
        <v>0.5</v>
      </c>
      <c r="K2293" s="73">
        <v>0.3</v>
      </c>
      <c r="L2293" s="73">
        <v>0.06</v>
      </c>
      <c r="M2293" s="1">
        <v>0.2</v>
      </c>
      <c r="N2293" s="1" t="s">
        <v>975</v>
      </c>
      <c r="O2293" s="1" t="s">
        <v>1499</v>
      </c>
      <c r="P2293" s="1">
        <v>30202030</v>
      </c>
      <c r="Q2293" s="73">
        <v>1243639674</v>
      </c>
      <c r="R2293" s="74">
        <v>19.48</v>
      </c>
      <c r="S2293" s="1" t="s">
        <v>3323</v>
      </c>
      <c r="T2293" s="75">
        <v>7.2785000000000002</v>
      </c>
      <c r="U2293" s="76">
        <v>199706814.72435299</v>
      </c>
      <c r="V2293" s="77">
        <v>199706814.72435299</v>
      </c>
      <c r="W2293" s="77">
        <v>3323105106.7899399</v>
      </c>
      <c r="X2293" s="76">
        <v>3.1307414389999998E-4</v>
      </c>
      <c r="Y2293" s="71">
        <v>0</v>
      </c>
      <c r="Z2293" s="71">
        <v>1</v>
      </c>
      <c r="AA2293" s="71">
        <v>0</v>
      </c>
      <c r="AB2293" s="71">
        <v>0</v>
      </c>
      <c r="AC2293" s="73">
        <v>0</v>
      </c>
      <c r="AD2293" s="73">
        <v>1</v>
      </c>
      <c r="AE2293" s="1" t="s">
        <v>3412</v>
      </c>
      <c r="AF2293" s="1" t="s">
        <v>1450</v>
      </c>
      <c r="AG2293" s="1" t="s">
        <v>1585</v>
      </c>
      <c r="AI2293" s="2" t="str">
        <f>INDEX('ISO2-ISO3'!$D$1:$D$249, MATCH($N2293, 'ISO2-ISO3'!$C$1:$C$249, 0))</f>
        <v>CHN</v>
      </c>
      <c r="AJ2293" s="2" t="str">
        <f>INDEX('WB Country Groups'!$C$2:$C$219, MATCH($AI2293, 'WB Country Groups'!$B$2:$B$219, 0))</f>
        <v>East Asia &amp; Pacific</v>
      </c>
    </row>
    <row r="2294" spans="1:36">
      <c r="A2294" s="70">
        <v>45169</v>
      </c>
      <c r="B2294" s="70">
        <v>45169</v>
      </c>
      <c r="C2294" s="71">
        <v>892400</v>
      </c>
      <c r="D2294" s="1" t="s">
        <v>9826</v>
      </c>
      <c r="E2294" s="71">
        <v>6372002</v>
      </c>
      <c r="G2294" s="1" t="s">
        <v>9827</v>
      </c>
      <c r="H2294" s="72" t="s">
        <v>9828</v>
      </c>
      <c r="I2294" s="1" t="s">
        <v>9829</v>
      </c>
      <c r="J2294" s="73">
        <v>0.6</v>
      </c>
      <c r="K2294" s="73">
        <v>0.3</v>
      </c>
      <c r="L2294" s="73">
        <v>0.06</v>
      </c>
      <c r="M2294" s="1">
        <v>0.2</v>
      </c>
      <c r="N2294" s="1" t="s">
        <v>975</v>
      </c>
      <c r="O2294" s="1" t="s">
        <v>1541</v>
      </c>
      <c r="P2294" s="1">
        <v>10101020</v>
      </c>
      <c r="Q2294" s="73">
        <v>1026952849</v>
      </c>
      <c r="R2294" s="74">
        <v>28.59</v>
      </c>
      <c r="S2294" s="1" t="s">
        <v>3323</v>
      </c>
      <c r="T2294" s="75">
        <v>7.2785000000000002</v>
      </c>
      <c r="U2294" s="76">
        <v>242032687.66567299</v>
      </c>
      <c r="V2294" s="77">
        <v>242032687.66567299</v>
      </c>
      <c r="W2294" s="77">
        <v>4027404179.9827199</v>
      </c>
      <c r="X2294" s="76">
        <v>3.7942709459999998E-4</v>
      </c>
      <c r="Y2294" s="71">
        <v>0</v>
      </c>
      <c r="Z2294" s="71">
        <v>1</v>
      </c>
      <c r="AA2294" s="71">
        <v>0</v>
      </c>
      <c r="AB2294" s="71">
        <v>0</v>
      </c>
      <c r="AC2294" s="73">
        <v>0</v>
      </c>
      <c r="AD2294" s="73">
        <v>1</v>
      </c>
      <c r="AE2294" s="1" t="s">
        <v>3412</v>
      </c>
      <c r="AF2294" s="1" t="s">
        <v>1450</v>
      </c>
      <c r="AG2294" s="1" t="s">
        <v>1585</v>
      </c>
      <c r="AI2294" s="2" t="str">
        <f>INDEX('ISO2-ISO3'!$D$1:$D$249, MATCH($N2294, 'ISO2-ISO3'!$C$1:$C$249, 0))</f>
        <v>CHN</v>
      </c>
      <c r="AJ2294" s="2" t="str">
        <f>INDEX('WB Country Groups'!$C$2:$C$219, MATCH($AI2294, 'WB Country Groups'!$B$2:$B$219, 0))</f>
        <v>East Asia &amp; Pacific</v>
      </c>
    </row>
    <row r="2295" spans="1:36">
      <c r="A2295" s="70">
        <v>45169</v>
      </c>
      <c r="B2295" s="70">
        <v>45169</v>
      </c>
      <c r="C2295" s="71">
        <v>892400</v>
      </c>
      <c r="D2295" s="1" t="s">
        <v>9830</v>
      </c>
      <c r="E2295" s="71">
        <v>6372602</v>
      </c>
      <c r="G2295" s="1" t="s">
        <v>9831</v>
      </c>
      <c r="H2295" s="72" t="s">
        <v>9832</v>
      </c>
      <c r="I2295" s="1" t="s">
        <v>9833</v>
      </c>
      <c r="J2295" s="73">
        <v>0.45</v>
      </c>
      <c r="K2295" s="73">
        <v>0.3</v>
      </c>
      <c r="L2295" s="73">
        <v>0.06</v>
      </c>
      <c r="M2295" s="1">
        <v>0.2</v>
      </c>
      <c r="N2295" s="1" t="s">
        <v>975</v>
      </c>
      <c r="O2295" s="1" t="s">
        <v>1499</v>
      </c>
      <c r="P2295" s="1">
        <v>30202030</v>
      </c>
      <c r="Q2295" s="73">
        <v>1661161061</v>
      </c>
      <c r="R2295" s="74">
        <v>48.24</v>
      </c>
      <c r="S2295" s="1" t="s">
        <v>3323</v>
      </c>
      <c r="T2295" s="75">
        <v>7.2785000000000002</v>
      </c>
      <c r="U2295" s="76">
        <v>660584540.07809305</v>
      </c>
      <c r="V2295" s="77">
        <v>660584540.07809305</v>
      </c>
      <c r="W2295" s="77">
        <v>10992072862.560699</v>
      </c>
      <c r="X2295" s="76">
        <v>1.0355777777000001E-3</v>
      </c>
      <c r="Y2295" s="71">
        <v>1</v>
      </c>
      <c r="Z2295" s="71">
        <v>0</v>
      </c>
      <c r="AA2295" s="71">
        <v>0</v>
      </c>
      <c r="AB2295" s="71">
        <v>0</v>
      </c>
      <c r="AC2295" s="73">
        <v>0</v>
      </c>
      <c r="AD2295" s="73">
        <v>1</v>
      </c>
      <c r="AE2295" s="1" t="s">
        <v>3412</v>
      </c>
      <c r="AF2295" s="1" t="s">
        <v>1450</v>
      </c>
      <c r="AG2295" s="1" t="s">
        <v>1585</v>
      </c>
      <c r="AI2295" s="2" t="str">
        <f>INDEX('ISO2-ISO3'!$D$1:$D$249, MATCH($N2295, 'ISO2-ISO3'!$C$1:$C$249, 0))</f>
        <v>CHN</v>
      </c>
      <c r="AJ2295" s="2" t="str">
        <f>INDEX('WB Country Groups'!$C$2:$C$219, MATCH($AI2295, 'WB Country Groups'!$B$2:$B$219, 0))</f>
        <v>East Asia &amp; Pacific</v>
      </c>
    </row>
    <row r="2296" spans="1:36">
      <c r="A2296" s="70">
        <v>45169</v>
      </c>
      <c r="B2296" s="70">
        <v>45169</v>
      </c>
      <c r="C2296" s="71">
        <v>892400</v>
      </c>
      <c r="D2296" s="1" t="s">
        <v>9834</v>
      </c>
      <c r="E2296" s="71">
        <v>6373702</v>
      </c>
      <c r="G2296" s="1" t="s">
        <v>9835</v>
      </c>
      <c r="H2296" s="72" t="s">
        <v>9836</v>
      </c>
      <c r="I2296" s="1" t="s">
        <v>9837</v>
      </c>
      <c r="J2296" s="73">
        <v>0.9</v>
      </c>
      <c r="K2296" s="73">
        <v>0.3</v>
      </c>
      <c r="L2296" s="73">
        <v>0.06</v>
      </c>
      <c r="M2296" s="1">
        <v>0.2</v>
      </c>
      <c r="N2296" s="1" t="s">
        <v>975</v>
      </c>
      <c r="O2296" s="1" t="s">
        <v>1462</v>
      </c>
      <c r="P2296" s="1">
        <v>15104020</v>
      </c>
      <c r="Q2296" s="73">
        <v>5135586557</v>
      </c>
      <c r="R2296" s="74">
        <v>6.26</v>
      </c>
      <c r="S2296" s="1" t="s">
        <v>3323</v>
      </c>
      <c r="T2296" s="75">
        <v>7.2785000000000002</v>
      </c>
      <c r="U2296" s="76">
        <v>265017010.484193</v>
      </c>
      <c r="V2296" s="77">
        <v>265017010.484193</v>
      </c>
      <c r="W2296" s="77">
        <v>4409861436.8357496</v>
      </c>
      <c r="X2296" s="76">
        <v>4.1545890060000002E-4</v>
      </c>
      <c r="Y2296" s="71">
        <v>0</v>
      </c>
      <c r="Z2296" s="71">
        <v>1</v>
      </c>
      <c r="AA2296" s="71">
        <v>0</v>
      </c>
      <c r="AB2296" s="71">
        <v>0</v>
      </c>
      <c r="AC2296" s="73">
        <v>0</v>
      </c>
      <c r="AD2296" s="73">
        <v>1</v>
      </c>
      <c r="AE2296" s="1" t="s">
        <v>3412</v>
      </c>
      <c r="AF2296" s="1" t="s">
        <v>1450</v>
      </c>
      <c r="AG2296" s="1" t="s">
        <v>1585</v>
      </c>
      <c r="AI2296" s="2" t="str">
        <f>INDEX('ISO2-ISO3'!$D$1:$D$249, MATCH($N2296, 'ISO2-ISO3'!$C$1:$C$249, 0))</f>
        <v>CHN</v>
      </c>
      <c r="AJ2296" s="2" t="str">
        <f>INDEX('WB Country Groups'!$C$2:$C$219, MATCH($AI2296, 'WB Country Groups'!$B$2:$B$219, 0))</f>
        <v>East Asia &amp; Pacific</v>
      </c>
    </row>
    <row r="2297" spans="1:36">
      <c r="A2297" s="70">
        <v>45169</v>
      </c>
      <c r="B2297" s="70">
        <v>45169</v>
      </c>
      <c r="C2297" s="71">
        <v>892400</v>
      </c>
      <c r="D2297" s="1" t="s">
        <v>9838</v>
      </c>
      <c r="E2297" s="71">
        <v>6378302</v>
      </c>
      <c r="G2297" s="1" t="s">
        <v>9839</v>
      </c>
      <c r="H2297" s="72" t="s">
        <v>9840</v>
      </c>
      <c r="I2297" s="1" t="s">
        <v>9841</v>
      </c>
      <c r="J2297" s="73">
        <v>0.4</v>
      </c>
      <c r="K2297" s="73">
        <v>0.3</v>
      </c>
      <c r="L2297" s="73">
        <v>0.06</v>
      </c>
      <c r="M2297" s="1">
        <v>0.2</v>
      </c>
      <c r="N2297" s="1" t="s">
        <v>975</v>
      </c>
      <c r="O2297" s="1" t="s">
        <v>1467</v>
      </c>
      <c r="P2297" s="1">
        <v>20301010</v>
      </c>
      <c r="Q2297" s="73">
        <v>4895202373</v>
      </c>
      <c r="R2297" s="74">
        <v>43.48</v>
      </c>
      <c r="S2297" s="1" t="s">
        <v>3323</v>
      </c>
      <c r="T2297" s="75">
        <v>7.2785000000000002</v>
      </c>
      <c r="U2297" s="76">
        <v>1754565356.9667399</v>
      </c>
      <c r="V2297" s="77">
        <v>1754565356.9667399</v>
      </c>
      <c r="W2297" s="77">
        <v>29195824418.814301</v>
      </c>
      <c r="X2297" s="76">
        <v>2.7505773793999998E-3</v>
      </c>
      <c r="Y2297" s="71">
        <v>1</v>
      </c>
      <c r="Z2297" s="71">
        <v>0</v>
      </c>
      <c r="AA2297" s="71">
        <v>0</v>
      </c>
      <c r="AB2297" s="71">
        <v>0</v>
      </c>
      <c r="AC2297" s="73">
        <v>0</v>
      </c>
      <c r="AD2297" s="73">
        <v>1</v>
      </c>
      <c r="AE2297" s="1" t="s">
        <v>3412</v>
      </c>
      <c r="AF2297" s="1" t="s">
        <v>1450</v>
      </c>
      <c r="AG2297" s="1" t="s">
        <v>1585</v>
      </c>
      <c r="AI2297" s="2" t="str">
        <f>INDEX('ISO2-ISO3'!$D$1:$D$249, MATCH($N2297, 'ISO2-ISO3'!$C$1:$C$249, 0))</f>
        <v>CHN</v>
      </c>
      <c r="AJ2297" s="2" t="str">
        <f>INDEX('WB Country Groups'!$C$2:$C$219, MATCH($AI2297, 'WB Country Groups'!$B$2:$B$219, 0))</f>
        <v>East Asia &amp; Pacific</v>
      </c>
    </row>
    <row r="2298" spans="1:36">
      <c r="A2298" s="70">
        <v>45169</v>
      </c>
      <c r="B2298" s="70">
        <v>45169</v>
      </c>
      <c r="C2298" s="71">
        <v>892400</v>
      </c>
      <c r="D2298" s="1" t="s">
        <v>9842</v>
      </c>
      <c r="E2298" s="71">
        <v>6379602</v>
      </c>
      <c r="G2298" s="1" t="s">
        <v>9843</v>
      </c>
      <c r="H2298" s="72" t="s">
        <v>9844</v>
      </c>
      <c r="I2298" s="1" t="s">
        <v>9845</v>
      </c>
      <c r="J2298" s="73">
        <v>0.75</v>
      </c>
      <c r="K2298" s="73">
        <v>0.3</v>
      </c>
      <c r="L2298" s="73">
        <v>0.06</v>
      </c>
      <c r="M2298" s="1">
        <v>0.2</v>
      </c>
      <c r="N2298" s="1" t="s">
        <v>975</v>
      </c>
      <c r="O2298" s="1" t="s">
        <v>1462</v>
      </c>
      <c r="P2298" s="1">
        <v>15104030</v>
      </c>
      <c r="Q2298" s="73">
        <v>1663911378</v>
      </c>
      <c r="R2298" s="74">
        <v>15.13</v>
      </c>
      <c r="S2298" s="1" t="s">
        <v>3323</v>
      </c>
      <c r="T2298" s="75">
        <v>7.2785000000000002</v>
      </c>
      <c r="U2298" s="76">
        <v>207528851.954166</v>
      </c>
      <c r="V2298" s="77">
        <v>207528851.954166</v>
      </c>
      <c r="W2298" s="77">
        <v>3453263168.2450399</v>
      </c>
      <c r="X2298" s="76">
        <v>3.2533650770000001E-4</v>
      </c>
      <c r="Y2298" s="71">
        <v>0</v>
      </c>
      <c r="Z2298" s="71">
        <v>1</v>
      </c>
      <c r="AA2298" s="71">
        <v>0</v>
      </c>
      <c r="AB2298" s="71">
        <v>0</v>
      </c>
      <c r="AC2298" s="73">
        <v>0</v>
      </c>
      <c r="AD2298" s="73">
        <v>1</v>
      </c>
      <c r="AE2298" s="1" t="s">
        <v>3324</v>
      </c>
      <c r="AF2298" s="1" t="s">
        <v>1450</v>
      </c>
      <c r="AG2298" s="1" t="s">
        <v>1585</v>
      </c>
      <c r="AI2298" s="2" t="str">
        <f>INDEX('ISO2-ISO3'!$D$1:$D$249, MATCH($N2298, 'ISO2-ISO3'!$C$1:$C$249, 0))</f>
        <v>CHN</v>
      </c>
      <c r="AJ2298" s="2" t="str">
        <f>INDEX('WB Country Groups'!$C$2:$C$219, MATCH($AI2298, 'WB Country Groups'!$B$2:$B$219, 0))</f>
        <v>East Asia &amp; Pacific</v>
      </c>
    </row>
    <row r="2299" spans="1:36">
      <c r="A2299" s="70">
        <v>45169</v>
      </c>
      <c r="B2299" s="70">
        <v>45169</v>
      </c>
      <c r="C2299" s="71">
        <v>892400</v>
      </c>
      <c r="D2299" s="1" t="s">
        <v>9846</v>
      </c>
      <c r="E2299" s="71">
        <v>6381501</v>
      </c>
      <c r="G2299" s="1" t="s">
        <v>9847</v>
      </c>
      <c r="H2299" s="72" t="s">
        <v>9848</v>
      </c>
      <c r="I2299" s="1" t="s">
        <v>9849</v>
      </c>
      <c r="J2299" s="73">
        <v>0.3</v>
      </c>
      <c r="K2299" s="73">
        <v>0.3</v>
      </c>
      <c r="L2299" s="73">
        <v>0.3</v>
      </c>
      <c r="M2299" s="1">
        <v>1</v>
      </c>
      <c r="N2299" s="1" t="s">
        <v>1359</v>
      </c>
      <c r="O2299" s="1" t="s">
        <v>1462</v>
      </c>
      <c r="P2299" s="1">
        <v>15104030</v>
      </c>
      <c r="Q2299" s="73">
        <v>3202500000</v>
      </c>
      <c r="R2299" s="74">
        <v>28.46</v>
      </c>
      <c r="S2299" s="1" t="s">
        <v>3311</v>
      </c>
      <c r="T2299" s="75">
        <v>26.657550000000001</v>
      </c>
      <c r="U2299" s="76">
        <v>1025711102.48316</v>
      </c>
      <c r="V2299" s="77">
        <v>1025711102.48316</v>
      </c>
      <c r="W2299" s="77">
        <v>3419037008.2772002</v>
      </c>
      <c r="X2299" s="76">
        <v>1.6079753000000001E-3</v>
      </c>
      <c r="Y2299" s="71">
        <v>0</v>
      </c>
      <c r="Z2299" s="71">
        <v>1</v>
      </c>
      <c r="AA2299" s="71">
        <v>0</v>
      </c>
      <c r="AB2299" s="71">
        <v>0</v>
      </c>
      <c r="AC2299" s="73">
        <v>0</v>
      </c>
      <c r="AD2299" s="73">
        <v>1</v>
      </c>
      <c r="AE2299" s="1" t="s">
        <v>3312</v>
      </c>
      <c r="AF2299" s="1" t="s">
        <v>1450</v>
      </c>
      <c r="AG2299" s="1" t="s">
        <v>1451</v>
      </c>
      <c r="AI2299" s="2" t="str">
        <f>INDEX('ISO2-ISO3'!$D$1:$D$249, MATCH($N2299, 'ISO2-ISO3'!$C$1:$C$249, 0))</f>
        <v>TUR</v>
      </c>
      <c r="AJ2299" s="2" t="str">
        <f>INDEX('WB Country Groups'!$C$2:$C$219, MATCH($AI2299, 'WB Country Groups'!$B$2:$B$219, 0))</f>
        <v>Europe &amp; Central Asia</v>
      </c>
    </row>
    <row r="2300" spans="1:36">
      <c r="A2300" s="70">
        <v>45169</v>
      </c>
      <c r="B2300" s="70">
        <v>45169</v>
      </c>
      <c r="C2300" s="71">
        <v>892400</v>
      </c>
      <c r="D2300" s="1" t="s">
        <v>9850</v>
      </c>
      <c r="E2300" s="71">
        <v>6387801</v>
      </c>
      <c r="G2300" s="1" t="s">
        <v>9851</v>
      </c>
      <c r="H2300" s="72" t="s">
        <v>9852</v>
      </c>
      <c r="I2300" s="1" t="s">
        <v>9853</v>
      </c>
      <c r="J2300" s="73">
        <v>0.55000000000000004</v>
      </c>
      <c r="K2300" s="73">
        <v>0.55000000000000004</v>
      </c>
      <c r="L2300" s="73">
        <v>0.55000000000000004</v>
      </c>
      <c r="M2300" s="1">
        <v>1</v>
      </c>
      <c r="N2300" s="1" t="s">
        <v>1097</v>
      </c>
      <c r="O2300" s="1" t="s">
        <v>1455</v>
      </c>
      <c r="P2300" s="1">
        <v>25203010</v>
      </c>
      <c r="Q2300" s="73">
        <v>11153874</v>
      </c>
      <c r="R2300" s="74">
        <v>40153.199999999997</v>
      </c>
      <c r="S2300" s="1" t="s">
        <v>3305</v>
      </c>
      <c r="T2300" s="75">
        <v>82.786249999999995</v>
      </c>
      <c r="U2300" s="76">
        <v>2975434367.7028499</v>
      </c>
      <c r="V2300" s="77">
        <v>2975434367.7028499</v>
      </c>
      <c r="W2300" s="77">
        <v>5409880668.5506401</v>
      </c>
      <c r="X2300" s="76">
        <v>4.6644956446000004E-3</v>
      </c>
      <c r="Y2300" s="71">
        <v>0</v>
      </c>
      <c r="Z2300" s="71">
        <v>1</v>
      </c>
      <c r="AA2300" s="71">
        <v>0</v>
      </c>
      <c r="AB2300" s="71">
        <v>0</v>
      </c>
      <c r="AC2300" s="73">
        <v>0</v>
      </c>
      <c r="AD2300" s="73">
        <v>1</v>
      </c>
      <c r="AE2300" s="1" t="s">
        <v>3306</v>
      </c>
      <c r="AF2300" s="1" t="s">
        <v>1450</v>
      </c>
      <c r="AG2300" s="1" t="s">
        <v>1451</v>
      </c>
      <c r="AI2300" s="2" t="str">
        <f>INDEX('ISO2-ISO3'!$D$1:$D$249, MATCH($N2300, 'ISO2-ISO3'!$C$1:$C$249, 0))</f>
        <v>IND</v>
      </c>
      <c r="AJ2300" s="2" t="str">
        <f>INDEX('WB Country Groups'!$C$2:$C$219, MATCH($AI2300, 'WB Country Groups'!$B$2:$B$219, 0))</f>
        <v>South Asia</v>
      </c>
    </row>
    <row r="2301" spans="1:36">
      <c r="A2301" s="70">
        <v>45169</v>
      </c>
      <c r="B2301" s="70">
        <v>45169</v>
      </c>
      <c r="C2301" s="71">
        <v>892400</v>
      </c>
      <c r="D2301" s="1" t="s">
        <v>9854</v>
      </c>
      <c r="E2301" s="71">
        <v>6388301</v>
      </c>
      <c r="G2301" s="1" t="s">
        <v>9855</v>
      </c>
      <c r="H2301" s="72" t="s">
        <v>9856</v>
      </c>
      <c r="I2301" s="1" t="s">
        <v>9857</v>
      </c>
      <c r="J2301" s="73">
        <v>0.6</v>
      </c>
      <c r="K2301" s="73">
        <v>0.6</v>
      </c>
      <c r="L2301" s="73">
        <v>0.6</v>
      </c>
      <c r="M2301" s="1">
        <v>1</v>
      </c>
      <c r="N2301" s="1" t="s">
        <v>1097</v>
      </c>
      <c r="O2301" s="1" t="s">
        <v>1455</v>
      </c>
      <c r="P2301" s="1">
        <v>25301040</v>
      </c>
      <c r="Q2301" s="73">
        <v>658646981</v>
      </c>
      <c r="R2301" s="74">
        <v>512.04999999999995</v>
      </c>
      <c r="S2301" s="1" t="s">
        <v>3305</v>
      </c>
      <c r="T2301" s="75">
        <v>82.786249999999995</v>
      </c>
      <c r="U2301" s="76">
        <v>2444320306.4836202</v>
      </c>
      <c r="V2301" s="77">
        <v>2444320306.4836202</v>
      </c>
      <c r="W2301" s="77">
        <v>4073867177.4727101</v>
      </c>
      <c r="X2301" s="76">
        <v>3.8318846980000001E-3</v>
      </c>
      <c r="Y2301" s="71">
        <v>0</v>
      </c>
      <c r="Z2301" s="71">
        <v>1</v>
      </c>
      <c r="AA2301" s="71">
        <v>0</v>
      </c>
      <c r="AB2301" s="71">
        <v>0</v>
      </c>
      <c r="AC2301" s="73">
        <v>0</v>
      </c>
      <c r="AD2301" s="73">
        <v>1</v>
      </c>
      <c r="AE2301" s="1" t="s">
        <v>3306</v>
      </c>
      <c r="AF2301" s="1" t="s">
        <v>1450</v>
      </c>
      <c r="AG2301" s="1" t="s">
        <v>1451</v>
      </c>
      <c r="AI2301" s="2" t="str">
        <f>INDEX('ISO2-ISO3'!$D$1:$D$249, MATCH($N2301, 'ISO2-ISO3'!$C$1:$C$249, 0))</f>
        <v>IND</v>
      </c>
      <c r="AJ2301" s="2" t="str">
        <f>INDEX('WB Country Groups'!$C$2:$C$219, MATCH($AI2301, 'WB Country Groups'!$B$2:$B$219, 0))</f>
        <v>South Asia</v>
      </c>
    </row>
    <row r="2302" spans="1:36">
      <c r="A2302" s="70">
        <v>45169</v>
      </c>
      <c r="B2302" s="70">
        <v>45169</v>
      </c>
      <c r="C2302" s="71">
        <v>892400</v>
      </c>
      <c r="D2302" s="1" t="s">
        <v>9858</v>
      </c>
      <c r="E2302" s="71">
        <v>6391501</v>
      </c>
      <c r="F2302" s="1" t="s">
        <v>9859</v>
      </c>
      <c r="G2302" s="1" t="s">
        <v>9860</v>
      </c>
      <c r="H2302" s="72" t="s">
        <v>9861</v>
      </c>
      <c r="I2302" s="1" t="s">
        <v>9862</v>
      </c>
      <c r="J2302" s="73">
        <v>1</v>
      </c>
      <c r="K2302" s="73">
        <v>1</v>
      </c>
      <c r="L2302" s="73">
        <v>1</v>
      </c>
      <c r="M2302" s="1">
        <v>1</v>
      </c>
      <c r="N2302" s="1" t="s">
        <v>963</v>
      </c>
      <c r="O2302" s="1" t="s">
        <v>1455</v>
      </c>
      <c r="P2302" s="1">
        <v>25503030</v>
      </c>
      <c r="Q2302" s="73">
        <v>285378218</v>
      </c>
      <c r="R2302" s="74">
        <v>87.61</v>
      </c>
      <c r="S2302" s="1" t="s">
        <v>1493</v>
      </c>
      <c r="T2302" s="75">
        <v>1.3529500000000001</v>
      </c>
      <c r="U2302" s="76">
        <v>18479608026.150299</v>
      </c>
      <c r="V2302" s="77">
        <v>18479608026.150299</v>
      </c>
      <c r="W2302" s="77">
        <v>18479608026.150299</v>
      </c>
      <c r="X2302" s="76">
        <v>2.8969905062099999E-2</v>
      </c>
      <c r="Y2302" s="71">
        <v>0</v>
      </c>
      <c r="Z2302" s="71">
        <v>1</v>
      </c>
      <c r="AA2302" s="71">
        <v>0</v>
      </c>
      <c r="AB2302" s="71">
        <v>0</v>
      </c>
      <c r="AC2302" s="73">
        <v>0</v>
      </c>
      <c r="AD2302" s="73">
        <v>1</v>
      </c>
      <c r="AE2302" s="1" t="s">
        <v>1494</v>
      </c>
      <c r="AF2302" s="1" t="s">
        <v>1450</v>
      </c>
      <c r="AG2302" s="1" t="s">
        <v>1451</v>
      </c>
      <c r="AI2302" s="2" t="str">
        <f>INDEX('ISO2-ISO3'!$D$1:$D$249, MATCH($N2302, 'ISO2-ISO3'!$C$1:$C$249, 0))</f>
        <v>CAN</v>
      </c>
      <c r="AJ2302" s="2" t="str">
        <f>INDEX('WB Country Groups'!$C$2:$C$219, MATCH($AI2302, 'WB Country Groups'!$B$2:$B$219, 0))</f>
        <v>North America</v>
      </c>
    </row>
    <row r="2303" spans="1:36">
      <c r="A2303" s="70">
        <v>45169</v>
      </c>
      <c r="B2303" s="70">
        <v>45169</v>
      </c>
      <c r="C2303" s="71">
        <v>892400</v>
      </c>
      <c r="D2303" s="1" t="s">
        <v>9863</v>
      </c>
      <c r="E2303" s="71">
        <v>6396101</v>
      </c>
      <c r="F2303" s="1">
        <v>3.4959000000000003E+113</v>
      </c>
      <c r="G2303" s="1" t="s">
        <v>9864</v>
      </c>
      <c r="H2303" s="72" t="s">
        <v>9865</v>
      </c>
      <c r="I2303" s="1" t="s">
        <v>9866</v>
      </c>
      <c r="J2303" s="73">
        <v>0.85</v>
      </c>
      <c r="K2303" s="73">
        <v>0.85</v>
      </c>
      <c r="L2303" s="73">
        <v>0.85</v>
      </c>
      <c r="M2303" s="1">
        <v>1</v>
      </c>
      <c r="N2303" s="1" t="s">
        <v>1375</v>
      </c>
      <c r="O2303" s="1" t="s">
        <v>1474</v>
      </c>
      <c r="P2303" s="1">
        <v>45103020</v>
      </c>
      <c r="Q2303" s="73">
        <v>784066289</v>
      </c>
      <c r="R2303" s="74">
        <v>60.21</v>
      </c>
      <c r="S2303" s="1" t="s">
        <v>1448</v>
      </c>
      <c r="T2303" s="75">
        <v>1</v>
      </c>
      <c r="U2303" s="76">
        <v>40127336571.586502</v>
      </c>
      <c r="V2303" s="77">
        <v>40127336571.586502</v>
      </c>
      <c r="W2303" s="77">
        <v>47208631260.690002</v>
      </c>
      <c r="X2303" s="76">
        <v>6.2906373838199997E-2</v>
      </c>
      <c r="Y2303" s="71">
        <v>1</v>
      </c>
      <c r="Z2303" s="71">
        <v>0</v>
      </c>
      <c r="AA2303" s="71">
        <v>0</v>
      </c>
      <c r="AB2303" s="71">
        <v>0</v>
      </c>
      <c r="AC2303" s="73">
        <v>0</v>
      </c>
      <c r="AD2303" s="73">
        <v>1</v>
      </c>
      <c r="AE2303" s="1" t="s">
        <v>1475</v>
      </c>
      <c r="AF2303" s="1" t="s">
        <v>1450</v>
      </c>
      <c r="AG2303" s="1" t="s">
        <v>1451</v>
      </c>
      <c r="AI2303" s="2" t="str">
        <f>INDEX('ISO2-ISO3'!$D$1:$D$249, MATCH($N2303, 'ISO2-ISO3'!$C$1:$C$249, 0))</f>
        <v>USA</v>
      </c>
      <c r="AJ2303" s="2" t="str">
        <f>INDEX('WB Country Groups'!$C$2:$C$219, MATCH($AI2303, 'WB Country Groups'!$B$2:$B$219, 0))</f>
        <v>North America</v>
      </c>
    </row>
    <row r="2304" spans="1:36">
      <c r="A2304" s="70">
        <v>45169</v>
      </c>
      <c r="B2304" s="70">
        <v>45169</v>
      </c>
      <c r="C2304" s="71">
        <v>892400</v>
      </c>
      <c r="D2304" s="1" t="s">
        <v>9867</v>
      </c>
      <c r="E2304" s="71">
        <v>6396201</v>
      </c>
      <c r="F2304" s="1">
        <v>368736104</v>
      </c>
      <c r="G2304" s="1" t="s">
        <v>9868</v>
      </c>
      <c r="H2304" s="72" t="s">
        <v>9869</v>
      </c>
      <c r="I2304" s="1" t="s">
        <v>9870</v>
      </c>
      <c r="J2304" s="73">
        <v>1</v>
      </c>
      <c r="K2304" s="73">
        <v>1</v>
      </c>
      <c r="L2304" s="73">
        <v>1</v>
      </c>
      <c r="M2304" s="1">
        <v>1</v>
      </c>
      <c r="N2304" s="1" t="s">
        <v>1375</v>
      </c>
      <c r="O2304" s="1" t="s">
        <v>1467</v>
      </c>
      <c r="P2304" s="1">
        <v>20104010</v>
      </c>
      <c r="Q2304" s="73">
        <v>61887460</v>
      </c>
      <c r="R2304" s="74">
        <v>118.81</v>
      </c>
      <c r="S2304" s="1" t="s">
        <v>1448</v>
      </c>
      <c r="T2304" s="75">
        <v>1</v>
      </c>
      <c r="U2304" s="76">
        <v>7352849122.6000004</v>
      </c>
      <c r="V2304" s="77">
        <v>7352849122.6000004</v>
      </c>
      <c r="W2304" s="77">
        <v>7352849122.6000004</v>
      </c>
      <c r="X2304" s="76">
        <v>1.1526832209699999E-2</v>
      </c>
      <c r="Y2304" s="71">
        <v>0</v>
      </c>
      <c r="Z2304" s="71">
        <v>1</v>
      </c>
      <c r="AA2304" s="71">
        <v>0</v>
      </c>
      <c r="AB2304" s="71">
        <v>0</v>
      </c>
      <c r="AC2304" s="73">
        <v>1</v>
      </c>
      <c r="AD2304" s="73">
        <v>0</v>
      </c>
      <c r="AE2304" s="1" t="s">
        <v>1449</v>
      </c>
      <c r="AF2304" s="1" t="s">
        <v>1450</v>
      </c>
      <c r="AG2304" s="1" t="s">
        <v>1451</v>
      </c>
      <c r="AI2304" s="2" t="str">
        <f>INDEX('ISO2-ISO3'!$D$1:$D$249, MATCH($N2304, 'ISO2-ISO3'!$C$1:$C$249, 0))</f>
        <v>USA</v>
      </c>
      <c r="AJ2304" s="2" t="str">
        <f>INDEX('WB Country Groups'!$C$2:$C$219, MATCH($AI2304, 'WB Country Groups'!$B$2:$B$219, 0))</f>
        <v>North America</v>
      </c>
    </row>
    <row r="2305" spans="1:36">
      <c r="A2305" s="70">
        <v>45169</v>
      </c>
      <c r="B2305" s="70">
        <v>45169</v>
      </c>
      <c r="C2305" s="71">
        <v>892400</v>
      </c>
      <c r="D2305" s="1" t="s">
        <v>9871</v>
      </c>
      <c r="E2305" s="71">
        <v>6399601</v>
      </c>
      <c r="G2305" s="1" t="s">
        <v>9872</v>
      </c>
      <c r="H2305" s="72" t="s">
        <v>9873</v>
      </c>
      <c r="I2305" s="1" t="s">
        <v>9874</v>
      </c>
      <c r="J2305" s="73">
        <v>0.9</v>
      </c>
      <c r="K2305" s="73">
        <v>0.9</v>
      </c>
      <c r="L2305" s="73">
        <v>0.9</v>
      </c>
      <c r="M2305" s="1">
        <v>1</v>
      </c>
      <c r="N2305" s="1" t="s">
        <v>1115</v>
      </c>
      <c r="O2305" s="1" t="s">
        <v>1484</v>
      </c>
      <c r="P2305" s="1">
        <v>40301040</v>
      </c>
      <c r="Q2305" s="73">
        <v>347698689</v>
      </c>
      <c r="R2305" s="74">
        <v>6347</v>
      </c>
      <c r="S2305" s="1" t="s">
        <v>1479</v>
      </c>
      <c r="T2305" s="75">
        <v>145.58500000000001</v>
      </c>
      <c r="U2305" s="76">
        <v>13642608930.691401</v>
      </c>
      <c r="V2305" s="77">
        <v>13642608930.691401</v>
      </c>
      <c r="W2305" s="77">
        <v>15158454367.434799</v>
      </c>
      <c r="X2305" s="76">
        <v>2.13870924623E-2</v>
      </c>
      <c r="Y2305" s="71">
        <v>1</v>
      </c>
      <c r="Z2305" s="71">
        <v>0</v>
      </c>
      <c r="AA2305" s="71">
        <v>0</v>
      </c>
      <c r="AB2305" s="71">
        <v>0</v>
      </c>
      <c r="AC2305" s="73">
        <v>1</v>
      </c>
      <c r="AD2305" s="73">
        <v>0</v>
      </c>
      <c r="AE2305" s="1" t="s">
        <v>1480</v>
      </c>
      <c r="AF2305" s="1" t="s">
        <v>1450</v>
      </c>
      <c r="AG2305" s="1" t="s">
        <v>1451</v>
      </c>
      <c r="AI2305" s="2" t="str">
        <f>INDEX('ISO2-ISO3'!$D$1:$D$249, MATCH($N2305, 'ISO2-ISO3'!$C$1:$C$249, 0))</f>
        <v>JPN</v>
      </c>
      <c r="AJ2305" s="2" t="str">
        <f>INDEX('WB Country Groups'!$C$2:$C$219, MATCH($AI2305, 'WB Country Groups'!$B$2:$B$219, 0))</f>
        <v>East Asia &amp; Pacific</v>
      </c>
    </row>
    <row r="2306" spans="1:36">
      <c r="A2306" s="70">
        <v>45169</v>
      </c>
      <c r="B2306" s="70">
        <v>45169</v>
      </c>
      <c r="C2306" s="71">
        <v>892400</v>
      </c>
      <c r="D2306" s="1" t="s">
        <v>9875</v>
      </c>
      <c r="E2306" s="71">
        <v>6399701</v>
      </c>
      <c r="G2306" s="1" t="s">
        <v>9876</v>
      </c>
      <c r="H2306" s="72" t="s">
        <v>9877</v>
      </c>
      <c r="I2306" s="1" t="s">
        <v>9878</v>
      </c>
      <c r="J2306" s="73">
        <v>0.95</v>
      </c>
      <c r="K2306" s="73">
        <v>0.95</v>
      </c>
      <c r="L2306" s="73">
        <v>0.95</v>
      </c>
      <c r="M2306" s="1">
        <v>1</v>
      </c>
      <c r="N2306" s="1" t="s">
        <v>1115</v>
      </c>
      <c r="O2306" s="1" t="s">
        <v>1541</v>
      </c>
      <c r="P2306" s="1">
        <v>10102030</v>
      </c>
      <c r="Q2306" s="73">
        <v>3032850649</v>
      </c>
      <c r="R2306" s="74">
        <v>546.29999999999995</v>
      </c>
      <c r="S2306" s="1" t="s">
        <v>1479</v>
      </c>
      <c r="T2306" s="75">
        <v>145.58500000000001</v>
      </c>
      <c r="U2306" s="76">
        <v>10811580822.6896</v>
      </c>
      <c r="V2306" s="77">
        <v>10811580822.6896</v>
      </c>
      <c r="W2306" s="77">
        <v>11380611392.3048</v>
      </c>
      <c r="X2306" s="76">
        <v>1.6948978006599998E-2</v>
      </c>
      <c r="Y2306" s="71">
        <v>0</v>
      </c>
      <c r="Z2306" s="71">
        <v>1</v>
      </c>
      <c r="AA2306" s="71">
        <v>0</v>
      </c>
      <c r="AB2306" s="71">
        <v>0</v>
      </c>
      <c r="AC2306" s="73">
        <v>1</v>
      </c>
      <c r="AD2306" s="73">
        <v>0</v>
      </c>
      <c r="AE2306" s="1" t="s">
        <v>1480</v>
      </c>
      <c r="AF2306" s="1" t="s">
        <v>1450</v>
      </c>
      <c r="AG2306" s="1" t="s">
        <v>1451</v>
      </c>
      <c r="AI2306" s="2" t="str">
        <f>INDEX('ISO2-ISO3'!$D$1:$D$249, MATCH($N2306, 'ISO2-ISO3'!$C$1:$C$249, 0))</f>
        <v>JPN</v>
      </c>
      <c r="AJ2306" s="2" t="str">
        <f>INDEX('WB Country Groups'!$C$2:$C$219, MATCH($AI2306, 'WB Country Groups'!$B$2:$B$219, 0))</f>
        <v>East Asia &amp; Pacific</v>
      </c>
    </row>
    <row r="2307" spans="1:36">
      <c r="A2307" s="70">
        <v>45169</v>
      </c>
      <c r="B2307" s="70">
        <v>45169</v>
      </c>
      <c r="C2307" s="71">
        <v>892400</v>
      </c>
      <c r="D2307" s="1" t="s">
        <v>9879</v>
      </c>
      <c r="E2307" s="71">
        <v>6406401</v>
      </c>
      <c r="G2307" s="1" t="s">
        <v>9880</v>
      </c>
      <c r="H2307" s="72" t="s">
        <v>9881</v>
      </c>
      <c r="I2307" s="1" t="s">
        <v>9882</v>
      </c>
      <c r="J2307" s="73">
        <v>0.35</v>
      </c>
      <c r="K2307" s="73">
        <v>0.35</v>
      </c>
      <c r="L2307" s="73">
        <v>0.35</v>
      </c>
      <c r="M2307" s="1">
        <v>1</v>
      </c>
      <c r="N2307" s="1" t="s">
        <v>975</v>
      </c>
      <c r="O2307" s="1" t="s">
        <v>1462</v>
      </c>
      <c r="P2307" s="1">
        <v>15102010</v>
      </c>
      <c r="Q2307" s="73">
        <v>6982937817</v>
      </c>
      <c r="R2307" s="74">
        <v>2.6</v>
      </c>
      <c r="S2307" s="1" t="s">
        <v>1565</v>
      </c>
      <c r="T2307" s="75">
        <v>7.8417500000000002</v>
      </c>
      <c r="U2307" s="76">
        <v>810338688.87302005</v>
      </c>
      <c r="V2307" s="77">
        <v>810338688.87302005</v>
      </c>
      <c r="W2307" s="77">
        <v>2315253396.7800598</v>
      </c>
      <c r="X2307" s="76">
        <v>1.2703426854E-3</v>
      </c>
      <c r="Y2307" s="71">
        <v>0</v>
      </c>
      <c r="Z2307" s="71">
        <v>1</v>
      </c>
      <c r="AA2307" s="71">
        <v>0</v>
      </c>
      <c r="AB2307" s="71">
        <v>0</v>
      </c>
      <c r="AC2307" s="73">
        <v>1</v>
      </c>
      <c r="AD2307" s="73">
        <v>0</v>
      </c>
      <c r="AE2307" s="1" t="s">
        <v>1566</v>
      </c>
      <c r="AF2307" s="1" t="s">
        <v>1450</v>
      </c>
      <c r="AG2307" s="1" t="s">
        <v>3271</v>
      </c>
      <c r="AI2307" s="2" t="str">
        <f>INDEX('ISO2-ISO3'!$D$1:$D$249, MATCH($N2307, 'ISO2-ISO3'!$C$1:$C$249, 0))</f>
        <v>CHN</v>
      </c>
      <c r="AJ2307" s="2" t="str">
        <f>INDEX('WB Country Groups'!$C$2:$C$219, MATCH($AI2307, 'WB Country Groups'!$B$2:$B$219, 0))</f>
        <v>East Asia &amp; Pacific</v>
      </c>
    </row>
    <row r="2308" spans="1:36">
      <c r="A2308" s="70">
        <v>45169</v>
      </c>
      <c r="B2308" s="70">
        <v>45169</v>
      </c>
      <c r="C2308" s="71">
        <v>892400</v>
      </c>
      <c r="D2308" s="1" t="s">
        <v>9883</v>
      </c>
      <c r="E2308" s="71">
        <v>6408201</v>
      </c>
      <c r="G2308" s="1" t="s">
        <v>9884</v>
      </c>
      <c r="H2308" s="72" t="s">
        <v>9885</v>
      </c>
      <c r="I2308" s="1" t="s">
        <v>9886</v>
      </c>
      <c r="J2308" s="73">
        <v>0.35</v>
      </c>
      <c r="K2308" s="73">
        <v>0.35</v>
      </c>
      <c r="L2308" s="73">
        <v>0.35</v>
      </c>
      <c r="M2308" s="1">
        <v>1</v>
      </c>
      <c r="N2308" s="1" t="s">
        <v>975</v>
      </c>
      <c r="O2308" s="1" t="s">
        <v>1467</v>
      </c>
      <c r="P2308" s="1">
        <v>20106010</v>
      </c>
      <c r="Q2308" s="73">
        <v>3173204053</v>
      </c>
      <c r="R2308" s="74">
        <v>12.24</v>
      </c>
      <c r="S2308" s="1" t="s">
        <v>1565</v>
      </c>
      <c r="T2308" s="75">
        <v>7.8417500000000002</v>
      </c>
      <c r="U2308" s="76">
        <v>1733542406.10221</v>
      </c>
      <c r="V2308" s="77">
        <v>1733542406.10221</v>
      </c>
      <c r="W2308" s="77">
        <v>4952978303.1491699</v>
      </c>
      <c r="X2308" s="76">
        <v>2.7176203551000002E-3</v>
      </c>
      <c r="Y2308" s="71">
        <v>0</v>
      </c>
      <c r="Z2308" s="71">
        <v>1</v>
      </c>
      <c r="AA2308" s="71">
        <v>0</v>
      </c>
      <c r="AB2308" s="71">
        <v>0</v>
      </c>
      <c r="AC2308" s="73">
        <v>0</v>
      </c>
      <c r="AD2308" s="73">
        <v>1</v>
      </c>
      <c r="AE2308" s="1" t="s">
        <v>1566</v>
      </c>
      <c r="AF2308" s="1" t="s">
        <v>1450</v>
      </c>
      <c r="AG2308" s="1" t="s">
        <v>3300</v>
      </c>
      <c r="AI2308" s="2" t="str">
        <f>INDEX('ISO2-ISO3'!$D$1:$D$249, MATCH($N2308, 'ISO2-ISO3'!$C$1:$C$249, 0))</f>
        <v>CHN</v>
      </c>
      <c r="AJ2308" s="2" t="str">
        <f>INDEX('WB Country Groups'!$C$2:$C$219, MATCH($AI2308, 'WB Country Groups'!$B$2:$B$219, 0))</f>
        <v>East Asia &amp; Pacific</v>
      </c>
    </row>
    <row r="2309" spans="1:36">
      <c r="A2309" s="70">
        <v>45169</v>
      </c>
      <c r="B2309" s="70">
        <v>45169</v>
      </c>
      <c r="C2309" s="71">
        <v>892400</v>
      </c>
      <c r="D2309" s="1" t="s">
        <v>9887</v>
      </c>
      <c r="E2309" s="71">
        <v>6412101</v>
      </c>
      <c r="G2309" s="1" t="s">
        <v>9888</v>
      </c>
      <c r="H2309" s="72" t="s">
        <v>9889</v>
      </c>
      <c r="I2309" s="1" t="s">
        <v>9890</v>
      </c>
      <c r="J2309" s="73">
        <v>0.95</v>
      </c>
      <c r="K2309" s="73">
        <v>0.95</v>
      </c>
      <c r="L2309" s="73">
        <v>0.95</v>
      </c>
      <c r="M2309" s="1">
        <v>1</v>
      </c>
      <c r="N2309" s="1" t="s">
        <v>1115</v>
      </c>
      <c r="O2309" s="1" t="s">
        <v>1484</v>
      </c>
      <c r="P2309" s="1">
        <v>40301020</v>
      </c>
      <c r="Q2309" s="73">
        <v>989888900</v>
      </c>
      <c r="R2309" s="74">
        <v>2711.5</v>
      </c>
      <c r="S2309" s="1" t="s">
        <v>1479</v>
      </c>
      <c r="T2309" s="75">
        <v>145.58500000000001</v>
      </c>
      <c r="U2309" s="76">
        <v>17514713498.8666</v>
      </c>
      <c r="V2309" s="77">
        <v>17514713498.8666</v>
      </c>
      <c r="W2309" s="77">
        <v>18436540525.122799</v>
      </c>
      <c r="X2309" s="76">
        <v>2.745727001E-2</v>
      </c>
      <c r="Y2309" s="71">
        <v>1</v>
      </c>
      <c r="Z2309" s="71">
        <v>0</v>
      </c>
      <c r="AA2309" s="71">
        <v>0</v>
      </c>
      <c r="AB2309" s="71">
        <v>0</v>
      </c>
      <c r="AC2309" s="73">
        <v>1</v>
      </c>
      <c r="AD2309" s="73">
        <v>0</v>
      </c>
      <c r="AE2309" s="1" t="s">
        <v>1480</v>
      </c>
      <c r="AF2309" s="1" t="s">
        <v>1450</v>
      </c>
      <c r="AG2309" s="1" t="s">
        <v>1451</v>
      </c>
      <c r="AI2309" s="2" t="str">
        <f>INDEX('ISO2-ISO3'!$D$1:$D$249, MATCH($N2309, 'ISO2-ISO3'!$C$1:$C$249, 0))</f>
        <v>JPN</v>
      </c>
      <c r="AJ2309" s="2" t="str">
        <f>INDEX('WB Country Groups'!$C$2:$C$219, MATCH($AI2309, 'WB Country Groups'!$B$2:$B$219, 0))</f>
        <v>East Asia &amp; Pacific</v>
      </c>
    </row>
    <row r="2310" spans="1:36">
      <c r="A2310" s="70">
        <v>45169</v>
      </c>
      <c r="B2310" s="70">
        <v>45169</v>
      </c>
      <c r="C2310" s="71">
        <v>892400</v>
      </c>
      <c r="D2310" s="1" t="s">
        <v>9891</v>
      </c>
      <c r="E2310" s="71">
        <v>6414601</v>
      </c>
      <c r="G2310" s="1" t="s">
        <v>9892</v>
      </c>
      <c r="H2310" s="72" t="s">
        <v>9893</v>
      </c>
      <c r="I2310" s="1" t="s">
        <v>9894</v>
      </c>
      <c r="J2310" s="73">
        <v>0.3</v>
      </c>
      <c r="K2310" s="73">
        <v>0.3</v>
      </c>
      <c r="L2310" s="73">
        <v>0.3</v>
      </c>
      <c r="M2310" s="1">
        <v>1</v>
      </c>
      <c r="N2310" s="1" t="s">
        <v>1337</v>
      </c>
      <c r="O2310" s="1" t="s">
        <v>1462</v>
      </c>
      <c r="P2310" s="1">
        <v>15101010</v>
      </c>
      <c r="Q2310" s="73">
        <v>5614551908</v>
      </c>
      <c r="R2310" s="74">
        <v>29</v>
      </c>
      <c r="S2310" s="1" t="s">
        <v>3341</v>
      </c>
      <c r="T2310" s="75">
        <v>35.017499999999998</v>
      </c>
      <c r="U2310" s="76">
        <v>1394919728.6956501</v>
      </c>
      <c r="V2310" s="77">
        <v>1394919728.6956501</v>
      </c>
      <c r="W2310" s="77">
        <v>4649732428.9855099</v>
      </c>
      <c r="X2310" s="76">
        <v>2.1867721465000001E-3</v>
      </c>
      <c r="Y2310" s="71">
        <v>0</v>
      </c>
      <c r="Z2310" s="71">
        <v>1</v>
      </c>
      <c r="AA2310" s="71">
        <v>0</v>
      </c>
      <c r="AB2310" s="71">
        <v>0</v>
      </c>
      <c r="AC2310" s="73">
        <v>0.65</v>
      </c>
      <c r="AD2310" s="73">
        <v>0.35</v>
      </c>
      <c r="AE2310" s="1" t="s">
        <v>3342</v>
      </c>
      <c r="AF2310" s="1" t="s">
        <v>1450</v>
      </c>
      <c r="AG2310" s="1" t="s">
        <v>1451</v>
      </c>
      <c r="AI2310" s="2" t="str">
        <f>INDEX('ISO2-ISO3'!$D$1:$D$249, MATCH($N2310, 'ISO2-ISO3'!$C$1:$C$249, 0))</f>
        <v>THA</v>
      </c>
      <c r="AJ2310" s="2" t="str">
        <f>INDEX('WB Country Groups'!$C$2:$C$219, MATCH($AI2310, 'WB Country Groups'!$B$2:$B$219, 0))</f>
        <v>East Asia &amp; Pacific</v>
      </c>
    </row>
    <row r="2311" spans="1:36">
      <c r="A2311" s="70">
        <v>45169</v>
      </c>
      <c r="B2311" s="70">
        <v>45169</v>
      </c>
      <c r="C2311" s="71">
        <v>892400</v>
      </c>
      <c r="D2311" s="1" t="s">
        <v>9895</v>
      </c>
      <c r="E2311" s="71">
        <v>6422301</v>
      </c>
      <c r="F2311" s="1" t="s">
        <v>9896</v>
      </c>
      <c r="G2311" s="1" t="s">
        <v>9897</v>
      </c>
      <c r="H2311" s="72" t="s">
        <v>9898</v>
      </c>
      <c r="I2311" s="1" t="s">
        <v>9899</v>
      </c>
      <c r="J2311" s="73">
        <v>1</v>
      </c>
      <c r="K2311" s="73">
        <v>1</v>
      </c>
      <c r="L2311" s="73">
        <v>1</v>
      </c>
      <c r="M2311" s="1">
        <v>1</v>
      </c>
      <c r="N2311" s="1" t="s">
        <v>1375</v>
      </c>
      <c r="O2311" s="1" t="s">
        <v>1467</v>
      </c>
      <c r="P2311" s="1">
        <v>20104010</v>
      </c>
      <c r="Q2311" s="73">
        <v>152517677</v>
      </c>
      <c r="R2311" s="74">
        <v>37.619999999999997</v>
      </c>
      <c r="S2311" s="1" t="s">
        <v>1448</v>
      </c>
      <c r="T2311" s="75">
        <v>1</v>
      </c>
      <c r="U2311" s="76">
        <v>5737715008.7399998</v>
      </c>
      <c r="V2311" s="77">
        <v>5737715008.7399998</v>
      </c>
      <c r="W2311" s="77">
        <v>5737715008.7399998</v>
      </c>
      <c r="X2311" s="76">
        <v>8.9948368407999999E-3</v>
      </c>
      <c r="Y2311" s="71">
        <v>0</v>
      </c>
      <c r="Z2311" s="71">
        <v>1</v>
      </c>
      <c r="AA2311" s="71">
        <v>0</v>
      </c>
      <c r="AB2311" s="71">
        <v>0</v>
      </c>
      <c r="AC2311" s="73">
        <v>1</v>
      </c>
      <c r="AD2311" s="73">
        <v>0</v>
      </c>
      <c r="AE2311" s="1" t="s">
        <v>1449</v>
      </c>
      <c r="AF2311" s="1" t="s">
        <v>1450</v>
      </c>
      <c r="AG2311" s="1" t="s">
        <v>1451</v>
      </c>
      <c r="AI2311" s="2" t="str">
        <f>INDEX('ISO2-ISO3'!$D$1:$D$249, MATCH($N2311, 'ISO2-ISO3'!$C$1:$C$249, 0))</f>
        <v>USA</v>
      </c>
      <c r="AJ2311" s="2" t="str">
        <f>INDEX('WB Country Groups'!$C$2:$C$219, MATCH($AI2311, 'WB Country Groups'!$B$2:$B$219, 0))</f>
        <v>North America</v>
      </c>
    </row>
    <row r="2312" spans="1:36">
      <c r="A2312" s="70">
        <v>45169</v>
      </c>
      <c r="B2312" s="70">
        <v>45169</v>
      </c>
      <c r="C2312" s="71">
        <v>892400</v>
      </c>
      <c r="D2312" s="1" t="s">
        <v>9900</v>
      </c>
      <c r="E2312" s="71">
        <v>6422801</v>
      </c>
      <c r="F2312" s="1" t="s">
        <v>9901</v>
      </c>
      <c r="G2312" s="1" t="s">
        <v>9902</v>
      </c>
      <c r="H2312" s="72" t="s">
        <v>9903</v>
      </c>
      <c r="I2312" s="1" t="s">
        <v>9904</v>
      </c>
      <c r="J2312" s="73">
        <v>0.9</v>
      </c>
      <c r="K2312" s="73">
        <v>0.9</v>
      </c>
      <c r="L2312" s="73">
        <v>0.9</v>
      </c>
      <c r="M2312" s="1">
        <v>1</v>
      </c>
      <c r="N2312" s="1" t="s">
        <v>1375</v>
      </c>
      <c r="O2312" s="1" t="s">
        <v>1467</v>
      </c>
      <c r="P2312" s="1">
        <v>20202030</v>
      </c>
      <c r="Q2312" s="73">
        <v>249455520</v>
      </c>
      <c r="R2312" s="74">
        <v>57.42</v>
      </c>
      <c r="S2312" s="1" t="s">
        <v>1448</v>
      </c>
      <c r="T2312" s="75">
        <v>1</v>
      </c>
      <c r="U2312" s="76">
        <v>12891362362.559999</v>
      </c>
      <c r="V2312" s="77">
        <v>12891362362.559999</v>
      </c>
      <c r="W2312" s="77">
        <v>14323735958.4</v>
      </c>
      <c r="X2312" s="76">
        <v>2.0209386651299999E-2</v>
      </c>
      <c r="Y2312" s="71">
        <v>0</v>
      </c>
      <c r="Z2312" s="71">
        <v>1</v>
      </c>
      <c r="AA2312" s="71">
        <v>0</v>
      </c>
      <c r="AB2312" s="71">
        <v>0</v>
      </c>
      <c r="AC2312" s="73">
        <v>1</v>
      </c>
      <c r="AD2312" s="73">
        <v>0</v>
      </c>
      <c r="AE2312" s="1" t="s">
        <v>1475</v>
      </c>
      <c r="AF2312" s="1" t="s">
        <v>1450</v>
      </c>
      <c r="AG2312" s="1" t="s">
        <v>1451</v>
      </c>
      <c r="AI2312" s="2" t="str">
        <f>INDEX('ISO2-ISO3'!$D$1:$D$249, MATCH($N2312, 'ISO2-ISO3'!$C$1:$C$249, 0))</f>
        <v>USA</v>
      </c>
      <c r="AJ2312" s="2" t="str">
        <f>INDEX('WB Country Groups'!$C$2:$C$219, MATCH($AI2312, 'WB Country Groups'!$B$2:$B$219, 0))</f>
        <v>North America</v>
      </c>
    </row>
    <row r="2313" spans="1:36">
      <c r="A2313" s="70">
        <v>45169</v>
      </c>
      <c r="B2313" s="70">
        <v>45169</v>
      </c>
      <c r="C2313" s="71">
        <v>892400</v>
      </c>
      <c r="D2313" s="1" t="s">
        <v>9905</v>
      </c>
      <c r="E2313" s="71">
        <v>6423601</v>
      </c>
      <c r="F2313" s="1" t="s">
        <v>9906</v>
      </c>
      <c r="G2313" s="1" t="s">
        <v>9907</v>
      </c>
      <c r="H2313" s="72" t="s">
        <v>9908</v>
      </c>
      <c r="I2313" s="1" t="s">
        <v>9909</v>
      </c>
      <c r="J2313" s="73">
        <v>0.45</v>
      </c>
      <c r="K2313" s="73">
        <v>0.45</v>
      </c>
      <c r="L2313" s="73">
        <v>0.45</v>
      </c>
      <c r="M2313" s="1">
        <v>1</v>
      </c>
      <c r="N2313" s="1" t="s">
        <v>1375</v>
      </c>
      <c r="O2313" s="1" t="s">
        <v>1474</v>
      </c>
      <c r="P2313" s="1">
        <v>45103010</v>
      </c>
      <c r="Q2313" s="73">
        <v>64771272</v>
      </c>
      <c r="R2313" s="74">
        <v>194</v>
      </c>
      <c r="S2313" s="1" t="s">
        <v>1448</v>
      </c>
      <c r="T2313" s="75">
        <v>1</v>
      </c>
      <c r="U2313" s="76">
        <v>5654532045.6000004</v>
      </c>
      <c r="V2313" s="77">
        <v>5654532045.6000004</v>
      </c>
      <c r="W2313" s="77">
        <v>12565626768</v>
      </c>
      <c r="X2313" s="76">
        <v>8.8644335041999991E-3</v>
      </c>
      <c r="Y2313" s="71">
        <v>0</v>
      </c>
      <c r="Z2313" s="71">
        <v>1</v>
      </c>
      <c r="AA2313" s="71">
        <v>0</v>
      </c>
      <c r="AB2313" s="71">
        <v>0</v>
      </c>
      <c r="AC2313" s="73">
        <v>0</v>
      </c>
      <c r="AD2313" s="73">
        <v>1</v>
      </c>
      <c r="AE2313" s="1" t="s">
        <v>1475</v>
      </c>
      <c r="AF2313" s="1" t="s">
        <v>1450</v>
      </c>
      <c r="AG2313" s="1" t="s">
        <v>1451</v>
      </c>
      <c r="AI2313" s="2" t="str">
        <f>INDEX('ISO2-ISO3'!$D$1:$D$249, MATCH($N2313, 'ISO2-ISO3'!$C$1:$C$249, 0))</f>
        <v>USA</v>
      </c>
      <c r="AJ2313" s="2" t="str">
        <f>INDEX('WB Country Groups'!$C$2:$C$219, MATCH($AI2313, 'WB Country Groups'!$B$2:$B$219, 0))</f>
        <v>North America</v>
      </c>
    </row>
    <row r="2314" spans="1:36">
      <c r="A2314" s="70">
        <v>45169</v>
      </c>
      <c r="B2314" s="70">
        <v>45169</v>
      </c>
      <c r="C2314" s="71">
        <v>892400</v>
      </c>
      <c r="D2314" s="1" t="s">
        <v>9910</v>
      </c>
      <c r="E2314" s="71">
        <v>6428101</v>
      </c>
      <c r="G2314" s="1" t="s">
        <v>9911</v>
      </c>
      <c r="H2314" s="72" t="s">
        <v>9912</v>
      </c>
      <c r="I2314" s="1" t="s">
        <v>9913</v>
      </c>
      <c r="J2314" s="73">
        <v>0.75</v>
      </c>
      <c r="K2314" s="73">
        <v>0.75</v>
      </c>
      <c r="L2314" s="73">
        <v>0.75</v>
      </c>
      <c r="M2314" s="1">
        <v>1</v>
      </c>
      <c r="N2314" s="1" t="s">
        <v>1330</v>
      </c>
      <c r="O2314" s="1" t="s">
        <v>1474</v>
      </c>
      <c r="P2314" s="1">
        <v>45202030</v>
      </c>
      <c r="Q2314" s="73">
        <v>2666923391</v>
      </c>
      <c r="R2314" s="74">
        <v>78</v>
      </c>
      <c r="S2314" s="1" t="s">
        <v>3111</v>
      </c>
      <c r="T2314" s="75">
        <v>31.846499999999999</v>
      </c>
      <c r="U2314" s="76">
        <v>4898969066.4123201</v>
      </c>
      <c r="V2314" s="77">
        <v>4898969066.4123201</v>
      </c>
      <c r="W2314" s="77">
        <v>6531958755.2164297</v>
      </c>
      <c r="X2314" s="76">
        <v>7.6799609903000004E-3</v>
      </c>
      <c r="Y2314" s="71">
        <v>0</v>
      </c>
      <c r="Z2314" s="71">
        <v>1</v>
      </c>
      <c r="AA2314" s="71">
        <v>0</v>
      </c>
      <c r="AB2314" s="71">
        <v>0</v>
      </c>
      <c r="AC2314" s="73">
        <v>1</v>
      </c>
      <c r="AD2314" s="73">
        <v>0</v>
      </c>
      <c r="AE2314" s="1" t="s">
        <v>3112</v>
      </c>
      <c r="AF2314" s="1" t="s">
        <v>1450</v>
      </c>
      <c r="AG2314" s="1" t="s">
        <v>1451</v>
      </c>
      <c r="AI2314" s="2" t="str">
        <f>INDEX('ISO2-ISO3'!$D$1:$D$249, MATCH($N2314, 'ISO2-ISO3'!$C$1:$C$249, 0))</f>
        <v>TWN</v>
      </c>
      <c r="AJ2314" s="2" t="str">
        <f>INDEX('WB Country Groups'!$C$2:$C$219, MATCH($AI2314, 'WB Country Groups'!$B$2:$B$219, 0))</f>
        <v>East Asia &amp; Pacific</v>
      </c>
    </row>
    <row r="2315" spans="1:36">
      <c r="A2315" s="70">
        <v>45169</v>
      </c>
      <c r="B2315" s="70">
        <v>45169</v>
      </c>
      <c r="C2315" s="71">
        <v>892400</v>
      </c>
      <c r="D2315" s="1" t="s">
        <v>9914</v>
      </c>
      <c r="E2315" s="71">
        <v>6428201</v>
      </c>
      <c r="G2315" s="1" t="s">
        <v>9915</v>
      </c>
      <c r="H2315" s="72" t="s">
        <v>9916</v>
      </c>
      <c r="I2315" s="1" t="s">
        <v>9917</v>
      </c>
      <c r="J2315" s="73">
        <v>0.7</v>
      </c>
      <c r="K2315" s="73">
        <v>0.7</v>
      </c>
      <c r="L2315" s="73">
        <v>0.7</v>
      </c>
      <c r="M2315" s="1">
        <v>1</v>
      </c>
      <c r="N2315" s="1" t="s">
        <v>1243</v>
      </c>
      <c r="O2315" s="1" t="s">
        <v>1484</v>
      </c>
      <c r="P2315" s="1">
        <v>40301030</v>
      </c>
      <c r="Q2315" s="73">
        <v>863523000</v>
      </c>
      <c r="R2315" s="74">
        <v>41.33</v>
      </c>
      <c r="S2315" s="1" t="s">
        <v>4044</v>
      </c>
      <c r="T2315" s="75">
        <v>4.1212499999999999</v>
      </c>
      <c r="U2315" s="76">
        <v>6061894792.3566904</v>
      </c>
      <c r="V2315" s="77">
        <v>6061894792.3566904</v>
      </c>
      <c r="W2315" s="77">
        <v>8659849703.3666992</v>
      </c>
      <c r="X2315" s="76">
        <v>9.5030433753000004E-3</v>
      </c>
      <c r="Y2315" s="71">
        <v>0</v>
      </c>
      <c r="Z2315" s="71">
        <v>1</v>
      </c>
      <c r="AA2315" s="71">
        <v>0</v>
      </c>
      <c r="AB2315" s="71">
        <v>0</v>
      </c>
      <c r="AC2315" s="73">
        <v>1</v>
      </c>
      <c r="AD2315" s="73">
        <v>0</v>
      </c>
      <c r="AE2315" s="1" t="s">
        <v>4045</v>
      </c>
      <c r="AF2315" s="1" t="s">
        <v>4256</v>
      </c>
      <c r="AG2315" s="1" t="s">
        <v>1451</v>
      </c>
      <c r="AI2315" s="2" t="str">
        <f>INDEX('ISO2-ISO3'!$D$1:$D$249, MATCH($N2315, 'ISO2-ISO3'!$C$1:$C$249, 0))</f>
        <v>POL</v>
      </c>
      <c r="AJ2315" s="2" t="str">
        <f>INDEX('WB Country Groups'!$C$2:$C$219, MATCH($AI2315, 'WB Country Groups'!$B$2:$B$219, 0))</f>
        <v>Europe &amp; Central Asia</v>
      </c>
    </row>
    <row r="2316" spans="1:36">
      <c r="A2316" s="70">
        <v>45169</v>
      </c>
      <c r="B2316" s="70">
        <v>45169</v>
      </c>
      <c r="C2316" s="71">
        <v>892400</v>
      </c>
      <c r="D2316" s="1" t="s">
        <v>9918</v>
      </c>
      <c r="E2316" s="71">
        <v>6428301</v>
      </c>
      <c r="G2316" s="1" t="s">
        <v>9919</v>
      </c>
      <c r="H2316" s="72" t="s">
        <v>9920</v>
      </c>
      <c r="I2316" s="1" t="s">
        <v>9921</v>
      </c>
      <c r="J2316" s="73">
        <v>0.4</v>
      </c>
      <c r="K2316" s="73">
        <v>0.4</v>
      </c>
      <c r="L2316" s="73">
        <v>0.4</v>
      </c>
      <c r="M2316" s="1">
        <v>1</v>
      </c>
      <c r="N2316" s="1" t="s">
        <v>1129</v>
      </c>
      <c r="O2316" s="1" t="s">
        <v>1484</v>
      </c>
      <c r="P2316" s="1">
        <v>40301020</v>
      </c>
      <c r="Q2316" s="73">
        <v>200000000</v>
      </c>
      <c r="R2316" s="74">
        <v>67600</v>
      </c>
      <c r="S2316" s="1" t="s">
        <v>3451</v>
      </c>
      <c r="T2316" s="75">
        <v>1321.75</v>
      </c>
      <c r="U2316" s="76">
        <v>4091545299.7919402</v>
      </c>
      <c r="V2316" s="77">
        <v>4091545299.7919402</v>
      </c>
      <c r="W2316" s="77">
        <v>10228863249.4799</v>
      </c>
      <c r="X2316" s="76">
        <v>6.4141879376000003E-3</v>
      </c>
      <c r="Y2316" s="71">
        <v>1</v>
      </c>
      <c r="Z2316" s="71">
        <v>0</v>
      </c>
      <c r="AA2316" s="71">
        <v>0</v>
      </c>
      <c r="AB2316" s="71">
        <v>0</v>
      </c>
      <c r="AC2316" s="73">
        <v>1</v>
      </c>
      <c r="AD2316" s="73">
        <v>0</v>
      </c>
      <c r="AE2316" s="1" t="s">
        <v>3452</v>
      </c>
      <c r="AF2316" s="1" t="s">
        <v>1450</v>
      </c>
      <c r="AG2316" s="1" t="s">
        <v>1451</v>
      </c>
      <c r="AI2316" s="2" t="str">
        <f>INDEX('ISO2-ISO3'!$D$1:$D$249, MATCH($N2316, 'ISO2-ISO3'!$C$1:$C$249, 0))</f>
        <v>KOR</v>
      </c>
      <c r="AJ2316" s="2" t="str">
        <f>INDEX('WB Country Groups'!$C$2:$C$219, MATCH($AI2316, 'WB Country Groups'!$B$2:$B$219, 0))</f>
        <v>East Asia &amp; Pacific</v>
      </c>
    </row>
    <row r="2317" spans="1:36">
      <c r="A2317" s="70">
        <v>45169</v>
      </c>
      <c r="B2317" s="70">
        <v>45169</v>
      </c>
      <c r="C2317" s="71">
        <v>892400</v>
      </c>
      <c r="D2317" s="1" t="s">
        <v>9922</v>
      </c>
      <c r="E2317" s="71">
        <v>6429001</v>
      </c>
      <c r="F2317" s="1" t="s">
        <v>9923</v>
      </c>
      <c r="G2317" s="1" t="s">
        <v>9924</v>
      </c>
      <c r="H2317" s="72" t="s">
        <v>9925</v>
      </c>
      <c r="I2317" s="1" t="s">
        <v>9926</v>
      </c>
      <c r="J2317" s="73">
        <v>1</v>
      </c>
      <c r="K2317" s="73">
        <v>1</v>
      </c>
      <c r="L2317" s="73">
        <v>1</v>
      </c>
      <c r="M2317" s="1">
        <v>1</v>
      </c>
      <c r="N2317" s="1" t="s">
        <v>1375</v>
      </c>
      <c r="O2317" s="1" t="s">
        <v>1484</v>
      </c>
      <c r="P2317" s="1">
        <v>40203040</v>
      </c>
      <c r="Q2317" s="73">
        <v>105742628</v>
      </c>
      <c r="R2317" s="74">
        <v>149.71</v>
      </c>
      <c r="S2317" s="1" t="s">
        <v>1448</v>
      </c>
      <c r="T2317" s="75">
        <v>1</v>
      </c>
      <c r="U2317" s="76">
        <v>15830728837.879999</v>
      </c>
      <c r="V2317" s="77">
        <v>15830728837.879999</v>
      </c>
      <c r="W2317" s="77">
        <v>15830728837.879999</v>
      </c>
      <c r="X2317" s="76">
        <v>2.4817339785999998E-2</v>
      </c>
      <c r="Y2317" s="71">
        <v>0</v>
      </c>
      <c r="Z2317" s="71">
        <v>1</v>
      </c>
      <c r="AA2317" s="71">
        <v>0</v>
      </c>
      <c r="AB2317" s="71">
        <v>0</v>
      </c>
      <c r="AC2317" s="73">
        <v>1</v>
      </c>
      <c r="AD2317" s="73">
        <v>0</v>
      </c>
      <c r="AE2317" s="1" t="s">
        <v>9927</v>
      </c>
      <c r="AF2317" s="1" t="s">
        <v>1450</v>
      </c>
      <c r="AG2317" s="1" t="s">
        <v>1451</v>
      </c>
      <c r="AI2317" s="2" t="str">
        <f>INDEX('ISO2-ISO3'!$D$1:$D$249, MATCH($N2317, 'ISO2-ISO3'!$C$1:$C$249, 0))</f>
        <v>USA</v>
      </c>
      <c r="AJ2317" s="2" t="str">
        <f>INDEX('WB Country Groups'!$C$2:$C$219, MATCH($AI2317, 'WB Country Groups'!$B$2:$B$219, 0))</f>
        <v>North America</v>
      </c>
    </row>
    <row r="2318" spans="1:36">
      <c r="A2318" s="70">
        <v>45169</v>
      </c>
      <c r="B2318" s="70">
        <v>45169</v>
      </c>
      <c r="C2318" s="71">
        <v>892400</v>
      </c>
      <c r="D2318" s="1" t="s">
        <v>9928</v>
      </c>
      <c r="E2318" s="71">
        <v>6429201</v>
      </c>
      <c r="G2318" s="1" t="s">
        <v>9929</v>
      </c>
      <c r="H2318" s="72" t="s">
        <v>9930</v>
      </c>
      <c r="I2318" s="1" t="s">
        <v>9931</v>
      </c>
      <c r="J2318" s="73">
        <v>1</v>
      </c>
      <c r="K2318" s="73">
        <v>1</v>
      </c>
      <c r="L2318" s="73">
        <v>1</v>
      </c>
      <c r="M2318" s="1">
        <v>1</v>
      </c>
      <c r="N2318" s="1" t="s">
        <v>1042</v>
      </c>
      <c r="O2318" s="1" t="s">
        <v>1484</v>
      </c>
      <c r="P2318" s="1">
        <v>40201060</v>
      </c>
      <c r="Q2318" s="73">
        <v>249588059</v>
      </c>
      <c r="R2318" s="74">
        <v>58.84</v>
      </c>
      <c r="S2318" s="1" t="s">
        <v>1456</v>
      </c>
      <c r="T2318" s="75">
        <v>0.92136177270005104</v>
      </c>
      <c r="U2318" s="76">
        <v>15939191126.329599</v>
      </c>
      <c r="V2318" s="77">
        <v>15939191126.329599</v>
      </c>
      <c r="W2318" s="77">
        <v>15939191126.329599</v>
      </c>
      <c r="X2318" s="76">
        <v>2.4987372732299999E-2</v>
      </c>
      <c r="Y2318" s="71">
        <v>0</v>
      </c>
      <c r="Z2318" s="71">
        <v>1</v>
      </c>
      <c r="AA2318" s="71">
        <v>0</v>
      </c>
      <c r="AB2318" s="71">
        <v>0</v>
      </c>
      <c r="AC2318" s="73">
        <v>0</v>
      </c>
      <c r="AD2318" s="73">
        <v>1</v>
      </c>
      <c r="AE2318" s="1" t="s">
        <v>1457</v>
      </c>
      <c r="AF2318" s="1" t="s">
        <v>1450</v>
      </c>
      <c r="AG2318" s="1" t="s">
        <v>1451</v>
      </c>
      <c r="AI2318" s="2" t="str">
        <f>INDEX('ISO2-ISO3'!$D$1:$D$249, MATCH($N2318, 'ISO2-ISO3'!$C$1:$C$249, 0))</f>
        <v>FRA</v>
      </c>
      <c r="AJ2318" s="2" t="str">
        <f>INDEX('WB Country Groups'!$C$2:$C$219, MATCH($AI2318, 'WB Country Groups'!$B$2:$B$219, 0))</f>
        <v>Europe &amp; Central Asia</v>
      </c>
    </row>
    <row r="2319" spans="1:36">
      <c r="A2319" s="70">
        <v>45169</v>
      </c>
      <c r="B2319" s="70">
        <v>45169</v>
      </c>
      <c r="C2319" s="71">
        <v>892400</v>
      </c>
      <c r="D2319" s="1" t="s">
        <v>9932</v>
      </c>
      <c r="E2319" s="71">
        <v>6429301</v>
      </c>
      <c r="G2319" s="1" t="s">
        <v>9933</v>
      </c>
      <c r="H2319" s="72" t="s">
        <v>9934</v>
      </c>
      <c r="I2319" s="1" t="s">
        <v>9935</v>
      </c>
      <c r="J2319" s="73">
        <v>0.55000000000000004</v>
      </c>
      <c r="K2319" s="73">
        <v>0.55000000000000004</v>
      </c>
      <c r="L2319" s="73">
        <v>0.55000000000000004</v>
      </c>
      <c r="M2319" s="1">
        <v>1</v>
      </c>
      <c r="N2319" s="1" t="s">
        <v>1129</v>
      </c>
      <c r="O2319" s="1" t="s">
        <v>1447</v>
      </c>
      <c r="P2319" s="1">
        <v>35202010</v>
      </c>
      <c r="Q2319" s="73">
        <v>12562158</v>
      </c>
      <c r="R2319" s="74">
        <v>294500</v>
      </c>
      <c r="S2319" s="1" t="s">
        <v>3451</v>
      </c>
      <c r="T2319" s="75">
        <v>1321.75</v>
      </c>
      <c r="U2319" s="76">
        <v>1539440546.28334</v>
      </c>
      <c r="V2319" s="77">
        <v>1539440546.28334</v>
      </c>
      <c r="W2319" s="77">
        <v>2798982811.4242501</v>
      </c>
      <c r="X2319" s="76">
        <v>2.4133329240999999E-3</v>
      </c>
      <c r="Y2319" s="71">
        <v>0</v>
      </c>
      <c r="Z2319" s="71">
        <v>1</v>
      </c>
      <c r="AA2319" s="71">
        <v>0</v>
      </c>
      <c r="AB2319" s="71">
        <v>0</v>
      </c>
      <c r="AC2319" s="73">
        <v>0</v>
      </c>
      <c r="AD2319" s="73">
        <v>1</v>
      </c>
      <c r="AE2319" s="1" t="s">
        <v>3452</v>
      </c>
      <c r="AF2319" s="1" t="s">
        <v>1450</v>
      </c>
      <c r="AG2319" s="1" t="s">
        <v>1451</v>
      </c>
      <c r="AI2319" s="2" t="str">
        <f>INDEX('ISO2-ISO3'!$D$1:$D$249, MATCH($N2319, 'ISO2-ISO3'!$C$1:$C$249, 0))</f>
        <v>KOR</v>
      </c>
      <c r="AJ2319" s="2" t="str">
        <f>INDEX('WB Country Groups'!$C$2:$C$219, MATCH($AI2319, 'WB Country Groups'!$B$2:$B$219, 0))</f>
        <v>East Asia &amp; Pacific</v>
      </c>
    </row>
    <row r="2320" spans="1:36">
      <c r="A2320" s="70">
        <v>45169</v>
      </c>
      <c r="B2320" s="70">
        <v>45169</v>
      </c>
      <c r="C2320" s="71">
        <v>892400</v>
      </c>
      <c r="D2320" s="1" t="s">
        <v>9936</v>
      </c>
      <c r="E2320" s="71">
        <v>6430602</v>
      </c>
      <c r="G2320" s="1" t="s">
        <v>9937</v>
      </c>
      <c r="H2320" s="72" t="s">
        <v>9938</v>
      </c>
      <c r="I2320" s="1" t="s">
        <v>9939</v>
      </c>
      <c r="J2320" s="73">
        <v>0.7</v>
      </c>
      <c r="K2320" s="73">
        <v>0.3</v>
      </c>
      <c r="L2320" s="73">
        <v>0.06</v>
      </c>
      <c r="M2320" s="1">
        <v>0.2</v>
      </c>
      <c r="N2320" s="1" t="s">
        <v>975</v>
      </c>
      <c r="O2320" s="1" t="s">
        <v>1474</v>
      </c>
      <c r="P2320" s="1">
        <v>45203015</v>
      </c>
      <c r="Q2320" s="73">
        <v>1709867327</v>
      </c>
      <c r="R2320" s="74">
        <v>18.8</v>
      </c>
      <c r="S2320" s="1" t="s">
        <v>3323</v>
      </c>
      <c r="T2320" s="75">
        <v>7.2785000000000002</v>
      </c>
      <c r="U2320" s="76">
        <v>264990086.53651199</v>
      </c>
      <c r="V2320" s="77">
        <v>264990086.53651199</v>
      </c>
      <c r="W2320" s="77">
        <v>4409413424.5425396</v>
      </c>
      <c r="X2320" s="76">
        <v>4.154166927E-4</v>
      </c>
      <c r="Y2320" s="71">
        <v>0</v>
      </c>
      <c r="Z2320" s="71">
        <v>1</v>
      </c>
      <c r="AA2320" s="71">
        <v>0</v>
      </c>
      <c r="AB2320" s="71">
        <v>0</v>
      </c>
      <c r="AC2320" s="73">
        <v>0</v>
      </c>
      <c r="AD2320" s="73">
        <v>1</v>
      </c>
      <c r="AE2320" s="1" t="s">
        <v>3412</v>
      </c>
      <c r="AF2320" s="1" t="s">
        <v>1450</v>
      </c>
      <c r="AG2320" s="1" t="s">
        <v>1585</v>
      </c>
      <c r="AI2320" s="2" t="str">
        <f>INDEX('ISO2-ISO3'!$D$1:$D$249, MATCH($N2320, 'ISO2-ISO3'!$C$1:$C$249, 0))</f>
        <v>CHN</v>
      </c>
      <c r="AJ2320" s="2" t="str">
        <f>INDEX('WB Country Groups'!$C$2:$C$219, MATCH($AI2320, 'WB Country Groups'!$B$2:$B$219, 0))</f>
        <v>East Asia &amp; Pacific</v>
      </c>
    </row>
    <row r="2321" spans="1:36">
      <c r="A2321" s="70">
        <v>45169</v>
      </c>
      <c r="B2321" s="70">
        <v>45169</v>
      </c>
      <c r="C2321" s="71">
        <v>892400</v>
      </c>
      <c r="D2321" s="1" t="s">
        <v>9940</v>
      </c>
      <c r="E2321" s="71">
        <v>6430902</v>
      </c>
      <c r="G2321" s="1" t="s">
        <v>9941</v>
      </c>
      <c r="H2321" s="72" t="s">
        <v>9942</v>
      </c>
      <c r="I2321" s="1" t="s">
        <v>9943</v>
      </c>
      <c r="J2321" s="73">
        <v>0.8</v>
      </c>
      <c r="K2321" s="73">
        <v>0.3</v>
      </c>
      <c r="L2321" s="73">
        <v>0.06</v>
      </c>
      <c r="M2321" s="1">
        <v>0.2</v>
      </c>
      <c r="N2321" s="1" t="s">
        <v>975</v>
      </c>
      <c r="O2321" s="1" t="s">
        <v>1474</v>
      </c>
      <c r="P2321" s="1">
        <v>45103010</v>
      </c>
      <c r="Q2321" s="73">
        <v>2380308314</v>
      </c>
      <c r="R2321" s="74">
        <v>10.3</v>
      </c>
      <c r="S2321" s="1" t="s">
        <v>3323</v>
      </c>
      <c r="T2321" s="75">
        <v>7.2785000000000002</v>
      </c>
      <c r="U2321" s="76">
        <v>202106277.12468201</v>
      </c>
      <c r="V2321" s="77">
        <v>202106277.12468201</v>
      </c>
      <c r="W2321" s="77">
        <v>3363031965.4056101</v>
      </c>
      <c r="X2321" s="76">
        <v>3.168357063E-4</v>
      </c>
      <c r="Y2321" s="71">
        <v>0</v>
      </c>
      <c r="Z2321" s="71">
        <v>1</v>
      </c>
      <c r="AA2321" s="71">
        <v>0</v>
      </c>
      <c r="AB2321" s="71">
        <v>0</v>
      </c>
      <c r="AC2321" s="73">
        <v>0</v>
      </c>
      <c r="AD2321" s="73">
        <v>1</v>
      </c>
      <c r="AE2321" s="1" t="s">
        <v>3412</v>
      </c>
      <c r="AF2321" s="1" t="s">
        <v>1450</v>
      </c>
      <c r="AG2321" s="1" t="s">
        <v>1585</v>
      </c>
      <c r="AI2321" s="2" t="str">
        <f>INDEX('ISO2-ISO3'!$D$1:$D$249, MATCH($N2321, 'ISO2-ISO3'!$C$1:$C$249, 0))</f>
        <v>CHN</v>
      </c>
      <c r="AJ2321" s="2" t="str">
        <f>INDEX('WB Country Groups'!$C$2:$C$219, MATCH($AI2321, 'WB Country Groups'!$B$2:$B$219, 0))</f>
        <v>East Asia &amp; Pacific</v>
      </c>
    </row>
    <row r="2322" spans="1:36">
      <c r="A2322" s="70">
        <v>45169</v>
      </c>
      <c r="B2322" s="70">
        <v>45169</v>
      </c>
      <c r="C2322" s="71">
        <v>892400</v>
      </c>
      <c r="D2322" s="1" t="s">
        <v>9944</v>
      </c>
      <c r="E2322" s="71">
        <v>6431002</v>
      </c>
      <c r="G2322" s="1" t="s">
        <v>9945</v>
      </c>
      <c r="H2322" s="72" t="s">
        <v>9946</v>
      </c>
      <c r="I2322" s="1" t="s">
        <v>9947</v>
      </c>
      <c r="J2322" s="73">
        <v>0.7</v>
      </c>
      <c r="K2322" s="73">
        <v>0.3</v>
      </c>
      <c r="L2322" s="73">
        <v>0.06</v>
      </c>
      <c r="M2322" s="1">
        <v>0.2</v>
      </c>
      <c r="N2322" s="1" t="s">
        <v>975</v>
      </c>
      <c r="O2322" s="1" t="s">
        <v>1499</v>
      </c>
      <c r="P2322" s="1">
        <v>30202010</v>
      </c>
      <c r="Q2322" s="73">
        <v>4140741853</v>
      </c>
      <c r="R2322" s="74">
        <v>6.49</v>
      </c>
      <c r="S2322" s="1" t="s">
        <v>3323</v>
      </c>
      <c r="T2322" s="75">
        <v>7.2785000000000002</v>
      </c>
      <c r="U2322" s="76">
        <v>221529831.36061001</v>
      </c>
      <c r="V2322" s="77">
        <v>221529831.36061001</v>
      </c>
      <c r="W2322" s="77">
        <v>3686238323.4986701</v>
      </c>
      <c r="X2322" s="76">
        <v>3.4728540639999999E-4</v>
      </c>
      <c r="Y2322" s="71">
        <v>0</v>
      </c>
      <c r="Z2322" s="71">
        <v>1</v>
      </c>
      <c r="AA2322" s="71">
        <v>0</v>
      </c>
      <c r="AB2322" s="71">
        <v>0</v>
      </c>
      <c r="AC2322" s="73">
        <v>0.35</v>
      </c>
      <c r="AD2322" s="73">
        <v>0.65</v>
      </c>
      <c r="AE2322" s="1" t="s">
        <v>3412</v>
      </c>
      <c r="AF2322" s="1" t="s">
        <v>1450</v>
      </c>
      <c r="AG2322" s="1" t="s">
        <v>1585</v>
      </c>
      <c r="AI2322" s="2" t="str">
        <f>INDEX('ISO2-ISO3'!$D$1:$D$249, MATCH($N2322, 'ISO2-ISO3'!$C$1:$C$249, 0))</f>
        <v>CHN</v>
      </c>
      <c r="AJ2322" s="2" t="str">
        <f>INDEX('WB Country Groups'!$C$2:$C$219, MATCH($AI2322, 'WB Country Groups'!$B$2:$B$219, 0))</f>
        <v>East Asia &amp; Pacific</v>
      </c>
    </row>
    <row r="2323" spans="1:36">
      <c r="A2323" s="70">
        <v>45169</v>
      </c>
      <c r="B2323" s="70">
        <v>45169</v>
      </c>
      <c r="C2323" s="71">
        <v>892400</v>
      </c>
      <c r="D2323" s="1" t="s">
        <v>9948</v>
      </c>
      <c r="E2323" s="71">
        <v>6431801</v>
      </c>
      <c r="G2323" s="1" t="s">
        <v>9949</v>
      </c>
      <c r="H2323" s="72" t="s">
        <v>9950</v>
      </c>
      <c r="I2323" s="1" t="s">
        <v>9951</v>
      </c>
      <c r="J2323" s="73">
        <v>1</v>
      </c>
      <c r="K2323" s="73">
        <v>1</v>
      </c>
      <c r="L2323" s="73">
        <v>1</v>
      </c>
      <c r="M2323" s="1">
        <v>1</v>
      </c>
      <c r="N2323" s="1" t="s">
        <v>1311</v>
      </c>
      <c r="O2323" s="1" t="s">
        <v>1455</v>
      </c>
      <c r="P2323" s="1">
        <v>25301020</v>
      </c>
      <c r="Q2323" s="73">
        <v>450499205</v>
      </c>
      <c r="R2323" s="74">
        <v>63.3</v>
      </c>
      <c r="S2323" s="1" t="s">
        <v>1456</v>
      </c>
      <c r="T2323" s="75">
        <v>0.92136177270005104</v>
      </c>
      <c r="U2323" s="76">
        <v>30950491458.889301</v>
      </c>
      <c r="V2323" s="77">
        <v>30950491458.889301</v>
      </c>
      <c r="W2323" s="77">
        <v>30950491458.889301</v>
      </c>
      <c r="X2323" s="76">
        <v>4.8520120011300003E-2</v>
      </c>
      <c r="Y2323" s="71">
        <v>1</v>
      </c>
      <c r="Z2323" s="71">
        <v>0</v>
      </c>
      <c r="AA2323" s="71">
        <v>0</v>
      </c>
      <c r="AB2323" s="71">
        <v>0</v>
      </c>
      <c r="AC2323" s="73">
        <v>0</v>
      </c>
      <c r="AD2323" s="73">
        <v>1</v>
      </c>
      <c r="AE2323" s="1" t="s">
        <v>1647</v>
      </c>
      <c r="AF2323" s="1" t="s">
        <v>1450</v>
      </c>
      <c r="AG2323" s="1" t="s">
        <v>1585</v>
      </c>
      <c r="AI2323" s="2" t="str">
        <f>INDEX('ISO2-ISO3'!$D$1:$D$249, MATCH($N2323, 'ISO2-ISO3'!$C$1:$C$249, 0))</f>
        <v>ESP</v>
      </c>
      <c r="AJ2323" s="2" t="str">
        <f>INDEX('WB Country Groups'!$C$2:$C$219, MATCH($AI2323, 'WB Country Groups'!$B$2:$B$219, 0))</f>
        <v>Europe &amp; Central Asia</v>
      </c>
    </row>
    <row r="2324" spans="1:36">
      <c r="A2324" s="70">
        <v>45169</v>
      </c>
      <c r="B2324" s="70">
        <v>45169</v>
      </c>
      <c r="C2324" s="71">
        <v>892400</v>
      </c>
      <c r="D2324" s="1" t="s">
        <v>9952</v>
      </c>
      <c r="E2324" s="71">
        <v>6432802</v>
      </c>
      <c r="G2324" s="1" t="s">
        <v>9953</v>
      </c>
      <c r="H2324" s="72" t="s">
        <v>9954</v>
      </c>
      <c r="I2324" s="1" t="s">
        <v>9955</v>
      </c>
      <c r="J2324" s="73">
        <v>0.35</v>
      </c>
      <c r="K2324" s="73">
        <v>0.3</v>
      </c>
      <c r="L2324" s="73">
        <v>0.06</v>
      </c>
      <c r="M2324" s="1">
        <v>0.2</v>
      </c>
      <c r="N2324" s="1" t="s">
        <v>975</v>
      </c>
      <c r="O2324" s="1" t="s">
        <v>1462</v>
      </c>
      <c r="P2324" s="1">
        <v>15101040</v>
      </c>
      <c r="Q2324" s="73">
        <v>984543783</v>
      </c>
      <c r="R2324" s="74">
        <v>30.61</v>
      </c>
      <c r="S2324" s="1" t="s">
        <v>3323</v>
      </c>
      <c r="T2324" s="75">
        <v>7.2785000000000002</v>
      </c>
      <c r="U2324" s="76">
        <v>248432109.89322001</v>
      </c>
      <c r="V2324" s="77">
        <v>248432109.89322001</v>
      </c>
      <c r="W2324" s="77">
        <v>4133890043.8437901</v>
      </c>
      <c r="X2324" s="76">
        <v>3.8945926929999998E-4</v>
      </c>
      <c r="Y2324" s="71">
        <v>0</v>
      </c>
      <c r="Z2324" s="71">
        <v>1</v>
      </c>
      <c r="AA2324" s="71">
        <v>0</v>
      </c>
      <c r="AB2324" s="71">
        <v>0</v>
      </c>
      <c r="AC2324" s="73">
        <v>0</v>
      </c>
      <c r="AD2324" s="73">
        <v>1</v>
      </c>
      <c r="AE2324" s="1" t="s">
        <v>3412</v>
      </c>
      <c r="AF2324" s="1" t="s">
        <v>1450</v>
      </c>
      <c r="AG2324" s="1" t="s">
        <v>1585</v>
      </c>
      <c r="AI2324" s="2" t="str">
        <f>INDEX('ISO2-ISO3'!$D$1:$D$249, MATCH($N2324, 'ISO2-ISO3'!$C$1:$C$249, 0))</f>
        <v>CHN</v>
      </c>
      <c r="AJ2324" s="2" t="str">
        <f>INDEX('WB Country Groups'!$C$2:$C$219, MATCH($AI2324, 'WB Country Groups'!$B$2:$B$219, 0))</f>
        <v>East Asia &amp; Pacific</v>
      </c>
    </row>
    <row r="2325" spans="1:36">
      <c r="A2325" s="70">
        <v>45169</v>
      </c>
      <c r="B2325" s="70">
        <v>45169</v>
      </c>
      <c r="C2325" s="71">
        <v>892400</v>
      </c>
      <c r="D2325" s="1" t="s">
        <v>9956</v>
      </c>
      <c r="E2325" s="71">
        <v>6433102</v>
      </c>
      <c r="G2325" s="1" t="s">
        <v>9957</v>
      </c>
      <c r="H2325" s="72" t="s">
        <v>9958</v>
      </c>
      <c r="I2325" s="1" t="s">
        <v>9959</v>
      </c>
      <c r="J2325" s="73">
        <v>0.65</v>
      </c>
      <c r="K2325" s="73">
        <v>0.3</v>
      </c>
      <c r="L2325" s="73">
        <v>0.06</v>
      </c>
      <c r="M2325" s="1">
        <v>0.2</v>
      </c>
      <c r="N2325" s="1" t="s">
        <v>975</v>
      </c>
      <c r="O2325" s="1" t="s">
        <v>1447</v>
      </c>
      <c r="P2325" s="1">
        <v>35202010</v>
      </c>
      <c r="Q2325" s="73">
        <v>1471269780</v>
      </c>
      <c r="R2325" s="74">
        <v>27.1</v>
      </c>
      <c r="S2325" s="1" t="s">
        <v>3323</v>
      </c>
      <c r="T2325" s="75">
        <v>7.2785000000000002</v>
      </c>
      <c r="U2325" s="76">
        <v>328678252.70041901</v>
      </c>
      <c r="V2325" s="77">
        <v>328678252.70041901</v>
      </c>
      <c r="W2325" s="77">
        <v>5469179314.4221001</v>
      </c>
      <c r="X2325" s="76">
        <v>5.1525864419999998E-4</v>
      </c>
      <c r="Y2325" s="71">
        <v>0</v>
      </c>
      <c r="Z2325" s="71">
        <v>1</v>
      </c>
      <c r="AA2325" s="71">
        <v>0</v>
      </c>
      <c r="AB2325" s="71">
        <v>0</v>
      </c>
      <c r="AC2325" s="73">
        <v>0</v>
      </c>
      <c r="AD2325" s="73">
        <v>1</v>
      </c>
      <c r="AE2325" s="1" t="s">
        <v>3412</v>
      </c>
      <c r="AF2325" s="1" t="s">
        <v>1450</v>
      </c>
      <c r="AG2325" s="1" t="s">
        <v>1585</v>
      </c>
      <c r="AI2325" s="2" t="str">
        <f>INDEX('ISO2-ISO3'!$D$1:$D$249, MATCH($N2325, 'ISO2-ISO3'!$C$1:$C$249, 0))</f>
        <v>CHN</v>
      </c>
      <c r="AJ2325" s="2" t="str">
        <f>INDEX('WB Country Groups'!$C$2:$C$219, MATCH($AI2325, 'WB Country Groups'!$B$2:$B$219, 0))</f>
        <v>East Asia &amp; Pacific</v>
      </c>
    </row>
    <row r="2326" spans="1:36">
      <c r="A2326" s="70">
        <v>45169</v>
      </c>
      <c r="B2326" s="70">
        <v>45169</v>
      </c>
      <c r="C2326" s="71">
        <v>892400</v>
      </c>
      <c r="D2326" s="1" t="s">
        <v>9960</v>
      </c>
      <c r="E2326" s="71">
        <v>6433201</v>
      </c>
      <c r="G2326" s="1" t="s">
        <v>9961</v>
      </c>
      <c r="H2326" s="72" t="s">
        <v>9962</v>
      </c>
      <c r="I2326" s="1" t="s">
        <v>9963</v>
      </c>
      <c r="J2326" s="73">
        <v>0.35</v>
      </c>
      <c r="K2326" s="73">
        <v>0.35</v>
      </c>
      <c r="L2326" s="73">
        <v>0.35</v>
      </c>
      <c r="M2326" s="1">
        <v>1</v>
      </c>
      <c r="N2326" s="1" t="s">
        <v>1109</v>
      </c>
      <c r="O2326" s="1" t="s">
        <v>1564</v>
      </c>
      <c r="P2326" s="1">
        <v>60201020</v>
      </c>
      <c r="Q2326" s="73">
        <v>121256000</v>
      </c>
      <c r="R2326" s="74">
        <v>204.2</v>
      </c>
      <c r="S2326" s="1" t="s">
        <v>4137</v>
      </c>
      <c r="T2326" s="75">
        <v>3.7982999999999998</v>
      </c>
      <c r="U2326" s="76">
        <v>2281590795.88237</v>
      </c>
      <c r="V2326" s="77">
        <v>2281590795.88237</v>
      </c>
      <c r="W2326" s="77">
        <v>6518830845.37819</v>
      </c>
      <c r="X2326" s="76">
        <v>3.5767787202999998E-3</v>
      </c>
      <c r="Y2326" s="71">
        <v>0</v>
      </c>
      <c r="Z2326" s="71">
        <v>1</v>
      </c>
      <c r="AA2326" s="71">
        <v>0</v>
      </c>
      <c r="AB2326" s="71">
        <v>0</v>
      </c>
      <c r="AC2326" s="73">
        <v>0</v>
      </c>
      <c r="AD2326" s="73">
        <v>1</v>
      </c>
      <c r="AE2326" s="1" t="s">
        <v>4138</v>
      </c>
      <c r="AF2326" s="1" t="s">
        <v>1450</v>
      </c>
      <c r="AG2326" s="1" t="s">
        <v>1451</v>
      </c>
      <c r="AI2326" s="2" t="str">
        <f>INDEX('ISO2-ISO3'!$D$1:$D$249, MATCH($N2326, 'ISO2-ISO3'!$C$1:$C$249, 0))</f>
        <v>ISR</v>
      </c>
      <c r="AJ2326" s="2" t="str">
        <f>INDEX('WB Country Groups'!$C$2:$C$219, MATCH($AI2326, 'WB Country Groups'!$B$2:$B$219, 0))</f>
        <v>Middle East &amp; North Africa</v>
      </c>
    </row>
    <row r="2327" spans="1:36">
      <c r="A2327" s="70">
        <v>45169</v>
      </c>
      <c r="B2327" s="70">
        <v>45169</v>
      </c>
      <c r="C2327" s="71">
        <v>892400</v>
      </c>
      <c r="D2327" s="1" t="s">
        <v>9964</v>
      </c>
      <c r="E2327" s="71">
        <v>6433902</v>
      </c>
      <c r="G2327" s="1" t="s">
        <v>9965</v>
      </c>
      <c r="H2327" s="72" t="s">
        <v>9966</v>
      </c>
      <c r="I2327" s="1" t="s">
        <v>9967</v>
      </c>
      <c r="J2327" s="73">
        <v>0.95</v>
      </c>
      <c r="K2327" s="73">
        <v>0.95</v>
      </c>
      <c r="L2327" s="73">
        <v>0.95</v>
      </c>
      <c r="M2327" s="1">
        <v>1</v>
      </c>
      <c r="N2327" s="1" t="s">
        <v>975</v>
      </c>
      <c r="O2327" s="1" t="s">
        <v>1484</v>
      </c>
      <c r="P2327" s="1">
        <v>40101010</v>
      </c>
      <c r="Q2327" s="73">
        <v>30738823096</v>
      </c>
      <c r="R2327" s="74">
        <v>2.69</v>
      </c>
      <c r="S2327" s="1" t="s">
        <v>1565</v>
      </c>
      <c r="T2327" s="75">
        <v>7.8417500000000002</v>
      </c>
      <c r="U2327" s="76">
        <v>10017287266.4683</v>
      </c>
      <c r="V2327" s="77">
        <v>10017287266.4683</v>
      </c>
      <c r="W2327" s="77">
        <v>162060928000.078</v>
      </c>
      <c r="X2327" s="76">
        <v>1.5703788775100001E-2</v>
      </c>
      <c r="Y2327" s="71">
        <v>1</v>
      </c>
      <c r="Z2327" s="71">
        <v>0</v>
      </c>
      <c r="AA2327" s="71">
        <v>0</v>
      </c>
      <c r="AB2327" s="71">
        <v>0</v>
      </c>
      <c r="AC2327" s="73">
        <v>1</v>
      </c>
      <c r="AD2327" s="73">
        <v>0</v>
      </c>
      <c r="AE2327" s="1" t="s">
        <v>1566</v>
      </c>
      <c r="AF2327" s="1" t="s">
        <v>1450</v>
      </c>
      <c r="AG2327" s="1" t="s">
        <v>3494</v>
      </c>
      <c r="AI2327" s="2" t="str">
        <f>INDEX('ISO2-ISO3'!$D$1:$D$249, MATCH($N2327, 'ISO2-ISO3'!$C$1:$C$249, 0))</f>
        <v>CHN</v>
      </c>
      <c r="AJ2327" s="2" t="str">
        <f>INDEX('WB Country Groups'!$C$2:$C$219, MATCH($AI2327, 'WB Country Groups'!$B$2:$B$219, 0))</f>
        <v>East Asia &amp; Pacific</v>
      </c>
    </row>
    <row r="2328" spans="1:36">
      <c r="A2328" s="70">
        <v>45169</v>
      </c>
      <c r="B2328" s="70">
        <v>45169</v>
      </c>
      <c r="C2328" s="71">
        <v>892400</v>
      </c>
      <c r="D2328" s="1" t="s">
        <v>9968</v>
      </c>
      <c r="E2328" s="71">
        <v>6433903</v>
      </c>
      <c r="G2328" s="1" t="s">
        <v>9969</v>
      </c>
      <c r="H2328" s="72" t="s">
        <v>9970</v>
      </c>
      <c r="I2328" s="1" t="s">
        <v>9971</v>
      </c>
      <c r="J2328" s="73">
        <v>0.08</v>
      </c>
      <c r="K2328" s="73">
        <v>0.08</v>
      </c>
      <c r="L2328" s="73">
        <v>1.6E-2</v>
      </c>
      <c r="M2328" s="1">
        <v>0.2</v>
      </c>
      <c r="N2328" s="1" t="s">
        <v>975</v>
      </c>
      <c r="O2328" s="1" t="s">
        <v>1484</v>
      </c>
      <c r="P2328" s="1">
        <v>40101010</v>
      </c>
      <c r="Q2328" s="73">
        <v>319244210773</v>
      </c>
      <c r="R2328" s="74">
        <v>3.46</v>
      </c>
      <c r="S2328" s="1" t="s">
        <v>3323</v>
      </c>
      <c r="T2328" s="75">
        <v>7.2785000000000002</v>
      </c>
      <c r="U2328" s="76">
        <v>2428159580.7368698</v>
      </c>
      <c r="V2328" s="77">
        <v>2428159580.7368698</v>
      </c>
      <c r="W2328" s="77">
        <v>162060928000.078</v>
      </c>
      <c r="X2328" s="76">
        <v>3.8065500323E-3</v>
      </c>
      <c r="Y2328" s="71">
        <v>1</v>
      </c>
      <c r="Z2328" s="71">
        <v>0</v>
      </c>
      <c r="AA2328" s="71">
        <v>0</v>
      </c>
      <c r="AB2328" s="71">
        <v>0</v>
      </c>
      <c r="AC2328" s="73">
        <v>1</v>
      </c>
      <c r="AD2328" s="73">
        <v>0</v>
      </c>
      <c r="AE2328" s="1" t="s">
        <v>3324</v>
      </c>
      <c r="AF2328" s="1" t="s">
        <v>1450</v>
      </c>
      <c r="AG2328" s="1" t="s">
        <v>1585</v>
      </c>
      <c r="AI2328" s="2" t="str">
        <f>INDEX('ISO2-ISO3'!$D$1:$D$249, MATCH($N2328, 'ISO2-ISO3'!$C$1:$C$249, 0))</f>
        <v>CHN</v>
      </c>
      <c r="AJ2328" s="2" t="str">
        <f>INDEX('WB Country Groups'!$C$2:$C$219, MATCH($AI2328, 'WB Country Groups'!$B$2:$B$219, 0))</f>
        <v>East Asia &amp; Pacific</v>
      </c>
    </row>
    <row r="2329" spans="1:36">
      <c r="A2329" s="70">
        <v>45169</v>
      </c>
      <c r="B2329" s="70">
        <v>45169</v>
      </c>
      <c r="C2329" s="71">
        <v>892400</v>
      </c>
      <c r="D2329" s="1" t="s">
        <v>9972</v>
      </c>
      <c r="E2329" s="71">
        <v>6434001</v>
      </c>
      <c r="G2329" s="1" t="s">
        <v>9973</v>
      </c>
      <c r="H2329" s="72">
        <v>6160038</v>
      </c>
      <c r="I2329" s="1" t="s">
        <v>9974</v>
      </c>
      <c r="J2329" s="73">
        <v>0.8</v>
      </c>
      <c r="K2329" s="73">
        <v>0.8</v>
      </c>
      <c r="L2329" s="73">
        <v>0.8</v>
      </c>
      <c r="M2329" s="1">
        <v>1</v>
      </c>
      <c r="N2329" s="1" t="s">
        <v>1203</v>
      </c>
      <c r="O2329" s="1" t="s">
        <v>1447</v>
      </c>
      <c r="P2329" s="1">
        <v>35102010</v>
      </c>
      <c r="Q2329" s="73">
        <v>191592897</v>
      </c>
      <c r="R2329" s="74">
        <v>37.950000000000003</v>
      </c>
      <c r="S2329" s="1" t="s">
        <v>3227</v>
      </c>
      <c r="T2329" s="75">
        <v>1.67940213284071</v>
      </c>
      <c r="U2329" s="76">
        <v>3463589952.1462102</v>
      </c>
      <c r="V2329" s="77">
        <v>3463589952.1462102</v>
      </c>
      <c r="W2329" s="77">
        <v>4329487440.1827698</v>
      </c>
      <c r="X2329" s="76">
        <v>5.4297619271E-3</v>
      </c>
      <c r="Y2329" s="71">
        <v>0</v>
      </c>
      <c r="Z2329" s="71">
        <v>1</v>
      </c>
      <c r="AA2329" s="71">
        <v>0</v>
      </c>
      <c r="AB2329" s="71">
        <v>0</v>
      </c>
      <c r="AC2329" s="73">
        <v>0.35</v>
      </c>
      <c r="AD2329" s="73">
        <v>0.65</v>
      </c>
      <c r="AE2329" s="1" t="s">
        <v>3228</v>
      </c>
      <c r="AF2329" s="1" t="s">
        <v>1450</v>
      </c>
      <c r="AG2329" s="1" t="s">
        <v>1451</v>
      </c>
      <c r="AI2329" s="2" t="str">
        <f>INDEX('ISO2-ISO3'!$D$1:$D$249, MATCH($N2329, 'ISO2-ISO3'!$C$1:$C$249, 0))</f>
        <v>NZL</v>
      </c>
      <c r="AJ2329" s="2" t="str">
        <f>INDEX('WB Country Groups'!$C$2:$C$219, MATCH($AI2329, 'WB Country Groups'!$B$2:$B$219, 0))</f>
        <v>East Asia &amp; Pacific</v>
      </c>
    </row>
    <row r="2330" spans="1:36">
      <c r="A2330" s="70">
        <v>45169</v>
      </c>
      <c r="B2330" s="70">
        <v>45169</v>
      </c>
      <c r="C2330" s="71">
        <v>892400</v>
      </c>
      <c r="D2330" s="1" t="s">
        <v>9975</v>
      </c>
      <c r="E2330" s="71">
        <v>6536903</v>
      </c>
      <c r="G2330" s="1" t="s">
        <v>9976</v>
      </c>
      <c r="H2330" s="72" t="s">
        <v>9977</v>
      </c>
      <c r="I2330" s="1" t="s">
        <v>9978</v>
      </c>
      <c r="J2330" s="73">
        <v>0.65</v>
      </c>
      <c r="K2330" s="73">
        <v>0.65</v>
      </c>
      <c r="L2330" s="73">
        <v>0.65</v>
      </c>
      <c r="M2330" s="1">
        <v>1</v>
      </c>
      <c r="N2330" s="1" t="s">
        <v>1322</v>
      </c>
      <c r="O2330" s="1" t="s">
        <v>1564</v>
      </c>
      <c r="P2330" s="1">
        <v>60201020</v>
      </c>
      <c r="Q2330" s="73">
        <v>293454259</v>
      </c>
      <c r="R2330" s="74">
        <v>228.1</v>
      </c>
      <c r="S2330" s="1" t="s">
        <v>1613</v>
      </c>
      <c r="T2330" s="75">
        <v>10.9499</v>
      </c>
      <c r="U2330" s="76">
        <v>3973460553.1223998</v>
      </c>
      <c r="V2330" s="77">
        <v>3973460553.1223998</v>
      </c>
      <c r="W2330" s="77">
        <v>6976590291.8200197</v>
      </c>
      <c r="X2330" s="76">
        <v>6.2290701637000003E-3</v>
      </c>
      <c r="Y2330" s="71">
        <v>0</v>
      </c>
      <c r="Z2330" s="71">
        <v>1</v>
      </c>
      <c r="AA2330" s="71">
        <v>0</v>
      </c>
      <c r="AB2330" s="71">
        <v>0</v>
      </c>
      <c r="AC2330" s="73">
        <v>0</v>
      </c>
      <c r="AD2330" s="73">
        <v>1</v>
      </c>
      <c r="AE2330" s="1" t="s">
        <v>1614</v>
      </c>
      <c r="AF2330" s="1" t="s">
        <v>1450</v>
      </c>
      <c r="AG2330" s="1" t="s">
        <v>1619</v>
      </c>
      <c r="AI2330" s="2" t="str">
        <f>INDEX('ISO2-ISO3'!$D$1:$D$249, MATCH($N2330, 'ISO2-ISO3'!$C$1:$C$249, 0))</f>
        <v>SWE</v>
      </c>
      <c r="AJ2330" s="2" t="str">
        <f>INDEX('WB Country Groups'!$C$2:$C$219, MATCH($AI2330, 'WB Country Groups'!$B$2:$B$219, 0))</f>
        <v>Europe &amp; Central Asia</v>
      </c>
    </row>
    <row r="2331" spans="1:36">
      <c r="A2331" s="70">
        <v>45169</v>
      </c>
      <c r="B2331" s="70">
        <v>45169</v>
      </c>
      <c r="C2331" s="71">
        <v>892400</v>
      </c>
      <c r="D2331" s="1" t="s">
        <v>9979</v>
      </c>
      <c r="E2331" s="71">
        <v>6573001</v>
      </c>
      <c r="G2331" s="1" t="s">
        <v>9980</v>
      </c>
      <c r="H2331" s="72" t="s">
        <v>9981</v>
      </c>
      <c r="I2331" s="1" t="s">
        <v>9982</v>
      </c>
      <c r="J2331" s="73">
        <v>0.95</v>
      </c>
      <c r="K2331" s="73">
        <v>0.95</v>
      </c>
      <c r="L2331" s="73">
        <v>0.95</v>
      </c>
      <c r="M2331" s="1">
        <v>1</v>
      </c>
      <c r="N2331" s="1" t="s">
        <v>975</v>
      </c>
      <c r="O2331" s="1" t="s">
        <v>1455</v>
      </c>
      <c r="P2331" s="1">
        <v>25102010</v>
      </c>
      <c r="Q2331" s="73">
        <v>3098620305</v>
      </c>
      <c r="R2331" s="74">
        <v>4.13</v>
      </c>
      <c r="S2331" s="1" t="s">
        <v>1565</v>
      </c>
      <c r="T2331" s="75">
        <v>7.8417500000000002</v>
      </c>
      <c r="U2331" s="76">
        <v>1550347405.4474399</v>
      </c>
      <c r="V2331" s="77">
        <v>1550347405.4474399</v>
      </c>
      <c r="W2331" s="77">
        <v>11842040732.739799</v>
      </c>
      <c r="X2331" s="76">
        <v>2.4304312670000001E-3</v>
      </c>
      <c r="Y2331" s="71">
        <v>1</v>
      </c>
      <c r="Z2331" s="71">
        <v>0</v>
      </c>
      <c r="AA2331" s="71">
        <v>0</v>
      </c>
      <c r="AB2331" s="71">
        <v>0</v>
      </c>
      <c r="AC2331" s="73">
        <v>1</v>
      </c>
      <c r="AD2331" s="73">
        <v>0</v>
      </c>
      <c r="AE2331" s="1" t="s">
        <v>1566</v>
      </c>
      <c r="AF2331" s="1" t="s">
        <v>1450</v>
      </c>
      <c r="AG2331" s="1" t="s">
        <v>3494</v>
      </c>
      <c r="AI2331" s="2" t="str">
        <f>INDEX('ISO2-ISO3'!$D$1:$D$249, MATCH($N2331, 'ISO2-ISO3'!$C$1:$C$249, 0))</f>
        <v>CHN</v>
      </c>
      <c r="AJ2331" s="2" t="str">
        <f>INDEX('WB Country Groups'!$C$2:$C$219, MATCH($AI2331, 'WB Country Groups'!$B$2:$B$219, 0))</f>
        <v>East Asia &amp; Pacific</v>
      </c>
    </row>
    <row r="2332" spans="1:36">
      <c r="A2332" s="70">
        <v>45169</v>
      </c>
      <c r="B2332" s="70">
        <v>45169</v>
      </c>
      <c r="C2332" s="71">
        <v>892400</v>
      </c>
      <c r="D2332" s="1" t="s">
        <v>9983</v>
      </c>
      <c r="E2332" s="71">
        <v>6573004</v>
      </c>
      <c r="G2332" s="1" t="s">
        <v>9984</v>
      </c>
      <c r="H2332" s="72" t="s">
        <v>9985</v>
      </c>
      <c r="I2332" s="1" t="s">
        <v>9986</v>
      </c>
      <c r="J2332" s="73">
        <v>0.2</v>
      </c>
      <c r="K2332" s="73">
        <v>0.2</v>
      </c>
      <c r="L2332" s="73">
        <v>0.04</v>
      </c>
      <c r="M2332" s="1">
        <v>0.2</v>
      </c>
      <c r="N2332" s="1" t="s">
        <v>975</v>
      </c>
      <c r="O2332" s="1" t="s">
        <v>1455</v>
      </c>
      <c r="P2332" s="1">
        <v>25102010</v>
      </c>
      <c r="Q2332" s="73">
        <v>7384289936</v>
      </c>
      <c r="R2332" s="74">
        <v>10.08</v>
      </c>
      <c r="S2332" s="1" t="s">
        <v>3323</v>
      </c>
      <c r="T2332" s="75">
        <v>7.2785000000000002</v>
      </c>
      <c r="U2332" s="76">
        <v>409060342.405056</v>
      </c>
      <c r="V2332" s="77">
        <v>409060342.405056</v>
      </c>
      <c r="W2332" s="77">
        <v>11842040732.739799</v>
      </c>
      <c r="X2332" s="76">
        <v>6.4127113880000004E-4</v>
      </c>
      <c r="Y2332" s="71">
        <v>1</v>
      </c>
      <c r="Z2332" s="71">
        <v>0</v>
      </c>
      <c r="AA2332" s="71">
        <v>0</v>
      </c>
      <c r="AB2332" s="71">
        <v>0</v>
      </c>
      <c r="AC2332" s="73">
        <v>1</v>
      </c>
      <c r="AD2332" s="73">
        <v>0</v>
      </c>
      <c r="AE2332" s="1" t="s">
        <v>3324</v>
      </c>
      <c r="AF2332" s="1" t="s">
        <v>1450</v>
      </c>
      <c r="AG2332" s="1" t="s">
        <v>1585</v>
      </c>
      <c r="AI2332" s="2" t="str">
        <f>INDEX('ISO2-ISO3'!$D$1:$D$249, MATCH($N2332, 'ISO2-ISO3'!$C$1:$C$249, 0))</f>
        <v>CHN</v>
      </c>
      <c r="AJ2332" s="2" t="str">
        <f>INDEX('WB Country Groups'!$C$2:$C$219, MATCH($AI2332, 'WB Country Groups'!$B$2:$B$219, 0))</f>
        <v>East Asia &amp; Pacific</v>
      </c>
    </row>
    <row r="2333" spans="1:36">
      <c r="A2333" s="70">
        <v>45169</v>
      </c>
      <c r="B2333" s="70">
        <v>45169</v>
      </c>
      <c r="C2333" s="71">
        <v>892400</v>
      </c>
      <c r="D2333" s="1" t="s">
        <v>9987</v>
      </c>
      <c r="E2333" s="71">
        <v>6578702</v>
      </c>
      <c r="G2333" s="1" t="s">
        <v>9988</v>
      </c>
      <c r="H2333" s="72" t="s">
        <v>9989</v>
      </c>
      <c r="I2333" s="1" t="s">
        <v>9990</v>
      </c>
      <c r="J2333" s="73">
        <v>0.25</v>
      </c>
      <c r="K2333" s="73">
        <v>0.25</v>
      </c>
      <c r="L2333" s="73">
        <v>0.25</v>
      </c>
      <c r="M2333" s="1">
        <v>1</v>
      </c>
      <c r="N2333" s="1" t="s">
        <v>975</v>
      </c>
      <c r="O2333" s="1" t="s">
        <v>1484</v>
      </c>
      <c r="P2333" s="1">
        <v>40101010</v>
      </c>
      <c r="Q2333" s="73">
        <v>12678735500</v>
      </c>
      <c r="R2333" s="74">
        <v>2.2599999999999998</v>
      </c>
      <c r="S2333" s="1" t="s">
        <v>1565</v>
      </c>
      <c r="T2333" s="75">
        <v>7.8417500000000002</v>
      </c>
      <c r="U2333" s="76">
        <v>913505984.95233798</v>
      </c>
      <c r="V2333" s="77">
        <v>913505984.95233798</v>
      </c>
      <c r="W2333" s="77">
        <v>22814611418.700199</v>
      </c>
      <c r="X2333" s="76">
        <v>1.4320748372999999E-3</v>
      </c>
      <c r="Y2333" s="71">
        <v>1</v>
      </c>
      <c r="Z2333" s="71">
        <v>0</v>
      </c>
      <c r="AA2333" s="71">
        <v>0</v>
      </c>
      <c r="AB2333" s="71">
        <v>0</v>
      </c>
      <c r="AC2333" s="73">
        <v>1</v>
      </c>
      <c r="AD2333" s="73">
        <v>0</v>
      </c>
      <c r="AE2333" s="1" t="s">
        <v>1566</v>
      </c>
      <c r="AF2333" s="1" t="s">
        <v>1450</v>
      </c>
      <c r="AG2333" s="1" t="s">
        <v>3494</v>
      </c>
      <c r="AI2333" s="2" t="str">
        <f>INDEX('ISO2-ISO3'!$D$1:$D$249, MATCH($N2333, 'ISO2-ISO3'!$C$1:$C$249, 0))</f>
        <v>CHN</v>
      </c>
      <c r="AJ2333" s="2" t="str">
        <f>INDEX('WB Country Groups'!$C$2:$C$219, MATCH($AI2333, 'WB Country Groups'!$B$2:$B$219, 0))</f>
        <v>East Asia &amp; Pacific</v>
      </c>
    </row>
    <row r="2334" spans="1:36">
      <c r="A2334" s="70">
        <v>45169</v>
      </c>
      <c r="B2334" s="70">
        <v>45169</v>
      </c>
      <c r="C2334" s="71">
        <v>892400</v>
      </c>
      <c r="D2334" s="1" t="s">
        <v>9991</v>
      </c>
      <c r="E2334" s="71">
        <v>6578703</v>
      </c>
      <c r="G2334" s="1" t="s">
        <v>9992</v>
      </c>
      <c r="H2334" s="72" t="s">
        <v>9993</v>
      </c>
      <c r="I2334" s="1" t="s">
        <v>9994</v>
      </c>
      <c r="J2334" s="73">
        <v>0.35</v>
      </c>
      <c r="K2334" s="73">
        <v>0.3</v>
      </c>
      <c r="L2334" s="73">
        <v>0.06</v>
      </c>
      <c r="M2334" s="1">
        <v>0.2</v>
      </c>
      <c r="N2334" s="1" t="s">
        <v>975</v>
      </c>
      <c r="O2334" s="1" t="s">
        <v>1484</v>
      </c>
      <c r="P2334" s="1">
        <v>40101010</v>
      </c>
      <c r="Q2334" s="73">
        <v>46406815561</v>
      </c>
      <c r="R2334" s="74">
        <v>3.01</v>
      </c>
      <c r="S2334" s="1" t="s">
        <v>3323</v>
      </c>
      <c r="T2334" s="75">
        <v>7.2785000000000002</v>
      </c>
      <c r="U2334" s="76">
        <v>1151483257.58283</v>
      </c>
      <c r="V2334" s="77">
        <v>1151483257.58283</v>
      </c>
      <c r="W2334" s="77">
        <v>22814611418.700199</v>
      </c>
      <c r="X2334" s="76">
        <v>1.8051443843000001E-3</v>
      </c>
      <c r="Y2334" s="71">
        <v>1</v>
      </c>
      <c r="Z2334" s="71">
        <v>0</v>
      </c>
      <c r="AA2334" s="71">
        <v>0</v>
      </c>
      <c r="AB2334" s="71">
        <v>0</v>
      </c>
      <c r="AC2334" s="73">
        <v>1</v>
      </c>
      <c r="AD2334" s="73">
        <v>0</v>
      </c>
      <c r="AE2334" s="1" t="s">
        <v>3324</v>
      </c>
      <c r="AF2334" s="1" t="s">
        <v>1450</v>
      </c>
      <c r="AG2334" s="1" t="s">
        <v>1585</v>
      </c>
      <c r="AI2334" s="2" t="str">
        <f>INDEX('ISO2-ISO3'!$D$1:$D$249, MATCH($N2334, 'ISO2-ISO3'!$C$1:$C$249, 0))</f>
        <v>CHN</v>
      </c>
      <c r="AJ2334" s="2" t="str">
        <f>INDEX('WB Country Groups'!$C$2:$C$219, MATCH($AI2334, 'WB Country Groups'!$B$2:$B$219, 0))</f>
        <v>East Asia &amp; Pacific</v>
      </c>
    </row>
    <row r="2335" spans="1:36">
      <c r="A2335" s="70">
        <v>45169</v>
      </c>
      <c r="B2335" s="70">
        <v>45169</v>
      </c>
      <c r="C2335" s="71">
        <v>892400</v>
      </c>
      <c r="D2335" s="1" t="s">
        <v>9995</v>
      </c>
      <c r="E2335" s="71">
        <v>6614501</v>
      </c>
      <c r="G2335" s="1" t="s">
        <v>9996</v>
      </c>
      <c r="H2335" s="72" t="s">
        <v>9997</v>
      </c>
      <c r="I2335" s="1" t="s">
        <v>9998</v>
      </c>
      <c r="J2335" s="73">
        <v>0.6</v>
      </c>
      <c r="K2335" s="73">
        <v>0.6</v>
      </c>
      <c r="L2335" s="73">
        <v>0.6</v>
      </c>
      <c r="M2335" s="1">
        <v>1</v>
      </c>
      <c r="N2335" s="1" t="s">
        <v>1322</v>
      </c>
      <c r="O2335" s="1" t="s">
        <v>1564</v>
      </c>
      <c r="P2335" s="1">
        <v>60201020</v>
      </c>
      <c r="Q2335" s="73">
        <v>1086623408</v>
      </c>
      <c r="R2335" s="74">
        <v>52.5</v>
      </c>
      <c r="S2335" s="1" t="s">
        <v>1613</v>
      </c>
      <c r="T2335" s="75">
        <v>10.9499</v>
      </c>
      <c r="U2335" s="76">
        <v>3125931501.8401999</v>
      </c>
      <c r="V2335" s="77">
        <v>3125931501.8401999</v>
      </c>
      <c r="W2335" s="77">
        <v>5532927759.1576204</v>
      </c>
      <c r="X2335" s="76">
        <v>4.9004253071999997E-3</v>
      </c>
      <c r="Y2335" s="71">
        <v>0</v>
      </c>
      <c r="Z2335" s="71">
        <v>1</v>
      </c>
      <c r="AA2335" s="71">
        <v>0</v>
      </c>
      <c r="AB2335" s="71">
        <v>0</v>
      </c>
      <c r="AC2335" s="73">
        <v>0.35</v>
      </c>
      <c r="AD2335" s="73">
        <v>0.65</v>
      </c>
      <c r="AE2335" s="1" t="s">
        <v>1614</v>
      </c>
      <c r="AF2335" s="1" t="s">
        <v>1450</v>
      </c>
      <c r="AG2335" s="1" t="s">
        <v>1619</v>
      </c>
      <c r="AI2335" s="2" t="str">
        <f>INDEX('ISO2-ISO3'!$D$1:$D$249, MATCH($N2335, 'ISO2-ISO3'!$C$1:$C$249, 0))</f>
        <v>SWE</v>
      </c>
      <c r="AJ2335" s="2" t="str">
        <f>INDEX('WB Country Groups'!$C$2:$C$219, MATCH($AI2335, 'WB Country Groups'!$B$2:$B$219, 0))</f>
        <v>Europe &amp; Central Asia</v>
      </c>
    </row>
    <row r="2336" spans="1:36">
      <c r="A2336" s="70">
        <v>45169</v>
      </c>
      <c r="B2336" s="70">
        <v>45169</v>
      </c>
      <c r="C2336" s="71">
        <v>892400</v>
      </c>
      <c r="D2336" s="1" t="s">
        <v>9999</v>
      </c>
      <c r="E2336" s="71">
        <v>6618601</v>
      </c>
      <c r="F2336" s="1" t="s">
        <v>10000</v>
      </c>
      <c r="G2336" s="1" t="s">
        <v>10001</v>
      </c>
      <c r="H2336" s="72" t="s">
        <v>10002</v>
      </c>
      <c r="I2336" s="1" t="s">
        <v>10003</v>
      </c>
      <c r="J2336" s="73">
        <v>0.9</v>
      </c>
      <c r="K2336" s="73">
        <v>0.9</v>
      </c>
      <c r="L2336" s="73">
        <v>0.9</v>
      </c>
      <c r="M2336" s="1">
        <v>1</v>
      </c>
      <c r="N2336" s="1" t="s">
        <v>1375</v>
      </c>
      <c r="O2336" s="1" t="s">
        <v>1455</v>
      </c>
      <c r="P2336" s="1">
        <v>25102010</v>
      </c>
      <c r="Q2336" s="73">
        <v>3169314178</v>
      </c>
      <c r="R2336" s="74">
        <v>258.08</v>
      </c>
      <c r="S2336" s="1" t="s">
        <v>1448</v>
      </c>
      <c r="T2336" s="75">
        <v>1</v>
      </c>
      <c r="U2336" s="76">
        <v>736142942752.41602</v>
      </c>
      <c r="V2336" s="77">
        <v>736142942752.41602</v>
      </c>
      <c r="W2336" s="77">
        <v>817936603058.23999</v>
      </c>
      <c r="X2336" s="76">
        <v>1.1540283286055999</v>
      </c>
      <c r="Y2336" s="71">
        <v>1</v>
      </c>
      <c r="Z2336" s="71">
        <v>0</v>
      </c>
      <c r="AA2336" s="71">
        <v>0</v>
      </c>
      <c r="AB2336" s="71">
        <v>0</v>
      </c>
      <c r="AC2336" s="73">
        <v>0</v>
      </c>
      <c r="AD2336" s="73">
        <v>1</v>
      </c>
      <c r="AE2336" s="1" t="s">
        <v>1475</v>
      </c>
      <c r="AF2336" s="1" t="s">
        <v>1450</v>
      </c>
      <c r="AG2336" s="1" t="s">
        <v>1451</v>
      </c>
      <c r="AI2336" s="2" t="str">
        <f>INDEX('ISO2-ISO3'!$D$1:$D$249, MATCH($N2336, 'ISO2-ISO3'!$C$1:$C$249, 0))</f>
        <v>USA</v>
      </c>
      <c r="AJ2336" s="2" t="str">
        <f>INDEX('WB Country Groups'!$C$2:$C$219, MATCH($AI2336, 'WB Country Groups'!$B$2:$B$219, 0))</f>
        <v>North America</v>
      </c>
    </row>
    <row r="2337" spans="1:36">
      <c r="A2337" s="70">
        <v>45169</v>
      </c>
      <c r="B2337" s="70">
        <v>45169</v>
      </c>
      <c r="C2337" s="71">
        <v>892400</v>
      </c>
      <c r="D2337" s="1" t="s">
        <v>10004</v>
      </c>
      <c r="E2337" s="71">
        <v>6624501</v>
      </c>
      <c r="G2337" s="1" t="s">
        <v>10005</v>
      </c>
      <c r="H2337" s="72">
        <v>6094018</v>
      </c>
      <c r="I2337" s="1" t="s">
        <v>10006</v>
      </c>
      <c r="J2337" s="73">
        <v>0.25</v>
      </c>
      <c r="K2337" s="73">
        <v>0.25</v>
      </c>
      <c r="L2337" s="73">
        <v>0.25</v>
      </c>
      <c r="M2337" s="1">
        <v>1</v>
      </c>
      <c r="N2337" s="1" t="s">
        <v>1337</v>
      </c>
      <c r="O2337" s="1" t="s">
        <v>1499</v>
      </c>
      <c r="P2337" s="1">
        <v>30101040</v>
      </c>
      <c r="Q2337" s="73">
        <v>4007796699</v>
      </c>
      <c r="R2337" s="74">
        <v>33.75</v>
      </c>
      <c r="S2337" s="1" t="s">
        <v>3341</v>
      </c>
      <c r="T2337" s="75">
        <v>35.017499999999998</v>
      </c>
      <c r="U2337" s="76">
        <v>965682434.434569</v>
      </c>
      <c r="V2337" s="77">
        <v>965682434.434569</v>
      </c>
      <c r="W2337" s="77">
        <v>3862729737.7382698</v>
      </c>
      <c r="X2337" s="76">
        <v>1.5138702296000001E-3</v>
      </c>
      <c r="Y2337" s="71">
        <v>0</v>
      </c>
      <c r="Z2337" s="71">
        <v>1</v>
      </c>
      <c r="AA2337" s="71">
        <v>0</v>
      </c>
      <c r="AB2337" s="71">
        <v>0</v>
      </c>
      <c r="AC2337" s="73">
        <v>0</v>
      </c>
      <c r="AD2337" s="73">
        <v>1</v>
      </c>
      <c r="AE2337" s="1" t="s">
        <v>3342</v>
      </c>
      <c r="AF2337" s="1" t="s">
        <v>1450</v>
      </c>
      <c r="AG2337" s="1" t="s">
        <v>1451</v>
      </c>
      <c r="AI2337" s="2" t="str">
        <f>INDEX('ISO2-ISO3'!$D$1:$D$249, MATCH($N2337, 'ISO2-ISO3'!$C$1:$C$249, 0))</f>
        <v>THA</v>
      </c>
      <c r="AJ2337" s="2" t="str">
        <f>INDEX('WB Country Groups'!$C$2:$C$219, MATCH($AI2337, 'WB Country Groups'!$B$2:$B$219, 0))</f>
        <v>East Asia &amp; Pacific</v>
      </c>
    </row>
    <row r="2338" spans="1:36">
      <c r="A2338" s="70">
        <v>45169</v>
      </c>
      <c r="B2338" s="70">
        <v>45169</v>
      </c>
      <c r="C2338" s="71">
        <v>892400</v>
      </c>
      <c r="D2338" s="1" t="s">
        <v>10007</v>
      </c>
      <c r="E2338" s="71">
        <v>6628501</v>
      </c>
      <c r="G2338" s="1" t="s">
        <v>10008</v>
      </c>
      <c r="H2338" s="72" t="s">
        <v>10009</v>
      </c>
      <c r="I2338" s="1" t="s">
        <v>10010</v>
      </c>
      <c r="J2338" s="73">
        <v>1</v>
      </c>
      <c r="K2338" s="73">
        <v>1</v>
      </c>
      <c r="L2338" s="73">
        <v>1</v>
      </c>
      <c r="M2338" s="1">
        <v>1</v>
      </c>
      <c r="N2338" s="1" t="s">
        <v>1058</v>
      </c>
      <c r="O2338" s="1" t="s">
        <v>1467</v>
      </c>
      <c r="P2338" s="1">
        <v>20107010</v>
      </c>
      <c r="Q2338" s="73">
        <v>154500000</v>
      </c>
      <c r="R2338" s="74">
        <v>74.739999999999995</v>
      </c>
      <c r="S2338" s="1" t="s">
        <v>1456</v>
      </c>
      <c r="T2338" s="75">
        <v>0.92136177270005104</v>
      </c>
      <c r="U2338" s="76">
        <v>12532894615.5</v>
      </c>
      <c r="V2338" s="77">
        <v>12532894615.5</v>
      </c>
      <c r="W2338" s="77">
        <v>12532894615.5</v>
      </c>
      <c r="X2338" s="76">
        <v>1.9647427945999999E-2</v>
      </c>
      <c r="Y2338" s="71">
        <v>0</v>
      </c>
      <c r="Z2338" s="71">
        <v>1</v>
      </c>
      <c r="AA2338" s="71">
        <v>0</v>
      </c>
      <c r="AB2338" s="71">
        <v>0</v>
      </c>
      <c r="AC2338" s="73">
        <v>0</v>
      </c>
      <c r="AD2338" s="73">
        <v>1</v>
      </c>
      <c r="AE2338" s="1" t="s">
        <v>1523</v>
      </c>
      <c r="AF2338" s="1" t="s">
        <v>1524</v>
      </c>
      <c r="AG2338" s="1" t="s">
        <v>1451</v>
      </c>
      <c r="AI2338" s="2" t="str">
        <f>INDEX('ISO2-ISO3'!$D$1:$D$249, MATCH($N2338, 'ISO2-ISO3'!$C$1:$C$249, 0))</f>
        <v>DEU</v>
      </c>
      <c r="AJ2338" s="2" t="str">
        <f>INDEX('WB Country Groups'!$C$2:$C$219, MATCH($AI2338, 'WB Country Groups'!$B$2:$B$219, 0))</f>
        <v>Europe &amp; Central Asia</v>
      </c>
    </row>
    <row r="2339" spans="1:36">
      <c r="A2339" s="70">
        <v>45169</v>
      </c>
      <c r="B2339" s="70">
        <v>45169</v>
      </c>
      <c r="C2339" s="71">
        <v>892400</v>
      </c>
      <c r="D2339" s="1" t="s">
        <v>10011</v>
      </c>
      <c r="E2339" s="71">
        <v>6629501</v>
      </c>
      <c r="G2339" s="1" t="s">
        <v>10012</v>
      </c>
      <c r="H2339" s="72" t="s">
        <v>10013</v>
      </c>
      <c r="I2339" s="1" t="s">
        <v>10014</v>
      </c>
      <c r="J2339" s="73">
        <v>0.2</v>
      </c>
      <c r="K2339" s="73">
        <v>0.2</v>
      </c>
      <c r="L2339" s="73">
        <v>0.2</v>
      </c>
      <c r="M2339" s="1">
        <v>1</v>
      </c>
      <c r="N2339" s="1" t="s">
        <v>1359</v>
      </c>
      <c r="O2339" s="1" t="s">
        <v>1462</v>
      </c>
      <c r="P2339" s="1">
        <v>15101010</v>
      </c>
      <c r="Q2339" s="73">
        <v>5295959799</v>
      </c>
      <c r="R2339" s="74">
        <v>52.75</v>
      </c>
      <c r="S2339" s="1" t="s">
        <v>3311</v>
      </c>
      <c r="T2339" s="75">
        <v>26.657550000000001</v>
      </c>
      <c r="U2339" s="76">
        <v>2095930641.76753</v>
      </c>
      <c r="V2339" s="77">
        <v>2095930641.76753</v>
      </c>
      <c r="W2339" s="77">
        <v>10479653208.837601</v>
      </c>
      <c r="X2339" s="76">
        <v>3.2857250879999998E-3</v>
      </c>
      <c r="Y2339" s="71">
        <v>1</v>
      </c>
      <c r="Z2339" s="71">
        <v>0</v>
      </c>
      <c r="AA2339" s="71">
        <v>0</v>
      </c>
      <c r="AB2339" s="71">
        <v>0</v>
      </c>
      <c r="AC2339" s="73">
        <v>0</v>
      </c>
      <c r="AD2339" s="73">
        <v>1</v>
      </c>
      <c r="AE2339" s="1" t="s">
        <v>3312</v>
      </c>
      <c r="AF2339" s="1" t="s">
        <v>1450</v>
      </c>
      <c r="AG2339" s="1" t="s">
        <v>1451</v>
      </c>
      <c r="AI2339" s="2" t="str">
        <f>INDEX('ISO2-ISO3'!$D$1:$D$249, MATCH($N2339, 'ISO2-ISO3'!$C$1:$C$249, 0))</f>
        <v>TUR</v>
      </c>
      <c r="AJ2339" s="2" t="str">
        <f>INDEX('WB Country Groups'!$C$2:$C$219, MATCH($AI2339, 'WB Country Groups'!$B$2:$B$219, 0))</f>
        <v>Europe &amp; Central Asia</v>
      </c>
    </row>
    <row r="2340" spans="1:36">
      <c r="A2340" s="70">
        <v>45169</v>
      </c>
      <c r="B2340" s="70">
        <v>45169</v>
      </c>
      <c r="C2340" s="71">
        <v>892400</v>
      </c>
      <c r="D2340" s="1" t="s">
        <v>10015</v>
      </c>
      <c r="E2340" s="71">
        <v>6632001</v>
      </c>
      <c r="G2340" s="1" t="s">
        <v>10016</v>
      </c>
      <c r="H2340" s="72" t="s">
        <v>10017</v>
      </c>
      <c r="I2340" s="1" t="s">
        <v>10018</v>
      </c>
      <c r="J2340" s="73">
        <v>0.7</v>
      </c>
      <c r="K2340" s="73">
        <v>0.7</v>
      </c>
      <c r="L2340" s="73">
        <v>0.7</v>
      </c>
      <c r="M2340" s="1">
        <v>1</v>
      </c>
      <c r="N2340" s="1" t="s">
        <v>1369</v>
      </c>
      <c r="O2340" s="1" t="s">
        <v>1499</v>
      </c>
      <c r="P2340" s="1">
        <v>30101030</v>
      </c>
      <c r="Q2340" s="73">
        <v>826474749</v>
      </c>
      <c r="R2340" s="74">
        <v>8.7159999999999993</v>
      </c>
      <c r="S2340" s="1" t="s">
        <v>1669</v>
      </c>
      <c r="T2340" s="75">
        <v>0.78917255257862096</v>
      </c>
      <c r="U2340" s="76">
        <v>6389588337.9654703</v>
      </c>
      <c r="V2340" s="77">
        <v>6389588337.9654703</v>
      </c>
      <c r="W2340" s="77">
        <v>9127983339.9506702</v>
      </c>
      <c r="X2340" s="76">
        <v>1.00167583249E-2</v>
      </c>
      <c r="Y2340" s="71">
        <v>0</v>
      </c>
      <c r="Z2340" s="71">
        <v>1</v>
      </c>
      <c r="AA2340" s="71">
        <v>0</v>
      </c>
      <c r="AB2340" s="71">
        <v>0</v>
      </c>
      <c r="AC2340" s="73">
        <v>0.5</v>
      </c>
      <c r="AD2340" s="73">
        <v>0.5</v>
      </c>
      <c r="AE2340" s="1" t="s">
        <v>1670</v>
      </c>
      <c r="AF2340" s="1" t="s">
        <v>1450</v>
      </c>
      <c r="AG2340" s="1" t="s">
        <v>1451</v>
      </c>
      <c r="AI2340" s="2" t="str">
        <f>INDEX('ISO2-ISO3'!$D$1:$D$249, MATCH($N2340, 'ISO2-ISO3'!$C$1:$C$249, 0))</f>
        <v>GBR</v>
      </c>
      <c r="AJ2340" s="2" t="str">
        <f>INDEX('WB Country Groups'!$C$2:$C$219, MATCH($AI2340, 'WB Country Groups'!$B$2:$B$219, 0))</f>
        <v>Europe &amp; Central Asia</v>
      </c>
    </row>
    <row r="2341" spans="1:36">
      <c r="A2341" s="70">
        <v>45169</v>
      </c>
      <c r="B2341" s="70">
        <v>45169</v>
      </c>
      <c r="C2341" s="71">
        <v>892400</v>
      </c>
      <c r="D2341" s="1" t="s">
        <v>10019</v>
      </c>
      <c r="E2341" s="71">
        <v>6632501</v>
      </c>
      <c r="G2341" s="1" t="s">
        <v>10020</v>
      </c>
      <c r="H2341" s="72" t="s">
        <v>10021</v>
      </c>
      <c r="I2341" s="1" t="s">
        <v>10022</v>
      </c>
      <c r="J2341" s="73">
        <v>0.8</v>
      </c>
      <c r="K2341" s="73">
        <v>0.8</v>
      </c>
      <c r="L2341" s="73">
        <v>0.8</v>
      </c>
      <c r="M2341" s="1">
        <v>1</v>
      </c>
      <c r="N2341" s="1" t="s">
        <v>1009</v>
      </c>
      <c r="O2341" s="1" t="s">
        <v>1462</v>
      </c>
      <c r="P2341" s="1">
        <v>15101050</v>
      </c>
      <c r="Q2341" s="73">
        <v>131852496</v>
      </c>
      <c r="R2341" s="74">
        <v>449.4</v>
      </c>
      <c r="S2341" s="1" t="s">
        <v>1787</v>
      </c>
      <c r="T2341" s="75">
        <v>6.8669500000000001</v>
      </c>
      <c r="U2341" s="76">
        <v>6903153417.7356796</v>
      </c>
      <c r="V2341" s="77">
        <v>6903153417.7356796</v>
      </c>
      <c r="W2341" s="77">
        <v>8628941772.16959</v>
      </c>
      <c r="X2341" s="76">
        <v>1.08218582807E-2</v>
      </c>
      <c r="Y2341" s="71">
        <v>0</v>
      </c>
      <c r="Z2341" s="71">
        <v>1</v>
      </c>
      <c r="AA2341" s="71">
        <v>0</v>
      </c>
      <c r="AB2341" s="71">
        <v>0</v>
      </c>
      <c r="AC2341" s="73">
        <v>0</v>
      </c>
      <c r="AD2341" s="73">
        <v>1</v>
      </c>
      <c r="AE2341" s="1" t="s">
        <v>1788</v>
      </c>
      <c r="AF2341" s="1" t="s">
        <v>1450</v>
      </c>
      <c r="AG2341" s="1" t="s">
        <v>1451</v>
      </c>
      <c r="AI2341" s="2" t="str">
        <f>INDEX('ISO2-ISO3'!$D$1:$D$249, MATCH($N2341, 'ISO2-ISO3'!$C$1:$C$249, 0))</f>
        <v>DNK</v>
      </c>
      <c r="AJ2341" s="2" t="str">
        <f>INDEX('WB Country Groups'!$C$2:$C$219, MATCH($AI2341, 'WB Country Groups'!$B$2:$B$219, 0))</f>
        <v>Europe &amp; Central Asia</v>
      </c>
    </row>
    <row r="2342" spans="1:36">
      <c r="A2342" s="70">
        <v>45169</v>
      </c>
      <c r="B2342" s="70">
        <v>45169</v>
      </c>
      <c r="C2342" s="71">
        <v>892400</v>
      </c>
      <c r="D2342" s="1" t="s">
        <v>10023</v>
      </c>
      <c r="E2342" s="71">
        <v>6639701</v>
      </c>
      <c r="G2342" s="1" t="s">
        <v>10024</v>
      </c>
      <c r="H2342" s="72" t="s">
        <v>10025</v>
      </c>
      <c r="I2342" s="1" t="s">
        <v>10026</v>
      </c>
      <c r="J2342" s="73">
        <v>0.3</v>
      </c>
      <c r="K2342" s="73">
        <v>0.3</v>
      </c>
      <c r="L2342" s="73">
        <v>0.3</v>
      </c>
      <c r="M2342" s="1">
        <v>1</v>
      </c>
      <c r="N2342" s="1" t="s">
        <v>975</v>
      </c>
      <c r="O2342" s="1" t="s">
        <v>1455</v>
      </c>
      <c r="P2342" s="1">
        <v>25504050</v>
      </c>
      <c r="Q2342" s="73">
        <v>2401823363</v>
      </c>
      <c r="R2342" s="74">
        <v>23.9</v>
      </c>
      <c r="S2342" s="1" t="s">
        <v>1565</v>
      </c>
      <c r="T2342" s="75">
        <v>7.8417500000000002</v>
      </c>
      <c r="U2342" s="76">
        <v>2196075303.6898699</v>
      </c>
      <c r="V2342" s="77">
        <v>2196075303.6898699</v>
      </c>
      <c r="W2342" s="77">
        <v>7320251012.2995501</v>
      </c>
      <c r="X2342" s="76">
        <v>3.4427187507E-3</v>
      </c>
      <c r="Y2342" s="71">
        <v>1</v>
      </c>
      <c r="Z2342" s="71">
        <v>0</v>
      </c>
      <c r="AA2342" s="71">
        <v>0</v>
      </c>
      <c r="AB2342" s="71">
        <v>0</v>
      </c>
      <c r="AC2342" s="73">
        <v>1</v>
      </c>
      <c r="AD2342" s="73">
        <v>0</v>
      </c>
      <c r="AE2342" s="1" t="s">
        <v>1566</v>
      </c>
      <c r="AF2342" s="1" t="s">
        <v>1450</v>
      </c>
      <c r="AG2342" s="1" t="s">
        <v>3300</v>
      </c>
      <c r="AI2342" s="2" t="str">
        <f>INDEX('ISO2-ISO3'!$D$1:$D$249, MATCH($N2342, 'ISO2-ISO3'!$C$1:$C$249, 0))</f>
        <v>CHN</v>
      </c>
      <c r="AJ2342" s="2" t="str">
        <f>INDEX('WB Country Groups'!$C$2:$C$219, MATCH($AI2342, 'WB Country Groups'!$B$2:$B$219, 0))</f>
        <v>East Asia &amp; Pacific</v>
      </c>
    </row>
    <row r="2343" spans="1:36">
      <c r="A2343" s="70">
        <v>45169</v>
      </c>
      <c r="B2343" s="70">
        <v>45169</v>
      </c>
      <c r="C2343" s="71">
        <v>892400</v>
      </c>
      <c r="D2343" s="1" t="s">
        <v>10027</v>
      </c>
      <c r="E2343" s="71">
        <v>6650001</v>
      </c>
      <c r="G2343" s="1" t="s">
        <v>10028</v>
      </c>
      <c r="H2343" s="72" t="s">
        <v>10029</v>
      </c>
      <c r="I2343" s="1" t="s">
        <v>10030</v>
      </c>
      <c r="J2343" s="73">
        <v>0.45</v>
      </c>
      <c r="K2343" s="73">
        <v>0.45</v>
      </c>
      <c r="L2343" s="73">
        <v>0.45</v>
      </c>
      <c r="M2343" s="1">
        <v>1</v>
      </c>
      <c r="N2343" s="1" t="s">
        <v>1097</v>
      </c>
      <c r="O2343" s="1" t="s">
        <v>1564</v>
      </c>
      <c r="P2343" s="1">
        <v>60201030</v>
      </c>
      <c r="Q2343" s="73">
        <v>278020964</v>
      </c>
      <c r="R2343" s="74">
        <v>1645.8</v>
      </c>
      <c r="S2343" s="1" t="s">
        <v>3305</v>
      </c>
      <c r="T2343" s="75">
        <v>82.786249999999995</v>
      </c>
      <c r="U2343" s="76">
        <v>2487189673.9861999</v>
      </c>
      <c r="V2343" s="77">
        <v>2487189673.9861999</v>
      </c>
      <c r="W2343" s="77">
        <v>5527088164.4137802</v>
      </c>
      <c r="X2343" s="76">
        <v>3.8990896681999998E-3</v>
      </c>
      <c r="Y2343" s="71">
        <v>0</v>
      </c>
      <c r="Z2343" s="71">
        <v>1</v>
      </c>
      <c r="AA2343" s="71">
        <v>0</v>
      </c>
      <c r="AB2343" s="71">
        <v>0</v>
      </c>
      <c r="AC2343" s="73">
        <v>0.65</v>
      </c>
      <c r="AD2343" s="73">
        <v>0.35</v>
      </c>
      <c r="AE2343" s="1" t="s">
        <v>3306</v>
      </c>
      <c r="AF2343" s="1" t="s">
        <v>1450</v>
      </c>
      <c r="AG2343" s="1" t="s">
        <v>1451</v>
      </c>
      <c r="AI2343" s="2" t="str">
        <f>INDEX('ISO2-ISO3'!$D$1:$D$249, MATCH($N2343, 'ISO2-ISO3'!$C$1:$C$249, 0))</f>
        <v>IND</v>
      </c>
      <c r="AJ2343" s="2" t="str">
        <f>INDEX('WB Country Groups'!$C$2:$C$219, MATCH($AI2343, 'WB Country Groups'!$B$2:$B$219, 0))</f>
        <v>South Asia</v>
      </c>
    </row>
    <row r="2344" spans="1:36">
      <c r="A2344" s="70">
        <v>45169</v>
      </c>
      <c r="B2344" s="70">
        <v>45169</v>
      </c>
      <c r="C2344" s="71">
        <v>892400</v>
      </c>
      <c r="D2344" s="1" t="s">
        <v>10031</v>
      </c>
      <c r="E2344" s="71">
        <v>6701701</v>
      </c>
      <c r="G2344" s="1" t="s">
        <v>10032</v>
      </c>
      <c r="H2344" s="72" t="s">
        <v>10033</v>
      </c>
      <c r="I2344" s="1" t="s">
        <v>10034</v>
      </c>
      <c r="J2344" s="73">
        <v>0.5</v>
      </c>
      <c r="K2344" s="73">
        <v>0.5</v>
      </c>
      <c r="L2344" s="73">
        <v>0.5</v>
      </c>
      <c r="M2344" s="1">
        <v>1</v>
      </c>
      <c r="N2344" s="1" t="s">
        <v>1220</v>
      </c>
      <c r="O2344" s="1" t="s">
        <v>1499</v>
      </c>
      <c r="P2344" s="1">
        <v>30202030</v>
      </c>
      <c r="Q2344" s="73">
        <v>145138920</v>
      </c>
      <c r="R2344" s="74">
        <v>520</v>
      </c>
      <c r="S2344" s="1" t="s">
        <v>2554</v>
      </c>
      <c r="T2344" s="75">
        <v>10.63715</v>
      </c>
      <c r="U2344" s="76">
        <v>3547577988.4649601</v>
      </c>
      <c r="V2344" s="77">
        <v>3547577988.4649601</v>
      </c>
      <c r="W2344" s="77">
        <v>7095155976.9299097</v>
      </c>
      <c r="X2344" s="76">
        <v>5.5614273517999996E-3</v>
      </c>
      <c r="Y2344" s="71">
        <v>0</v>
      </c>
      <c r="Z2344" s="71">
        <v>1</v>
      </c>
      <c r="AA2344" s="71">
        <v>0</v>
      </c>
      <c r="AB2344" s="71">
        <v>0</v>
      </c>
      <c r="AC2344" s="73">
        <v>1</v>
      </c>
      <c r="AD2344" s="73">
        <v>0</v>
      </c>
      <c r="AE2344" s="1" t="s">
        <v>2555</v>
      </c>
      <c r="AF2344" s="1" t="s">
        <v>1450</v>
      </c>
      <c r="AG2344" s="1" t="s">
        <v>1451</v>
      </c>
      <c r="AI2344" s="2" t="str">
        <f>INDEX('ISO2-ISO3'!$D$1:$D$249, MATCH($N2344, 'ISO2-ISO3'!$C$1:$C$249, 0))</f>
        <v>NOR</v>
      </c>
      <c r="AJ2344" s="2" t="str">
        <f>INDEX('WB Country Groups'!$C$2:$C$219, MATCH($AI2344, 'WB Country Groups'!$B$2:$B$219, 0))</f>
        <v>Europe &amp; Central Asia</v>
      </c>
    </row>
    <row r="2345" spans="1:36">
      <c r="A2345" s="70">
        <v>45169</v>
      </c>
      <c r="B2345" s="70">
        <v>45169</v>
      </c>
      <c r="C2345" s="71">
        <v>892400</v>
      </c>
      <c r="D2345" s="1" t="s">
        <v>10035</v>
      </c>
      <c r="E2345" s="71">
        <v>6723802</v>
      </c>
      <c r="G2345" s="1" t="s">
        <v>10036</v>
      </c>
      <c r="H2345" s="72" t="s">
        <v>10037</v>
      </c>
      <c r="I2345" s="1" t="s">
        <v>10038</v>
      </c>
      <c r="J2345" s="73">
        <v>0.85</v>
      </c>
      <c r="K2345" s="73">
        <v>0.3</v>
      </c>
      <c r="L2345" s="73">
        <v>0.06</v>
      </c>
      <c r="M2345" s="1">
        <v>0.2</v>
      </c>
      <c r="N2345" s="1" t="s">
        <v>975</v>
      </c>
      <c r="O2345" s="1" t="s">
        <v>1462</v>
      </c>
      <c r="P2345" s="1">
        <v>15101010</v>
      </c>
      <c r="Q2345" s="73">
        <v>1072433025</v>
      </c>
      <c r="R2345" s="74">
        <v>16.399999999999999</v>
      </c>
      <c r="S2345" s="1" t="s">
        <v>3323</v>
      </c>
      <c r="T2345" s="75">
        <v>7.2785000000000002</v>
      </c>
      <c r="U2345" s="76">
        <v>144985106.35433099</v>
      </c>
      <c r="V2345" s="77">
        <v>144985106.35433099</v>
      </c>
      <c r="W2345" s="77">
        <v>2412540343.20046</v>
      </c>
      <c r="X2345" s="76">
        <v>2.2728862869999999E-4</v>
      </c>
      <c r="Y2345" s="71">
        <v>0</v>
      </c>
      <c r="Z2345" s="71">
        <v>1</v>
      </c>
      <c r="AA2345" s="71">
        <v>0</v>
      </c>
      <c r="AB2345" s="71">
        <v>0</v>
      </c>
      <c r="AC2345" s="73">
        <v>1</v>
      </c>
      <c r="AD2345" s="73">
        <v>0</v>
      </c>
      <c r="AE2345" s="1" t="s">
        <v>3412</v>
      </c>
      <c r="AF2345" s="1" t="s">
        <v>1450</v>
      </c>
      <c r="AG2345" s="1" t="s">
        <v>1585</v>
      </c>
      <c r="AI2345" s="2" t="str">
        <f>INDEX('ISO2-ISO3'!$D$1:$D$249, MATCH($N2345, 'ISO2-ISO3'!$C$1:$C$249, 0))</f>
        <v>CHN</v>
      </c>
      <c r="AJ2345" s="2" t="str">
        <f>INDEX('WB Country Groups'!$C$2:$C$219, MATCH($AI2345, 'WB Country Groups'!$B$2:$B$219, 0))</f>
        <v>East Asia &amp; Pacific</v>
      </c>
    </row>
    <row r="2346" spans="1:36">
      <c r="A2346" s="70">
        <v>45169</v>
      </c>
      <c r="B2346" s="70">
        <v>45169</v>
      </c>
      <c r="C2346" s="71">
        <v>892400</v>
      </c>
      <c r="D2346" s="1" t="s">
        <v>10039</v>
      </c>
      <c r="E2346" s="71">
        <v>6723902</v>
      </c>
      <c r="G2346" s="1" t="s">
        <v>10040</v>
      </c>
      <c r="H2346" s="72" t="s">
        <v>10041</v>
      </c>
      <c r="I2346" s="1" t="s">
        <v>10042</v>
      </c>
      <c r="J2346" s="73">
        <v>0.5</v>
      </c>
      <c r="K2346" s="73">
        <v>0.3</v>
      </c>
      <c r="L2346" s="73">
        <v>0.06</v>
      </c>
      <c r="M2346" s="1">
        <v>0.2</v>
      </c>
      <c r="N2346" s="1" t="s">
        <v>975</v>
      </c>
      <c r="O2346" s="1" t="s">
        <v>1462</v>
      </c>
      <c r="P2346" s="1">
        <v>15101010</v>
      </c>
      <c r="Q2346" s="73">
        <v>475927678</v>
      </c>
      <c r="R2346" s="74">
        <v>67.930000000000007</v>
      </c>
      <c r="S2346" s="1" t="s">
        <v>3323</v>
      </c>
      <c r="T2346" s="75">
        <v>7.2785000000000002</v>
      </c>
      <c r="U2346" s="76">
        <v>266509037.57538</v>
      </c>
      <c r="V2346" s="77">
        <v>266509037.57538</v>
      </c>
      <c r="W2346" s="77">
        <v>4434688645.9274101</v>
      </c>
      <c r="X2346" s="76">
        <v>4.1779790490000001E-4</v>
      </c>
      <c r="Y2346" s="71">
        <v>0</v>
      </c>
      <c r="Z2346" s="71">
        <v>1</v>
      </c>
      <c r="AA2346" s="71">
        <v>0</v>
      </c>
      <c r="AB2346" s="71">
        <v>0</v>
      </c>
      <c r="AC2346" s="73">
        <v>0</v>
      </c>
      <c r="AD2346" s="73">
        <v>1</v>
      </c>
      <c r="AE2346" s="1" t="s">
        <v>3412</v>
      </c>
      <c r="AF2346" s="1" t="s">
        <v>1450</v>
      </c>
      <c r="AG2346" s="1" t="s">
        <v>1585</v>
      </c>
      <c r="AI2346" s="2" t="str">
        <f>INDEX('ISO2-ISO3'!$D$1:$D$249, MATCH($N2346, 'ISO2-ISO3'!$C$1:$C$249, 0))</f>
        <v>CHN</v>
      </c>
      <c r="AJ2346" s="2" t="str">
        <f>INDEX('WB Country Groups'!$C$2:$C$219, MATCH($AI2346, 'WB Country Groups'!$B$2:$B$219, 0))</f>
        <v>East Asia &amp; Pacific</v>
      </c>
    </row>
    <row r="2347" spans="1:36">
      <c r="A2347" s="70">
        <v>45169</v>
      </c>
      <c r="B2347" s="70">
        <v>45169</v>
      </c>
      <c r="C2347" s="71">
        <v>892400</v>
      </c>
      <c r="D2347" s="1" t="s">
        <v>10043</v>
      </c>
      <c r="E2347" s="71">
        <v>6724602</v>
      </c>
      <c r="G2347" s="1" t="s">
        <v>10044</v>
      </c>
      <c r="H2347" s="72" t="s">
        <v>10045</v>
      </c>
      <c r="I2347" s="1" t="s">
        <v>10046</v>
      </c>
      <c r="J2347" s="73">
        <v>0.35</v>
      </c>
      <c r="K2347" s="73">
        <v>0.3</v>
      </c>
      <c r="L2347" s="73">
        <v>0.06</v>
      </c>
      <c r="M2347" s="1">
        <v>0.2</v>
      </c>
      <c r="N2347" s="1" t="s">
        <v>975</v>
      </c>
      <c r="O2347" s="1" t="s">
        <v>1467</v>
      </c>
      <c r="P2347" s="1">
        <v>20102010</v>
      </c>
      <c r="Q2347" s="73">
        <v>1592077988</v>
      </c>
      <c r="R2347" s="74">
        <v>20.21</v>
      </c>
      <c r="S2347" s="1" t="s">
        <v>3323</v>
      </c>
      <c r="T2347" s="75">
        <v>7.2785000000000002</v>
      </c>
      <c r="U2347" s="76">
        <v>265240608.40129101</v>
      </c>
      <c r="V2347" s="77">
        <v>265240608.40129101</v>
      </c>
      <c r="W2347" s="77">
        <v>4413582087.9372301</v>
      </c>
      <c r="X2347" s="76">
        <v>4.1580942810000001E-4</v>
      </c>
      <c r="Y2347" s="71">
        <v>0</v>
      </c>
      <c r="Z2347" s="71">
        <v>1</v>
      </c>
      <c r="AA2347" s="71">
        <v>0</v>
      </c>
      <c r="AB2347" s="71">
        <v>0</v>
      </c>
      <c r="AC2347" s="73">
        <v>0.35</v>
      </c>
      <c r="AD2347" s="73">
        <v>0.65</v>
      </c>
      <c r="AE2347" s="1" t="s">
        <v>3412</v>
      </c>
      <c r="AF2347" s="1" t="s">
        <v>1450</v>
      </c>
      <c r="AG2347" s="1" t="s">
        <v>1585</v>
      </c>
      <c r="AI2347" s="2" t="str">
        <f>INDEX('ISO2-ISO3'!$D$1:$D$249, MATCH($N2347, 'ISO2-ISO3'!$C$1:$C$249, 0))</f>
        <v>CHN</v>
      </c>
      <c r="AJ2347" s="2" t="str">
        <f>INDEX('WB Country Groups'!$C$2:$C$219, MATCH($AI2347, 'WB Country Groups'!$B$2:$B$219, 0))</f>
        <v>East Asia &amp; Pacific</v>
      </c>
    </row>
    <row r="2348" spans="1:36">
      <c r="A2348" s="70">
        <v>45169</v>
      </c>
      <c r="B2348" s="70">
        <v>45169</v>
      </c>
      <c r="C2348" s="71">
        <v>892400</v>
      </c>
      <c r="D2348" s="1" t="s">
        <v>10047</v>
      </c>
      <c r="E2348" s="71">
        <v>6725202</v>
      </c>
      <c r="G2348" s="1" t="s">
        <v>10048</v>
      </c>
      <c r="H2348" s="72" t="s">
        <v>10049</v>
      </c>
      <c r="I2348" s="1" t="s">
        <v>10050</v>
      </c>
      <c r="J2348" s="73">
        <v>0.7</v>
      </c>
      <c r="K2348" s="73">
        <v>0.3</v>
      </c>
      <c r="L2348" s="73">
        <v>0.06</v>
      </c>
      <c r="M2348" s="1">
        <v>0.2</v>
      </c>
      <c r="N2348" s="1" t="s">
        <v>975</v>
      </c>
      <c r="O2348" s="1" t="s">
        <v>1462</v>
      </c>
      <c r="P2348" s="1">
        <v>15101050</v>
      </c>
      <c r="Q2348" s="73">
        <v>1477099383</v>
      </c>
      <c r="R2348" s="74">
        <v>57.57</v>
      </c>
      <c r="S2348" s="1" t="s">
        <v>3323</v>
      </c>
      <c r="T2348" s="75">
        <v>7.2785000000000002</v>
      </c>
      <c r="U2348" s="76">
        <v>700995629.42345297</v>
      </c>
      <c r="V2348" s="77">
        <v>700995629.42345297</v>
      </c>
      <c r="W2348" s="77">
        <v>12564469234.680099</v>
      </c>
      <c r="X2348" s="76">
        <v>1.0989289819E-3</v>
      </c>
      <c r="Y2348" s="71">
        <v>1</v>
      </c>
      <c r="Z2348" s="71">
        <v>0</v>
      </c>
      <c r="AA2348" s="71">
        <v>0</v>
      </c>
      <c r="AB2348" s="71">
        <v>0</v>
      </c>
      <c r="AC2348" s="73">
        <v>1</v>
      </c>
      <c r="AD2348" s="73">
        <v>0</v>
      </c>
      <c r="AE2348" s="1" t="s">
        <v>3412</v>
      </c>
      <c r="AF2348" s="1" t="s">
        <v>1450</v>
      </c>
      <c r="AG2348" s="1" t="s">
        <v>1585</v>
      </c>
      <c r="AI2348" s="2" t="str">
        <f>INDEX('ISO2-ISO3'!$D$1:$D$249, MATCH($N2348, 'ISO2-ISO3'!$C$1:$C$249, 0))</f>
        <v>CHN</v>
      </c>
      <c r="AJ2348" s="2" t="str">
        <f>INDEX('WB Country Groups'!$C$2:$C$219, MATCH($AI2348, 'WB Country Groups'!$B$2:$B$219, 0))</f>
        <v>East Asia &amp; Pacific</v>
      </c>
    </row>
    <row r="2349" spans="1:36">
      <c r="A2349" s="70">
        <v>45169</v>
      </c>
      <c r="B2349" s="70">
        <v>45169</v>
      </c>
      <c r="C2349" s="71">
        <v>892400</v>
      </c>
      <c r="D2349" s="1" t="s">
        <v>10051</v>
      </c>
      <c r="E2349" s="71">
        <v>6725402</v>
      </c>
      <c r="G2349" s="1" t="s">
        <v>10052</v>
      </c>
      <c r="H2349" s="72" t="s">
        <v>10053</v>
      </c>
      <c r="I2349" s="1" t="s">
        <v>10054</v>
      </c>
      <c r="J2349" s="73">
        <v>0.45</v>
      </c>
      <c r="K2349" s="73">
        <v>0.3</v>
      </c>
      <c r="L2349" s="73">
        <v>0.06</v>
      </c>
      <c r="M2349" s="1">
        <v>0.2</v>
      </c>
      <c r="N2349" s="1" t="s">
        <v>975</v>
      </c>
      <c r="O2349" s="1" t="s">
        <v>1462</v>
      </c>
      <c r="P2349" s="1">
        <v>15101010</v>
      </c>
      <c r="Q2349" s="73">
        <v>2842833818</v>
      </c>
      <c r="R2349" s="74">
        <v>6.13</v>
      </c>
      <c r="S2349" s="1" t="s">
        <v>3323</v>
      </c>
      <c r="T2349" s="75">
        <v>7.2785000000000002</v>
      </c>
      <c r="U2349" s="76">
        <v>143655186.956159</v>
      </c>
      <c r="V2349" s="77">
        <v>143655186.956159</v>
      </c>
      <c r="W2349" s="77">
        <v>2390410592.8973098</v>
      </c>
      <c r="X2349" s="76">
        <v>2.2520375550000001E-4</v>
      </c>
      <c r="Y2349" s="71">
        <v>0</v>
      </c>
      <c r="Z2349" s="71">
        <v>1</v>
      </c>
      <c r="AA2349" s="71">
        <v>0</v>
      </c>
      <c r="AB2349" s="71">
        <v>0</v>
      </c>
      <c r="AC2349" s="73">
        <v>1</v>
      </c>
      <c r="AD2349" s="73">
        <v>0</v>
      </c>
      <c r="AE2349" s="1" t="s">
        <v>3412</v>
      </c>
      <c r="AF2349" s="1" t="s">
        <v>1450</v>
      </c>
      <c r="AG2349" s="1" t="s">
        <v>1585</v>
      </c>
      <c r="AI2349" s="2" t="str">
        <f>INDEX('ISO2-ISO3'!$D$1:$D$249, MATCH($N2349, 'ISO2-ISO3'!$C$1:$C$249, 0))</f>
        <v>CHN</v>
      </c>
      <c r="AJ2349" s="2" t="str">
        <f>INDEX('WB Country Groups'!$C$2:$C$219, MATCH($AI2349, 'WB Country Groups'!$B$2:$B$219, 0))</f>
        <v>East Asia &amp; Pacific</v>
      </c>
    </row>
    <row r="2350" spans="1:36">
      <c r="A2350" s="70">
        <v>45169</v>
      </c>
      <c r="B2350" s="70">
        <v>45169</v>
      </c>
      <c r="C2350" s="71">
        <v>892400</v>
      </c>
      <c r="D2350" s="1" t="s">
        <v>10055</v>
      </c>
      <c r="E2350" s="71">
        <v>6726002</v>
      </c>
      <c r="G2350" s="1" t="s">
        <v>10056</v>
      </c>
      <c r="H2350" s="72" t="s">
        <v>10057</v>
      </c>
      <c r="I2350" s="1" t="s">
        <v>10058</v>
      </c>
      <c r="J2350" s="73">
        <v>0.65</v>
      </c>
      <c r="K2350" s="73">
        <v>0.3</v>
      </c>
      <c r="L2350" s="73">
        <v>0.06</v>
      </c>
      <c r="M2350" s="1">
        <v>0.2</v>
      </c>
      <c r="N2350" s="1" t="s">
        <v>975</v>
      </c>
      <c r="O2350" s="1" t="s">
        <v>1462</v>
      </c>
      <c r="P2350" s="1">
        <v>15101050</v>
      </c>
      <c r="Q2350" s="73">
        <v>1613529459</v>
      </c>
      <c r="R2350" s="74">
        <v>47.41</v>
      </c>
      <c r="S2350" s="1" t="s">
        <v>3323</v>
      </c>
      <c r="T2350" s="75">
        <v>7.2785000000000002</v>
      </c>
      <c r="U2350" s="76">
        <v>630603269.776932</v>
      </c>
      <c r="V2350" s="77">
        <v>630603269.776932</v>
      </c>
      <c r="W2350" s="77">
        <v>12423116896.698099</v>
      </c>
      <c r="X2350" s="76">
        <v>9.8857707540000008E-4</v>
      </c>
      <c r="Y2350" s="71">
        <v>1</v>
      </c>
      <c r="Z2350" s="71">
        <v>0</v>
      </c>
      <c r="AA2350" s="71">
        <v>0</v>
      </c>
      <c r="AB2350" s="71">
        <v>0</v>
      </c>
      <c r="AC2350" s="73">
        <v>0</v>
      </c>
      <c r="AD2350" s="73">
        <v>1</v>
      </c>
      <c r="AE2350" s="1" t="s">
        <v>3412</v>
      </c>
      <c r="AF2350" s="1" t="s">
        <v>1450</v>
      </c>
      <c r="AG2350" s="1" t="s">
        <v>1585</v>
      </c>
      <c r="AI2350" s="2" t="str">
        <f>INDEX('ISO2-ISO3'!$D$1:$D$249, MATCH($N2350, 'ISO2-ISO3'!$C$1:$C$249, 0))</f>
        <v>CHN</v>
      </c>
      <c r="AJ2350" s="2" t="str">
        <f>INDEX('WB Country Groups'!$C$2:$C$219, MATCH($AI2350, 'WB Country Groups'!$B$2:$B$219, 0))</f>
        <v>East Asia &amp; Pacific</v>
      </c>
    </row>
    <row r="2351" spans="1:36">
      <c r="A2351" s="70">
        <v>45169</v>
      </c>
      <c r="B2351" s="70">
        <v>45169</v>
      </c>
      <c r="C2351" s="71">
        <v>892400</v>
      </c>
      <c r="D2351" s="1" t="s">
        <v>10059</v>
      </c>
      <c r="E2351" s="71">
        <v>6726003</v>
      </c>
      <c r="G2351" s="1" t="s">
        <v>10060</v>
      </c>
      <c r="H2351" s="72" t="s">
        <v>10061</v>
      </c>
      <c r="I2351" s="1" t="s">
        <v>10062</v>
      </c>
      <c r="J2351" s="73">
        <v>1</v>
      </c>
      <c r="K2351" s="73">
        <v>1</v>
      </c>
      <c r="L2351" s="73">
        <v>1</v>
      </c>
      <c r="M2351" s="1">
        <v>1</v>
      </c>
      <c r="N2351" s="1" t="s">
        <v>975</v>
      </c>
      <c r="O2351" s="1" t="s">
        <v>1462</v>
      </c>
      <c r="P2351" s="1">
        <v>15101050</v>
      </c>
      <c r="Q2351" s="73">
        <v>403574080</v>
      </c>
      <c r="R2351" s="74">
        <v>37.5</v>
      </c>
      <c r="S2351" s="1" t="s">
        <v>1565</v>
      </c>
      <c r="T2351" s="75">
        <v>7.8417500000000002</v>
      </c>
      <c r="U2351" s="76">
        <v>1929929926.35572</v>
      </c>
      <c r="V2351" s="77">
        <v>1929929926.35572</v>
      </c>
      <c r="W2351" s="77">
        <v>12423116896.698099</v>
      </c>
      <c r="X2351" s="76">
        <v>3.0254909445999998E-3</v>
      </c>
      <c r="Y2351" s="71">
        <v>1</v>
      </c>
      <c r="Z2351" s="71">
        <v>0</v>
      </c>
      <c r="AA2351" s="71">
        <v>0</v>
      </c>
      <c r="AB2351" s="71">
        <v>0</v>
      </c>
      <c r="AC2351" s="73">
        <v>0</v>
      </c>
      <c r="AD2351" s="73">
        <v>1</v>
      </c>
      <c r="AE2351" s="1" t="s">
        <v>1566</v>
      </c>
      <c r="AF2351" s="1" t="s">
        <v>1450</v>
      </c>
      <c r="AG2351" s="1" t="s">
        <v>3494</v>
      </c>
      <c r="AI2351" s="2" t="str">
        <f>INDEX('ISO2-ISO3'!$D$1:$D$249, MATCH($N2351, 'ISO2-ISO3'!$C$1:$C$249, 0))</f>
        <v>CHN</v>
      </c>
      <c r="AJ2351" s="2" t="str">
        <f>INDEX('WB Country Groups'!$C$2:$C$219, MATCH($AI2351, 'WB Country Groups'!$B$2:$B$219, 0))</f>
        <v>East Asia &amp; Pacific</v>
      </c>
    </row>
    <row r="2352" spans="1:36">
      <c r="A2352" s="70">
        <v>45169</v>
      </c>
      <c r="B2352" s="70">
        <v>45169</v>
      </c>
      <c r="C2352" s="71">
        <v>892400</v>
      </c>
      <c r="D2352" s="1" t="s">
        <v>10063</v>
      </c>
      <c r="E2352" s="71">
        <v>6726301</v>
      </c>
      <c r="G2352" s="1" t="s">
        <v>10064</v>
      </c>
      <c r="H2352" s="72" t="s">
        <v>10065</v>
      </c>
      <c r="I2352" s="1" t="s">
        <v>10066</v>
      </c>
      <c r="J2352" s="73">
        <v>0.35</v>
      </c>
      <c r="K2352" s="73">
        <v>0.35</v>
      </c>
      <c r="L2352" s="73">
        <v>0.35</v>
      </c>
      <c r="M2352" s="1">
        <v>1</v>
      </c>
      <c r="N2352" s="1" t="s">
        <v>975</v>
      </c>
      <c r="O2352" s="1" t="s">
        <v>1467</v>
      </c>
      <c r="P2352" s="1">
        <v>20102010</v>
      </c>
      <c r="Q2352" s="73">
        <v>3102418400</v>
      </c>
      <c r="R2352" s="74">
        <v>4.32</v>
      </c>
      <c r="S2352" s="1" t="s">
        <v>1565</v>
      </c>
      <c r="T2352" s="75">
        <v>7.8417500000000002</v>
      </c>
      <c r="U2352" s="76">
        <v>598190024.01249695</v>
      </c>
      <c r="V2352" s="77">
        <v>598190024.01249695</v>
      </c>
      <c r="W2352" s="77">
        <v>1709114354.32142</v>
      </c>
      <c r="X2352" s="76">
        <v>9.3776384109999996E-4</v>
      </c>
      <c r="Y2352" s="71">
        <v>0</v>
      </c>
      <c r="Z2352" s="71">
        <v>1</v>
      </c>
      <c r="AA2352" s="71">
        <v>0</v>
      </c>
      <c r="AB2352" s="71">
        <v>0</v>
      </c>
      <c r="AC2352" s="73">
        <v>1</v>
      </c>
      <c r="AD2352" s="73">
        <v>0</v>
      </c>
      <c r="AE2352" s="1" t="s">
        <v>1566</v>
      </c>
      <c r="AF2352" s="1" t="s">
        <v>1450</v>
      </c>
      <c r="AG2352" s="1" t="s">
        <v>3300</v>
      </c>
      <c r="AI2352" s="2" t="str">
        <f>INDEX('ISO2-ISO3'!$D$1:$D$249, MATCH($N2352, 'ISO2-ISO3'!$C$1:$C$249, 0))</f>
        <v>CHN</v>
      </c>
      <c r="AJ2352" s="2" t="str">
        <f>INDEX('WB Country Groups'!$C$2:$C$219, MATCH($AI2352, 'WB Country Groups'!$B$2:$B$219, 0))</f>
        <v>East Asia &amp; Pacific</v>
      </c>
    </row>
    <row r="2353" spans="1:36">
      <c r="A2353" s="70">
        <v>45169</v>
      </c>
      <c r="B2353" s="70">
        <v>45169</v>
      </c>
      <c r="C2353" s="71">
        <v>892400</v>
      </c>
      <c r="D2353" s="1" t="s">
        <v>10067</v>
      </c>
      <c r="E2353" s="71">
        <v>6732102</v>
      </c>
      <c r="G2353" s="1" t="s">
        <v>10068</v>
      </c>
      <c r="H2353" s="72" t="s">
        <v>10069</v>
      </c>
      <c r="I2353" s="1" t="s">
        <v>10070</v>
      </c>
      <c r="J2353" s="73">
        <v>0.75</v>
      </c>
      <c r="K2353" s="73">
        <v>0.3</v>
      </c>
      <c r="L2353" s="73">
        <v>0.06</v>
      </c>
      <c r="M2353" s="1">
        <v>0.2</v>
      </c>
      <c r="N2353" s="1" t="s">
        <v>975</v>
      </c>
      <c r="O2353" s="1" t="s">
        <v>1474</v>
      </c>
      <c r="P2353" s="1">
        <v>45201020</v>
      </c>
      <c r="Q2353" s="73">
        <v>2304448671</v>
      </c>
      <c r="R2353" s="74">
        <v>10.59</v>
      </c>
      <c r="S2353" s="1" t="s">
        <v>3323</v>
      </c>
      <c r="T2353" s="75">
        <v>7.2785000000000002</v>
      </c>
      <c r="U2353" s="76">
        <v>201174237.212805</v>
      </c>
      <c r="V2353" s="77">
        <v>201174237.212805</v>
      </c>
      <c r="W2353" s="77">
        <v>3347522897.2991099</v>
      </c>
      <c r="X2353" s="76">
        <v>3.1537457639999999E-4</v>
      </c>
      <c r="Y2353" s="71">
        <v>0</v>
      </c>
      <c r="Z2353" s="71">
        <v>1</v>
      </c>
      <c r="AA2353" s="71">
        <v>0</v>
      </c>
      <c r="AB2353" s="71">
        <v>0</v>
      </c>
      <c r="AC2353" s="73">
        <v>0.35</v>
      </c>
      <c r="AD2353" s="73">
        <v>0.65</v>
      </c>
      <c r="AE2353" s="1" t="s">
        <v>3412</v>
      </c>
      <c r="AF2353" s="1" t="s">
        <v>1450</v>
      </c>
      <c r="AG2353" s="1" t="s">
        <v>1585</v>
      </c>
      <c r="AI2353" s="2" t="str">
        <f>INDEX('ISO2-ISO3'!$D$1:$D$249, MATCH($N2353, 'ISO2-ISO3'!$C$1:$C$249, 0))</f>
        <v>CHN</v>
      </c>
      <c r="AJ2353" s="2" t="str">
        <f>INDEX('WB Country Groups'!$C$2:$C$219, MATCH($AI2353, 'WB Country Groups'!$B$2:$B$219, 0))</f>
        <v>East Asia &amp; Pacific</v>
      </c>
    </row>
    <row r="2354" spans="1:36">
      <c r="A2354" s="70">
        <v>45169</v>
      </c>
      <c r="B2354" s="70">
        <v>45169</v>
      </c>
      <c r="C2354" s="71">
        <v>892400</v>
      </c>
      <c r="D2354" s="1" t="s">
        <v>10071</v>
      </c>
      <c r="E2354" s="71">
        <v>6732702</v>
      </c>
      <c r="G2354" s="1" t="s">
        <v>10072</v>
      </c>
      <c r="H2354" s="72" t="s">
        <v>10073</v>
      </c>
      <c r="I2354" s="1" t="s">
        <v>10074</v>
      </c>
      <c r="J2354" s="73">
        <v>0.35</v>
      </c>
      <c r="K2354" s="73">
        <v>0.3</v>
      </c>
      <c r="L2354" s="73">
        <v>0.06</v>
      </c>
      <c r="M2354" s="1">
        <v>0.2</v>
      </c>
      <c r="N2354" s="1" t="s">
        <v>975</v>
      </c>
      <c r="O2354" s="1" t="s">
        <v>1474</v>
      </c>
      <c r="P2354" s="1">
        <v>45203010</v>
      </c>
      <c r="Q2354" s="73">
        <v>4270736115</v>
      </c>
      <c r="R2354" s="74">
        <v>7.71</v>
      </c>
      <c r="S2354" s="1" t="s">
        <v>3323</v>
      </c>
      <c r="T2354" s="75">
        <v>7.2785000000000002</v>
      </c>
      <c r="U2354" s="76">
        <v>271435395.58961302</v>
      </c>
      <c r="V2354" s="77">
        <v>271435395.58961302</v>
      </c>
      <c r="W2354" s="77">
        <v>4516662841.4378204</v>
      </c>
      <c r="X2354" s="76">
        <v>4.2552080269999998E-4</v>
      </c>
      <c r="Y2354" s="71">
        <v>0</v>
      </c>
      <c r="Z2354" s="71">
        <v>1</v>
      </c>
      <c r="AA2354" s="71">
        <v>0</v>
      </c>
      <c r="AB2354" s="71">
        <v>0</v>
      </c>
      <c r="AC2354" s="73">
        <v>0</v>
      </c>
      <c r="AD2354" s="73">
        <v>1</v>
      </c>
      <c r="AE2354" s="1" t="s">
        <v>3412</v>
      </c>
      <c r="AF2354" s="1" t="s">
        <v>1450</v>
      </c>
      <c r="AG2354" s="1" t="s">
        <v>1585</v>
      </c>
      <c r="AI2354" s="2" t="str">
        <f>INDEX('ISO2-ISO3'!$D$1:$D$249, MATCH($N2354, 'ISO2-ISO3'!$C$1:$C$249, 0))</f>
        <v>CHN</v>
      </c>
      <c r="AJ2354" s="2" t="str">
        <f>INDEX('WB Country Groups'!$C$2:$C$219, MATCH($AI2354, 'WB Country Groups'!$B$2:$B$219, 0))</f>
        <v>East Asia &amp; Pacific</v>
      </c>
    </row>
    <row r="2355" spans="1:36">
      <c r="A2355" s="70">
        <v>45169</v>
      </c>
      <c r="B2355" s="70">
        <v>45169</v>
      </c>
      <c r="C2355" s="71">
        <v>892400</v>
      </c>
      <c r="D2355" s="1" t="s">
        <v>10075</v>
      </c>
      <c r="E2355" s="71">
        <v>6732802</v>
      </c>
      <c r="G2355" s="1" t="s">
        <v>10076</v>
      </c>
      <c r="H2355" s="72" t="s">
        <v>10077</v>
      </c>
      <c r="I2355" s="1" t="s">
        <v>10078</v>
      </c>
      <c r="J2355" s="73">
        <v>0.5</v>
      </c>
      <c r="K2355" s="73">
        <v>0.3</v>
      </c>
      <c r="L2355" s="73">
        <v>0.06</v>
      </c>
      <c r="M2355" s="1">
        <v>0.2</v>
      </c>
      <c r="N2355" s="1" t="s">
        <v>975</v>
      </c>
      <c r="O2355" s="1" t="s">
        <v>1474</v>
      </c>
      <c r="P2355" s="1">
        <v>45301010</v>
      </c>
      <c r="Q2355" s="73">
        <v>528754806</v>
      </c>
      <c r="R2355" s="74">
        <v>271.26</v>
      </c>
      <c r="S2355" s="1" t="s">
        <v>3323</v>
      </c>
      <c r="T2355" s="75">
        <v>7.2785000000000002</v>
      </c>
      <c r="U2355" s="76">
        <v>1182359238.92747</v>
      </c>
      <c r="V2355" s="77">
        <v>1182359238.92747</v>
      </c>
      <c r="W2355" s="77">
        <v>19674361289.890499</v>
      </c>
      <c r="X2355" s="76">
        <v>1.8535476971E-3</v>
      </c>
      <c r="Y2355" s="71">
        <v>1</v>
      </c>
      <c r="Z2355" s="71">
        <v>0</v>
      </c>
      <c r="AA2355" s="71">
        <v>0</v>
      </c>
      <c r="AB2355" s="71">
        <v>0</v>
      </c>
      <c r="AC2355" s="73">
        <v>0</v>
      </c>
      <c r="AD2355" s="73">
        <v>1</v>
      </c>
      <c r="AE2355" s="1" t="s">
        <v>3412</v>
      </c>
      <c r="AF2355" s="1" t="s">
        <v>1450</v>
      </c>
      <c r="AG2355" s="1" t="s">
        <v>1585</v>
      </c>
      <c r="AI2355" s="2" t="str">
        <f>INDEX('ISO2-ISO3'!$D$1:$D$249, MATCH($N2355, 'ISO2-ISO3'!$C$1:$C$249, 0))</f>
        <v>CHN</v>
      </c>
      <c r="AJ2355" s="2" t="str">
        <f>INDEX('WB Country Groups'!$C$2:$C$219, MATCH($AI2355, 'WB Country Groups'!$B$2:$B$219, 0))</f>
        <v>East Asia &amp; Pacific</v>
      </c>
    </row>
    <row r="2356" spans="1:36">
      <c r="A2356" s="70">
        <v>45169</v>
      </c>
      <c r="B2356" s="70">
        <v>45169</v>
      </c>
      <c r="C2356" s="71">
        <v>892400</v>
      </c>
      <c r="D2356" s="1" t="s">
        <v>10079</v>
      </c>
      <c r="E2356" s="71">
        <v>6733202</v>
      </c>
      <c r="G2356" s="1" t="s">
        <v>10080</v>
      </c>
      <c r="H2356" s="72" t="s">
        <v>10081</v>
      </c>
      <c r="I2356" s="1" t="s">
        <v>10082</v>
      </c>
      <c r="J2356" s="73">
        <v>0.7</v>
      </c>
      <c r="K2356" s="73">
        <v>0.3</v>
      </c>
      <c r="L2356" s="73">
        <v>0.06</v>
      </c>
      <c r="M2356" s="1">
        <v>0.2</v>
      </c>
      <c r="N2356" s="1" t="s">
        <v>975</v>
      </c>
      <c r="O2356" s="1" t="s">
        <v>1474</v>
      </c>
      <c r="P2356" s="1">
        <v>45203015</v>
      </c>
      <c r="Q2356" s="73">
        <v>1896658773</v>
      </c>
      <c r="R2356" s="74">
        <v>21.13</v>
      </c>
      <c r="S2356" s="1" t="s">
        <v>3323</v>
      </c>
      <c r="T2356" s="75">
        <v>7.2785000000000002</v>
      </c>
      <c r="U2356" s="76">
        <v>330368069.30128503</v>
      </c>
      <c r="V2356" s="77">
        <v>330368069.30128503</v>
      </c>
      <c r="W2356" s="77">
        <v>5497297724.8209896</v>
      </c>
      <c r="X2356" s="76">
        <v>5.1790771700000002E-4</v>
      </c>
      <c r="Y2356" s="71">
        <v>0</v>
      </c>
      <c r="Z2356" s="71">
        <v>1</v>
      </c>
      <c r="AA2356" s="71">
        <v>0</v>
      </c>
      <c r="AB2356" s="71">
        <v>0</v>
      </c>
      <c r="AC2356" s="73">
        <v>0</v>
      </c>
      <c r="AD2356" s="73">
        <v>1</v>
      </c>
      <c r="AE2356" s="1" t="s">
        <v>3412</v>
      </c>
      <c r="AF2356" s="1" t="s">
        <v>1450</v>
      </c>
      <c r="AG2356" s="1" t="s">
        <v>1585</v>
      </c>
      <c r="AI2356" s="2" t="str">
        <f>INDEX('ISO2-ISO3'!$D$1:$D$249, MATCH($N2356, 'ISO2-ISO3'!$C$1:$C$249, 0))</f>
        <v>CHN</v>
      </c>
      <c r="AJ2356" s="2" t="str">
        <f>INDEX('WB Country Groups'!$C$2:$C$219, MATCH($AI2356, 'WB Country Groups'!$B$2:$B$219, 0))</f>
        <v>East Asia &amp; Pacific</v>
      </c>
    </row>
    <row r="2357" spans="1:36">
      <c r="A2357" s="70">
        <v>45169</v>
      </c>
      <c r="B2357" s="70">
        <v>45169</v>
      </c>
      <c r="C2357" s="71">
        <v>892400</v>
      </c>
      <c r="D2357" s="1" t="s">
        <v>10083</v>
      </c>
      <c r="E2357" s="71">
        <v>6744801</v>
      </c>
      <c r="F2357" s="1" t="s">
        <v>10084</v>
      </c>
      <c r="G2357" s="1" t="s">
        <v>10085</v>
      </c>
      <c r="H2357" s="72" t="s">
        <v>10086</v>
      </c>
      <c r="I2357" s="1" t="s">
        <v>10087</v>
      </c>
      <c r="J2357" s="73">
        <v>0.95</v>
      </c>
      <c r="K2357" s="73">
        <v>0.95</v>
      </c>
      <c r="L2357" s="73">
        <v>0.95</v>
      </c>
      <c r="M2357" s="1">
        <v>1</v>
      </c>
      <c r="N2357" s="1" t="s">
        <v>963</v>
      </c>
      <c r="O2357" s="1" t="s">
        <v>1474</v>
      </c>
      <c r="P2357" s="1">
        <v>45103010</v>
      </c>
      <c r="Q2357" s="73">
        <v>21191530</v>
      </c>
      <c r="R2357" s="74">
        <v>2775.46</v>
      </c>
      <c r="S2357" s="1" t="s">
        <v>1493</v>
      </c>
      <c r="T2357" s="75">
        <v>1.3529500000000001</v>
      </c>
      <c r="U2357" s="76">
        <v>41298962756.280701</v>
      </c>
      <c r="V2357" s="77">
        <v>41298962756.280701</v>
      </c>
      <c r="W2357" s="77">
        <v>43472592375.032303</v>
      </c>
      <c r="X2357" s="76">
        <v>6.4743095661000005E-2</v>
      </c>
      <c r="Y2357" s="71">
        <v>1</v>
      </c>
      <c r="Z2357" s="71">
        <v>0</v>
      </c>
      <c r="AA2357" s="71">
        <v>0</v>
      </c>
      <c r="AB2357" s="71">
        <v>0</v>
      </c>
      <c r="AC2357" s="73">
        <v>0</v>
      </c>
      <c r="AD2357" s="73">
        <v>1</v>
      </c>
      <c r="AE2357" s="1" t="s">
        <v>1494</v>
      </c>
      <c r="AF2357" s="1" t="s">
        <v>1450</v>
      </c>
      <c r="AG2357" s="1" t="s">
        <v>1451</v>
      </c>
      <c r="AI2357" s="2" t="str">
        <f>INDEX('ISO2-ISO3'!$D$1:$D$249, MATCH($N2357, 'ISO2-ISO3'!$C$1:$C$249, 0))</f>
        <v>CAN</v>
      </c>
      <c r="AJ2357" s="2" t="str">
        <f>INDEX('WB Country Groups'!$C$2:$C$219, MATCH($AI2357, 'WB Country Groups'!$B$2:$B$219, 0))</f>
        <v>North America</v>
      </c>
    </row>
    <row r="2358" spans="1:36">
      <c r="A2358" s="70">
        <v>45169</v>
      </c>
      <c r="B2358" s="70">
        <v>45169</v>
      </c>
      <c r="C2358" s="71">
        <v>892400</v>
      </c>
      <c r="D2358" s="1" t="s">
        <v>10088</v>
      </c>
      <c r="E2358" s="71">
        <v>6749601</v>
      </c>
      <c r="G2358" s="1" t="s">
        <v>10089</v>
      </c>
      <c r="H2358" s="72" t="s">
        <v>10090</v>
      </c>
      <c r="I2358" s="1" t="s">
        <v>10091</v>
      </c>
      <c r="J2358" s="73">
        <v>0.95</v>
      </c>
      <c r="K2358" s="73">
        <v>0.95</v>
      </c>
      <c r="L2358" s="73">
        <v>0.95</v>
      </c>
      <c r="M2358" s="1">
        <v>1</v>
      </c>
      <c r="N2358" s="1" t="s">
        <v>1009</v>
      </c>
      <c r="O2358" s="1" t="s">
        <v>1455</v>
      </c>
      <c r="P2358" s="1">
        <v>25203010</v>
      </c>
      <c r="Q2358" s="73">
        <v>95500000</v>
      </c>
      <c r="R2358" s="74">
        <v>713.8</v>
      </c>
      <c r="S2358" s="1" t="s">
        <v>1787</v>
      </c>
      <c r="T2358" s="75">
        <v>6.8669500000000001</v>
      </c>
      <c r="U2358" s="76">
        <v>9430606746.8089905</v>
      </c>
      <c r="V2358" s="77">
        <v>9430606746.8089905</v>
      </c>
      <c r="W2358" s="77">
        <v>9926954470.3252506</v>
      </c>
      <c r="X2358" s="76">
        <v>1.4784068025E-2</v>
      </c>
      <c r="Y2358" s="71">
        <v>0</v>
      </c>
      <c r="Z2358" s="71">
        <v>1</v>
      </c>
      <c r="AA2358" s="71">
        <v>0</v>
      </c>
      <c r="AB2358" s="71">
        <v>0</v>
      </c>
      <c r="AC2358" s="73">
        <v>0</v>
      </c>
      <c r="AD2358" s="73">
        <v>1</v>
      </c>
      <c r="AE2358" s="1" t="s">
        <v>1788</v>
      </c>
      <c r="AF2358" s="1" t="s">
        <v>1450</v>
      </c>
      <c r="AG2358" s="1" t="s">
        <v>1451</v>
      </c>
      <c r="AI2358" s="2" t="str">
        <f>INDEX('ISO2-ISO3'!$D$1:$D$249, MATCH($N2358, 'ISO2-ISO3'!$C$1:$C$249, 0))</f>
        <v>DNK</v>
      </c>
      <c r="AJ2358" s="2" t="str">
        <f>INDEX('WB Country Groups'!$C$2:$C$219, MATCH($AI2358, 'WB Country Groups'!$B$2:$B$219, 0))</f>
        <v>Europe &amp; Central Asia</v>
      </c>
    </row>
    <row r="2359" spans="1:36">
      <c r="A2359" s="70">
        <v>45169</v>
      </c>
      <c r="B2359" s="70">
        <v>45169</v>
      </c>
      <c r="C2359" s="71">
        <v>892400</v>
      </c>
      <c r="D2359" s="1" t="s">
        <v>10092</v>
      </c>
      <c r="E2359" s="71">
        <v>6749802</v>
      </c>
      <c r="F2359" s="1" t="s">
        <v>10093</v>
      </c>
      <c r="G2359" s="1" t="s">
        <v>10094</v>
      </c>
      <c r="H2359" s="72" t="s">
        <v>10095</v>
      </c>
      <c r="I2359" s="1" t="s">
        <v>10096</v>
      </c>
      <c r="J2359" s="73">
        <v>0.45</v>
      </c>
      <c r="K2359" s="73">
        <v>0.45</v>
      </c>
      <c r="L2359" s="73">
        <v>0.45</v>
      </c>
      <c r="M2359" s="1">
        <v>1</v>
      </c>
      <c r="N2359" s="1" t="s">
        <v>1199</v>
      </c>
      <c r="O2359" s="1" t="s">
        <v>1499</v>
      </c>
      <c r="P2359" s="1">
        <v>30201030</v>
      </c>
      <c r="Q2359" s="73">
        <v>457106453</v>
      </c>
      <c r="R2359" s="74">
        <v>64.11</v>
      </c>
      <c r="S2359" s="1" t="s">
        <v>1448</v>
      </c>
      <c r="T2359" s="75">
        <v>1</v>
      </c>
      <c r="U2359" s="76">
        <v>13187292615.8235</v>
      </c>
      <c r="V2359" s="77">
        <v>13187292615.8235</v>
      </c>
      <c r="W2359" s="77">
        <v>29305094701.830002</v>
      </c>
      <c r="X2359" s="76">
        <v>2.06733072783E-2</v>
      </c>
      <c r="Y2359" s="71">
        <v>1</v>
      </c>
      <c r="Z2359" s="71">
        <v>0</v>
      </c>
      <c r="AA2359" s="71">
        <v>0</v>
      </c>
      <c r="AB2359" s="71">
        <v>0</v>
      </c>
      <c r="AC2359" s="73">
        <v>1</v>
      </c>
      <c r="AD2359" s="73">
        <v>0</v>
      </c>
      <c r="AE2359" s="1" t="s">
        <v>1475</v>
      </c>
      <c r="AF2359" s="1" t="s">
        <v>1450</v>
      </c>
      <c r="AG2359" s="1" t="s">
        <v>1451</v>
      </c>
      <c r="AI2359" s="2" t="str">
        <f>INDEX('ISO2-ISO3'!$D$1:$D$249, MATCH($N2359, 'ISO2-ISO3'!$C$1:$C$249, 0))</f>
        <v>NLD</v>
      </c>
      <c r="AJ2359" s="2" t="str">
        <f>INDEX('WB Country Groups'!$C$2:$C$219, MATCH($AI2359, 'WB Country Groups'!$B$2:$B$219, 0))</f>
        <v>Europe &amp; Central Asia</v>
      </c>
    </row>
    <row r="2360" spans="1:36">
      <c r="A2360" s="70">
        <v>45169</v>
      </c>
      <c r="B2360" s="70">
        <v>45169</v>
      </c>
      <c r="C2360" s="71">
        <v>892400</v>
      </c>
      <c r="D2360" s="1" t="s">
        <v>10097</v>
      </c>
      <c r="E2360" s="71">
        <v>6751301</v>
      </c>
      <c r="G2360" s="1" t="s">
        <v>10098</v>
      </c>
      <c r="H2360" s="72" t="s">
        <v>10099</v>
      </c>
      <c r="I2360" s="1" t="s">
        <v>10100</v>
      </c>
      <c r="J2360" s="73">
        <v>0.5</v>
      </c>
      <c r="K2360" s="73">
        <v>0.5</v>
      </c>
      <c r="L2360" s="73">
        <v>0.5</v>
      </c>
      <c r="M2360" s="1">
        <v>1</v>
      </c>
      <c r="N2360" s="1" t="s">
        <v>1097</v>
      </c>
      <c r="O2360" s="1" t="s">
        <v>1484</v>
      </c>
      <c r="P2360" s="1">
        <v>40202010</v>
      </c>
      <c r="Q2360" s="73">
        <v>822029506</v>
      </c>
      <c r="R2360" s="74">
        <v>1121.8499999999999</v>
      </c>
      <c r="S2360" s="1" t="s">
        <v>3305</v>
      </c>
      <c r="T2360" s="75">
        <v>82.786249999999995</v>
      </c>
      <c r="U2360" s="76">
        <v>5569728072.63344</v>
      </c>
      <c r="V2360" s="77">
        <v>5569728072.63344</v>
      </c>
      <c r="W2360" s="77">
        <v>11139456145.266899</v>
      </c>
      <c r="X2360" s="76">
        <v>8.7314889611000007E-3</v>
      </c>
      <c r="Y2360" s="71">
        <v>0</v>
      </c>
      <c r="Z2360" s="71">
        <v>1</v>
      </c>
      <c r="AA2360" s="71">
        <v>0</v>
      </c>
      <c r="AB2360" s="71">
        <v>0</v>
      </c>
      <c r="AC2360" s="73">
        <v>0</v>
      </c>
      <c r="AD2360" s="73">
        <v>1</v>
      </c>
      <c r="AE2360" s="1" t="s">
        <v>3306</v>
      </c>
      <c r="AF2360" s="1" t="s">
        <v>1450</v>
      </c>
      <c r="AG2360" s="1" t="s">
        <v>1451</v>
      </c>
      <c r="AI2360" s="2" t="str">
        <f>INDEX('ISO2-ISO3'!$D$1:$D$249, MATCH($N2360, 'ISO2-ISO3'!$C$1:$C$249, 0))</f>
        <v>IND</v>
      </c>
      <c r="AJ2360" s="2" t="str">
        <f>INDEX('WB Country Groups'!$C$2:$C$219, MATCH($AI2360, 'WB Country Groups'!$B$2:$B$219, 0))</f>
        <v>South Asia</v>
      </c>
    </row>
    <row r="2361" spans="1:36">
      <c r="A2361" s="70">
        <v>45169</v>
      </c>
      <c r="B2361" s="70">
        <v>45169</v>
      </c>
      <c r="C2361" s="71">
        <v>892400</v>
      </c>
      <c r="D2361" s="1" t="s">
        <v>10101</v>
      </c>
      <c r="E2361" s="71">
        <v>6754702</v>
      </c>
      <c r="G2361" s="1" t="s">
        <v>10102</v>
      </c>
      <c r="H2361" s="72" t="s">
        <v>10103</v>
      </c>
      <c r="I2361" s="1" t="s">
        <v>10104</v>
      </c>
      <c r="J2361" s="73">
        <v>0.45</v>
      </c>
      <c r="K2361" s="73">
        <v>0.3</v>
      </c>
      <c r="L2361" s="73">
        <v>0.06</v>
      </c>
      <c r="M2361" s="1">
        <v>0.2</v>
      </c>
      <c r="N2361" s="1" t="s">
        <v>975</v>
      </c>
      <c r="O2361" s="1" t="s">
        <v>1474</v>
      </c>
      <c r="P2361" s="1">
        <v>45301020</v>
      </c>
      <c r="Q2361" s="73">
        <v>3299120390</v>
      </c>
      <c r="R2361" s="74">
        <v>27.83</v>
      </c>
      <c r="S2361" s="1" t="s">
        <v>3323</v>
      </c>
      <c r="T2361" s="75">
        <v>7.2785000000000002</v>
      </c>
      <c r="U2361" s="76">
        <v>756869028.95129502</v>
      </c>
      <c r="V2361" s="77">
        <v>756869028.95129502</v>
      </c>
      <c r="W2361" s="77">
        <v>12594238903.418301</v>
      </c>
      <c r="X2361" s="76">
        <v>1.1865199674E-3</v>
      </c>
      <c r="Y2361" s="71">
        <v>1</v>
      </c>
      <c r="Z2361" s="71">
        <v>0</v>
      </c>
      <c r="AA2361" s="71">
        <v>0</v>
      </c>
      <c r="AB2361" s="71">
        <v>0</v>
      </c>
      <c r="AC2361" s="73">
        <v>0</v>
      </c>
      <c r="AD2361" s="73">
        <v>1</v>
      </c>
      <c r="AE2361" s="1" t="s">
        <v>3412</v>
      </c>
      <c r="AF2361" s="1" t="s">
        <v>1450</v>
      </c>
      <c r="AG2361" s="1" t="s">
        <v>1585</v>
      </c>
      <c r="AI2361" s="2" t="str">
        <f>INDEX('ISO2-ISO3'!$D$1:$D$249, MATCH($N2361, 'ISO2-ISO3'!$C$1:$C$249, 0))</f>
        <v>CHN</v>
      </c>
      <c r="AJ2361" s="2" t="str">
        <f>INDEX('WB Country Groups'!$C$2:$C$219, MATCH($AI2361, 'WB Country Groups'!$B$2:$B$219, 0))</f>
        <v>East Asia &amp; Pacific</v>
      </c>
    </row>
    <row r="2362" spans="1:36">
      <c r="A2362" s="70">
        <v>45169</v>
      </c>
      <c r="B2362" s="70">
        <v>45169</v>
      </c>
      <c r="C2362" s="71">
        <v>892400</v>
      </c>
      <c r="D2362" s="1" t="s">
        <v>10105</v>
      </c>
      <c r="E2362" s="71">
        <v>6761501</v>
      </c>
      <c r="F2362" s="1" t="s">
        <v>10106</v>
      </c>
      <c r="G2362" s="1" t="s">
        <v>10107</v>
      </c>
      <c r="H2362" s="72" t="s">
        <v>10108</v>
      </c>
      <c r="I2362" s="1" t="s">
        <v>10109</v>
      </c>
      <c r="J2362" s="73">
        <v>0.8</v>
      </c>
      <c r="K2362" s="73">
        <v>0.8</v>
      </c>
      <c r="L2362" s="73">
        <v>0.8</v>
      </c>
      <c r="M2362" s="1">
        <v>1</v>
      </c>
      <c r="N2362" s="1" t="s">
        <v>1375</v>
      </c>
      <c r="O2362" s="1" t="s">
        <v>1462</v>
      </c>
      <c r="P2362" s="1">
        <v>15101010</v>
      </c>
      <c r="Q2362" s="73">
        <v>325468601</v>
      </c>
      <c r="R2362" s="74">
        <v>98.77</v>
      </c>
      <c r="S2362" s="1" t="s">
        <v>1448</v>
      </c>
      <c r="T2362" s="75">
        <v>1</v>
      </c>
      <c r="U2362" s="76">
        <v>25717226976.616001</v>
      </c>
      <c r="V2362" s="77">
        <v>25717226976.616001</v>
      </c>
      <c r="W2362" s="77">
        <v>32146533720.77</v>
      </c>
      <c r="X2362" s="76">
        <v>4.0316094525399998E-2</v>
      </c>
      <c r="Y2362" s="71">
        <v>1</v>
      </c>
      <c r="Z2362" s="71">
        <v>0</v>
      </c>
      <c r="AA2362" s="71">
        <v>0</v>
      </c>
      <c r="AB2362" s="71">
        <v>0</v>
      </c>
      <c r="AC2362" s="73">
        <v>1</v>
      </c>
      <c r="AD2362" s="73">
        <v>0</v>
      </c>
      <c r="AE2362" s="1" t="s">
        <v>1449</v>
      </c>
      <c r="AF2362" s="1" t="s">
        <v>1450</v>
      </c>
      <c r="AG2362" s="1" t="s">
        <v>1585</v>
      </c>
      <c r="AI2362" s="2" t="str">
        <f>INDEX('ISO2-ISO3'!$D$1:$D$249, MATCH($N2362, 'ISO2-ISO3'!$C$1:$C$249, 0))</f>
        <v>USA</v>
      </c>
      <c r="AJ2362" s="2" t="str">
        <f>INDEX('WB Country Groups'!$C$2:$C$219, MATCH($AI2362, 'WB Country Groups'!$B$2:$B$219, 0))</f>
        <v>North America</v>
      </c>
    </row>
    <row r="2363" spans="1:36">
      <c r="A2363" s="70">
        <v>45169</v>
      </c>
      <c r="B2363" s="70">
        <v>45169</v>
      </c>
      <c r="C2363" s="71">
        <v>892400</v>
      </c>
      <c r="D2363" s="1" t="s">
        <v>10110</v>
      </c>
      <c r="E2363" s="71">
        <v>6761801</v>
      </c>
      <c r="F2363" s="1" t="s">
        <v>10111</v>
      </c>
      <c r="G2363" s="1" t="s">
        <v>10112</v>
      </c>
      <c r="H2363" s="72" t="s">
        <v>10113</v>
      </c>
      <c r="I2363" s="1" t="s">
        <v>10114</v>
      </c>
      <c r="J2363" s="73">
        <v>1</v>
      </c>
      <c r="K2363" s="73">
        <v>1</v>
      </c>
      <c r="L2363" s="73">
        <v>1</v>
      </c>
      <c r="M2363" s="1">
        <v>1</v>
      </c>
      <c r="N2363" s="1" t="s">
        <v>1375</v>
      </c>
      <c r="O2363" s="1" t="s">
        <v>1455</v>
      </c>
      <c r="P2363" s="1">
        <v>25102010</v>
      </c>
      <c r="Q2363" s="73">
        <v>1394637226</v>
      </c>
      <c r="R2363" s="74">
        <v>33.51</v>
      </c>
      <c r="S2363" s="1" t="s">
        <v>1448</v>
      </c>
      <c r="T2363" s="75">
        <v>1</v>
      </c>
      <c r="U2363" s="76">
        <v>46734293443.260002</v>
      </c>
      <c r="V2363" s="77">
        <v>46734293443.260002</v>
      </c>
      <c r="W2363" s="77">
        <v>46734293443.260002</v>
      </c>
      <c r="X2363" s="76">
        <v>7.3263894032899998E-2</v>
      </c>
      <c r="Y2363" s="71">
        <v>1</v>
      </c>
      <c r="Z2363" s="71">
        <v>0</v>
      </c>
      <c r="AA2363" s="71">
        <v>0</v>
      </c>
      <c r="AB2363" s="71">
        <v>0</v>
      </c>
      <c r="AC2363" s="73">
        <v>1</v>
      </c>
      <c r="AD2363" s="73">
        <v>0</v>
      </c>
      <c r="AE2363" s="1" t="s">
        <v>1449</v>
      </c>
      <c r="AF2363" s="1" t="s">
        <v>1450</v>
      </c>
      <c r="AG2363" s="1" t="s">
        <v>1451</v>
      </c>
      <c r="AI2363" s="2" t="str">
        <f>INDEX('ISO2-ISO3'!$D$1:$D$249, MATCH($N2363, 'ISO2-ISO3'!$C$1:$C$249, 0))</f>
        <v>USA</v>
      </c>
      <c r="AJ2363" s="2" t="str">
        <f>INDEX('WB Country Groups'!$C$2:$C$219, MATCH($AI2363, 'WB Country Groups'!$B$2:$B$219, 0))</f>
        <v>North America</v>
      </c>
    </row>
    <row r="2364" spans="1:36">
      <c r="A2364" s="70">
        <v>45169</v>
      </c>
      <c r="B2364" s="70">
        <v>45169</v>
      </c>
      <c r="C2364" s="71">
        <v>892400</v>
      </c>
      <c r="D2364" s="1" t="s">
        <v>10115</v>
      </c>
      <c r="E2364" s="71">
        <v>6761901</v>
      </c>
      <c r="G2364" s="1" t="s">
        <v>10116</v>
      </c>
      <c r="H2364" s="72" t="s">
        <v>10117</v>
      </c>
      <c r="I2364" s="1" t="s">
        <v>10118</v>
      </c>
      <c r="J2364" s="73">
        <v>1</v>
      </c>
      <c r="K2364" s="73">
        <v>1</v>
      </c>
      <c r="L2364" s="73">
        <v>1</v>
      </c>
      <c r="M2364" s="1">
        <v>1</v>
      </c>
      <c r="N2364" s="1" t="s">
        <v>1091</v>
      </c>
      <c r="O2364" s="1" t="s">
        <v>1484</v>
      </c>
      <c r="P2364" s="1">
        <v>40301020</v>
      </c>
      <c r="Q2364" s="73">
        <v>11645195546</v>
      </c>
      <c r="R2364" s="74">
        <v>71.2</v>
      </c>
      <c r="S2364" s="1" t="s">
        <v>1565</v>
      </c>
      <c r="T2364" s="75">
        <v>7.8417500000000002</v>
      </c>
      <c r="U2364" s="76">
        <v>105733786830.134</v>
      </c>
      <c r="V2364" s="77">
        <v>105733786830.134</v>
      </c>
      <c r="W2364" s="77">
        <v>105733786830.134</v>
      </c>
      <c r="X2364" s="76">
        <v>0.165755559425</v>
      </c>
      <c r="Y2364" s="71">
        <v>1</v>
      </c>
      <c r="Z2364" s="71">
        <v>0</v>
      </c>
      <c r="AA2364" s="71">
        <v>0</v>
      </c>
      <c r="AB2364" s="71">
        <v>0</v>
      </c>
      <c r="AC2364" s="73">
        <v>0</v>
      </c>
      <c r="AD2364" s="73">
        <v>1</v>
      </c>
      <c r="AE2364" s="1" t="s">
        <v>1566</v>
      </c>
      <c r="AF2364" s="1" t="s">
        <v>1450</v>
      </c>
      <c r="AG2364" s="1" t="s">
        <v>1451</v>
      </c>
      <c r="AI2364" s="2" t="str">
        <f>INDEX('ISO2-ISO3'!$D$1:$D$249, MATCH($N2364, 'ISO2-ISO3'!$C$1:$C$249, 0))</f>
        <v>HKG</v>
      </c>
      <c r="AJ2364" s="2" t="str">
        <f>INDEX('WB Country Groups'!$C$2:$C$219, MATCH($AI2364, 'WB Country Groups'!$B$2:$B$219, 0))</f>
        <v>East Asia &amp; Pacific</v>
      </c>
    </row>
    <row r="2365" spans="1:36">
      <c r="A2365" s="70">
        <v>45169</v>
      </c>
      <c r="B2365" s="70">
        <v>45169</v>
      </c>
      <c r="C2365" s="71">
        <v>892400</v>
      </c>
      <c r="D2365" s="1" t="s">
        <v>10119</v>
      </c>
      <c r="E2365" s="71">
        <v>6762201</v>
      </c>
      <c r="G2365" s="1" t="s">
        <v>10120</v>
      </c>
      <c r="H2365" s="72" t="s">
        <v>10121</v>
      </c>
      <c r="I2365" s="1" t="s">
        <v>10122</v>
      </c>
      <c r="J2365" s="73">
        <v>0.25</v>
      </c>
      <c r="K2365" s="73">
        <v>0.25</v>
      </c>
      <c r="L2365" s="73">
        <v>0.25</v>
      </c>
      <c r="M2365" s="1">
        <v>1</v>
      </c>
      <c r="N2365" s="1" t="s">
        <v>1097</v>
      </c>
      <c r="O2365" s="1" t="s">
        <v>1541</v>
      </c>
      <c r="P2365" s="1">
        <v>10102050</v>
      </c>
      <c r="Q2365" s="73">
        <v>6162728327</v>
      </c>
      <c r="R2365" s="74">
        <v>230.05</v>
      </c>
      <c r="S2365" s="1" t="s">
        <v>3305</v>
      </c>
      <c r="T2365" s="75">
        <v>82.786249999999995</v>
      </c>
      <c r="U2365" s="76">
        <v>4281313779.84372</v>
      </c>
      <c r="V2365" s="77">
        <v>4281313779.84372</v>
      </c>
      <c r="W2365" s="77">
        <v>17125255119.374901</v>
      </c>
      <c r="X2365" s="76">
        <v>6.7116820642000004E-3</v>
      </c>
      <c r="Y2365" s="71">
        <v>1</v>
      </c>
      <c r="Z2365" s="71">
        <v>0</v>
      </c>
      <c r="AA2365" s="71">
        <v>0</v>
      </c>
      <c r="AB2365" s="71">
        <v>0</v>
      </c>
      <c r="AC2365" s="73">
        <v>1</v>
      </c>
      <c r="AD2365" s="73">
        <v>0</v>
      </c>
      <c r="AE2365" s="1" t="s">
        <v>3306</v>
      </c>
      <c r="AF2365" s="1" t="s">
        <v>1450</v>
      </c>
      <c r="AG2365" s="1" t="s">
        <v>1451</v>
      </c>
      <c r="AI2365" s="2" t="str">
        <f>INDEX('ISO2-ISO3'!$D$1:$D$249, MATCH($N2365, 'ISO2-ISO3'!$C$1:$C$249, 0))</f>
        <v>IND</v>
      </c>
      <c r="AJ2365" s="2" t="str">
        <f>INDEX('WB Country Groups'!$C$2:$C$219, MATCH($AI2365, 'WB Country Groups'!$B$2:$B$219, 0))</f>
        <v>South Asia</v>
      </c>
    </row>
    <row r="2366" spans="1:36">
      <c r="A2366" s="70">
        <v>45169</v>
      </c>
      <c r="B2366" s="70">
        <v>45169</v>
      </c>
      <c r="C2366" s="71">
        <v>892400</v>
      </c>
      <c r="D2366" s="1" t="s">
        <v>10123</v>
      </c>
      <c r="E2366" s="71">
        <v>6762501</v>
      </c>
      <c r="G2366" s="1" t="s">
        <v>10124</v>
      </c>
      <c r="H2366" s="72" t="s">
        <v>10125</v>
      </c>
      <c r="I2366" s="1" t="s">
        <v>10126</v>
      </c>
      <c r="J2366" s="73">
        <v>1</v>
      </c>
      <c r="K2366" s="73">
        <v>1</v>
      </c>
      <c r="L2366" s="73">
        <v>1</v>
      </c>
      <c r="M2366" s="1">
        <v>1</v>
      </c>
      <c r="N2366" s="1" t="s">
        <v>908</v>
      </c>
      <c r="O2366" s="1" t="s">
        <v>1564</v>
      </c>
      <c r="P2366" s="1">
        <v>60107010</v>
      </c>
      <c r="Q2366" s="73">
        <v>5190378339</v>
      </c>
      <c r="R2366" s="74">
        <v>2.75</v>
      </c>
      <c r="S2366" s="1" t="s">
        <v>1578</v>
      </c>
      <c r="T2366" s="75">
        <v>1.54404385084536</v>
      </c>
      <c r="U2366" s="76">
        <v>9244258460.9467106</v>
      </c>
      <c r="V2366" s="77">
        <v>9244258460.9467106</v>
      </c>
      <c r="W2366" s="77">
        <v>9244258460.9467106</v>
      </c>
      <c r="X2366" s="76">
        <v>1.4491935630099999E-2</v>
      </c>
      <c r="Y2366" s="71">
        <v>0</v>
      </c>
      <c r="Z2366" s="71">
        <v>1</v>
      </c>
      <c r="AA2366" s="71">
        <v>0</v>
      </c>
      <c r="AB2366" s="71">
        <v>0</v>
      </c>
      <c r="AC2366" s="73">
        <v>1</v>
      </c>
      <c r="AD2366" s="73">
        <v>0</v>
      </c>
      <c r="AE2366" s="1" t="s">
        <v>1579</v>
      </c>
      <c r="AF2366" s="1" t="s">
        <v>2066</v>
      </c>
      <c r="AG2366" s="1" t="s">
        <v>1451</v>
      </c>
      <c r="AI2366" s="2" t="str">
        <f>INDEX('ISO2-ISO3'!$D$1:$D$249, MATCH($N2366, 'ISO2-ISO3'!$C$1:$C$249, 0))</f>
        <v>AUS</v>
      </c>
      <c r="AJ2366" s="2" t="str">
        <f>INDEX('WB Country Groups'!$C$2:$C$219, MATCH($AI2366, 'WB Country Groups'!$B$2:$B$219, 0))</f>
        <v>East Asia &amp; Pacific</v>
      </c>
    </row>
    <row r="2367" spans="1:36">
      <c r="A2367" s="70">
        <v>45169</v>
      </c>
      <c r="B2367" s="70">
        <v>45169</v>
      </c>
      <c r="C2367" s="71">
        <v>892400</v>
      </c>
      <c r="D2367" s="1" t="s">
        <v>10127</v>
      </c>
      <c r="E2367" s="71">
        <v>6762801</v>
      </c>
      <c r="F2367" s="1">
        <v>99502106</v>
      </c>
      <c r="G2367" s="1" t="s">
        <v>10128</v>
      </c>
      <c r="H2367" s="72" t="s">
        <v>10129</v>
      </c>
      <c r="I2367" s="1" t="s">
        <v>10130</v>
      </c>
      <c r="J2367" s="73">
        <v>1</v>
      </c>
      <c r="K2367" s="73">
        <v>1</v>
      </c>
      <c r="L2367" s="73">
        <v>1</v>
      </c>
      <c r="M2367" s="1">
        <v>1</v>
      </c>
      <c r="N2367" s="1" t="s">
        <v>1375</v>
      </c>
      <c r="O2367" s="1" t="s">
        <v>1467</v>
      </c>
      <c r="P2367" s="1">
        <v>20202020</v>
      </c>
      <c r="Q2367" s="73">
        <v>132275873</v>
      </c>
      <c r="R2367" s="74">
        <v>113.31</v>
      </c>
      <c r="S2367" s="1" t="s">
        <v>1448</v>
      </c>
      <c r="T2367" s="75">
        <v>1</v>
      </c>
      <c r="U2367" s="76">
        <v>14988179169.629999</v>
      </c>
      <c r="V2367" s="77">
        <v>14988179169.629999</v>
      </c>
      <c r="W2367" s="77">
        <v>14988179169.629999</v>
      </c>
      <c r="X2367" s="76">
        <v>2.3496500953100002E-2</v>
      </c>
      <c r="Y2367" s="71">
        <v>0</v>
      </c>
      <c r="Z2367" s="71">
        <v>1</v>
      </c>
      <c r="AA2367" s="71">
        <v>0</v>
      </c>
      <c r="AB2367" s="71">
        <v>0</v>
      </c>
      <c r="AC2367" s="73">
        <v>1</v>
      </c>
      <c r="AD2367" s="73">
        <v>0</v>
      </c>
      <c r="AE2367" s="1" t="s">
        <v>1449</v>
      </c>
      <c r="AF2367" s="1" t="s">
        <v>1450</v>
      </c>
      <c r="AG2367" s="1" t="s">
        <v>1585</v>
      </c>
      <c r="AI2367" s="2" t="str">
        <f>INDEX('ISO2-ISO3'!$D$1:$D$249, MATCH($N2367, 'ISO2-ISO3'!$C$1:$C$249, 0))</f>
        <v>USA</v>
      </c>
      <c r="AJ2367" s="2" t="str">
        <f>INDEX('WB Country Groups'!$C$2:$C$219, MATCH($AI2367, 'WB Country Groups'!$B$2:$B$219, 0))</f>
        <v>North America</v>
      </c>
    </row>
    <row r="2368" spans="1:36">
      <c r="A2368" s="70">
        <v>45169</v>
      </c>
      <c r="B2368" s="70">
        <v>45169</v>
      </c>
      <c r="C2368" s="71">
        <v>892400</v>
      </c>
      <c r="D2368" s="1" t="s">
        <v>10131</v>
      </c>
      <c r="E2368" s="71">
        <v>6762901</v>
      </c>
      <c r="F2368" s="1" t="s">
        <v>10132</v>
      </c>
      <c r="G2368" s="1" t="s">
        <v>10133</v>
      </c>
      <c r="H2368" s="72" t="s">
        <v>10134</v>
      </c>
      <c r="I2368" s="1" t="s">
        <v>10135</v>
      </c>
      <c r="J2368" s="73">
        <v>1</v>
      </c>
      <c r="K2368" s="73">
        <v>1</v>
      </c>
      <c r="L2368" s="73">
        <v>1</v>
      </c>
      <c r="M2368" s="1">
        <v>1</v>
      </c>
      <c r="N2368" s="1" t="s">
        <v>1375</v>
      </c>
      <c r="O2368" s="1" t="s">
        <v>1484</v>
      </c>
      <c r="P2368" s="1">
        <v>40203020</v>
      </c>
      <c r="Q2368" s="73">
        <v>78626076</v>
      </c>
      <c r="R2368" s="74">
        <v>230.59</v>
      </c>
      <c r="S2368" s="1" t="s">
        <v>1448</v>
      </c>
      <c r="T2368" s="75">
        <v>1</v>
      </c>
      <c r="U2368" s="76">
        <v>18130386864.84</v>
      </c>
      <c r="V2368" s="77">
        <v>18130386864.84</v>
      </c>
      <c r="W2368" s="77">
        <v>18130386864.84</v>
      </c>
      <c r="X2368" s="76">
        <v>2.84224419409E-2</v>
      </c>
      <c r="Y2368" s="71">
        <v>0</v>
      </c>
      <c r="Z2368" s="71">
        <v>1</v>
      </c>
      <c r="AA2368" s="71">
        <v>0</v>
      </c>
      <c r="AB2368" s="71">
        <v>0</v>
      </c>
      <c r="AC2368" s="73">
        <v>0</v>
      </c>
      <c r="AD2368" s="73">
        <v>1</v>
      </c>
      <c r="AE2368" s="1" t="s">
        <v>1475</v>
      </c>
      <c r="AF2368" s="1" t="s">
        <v>1450</v>
      </c>
      <c r="AG2368" s="1" t="s">
        <v>1451</v>
      </c>
      <c r="AI2368" s="2" t="str">
        <f>INDEX('ISO2-ISO3'!$D$1:$D$249, MATCH($N2368, 'ISO2-ISO3'!$C$1:$C$249, 0))</f>
        <v>USA</v>
      </c>
      <c r="AJ2368" s="2" t="str">
        <f>INDEX('WB Country Groups'!$C$2:$C$219, MATCH($AI2368, 'WB Country Groups'!$B$2:$B$219, 0))</f>
        <v>North America</v>
      </c>
    </row>
    <row r="2369" spans="1:36">
      <c r="A2369" s="70">
        <v>45169</v>
      </c>
      <c r="B2369" s="70">
        <v>45169</v>
      </c>
      <c r="C2369" s="71">
        <v>892400</v>
      </c>
      <c r="D2369" s="1" t="s">
        <v>10136</v>
      </c>
      <c r="E2369" s="71">
        <v>6763101</v>
      </c>
      <c r="G2369" s="1" t="s">
        <v>10137</v>
      </c>
      <c r="H2369" s="72" t="s">
        <v>10138</v>
      </c>
      <c r="I2369" s="1" t="s">
        <v>10139</v>
      </c>
      <c r="J2369" s="73">
        <v>1</v>
      </c>
      <c r="K2369" s="73">
        <v>1</v>
      </c>
      <c r="L2369" s="73">
        <v>1</v>
      </c>
      <c r="M2369" s="1">
        <v>1</v>
      </c>
      <c r="N2369" s="1" t="s">
        <v>908</v>
      </c>
      <c r="O2369" s="1" t="s">
        <v>1467</v>
      </c>
      <c r="P2369" s="1">
        <v>20304010</v>
      </c>
      <c r="Q2369" s="73">
        <v>1840703982</v>
      </c>
      <c r="R2369" s="74">
        <v>3.65</v>
      </c>
      <c r="S2369" s="1" t="s">
        <v>1578</v>
      </c>
      <c r="T2369" s="75">
        <v>1.54404385084536</v>
      </c>
      <c r="U2369" s="76">
        <v>4351281558.8893995</v>
      </c>
      <c r="V2369" s="77">
        <v>4351281558.8893995</v>
      </c>
      <c r="W2369" s="77">
        <v>4351281558.8893995</v>
      </c>
      <c r="X2369" s="76">
        <v>6.8213683689000004E-3</v>
      </c>
      <c r="Y2369" s="71">
        <v>0</v>
      </c>
      <c r="Z2369" s="71">
        <v>1</v>
      </c>
      <c r="AA2369" s="71">
        <v>0</v>
      </c>
      <c r="AB2369" s="71">
        <v>0</v>
      </c>
      <c r="AC2369" s="73">
        <v>1</v>
      </c>
      <c r="AD2369" s="73">
        <v>0</v>
      </c>
      <c r="AE2369" s="1" t="s">
        <v>1579</v>
      </c>
      <c r="AF2369" s="1" t="s">
        <v>1450</v>
      </c>
      <c r="AG2369" s="1" t="s">
        <v>1451</v>
      </c>
      <c r="AI2369" s="2" t="str">
        <f>INDEX('ISO2-ISO3'!$D$1:$D$249, MATCH($N2369, 'ISO2-ISO3'!$C$1:$C$249, 0))</f>
        <v>AUS</v>
      </c>
      <c r="AJ2369" s="2" t="str">
        <f>INDEX('WB Country Groups'!$C$2:$C$219, MATCH($AI2369, 'WB Country Groups'!$B$2:$B$219, 0))</f>
        <v>East Asia &amp; Pacific</v>
      </c>
    </row>
    <row r="2370" spans="1:36">
      <c r="A2370" s="70">
        <v>45169</v>
      </c>
      <c r="B2370" s="70">
        <v>45169</v>
      </c>
      <c r="C2370" s="71">
        <v>892400</v>
      </c>
      <c r="D2370" s="1" t="s">
        <v>10140</v>
      </c>
      <c r="E2370" s="71">
        <v>6763401</v>
      </c>
      <c r="G2370" s="1" t="s">
        <v>10141</v>
      </c>
      <c r="H2370" s="72" t="s">
        <v>10142</v>
      </c>
      <c r="I2370" s="1" t="s">
        <v>10143</v>
      </c>
      <c r="J2370" s="73">
        <v>0.35</v>
      </c>
      <c r="K2370" s="73">
        <v>0.35</v>
      </c>
      <c r="L2370" s="73">
        <v>0.35</v>
      </c>
      <c r="M2370" s="1">
        <v>1</v>
      </c>
      <c r="N2370" s="1" t="s">
        <v>1158</v>
      </c>
      <c r="O2370" s="1" t="s">
        <v>1462</v>
      </c>
      <c r="P2370" s="1">
        <v>15101010</v>
      </c>
      <c r="Q2370" s="73">
        <v>8000000000</v>
      </c>
      <c r="R2370" s="74">
        <v>7.12</v>
      </c>
      <c r="S2370" s="1" t="s">
        <v>2074</v>
      </c>
      <c r="T2370" s="75">
        <v>4.6399999999999997</v>
      </c>
      <c r="U2370" s="76">
        <v>4296551724.1379299</v>
      </c>
      <c r="V2370" s="77">
        <v>4296551724.1379299</v>
      </c>
      <c r="W2370" s="77">
        <v>12275862068.9655</v>
      </c>
      <c r="X2370" s="76">
        <v>6.7355701141999999E-3</v>
      </c>
      <c r="Y2370" s="71">
        <v>1</v>
      </c>
      <c r="Z2370" s="71">
        <v>0</v>
      </c>
      <c r="AA2370" s="71">
        <v>0</v>
      </c>
      <c r="AB2370" s="71">
        <v>0</v>
      </c>
      <c r="AC2370" s="73">
        <v>0.5</v>
      </c>
      <c r="AD2370" s="73">
        <v>0.5</v>
      </c>
      <c r="AE2370" s="1" t="s">
        <v>2075</v>
      </c>
      <c r="AF2370" s="1" t="s">
        <v>1450</v>
      </c>
      <c r="AG2370" s="1" t="s">
        <v>1451</v>
      </c>
      <c r="AI2370" s="2" t="str">
        <f>INDEX('ISO2-ISO3'!$D$1:$D$249, MATCH($N2370, 'ISO2-ISO3'!$C$1:$C$249, 0))</f>
        <v>MYS</v>
      </c>
      <c r="AJ2370" s="2" t="str">
        <f>INDEX('WB Country Groups'!$C$2:$C$219, MATCH($AI2370, 'WB Country Groups'!$B$2:$B$219, 0))</f>
        <v>East Asia &amp; Pacific</v>
      </c>
    </row>
    <row r="2371" spans="1:36">
      <c r="A2371" s="70">
        <v>45169</v>
      </c>
      <c r="B2371" s="70">
        <v>45169</v>
      </c>
      <c r="C2371" s="71">
        <v>892400</v>
      </c>
      <c r="D2371" s="1" t="s">
        <v>10144</v>
      </c>
      <c r="E2371" s="71">
        <v>6763801</v>
      </c>
      <c r="G2371" s="1" t="s">
        <v>10145</v>
      </c>
      <c r="H2371" s="72" t="s">
        <v>10146</v>
      </c>
      <c r="I2371" s="1" t="s">
        <v>10147</v>
      </c>
      <c r="J2371" s="73">
        <v>0.4</v>
      </c>
      <c r="K2371" s="73">
        <v>0.4</v>
      </c>
      <c r="L2371" s="73">
        <v>0.4</v>
      </c>
      <c r="M2371" s="1">
        <v>1</v>
      </c>
      <c r="N2371" s="1" t="s">
        <v>1220</v>
      </c>
      <c r="O2371" s="1" t="s">
        <v>1484</v>
      </c>
      <c r="P2371" s="1">
        <v>40301030</v>
      </c>
      <c r="Q2371" s="73">
        <v>500000000</v>
      </c>
      <c r="R2371" s="74">
        <v>165.5</v>
      </c>
      <c r="S2371" s="1" t="s">
        <v>2554</v>
      </c>
      <c r="T2371" s="75">
        <v>10.63715</v>
      </c>
      <c r="U2371" s="76">
        <v>3111735756.2880998</v>
      </c>
      <c r="V2371" s="77">
        <v>3111735756.2880998</v>
      </c>
      <c r="W2371" s="77">
        <v>7779339390.7202597</v>
      </c>
      <c r="X2371" s="76">
        <v>4.8781710796999998E-3</v>
      </c>
      <c r="Y2371" s="71">
        <v>0</v>
      </c>
      <c r="Z2371" s="71">
        <v>1</v>
      </c>
      <c r="AA2371" s="71">
        <v>0</v>
      </c>
      <c r="AB2371" s="71">
        <v>0</v>
      </c>
      <c r="AC2371" s="73">
        <v>0.65</v>
      </c>
      <c r="AD2371" s="73">
        <v>0.35</v>
      </c>
      <c r="AE2371" s="1" t="s">
        <v>2555</v>
      </c>
      <c r="AF2371" s="1" t="s">
        <v>1450</v>
      </c>
      <c r="AG2371" s="1" t="s">
        <v>1451</v>
      </c>
      <c r="AI2371" s="2" t="str">
        <f>INDEX('ISO2-ISO3'!$D$1:$D$249, MATCH($N2371, 'ISO2-ISO3'!$C$1:$C$249, 0))</f>
        <v>NOR</v>
      </c>
      <c r="AJ2371" s="2" t="str">
        <f>INDEX('WB Country Groups'!$C$2:$C$219, MATCH($AI2371, 'WB Country Groups'!$B$2:$B$219, 0))</f>
        <v>Europe &amp; Central Asia</v>
      </c>
    </row>
    <row r="2372" spans="1:36">
      <c r="A2372" s="70">
        <v>45169</v>
      </c>
      <c r="B2372" s="70">
        <v>45169</v>
      </c>
      <c r="C2372" s="71">
        <v>892400</v>
      </c>
      <c r="D2372" s="1" t="s">
        <v>10148</v>
      </c>
      <c r="E2372" s="71">
        <v>6763901</v>
      </c>
      <c r="G2372" s="1" t="s">
        <v>10149</v>
      </c>
      <c r="H2372" s="72" t="s">
        <v>10150</v>
      </c>
      <c r="I2372" s="1" t="s">
        <v>10151</v>
      </c>
      <c r="J2372" s="73">
        <v>0.75</v>
      </c>
      <c r="K2372" s="73">
        <v>0.75</v>
      </c>
      <c r="L2372" s="73">
        <v>0.75</v>
      </c>
      <c r="M2372" s="1">
        <v>1</v>
      </c>
      <c r="N2372" s="1" t="s">
        <v>1111</v>
      </c>
      <c r="O2372" s="1" t="s">
        <v>1467</v>
      </c>
      <c r="P2372" s="1">
        <v>20106015</v>
      </c>
      <c r="Q2372" s="73">
        <v>1364400196</v>
      </c>
      <c r="R2372" s="74">
        <v>12.78</v>
      </c>
      <c r="S2372" s="1" t="s">
        <v>1456</v>
      </c>
      <c r="T2372" s="75">
        <v>0.92136177270005104</v>
      </c>
      <c r="U2372" s="76">
        <v>14193964049.903601</v>
      </c>
      <c r="V2372" s="77">
        <v>14193964049.903601</v>
      </c>
      <c r="W2372" s="77">
        <v>18925285399.871498</v>
      </c>
      <c r="X2372" s="76">
        <v>2.2251434684099999E-2</v>
      </c>
      <c r="Y2372" s="71">
        <v>0</v>
      </c>
      <c r="Z2372" s="71">
        <v>1</v>
      </c>
      <c r="AA2372" s="71">
        <v>0</v>
      </c>
      <c r="AB2372" s="71">
        <v>0</v>
      </c>
      <c r="AC2372" s="73">
        <v>1</v>
      </c>
      <c r="AD2372" s="73">
        <v>0</v>
      </c>
      <c r="AE2372" s="1" t="s">
        <v>1607</v>
      </c>
      <c r="AF2372" s="1" t="s">
        <v>1608</v>
      </c>
      <c r="AG2372" s="1" t="s">
        <v>1451</v>
      </c>
      <c r="AI2372" s="2" t="str">
        <f>INDEX('ISO2-ISO3'!$D$1:$D$249, MATCH($N2372, 'ISO2-ISO3'!$C$1:$C$249, 0))</f>
        <v>ITA</v>
      </c>
      <c r="AJ2372" s="2" t="str">
        <f>INDEX('WB Country Groups'!$C$2:$C$219, MATCH($AI2372, 'WB Country Groups'!$B$2:$B$219, 0))</f>
        <v>Europe &amp; Central Asia</v>
      </c>
    </row>
    <row r="2373" spans="1:36">
      <c r="A2373" s="70">
        <v>45169</v>
      </c>
      <c r="B2373" s="70">
        <v>45169</v>
      </c>
      <c r="C2373" s="71">
        <v>892400</v>
      </c>
      <c r="D2373" s="1" t="s">
        <v>10152</v>
      </c>
      <c r="E2373" s="71">
        <v>6764301</v>
      </c>
      <c r="G2373" s="1" t="s">
        <v>10153</v>
      </c>
      <c r="H2373" s="72" t="s">
        <v>10154</v>
      </c>
      <c r="I2373" s="1" t="s">
        <v>10155</v>
      </c>
      <c r="J2373" s="73">
        <v>0.7</v>
      </c>
      <c r="K2373" s="73">
        <v>0.7</v>
      </c>
      <c r="L2373" s="73">
        <v>0.7</v>
      </c>
      <c r="M2373" s="1">
        <v>1</v>
      </c>
      <c r="N2373" s="1" t="s">
        <v>1115</v>
      </c>
      <c r="O2373" s="1" t="s">
        <v>1447</v>
      </c>
      <c r="P2373" s="1">
        <v>35202010</v>
      </c>
      <c r="Q2373" s="73">
        <v>557835617</v>
      </c>
      <c r="R2373" s="74">
        <v>5546</v>
      </c>
      <c r="S2373" s="1" t="s">
        <v>1479</v>
      </c>
      <c r="T2373" s="75">
        <v>145.58500000000001</v>
      </c>
      <c r="U2373" s="76">
        <v>14875361007.778299</v>
      </c>
      <c r="V2373" s="77">
        <v>14875361007.778299</v>
      </c>
      <c r="W2373" s="77">
        <v>21250515725.397499</v>
      </c>
      <c r="X2373" s="76">
        <v>2.3319639439900001E-2</v>
      </c>
      <c r="Y2373" s="71">
        <v>1</v>
      </c>
      <c r="Z2373" s="71">
        <v>0</v>
      </c>
      <c r="AA2373" s="71">
        <v>0</v>
      </c>
      <c r="AB2373" s="71">
        <v>0</v>
      </c>
      <c r="AC2373" s="73">
        <v>0</v>
      </c>
      <c r="AD2373" s="73">
        <v>1</v>
      </c>
      <c r="AE2373" s="1" t="s">
        <v>1480</v>
      </c>
      <c r="AF2373" s="1" t="s">
        <v>1450</v>
      </c>
      <c r="AG2373" s="1" t="s">
        <v>1451</v>
      </c>
      <c r="AI2373" s="2" t="str">
        <f>INDEX('ISO2-ISO3'!$D$1:$D$249, MATCH($N2373, 'ISO2-ISO3'!$C$1:$C$249, 0))</f>
        <v>JPN</v>
      </c>
      <c r="AJ2373" s="2" t="str">
        <f>INDEX('WB Country Groups'!$C$2:$C$219, MATCH($AI2373, 'WB Country Groups'!$B$2:$B$219, 0))</f>
        <v>East Asia &amp; Pacific</v>
      </c>
    </row>
    <row r="2374" spans="1:36">
      <c r="A2374" s="70">
        <v>45169</v>
      </c>
      <c r="B2374" s="70">
        <v>45169</v>
      </c>
      <c r="C2374" s="71">
        <v>892400</v>
      </c>
      <c r="D2374" s="1" t="s">
        <v>10156</v>
      </c>
      <c r="E2374" s="71">
        <v>6764601</v>
      </c>
      <c r="G2374" s="1" t="s">
        <v>10157</v>
      </c>
      <c r="H2374" s="72" t="s">
        <v>10158</v>
      </c>
      <c r="I2374" s="1" t="s">
        <v>10159</v>
      </c>
      <c r="J2374" s="73">
        <v>0.2</v>
      </c>
      <c r="K2374" s="73">
        <v>0.2</v>
      </c>
      <c r="L2374" s="73">
        <v>0.2</v>
      </c>
      <c r="M2374" s="1">
        <v>1</v>
      </c>
      <c r="N2374" s="1" t="s">
        <v>1099</v>
      </c>
      <c r="O2374" s="1" t="s">
        <v>1499</v>
      </c>
      <c r="P2374" s="1">
        <v>30202030</v>
      </c>
      <c r="Q2374" s="73">
        <v>11661907968</v>
      </c>
      <c r="R2374" s="74">
        <v>11200</v>
      </c>
      <c r="S2374" s="1" t="s">
        <v>3616</v>
      </c>
      <c r="T2374" s="75">
        <v>15230</v>
      </c>
      <c r="U2374" s="76">
        <v>1715211677.49967</v>
      </c>
      <c r="V2374" s="77">
        <v>1715211677.49967</v>
      </c>
      <c r="W2374" s="77">
        <v>8576058387.4983597</v>
      </c>
      <c r="X2374" s="76">
        <v>2.6888838437E-3</v>
      </c>
      <c r="Y2374" s="71">
        <v>1</v>
      </c>
      <c r="Z2374" s="71">
        <v>0</v>
      </c>
      <c r="AA2374" s="71">
        <v>0</v>
      </c>
      <c r="AB2374" s="71">
        <v>0</v>
      </c>
      <c r="AC2374" s="73">
        <v>0</v>
      </c>
      <c r="AD2374" s="73">
        <v>1</v>
      </c>
      <c r="AE2374" s="1" t="s">
        <v>3617</v>
      </c>
      <c r="AF2374" s="1" t="s">
        <v>1450</v>
      </c>
      <c r="AG2374" s="1" t="s">
        <v>1451</v>
      </c>
      <c r="AI2374" s="2" t="str">
        <f>INDEX('ISO2-ISO3'!$D$1:$D$249, MATCH($N2374, 'ISO2-ISO3'!$C$1:$C$249, 0))</f>
        <v>IDN</v>
      </c>
      <c r="AJ2374" s="2" t="str">
        <f>INDEX('WB Country Groups'!$C$2:$C$219, MATCH($AI2374, 'WB Country Groups'!$B$2:$B$219, 0))</f>
        <v>East Asia &amp; Pacific</v>
      </c>
    </row>
    <row r="2375" spans="1:36">
      <c r="A2375" s="70">
        <v>45169</v>
      </c>
      <c r="B2375" s="70">
        <v>45169</v>
      </c>
      <c r="C2375" s="71">
        <v>892400</v>
      </c>
      <c r="D2375" s="1" t="s">
        <v>10160</v>
      </c>
      <c r="E2375" s="71">
        <v>6765001</v>
      </c>
      <c r="G2375" s="1" t="s">
        <v>10161</v>
      </c>
      <c r="H2375" s="72" t="s">
        <v>10162</v>
      </c>
      <c r="I2375" s="1" t="s">
        <v>10163</v>
      </c>
      <c r="J2375" s="73">
        <v>0.5</v>
      </c>
      <c r="K2375" s="73">
        <v>0.5</v>
      </c>
      <c r="L2375" s="73">
        <v>0.5</v>
      </c>
      <c r="M2375" s="1">
        <v>1</v>
      </c>
      <c r="N2375" s="1" t="s">
        <v>1091</v>
      </c>
      <c r="O2375" s="1" t="s">
        <v>1467</v>
      </c>
      <c r="P2375" s="1">
        <v>20303010</v>
      </c>
      <c r="Q2375" s="73">
        <v>2682594360</v>
      </c>
      <c r="R2375" s="74">
        <v>14.62</v>
      </c>
      <c r="S2375" s="1" t="s">
        <v>1565</v>
      </c>
      <c r="T2375" s="75">
        <v>7.8417500000000002</v>
      </c>
      <c r="U2375" s="76">
        <v>2500687317.4482698</v>
      </c>
      <c r="V2375" s="77">
        <v>2500687317.4482698</v>
      </c>
      <c r="W2375" s="77">
        <v>5001374634.8965502</v>
      </c>
      <c r="X2375" s="76">
        <v>3.9202495028000002E-3</v>
      </c>
      <c r="Y2375" s="71">
        <v>0</v>
      </c>
      <c r="Z2375" s="71">
        <v>1</v>
      </c>
      <c r="AA2375" s="71">
        <v>0</v>
      </c>
      <c r="AB2375" s="71">
        <v>0</v>
      </c>
      <c r="AC2375" s="73">
        <v>1</v>
      </c>
      <c r="AD2375" s="73">
        <v>0</v>
      </c>
      <c r="AE2375" s="1" t="s">
        <v>1566</v>
      </c>
      <c r="AF2375" s="1" t="s">
        <v>1450</v>
      </c>
      <c r="AG2375" s="1" t="s">
        <v>1451</v>
      </c>
      <c r="AI2375" s="2" t="str">
        <f>INDEX('ISO2-ISO3'!$D$1:$D$249, MATCH($N2375, 'ISO2-ISO3'!$C$1:$C$249, 0))</f>
        <v>HKG</v>
      </c>
      <c r="AJ2375" s="2" t="str">
        <f>INDEX('WB Country Groups'!$C$2:$C$219, MATCH($AI2375, 'WB Country Groups'!$B$2:$B$219, 0))</f>
        <v>East Asia &amp; Pacific</v>
      </c>
    </row>
    <row r="2376" spans="1:36">
      <c r="A2376" s="70">
        <v>45169</v>
      </c>
      <c r="B2376" s="70">
        <v>45169</v>
      </c>
      <c r="C2376" s="71">
        <v>892400</v>
      </c>
      <c r="D2376" s="1" t="s">
        <v>10164</v>
      </c>
      <c r="E2376" s="71">
        <v>6765102</v>
      </c>
      <c r="G2376" s="1" t="s">
        <v>10165</v>
      </c>
      <c r="H2376" s="72" t="s">
        <v>10166</v>
      </c>
      <c r="I2376" s="1" t="s">
        <v>10167</v>
      </c>
      <c r="J2376" s="73">
        <v>0.3</v>
      </c>
      <c r="K2376" s="73">
        <v>0.3</v>
      </c>
      <c r="L2376" s="73">
        <v>0.06</v>
      </c>
      <c r="M2376" s="1">
        <v>0.2</v>
      </c>
      <c r="N2376" s="1" t="s">
        <v>975</v>
      </c>
      <c r="O2376" s="1" t="s">
        <v>1462</v>
      </c>
      <c r="P2376" s="1">
        <v>15101010</v>
      </c>
      <c r="Q2376" s="73">
        <v>10125525000</v>
      </c>
      <c r="R2376" s="74">
        <v>12.05</v>
      </c>
      <c r="S2376" s="1" t="s">
        <v>3323</v>
      </c>
      <c r="T2376" s="75">
        <v>7.2785000000000002</v>
      </c>
      <c r="U2376" s="76">
        <v>1005805396.0294</v>
      </c>
      <c r="V2376" s="77">
        <v>1005805396.0294</v>
      </c>
      <c r="W2376" s="77">
        <v>16736519745.686001</v>
      </c>
      <c r="X2376" s="76">
        <v>1.5767697449E-3</v>
      </c>
      <c r="Y2376" s="71">
        <v>1</v>
      </c>
      <c r="Z2376" s="71">
        <v>0</v>
      </c>
      <c r="AA2376" s="71">
        <v>0</v>
      </c>
      <c r="AB2376" s="71">
        <v>0</v>
      </c>
      <c r="AC2376" s="73">
        <v>0</v>
      </c>
      <c r="AD2376" s="73">
        <v>1</v>
      </c>
      <c r="AE2376" s="1" t="s">
        <v>3412</v>
      </c>
      <c r="AF2376" s="1" t="s">
        <v>1450</v>
      </c>
      <c r="AG2376" s="1" t="s">
        <v>1585</v>
      </c>
      <c r="AI2376" s="2" t="str">
        <f>INDEX('ISO2-ISO3'!$D$1:$D$249, MATCH($N2376, 'ISO2-ISO3'!$C$1:$C$249, 0))</f>
        <v>CHN</v>
      </c>
      <c r="AJ2376" s="2" t="str">
        <f>INDEX('WB Country Groups'!$C$2:$C$219, MATCH($AI2376, 'WB Country Groups'!$B$2:$B$219, 0))</f>
        <v>East Asia &amp; Pacific</v>
      </c>
    </row>
    <row r="2377" spans="1:36">
      <c r="A2377" s="70">
        <v>45169</v>
      </c>
      <c r="B2377" s="70">
        <v>45169</v>
      </c>
      <c r="C2377" s="71">
        <v>892400</v>
      </c>
      <c r="D2377" s="1" t="s">
        <v>10168</v>
      </c>
      <c r="E2377" s="71">
        <v>6765502</v>
      </c>
      <c r="G2377" s="1" t="s">
        <v>10169</v>
      </c>
      <c r="H2377" s="72" t="s">
        <v>10170</v>
      </c>
      <c r="I2377" s="1" t="s">
        <v>10171</v>
      </c>
      <c r="J2377" s="73">
        <v>0.6</v>
      </c>
      <c r="K2377" s="73">
        <v>0.3</v>
      </c>
      <c r="L2377" s="73">
        <v>0.06</v>
      </c>
      <c r="M2377" s="1">
        <v>0.2</v>
      </c>
      <c r="N2377" s="1" t="s">
        <v>975</v>
      </c>
      <c r="O2377" s="1" t="s">
        <v>1474</v>
      </c>
      <c r="P2377" s="1">
        <v>45203015</v>
      </c>
      <c r="Q2377" s="73">
        <v>7130392021</v>
      </c>
      <c r="R2377" s="74">
        <v>33</v>
      </c>
      <c r="S2377" s="1" t="s">
        <v>3323</v>
      </c>
      <c r="T2377" s="75">
        <v>7.2785000000000002</v>
      </c>
      <c r="U2377" s="76">
        <v>1939709583.2355599</v>
      </c>
      <c r="V2377" s="77">
        <v>1939709583.2355599</v>
      </c>
      <c r="W2377" s="77">
        <v>32276609241.584599</v>
      </c>
      <c r="X2377" s="76">
        <v>3.0408222076E-3</v>
      </c>
      <c r="Y2377" s="71">
        <v>1</v>
      </c>
      <c r="Z2377" s="71">
        <v>0</v>
      </c>
      <c r="AA2377" s="71">
        <v>0</v>
      </c>
      <c r="AB2377" s="71">
        <v>0</v>
      </c>
      <c r="AC2377" s="73">
        <v>0</v>
      </c>
      <c r="AD2377" s="73">
        <v>1</v>
      </c>
      <c r="AE2377" s="1" t="s">
        <v>3412</v>
      </c>
      <c r="AF2377" s="1" t="s">
        <v>1450</v>
      </c>
      <c r="AG2377" s="1" t="s">
        <v>1585</v>
      </c>
      <c r="AI2377" s="2" t="str">
        <f>INDEX('ISO2-ISO3'!$D$1:$D$249, MATCH($N2377, 'ISO2-ISO3'!$C$1:$C$249, 0))</f>
        <v>CHN</v>
      </c>
      <c r="AJ2377" s="2" t="str">
        <f>INDEX('WB Country Groups'!$C$2:$C$219, MATCH($AI2377, 'WB Country Groups'!$B$2:$B$219, 0))</f>
        <v>East Asia &amp; Pacific</v>
      </c>
    </row>
    <row r="2378" spans="1:36">
      <c r="A2378" s="70">
        <v>45169</v>
      </c>
      <c r="B2378" s="70">
        <v>45169</v>
      </c>
      <c r="C2378" s="71">
        <v>892400</v>
      </c>
      <c r="D2378" s="1" t="s">
        <v>10172</v>
      </c>
      <c r="E2378" s="71">
        <v>6765902</v>
      </c>
      <c r="G2378" s="1" t="s">
        <v>10173</v>
      </c>
      <c r="H2378" s="72" t="s">
        <v>10174</v>
      </c>
      <c r="I2378" s="1" t="s">
        <v>10175</v>
      </c>
      <c r="J2378" s="73">
        <v>0.65</v>
      </c>
      <c r="K2378" s="73">
        <v>0.3</v>
      </c>
      <c r="L2378" s="73">
        <v>0.06</v>
      </c>
      <c r="M2378" s="1">
        <v>0.2</v>
      </c>
      <c r="N2378" s="1" t="s">
        <v>975</v>
      </c>
      <c r="O2378" s="1" t="s">
        <v>1484</v>
      </c>
      <c r="P2378" s="1">
        <v>40203020</v>
      </c>
      <c r="Q2378" s="73">
        <v>8635987294</v>
      </c>
      <c r="R2378" s="74">
        <v>6.41</v>
      </c>
      <c r="S2378" s="1" t="s">
        <v>3323</v>
      </c>
      <c r="T2378" s="75">
        <v>7.2785000000000002</v>
      </c>
      <c r="U2378" s="76">
        <v>456330385.83120102</v>
      </c>
      <c r="V2378" s="77">
        <v>456330385.83120102</v>
      </c>
      <c r="W2378" s="77">
        <v>7593300397.0453501</v>
      </c>
      <c r="X2378" s="76">
        <v>7.1537491140000002E-4</v>
      </c>
      <c r="Y2378" s="71">
        <v>1</v>
      </c>
      <c r="Z2378" s="71">
        <v>0</v>
      </c>
      <c r="AA2378" s="71">
        <v>0</v>
      </c>
      <c r="AB2378" s="71">
        <v>0</v>
      </c>
      <c r="AC2378" s="73">
        <v>1</v>
      </c>
      <c r="AD2378" s="73">
        <v>0</v>
      </c>
      <c r="AE2378" s="1" t="s">
        <v>3324</v>
      </c>
      <c r="AF2378" s="1" t="s">
        <v>1450</v>
      </c>
      <c r="AG2378" s="1" t="s">
        <v>1585</v>
      </c>
      <c r="AI2378" s="2" t="str">
        <f>INDEX('ISO2-ISO3'!$D$1:$D$249, MATCH($N2378, 'ISO2-ISO3'!$C$1:$C$249, 0))</f>
        <v>CHN</v>
      </c>
      <c r="AJ2378" s="2" t="str">
        <f>INDEX('WB Country Groups'!$C$2:$C$219, MATCH($AI2378, 'WB Country Groups'!$B$2:$B$219, 0))</f>
        <v>East Asia &amp; Pacific</v>
      </c>
    </row>
    <row r="2379" spans="1:36">
      <c r="A2379" s="70">
        <v>45169</v>
      </c>
      <c r="B2379" s="70">
        <v>45169</v>
      </c>
      <c r="C2379" s="71">
        <v>892400</v>
      </c>
      <c r="D2379" s="1" t="s">
        <v>10176</v>
      </c>
      <c r="E2379" s="71">
        <v>6766702</v>
      </c>
      <c r="G2379" s="1" t="s">
        <v>10177</v>
      </c>
      <c r="H2379" s="72" t="s">
        <v>10178</v>
      </c>
      <c r="I2379" s="1" t="s">
        <v>10179</v>
      </c>
      <c r="J2379" s="73">
        <v>0.5</v>
      </c>
      <c r="K2379" s="73">
        <v>0.3</v>
      </c>
      <c r="L2379" s="73">
        <v>0.06</v>
      </c>
      <c r="M2379" s="1">
        <v>0.2</v>
      </c>
      <c r="N2379" s="1" t="s">
        <v>975</v>
      </c>
      <c r="O2379" s="1" t="s">
        <v>1447</v>
      </c>
      <c r="P2379" s="1">
        <v>35102010</v>
      </c>
      <c r="Q2379" s="73">
        <v>2792065467</v>
      </c>
      <c r="R2379" s="74">
        <v>10.33</v>
      </c>
      <c r="S2379" s="1" t="s">
        <v>3323</v>
      </c>
      <c r="T2379" s="75">
        <v>7.2785000000000002</v>
      </c>
      <c r="U2379" s="76">
        <v>237758078.78637099</v>
      </c>
      <c r="V2379" s="77">
        <v>237758078.78637099</v>
      </c>
      <c r="W2379" s="77">
        <v>3956275036.91394</v>
      </c>
      <c r="X2379" s="76">
        <v>3.7272592359999999E-4</v>
      </c>
      <c r="Y2379" s="71">
        <v>0</v>
      </c>
      <c r="Z2379" s="71">
        <v>1</v>
      </c>
      <c r="AA2379" s="71">
        <v>0</v>
      </c>
      <c r="AB2379" s="71">
        <v>0</v>
      </c>
      <c r="AC2379" s="73">
        <v>1</v>
      </c>
      <c r="AD2379" s="73">
        <v>0</v>
      </c>
      <c r="AE2379" s="1" t="s">
        <v>3324</v>
      </c>
      <c r="AF2379" s="1" t="s">
        <v>1450</v>
      </c>
      <c r="AG2379" s="1" t="s">
        <v>1585</v>
      </c>
      <c r="AI2379" s="2" t="str">
        <f>INDEX('ISO2-ISO3'!$D$1:$D$249, MATCH($N2379, 'ISO2-ISO3'!$C$1:$C$249, 0))</f>
        <v>CHN</v>
      </c>
      <c r="AJ2379" s="2" t="str">
        <f>INDEX('WB Country Groups'!$C$2:$C$219, MATCH($AI2379, 'WB Country Groups'!$B$2:$B$219, 0))</f>
        <v>East Asia &amp; Pacific</v>
      </c>
    </row>
    <row r="2380" spans="1:36">
      <c r="A2380" s="70">
        <v>45169</v>
      </c>
      <c r="B2380" s="70">
        <v>45169</v>
      </c>
      <c r="C2380" s="71">
        <v>892400</v>
      </c>
      <c r="D2380" s="1" t="s">
        <v>10180</v>
      </c>
      <c r="E2380" s="71">
        <v>6766902</v>
      </c>
      <c r="G2380" s="1" t="s">
        <v>10181</v>
      </c>
      <c r="H2380" s="72" t="s">
        <v>10182</v>
      </c>
      <c r="I2380" s="1" t="s">
        <v>10183</v>
      </c>
      <c r="J2380" s="73">
        <v>0.5</v>
      </c>
      <c r="K2380" s="73">
        <v>0.3</v>
      </c>
      <c r="L2380" s="73">
        <v>0.06</v>
      </c>
      <c r="M2380" s="1">
        <v>0.2</v>
      </c>
      <c r="N2380" s="1" t="s">
        <v>975</v>
      </c>
      <c r="O2380" s="1" t="s">
        <v>1484</v>
      </c>
      <c r="P2380" s="1">
        <v>40203020</v>
      </c>
      <c r="Q2380" s="73">
        <v>3589771547</v>
      </c>
      <c r="R2380" s="74">
        <v>6.06</v>
      </c>
      <c r="S2380" s="1" t="s">
        <v>3323</v>
      </c>
      <c r="T2380" s="75">
        <v>7.2785000000000002</v>
      </c>
      <c r="U2380" s="76">
        <v>179328286.66472501</v>
      </c>
      <c r="V2380" s="77">
        <v>179328286.66472501</v>
      </c>
      <c r="W2380" s="77">
        <v>2984008062.1683898</v>
      </c>
      <c r="X2380" s="76">
        <v>2.8112736120000002E-4</v>
      </c>
      <c r="Y2380" s="71">
        <v>0</v>
      </c>
      <c r="Z2380" s="71">
        <v>1</v>
      </c>
      <c r="AA2380" s="71">
        <v>0</v>
      </c>
      <c r="AB2380" s="71">
        <v>0</v>
      </c>
      <c r="AC2380" s="73">
        <v>1</v>
      </c>
      <c r="AD2380" s="73">
        <v>0</v>
      </c>
      <c r="AE2380" s="1" t="s">
        <v>3412</v>
      </c>
      <c r="AF2380" s="1" t="s">
        <v>1450</v>
      </c>
      <c r="AG2380" s="1" t="s">
        <v>1585</v>
      </c>
      <c r="AI2380" s="2" t="str">
        <f>INDEX('ISO2-ISO3'!$D$1:$D$249, MATCH($N2380, 'ISO2-ISO3'!$C$1:$C$249, 0))</f>
        <v>CHN</v>
      </c>
      <c r="AJ2380" s="2" t="str">
        <f>INDEX('WB Country Groups'!$C$2:$C$219, MATCH($AI2380, 'WB Country Groups'!$B$2:$B$219, 0))</f>
        <v>East Asia &amp; Pacific</v>
      </c>
    </row>
    <row r="2381" spans="1:36">
      <c r="A2381" s="70">
        <v>45169</v>
      </c>
      <c r="B2381" s="70">
        <v>45169</v>
      </c>
      <c r="C2381" s="71">
        <v>892400</v>
      </c>
      <c r="D2381" s="1" t="s">
        <v>10184</v>
      </c>
      <c r="E2381" s="71">
        <v>6767001</v>
      </c>
      <c r="G2381" s="1" t="s">
        <v>10185</v>
      </c>
      <c r="H2381" s="72" t="s">
        <v>10186</v>
      </c>
      <c r="I2381" s="1" t="s">
        <v>10187</v>
      </c>
      <c r="J2381" s="73">
        <v>0.85</v>
      </c>
      <c r="K2381" s="73">
        <v>0.85</v>
      </c>
      <c r="L2381" s="73">
        <v>0.85</v>
      </c>
      <c r="M2381" s="1">
        <v>1</v>
      </c>
      <c r="N2381" s="1" t="s">
        <v>945</v>
      </c>
      <c r="O2381" s="1" t="s">
        <v>1541</v>
      </c>
      <c r="P2381" s="1">
        <v>10102020</v>
      </c>
      <c r="Q2381" s="73">
        <v>887229147</v>
      </c>
      <c r="R2381" s="74">
        <v>46.42</v>
      </c>
      <c r="S2381" s="1" t="s">
        <v>3542</v>
      </c>
      <c r="T2381" s="75">
        <v>4.9509499999999997</v>
      </c>
      <c r="U2381" s="76">
        <v>7070845080.87922</v>
      </c>
      <c r="V2381" s="77">
        <v>7070845080.87922</v>
      </c>
      <c r="W2381" s="77">
        <v>8318641271.6226196</v>
      </c>
      <c r="X2381" s="76">
        <v>1.1084743270100001E-2</v>
      </c>
      <c r="Y2381" s="71">
        <v>0</v>
      </c>
      <c r="Z2381" s="71">
        <v>1</v>
      </c>
      <c r="AA2381" s="71">
        <v>0</v>
      </c>
      <c r="AB2381" s="71">
        <v>0</v>
      </c>
      <c r="AC2381" s="73">
        <v>0</v>
      </c>
      <c r="AD2381" s="73">
        <v>1</v>
      </c>
      <c r="AE2381" s="1" t="s">
        <v>3543</v>
      </c>
      <c r="AF2381" s="1" t="s">
        <v>3544</v>
      </c>
      <c r="AG2381" s="1" t="s">
        <v>1451</v>
      </c>
      <c r="AI2381" s="2" t="str">
        <f>INDEX('ISO2-ISO3'!$D$1:$D$249, MATCH($N2381, 'ISO2-ISO3'!$C$1:$C$249, 0))</f>
        <v>BRA</v>
      </c>
      <c r="AJ2381" s="2" t="str">
        <f>INDEX('WB Country Groups'!$C$2:$C$219, MATCH($AI2381, 'WB Country Groups'!$B$2:$B$219, 0))</f>
        <v>Latin America &amp; Caribbean</v>
      </c>
    </row>
    <row r="2382" spans="1:36">
      <c r="A2382" s="70">
        <v>45169</v>
      </c>
      <c r="B2382" s="70">
        <v>45169</v>
      </c>
      <c r="C2382" s="71">
        <v>892400</v>
      </c>
      <c r="D2382" s="1" t="s">
        <v>10188</v>
      </c>
      <c r="E2382" s="71">
        <v>6768404</v>
      </c>
      <c r="G2382" s="1" t="s">
        <v>10189</v>
      </c>
      <c r="H2382" s="72" t="s">
        <v>10190</v>
      </c>
      <c r="I2382" s="1" t="s">
        <v>10191</v>
      </c>
      <c r="J2382" s="73">
        <v>0.6</v>
      </c>
      <c r="K2382" s="73">
        <v>0.3</v>
      </c>
      <c r="L2382" s="73">
        <v>0.06</v>
      </c>
      <c r="M2382" s="1">
        <v>0.2</v>
      </c>
      <c r="N2382" s="1" t="s">
        <v>975</v>
      </c>
      <c r="O2382" s="1" t="s">
        <v>1484</v>
      </c>
      <c r="P2382" s="1">
        <v>40101015</v>
      </c>
      <c r="Q2382" s="73">
        <v>8843663959</v>
      </c>
      <c r="R2382" s="74">
        <v>3.76</v>
      </c>
      <c r="S2382" s="1" t="s">
        <v>3323</v>
      </c>
      <c r="T2382" s="75">
        <v>7.2785000000000002</v>
      </c>
      <c r="U2382" s="76">
        <v>274112878.91054499</v>
      </c>
      <c r="V2382" s="77">
        <v>274112878.91054499</v>
      </c>
      <c r="W2382" s="77">
        <v>5449020432.1927099</v>
      </c>
      <c r="X2382" s="76">
        <v>4.2971820980000001E-4</v>
      </c>
      <c r="Y2382" s="71">
        <v>1</v>
      </c>
      <c r="Z2382" s="71">
        <v>0</v>
      </c>
      <c r="AA2382" s="71">
        <v>0</v>
      </c>
      <c r="AB2382" s="71">
        <v>0</v>
      </c>
      <c r="AC2382" s="73">
        <v>1</v>
      </c>
      <c r="AD2382" s="73">
        <v>0</v>
      </c>
      <c r="AE2382" s="1" t="s">
        <v>3324</v>
      </c>
      <c r="AF2382" s="1" t="s">
        <v>1450</v>
      </c>
      <c r="AG2382" s="1" t="s">
        <v>1585</v>
      </c>
      <c r="AI2382" s="2" t="str">
        <f>INDEX('ISO2-ISO3'!$D$1:$D$249, MATCH($N2382, 'ISO2-ISO3'!$C$1:$C$249, 0))</f>
        <v>CHN</v>
      </c>
      <c r="AJ2382" s="2" t="str">
        <f>INDEX('WB Country Groups'!$C$2:$C$219, MATCH($AI2382, 'WB Country Groups'!$B$2:$B$219, 0))</f>
        <v>East Asia &amp; Pacific</v>
      </c>
    </row>
    <row r="2383" spans="1:36">
      <c r="A2383" s="70">
        <v>45169</v>
      </c>
      <c r="B2383" s="70">
        <v>45169</v>
      </c>
      <c r="C2383" s="71">
        <v>892400</v>
      </c>
      <c r="D2383" s="1" t="s">
        <v>10192</v>
      </c>
      <c r="E2383" s="71">
        <v>6768802</v>
      </c>
      <c r="G2383" s="1" t="s">
        <v>10193</v>
      </c>
      <c r="H2383" s="72" t="s">
        <v>10194</v>
      </c>
      <c r="I2383" s="1" t="s">
        <v>10195</v>
      </c>
      <c r="J2383" s="73">
        <v>0.45</v>
      </c>
      <c r="K2383" s="73">
        <v>0.3</v>
      </c>
      <c r="L2383" s="73">
        <v>0.06</v>
      </c>
      <c r="M2383" s="1">
        <v>0.2</v>
      </c>
      <c r="N2383" s="1" t="s">
        <v>975</v>
      </c>
      <c r="O2383" s="1" t="s">
        <v>1499</v>
      </c>
      <c r="P2383" s="1">
        <v>30101030</v>
      </c>
      <c r="Q2383" s="73">
        <v>9075036993</v>
      </c>
      <c r="R2383" s="74">
        <v>3.22</v>
      </c>
      <c r="S2383" s="1" t="s">
        <v>3323</v>
      </c>
      <c r="T2383" s="75">
        <v>7.2785000000000002</v>
      </c>
      <c r="U2383" s="76">
        <v>240887153.54092199</v>
      </c>
      <c r="V2383" s="77">
        <v>240887153.54092199</v>
      </c>
      <c r="W2383" s="77">
        <v>4008342585.58887</v>
      </c>
      <c r="X2383" s="76">
        <v>3.776312765E-4</v>
      </c>
      <c r="Y2383" s="71">
        <v>0</v>
      </c>
      <c r="Z2383" s="71">
        <v>1</v>
      </c>
      <c r="AA2383" s="71">
        <v>0</v>
      </c>
      <c r="AB2383" s="71">
        <v>0</v>
      </c>
      <c r="AC2383" s="73">
        <v>0.35</v>
      </c>
      <c r="AD2383" s="73">
        <v>0.65</v>
      </c>
      <c r="AE2383" s="1" t="s">
        <v>3324</v>
      </c>
      <c r="AF2383" s="1" t="s">
        <v>1450</v>
      </c>
      <c r="AG2383" s="1" t="s">
        <v>1585</v>
      </c>
      <c r="AI2383" s="2" t="str">
        <f>INDEX('ISO2-ISO3'!$D$1:$D$249, MATCH($N2383, 'ISO2-ISO3'!$C$1:$C$249, 0))</f>
        <v>CHN</v>
      </c>
      <c r="AJ2383" s="2" t="str">
        <f>INDEX('WB Country Groups'!$C$2:$C$219, MATCH($AI2383, 'WB Country Groups'!$B$2:$B$219, 0))</f>
        <v>East Asia &amp; Pacific</v>
      </c>
    </row>
    <row r="2384" spans="1:36">
      <c r="A2384" s="70">
        <v>45169</v>
      </c>
      <c r="B2384" s="70">
        <v>45169</v>
      </c>
      <c r="C2384" s="71">
        <v>892400</v>
      </c>
      <c r="D2384" s="1" t="s">
        <v>10196</v>
      </c>
      <c r="E2384" s="71">
        <v>6772001</v>
      </c>
      <c r="G2384" s="1" t="s">
        <v>10197</v>
      </c>
      <c r="H2384" s="72">
        <v>6388788</v>
      </c>
      <c r="I2384" s="1" t="s">
        <v>10198</v>
      </c>
      <c r="J2384" s="73">
        <v>0.4</v>
      </c>
      <c r="K2384" s="73">
        <v>0.4</v>
      </c>
      <c r="L2384" s="73">
        <v>0.4</v>
      </c>
      <c r="M2384" s="1">
        <v>1</v>
      </c>
      <c r="N2384" s="1" t="s">
        <v>1097</v>
      </c>
      <c r="O2384" s="1" t="s">
        <v>1455</v>
      </c>
      <c r="P2384" s="1">
        <v>25101020</v>
      </c>
      <c r="Q2384" s="73">
        <v>193317190</v>
      </c>
      <c r="R2384" s="74">
        <v>2323.15</v>
      </c>
      <c r="S2384" s="1" t="s">
        <v>3305</v>
      </c>
      <c r="T2384" s="75">
        <v>82.786249999999995</v>
      </c>
      <c r="U2384" s="76">
        <v>2169948898.2699399</v>
      </c>
      <c r="V2384" s="77">
        <v>2169948898.2699399</v>
      </c>
      <c r="W2384" s="77">
        <v>5424872245.67486</v>
      </c>
      <c r="X2384" s="76">
        <v>3.4017611998999999E-3</v>
      </c>
      <c r="Y2384" s="71">
        <v>0</v>
      </c>
      <c r="Z2384" s="71">
        <v>1</v>
      </c>
      <c r="AA2384" s="71">
        <v>0</v>
      </c>
      <c r="AB2384" s="71">
        <v>0</v>
      </c>
      <c r="AC2384" s="73">
        <v>0</v>
      </c>
      <c r="AD2384" s="73">
        <v>1</v>
      </c>
      <c r="AE2384" s="1" t="s">
        <v>3306</v>
      </c>
      <c r="AF2384" s="1" t="s">
        <v>1450</v>
      </c>
      <c r="AG2384" s="1" t="s">
        <v>1451</v>
      </c>
      <c r="AI2384" s="2" t="str">
        <f>INDEX('ISO2-ISO3'!$D$1:$D$249, MATCH($N2384, 'ISO2-ISO3'!$C$1:$C$249, 0))</f>
        <v>IND</v>
      </c>
      <c r="AJ2384" s="2" t="str">
        <f>INDEX('WB Country Groups'!$C$2:$C$219, MATCH($AI2384, 'WB Country Groups'!$B$2:$B$219, 0))</f>
        <v>South Asia</v>
      </c>
    </row>
    <row r="2385" spans="1:36">
      <c r="A2385" s="70">
        <v>45169</v>
      </c>
      <c r="B2385" s="70">
        <v>45169</v>
      </c>
      <c r="C2385" s="71">
        <v>892400</v>
      </c>
      <c r="D2385" s="1" t="s">
        <v>10199</v>
      </c>
      <c r="E2385" s="71">
        <v>6773201</v>
      </c>
      <c r="G2385" s="1" t="s">
        <v>10200</v>
      </c>
      <c r="H2385" s="72">
        <v>6128605</v>
      </c>
      <c r="I2385" s="1" t="s">
        <v>10201</v>
      </c>
      <c r="J2385" s="73">
        <v>0.35</v>
      </c>
      <c r="K2385" s="73">
        <v>0.35</v>
      </c>
      <c r="L2385" s="73">
        <v>0.35</v>
      </c>
      <c r="M2385" s="1">
        <v>1</v>
      </c>
      <c r="N2385" s="1" t="s">
        <v>1097</v>
      </c>
      <c r="O2385" s="1" t="s">
        <v>1499</v>
      </c>
      <c r="P2385" s="1">
        <v>30202030</v>
      </c>
      <c r="Q2385" s="73">
        <v>96415716</v>
      </c>
      <c r="R2385" s="74">
        <v>21986.400000000001</v>
      </c>
      <c r="S2385" s="1" t="s">
        <v>3305</v>
      </c>
      <c r="T2385" s="75">
        <v>82.786249999999995</v>
      </c>
      <c r="U2385" s="76">
        <v>8962141350.66922</v>
      </c>
      <c r="V2385" s="77">
        <v>8962141350.66922</v>
      </c>
      <c r="W2385" s="77">
        <v>25606118144.769199</v>
      </c>
      <c r="X2385" s="76">
        <v>1.40496694364E-2</v>
      </c>
      <c r="Y2385" s="71">
        <v>1</v>
      </c>
      <c r="Z2385" s="71">
        <v>0</v>
      </c>
      <c r="AA2385" s="71">
        <v>0</v>
      </c>
      <c r="AB2385" s="71">
        <v>0</v>
      </c>
      <c r="AC2385" s="73">
        <v>0</v>
      </c>
      <c r="AD2385" s="73">
        <v>1</v>
      </c>
      <c r="AE2385" s="1" t="s">
        <v>3306</v>
      </c>
      <c r="AF2385" s="1" t="s">
        <v>1450</v>
      </c>
      <c r="AG2385" s="1" t="s">
        <v>1451</v>
      </c>
      <c r="AI2385" s="2" t="str">
        <f>INDEX('ISO2-ISO3'!$D$1:$D$249, MATCH($N2385, 'ISO2-ISO3'!$C$1:$C$249, 0))</f>
        <v>IND</v>
      </c>
      <c r="AJ2385" s="2" t="str">
        <f>INDEX('WB Country Groups'!$C$2:$C$219, MATCH($AI2385, 'WB Country Groups'!$B$2:$B$219, 0))</f>
        <v>South Asia</v>
      </c>
    </row>
    <row r="2386" spans="1:36">
      <c r="A2386" s="70">
        <v>45169</v>
      </c>
      <c r="B2386" s="70">
        <v>45169</v>
      </c>
      <c r="C2386" s="71">
        <v>892400</v>
      </c>
      <c r="D2386" s="1" t="s">
        <v>10202</v>
      </c>
      <c r="E2386" s="71">
        <v>6774101</v>
      </c>
      <c r="F2386" s="1" t="s">
        <v>10203</v>
      </c>
      <c r="G2386" s="1" t="s">
        <v>10204</v>
      </c>
      <c r="H2386" s="72" t="s">
        <v>10205</v>
      </c>
      <c r="I2386" s="1" t="s">
        <v>10206</v>
      </c>
      <c r="J2386" s="73">
        <v>0.9</v>
      </c>
      <c r="K2386" s="73">
        <v>0.9</v>
      </c>
      <c r="L2386" s="73">
        <v>0.9</v>
      </c>
      <c r="M2386" s="1">
        <v>1</v>
      </c>
      <c r="N2386" s="1" t="s">
        <v>1375</v>
      </c>
      <c r="O2386" s="1" t="s">
        <v>1541</v>
      </c>
      <c r="P2386" s="1">
        <v>10102040</v>
      </c>
      <c r="Q2386" s="73">
        <v>2248023083</v>
      </c>
      <c r="R2386" s="74">
        <v>17.22</v>
      </c>
      <c r="S2386" s="1" t="s">
        <v>1448</v>
      </c>
      <c r="T2386" s="75">
        <v>1</v>
      </c>
      <c r="U2386" s="76">
        <v>34839861740.334</v>
      </c>
      <c r="V2386" s="77">
        <v>34839861740.334</v>
      </c>
      <c r="W2386" s="77">
        <v>38710957489.260002</v>
      </c>
      <c r="X2386" s="76">
        <v>5.4617364479099997E-2</v>
      </c>
      <c r="Y2386" s="71">
        <v>1</v>
      </c>
      <c r="Z2386" s="71">
        <v>0</v>
      </c>
      <c r="AA2386" s="71">
        <v>0</v>
      </c>
      <c r="AB2386" s="71">
        <v>0</v>
      </c>
      <c r="AC2386" s="73">
        <v>1</v>
      </c>
      <c r="AD2386" s="73">
        <v>0</v>
      </c>
      <c r="AE2386" s="1" t="s">
        <v>1449</v>
      </c>
      <c r="AF2386" s="1" t="s">
        <v>1450</v>
      </c>
      <c r="AG2386" s="1" t="s">
        <v>10207</v>
      </c>
      <c r="AI2386" s="2" t="str">
        <f>INDEX('ISO2-ISO3'!$D$1:$D$249, MATCH($N2386, 'ISO2-ISO3'!$C$1:$C$249, 0))</f>
        <v>USA</v>
      </c>
      <c r="AJ2386" s="2" t="str">
        <f>INDEX('WB Country Groups'!$C$2:$C$219, MATCH($AI2386, 'WB Country Groups'!$B$2:$B$219, 0))</f>
        <v>North America</v>
      </c>
    </row>
    <row r="2387" spans="1:36">
      <c r="A2387" s="70">
        <v>45169</v>
      </c>
      <c r="B2387" s="70">
        <v>45169</v>
      </c>
      <c r="C2387" s="71">
        <v>892400</v>
      </c>
      <c r="D2387" s="1" t="s">
        <v>10208</v>
      </c>
      <c r="E2387" s="71">
        <v>6774201</v>
      </c>
      <c r="G2387" s="1" t="s">
        <v>10209</v>
      </c>
      <c r="H2387" s="72" t="s">
        <v>10210</v>
      </c>
      <c r="I2387" s="1" t="s">
        <v>10211</v>
      </c>
      <c r="J2387" s="73">
        <v>0.55000000000000004</v>
      </c>
      <c r="K2387" s="73">
        <v>0.55000000000000004</v>
      </c>
      <c r="L2387" s="73">
        <v>0.55000000000000004</v>
      </c>
      <c r="M2387" s="1">
        <v>1</v>
      </c>
      <c r="N2387" s="1" t="s">
        <v>1305</v>
      </c>
      <c r="O2387" s="1" t="s">
        <v>1484</v>
      </c>
      <c r="P2387" s="1">
        <v>40301040</v>
      </c>
      <c r="Q2387" s="73">
        <v>1531807770</v>
      </c>
      <c r="R2387" s="74">
        <v>40</v>
      </c>
      <c r="S2387" s="1" t="s">
        <v>1573</v>
      </c>
      <c r="T2387" s="75">
        <v>18.934999999999999</v>
      </c>
      <c r="U2387" s="76">
        <v>1779760810.13995</v>
      </c>
      <c r="V2387" s="77">
        <v>1779760810.13995</v>
      </c>
      <c r="W2387" s="77">
        <v>3235928745.7090001</v>
      </c>
      <c r="X2387" s="76">
        <v>2.7900755054E-3</v>
      </c>
      <c r="Y2387" s="71">
        <v>0</v>
      </c>
      <c r="Z2387" s="71">
        <v>1</v>
      </c>
      <c r="AA2387" s="71">
        <v>0</v>
      </c>
      <c r="AB2387" s="71">
        <v>0</v>
      </c>
      <c r="AC2387" s="73">
        <v>0</v>
      </c>
      <c r="AD2387" s="73">
        <v>1</v>
      </c>
      <c r="AE2387" s="1" t="s">
        <v>1574</v>
      </c>
      <c r="AF2387" s="1" t="s">
        <v>1450</v>
      </c>
      <c r="AG2387" s="1" t="s">
        <v>1451</v>
      </c>
      <c r="AI2387" s="2" t="str">
        <f>INDEX('ISO2-ISO3'!$D$1:$D$249, MATCH($N2387, 'ISO2-ISO3'!$C$1:$C$249, 0))</f>
        <v>ZAF</v>
      </c>
      <c r="AJ2387" s="2" t="str">
        <f>INDEX('WB Country Groups'!$C$2:$C$219, MATCH($AI2387, 'WB Country Groups'!$B$2:$B$219, 0))</f>
        <v>Sub-Saharan Africa</v>
      </c>
    </row>
    <row r="2388" spans="1:36">
      <c r="A2388" s="70">
        <v>45169</v>
      </c>
      <c r="B2388" s="70">
        <v>45169</v>
      </c>
      <c r="C2388" s="71">
        <v>892400</v>
      </c>
      <c r="D2388" s="1" t="s">
        <v>10212</v>
      </c>
      <c r="E2388" s="71">
        <v>6780001</v>
      </c>
      <c r="G2388" s="1" t="s">
        <v>10213</v>
      </c>
      <c r="H2388" s="72" t="s">
        <v>10214</v>
      </c>
      <c r="I2388" s="1" t="s">
        <v>10215</v>
      </c>
      <c r="J2388" s="73">
        <v>0.55000000000000004</v>
      </c>
      <c r="K2388" s="73">
        <v>0.55000000000000004</v>
      </c>
      <c r="L2388" s="73">
        <v>0.55000000000000004</v>
      </c>
      <c r="M2388" s="1">
        <v>1</v>
      </c>
      <c r="N2388" s="1" t="s">
        <v>975</v>
      </c>
      <c r="O2388" s="1" t="s">
        <v>1447</v>
      </c>
      <c r="P2388" s="1">
        <v>35202010</v>
      </c>
      <c r="Q2388" s="73">
        <v>2451988512</v>
      </c>
      <c r="R2388" s="74">
        <v>11.32</v>
      </c>
      <c r="S2388" s="1" t="s">
        <v>1565</v>
      </c>
      <c r="T2388" s="75">
        <v>7.8417500000000002</v>
      </c>
      <c r="U2388" s="76">
        <v>1946769595.52549</v>
      </c>
      <c r="V2388" s="77">
        <v>1946769595.52549</v>
      </c>
      <c r="W2388" s="77">
        <v>3539581082.7736201</v>
      </c>
      <c r="X2388" s="76">
        <v>3.0518899686999999E-3</v>
      </c>
      <c r="Y2388" s="71">
        <v>0</v>
      </c>
      <c r="Z2388" s="71">
        <v>1</v>
      </c>
      <c r="AA2388" s="71">
        <v>0</v>
      </c>
      <c r="AB2388" s="71">
        <v>0</v>
      </c>
      <c r="AC2388" s="73">
        <v>1</v>
      </c>
      <c r="AD2388" s="73">
        <v>0</v>
      </c>
      <c r="AE2388" s="1" t="s">
        <v>1566</v>
      </c>
      <c r="AF2388" s="1" t="s">
        <v>1450</v>
      </c>
      <c r="AG2388" s="1" t="s">
        <v>3300</v>
      </c>
      <c r="AI2388" s="2" t="str">
        <f>INDEX('ISO2-ISO3'!$D$1:$D$249, MATCH($N2388, 'ISO2-ISO3'!$C$1:$C$249, 0))</f>
        <v>CHN</v>
      </c>
      <c r="AJ2388" s="2" t="str">
        <f>INDEX('WB Country Groups'!$C$2:$C$219, MATCH($AI2388, 'WB Country Groups'!$B$2:$B$219, 0))</f>
        <v>East Asia &amp; Pacific</v>
      </c>
    </row>
    <row r="2389" spans="1:36">
      <c r="A2389" s="70">
        <v>45169</v>
      </c>
      <c r="B2389" s="70">
        <v>45169</v>
      </c>
      <c r="C2389" s="71">
        <v>892400</v>
      </c>
      <c r="D2389" s="1" t="s">
        <v>10216</v>
      </c>
      <c r="E2389" s="71">
        <v>6780802</v>
      </c>
      <c r="G2389" s="1" t="s">
        <v>10217</v>
      </c>
      <c r="H2389" s="72" t="s">
        <v>10218</v>
      </c>
      <c r="I2389" s="1" t="s">
        <v>10219</v>
      </c>
      <c r="J2389" s="73">
        <v>0.4</v>
      </c>
      <c r="K2389" s="73">
        <v>0.3</v>
      </c>
      <c r="L2389" s="73">
        <v>0.06</v>
      </c>
      <c r="M2389" s="1">
        <v>0.2</v>
      </c>
      <c r="N2389" s="1" t="s">
        <v>975</v>
      </c>
      <c r="O2389" s="1" t="s">
        <v>1467</v>
      </c>
      <c r="P2389" s="1">
        <v>20104010</v>
      </c>
      <c r="Q2389" s="73">
        <v>582445394</v>
      </c>
      <c r="R2389" s="74">
        <v>30.28</v>
      </c>
      <c r="S2389" s="1" t="s">
        <v>3323</v>
      </c>
      <c r="T2389" s="75">
        <v>7.2785000000000002</v>
      </c>
      <c r="U2389" s="76">
        <v>145385284.305722</v>
      </c>
      <c r="V2389" s="77">
        <v>145385284.305722</v>
      </c>
      <c r="W2389" s="77">
        <v>2419199271.6688199</v>
      </c>
      <c r="X2389" s="76">
        <v>2.2791597519999999E-4</v>
      </c>
      <c r="Y2389" s="71">
        <v>0</v>
      </c>
      <c r="Z2389" s="71">
        <v>1</v>
      </c>
      <c r="AA2389" s="71">
        <v>0</v>
      </c>
      <c r="AB2389" s="71">
        <v>0</v>
      </c>
      <c r="AC2389" s="73">
        <v>0</v>
      </c>
      <c r="AD2389" s="73">
        <v>1</v>
      </c>
      <c r="AE2389" s="1" t="s">
        <v>3412</v>
      </c>
      <c r="AF2389" s="1" t="s">
        <v>1450</v>
      </c>
      <c r="AG2389" s="1" t="s">
        <v>1585</v>
      </c>
      <c r="AI2389" s="2" t="str">
        <f>INDEX('ISO2-ISO3'!$D$1:$D$249, MATCH($N2389, 'ISO2-ISO3'!$C$1:$C$249, 0))</f>
        <v>CHN</v>
      </c>
      <c r="AJ2389" s="2" t="str">
        <f>INDEX('WB Country Groups'!$C$2:$C$219, MATCH($AI2389, 'WB Country Groups'!$B$2:$B$219, 0))</f>
        <v>East Asia &amp; Pacific</v>
      </c>
    </row>
    <row r="2390" spans="1:36">
      <c r="A2390" s="70">
        <v>45169</v>
      </c>
      <c r="B2390" s="70">
        <v>45169</v>
      </c>
      <c r="C2390" s="71">
        <v>892400</v>
      </c>
      <c r="D2390" s="1" t="s">
        <v>10220</v>
      </c>
      <c r="E2390" s="71">
        <v>6781102</v>
      </c>
      <c r="G2390" s="1" t="s">
        <v>10221</v>
      </c>
      <c r="H2390" s="72" t="s">
        <v>10222</v>
      </c>
      <c r="I2390" s="1" t="s">
        <v>10223</v>
      </c>
      <c r="J2390" s="73">
        <v>0.8</v>
      </c>
      <c r="K2390" s="73">
        <v>0.3</v>
      </c>
      <c r="L2390" s="73">
        <v>0.06</v>
      </c>
      <c r="M2390" s="1">
        <v>0.2</v>
      </c>
      <c r="N2390" s="1" t="s">
        <v>975</v>
      </c>
      <c r="O2390" s="1" t="s">
        <v>1462</v>
      </c>
      <c r="P2390" s="1">
        <v>15101010</v>
      </c>
      <c r="Q2390" s="73">
        <v>1152562520</v>
      </c>
      <c r="R2390" s="74">
        <v>15.67</v>
      </c>
      <c r="S2390" s="1" t="s">
        <v>3323</v>
      </c>
      <c r="T2390" s="75">
        <v>7.2785000000000002</v>
      </c>
      <c r="U2390" s="76">
        <v>148882225.91248199</v>
      </c>
      <c r="V2390" s="77">
        <v>148882225.91248199</v>
      </c>
      <c r="W2390" s="77">
        <v>2477388094.75735</v>
      </c>
      <c r="X2390" s="76">
        <v>2.3339802139999999E-4</v>
      </c>
      <c r="Y2390" s="71">
        <v>0</v>
      </c>
      <c r="Z2390" s="71">
        <v>1</v>
      </c>
      <c r="AA2390" s="71">
        <v>0</v>
      </c>
      <c r="AB2390" s="71">
        <v>0</v>
      </c>
      <c r="AC2390" s="73">
        <v>0</v>
      </c>
      <c r="AD2390" s="73">
        <v>1</v>
      </c>
      <c r="AE2390" s="1" t="s">
        <v>3412</v>
      </c>
      <c r="AF2390" s="1" t="s">
        <v>1450</v>
      </c>
      <c r="AG2390" s="1" t="s">
        <v>1585</v>
      </c>
      <c r="AI2390" s="2" t="str">
        <f>INDEX('ISO2-ISO3'!$D$1:$D$249, MATCH($N2390, 'ISO2-ISO3'!$C$1:$C$249, 0))</f>
        <v>CHN</v>
      </c>
      <c r="AJ2390" s="2" t="str">
        <f>INDEX('WB Country Groups'!$C$2:$C$219, MATCH($AI2390, 'WB Country Groups'!$B$2:$B$219, 0))</f>
        <v>East Asia &amp; Pacific</v>
      </c>
    </row>
    <row r="2391" spans="1:36">
      <c r="A2391" s="70">
        <v>45169</v>
      </c>
      <c r="B2391" s="70">
        <v>45169</v>
      </c>
      <c r="C2391" s="71">
        <v>892400</v>
      </c>
      <c r="D2391" s="1" t="s">
        <v>10224</v>
      </c>
      <c r="E2391" s="71">
        <v>6782702</v>
      </c>
      <c r="G2391" s="1" t="s">
        <v>10225</v>
      </c>
      <c r="H2391" s="72" t="s">
        <v>10226</v>
      </c>
      <c r="I2391" s="1" t="s">
        <v>10227</v>
      </c>
      <c r="J2391" s="73">
        <v>0.45</v>
      </c>
      <c r="K2391" s="73">
        <v>0.3</v>
      </c>
      <c r="L2391" s="73">
        <v>0.06</v>
      </c>
      <c r="M2391" s="1">
        <v>0.2</v>
      </c>
      <c r="N2391" s="1" t="s">
        <v>975</v>
      </c>
      <c r="O2391" s="1" t="s">
        <v>1467</v>
      </c>
      <c r="P2391" s="1">
        <v>20104020</v>
      </c>
      <c r="Q2391" s="73">
        <v>637749349</v>
      </c>
      <c r="R2391" s="74">
        <v>24.67</v>
      </c>
      <c r="S2391" s="1" t="s">
        <v>3323</v>
      </c>
      <c r="T2391" s="75">
        <v>7.2785000000000002</v>
      </c>
      <c r="U2391" s="76">
        <v>129696583.965075</v>
      </c>
      <c r="V2391" s="77">
        <v>129696583.965075</v>
      </c>
      <c r="W2391" s="77">
        <v>2158140577.7386098</v>
      </c>
      <c r="X2391" s="76">
        <v>2.03321289E-4</v>
      </c>
      <c r="Y2391" s="71">
        <v>0</v>
      </c>
      <c r="Z2391" s="71">
        <v>1</v>
      </c>
      <c r="AA2391" s="71">
        <v>0</v>
      </c>
      <c r="AB2391" s="71">
        <v>0</v>
      </c>
      <c r="AC2391" s="73">
        <v>0</v>
      </c>
      <c r="AD2391" s="73">
        <v>1</v>
      </c>
      <c r="AE2391" s="1" t="s">
        <v>3412</v>
      </c>
      <c r="AF2391" s="1" t="s">
        <v>1450</v>
      </c>
      <c r="AG2391" s="1" t="s">
        <v>1585</v>
      </c>
      <c r="AI2391" s="2" t="str">
        <f>INDEX('ISO2-ISO3'!$D$1:$D$249, MATCH($N2391, 'ISO2-ISO3'!$C$1:$C$249, 0))</f>
        <v>CHN</v>
      </c>
      <c r="AJ2391" s="2" t="str">
        <f>INDEX('WB Country Groups'!$C$2:$C$219, MATCH($AI2391, 'WB Country Groups'!$B$2:$B$219, 0))</f>
        <v>East Asia &amp; Pacific</v>
      </c>
    </row>
    <row r="2392" spans="1:36">
      <c r="A2392" s="70">
        <v>45169</v>
      </c>
      <c r="B2392" s="70">
        <v>45169</v>
      </c>
      <c r="C2392" s="71">
        <v>892400</v>
      </c>
      <c r="D2392" s="1" t="s">
        <v>10228</v>
      </c>
      <c r="E2392" s="71">
        <v>6782802</v>
      </c>
      <c r="G2392" s="1" t="s">
        <v>10229</v>
      </c>
      <c r="H2392" s="72" t="s">
        <v>10230</v>
      </c>
      <c r="I2392" s="1" t="s">
        <v>10231</v>
      </c>
      <c r="J2392" s="73">
        <v>0.5</v>
      </c>
      <c r="K2392" s="73">
        <v>0.3</v>
      </c>
      <c r="L2392" s="73">
        <v>0.06</v>
      </c>
      <c r="M2392" s="1">
        <v>0.2</v>
      </c>
      <c r="N2392" s="1" t="s">
        <v>975</v>
      </c>
      <c r="O2392" s="1" t="s">
        <v>1467</v>
      </c>
      <c r="P2392" s="1">
        <v>20104020</v>
      </c>
      <c r="Q2392" s="73">
        <v>1802509062</v>
      </c>
      <c r="R2392" s="74">
        <v>13.01</v>
      </c>
      <c r="S2392" s="1" t="s">
        <v>3323</v>
      </c>
      <c r="T2392" s="75">
        <v>7.2785000000000002</v>
      </c>
      <c r="U2392" s="76">
        <v>193314360.62336999</v>
      </c>
      <c r="V2392" s="77">
        <v>193314360.62336999</v>
      </c>
      <c r="W2392" s="77">
        <v>3216735191.9864998</v>
      </c>
      <c r="X2392" s="76">
        <v>3.0305289300000001E-4</v>
      </c>
      <c r="Y2392" s="71">
        <v>0</v>
      </c>
      <c r="Z2392" s="71">
        <v>1</v>
      </c>
      <c r="AA2392" s="71">
        <v>0</v>
      </c>
      <c r="AB2392" s="71">
        <v>0</v>
      </c>
      <c r="AC2392" s="73">
        <v>0</v>
      </c>
      <c r="AD2392" s="73">
        <v>1</v>
      </c>
      <c r="AE2392" s="1" t="s">
        <v>3412</v>
      </c>
      <c r="AF2392" s="1" t="s">
        <v>1450</v>
      </c>
      <c r="AG2392" s="1" t="s">
        <v>1585</v>
      </c>
      <c r="AI2392" s="2" t="str">
        <f>INDEX('ISO2-ISO3'!$D$1:$D$249, MATCH($N2392, 'ISO2-ISO3'!$C$1:$C$249, 0))</f>
        <v>CHN</v>
      </c>
      <c r="AJ2392" s="2" t="str">
        <f>INDEX('WB Country Groups'!$C$2:$C$219, MATCH($AI2392, 'WB Country Groups'!$B$2:$B$219, 0))</f>
        <v>East Asia &amp; Pacific</v>
      </c>
    </row>
    <row r="2393" spans="1:36">
      <c r="A2393" s="70">
        <v>45169</v>
      </c>
      <c r="B2393" s="70">
        <v>45169</v>
      </c>
      <c r="C2393" s="71">
        <v>892400</v>
      </c>
      <c r="D2393" s="1" t="s">
        <v>10232</v>
      </c>
      <c r="E2393" s="71">
        <v>6783902</v>
      </c>
      <c r="G2393" s="1" t="s">
        <v>10233</v>
      </c>
      <c r="H2393" s="72" t="s">
        <v>10234</v>
      </c>
      <c r="I2393" s="1" t="s">
        <v>10235</v>
      </c>
      <c r="J2393" s="73">
        <v>0.3</v>
      </c>
      <c r="K2393" s="73">
        <v>0.3</v>
      </c>
      <c r="L2393" s="73">
        <v>0.06</v>
      </c>
      <c r="M2393" s="1">
        <v>0.2</v>
      </c>
      <c r="N2393" s="1" t="s">
        <v>975</v>
      </c>
      <c r="O2393" s="1" t="s">
        <v>1462</v>
      </c>
      <c r="P2393" s="1">
        <v>15104010</v>
      </c>
      <c r="Q2393" s="73">
        <v>4651885415</v>
      </c>
      <c r="R2393" s="74">
        <v>6.32</v>
      </c>
      <c r="S2393" s="1" t="s">
        <v>3323</v>
      </c>
      <c r="T2393" s="75">
        <v>7.2785000000000002</v>
      </c>
      <c r="U2393" s="76">
        <v>242356934.721165</v>
      </c>
      <c r="V2393" s="77">
        <v>242356934.721165</v>
      </c>
      <c r="W2393" s="77">
        <v>4032799624.5370498</v>
      </c>
      <c r="X2393" s="76">
        <v>3.7993540660000001E-4</v>
      </c>
      <c r="Y2393" s="71">
        <v>0</v>
      </c>
      <c r="Z2393" s="71">
        <v>1</v>
      </c>
      <c r="AA2393" s="71">
        <v>0</v>
      </c>
      <c r="AB2393" s="71">
        <v>0</v>
      </c>
      <c r="AC2393" s="73">
        <v>1</v>
      </c>
      <c r="AD2393" s="73">
        <v>0</v>
      </c>
      <c r="AE2393" s="1" t="s">
        <v>3412</v>
      </c>
      <c r="AF2393" s="1" t="s">
        <v>1450</v>
      </c>
      <c r="AG2393" s="1" t="s">
        <v>1585</v>
      </c>
      <c r="AI2393" s="2" t="str">
        <f>INDEX('ISO2-ISO3'!$D$1:$D$249, MATCH($N2393, 'ISO2-ISO3'!$C$1:$C$249, 0))</f>
        <v>CHN</v>
      </c>
      <c r="AJ2393" s="2" t="str">
        <f>INDEX('WB Country Groups'!$C$2:$C$219, MATCH($AI2393, 'WB Country Groups'!$B$2:$B$219, 0))</f>
        <v>East Asia &amp; Pacific</v>
      </c>
    </row>
    <row r="2394" spans="1:36">
      <c r="A2394" s="70">
        <v>45169</v>
      </c>
      <c r="B2394" s="70">
        <v>45169</v>
      </c>
      <c r="C2394" s="71">
        <v>892400</v>
      </c>
      <c r="D2394" s="1" t="s">
        <v>10236</v>
      </c>
      <c r="E2394" s="71">
        <v>6784302</v>
      </c>
      <c r="G2394" s="1" t="s">
        <v>10237</v>
      </c>
      <c r="H2394" s="72" t="s">
        <v>10238</v>
      </c>
      <c r="I2394" s="1" t="s">
        <v>10239</v>
      </c>
      <c r="J2394" s="73">
        <v>0.5</v>
      </c>
      <c r="K2394" s="73">
        <v>0.3</v>
      </c>
      <c r="L2394" s="73">
        <v>0.06</v>
      </c>
      <c r="M2394" s="1">
        <v>0.2</v>
      </c>
      <c r="N2394" s="1" t="s">
        <v>975</v>
      </c>
      <c r="O2394" s="1" t="s">
        <v>1455</v>
      </c>
      <c r="P2394" s="1">
        <v>25201040</v>
      </c>
      <c r="Q2394" s="73">
        <v>949024050</v>
      </c>
      <c r="R2394" s="74">
        <v>27.49</v>
      </c>
      <c r="S2394" s="1" t="s">
        <v>3323</v>
      </c>
      <c r="T2394" s="75">
        <v>7.2785000000000002</v>
      </c>
      <c r="U2394" s="76">
        <v>215060832.32396799</v>
      </c>
      <c r="V2394" s="77">
        <v>215060832.32396799</v>
      </c>
      <c r="W2394" s="77">
        <v>3578594707.2096801</v>
      </c>
      <c r="X2394" s="76">
        <v>3.3714415839999998E-4</v>
      </c>
      <c r="Y2394" s="71">
        <v>0</v>
      </c>
      <c r="Z2394" s="71">
        <v>1</v>
      </c>
      <c r="AA2394" s="71">
        <v>0</v>
      </c>
      <c r="AB2394" s="71">
        <v>0</v>
      </c>
      <c r="AC2394" s="73">
        <v>1</v>
      </c>
      <c r="AD2394" s="73">
        <v>0</v>
      </c>
      <c r="AE2394" s="1" t="s">
        <v>3412</v>
      </c>
      <c r="AF2394" s="1" t="s">
        <v>1450</v>
      </c>
      <c r="AG2394" s="1" t="s">
        <v>1585</v>
      </c>
      <c r="AI2394" s="2" t="str">
        <f>INDEX('ISO2-ISO3'!$D$1:$D$249, MATCH($N2394, 'ISO2-ISO3'!$C$1:$C$249, 0))</f>
        <v>CHN</v>
      </c>
      <c r="AJ2394" s="2" t="str">
        <f>INDEX('WB Country Groups'!$C$2:$C$219, MATCH($AI2394, 'WB Country Groups'!$B$2:$B$219, 0))</f>
        <v>East Asia &amp; Pacific</v>
      </c>
    </row>
    <row r="2395" spans="1:36">
      <c r="A2395" s="70">
        <v>45169</v>
      </c>
      <c r="B2395" s="70">
        <v>45169</v>
      </c>
      <c r="C2395" s="71">
        <v>892400</v>
      </c>
      <c r="D2395" s="1" t="s">
        <v>10240</v>
      </c>
      <c r="E2395" s="71">
        <v>6785302</v>
      </c>
      <c r="G2395" s="1" t="s">
        <v>10241</v>
      </c>
      <c r="H2395" s="72" t="s">
        <v>10242</v>
      </c>
      <c r="I2395" s="1" t="s">
        <v>10243</v>
      </c>
      <c r="J2395" s="73">
        <v>0.65</v>
      </c>
      <c r="K2395" s="73">
        <v>0.3</v>
      </c>
      <c r="L2395" s="73">
        <v>0.06</v>
      </c>
      <c r="M2395" s="1">
        <v>0.2</v>
      </c>
      <c r="N2395" s="1" t="s">
        <v>975</v>
      </c>
      <c r="O2395" s="1" t="s">
        <v>1499</v>
      </c>
      <c r="P2395" s="1">
        <v>30202030</v>
      </c>
      <c r="Q2395" s="73">
        <v>1153918871</v>
      </c>
      <c r="R2395" s="74">
        <v>15.91</v>
      </c>
      <c r="S2395" s="1" t="s">
        <v>3323</v>
      </c>
      <c r="T2395" s="75">
        <v>7.2785000000000002</v>
      </c>
      <c r="U2395" s="76">
        <v>151340379.783829</v>
      </c>
      <c r="V2395" s="77">
        <v>151340379.783829</v>
      </c>
      <c r="W2395" s="77">
        <v>2518291574.66325</v>
      </c>
      <c r="X2395" s="76">
        <v>2.372515926E-4</v>
      </c>
      <c r="Y2395" s="71">
        <v>0</v>
      </c>
      <c r="Z2395" s="71">
        <v>1</v>
      </c>
      <c r="AA2395" s="71">
        <v>0</v>
      </c>
      <c r="AB2395" s="71">
        <v>0</v>
      </c>
      <c r="AC2395" s="73">
        <v>0</v>
      </c>
      <c r="AD2395" s="73">
        <v>1</v>
      </c>
      <c r="AE2395" s="1" t="s">
        <v>3412</v>
      </c>
      <c r="AF2395" s="1" t="s">
        <v>1450</v>
      </c>
      <c r="AG2395" s="1" t="s">
        <v>1585</v>
      </c>
      <c r="AI2395" s="2" t="str">
        <f>INDEX('ISO2-ISO3'!$D$1:$D$249, MATCH($N2395, 'ISO2-ISO3'!$C$1:$C$249, 0))</f>
        <v>CHN</v>
      </c>
      <c r="AJ2395" s="2" t="str">
        <f>INDEX('WB Country Groups'!$C$2:$C$219, MATCH($AI2395, 'WB Country Groups'!$B$2:$B$219, 0))</f>
        <v>East Asia &amp; Pacific</v>
      </c>
    </row>
    <row r="2396" spans="1:36">
      <c r="A2396" s="70">
        <v>45169</v>
      </c>
      <c r="B2396" s="70">
        <v>45169</v>
      </c>
      <c r="C2396" s="71">
        <v>892400</v>
      </c>
      <c r="D2396" s="1" t="s">
        <v>10244</v>
      </c>
      <c r="E2396" s="71">
        <v>6806801</v>
      </c>
      <c r="G2396" s="1" t="s">
        <v>10245</v>
      </c>
      <c r="H2396" s="72">
        <v>7302215</v>
      </c>
      <c r="I2396" s="1" t="s">
        <v>10246</v>
      </c>
      <c r="J2396" s="73">
        <v>0.65</v>
      </c>
      <c r="K2396" s="73">
        <v>0.65</v>
      </c>
      <c r="L2396" s="73">
        <v>0.65</v>
      </c>
      <c r="M2396" s="1">
        <v>1</v>
      </c>
      <c r="N2396" s="1" t="s">
        <v>1243</v>
      </c>
      <c r="O2396" s="1" t="s">
        <v>1692</v>
      </c>
      <c r="P2396" s="1">
        <v>50202020</v>
      </c>
      <c r="Q2396" s="73">
        <v>100770800</v>
      </c>
      <c r="R2396" s="74">
        <v>147.55000000000001</v>
      </c>
      <c r="S2396" s="1" t="s">
        <v>4044</v>
      </c>
      <c r="T2396" s="75">
        <v>4.1212499999999999</v>
      </c>
      <c r="U2396" s="76">
        <v>2345083530.7248998</v>
      </c>
      <c r="V2396" s="77">
        <v>2345083530.7248998</v>
      </c>
      <c r="W2396" s="77">
        <v>3607820816.4998498</v>
      </c>
      <c r="X2396" s="76">
        <v>3.6763143001999998E-3</v>
      </c>
      <c r="Y2396" s="71">
        <v>0</v>
      </c>
      <c r="Z2396" s="71">
        <v>1</v>
      </c>
      <c r="AA2396" s="71">
        <v>0</v>
      </c>
      <c r="AB2396" s="71">
        <v>0</v>
      </c>
      <c r="AC2396" s="73">
        <v>0</v>
      </c>
      <c r="AD2396" s="73">
        <v>1</v>
      </c>
      <c r="AE2396" s="1" t="s">
        <v>4045</v>
      </c>
      <c r="AF2396" s="1" t="s">
        <v>4256</v>
      </c>
      <c r="AG2396" s="1" t="s">
        <v>1451</v>
      </c>
      <c r="AI2396" s="2" t="str">
        <f>INDEX('ISO2-ISO3'!$D$1:$D$249, MATCH($N2396, 'ISO2-ISO3'!$C$1:$C$249, 0))</f>
        <v>POL</v>
      </c>
      <c r="AJ2396" s="2" t="str">
        <f>INDEX('WB Country Groups'!$C$2:$C$219, MATCH($AI2396, 'WB Country Groups'!$B$2:$B$219, 0))</f>
        <v>Europe &amp; Central Asia</v>
      </c>
    </row>
    <row r="2397" spans="1:36">
      <c r="A2397" s="70">
        <v>45169</v>
      </c>
      <c r="B2397" s="70">
        <v>45169</v>
      </c>
      <c r="C2397" s="71">
        <v>892400</v>
      </c>
      <c r="D2397" s="1" t="s">
        <v>10247</v>
      </c>
      <c r="E2397" s="71">
        <v>6812301</v>
      </c>
      <c r="F2397" s="1" t="s">
        <v>10248</v>
      </c>
      <c r="G2397" s="1" t="s">
        <v>10249</v>
      </c>
      <c r="H2397" s="72" t="s">
        <v>10250</v>
      </c>
      <c r="I2397" s="1" t="s">
        <v>10251</v>
      </c>
      <c r="J2397" s="73">
        <v>0.95</v>
      </c>
      <c r="K2397" s="73">
        <v>0.95</v>
      </c>
      <c r="L2397" s="73">
        <v>0.95</v>
      </c>
      <c r="M2397" s="1">
        <v>1</v>
      </c>
      <c r="N2397" s="1" t="s">
        <v>1375</v>
      </c>
      <c r="O2397" s="1" t="s">
        <v>1541</v>
      </c>
      <c r="P2397" s="1">
        <v>10102040</v>
      </c>
      <c r="Q2397" s="73">
        <v>226275888</v>
      </c>
      <c r="R2397" s="74">
        <v>86.25</v>
      </c>
      <c r="S2397" s="1" t="s">
        <v>1448</v>
      </c>
      <c r="T2397" s="75">
        <v>1</v>
      </c>
      <c r="U2397" s="76">
        <v>18540480573</v>
      </c>
      <c r="V2397" s="77">
        <v>18540480573</v>
      </c>
      <c r="W2397" s="77">
        <v>19516295340</v>
      </c>
      <c r="X2397" s="76">
        <v>2.9065333055E-2</v>
      </c>
      <c r="Y2397" s="71">
        <v>0</v>
      </c>
      <c r="Z2397" s="71">
        <v>1</v>
      </c>
      <c r="AA2397" s="71">
        <v>0</v>
      </c>
      <c r="AB2397" s="71">
        <v>0</v>
      </c>
      <c r="AC2397" s="73">
        <v>0</v>
      </c>
      <c r="AD2397" s="73">
        <v>1</v>
      </c>
      <c r="AE2397" s="1" t="s">
        <v>1449</v>
      </c>
      <c r="AF2397" s="1" t="s">
        <v>1450</v>
      </c>
      <c r="AG2397" s="1" t="s">
        <v>1451</v>
      </c>
      <c r="AI2397" s="2" t="str">
        <f>INDEX('ISO2-ISO3'!$D$1:$D$249, MATCH($N2397, 'ISO2-ISO3'!$C$1:$C$249, 0))</f>
        <v>USA</v>
      </c>
      <c r="AJ2397" s="2" t="str">
        <f>INDEX('WB Country Groups'!$C$2:$C$219, MATCH($AI2397, 'WB Country Groups'!$B$2:$B$219, 0))</f>
        <v>North America</v>
      </c>
    </row>
    <row r="2398" spans="1:36">
      <c r="A2398" s="70">
        <v>45169</v>
      </c>
      <c r="B2398" s="70">
        <v>45169</v>
      </c>
      <c r="C2398" s="71">
        <v>892400</v>
      </c>
      <c r="D2398" s="1" t="s">
        <v>10252</v>
      </c>
      <c r="E2398" s="71">
        <v>6812701</v>
      </c>
      <c r="F2398" s="1">
        <v>339041105</v>
      </c>
      <c r="G2398" s="1" t="s">
        <v>10253</v>
      </c>
      <c r="H2398" s="72" t="s">
        <v>10254</v>
      </c>
      <c r="I2398" s="1" t="s">
        <v>10255</v>
      </c>
      <c r="J2398" s="73">
        <v>0.95</v>
      </c>
      <c r="K2398" s="73">
        <v>0.95</v>
      </c>
      <c r="L2398" s="73">
        <v>0.95</v>
      </c>
      <c r="M2398" s="1">
        <v>1</v>
      </c>
      <c r="N2398" s="1" t="s">
        <v>1375</v>
      </c>
      <c r="O2398" s="1" t="s">
        <v>1484</v>
      </c>
      <c r="P2398" s="1">
        <v>40201060</v>
      </c>
      <c r="Q2398" s="73">
        <v>73491592</v>
      </c>
      <c r="R2398" s="74">
        <v>271.73</v>
      </c>
      <c r="S2398" s="1" t="s">
        <v>1448</v>
      </c>
      <c r="T2398" s="75">
        <v>1</v>
      </c>
      <c r="U2398" s="76">
        <v>18971376779.452</v>
      </c>
      <c r="V2398" s="77">
        <v>18971376779.452</v>
      </c>
      <c r="W2398" s="77">
        <v>19969870294.16</v>
      </c>
      <c r="X2398" s="76">
        <v>2.9740835596799998E-2</v>
      </c>
      <c r="Y2398" s="71">
        <v>0</v>
      </c>
      <c r="Z2398" s="71">
        <v>1</v>
      </c>
      <c r="AA2398" s="71">
        <v>0</v>
      </c>
      <c r="AB2398" s="71">
        <v>0</v>
      </c>
      <c r="AC2398" s="73">
        <v>0</v>
      </c>
      <c r="AD2398" s="73">
        <v>1</v>
      </c>
      <c r="AE2398" s="1" t="s">
        <v>1449</v>
      </c>
      <c r="AF2398" s="1" t="s">
        <v>1450</v>
      </c>
      <c r="AG2398" s="1" t="s">
        <v>1451</v>
      </c>
      <c r="AI2398" s="2" t="str">
        <f>INDEX('ISO2-ISO3'!$D$1:$D$249, MATCH($N2398, 'ISO2-ISO3'!$C$1:$C$249, 0))</f>
        <v>USA</v>
      </c>
      <c r="AJ2398" s="2" t="str">
        <f>INDEX('WB Country Groups'!$C$2:$C$219, MATCH($AI2398, 'WB Country Groups'!$B$2:$B$219, 0))</f>
        <v>North America</v>
      </c>
    </row>
    <row r="2399" spans="1:36">
      <c r="A2399" s="70">
        <v>45169</v>
      </c>
      <c r="B2399" s="70">
        <v>45169</v>
      </c>
      <c r="C2399" s="71">
        <v>892400</v>
      </c>
      <c r="D2399" s="1" t="s">
        <v>10256</v>
      </c>
      <c r="E2399" s="71">
        <v>6818401</v>
      </c>
      <c r="F2399" s="1" t="s">
        <v>10257</v>
      </c>
      <c r="G2399" s="1" t="s">
        <v>10258</v>
      </c>
      <c r="H2399" s="72" t="s">
        <v>10259</v>
      </c>
      <c r="I2399" s="1" t="s">
        <v>10260</v>
      </c>
      <c r="J2399" s="73">
        <v>0.75</v>
      </c>
      <c r="K2399" s="73">
        <v>0.75</v>
      </c>
      <c r="L2399" s="73">
        <v>0.75</v>
      </c>
      <c r="M2399" s="1">
        <v>1</v>
      </c>
      <c r="N2399" s="1" t="s">
        <v>1375</v>
      </c>
      <c r="O2399" s="1" t="s">
        <v>1447</v>
      </c>
      <c r="P2399" s="1">
        <v>35102020</v>
      </c>
      <c r="Q2399" s="73">
        <v>277254591</v>
      </c>
      <c r="R2399" s="74">
        <v>277.3</v>
      </c>
      <c r="S2399" s="1" t="s">
        <v>1448</v>
      </c>
      <c r="T2399" s="75">
        <v>1</v>
      </c>
      <c r="U2399" s="76">
        <v>57662023563.224998</v>
      </c>
      <c r="V2399" s="77">
        <v>57662023563.224998</v>
      </c>
      <c r="W2399" s="77">
        <v>76882698084.300003</v>
      </c>
      <c r="X2399" s="76">
        <v>9.0394955669700003E-2</v>
      </c>
      <c r="Y2399" s="71">
        <v>1</v>
      </c>
      <c r="Z2399" s="71">
        <v>0</v>
      </c>
      <c r="AA2399" s="71">
        <v>0</v>
      </c>
      <c r="AB2399" s="71">
        <v>0</v>
      </c>
      <c r="AC2399" s="73">
        <v>0.5</v>
      </c>
      <c r="AD2399" s="73">
        <v>0.5</v>
      </c>
      <c r="AE2399" s="1" t="s">
        <v>1449</v>
      </c>
      <c r="AF2399" s="1" t="s">
        <v>1450</v>
      </c>
      <c r="AG2399" s="1" t="s">
        <v>1451</v>
      </c>
      <c r="AI2399" s="2" t="str">
        <f>INDEX('ISO2-ISO3'!$D$1:$D$249, MATCH($N2399, 'ISO2-ISO3'!$C$1:$C$249, 0))</f>
        <v>USA</v>
      </c>
      <c r="AJ2399" s="2" t="str">
        <f>INDEX('WB Country Groups'!$C$2:$C$219, MATCH($AI2399, 'WB Country Groups'!$B$2:$B$219, 0))</f>
        <v>North America</v>
      </c>
    </row>
    <row r="2400" spans="1:36">
      <c r="A2400" s="70">
        <v>45169</v>
      </c>
      <c r="B2400" s="70">
        <v>45169</v>
      </c>
      <c r="C2400" s="71">
        <v>892400</v>
      </c>
      <c r="D2400" s="1" t="s">
        <v>10261</v>
      </c>
      <c r="E2400" s="71">
        <v>6818601</v>
      </c>
      <c r="G2400" s="1" t="s">
        <v>10262</v>
      </c>
      <c r="H2400" s="72" t="s">
        <v>10263</v>
      </c>
      <c r="I2400" s="1" t="s">
        <v>10264</v>
      </c>
      <c r="J2400" s="73">
        <v>0.5</v>
      </c>
      <c r="K2400" s="73">
        <v>0.5</v>
      </c>
      <c r="L2400" s="73">
        <v>0.5</v>
      </c>
      <c r="M2400" s="1">
        <v>1</v>
      </c>
      <c r="N2400" s="1" t="s">
        <v>1129</v>
      </c>
      <c r="O2400" s="1" t="s">
        <v>1484</v>
      </c>
      <c r="P2400" s="1">
        <v>40201020</v>
      </c>
      <c r="Q2400" s="73">
        <v>208217858</v>
      </c>
      <c r="R2400" s="74">
        <v>54700</v>
      </c>
      <c r="S2400" s="1" t="s">
        <v>3451</v>
      </c>
      <c r="T2400" s="75">
        <v>1321.75</v>
      </c>
      <c r="U2400" s="76">
        <v>4308498896.3873701</v>
      </c>
      <c r="V2400" s="77">
        <v>4308498896.3873701</v>
      </c>
      <c r="W2400" s="77">
        <v>8616997792.7747307</v>
      </c>
      <c r="X2400" s="76">
        <v>6.7542993235000003E-3</v>
      </c>
      <c r="Y2400" s="71">
        <v>0</v>
      </c>
      <c r="Z2400" s="71">
        <v>1</v>
      </c>
      <c r="AA2400" s="71">
        <v>0</v>
      </c>
      <c r="AB2400" s="71">
        <v>0</v>
      </c>
      <c r="AC2400" s="73">
        <v>0</v>
      </c>
      <c r="AD2400" s="73">
        <v>1</v>
      </c>
      <c r="AE2400" s="1" t="s">
        <v>3452</v>
      </c>
      <c r="AF2400" s="1" t="s">
        <v>1450</v>
      </c>
      <c r="AG2400" s="1" t="s">
        <v>1451</v>
      </c>
      <c r="AI2400" s="2" t="str">
        <f>INDEX('ISO2-ISO3'!$D$1:$D$249, MATCH($N2400, 'ISO2-ISO3'!$C$1:$C$249, 0))</f>
        <v>KOR</v>
      </c>
      <c r="AJ2400" s="2" t="str">
        <f>INDEX('WB Country Groups'!$C$2:$C$219, MATCH($AI2400, 'WB Country Groups'!$B$2:$B$219, 0))</f>
        <v>East Asia &amp; Pacific</v>
      </c>
    </row>
    <row r="2401" spans="1:36">
      <c r="A2401" s="70">
        <v>45169</v>
      </c>
      <c r="B2401" s="70">
        <v>45169</v>
      </c>
      <c r="C2401" s="71">
        <v>892400</v>
      </c>
      <c r="D2401" s="1" t="s">
        <v>10265</v>
      </c>
      <c r="E2401" s="71">
        <v>6822601</v>
      </c>
      <c r="F2401" s="1">
        <v>665734109</v>
      </c>
      <c r="G2401" s="1" t="s">
        <v>10266</v>
      </c>
      <c r="H2401" s="72">
        <v>6717456</v>
      </c>
      <c r="I2401" s="1" t="s">
        <v>10267</v>
      </c>
      <c r="J2401" s="73">
        <v>1</v>
      </c>
      <c r="K2401" s="73">
        <v>1</v>
      </c>
      <c r="L2401" s="73">
        <v>1</v>
      </c>
      <c r="M2401" s="1">
        <v>1</v>
      </c>
      <c r="N2401" s="1" t="s">
        <v>908</v>
      </c>
      <c r="O2401" s="1" t="s">
        <v>1462</v>
      </c>
      <c r="P2401" s="1">
        <v>15104030</v>
      </c>
      <c r="Q2401" s="73">
        <v>1149945460</v>
      </c>
      <c r="R2401" s="74">
        <v>11.91</v>
      </c>
      <c r="S2401" s="1" t="s">
        <v>1578</v>
      </c>
      <c r="T2401" s="75">
        <v>1.54404385084536</v>
      </c>
      <c r="U2401" s="76">
        <v>8870117530.0827904</v>
      </c>
      <c r="V2401" s="77">
        <v>8870117530.0827904</v>
      </c>
      <c r="W2401" s="77">
        <v>8870117530.0827904</v>
      </c>
      <c r="X2401" s="76">
        <v>1.3905406563400001E-2</v>
      </c>
      <c r="Y2401" s="71">
        <v>0</v>
      </c>
      <c r="Z2401" s="71">
        <v>1</v>
      </c>
      <c r="AA2401" s="71">
        <v>0</v>
      </c>
      <c r="AB2401" s="71">
        <v>0</v>
      </c>
      <c r="AC2401" s="73">
        <v>0</v>
      </c>
      <c r="AD2401" s="73">
        <v>1</v>
      </c>
      <c r="AE2401" s="1" t="s">
        <v>1579</v>
      </c>
      <c r="AF2401" s="1" t="s">
        <v>1450</v>
      </c>
      <c r="AG2401" s="1" t="s">
        <v>1451</v>
      </c>
      <c r="AI2401" s="2" t="str">
        <f>INDEX('ISO2-ISO3'!$D$1:$D$249, MATCH($N2401, 'ISO2-ISO3'!$C$1:$C$249, 0))</f>
        <v>AUS</v>
      </c>
      <c r="AJ2401" s="2" t="str">
        <f>INDEX('WB Country Groups'!$C$2:$C$219, MATCH($AI2401, 'WB Country Groups'!$B$2:$B$219, 0))</f>
        <v>East Asia &amp; Pacific</v>
      </c>
    </row>
    <row r="2402" spans="1:36">
      <c r="A2402" s="70">
        <v>45169</v>
      </c>
      <c r="B2402" s="70">
        <v>45169</v>
      </c>
      <c r="C2402" s="71">
        <v>892400</v>
      </c>
      <c r="D2402" s="1" t="s">
        <v>10268</v>
      </c>
      <c r="E2402" s="71">
        <v>6835601</v>
      </c>
      <c r="F2402" s="1" t="s">
        <v>10269</v>
      </c>
      <c r="G2402" s="1" t="s">
        <v>10270</v>
      </c>
      <c r="H2402" s="72" t="s">
        <v>10271</v>
      </c>
      <c r="I2402" s="1" t="s">
        <v>10272</v>
      </c>
      <c r="J2402" s="73">
        <v>0.95</v>
      </c>
      <c r="K2402" s="73">
        <v>0.95</v>
      </c>
      <c r="L2402" s="73">
        <v>0.95</v>
      </c>
      <c r="M2402" s="1">
        <v>1</v>
      </c>
      <c r="N2402" s="1" t="s">
        <v>963</v>
      </c>
      <c r="O2402" s="1" t="s">
        <v>1541</v>
      </c>
      <c r="P2402" s="1">
        <v>10102020</v>
      </c>
      <c r="Q2402" s="73">
        <v>338810261</v>
      </c>
      <c r="R2402" s="74">
        <v>69.290000000000006</v>
      </c>
      <c r="S2402" s="1" t="s">
        <v>1493</v>
      </c>
      <c r="T2402" s="75">
        <v>1.3529500000000001</v>
      </c>
      <c r="U2402" s="76">
        <v>16484241720.282</v>
      </c>
      <c r="V2402" s="77">
        <v>16484241720.282</v>
      </c>
      <c r="W2402" s="77">
        <v>17351833389.7705</v>
      </c>
      <c r="X2402" s="76">
        <v>2.5841831546500001E-2</v>
      </c>
      <c r="Y2402" s="71">
        <v>0</v>
      </c>
      <c r="Z2402" s="71">
        <v>1</v>
      </c>
      <c r="AA2402" s="71">
        <v>0</v>
      </c>
      <c r="AB2402" s="71">
        <v>0</v>
      </c>
      <c r="AC2402" s="73">
        <v>0.35</v>
      </c>
      <c r="AD2402" s="73">
        <v>0.65</v>
      </c>
      <c r="AE2402" s="1" t="s">
        <v>1494</v>
      </c>
      <c r="AF2402" s="1" t="s">
        <v>1450</v>
      </c>
      <c r="AG2402" s="1" t="s">
        <v>1451</v>
      </c>
      <c r="AI2402" s="2" t="str">
        <f>INDEX('ISO2-ISO3'!$D$1:$D$249, MATCH($N2402, 'ISO2-ISO3'!$C$1:$C$249, 0))</f>
        <v>CAN</v>
      </c>
      <c r="AJ2402" s="2" t="str">
        <f>INDEX('WB Country Groups'!$C$2:$C$219, MATCH($AI2402, 'WB Country Groups'!$B$2:$B$219, 0))</f>
        <v>North America</v>
      </c>
    </row>
    <row r="2403" spans="1:36">
      <c r="A2403" s="70">
        <v>45169</v>
      </c>
      <c r="B2403" s="70">
        <v>45169</v>
      </c>
      <c r="C2403" s="71">
        <v>892400</v>
      </c>
      <c r="D2403" s="1" t="s">
        <v>10273</v>
      </c>
      <c r="E2403" s="71">
        <v>6836901</v>
      </c>
      <c r="F2403" s="1">
        <v>446413106</v>
      </c>
      <c r="G2403" s="1" t="s">
        <v>10274</v>
      </c>
      <c r="H2403" s="72" t="s">
        <v>10275</v>
      </c>
      <c r="I2403" s="1" t="s">
        <v>10276</v>
      </c>
      <c r="J2403" s="73">
        <v>1</v>
      </c>
      <c r="K2403" s="73">
        <v>1</v>
      </c>
      <c r="L2403" s="73">
        <v>1</v>
      </c>
      <c r="M2403" s="1">
        <v>1</v>
      </c>
      <c r="N2403" s="1" t="s">
        <v>1375</v>
      </c>
      <c r="O2403" s="1" t="s">
        <v>1467</v>
      </c>
      <c r="P2403" s="1">
        <v>20101010</v>
      </c>
      <c r="Q2403" s="73">
        <v>39925745</v>
      </c>
      <c r="R2403" s="74">
        <v>220.32</v>
      </c>
      <c r="S2403" s="1" t="s">
        <v>1448</v>
      </c>
      <c r="T2403" s="75">
        <v>1</v>
      </c>
      <c r="U2403" s="76">
        <v>8796440138.3999996</v>
      </c>
      <c r="V2403" s="77">
        <v>8796440138.3999996</v>
      </c>
      <c r="W2403" s="77">
        <v>8796440138.3999996</v>
      </c>
      <c r="X2403" s="76">
        <v>1.3789904814700001E-2</v>
      </c>
      <c r="Y2403" s="71">
        <v>0</v>
      </c>
      <c r="Z2403" s="71">
        <v>1</v>
      </c>
      <c r="AA2403" s="71">
        <v>0</v>
      </c>
      <c r="AB2403" s="71">
        <v>0</v>
      </c>
      <c r="AC2403" s="73">
        <v>1</v>
      </c>
      <c r="AD2403" s="73">
        <v>0</v>
      </c>
      <c r="AE2403" s="1" t="s">
        <v>1449</v>
      </c>
      <c r="AF2403" s="1" t="s">
        <v>1450</v>
      </c>
      <c r="AG2403" s="1" t="s">
        <v>1451</v>
      </c>
      <c r="AI2403" s="2" t="str">
        <f>INDEX('ISO2-ISO3'!$D$1:$D$249, MATCH($N2403, 'ISO2-ISO3'!$C$1:$C$249, 0))</f>
        <v>USA</v>
      </c>
      <c r="AJ2403" s="2" t="str">
        <f>INDEX('WB Country Groups'!$C$2:$C$219, MATCH($AI2403, 'WB Country Groups'!$B$2:$B$219, 0))</f>
        <v>North America</v>
      </c>
    </row>
    <row r="2404" spans="1:36">
      <c r="A2404" s="70">
        <v>45169</v>
      </c>
      <c r="B2404" s="70">
        <v>45169</v>
      </c>
      <c r="C2404" s="71">
        <v>892400</v>
      </c>
      <c r="D2404" s="1" t="s">
        <v>10277</v>
      </c>
      <c r="E2404" s="71">
        <v>6841402</v>
      </c>
      <c r="G2404" s="1" t="s">
        <v>10278</v>
      </c>
      <c r="H2404" s="72" t="s">
        <v>10279</v>
      </c>
      <c r="I2404" s="1" t="s">
        <v>10280</v>
      </c>
      <c r="J2404" s="73">
        <v>0.35</v>
      </c>
      <c r="K2404" s="73">
        <v>0.3</v>
      </c>
      <c r="L2404" s="73">
        <v>0.06</v>
      </c>
      <c r="M2404" s="1">
        <v>0.2</v>
      </c>
      <c r="N2404" s="1" t="s">
        <v>975</v>
      </c>
      <c r="O2404" s="1" t="s">
        <v>1462</v>
      </c>
      <c r="P2404" s="1">
        <v>15101010</v>
      </c>
      <c r="Q2404" s="73">
        <v>8438017390</v>
      </c>
      <c r="R2404" s="74">
        <v>4.18</v>
      </c>
      <c r="S2404" s="1" t="s">
        <v>3323</v>
      </c>
      <c r="T2404" s="75">
        <v>7.2785000000000002</v>
      </c>
      <c r="U2404" s="76">
        <v>290754243.51336098</v>
      </c>
      <c r="V2404" s="77">
        <v>290754243.51336098</v>
      </c>
      <c r="W2404" s="77">
        <v>4838126895.0371704</v>
      </c>
      <c r="X2404" s="76">
        <v>4.5580635799999999E-4</v>
      </c>
      <c r="Y2404" s="71">
        <v>0</v>
      </c>
      <c r="Z2404" s="71">
        <v>1</v>
      </c>
      <c r="AA2404" s="71">
        <v>0</v>
      </c>
      <c r="AB2404" s="71">
        <v>0</v>
      </c>
      <c r="AC2404" s="73">
        <v>0.35</v>
      </c>
      <c r="AD2404" s="73">
        <v>0.65</v>
      </c>
      <c r="AE2404" s="1" t="s">
        <v>3324</v>
      </c>
      <c r="AF2404" s="1" t="s">
        <v>1450</v>
      </c>
      <c r="AG2404" s="1" t="s">
        <v>1585</v>
      </c>
      <c r="AI2404" s="2" t="str">
        <f>INDEX('ISO2-ISO3'!$D$1:$D$249, MATCH($N2404, 'ISO2-ISO3'!$C$1:$C$249, 0))</f>
        <v>CHN</v>
      </c>
      <c r="AJ2404" s="2" t="str">
        <f>INDEX('WB Country Groups'!$C$2:$C$219, MATCH($AI2404, 'WB Country Groups'!$B$2:$B$219, 0))</f>
        <v>East Asia &amp; Pacific</v>
      </c>
    </row>
    <row r="2405" spans="1:36">
      <c r="A2405" s="70">
        <v>45169</v>
      </c>
      <c r="B2405" s="70">
        <v>45169</v>
      </c>
      <c r="C2405" s="71">
        <v>892400</v>
      </c>
      <c r="D2405" s="1" t="s">
        <v>10281</v>
      </c>
      <c r="E2405" s="71">
        <v>6842002</v>
      </c>
      <c r="G2405" s="1" t="s">
        <v>10282</v>
      </c>
      <c r="H2405" s="72" t="s">
        <v>10283</v>
      </c>
      <c r="I2405" s="1" t="s">
        <v>10284</v>
      </c>
      <c r="J2405" s="73">
        <v>0.55000000000000004</v>
      </c>
      <c r="K2405" s="73">
        <v>0.3</v>
      </c>
      <c r="L2405" s="73">
        <v>0.06</v>
      </c>
      <c r="M2405" s="1">
        <v>0.2</v>
      </c>
      <c r="N2405" s="1" t="s">
        <v>975</v>
      </c>
      <c r="O2405" s="1" t="s">
        <v>1462</v>
      </c>
      <c r="P2405" s="1">
        <v>15104050</v>
      </c>
      <c r="Q2405" s="73">
        <v>690010246</v>
      </c>
      <c r="R2405" s="74">
        <v>26.8</v>
      </c>
      <c r="S2405" s="1" t="s">
        <v>3323</v>
      </c>
      <c r="T2405" s="75">
        <v>7.2785000000000002</v>
      </c>
      <c r="U2405" s="76">
        <v>152440265.92951801</v>
      </c>
      <c r="V2405" s="77">
        <v>152440265.92951801</v>
      </c>
      <c r="W2405" s="77">
        <v>2536593590.40904</v>
      </c>
      <c r="X2405" s="76">
        <v>2.389758498E-4</v>
      </c>
      <c r="Y2405" s="71">
        <v>0</v>
      </c>
      <c r="Z2405" s="71">
        <v>1</v>
      </c>
      <c r="AA2405" s="71">
        <v>0</v>
      </c>
      <c r="AB2405" s="71">
        <v>0</v>
      </c>
      <c r="AC2405" s="73">
        <v>0</v>
      </c>
      <c r="AD2405" s="73">
        <v>1</v>
      </c>
      <c r="AE2405" s="1" t="s">
        <v>3412</v>
      </c>
      <c r="AF2405" s="1" t="s">
        <v>1450</v>
      </c>
      <c r="AG2405" s="1" t="s">
        <v>1585</v>
      </c>
      <c r="AI2405" s="2" t="str">
        <f>INDEX('ISO2-ISO3'!$D$1:$D$249, MATCH($N2405, 'ISO2-ISO3'!$C$1:$C$249, 0))</f>
        <v>CHN</v>
      </c>
      <c r="AJ2405" s="2" t="str">
        <f>INDEX('WB Country Groups'!$C$2:$C$219, MATCH($AI2405, 'WB Country Groups'!$B$2:$B$219, 0))</f>
        <v>East Asia &amp; Pacific</v>
      </c>
    </row>
    <row r="2406" spans="1:36">
      <c r="A2406" s="70">
        <v>45169</v>
      </c>
      <c r="B2406" s="70">
        <v>45169</v>
      </c>
      <c r="C2406" s="71">
        <v>892400</v>
      </c>
      <c r="D2406" s="1" t="s">
        <v>10285</v>
      </c>
      <c r="E2406" s="71">
        <v>6842902</v>
      </c>
      <c r="G2406" s="1" t="s">
        <v>10286</v>
      </c>
      <c r="H2406" s="72" t="s">
        <v>10287</v>
      </c>
      <c r="I2406" s="1" t="s">
        <v>10288</v>
      </c>
      <c r="J2406" s="73">
        <v>0.45</v>
      </c>
      <c r="K2406" s="73">
        <v>0.3</v>
      </c>
      <c r="L2406" s="73">
        <v>0.06</v>
      </c>
      <c r="M2406" s="1">
        <v>0.2</v>
      </c>
      <c r="N2406" s="1" t="s">
        <v>975</v>
      </c>
      <c r="O2406" s="1" t="s">
        <v>1455</v>
      </c>
      <c r="P2406" s="1">
        <v>25101010</v>
      </c>
      <c r="Q2406" s="73">
        <v>285679419</v>
      </c>
      <c r="R2406" s="74">
        <v>147.85</v>
      </c>
      <c r="S2406" s="1" t="s">
        <v>3323</v>
      </c>
      <c r="T2406" s="75">
        <v>7.2785000000000002</v>
      </c>
      <c r="U2406" s="76">
        <v>348184670.73559099</v>
      </c>
      <c r="V2406" s="77">
        <v>348184670.73559099</v>
      </c>
      <c r="W2406" s="77">
        <v>5793764519.37533</v>
      </c>
      <c r="X2406" s="76">
        <v>5.4583824730000002E-4</v>
      </c>
      <c r="Y2406" s="71">
        <v>0</v>
      </c>
      <c r="Z2406" s="71">
        <v>1</v>
      </c>
      <c r="AA2406" s="71">
        <v>0</v>
      </c>
      <c r="AB2406" s="71">
        <v>0</v>
      </c>
      <c r="AC2406" s="73">
        <v>0</v>
      </c>
      <c r="AD2406" s="73">
        <v>1</v>
      </c>
      <c r="AE2406" s="1" t="s">
        <v>3324</v>
      </c>
      <c r="AF2406" s="1" t="s">
        <v>1450</v>
      </c>
      <c r="AG2406" s="1" t="s">
        <v>1585</v>
      </c>
      <c r="AI2406" s="2" t="str">
        <f>INDEX('ISO2-ISO3'!$D$1:$D$249, MATCH($N2406, 'ISO2-ISO3'!$C$1:$C$249, 0))</f>
        <v>CHN</v>
      </c>
      <c r="AJ2406" s="2" t="str">
        <f>INDEX('WB Country Groups'!$C$2:$C$219, MATCH($AI2406, 'WB Country Groups'!$B$2:$B$219, 0))</f>
        <v>East Asia &amp; Pacific</v>
      </c>
    </row>
    <row r="2407" spans="1:36">
      <c r="A2407" s="70">
        <v>45169</v>
      </c>
      <c r="B2407" s="70">
        <v>45169</v>
      </c>
      <c r="C2407" s="71">
        <v>892400</v>
      </c>
      <c r="D2407" s="1" t="s">
        <v>10289</v>
      </c>
      <c r="E2407" s="71">
        <v>6849701</v>
      </c>
      <c r="G2407" s="1" t="s">
        <v>10290</v>
      </c>
      <c r="H2407" s="72" t="s">
        <v>10291</v>
      </c>
      <c r="I2407" s="1" t="s">
        <v>10292</v>
      </c>
      <c r="J2407" s="73">
        <v>0.8</v>
      </c>
      <c r="K2407" s="73">
        <v>0.8</v>
      </c>
      <c r="L2407" s="73">
        <v>0.8</v>
      </c>
      <c r="M2407" s="1">
        <v>1</v>
      </c>
      <c r="N2407" s="1" t="s">
        <v>1330</v>
      </c>
      <c r="O2407" s="1" t="s">
        <v>1474</v>
      </c>
      <c r="P2407" s="1">
        <v>45301020</v>
      </c>
      <c r="Q2407" s="73">
        <v>423940384</v>
      </c>
      <c r="R2407" s="74">
        <v>136</v>
      </c>
      <c r="S2407" s="1" t="s">
        <v>3111</v>
      </c>
      <c r="T2407" s="75">
        <v>31.846499999999999</v>
      </c>
      <c r="U2407" s="76">
        <v>1448344834.72909</v>
      </c>
      <c r="V2407" s="77">
        <v>1448344834.72909</v>
      </c>
      <c r="W2407" s="77">
        <v>1810431043.41136</v>
      </c>
      <c r="X2407" s="76">
        <v>2.2705250187000001E-3</v>
      </c>
      <c r="Y2407" s="71">
        <v>0</v>
      </c>
      <c r="Z2407" s="71">
        <v>1</v>
      </c>
      <c r="AA2407" s="71">
        <v>0</v>
      </c>
      <c r="AB2407" s="71">
        <v>0</v>
      </c>
      <c r="AC2407" s="73">
        <v>1</v>
      </c>
      <c r="AD2407" s="73">
        <v>0</v>
      </c>
      <c r="AE2407" s="1" t="s">
        <v>8038</v>
      </c>
      <c r="AF2407" s="1" t="s">
        <v>1450</v>
      </c>
      <c r="AG2407" s="1" t="s">
        <v>1451</v>
      </c>
      <c r="AI2407" s="2" t="str">
        <f>INDEX('ISO2-ISO3'!$D$1:$D$249, MATCH($N2407, 'ISO2-ISO3'!$C$1:$C$249, 0))</f>
        <v>TWN</v>
      </c>
      <c r="AJ2407" s="2" t="str">
        <f>INDEX('WB Country Groups'!$C$2:$C$219, MATCH($AI2407, 'WB Country Groups'!$B$2:$B$219, 0))</f>
        <v>East Asia &amp; Pacific</v>
      </c>
    </row>
    <row r="2408" spans="1:36">
      <c r="A2408" s="70">
        <v>45169</v>
      </c>
      <c r="B2408" s="70">
        <v>45169</v>
      </c>
      <c r="C2408" s="71">
        <v>892400</v>
      </c>
      <c r="D2408" s="1" t="s">
        <v>10293</v>
      </c>
      <c r="E2408" s="71">
        <v>6867701</v>
      </c>
      <c r="G2408" s="1" t="s">
        <v>10294</v>
      </c>
      <c r="H2408" s="72" t="s">
        <v>10295</v>
      </c>
      <c r="I2408" s="1" t="s">
        <v>10296</v>
      </c>
      <c r="J2408" s="73">
        <v>1</v>
      </c>
      <c r="K2408" s="73">
        <v>1</v>
      </c>
      <c r="L2408" s="73">
        <v>1</v>
      </c>
      <c r="M2408" s="1">
        <v>1</v>
      </c>
      <c r="N2408" s="1" t="s">
        <v>908</v>
      </c>
      <c r="O2408" s="1" t="s">
        <v>1499</v>
      </c>
      <c r="P2408" s="1">
        <v>30201020</v>
      </c>
      <c r="Q2408" s="73">
        <v>721848176</v>
      </c>
      <c r="R2408" s="74">
        <v>11.67</v>
      </c>
      <c r="S2408" s="1" t="s">
        <v>1578</v>
      </c>
      <c r="T2408" s="75">
        <v>1.54404385084536</v>
      </c>
      <c r="U2408" s="76">
        <v>5455783013.7452898</v>
      </c>
      <c r="V2408" s="77">
        <v>5455783013.7452898</v>
      </c>
      <c r="W2408" s="77">
        <v>5455783013.7452898</v>
      </c>
      <c r="X2408" s="76">
        <v>8.5528608466000008E-3</v>
      </c>
      <c r="Y2408" s="71">
        <v>0</v>
      </c>
      <c r="Z2408" s="71">
        <v>1</v>
      </c>
      <c r="AA2408" s="71">
        <v>0</v>
      </c>
      <c r="AB2408" s="71">
        <v>0</v>
      </c>
      <c r="AC2408" s="73">
        <v>0</v>
      </c>
      <c r="AD2408" s="73">
        <v>1</v>
      </c>
      <c r="AE2408" s="1" t="s">
        <v>1579</v>
      </c>
      <c r="AF2408" s="1" t="s">
        <v>1450</v>
      </c>
      <c r="AG2408" s="1" t="s">
        <v>1451</v>
      </c>
      <c r="AI2408" s="2" t="str">
        <f>INDEX('ISO2-ISO3'!$D$1:$D$249, MATCH($N2408, 'ISO2-ISO3'!$C$1:$C$249, 0))</f>
        <v>AUS</v>
      </c>
      <c r="AJ2408" s="2" t="str">
        <f>INDEX('WB Country Groups'!$C$2:$C$219, MATCH($AI2408, 'WB Country Groups'!$B$2:$B$219, 0))</f>
        <v>East Asia &amp; Pacific</v>
      </c>
    </row>
    <row r="2409" spans="1:36">
      <c r="A2409" s="70">
        <v>45169</v>
      </c>
      <c r="B2409" s="70">
        <v>45169</v>
      </c>
      <c r="C2409" s="71">
        <v>892400</v>
      </c>
      <c r="D2409" s="1" t="s">
        <v>10297</v>
      </c>
      <c r="E2409" s="71">
        <v>6867901</v>
      </c>
      <c r="G2409" s="1" t="s">
        <v>10298</v>
      </c>
      <c r="H2409" s="72" t="s">
        <v>10299</v>
      </c>
      <c r="I2409" s="1" t="s">
        <v>10300</v>
      </c>
      <c r="J2409" s="73">
        <v>0.7</v>
      </c>
      <c r="K2409" s="73">
        <v>0.7</v>
      </c>
      <c r="L2409" s="73">
        <v>0.7</v>
      </c>
      <c r="M2409" s="1">
        <v>1</v>
      </c>
      <c r="N2409" s="1" t="s">
        <v>1330</v>
      </c>
      <c r="O2409" s="1" t="s">
        <v>1467</v>
      </c>
      <c r="P2409" s="1">
        <v>20106020</v>
      </c>
      <c r="Q2409" s="73">
        <v>199999998</v>
      </c>
      <c r="R2409" s="74">
        <v>920</v>
      </c>
      <c r="S2409" s="1" t="s">
        <v>3111</v>
      </c>
      <c r="T2409" s="75">
        <v>31.846499999999999</v>
      </c>
      <c r="U2409" s="76">
        <v>4044400443.1256199</v>
      </c>
      <c r="V2409" s="77">
        <v>4044400443.1256199</v>
      </c>
      <c r="W2409" s="77">
        <v>5777714918.7508802</v>
      </c>
      <c r="X2409" s="76">
        <v>6.3402804163999998E-3</v>
      </c>
      <c r="Y2409" s="71">
        <v>0</v>
      </c>
      <c r="Z2409" s="71">
        <v>1</v>
      </c>
      <c r="AA2409" s="71">
        <v>0</v>
      </c>
      <c r="AB2409" s="71">
        <v>0</v>
      </c>
      <c r="AC2409" s="73">
        <v>0</v>
      </c>
      <c r="AD2409" s="73">
        <v>1</v>
      </c>
      <c r="AE2409" s="1" t="s">
        <v>3112</v>
      </c>
      <c r="AF2409" s="1" t="s">
        <v>1450</v>
      </c>
      <c r="AG2409" s="1" t="s">
        <v>1451</v>
      </c>
      <c r="AI2409" s="2" t="str">
        <f>INDEX('ISO2-ISO3'!$D$1:$D$249, MATCH($N2409, 'ISO2-ISO3'!$C$1:$C$249, 0))</f>
        <v>TWN</v>
      </c>
      <c r="AJ2409" s="2" t="str">
        <f>INDEX('WB Country Groups'!$C$2:$C$219, MATCH($AI2409, 'WB Country Groups'!$B$2:$B$219, 0))</f>
        <v>East Asia &amp; Pacific</v>
      </c>
    </row>
    <row r="2410" spans="1:36">
      <c r="A2410" s="70">
        <v>45169</v>
      </c>
      <c r="B2410" s="70">
        <v>45169</v>
      </c>
      <c r="C2410" s="71">
        <v>892400</v>
      </c>
      <c r="D2410" s="1" t="s">
        <v>10301</v>
      </c>
      <c r="E2410" s="71">
        <v>6868301</v>
      </c>
      <c r="G2410" s="1" t="s">
        <v>10302</v>
      </c>
      <c r="H2410" s="72" t="s">
        <v>10303</v>
      </c>
      <c r="I2410" s="1" t="s">
        <v>10304</v>
      </c>
      <c r="J2410" s="73">
        <v>0.75</v>
      </c>
      <c r="K2410" s="73">
        <v>0.75</v>
      </c>
      <c r="L2410" s="73">
        <v>0.75</v>
      </c>
      <c r="M2410" s="1">
        <v>1</v>
      </c>
      <c r="N2410" s="1" t="s">
        <v>1369</v>
      </c>
      <c r="O2410" s="1" t="s">
        <v>1484</v>
      </c>
      <c r="P2410" s="1">
        <v>40301020</v>
      </c>
      <c r="Q2410" s="73">
        <v>1000458489</v>
      </c>
      <c r="R2410" s="74">
        <v>5.21</v>
      </c>
      <c r="S2410" s="1" t="s">
        <v>1669</v>
      </c>
      <c r="T2410" s="75">
        <v>0.78917255257862096</v>
      </c>
      <c r="U2410" s="76">
        <v>4953658782.2192898</v>
      </c>
      <c r="V2410" s="77">
        <v>4953658782.2192898</v>
      </c>
      <c r="W2410" s="77">
        <v>6604878376.2923803</v>
      </c>
      <c r="X2410" s="76">
        <v>7.7656963517999996E-3</v>
      </c>
      <c r="Y2410" s="71">
        <v>0</v>
      </c>
      <c r="Z2410" s="71">
        <v>1</v>
      </c>
      <c r="AA2410" s="71">
        <v>0</v>
      </c>
      <c r="AB2410" s="71">
        <v>0</v>
      </c>
      <c r="AC2410" s="73">
        <v>1</v>
      </c>
      <c r="AD2410" s="73">
        <v>0</v>
      </c>
      <c r="AE2410" s="1" t="s">
        <v>1670</v>
      </c>
      <c r="AF2410" s="1" t="s">
        <v>1450</v>
      </c>
      <c r="AG2410" s="1" t="s">
        <v>1451</v>
      </c>
      <c r="AI2410" s="2" t="str">
        <f>INDEX('ISO2-ISO3'!$D$1:$D$249, MATCH($N2410, 'ISO2-ISO3'!$C$1:$C$249, 0))</f>
        <v>GBR</v>
      </c>
      <c r="AJ2410" s="2" t="str">
        <f>INDEX('WB Country Groups'!$C$2:$C$219, MATCH($AI2410, 'WB Country Groups'!$B$2:$B$219, 0))</f>
        <v>Europe &amp; Central Asia</v>
      </c>
    </row>
    <row r="2411" spans="1:36">
      <c r="A2411" s="70">
        <v>45169</v>
      </c>
      <c r="B2411" s="70">
        <v>45169</v>
      </c>
      <c r="C2411" s="71">
        <v>892400</v>
      </c>
      <c r="D2411" s="1" t="s">
        <v>10305</v>
      </c>
      <c r="E2411" s="71">
        <v>6869001</v>
      </c>
      <c r="G2411" s="1" t="s">
        <v>10306</v>
      </c>
      <c r="H2411" s="72" t="s">
        <v>10307</v>
      </c>
      <c r="I2411" s="1" t="s">
        <v>10308</v>
      </c>
      <c r="J2411" s="73">
        <v>0.85</v>
      </c>
      <c r="K2411" s="73">
        <v>0.85</v>
      </c>
      <c r="L2411" s="73">
        <v>0.85</v>
      </c>
      <c r="M2411" s="1">
        <v>1</v>
      </c>
      <c r="N2411" s="1" t="s">
        <v>1369</v>
      </c>
      <c r="O2411" s="1" t="s">
        <v>1462</v>
      </c>
      <c r="P2411" s="1">
        <v>15104020</v>
      </c>
      <c r="Q2411" s="73">
        <v>12557121508</v>
      </c>
      <c r="R2411" s="74">
        <v>4.2145000000000001</v>
      </c>
      <c r="S2411" s="1" t="s">
        <v>1669</v>
      </c>
      <c r="T2411" s="75">
        <v>0.78917255257862096</v>
      </c>
      <c r="U2411" s="76">
        <v>57001083171.432999</v>
      </c>
      <c r="V2411" s="77">
        <v>57001083171.432999</v>
      </c>
      <c r="W2411" s="77">
        <v>67060097848.744698</v>
      </c>
      <c r="X2411" s="76">
        <v>8.9358820034400002E-2</v>
      </c>
      <c r="Y2411" s="71">
        <v>1</v>
      </c>
      <c r="Z2411" s="71">
        <v>0</v>
      </c>
      <c r="AA2411" s="71">
        <v>0</v>
      </c>
      <c r="AB2411" s="71">
        <v>0</v>
      </c>
      <c r="AC2411" s="73">
        <v>1</v>
      </c>
      <c r="AD2411" s="73">
        <v>0</v>
      </c>
      <c r="AE2411" s="1" t="s">
        <v>1670</v>
      </c>
      <c r="AF2411" s="1" t="s">
        <v>1450</v>
      </c>
      <c r="AG2411" s="1" t="s">
        <v>1451</v>
      </c>
      <c r="AI2411" s="2" t="str">
        <f>INDEX('ISO2-ISO3'!$D$1:$D$249, MATCH($N2411, 'ISO2-ISO3'!$C$1:$C$249, 0))</f>
        <v>GBR</v>
      </c>
      <c r="AJ2411" s="2" t="str">
        <f>INDEX('WB Country Groups'!$C$2:$C$219, MATCH($AI2411, 'WB Country Groups'!$B$2:$B$219, 0))</f>
        <v>Europe &amp; Central Asia</v>
      </c>
    </row>
    <row r="2412" spans="1:36">
      <c r="A2412" s="70">
        <v>45169</v>
      </c>
      <c r="B2412" s="70">
        <v>45169</v>
      </c>
      <c r="C2412" s="71">
        <v>892400</v>
      </c>
      <c r="D2412" s="1" t="s">
        <v>10309</v>
      </c>
      <c r="E2412" s="71">
        <v>6873001</v>
      </c>
      <c r="G2412" s="1" t="s">
        <v>10310</v>
      </c>
      <c r="H2412" s="72" t="s">
        <v>10311</v>
      </c>
      <c r="I2412" s="1" t="s">
        <v>10312</v>
      </c>
      <c r="J2412" s="73">
        <v>1</v>
      </c>
      <c r="K2412" s="73">
        <v>1</v>
      </c>
      <c r="L2412" s="73">
        <v>1</v>
      </c>
      <c r="M2412" s="1">
        <v>1</v>
      </c>
      <c r="N2412" s="1" t="s">
        <v>975</v>
      </c>
      <c r="O2412" s="1" t="s">
        <v>1692</v>
      </c>
      <c r="P2412" s="1">
        <v>50203010</v>
      </c>
      <c r="Q2412" s="73">
        <v>2255397456</v>
      </c>
      <c r="R2412" s="74">
        <v>139.4</v>
      </c>
      <c r="S2412" s="1" t="s">
        <v>1565</v>
      </c>
      <c r="T2412" s="75">
        <v>7.8417500000000002</v>
      </c>
      <c r="U2412" s="76">
        <v>40093398204.0233</v>
      </c>
      <c r="V2412" s="77">
        <v>40093398204.0233</v>
      </c>
      <c r="W2412" s="77">
        <v>49717323553.3395</v>
      </c>
      <c r="X2412" s="76">
        <v>6.2853169717999993E-2</v>
      </c>
      <c r="Y2412" s="71">
        <v>1</v>
      </c>
      <c r="Z2412" s="71">
        <v>0</v>
      </c>
      <c r="AA2412" s="71">
        <v>0</v>
      </c>
      <c r="AB2412" s="71">
        <v>0</v>
      </c>
      <c r="AC2412" s="73">
        <v>0.65</v>
      </c>
      <c r="AD2412" s="73">
        <v>0.35</v>
      </c>
      <c r="AE2412" s="1" t="s">
        <v>1566</v>
      </c>
      <c r="AF2412" s="1" t="s">
        <v>1450</v>
      </c>
      <c r="AG2412" s="1" t="s">
        <v>3300</v>
      </c>
      <c r="AI2412" s="2" t="str">
        <f>INDEX('ISO2-ISO3'!$D$1:$D$249, MATCH($N2412, 'ISO2-ISO3'!$C$1:$C$249, 0))</f>
        <v>CHN</v>
      </c>
      <c r="AJ2412" s="2" t="str">
        <f>INDEX('WB Country Groups'!$C$2:$C$219, MATCH($AI2412, 'WB Country Groups'!$B$2:$B$219, 0))</f>
        <v>East Asia &amp; Pacific</v>
      </c>
    </row>
    <row r="2413" spans="1:36">
      <c r="A2413" s="70">
        <v>45169</v>
      </c>
      <c r="B2413" s="70">
        <v>45169</v>
      </c>
      <c r="C2413" s="71">
        <v>892400</v>
      </c>
      <c r="D2413" s="1" t="s">
        <v>10313</v>
      </c>
      <c r="E2413" s="71">
        <v>6875601</v>
      </c>
      <c r="G2413" s="1" t="s">
        <v>10314</v>
      </c>
      <c r="H2413" s="72" t="s">
        <v>10315</v>
      </c>
      <c r="I2413" s="1" t="s">
        <v>10316</v>
      </c>
      <c r="J2413" s="73">
        <v>0.85</v>
      </c>
      <c r="K2413" s="73">
        <v>0.85</v>
      </c>
      <c r="L2413" s="73">
        <v>0.85</v>
      </c>
      <c r="M2413" s="1">
        <v>1</v>
      </c>
      <c r="N2413" s="1" t="s">
        <v>975</v>
      </c>
      <c r="O2413" s="1" t="s">
        <v>1455</v>
      </c>
      <c r="P2413" s="1">
        <v>25301020</v>
      </c>
      <c r="Q2413" s="73">
        <v>646149720</v>
      </c>
      <c r="R2413" s="74">
        <v>309.39999999999998</v>
      </c>
      <c r="S2413" s="1" t="s">
        <v>1565</v>
      </c>
      <c r="T2413" s="75">
        <v>7.8417500000000002</v>
      </c>
      <c r="U2413" s="76">
        <v>21670024530.595798</v>
      </c>
      <c r="V2413" s="77">
        <v>21670024530.595798</v>
      </c>
      <c r="W2413" s="77">
        <v>25494146506.583401</v>
      </c>
      <c r="X2413" s="76">
        <v>3.3971421496500002E-2</v>
      </c>
      <c r="Y2413" s="71">
        <v>1</v>
      </c>
      <c r="Z2413" s="71">
        <v>0</v>
      </c>
      <c r="AA2413" s="71">
        <v>0</v>
      </c>
      <c r="AB2413" s="71">
        <v>0</v>
      </c>
      <c r="AC2413" s="73">
        <v>0</v>
      </c>
      <c r="AD2413" s="73">
        <v>1</v>
      </c>
      <c r="AE2413" s="1" t="s">
        <v>1566</v>
      </c>
      <c r="AF2413" s="1" t="s">
        <v>1450</v>
      </c>
      <c r="AG2413" s="1" t="s">
        <v>3300</v>
      </c>
      <c r="AI2413" s="2" t="str">
        <f>INDEX('ISO2-ISO3'!$D$1:$D$249, MATCH($N2413, 'ISO2-ISO3'!$C$1:$C$249, 0))</f>
        <v>CHN</v>
      </c>
      <c r="AJ2413" s="2" t="str">
        <f>INDEX('WB Country Groups'!$C$2:$C$219, MATCH($AI2413, 'WB Country Groups'!$B$2:$B$219, 0))</f>
        <v>East Asia &amp; Pacific</v>
      </c>
    </row>
    <row r="2414" spans="1:36">
      <c r="A2414" s="70">
        <v>45169</v>
      </c>
      <c r="B2414" s="70">
        <v>45169</v>
      </c>
      <c r="C2414" s="71">
        <v>892400</v>
      </c>
      <c r="D2414" s="1" t="s">
        <v>10317</v>
      </c>
      <c r="E2414" s="71">
        <v>6875701</v>
      </c>
      <c r="F2414" s="1" t="s">
        <v>10318</v>
      </c>
      <c r="G2414" s="1" t="s">
        <v>10319</v>
      </c>
      <c r="H2414" s="72" t="s">
        <v>10320</v>
      </c>
      <c r="I2414" s="1" t="s">
        <v>10321</v>
      </c>
      <c r="J2414" s="73">
        <v>0.8</v>
      </c>
      <c r="K2414" s="73">
        <v>0.8</v>
      </c>
      <c r="L2414" s="73">
        <v>0.8</v>
      </c>
      <c r="M2414" s="1">
        <v>1</v>
      </c>
      <c r="N2414" s="1" t="s">
        <v>975</v>
      </c>
      <c r="O2414" s="1" t="s">
        <v>1474</v>
      </c>
      <c r="P2414" s="1">
        <v>45301010</v>
      </c>
      <c r="Q2414" s="73">
        <v>74979744</v>
      </c>
      <c r="R2414" s="74">
        <v>36.97</v>
      </c>
      <c r="S2414" s="1" t="s">
        <v>1448</v>
      </c>
      <c r="T2414" s="75">
        <v>1</v>
      </c>
      <c r="U2414" s="76">
        <v>2217600908.5440001</v>
      </c>
      <c r="V2414" s="77">
        <v>2217600908.5440001</v>
      </c>
      <c r="W2414" s="77">
        <v>2772001135.6799998</v>
      </c>
      <c r="X2414" s="76">
        <v>3.4764637699999999E-3</v>
      </c>
      <c r="Y2414" s="71">
        <v>0</v>
      </c>
      <c r="Z2414" s="71">
        <v>1</v>
      </c>
      <c r="AA2414" s="71">
        <v>0</v>
      </c>
      <c r="AB2414" s="71">
        <v>0</v>
      </c>
      <c r="AC2414" s="73">
        <v>0.35</v>
      </c>
      <c r="AD2414" s="73">
        <v>0.65</v>
      </c>
      <c r="AE2414" s="1" t="s">
        <v>1449</v>
      </c>
      <c r="AF2414" s="1" t="s">
        <v>1450</v>
      </c>
      <c r="AG2414" s="1" t="s">
        <v>1451</v>
      </c>
      <c r="AI2414" s="2" t="str">
        <f>INDEX('ISO2-ISO3'!$D$1:$D$249, MATCH($N2414, 'ISO2-ISO3'!$C$1:$C$249, 0))</f>
        <v>CHN</v>
      </c>
      <c r="AJ2414" s="2" t="str">
        <f>INDEX('WB Country Groups'!$C$2:$C$219, MATCH($AI2414, 'WB Country Groups'!$B$2:$B$219, 0))</f>
        <v>East Asia &amp; Pacific</v>
      </c>
    </row>
    <row r="2415" spans="1:36">
      <c r="A2415" s="70">
        <v>45169</v>
      </c>
      <c r="B2415" s="70">
        <v>45169</v>
      </c>
      <c r="C2415" s="71">
        <v>892400</v>
      </c>
      <c r="D2415" s="1" t="s">
        <v>10322</v>
      </c>
      <c r="E2415" s="71">
        <v>6878001</v>
      </c>
      <c r="G2415" s="1" t="s">
        <v>10323</v>
      </c>
      <c r="H2415" s="72" t="s">
        <v>10324</v>
      </c>
      <c r="I2415" s="1" t="s">
        <v>10325</v>
      </c>
      <c r="J2415" s="73">
        <v>0.6</v>
      </c>
      <c r="K2415" s="73">
        <v>0.6</v>
      </c>
      <c r="L2415" s="73">
        <v>0.6</v>
      </c>
      <c r="M2415" s="1">
        <v>1</v>
      </c>
      <c r="N2415" s="1" t="s">
        <v>975</v>
      </c>
      <c r="O2415" s="1" t="s">
        <v>1692</v>
      </c>
      <c r="P2415" s="1">
        <v>50202020</v>
      </c>
      <c r="Q2415" s="73">
        <v>3283990771</v>
      </c>
      <c r="R2415" s="74">
        <v>163.80000000000001</v>
      </c>
      <c r="S2415" s="1" t="s">
        <v>1565</v>
      </c>
      <c r="T2415" s="75">
        <v>7.8417500000000002</v>
      </c>
      <c r="U2415" s="76">
        <v>41157982972.407997</v>
      </c>
      <c r="V2415" s="77">
        <v>41157982972.407997</v>
      </c>
      <c r="W2415" s="77">
        <v>68596638287.346603</v>
      </c>
      <c r="X2415" s="76">
        <v>6.4522086051400002E-2</v>
      </c>
      <c r="Y2415" s="71">
        <v>1</v>
      </c>
      <c r="Z2415" s="71">
        <v>0</v>
      </c>
      <c r="AA2415" s="71">
        <v>0</v>
      </c>
      <c r="AB2415" s="71">
        <v>0</v>
      </c>
      <c r="AC2415" s="73">
        <v>0</v>
      </c>
      <c r="AD2415" s="73">
        <v>1</v>
      </c>
      <c r="AE2415" s="1" t="s">
        <v>1566</v>
      </c>
      <c r="AF2415" s="1" t="s">
        <v>1450</v>
      </c>
      <c r="AG2415" s="1" t="s">
        <v>3300</v>
      </c>
      <c r="AI2415" s="2" t="str">
        <f>INDEX('ISO2-ISO3'!$D$1:$D$249, MATCH($N2415, 'ISO2-ISO3'!$C$1:$C$249, 0))</f>
        <v>CHN</v>
      </c>
      <c r="AJ2415" s="2" t="str">
        <f>INDEX('WB Country Groups'!$C$2:$C$219, MATCH($AI2415, 'WB Country Groups'!$B$2:$B$219, 0))</f>
        <v>East Asia &amp; Pacific</v>
      </c>
    </row>
    <row r="2416" spans="1:36">
      <c r="A2416" s="70">
        <v>45169</v>
      </c>
      <c r="B2416" s="70">
        <v>45169</v>
      </c>
      <c r="C2416" s="71">
        <v>892400</v>
      </c>
      <c r="D2416" s="1" t="s">
        <v>10326</v>
      </c>
      <c r="E2416" s="71">
        <v>6878101</v>
      </c>
      <c r="G2416" s="1" t="s">
        <v>10327</v>
      </c>
      <c r="H2416" s="72" t="s">
        <v>10328</v>
      </c>
      <c r="I2416" s="1" t="s">
        <v>10329</v>
      </c>
      <c r="J2416" s="73">
        <v>0.9</v>
      </c>
      <c r="K2416" s="73">
        <v>0.9</v>
      </c>
      <c r="L2416" s="73">
        <v>0.9</v>
      </c>
      <c r="M2416" s="1">
        <v>1</v>
      </c>
      <c r="N2416" s="1" t="s">
        <v>975</v>
      </c>
      <c r="O2416" s="1" t="s">
        <v>1455</v>
      </c>
      <c r="P2416" s="1">
        <v>25302010</v>
      </c>
      <c r="Q2416" s="73">
        <v>1699375793</v>
      </c>
      <c r="R2416" s="74">
        <v>42.35</v>
      </c>
      <c r="S2416" s="1" t="s">
        <v>1565</v>
      </c>
      <c r="T2416" s="75">
        <v>7.8417500000000002</v>
      </c>
      <c r="U2416" s="76">
        <v>8259853776.2865496</v>
      </c>
      <c r="V2416" s="77">
        <v>8259853776.2865496</v>
      </c>
      <c r="W2416" s="77">
        <v>9177615306.9850502</v>
      </c>
      <c r="X2416" s="76">
        <v>1.29487151128E-2</v>
      </c>
      <c r="Y2416" s="71">
        <v>0</v>
      </c>
      <c r="Z2416" s="71">
        <v>1</v>
      </c>
      <c r="AA2416" s="71">
        <v>0</v>
      </c>
      <c r="AB2416" s="71">
        <v>0</v>
      </c>
      <c r="AC2416" s="73">
        <v>0.35</v>
      </c>
      <c r="AD2416" s="73">
        <v>0.65</v>
      </c>
      <c r="AE2416" s="1" t="s">
        <v>1566</v>
      </c>
      <c r="AF2416" s="1" t="s">
        <v>1450</v>
      </c>
      <c r="AG2416" s="1" t="s">
        <v>3300</v>
      </c>
      <c r="AI2416" s="2" t="str">
        <f>INDEX('ISO2-ISO3'!$D$1:$D$249, MATCH($N2416, 'ISO2-ISO3'!$C$1:$C$249, 0))</f>
        <v>CHN</v>
      </c>
      <c r="AJ2416" s="2" t="str">
        <f>INDEX('WB Country Groups'!$C$2:$C$219, MATCH($AI2416, 'WB Country Groups'!$B$2:$B$219, 0))</f>
        <v>East Asia &amp; Pacific</v>
      </c>
    </row>
    <row r="2417" spans="1:36">
      <c r="A2417" s="70">
        <v>45169</v>
      </c>
      <c r="B2417" s="70">
        <v>45169</v>
      </c>
      <c r="C2417" s="71">
        <v>892400</v>
      </c>
      <c r="D2417" s="1" t="s">
        <v>10330</v>
      </c>
      <c r="E2417" s="71">
        <v>6879801</v>
      </c>
      <c r="F2417" s="1">
        <v>874080104</v>
      </c>
      <c r="G2417" s="1" t="s">
        <v>10331</v>
      </c>
      <c r="H2417" s="72" t="s">
        <v>10332</v>
      </c>
      <c r="I2417" s="1" t="s">
        <v>10333</v>
      </c>
      <c r="J2417" s="73">
        <v>0.9</v>
      </c>
      <c r="K2417" s="73">
        <v>0.9</v>
      </c>
      <c r="L2417" s="73">
        <v>0.9</v>
      </c>
      <c r="M2417" s="1">
        <v>1</v>
      </c>
      <c r="N2417" s="1" t="s">
        <v>975</v>
      </c>
      <c r="O2417" s="1" t="s">
        <v>1455</v>
      </c>
      <c r="P2417" s="1">
        <v>25302010</v>
      </c>
      <c r="Q2417" s="73">
        <v>501336198</v>
      </c>
      <c r="R2417" s="74">
        <v>7.05</v>
      </c>
      <c r="S2417" s="1" t="s">
        <v>1448</v>
      </c>
      <c r="T2417" s="75">
        <v>1</v>
      </c>
      <c r="U2417" s="76">
        <v>3180978176.3099999</v>
      </c>
      <c r="V2417" s="77">
        <v>3180978176.3099999</v>
      </c>
      <c r="W2417" s="77">
        <v>4574018920.5</v>
      </c>
      <c r="X2417" s="76">
        <v>4.9867202617000003E-3</v>
      </c>
      <c r="Y2417" s="71">
        <v>0</v>
      </c>
      <c r="Z2417" s="71">
        <v>1</v>
      </c>
      <c r="AA2417" s="71">
        <v>0</v>
      </c>
      <c r="AB2417" s="71">
        <v>0</v>
      </c>
      <c r="AC2417" s="73">
        <v>1</v>
      </c>
      <c r="AD2417" s="73">
        <v>0</v>
      </c>
      <c r="AE2417" s="1" t="s">
        <v>1449</v>
      </c>
      <c r="AF2417" s="1" t="s">
        <v>1450</v>
      </c>
      <c r="AG2417" s="1" t="s">
        <v>1585</v>
      </c>
      <c r="AI2417" s="2" t="str">
        <f>INDEX('ISO2-ISO3'!$D$1:$D$249, MATCH($N2417, 'ISO2-ISO3'!$C$1:$C$249, 0))</f>
        <v>CHN</v>
      </c>
      <c r="AJ2417" s="2" t="str">
        <f>INDEX('WB Country Groups'!$C$2:$C$219, MATCH($AI2417, 'WB Country Groups'!$B$2:$B$219, 0))</f>
        <v>East Asia &amp; Pacific</v>
      </c>
    </row>
    <row r="2418" spans="1:36">
      <c r="A2418" s="70">
        <v>45169</v>
      </c>
      <c r="B2418" s="70">
        <v>45169</v>
      </c>
      <c r="C2418" s="71">
        <v>892400</v>
      </c>
      <c r="D2418" s="1" t="s">
        <v>10334</v>
      </c>
      <c r="E2418" s="71">
        <v>6883101</v>
      </c>
      <c r="F2418" s="1" t="s">
        <v>10335</v>
      </c>
      <c r="G2418" s="1" t="s">
        <v>10336</v>
      </c>
      <c r="H2418" s="72" t="s">
        <v>10337</v>
      </c>
      <c r="I2418" s="1" t="s">
        <v>10338</v>
      </c>
      <c r="J2418" s="73">
        <v>1</v>
      </c>
      <c r="K2418" s="73">
        <v>1</v>
      </c>
      <c r="L2418" s="73">
        <v>1</v>
      </c>
      <c r="M2418" s="1">
        <v>1</v>
      </c>
      <c r="N2418" s="1" t="s">
        <v>1375</v>
      </c>
      <c r="O2418" s="1" t="s">
        <v>1541</v>
      </c>
      <c r="P2418" s="1">
        <v>10102030</v>
      </c>
      <c r="Q2418" s="73">
        <v>441625642</v>
      </c>
      <c r="R2418" s="74">
        <v>142.77000000000001</v>
      </c>
      <c r="S2418" s="1" t="s">
        <v>1448</v>
      </c>
      <c r="T2418" s="75">
        <v>1</v>
      </c>
      <c r="U2418" s="76">
        <v>63050892908.339996</v>
      </c>
      <c r="V2418" s="77">
        <v>63050892908.339996</v>
      </c>
      <c r="W2418" s="77">
        <v>63050892908.339996</v>
      </c>
      <c r="X2418" s="76">
        <v>9.8842918045300002E-2</v>
      </c>
      <c r="Y2418" s="71">
        <v>1</v>
      </c>
      <c r="Z2418" s="71">
        <v>0</v>
      </c>
      <c r="AA2418" s="71">
        <v>0</v>
      </c>
      <c r="AB2418" s="71">
        <v>0</v>
      </c>
      <c r="AC2418" s="73">
        <v>0.65</v>
      </c>
      <c r="AD2418" s="73">
        <v>0.35</v>
      </c>
      <c r="AE2418" s="1" t="s">
        <v>1449</v>
      </c>
      <c r="AF2418" s="1" t="s">
        <v>1450</v>
      </c>
      <c r="AG2418" s="1" t="s">
        <v>1451</v>
      </c>
      <c r="AI2418" s="2" t="str">
        <f>INDEX('ISO2-ISO3'!$D$1:$D$249, MATCH($N2418, 'ISO2-ISO3'!$C$1:$C$249, 0))</f>
        <v>USA</v>
      </c>
      <c r="AJ2418" s="2" t="str">
        <f>INDEX('WB Country Groups'!$C$2:$C$219, MATCH($AI2418, 'WB Country Groups'!$B$2:$B$219, 0))</f>
        <v>North America</v>
      </c>
    </row>
    <row r="2419" spans="1:36">
      <c r="A2419" s="70">
        <v>45169</v>
      </c>
      <c r="B2419" s="70">
        <v>45169</v>
      </c>
      <c r="C2419" s="71">
        <v>892400</v>
      </c>
      <c r="D2419" s="1" t="s">
        <v>10339</v>
      </c>
      <c r="E2419" s="71">
        <v>6884802</v>
      </c>
      <c r="G2419" s="1" t="s">
        <v>10340</v>
      </c>
      <c r="H2419" s="72" t="s">
        <v>10341</v>
      </c>
      <c r="I2419" s="1" t="s">
        <v>10342</v>
      </c>
      <c r="J2419" s="73">
        <v>0.4</v>
      </c>
      <c r="K2419" s="73">
        <v>0.3</v>
      </c>
      <c r="L2419" s="73">
        <v>0.06</v>
      </c>
      <c r="M2419" s="1">
        <v>0.2</v>
      </c>
      <c r="N2419" s="1" t="s">
        <v>975</v>
      </c>
      <c r="O2419" s="1" t="s">
        <v>1692</v>
      </c>
      <c r="P2419" s="1">
        <v>50202020</v>
      </c>
      <c r="Q2419" s="73">
        <v>2004937008</v>
      </c>
      <c r="R2419" s="74">
        <v>14.6</v>
      </c>
      <c r="S2419" s="1" t="s">
        <v>3323</v>
      </c>
      <c r="T2419" s="75">
        <v>7.2785000000000002</v>
      </c>
      <c r="U2419" s="76">
        <v>241303128.25554699</v>
      </c>
      <c r="V2419" s="77">
        <v>241303128.25554699</v>
      </c>
      <c r="W2419" s="77">
        <v>4015264370.9088898</v>
      </c>
      <c r="X2419" s="76">
        <v>3.7828338709999999E-4</v>
      </c>
      <c r="Y2419" s="71">
        <v>0</v>
      </c>
      <c r="Z2419" s="71">
        <v>1</v>
      </c>
      <c r="AA2419" s="71">
        <v>0</v>
      </c>
      <c r="AB2419" s="71">
        <v>0</v>
      </c>
      <c r="AC2419" s="73">
        <v>0.65</v>
      </c>
      <c r="AD2419" s="73">
        <v>0.35</v>
      </c>
      <c r="AE2419" s="1" t="s">
        <v>3412</v>
      </c>
      <c r="AF2419" s="1" t="s">
        <v>1450</v>
      </c>
      <c r="AG2419" s="1" t="s">
        <v>1585</v>
      </c>
      <c r="AI2419" s="2" t="str">
        <f>INDEX('ISO2-ISO3'!$D$1:$D$249, MATCH($N2419, 'ISO2-ISO3'!$C$1:$C$249, 0))</f>
        <v>CHN</v>
      </c>
      <c r="AJ2419" s="2" t="str">
        <f>INDEX('WB Country Groups'!$C$2:$C$219, MATCH($AI2419, 'WB Country Groups'!$B$2:$B$219, 0))</f>
        <v>East Asia &amp; Pacific</v>
      </c>
    </row>
    <row r="2420" spans="1:36">
      <c r="A2420" s="70">
        <v>45169</v>
      </c>
      <c r="B2420" s="70">
        <v>45169</v>
      </c>
      <c r="C2420" s="71">
        <v>892400</v>
      </c>
      <c r="D2420" s="1" t="s">
        <v>10343</v>
      </c>
      <c r="E2420" s="71">
        <v>6886702</v>
      </c>
      <c r="G2420" s="1" t="s">
        <v>10344</v>
      </c>
      <c r="H2420" s="72" t="s">
        <v>10345</v>
      </c>
      <c r="I2420" s="1" t="s">
        <v>10346</v>
      </c>
      <c r="J2420" s="73">
        <v>0.55000000000000004</v>
      </c>
      <c r="K2420" s="73">
        <v>0.3</v>
      </c>
      <c r="L2420" s="73">
        <v>0.06</v>
      </c>
      <c r="M2420" s="1">
        <v>0.2</v>
      </c>
      <c r="N2420" s="1" t="s">
        <v>975</v>
      </c>
      <c r="O2420" s="1" t="s">
        <v>1692</v>
      </c>
      <c r="P2420" s="1">
        <v>50202020</v>
      </c>
      <c r="Q2420" s="73">
        <v>2217864281</v>
      </c>
      <c r="R2420" s="74">
        <v>24.68</v>
      </c>
      <c r="S2420" s="1" t="s">
        <v>3323</v>
      </c>
      <c r="T2420" s="75">
        <v>7.2785000000000002</v>
      </c>
      <c r="U2420" s="76">
        <v>451221189.435296</v>
      </c>
      <c r="V2420" s="77">
        <v>451221189.435296</v>
      </c>
      <c r="W2420" s="77">
        <v>7508283785.7781696</v>
      </c>
      <c r="X2420" s="76">
        <v>7.0736538360000002E-4</v>
      </c>
      <c r="Y2420" s="71">
        <v>1</v>
      </c>
      <c r="Z2420" s="71">
        <v>0</v>
      </c>
      <c r="AA2420" s="71">
        <v>0</v>
      </c>
      <c r="AB2420" s="71">
        <v>0</v>
      </c>
      <c r="AC2420" s="73">
        <v>0</v>
      </c>
      <c r="AD2420" s="73">
        <v>1</v>
      </c>
      <c r="AE2420" s="1" t="s">
        <v>3412</v>
      </c>
      <c r="AF2420" s="1" t="s">
        <v>1450</v>
      </c>
      <c r="AG2420" s="1" t="s">
        <v>1585</v>
      </c>
      <c r="AI2420" s="2" t="str">
        <f>INDEX('ISO2-ISO3'!$D$1:$D$249, MATCH($N2420, 'ISO2-ISO3'!$C$1:$C$249, 0))</f>
        <v>CHN</v>
      </c>
      <c r="AJ2420" s="2" t="str">
        <f>INDEX('WB Country Groups'!$C$2:$C$219, MATCH($AI2420, 'WB Country Groups'!$B$2:$B$219, 0))</f>
        <v>East Asia &amp; Pacific</v>
      </c>
    </row>
    <row r="2421" spans="1:36">
      <c r="A2421" s="70">
        <v>45169</v>
      </c>
      <c r="B2421" s="70">
        <v>45169</v>
      </c>
      <c r="C2421" s="71">
        <v>892400</v>
      </c>
      <c r="D2421" s="1" t="s">
        <v>10347</v>
      </c>
      <c r="E2421" s="71">
        <v>6886902</v>
      </c>
      <c r="G2421" s="1" t="s">
        <v>10348</v>
      </c>
      <c r="H2421" s="72" t="s">
        <v>10349</v>
      </c>
      <c r="I2421" s="1" t="s">
        <v>10350</v>
      </c>
      <c r="J2421" s="73">
        <v>0.5</v>
      </c>
      <c r="K2421" s="73">
        <v>0.3</v>
      </c>
      <c r="L2421" s="73">
        <v>0.06</v>
      </c>
      <c r="M2421" s="1">
        <v>0.2</v>
      </c>
      <c r="N2421" s="1" t="s">
        <v>975</v>
      </c>
      <c r="O2421" s="1" t="s">
        <v>1499</v>
      </c>
      <c r="P2421" s="1">
        <v>30201020</v>
      </c>
      <c r="Q2421" s="73">
        <v>1050159955</v>
      </c>
      <c r="R2421" s="74">
        <v>32.119999999999997</v>
      </c>
      <c r="S2421" s="1" t="s">
        <v>3323</v>
      </c>
      <c r="T2421" s="75">
        <v>7.2785000000000002</v>
      </c>
      <c r="U2421" s="76">
        <v>278061175.41746199</v>
      </c>
      <c r="V2421" s="77">
        <v>278061175.41746199</v>
      </c>
      <c r="W2421" s="77">
        <v>4626915277.3037796</v>
      </c>
      <c r="X2421" s="76">
        <v>4.3590783100000001E-4</v>
      </c>
      <c r="Y2421" s="71">
        <v>0</v>
      </c>
      <c r="Z2421" s="71">
        <v>1</v>
      </c>
      <c r="AA2421" s="71">
        <v>0</v>
      </c>
      <c r="AB2421" s="71">
        <v>0</v>
      </c>
      <c r="AC2421" s="73">
        <v>0</v>
      </c>
      <c r="AD2421" s="73">
        <v>1</v>
      </c>
      <c r="AE2421" s="1" t="s">
        <v>3412</v>
      </c>
      <c r="AF2421" s="1" t="s">
        <v>1450</v>
      </c>
      <c r="AG2421" s="1" t="s">
        <v>1585</v>
      </c>
      <c r="AI2421" s="2" t="str">
        <f>INDEX('ISO2-ISO3'!$D$1:$D$249, MATCH($N2421, 'ISO2-ISO3'!$C$1:$C$249, 0))</f>
        <v>CHN</v>
      </c>
      <c r="AJ2421" s="2" t="str">
        <f>INDEX('WB Country Groups'!$C$2:$C$219, MATCH($AI2421, 'WB Country Groups'!$B$2:$B$219, 0))</f>
        <v>East Asia &amp; Pacific</v>
      </c>
    </row>
    <row r="2422" spans="1:36">
      <c r="A2422" s="70">
        <v>45169</v>
      </c>
      <c r="B2422" s="70">
        <v>45169</v>
      </c>
      <c r="C2422" s="71">
        <v>892400</v>
      </c>
      <c r="D2422" s="1" t="s">
        <v>10351</v>
      </c>
      <c r="E2422" s="71">
        <v>6887601</v>
      </c>
      <c r="G2422" s="1" t="s">
        <v>10352</v>
      </c>
      <c r="H2422" s="72" t="s">
        <v>10353</v>
      </c>
      <c r="I2422" s="1" t="s">
        <v>10354</v>
      </c>
      <c r="J2422" s="73">
        <v>0.25</v>
      </c>
      <c r="K2422" s="73">
        <v>0.25</v>
      </c>
      <c r="L2422" s="73">
        <v>0.25</v>
      </c>
      <c r="M2422" s="1">
        <v>1</v>
      </c>
      <c r="N2422" s="1" t="s">
        <v>975</v>
      </c>
      <c r="O2422" s="1" t="s">
        <v>1462</v>
      </c>
      <c r="P2422" s="1">
        <v>15104010</v>
      </c>
      <c r="Q2422" s="73">
        <v>9475538425</v>
      </c>
      <c r="R2422" s="74">
        <v>7.82</v>
      </c>
      <c r="S2422" s="1" t="s">
        <v>1565</v>
      </c>
      <c r="T2422" s="75">
        <v>7.8417500000000002</v>
      </c>
      <c r="U2422" s="76">
        <v>2362314230.9911699</v>
      </c>
      <c r="V2422" s="77">
        <v>2362314230.9911699</v>
      </c>
      <c r="W2422" s="77">
        <v>9449256923.9646797</v>
      </c>
      <c r="X2422" s="76">
        <v>3.7033263315E-3</v>
      </c>
      <c r="Y2422" s="71">
        <v>1</v>
      </c>
      <c r="Z2422" s="71">
        <v>0</v>
      </c>
      <c r="AA2422" s="71">
        <v>0</v>
      </c>
      <c r="AB2422" s="71">
        <v>0</v>
      </c>
      <c r="AC2422" s="73">
        <v>1</v>
      </c>
      <c r="AD2422" s="73">
        <v>0</v>
      </c>
      <c r="AE2422" s="1" t="s">
        <v>1566</v>
      </c>
      <c r="AF2422" s="1" t="s">
        <v>1450</v>
      </c>
      <c r="AG2422" s="1" t="s">
        <v>3300</v>
      </c>
      <c r="AI2422" s="2" t="str">
        <f>INDEX('ISO2-ISO3'!$D$1:$D$249, MATCH($N2422, 'ISO2-ISO3'!$C$1:$C$249, 0))</f>
        <v>CHN</v>
      </c>
      <c r="AJ2422" s="2" t="str">
        <f>INDEX('WB Country Groups'!$C$2:$C$219, MATCH($AI2422, 'WB Country Groups'!$B$2:$B$219, 0))</f>
        <v>East Asia &amp; Pacific</v>
      </c>
    </row>
    <row r="2423" spans="1:36">
      <c r="A2423" s="70">
        <v>45169</v>
      </c>
      <c r="B2423" s="70">
        <v>45169</v>
      </c>
      <c r="C2423" s="71">
        <v>892400</v>
      </c>
      <c r="D2423" s="1" t="s">
        <v>10355</v>
      </c>
      <c r="E2423" s="71">
        <v>6887901</v>
      </c>
      <c r="G2423" s="1" t="s">
        <v>10356</v>
      </c>
      <c r="H2423" s="72" t="s">
        <v>10357</v>
      </c>
      <c r="I2423" s="1" t="s">
        <v>10358</v>
      </c>
      <c r="J2423" s="73">
        <v>0.3</v>
      </c>
      <c r="K2423" s="73">
        <v>0.3</v>
      </c>
      <c r="L2423" s="73">
        <v>0.3</v>
      </c>
      <c r="M2423" s="1">
        <v>1</v>
      </c>
      <c r="N2423" s="1" t="s">
        <v>975</v>
      </c>
      <c r="O2423" s="1" t="s">
        <v>1484</v>
      </c>
      <c r="P2423" s="1">
        <v>40201040</v>
      </c>
      <c r="Q2423" s="73">
        <v>4316653200</v>
      </c>
      <c r="R2423" s="74">
        <v>5.36</v>
      </c>
      <c r="S2423" s="1" t="s">
        <v>1565</v>
      </c>
      <c r="T2423" s="75">
        <v>7.8417500000000002</v>
      </c>
      <c r="U2423" s="76">
        <v>885156801.173208</v>
      </c>
      <c r="V2423" s="77">
        <v>885156801.173208</v>
      </c>
      <c r="W2423" s="77">
        <v>2950522670.5773602</v>
      </c>
      <c r="X2423" s="76">
        <v>1.3876327061999999E-3</v>
      </c>
      <c r="Y2423" s="71">
        <v>0</v>
      </c>
      <c r="Z2423" s="71">
        <v>1</v>
      </c>
      <c r="AA2423" s="71">
        <v>0</v>
      </c>
      <c r="AB2423" s="71">
        <v>0</v>
      </c>
      <c r="AC2423" s="73">
        <v>1</v>
      </c>
      <c r="AD2423" s="73">
        <v>0</v>
      </c>
      <c r="AE2423" s="1" t="s">
        <v>1566</v>
      </c>
      <c r="AF2423" s="1" t="s">
        <v>1450</v>
      </c>
      <c r="AG2423" s="1" t="s">
        <v>3271</v>
      </c>
      <c r="AI2423" s="2" t="str">
        <f>INDEX('ISO2-ISO3'!$D$1:$D$249, MATCH($N2423, 'ISO2-ISO3'!$C$1:$C$249, 0))</f>
        <v>CHN</v>
      </c>
      <c r="AJ2423" s="2" t="str">
        <f>INDEX('WB Country Groups'!$C$2:$C$219, MATCH($AI2423, 'WB Country Groups'!$B$2:$B$219, 0))</f>
        <v>East Asia &amp; Pacific</v>
      </c>
    </row>
    <row r="2424" spans="1:36">
      <c r="A2424" s="70">
        <v>45169</v>
      </c>
      <c r="B2424" s="70">
        <v>45169</v>
      </c>
      <c r="C2424" s="71">
        <v>892400</v>
      </c>
      <c r="D2424" s="1" t="s">
        <v>10359</v>
      </c>
      <c r="E2424" s="71">
        <v>6888002</v>
      </c>
      <c r="G2424" s="1" t="s">
        <v>10360</v>
      </c>
      <c r="H2424" s="72" t="s">
        <v>10361</v>
      </c>
      <c r="I2424" s="1" t="s">
        <v>10362</v>
      </c>
      <c r="J2424" s="73">
        <v>0.6</v>
      </c>
      <c r="K2424" s="73">
        <v>0.3</v>
      </c>
      <c r="L2424" s="73">
        <v>0.06</v>
      </c>
      <c r="M2424" s="1">
        <v>0.2</v>
      </c>
      <c r="N2424" s="1" t="s">
        <v>975</v>
      </c>
      <c r="O2424" s="1" t="s">
        <v>1462</v>
      </c>
      <c r="P2424" s="1">
        <v>15101010</v>
      </c>
      <c r="Q2424" s="73">
        <v>2411119493</v>
      </c>
      <c r="R2424" s="74">
        <v>14.84</v>
      </c>
      <c r="S2424" s="1" t="s">
        <v>3323</v>
      </c>
      <c r="T2424" s="75">
        <v>7.2785000000000002</v>
      </c>
      <c r="U2424" s="76">
        <v>294959235.63470501</v>
      </c>
      <c r="V2424" s="77">
        <v>294959235.63470501</v>
      </c>
      <c r="W2424" s="77">
        <v>4908097620.93221</v>
      </c>
      <c r="X2424" s="76">
        <v>4.6239839290000001E-4</v>
      </c>
      <c r="Y2424" s="71">
        <v>0</v>
      </c>
      <c r="Z2424" s="71">
        <v>1</v>
      </c>
      <c r="AA2424" s="71">
        <v>0</v>
      </c>
      <c r="AB2424" s="71">
        <v>0</v>
      </c>
      <c r="AC2424" s="73">
        <v>1</v>
      </c>
      <c r="AD2424" s="73">
        <v>0</v>
      </c>
      <c r="AE2424" s="1" t="s">
        <v>3324</v>
      </c>
      <c r="AF2424" s="1" t="s">
        <v>1450</v>
      </c>
      <c r="AG2424" s="1" t="s">
        <v>1585</v>
      </c>
      <c r="AI2424" s="2" t="str">
        <f>INDEX('ISO2-ISO3'!$D$1:$D$249, MATCH($N2424, 'ISO2-ISO3'!$C$1:$C$249, 0))</f>
        <v>CHN</v>
      </c>
      <c r="AJ2424" s="2" t="str">
        <f>INDEX('WB Country Groups'!$C$2:$C$219, MATCH($AI2424, 'WB Country Groups'!$B$2:$B$219, 0))</f>
        <v>East Asia &amp; Pacific</v>
      </c>
    </row>
    <row r="2425" spans="1:36">
      <c r="A2425" s="70">
        <v>45169</v>
      </c>
      <c r="B2425" s="70">
        <v>45169</v>
      </c>
      <c r="C2425" s="71">
        <v>892400</v>
      </c>
      <c r="D2425" s="1" t="s">
        <v>10363</v>
      </c>
      <c r="E2425" s="71">
        <v>6890001</v>
      </c>
      <c r="G2425" s="1" t="s">
        <v>10364</v>
      </c>
      <c r="H2425" s="72" t="s">
        <v>10365</v>
      </c>
      <c r="I2425" s="1" t="s">
        <v>10366</v>
      </c>
      <c r="J2425" s="73">
        <v>0.45</v>
      </c>
      <c r="K2425" s="73">
        <v>0.45</v>
      </c>
      <c r="L2425" s="73">
        <v>0.45</v>
      </c>
      <c r="M2425" s="1">
        <v>1</v>
      </c>
      <c r="N2425" s="1" t="s">
        <v>1293</v>
      </c>
      <c r="O2425" s="1" t="s">
        <v>1564</v>
      </c>
      <c r="P2425" s="1">
        <v>60107010</v>
      </c>
      <c r="Q2425" s="73">
        <v>5239332408</v>
      </c>
      <c r="R2425" s="74">
        <v>1.52</v>
      </c>
      <c r="S2425" s="1" t="s">
        <v>1834</v>
      </c>
      <c r="T2425" s="75">
        <v>1.3505</v>
      </c>
      <c r="U2425" s="76">
        <v>2653612267.3617201</v>
      </c>
      <c r="V2425" s="77">
        <v>2653612267.3617201</v>
      </c>
      <c r="W2425" s="77">
        <v>5896916149.6927099</v>
      </c>
      <c r="X2425" s="76">
        <v>4.1599851765000001E-3</v>
      </c>
      <c r="Y2425" s="71">
        <v>0</v>
      </c>
      <c r="Z2425" s="71">
        <v>1</v>
      </c>
      <c r="AA2425" s="71">
        <v>0</v>
      </c>
      <c r="AB2425" s="71">
        <v>0</v>
      </c>
      <c r="AC2425" s="73">
        <v>1</v>
      </c>
      <c r="AD2425" s="73">
        <v>0</v>
      </c>
      <c r="AE2425" s="1" t="s">
        <v>1835</v>
      </c>
      <c r="AF2425" s="1" t="s">
        <v>1450</v>
      </c>
      <c r="AG2425" s="1" t="s">
        <v>1451</v>
      </c>
      <c r="AI2425" s="2" t="str">
        <f>INDEX('ISO2-ISO3'!$D$1:$D$249, MATCH($N2425, 'ISO2-ISO3'!$C$1:$C$249, 0))</f>
        <v>SGP</v>
      </c>
      <c r="AJ2425" s="2" t="str">
        <f>INDEX('WB Country Groups'!$C$2:$C$219, MATCH($AI2425, 'WB Country Groups'!$B$2:$B$219, 0))</f>
        <v>East Asia &amp; Pacific</v>
      </c>
    </row>
    <row r="2426" spans="1:36">
      <c r="A2426" s="70">
        <v>45169</v>
      </c>
      <c r="B2426" s="70">
        <v>45169</v>
      </c>
      <c r="C2426" s="71">
        <v>892400</v>
      </c>
      <c r="D2426" s="1" t="s">
        <v>10367</v>
      </c>
      <c r="E2426" s="71">
        <v>6897701</v>
      </c>
      <c r="F2426" s="1" t="s">
        <v>10368</v>
      </c>
      <c r="G2426" s="1" t="s">
        <v>10369</v>
      </c>
      <c r="H2426" s="72" t="s">
        <v>10370</v>
      </c>
      <c r="I2426" s="1" t="s">
        <v>10371</v>
      </c>
      <c r="J2426" s="73">
        <v>0.7</v>
      </c>
      <c r="K2426" s="73">
        <v>0.7</v>
      </c>
      <c r="L2426" s="73">
        <v>0.7</v>
      </c>
      <c r="M2426" s="1">
        <v>1</v>
      </c>
      <c r="N2426" s="1" t="s">
        <v>1375</v>
      </c>
      <c r="O2426" s="1" t="s">
        <v>1484</v>
      </c>
      <c r="P2426" s="1">
        <v>40201020</v>
      </c>
      <c r="Q2426" s="73">
        <v>570652389</v>
      </c>
      <c r="R2426" s="74">
        <v>87.34</v>
      </c>
      <c r="S2426" s="1" t="s">
        <v>1448</v>
      </c>
      <c r="T2426" s="75">
        <v>1</v>
      </c>
      <c r="U2426" s="76">
        <v>34888545758.681999</v>
      </c>
      <c r="V2426" s="77">
        <v>34888545758.681999</v>
      </c>
      <c r="W2426" s="77">
        <v>49840779655.260002</v>
      </c>
      <c r="X2426" s="76">
        <v>5.4693684896099999E-2</v>
      </c>
      <c r="Y2426" s="71">
        <v>1</v>
      </c>
      <c r="Z2426" s="71">
        <v>0</v>
      </c>
      <c r="AA2426" s="71">
        <v>0</v>
      </c>
      <c r="AB2426" s="71">
        <v>0</v>
      </c>
      <c r="AC2426" s="73">
        <v>0.65</v>
      </c>
      <c r="AD2426" s="73">
        <v>0.35</v>
      </c>
      <c r="AE2426" s="1" t="s">
        <v>1449</v>
      </c>
      <c r="AF2426" s="1" t="s">
        <v>1450</v>
      </c>
      <c r="AG2426" s="1" t="s">
        <v>1585</v>
      </c>
      <c r="AI2426" s="2" t="str">
        <f>INDEX('ISO2-ISO3'!$D$1:$D$249, MATCH($N2426, 'ISO2-ISO3'!$C$1:$C$249, 0))</f>
        <v>USA</v>
      </c>
      <c r="AJ2426" s="2" t="str">
        <f>INDEX('WB Country Groups'!$C$2:$C$219, MATCH($AI2426, 'WB Country Groups'!$B$2:$B$219, 0))</f>
        <v>North America</v>
      </c>
    </row>
    <row r="2427" spans="1:36">
      <c r="A2427" s="70">
        <v>45169</v>
      </c>
      <c r="B2427" s="70">
        <v>45169</v>
      </c>
      <c r="C2427" s="71">
        <v>892400</v>
      </c>
      <c r="D2427" s="1" t="s">
        <v>10372</v>
      </c>
      <c r="E2427" s="71">
        <v>6902101</v>
      </c>
      <c r="F2427" s="1" t="s">
        <v>10373</v>
      </c>
      <c r="G2427" s="1" t="s">
        <v>10374</v>
      </c>
      <c r="H2427" s="72" t="s">
        <v>10375</v>
      </c>
      <c r="I2427" s="1" t="s">
        <v>10376</v>
      </c>
      <c r="J2427" s="73">
        <v>1</v>
      </c>
      <c r="K2427" s="73">
        <v>1</v>
      </c>
      <c r="L2427" s="73">
        <v>1</v>
      </c>
      <c r="M2427" s="1">
        <v>1</v>
      </c>
      <c r="N2427" s="1" t="s">
        <v>963</v>
      </c>
      <c r="O2427" s="1" t="s">
        <v>1484</v>
      </c>
      <c r="P2427" s="1">
        <v>40203040</v>
      </c>
      <c r="Q2427" s="73">
        <v>278418780</v>
      </c>
      <c r="R2427" s="74">
        <v>29.9</v>
      </c>
      <c r="S2427" s="1" t="s">
        <v>1493</v>
      </c>
      <c r="T2427" s="75">
        <v>1.3529500000000001</v>
      </c>
      <c r="U2427" s="76">
        <v>6153014909.6418896</v>
      </c>
      <c r="V2427" s="77">
        <v>6153014909.6418896</v>
      </c>
      <c r="W2427" s="77">
        <v>6153014909.6418896</v>
      </c>
      <c r="X2427" s="76">
        <v>9.6458895407999998E-3</v>
      </c>
      <c r="Y2427" s="71">
        <v>0</v>
      </c>
      <c r="Z2427" s="71">
        <v>1</v>
      </c>
      <c r="AA2427" s="71">
        <v>0</v>
      </c>
      <c r="AB2427" s="71">
        <v>0</v>
      </c>
      <c r="AC2427" s="73">
        <v>0.5</v>
      </c>
      <c r="AD2427" s="73">
        <v>0.5</v>
      </c>
      <c r="AE2427" s="1" t="s">
        <v>1494</v>
      </c>
      <c r="AF2427" s="1" t="s">
        <v>1450</v>
      </c>
      <c r="AG2427" s="1" t="s">
        <v>1451</v>
      </c>
      <c r="AI2427" s="2" t="str">
        <f>INDEX('ISO2-ISO3'!$D$1:$D$249, MATCH($N2427, 'ISO2-ISO3'!$C$1:$C$249, 0))</f>
        <v>CAN</v>
      </c>
      <c r="AJ2427" s="2" t="str">
        <f>INDEX('WB Country Groups'!$C$2:$C$219, MATCH($AI2427, 'WB Country Groups'!$B$2:$B$219, 0))</f>
        <v>North America</v>
      </c>
    </row>
    <row r="2428" spans="1:36">
      <c r="A2428" s="70">
        <v>45169</v>
      </c>
      <c r="B2428" s="70">
        <v>45169</v>
      </c>
      <c r="C2428" s="71">
        <v>892400</v>
      </c>
      <c r="D2428" s="1" t="s">
        <v>10377</v>
      </c>
      <c r="E2428" s="71">
        <v>6909701</v>
      </c>
      <c r="G2428" s="1" t="s">
        <v>10378</v>
      </c>
      <c r="H2428" s="72" t="s">
        <v>10379</v>
      </c>
      <c r="I2428" s="1" t="s">
        <v>10380</v>
      </c>
      <c r="J2428" s="73">
        <v>0.75</v>
      </c>
      <c r="K2428" s="73">
        <v>0.75</v>
      </c>
      <c r="L2428" s="73">
        <v>0.75</v>
      </c>
      <c r="M2428" s="1">
        <v>1</v>
      </c>
      <c r="N2428" s="1" t="s">
        <v>1129</v>
      </c>
      <c r="O2428" s="1" t="s">
        <v>1467</v>
      </c>
      <c r="P2428" s="1">
        <v>20101010</v>
      </c>
      <c r="Q2428" s="73">
        <v>97475107</v>
      </c>
      <c r="R2428" s="74">
        <v>50600</v>
      </c>
      <c r="S2428" s="1" t="s">
        <v>3451</v>
      </c>
      <c r="T2428" s="75">
        <v>1321.75</v>
      </c>
      <c r="U2428" s="76">
        <v>2798698929.94137</v>
      </c>
      <c r="V2428" s="77">
        <v>2798698929.94137</v>
      </c>
      <c r="W2428" s="77">
        <v>3731598573.2551498</v>
      </c>
      <c r="X2428" s="76">
        <v>4.3874330117E-3</v>
      </c>
      <c r="Y2428" s="71">
        <v>0</v>
      </c>
      <c r="Z2428" s="71">
        <v>1</v>
      </c>
      <c r="AA2428" s="71">
        <v>0</v>
      </c>
      <c r="AB2428" s="71">
        <v>0</v>
      </c>
      <c r="AC2428" s="73">
        <v>0.5</v>
      </c>
      <c r="AD2428" s="73">
        <v>0.5</v>
      </c>
      <c r="AE2428" s="1" t="s">
        <v>3452</v>
      </c>
      <c r="AF2428" s="1" t="s">
        <v>1450</v>
      </c>
      <c r="AG2428" s="1" t="s">
        <v>1451</v>
      </c>
      <c r="AI2428" s="2" t="str">
        <f>INDEX('ISO2-ISO3'!$D$1:$D$249, MATCH($N2428, 'ISO2-ISO3'!$C$1:$C$249, 0))</f>
        <v>KOR</v>
      </c>
      <c r="AJ2428" s="2" t="str">
        <f>INDEX('WB Country Groups'!$C$2:$C$219, MATCH($AI2428, 'WB Country Groups'!$B$2:$B$219, 0))</f>
        <v>East Asia &amp; Pacific</v>
      </c>
    </row>
    <row r="2429" spans="1:36">
      <c r="A2429" s="70">
        <v>45169</v>
      </c>
      <c r="B2429" s="70">
        <v>45169</v>
      </c>
      <c r="C2429" s="71">
        <v>892400</v>
      </c>
      <c r="D2429" s="1" t="s">
        <v>10381</v>
      </c>
      <c r="E2429" s="71">
        <v>6910201</v>
      </c>
      <c r="G2429" s="1" t="s">
        <v>10382</v>
      </c>
      <c r="H2429" s="72" t="s">
        <v>10383</v>
      </c>
      <c r="I2429" s="1" t="s">
        <v>10384</v>
      </c>
      <c r="J2429" s="73">
        <v>0.45</v>
      </c>
      <c r="K2429" s="73">
        <v>0.45</v>
      </c>
      <c r="L2429" s="73">
        <v>0.45</v>
      </c>
      <c r="M2429" s="1">
        <v>1</v>
      </c>
      <c r="N2429" s="1" t="s">
        <v>1129</v>
      </c>
      <c r="O2429" s="1" t="s">
        <v>1455</v>
      </c>
      <c r="P2429" s="1">
        <v>25203010</v>
      </c>
      <c r="Q2429" s="73">
        <v>38307075</v>
      </c>
      <c r="R2429" s="74">
        <v>103000</v>
      </c>
      <c r="S2429" s="1" t="s">
        <v>3451</v>
      </c>
      <c r="T2429" s="75">
        <v>1321.75</v>
      </c>
      <c r="U2429" s="76">
        <v>1343319785.32249</v>
      </c>
      <c r="V2429" s="77">
        <v>1343319785.32249</v>
      </c>
      <c r="W2429" s="77">
        <v>2985155078.4944201</v>
      </c>
      <c r="X2429" s="76">
        <v>2.1058805248E-3</v>
      </c>
      <c r="Y2429" s="71">
        <v>0</v>
      </c>
      <c r="Z2429" s="71">
        <v>1</v>
      </c>
      <c r="AA2429" s="71">
        <v>0</v>
      </c>
      <c r="AB2429" s="71">
        <v>0</v>
      </c>
      <c r="AC2429" s="73">
        <v>0</v>
      </c>
      <c r="AD2429" s="73">
        <v>1</v>
      </c>
      <c r="AE2429" s="1" t="s">
        <v>3452</v>
      </c>
      <c r="AF2429" s="1" t="s">
        <v>1450</v>
      </c>
      <c r="AG2429" s="1" t="s">
        <v>1451</v>
      </c>
      <c r="AI2429" s="2" t="str">
        <f>INDEX('ISO2-ISO3'!$D$1:$D$249, MATCH($N2429, 'ISO2-ISO3'!$C$1:$C$249, 0))</f>
        <v>KOR</v>
      </c>
      <c r="AJ2429" s="2" t="str">
        <f>INDEX('WB Country Groups'!$C$2:$C$219, MATCH($AI2429, 'WB Country Groups'!$B$2:$B$219, 0))</f>
        <v>East Asia &amp; Pacific</v>
      </c>
    </row>
    <row r="2430" spans="1:36">
      <c r="A2430" s="70">
        <v>45169</v>
      </c>
      <c r="B2430" s="70">
        <v>45169</v>
      </c>
      <c r="C2430" s="71">
        <v>892400</v>
      </c>
      <c r="D2430" s="1" t="s">
        <v>10385</v>
      </c>
      <c r="E2430" s="71">
        <v>6911602</v>
      </c>
      <c r="G2430" s="1" t="s">
        <v>10386</v>
      </c>
      <c r="H2430" s="72" t="s">
        <v>10387</v>
      </c>
      <c r="I2430" s="1" t="s">
        <v>10388</v>
      </c>
      <c r="J2430" s="73">
        <v>0.7</v>
      </c>
      <c r="K2430" s="73">
        <v>0.3</v>
      </c>
      <c r="L2430" s="73">
        <v>0.06</v>
      </c>
      <c r="M2430" s="1">
        <v>0.2</v>
      </c>
      <c r="N2430" s="1" t="s">
        <v>975</v>
      </c>
      <c r="O2430" s="1" t="s">
        <v>1455</v>
      </c>
      <c r="P2430" s="1">
        <v>25101020</v>
      </c>
      <c r="Q2430" s="73">
        <v>3062584772</v>
      </c>
      <c r="R2430" s="74">
        <v>12.34</v>
      </c>
      <c r="S2430" s="1" t="s">
        <v>3323</v>
      </c>
      <c r="T2430" s="75">
        <v>7.2785000000000002</v>
      </c>
      <c r="U2430" s="76">
        <v>311539158.506396</v>
      </c>
      <c r="V2430" s="77">
        <v>311539158.506396</v>
      </c>
      <c r="W2430" s="77">
        <v>5183986185.0813398</v>
      </c>
      <c r="X2430" s="76">
        <v>4.8839022080000003E-4</v>
      </c>
      <c r="Y2430" s="71">
        <v>0</v>
      </c>
      <c r="Z2430" s="71">
        <v>1</v>
      </c>
      <c r="AA2430" s="71">
        <v>0</v>
      </c>
      <c r="AB2430" s="71">
        <v>0</v>
      </c>
      <c r="AC2430" s="73">
        <v>1</v>
      </c>
      <c r="AD2430" s="73">
        <v>0</v>
      </c>
      <c r="AE2430" s="1" t="s">
        <v>3324</v>
      </c>
      <c r="AF2430" s="1" t="s">
        <v>1450</v>
      </c>
      <c r="AG2430" s="1" t="s">
        <v>1585</v>
      </c>
      <c r="AI2430" s="2" t="str">
        <f>INDEX('ISO2-ISO3'!$D$1:$D$249, MATCH($N2430, 'ISO2-ISO3'!$C$1:$C$249, 0))</f>
        <v>CHN</v>
      </c>
      <c r="AJ2430" s="2" t="str">
        <f>INDEX('WB Country Groups'!$C$2:$C$219, MATCH($AI2430, 'WB Country Groups'!$B$2:$B$219, 0))</f>
        <v>East Asia &amp; Pacific</v>
      </c>
    </row>
    <row r="2431" spans="1:36">
      <c r="A2431" s="70">
        <v>45169</v>
      </c>
      <c r="B2431" s="70">
        <v>45169</v>
      </c>
      <c r="C2431" s="71">
        <v>892400</v>
      </c>
      <c r="D2431" s="1" t="s">
        <v>10389</v>
      </c>
      <c r="E2431" s="71">
        <v>6917001</v>
      </c>
      <c r="G2431" s="1" t="s">
        <v>10390</v>
      </c>
      <c r="H2431" s="72" t="s">
        <v>10391</v>
      </c>
      <c r="I2431" s="1" t="s">
        <v>10392</v>
      </c>
      <c r="J2431" s="73">
        <v>0.3</v>
      </c>
      <c r="K2431" s="73">
        <v>0.3</v>
      </c>
      <c r="L2431" s="73">
        <v>0.3</v>
      </c>
      <c r="M2431" s="1">
        <v>1</v>
      </c>
      <c r="N2431" s="1" t="s">
        <v>1097</v>
      </c>
      <c r="O2431" s="1" t="s">
        <v>1484</v>
      </c>
      <c r="P2431" s="1">
        <v>40202010</v>
      </c>
      <c r="Q2431" s="73">
        <v>401448231</v>
      </c>
      <c r="R2431" s="74">
        <v>1260.3499999999999</v>
      </c>
      <c r="S2431" s="1" t="s">
        <v>3305</v>
      </c>
      <c r="T2431" s="75">
        <v>82.786249999999995</v>
      </c>
      <c r="U2431" s="76">
        <v>1833512006.9124401</v>
      </c>
      <c r="V2431" s="77">
        <v>1833512006.9124401</v>
      </c>
      <c r="W2431" s="77">
        <v>6111706689.7081299</v>
      </c>
      <c r="X2431" s="76">
        <v>2.8743395799E-3</v>
      </c>
      <c r="Y2431" s="71">
        <v>0</v>
      </c>
      <c r="Z2431" s="71">
        <v>1</v>
      </c>
      <c r="AA2431" s="71">
        <v>0</v>
      </c>
      <c r="AB2431" s="71">
        <v>0</v>
      </c>
      <c r="AC2431" s="73">
        <v>1</v>
      </c>
      <c r="AD2431" s="73">
        <v>0</v>
      </c>
      <c r="AE2431" s="1" t="s">
        <v>3306</v>
      </c>
      <c r="AF2431" s="1" t="s">
        <v>1450</v>
      </c>
      <c r="AG2431" s="1" t="s">
        <v>1451</v>
      </c>
      <c r="AI2431" s="2" t="str">
        <f>INDEX('ISO2-ISO3'!$D$1:$D$249, MATCH($N2431, 'ISO2-ISO3'!$C$1:$C$249, 0))</f>
        <v>IND</v>
      </c>
      <c r="AJ2431" s="2" t="str">
        <f>INDEX('WB Country Groups'!$C$2:$C$219, MATCH($AI2431, 'WB Country Groups'!$B$2:$B$219, 0))</f>
        <v>South Asia</v>
      </c>
    </row>
    <row r="2432" spans="1:36">
      <c r="A2432" s="70">
        <v>45169</v>
      </c>
      <c r="B2432" s="70">
        <v>45169</v>
      </c>
      <c r="C2432" s="71">
        <v>892400</v>
      </c>
      <c r="D2432" s="1" t="s">
        <v>10393</v>
      </c>
      <c r="E2432" s="71">
        <v>6922001</v>
      </c>
      <c r="G2432" s="1" t="s">
        <v>10394</v>
      </c>
      <c r="H2432" s="72" t="s">
        <v>10395</v>
      </c>
      <c r="I2432" s="1" t="s">
        <v>10396</v>
      </c>
      <c r="J2432" s="73">
        <v>0.45</v>
      </c>
      <c r="K2432" s="73">
        <v>0.45</v>
      </c>
      <c r="L2432" s="73">
        <v>0.45</v>
      </c>
      <c r="M2432" s="1">
        <v>1</v>
      </c>
      <c r="N2432" s="1" t="s">
        <v>945</v>
      </c>
      <c r="O2432" s="1" t="s">
        <v>1455</v>
      </c>
      <c r="P2432" s="1">
        <v>25503030</v>
      </c>
      <c r="Q2432" s="73">
        <v>6748926848</v>
      </c>
      <c r="R2432" s="74">
        <v>2.76</v>
      </c>
      <c r="S2432" s="1" t="s">
        <v>3542</v>
      </c>
      <c r="T2432" s="75">
        <v>4.9509499999999997</v>
      </c>
      <c r="U2432" s="76">
        <v>1693042172.7579601</v>
      </c>
      <c r="V2432" s="77">
        <v>1693042172.7579601</v>
      </c>
      <c r="W2432" s="77">
        <v>3762315939.4621201</v>
      </c>
      <c r="X2432" s="76">
        <v>2.6541294026000001E-3</v>
      </c>
      <c r="Y2432" s="71">
        <v>0</v>
      </c>
      <c r="Z2432" s="71">
        <v>1</v>
      </c>
      <c r="AA2432" s="71">
        <v>0</v>
      </c>
      <c r="AB2432" s="71">
        <v>0</v>
      </c>
      <c r="AC2432" s="73">
        <v>0</v>
      </c>
      <c r="AD2432" s="73">
        <v>1</v>
      </c>
      <c r="AE2432" s="1" t="s">
        <v>3543</v>
      </c>
      <c r="AF2432" s="1" t="s">
        <v>3544</v>
      </c>
      <c r="AG2432" s="1" t="s">
        <v>1451</v>
      </c>
      <c r="AI2432" s="2" t="str">
        <f>INDEX('ISO2-ISO3'!$D$1:$D$249, MATCH($N2432, 'ISO2-ISO3'!$C$1:$C$249, 0))</f>
        <v>BRA</v>
      </c>
      <c r="AJ2432" s="2" t="str">
        <f>INDEX('WB Country Groups'!$C$2:$C$219, MATCH($AI2432, 'WB Country Groups'!$B$2:$B$219, 0))</f>
        <v>Latin America &amp; Caribbean</v>
      </c>
    </row>
    <row r="2433" spans="1:36">
      <c r="A2433" s="70">
        <v>45169</v>
      </c>
      <c r="B2433" s="70">
        <v>45169</v>
      </c>
      <c r="C2433" s="71">
        <v>892400</v>
      </c>
      <c r="D2433" s="1" t="s">
        <v>10397</v>
      </c>
      <c r="E2433" s="71">
        <v>6923801</v>
      </c>
      <c r="F2433" s="1" t="s">
        <v>10398</v>
      </c>
      <c r="G2433" s="1" t="s">
        <v>10399</v>
      </c>
      <c r="H2433" s="72" t="s">
        <v>10400</v>
      </c>
      <c r="I2433" s="1" t="s">
        <v>10401</v>
      </c>
      <c r="J2433" s="73">
        <v>1</v>
      </c>
      <c r="K2433" s="73">
        <v>1</v>
      </c>
      <c r="L2433" s="73">
        <v>1</v>
      </c>
      <c r="M2433" s="1">
        <v>1</v>
      </c>
      <c r="N2433" s="1" t="s">
        <v>1375</v>
      </c>
      <c r="O2433" s="1" t="s">
        <v>1467</v>
      </c>
      <c r="P2433" s="1">
        <v>20102010</v>
      </c>
      <c r="Q2433" s="73">
        <v>126972412</v>
      </c>
      <c r="R2433" s="74">
        <v>69.02</v>
      </c>
      <c r="S2433" s="1" t="s">
        <v>1448</v>
      </c>
      <c r="T2433" s="75">
        <v>1</v>
      </c>
      <c r="U2433" s="76">
        <v>8763635876.2399998</v>
      </c>
      <c r="V2433" s="77">
        <v>8763635876.2399998</v>
      </c>
      <c r="W2433" s="77">
        <v>8763635876.2399998</v>
      </c>
      <c r="X2433" s="76">
        <v>1.3738478596199999E-2</v>
      </c>
      <c r="Y2433" s="71">
        <v>0</v>
      </c>
      <c r="Z2433" s="71">
        <v>1</v>
      </c>
      <c r="AA2433" s="71">
        <v>0</v>
      </c>
      <c r="AB2433" s="71">
        <v>0</v>
      </c>
      <c r="AC2433" s="73">
        <v>1</v>
      </c>
      <c r="AD2433" s="73">
        <v>0</v>
      </c>
      <c r="AE2433" s="1" t="s">
        <v>1449</v>
      </c>
      <c r="AF2433" s="1" t="s">
        <v>1450</v>
      </c>
      <c r="AG2433" s="1" t="s">
        <v>1451</v>
      </c>
      <c r="AI2433" s="2" t="str">
        <f>INDEX('ISO2-ISO3'!$D$1:$D$249, MATCH($N2433, 'ISO2-ISO3'!$C$1:$C$249, 0))</f>
        <v>USA</v>
      </c>
      <c r="AJ2433" s="2" t="str">
        <f>INDEX('WB Country Groups'!$C$2:$C$219, MATCH($AI2433, 'WB Country Groups'!$B$2:$B$219, 0))</f>
        <v>North America</v>
      </c>
    </row>
    <row r="2434" spans="1:36">
      <c r="A2434" s="70">
        <v>45169</v>
      </c>
      <c r="B2434" s="70">
        <v>45169</v>
      </c>
      <c r="C2434" s="71">
        <v>892400</v>
      </c>
      <c r="D2434" s="1" t="s">
        <v>10402</v>
      </c>
      <c r="E2434" s="71">
        <v>6926201</v>
      </c>
      <c r="G2434" s="1" t="s">
        <v>10403</v>
      </c>
      <c r="H2434" s="72" t="s">
        <v>10404</v>
      </c>
      <c r="I2434" s="1" t="s">
        <v>10405</v>
      </c>
      <c r="J2434" s="73">
        <v>0.5</v>
      </c>
      <c r="K2434" s="73">
        <v>0.5</v>
      </c>
      <c r="L2434" s="73">
        <v>0.5</v>
      </c>
      <c r="M2434" s="1">
        <v>1</v>
      </c>
      <c r="N2434" s="1" t="s">
        <v>1097</v>
      </c>
      <c r="O2434" s="1" t="s">
        <v>1462</v>
      </c>
      <c r="P2434" s="1">
        <v>15101030</v>
      </c>
      <c r="Q2434" s="73">
        <v>151674296</v>
      </c>
      <c r="R2434" s="74">
        <v>3628.3</v>
      </c>
      <c r="S2434" s="1" t="s">
        <v>3305</v>
      </c>
      <c r="T2434" s="75">
        <v>82.786249999999995</v>
      </c>
      <c r="U2434" s="76">
        <v>3323739438.47438</v>
      </c>
      <c r="V2434" s="77">
        <v>3323739438.47438</v>
      </c>
      <c r="W2434" s="77">
        <v>6647478876.9487696</v>
      </c>
      <c r="X2434" s="76">
        <v>5.2105226391999998E-3</v>
      </c>
      <c r="Y2434" s="71">
        <v>0</v>
      </c>
      <c r="Z2434" s="71">
        <v>1</v>
      </c>
      <c r="AA2434" s="71">
        <v>0</v>
      </c>
      <c r="AB2434" s="71">
        <v>0</v>
      </c>
      <c r="AC2434" s="73">
        <v>0</v>
      </c>
      <c r="AD2434" s="73">
        <v>1</v>
      </c>
      <c r="AE2434" s="1" t="s">
        <v>3306</v>
      </c>
      <c r="AF2434" s="1" t="s">
        <v>1450</v>
      </c>
      <c r="AG2434" s="1" t="s">
        <v>1451</v>
      </c>
      <c r="AI2434" s="2" t="str">
        <f>INDEX('ISO2-ISO3'!$D$1:$D$249, MATCH($N2434, 'ISO2-ISO3'!$C$1:$C$249, 0))</f>
        <v>IND</v>
      </c>
      <c r="AJ2434" s="2" t="str">
        <f>INDEX('WB Country Groups'!$C$2:$C$219, MATCH($AI2434, 'WB Country Groups'!$B$2:$B$219, 0))</f>
        <v>South Asia</v>
      </c>
    </row>
    <row r="2435" spans="1:36">
      <c r="A2435" s="70">
        <v>45169</v>
      </c>
      <c r="B2435" s="70">
        <v>45169</v>
      </c>
      <c r="C2435" s="71">
        <v>892400</v>
      </c>
      <c r="D2435" s="1" t="s">
        <v>10406</v>
      </c>
      <c r="E2435" s="71">
        <v>6933701</v>
      </c>
      <c r="G2435" s="1" t="s">
        <v>10407</v>
      </c>
      <c r="H2435" s="72" t="s">
        <v>10408</v>
      </c>
      <c r="I2435" s="1" t="s">
        <v>10409</v>
      </c>
      <c r="J2435" s="73">
        <v>0.95</v>
      </c>
      <c r="K2435" s="73">
        <v>0.95</v>
      </c>
      <c r="L2435" s="73">
        <v>0.95</v>
      </c>
      <c r="M2435" s="1">
        <v>1</v>
      </c>
      <c r="N2435" s="1" t="s">
        <v>1330</v>
      </c>
      <c r="O2435" s="1" t="s">
        <v>1484</v>
      </c>
      <c r="P2435" s="1">
        <v>40201040</v>
      </c>
      <c r="Q2435" s="73">
        <v>1614572436</v>
      </c>
      <c r="R2435" s="74">
        <v>177.5</v>
      </c>
      <c r="S2435" s="1" t="s">
        <v>3111</v>
      </c>
      <c r="T2435" s="75">
        <v>31.846499999999999</v>
      </c>
      <c r="U2435" s="76">
        <v>8549048624.5113297</v>
      </c>
      <c r="V2435" s="77">
        <v>8549048624.5113297</v>
      </c>
      <c r="W2435" s="77">
        <v>8998998552.1171894</v>
      </c>
      <c r="X2435" s="76">
        <v>1.34020768554E-2</v>
      </c>
      <c r="Y2435" s="71">
        <v>1</v>
      </c>
      <c r="Z2435" s="71">
        <v>0</v>
      </c>
      <c r="AA2435" s="71">
        <v>0</v>
      </c>
      <c r="AB2435" s="71">
        <v>0</v>
      </c>
      <c r="AC2435" s="73">
        <v>1</v>
      </c>
      <c r="AD2435" s="73">
        <v>0</v>
      </c>
      <c r="AE2435" s="1" t="s">
        <v>3112</v>
      </c>
      <c r="AF2435" s="1" t="s">
        <v>1450</v>
      </c>
      <c r="AG2435" s="1" t="s">
        <v>1451</v>
      </c>
      <c r="AI2435" s="2" t="str">
        <f>INDEX('ISO2-ISO3'!$D$1:$D$249, MATCH($N2435, 'ISO2-ISO3'!$C$1:$C$249, 0))</f>
        <v>TWN</v>
      </c>
      <c r="AJ2435" s="2" t="str">
        <f>INDEX('WB Country Groups'!$C$2:$C$219, MATCH($AI2435, 'WB Country Groups'!$B$2:$B$219, 0))</f>
        <v>East Asia &amp; Pacific</v>
      </c>
    </row>
    <row r="2436" spans="1:36">
      <c r="A2436" s="70">
        <v>45169</v>
      </c>
      <c r="B2436" s="70">
        <v>45169</v>
      </c>
      <c r="C2436" s="71">
        <v>892400</v>
      </c>
      <c r="D2436" s="1" t="s">
        <v>10410</v>
      </c>
      <c r="E2436" s="71">
        <v>6941102</v>
      </c>
      <c r="G2436" s="1" t="s">
        <v>10411</v>
      </c>
      <c r="H2436" s="72" t="s">
        <v>10412</v>
      </c>
      <c r="I2436" s="1" t="s">
        <v>10413</v>
      </c>
      <c r="J2436" s="73">
        <v>0.45</v>
      </c>
      <c r="K2436" s="73">
        <v>0.3</v>
      </c>
      <c r="L2436" s="73">
        <v>0.06</v>
      </c>
      <c r="M2436" s="1">
        <v>0.2</v>
      </c>
      <c r="N2436" s="1" t="s">
        <v>975</v>
      </c>
      <c r="O2436" s="1" t="s">
        <v>1484</v>
      </c>
      <c r="P2436" s="1">
        <v>40203020</v>
      </c>
      <c r="Q2436" s="73">
        <v>8232101400</v>
      </c>
      <c r="R2436" s="74">
        <v>7.22</v>
      </c>
      <c r="S2436" s="1" t="s">
        <v>3323</v>
      </c>
      <c r="T2436" s="75">
        <v>7.2785000000000002</v>
      </c>
      <c r="U2436" s="76">
        <v>489956217.14364201</v>
      </c>
      <c r="V2436" s="77">
        <v>489956217.14364201</v>
      </c>
      <c r="W2436" s="77">
        <v>8152831487.2019997</v>
      </c>
      <c r="X2436" s="76">
        <v>7.6808907829999996E-4</v>
      </c>
      <c r="Y2436" s="71">
        <v>1</v>
      </c>
      <c r="Z2436" s="71">
        <v>0</v>
      </c>
      <c r="AA2436" s="71">
        <v>0</v>
      </c>
      <c r="AB2436" s="71">
        <v>0</v>
      </c>
      <c r="AC2436" s="73">
        <v>0</v>
      </c>
      <c r="AD2436" s="73">
        <v>1</v>
      </c>
      <c r="AE2436" s="1" t="s">
        <v>3324</v>
      </c>
      <c r="AF2436" s="1" t="s">
        <v>1450</v>
      </c>
      <c r="AG2436" s="1" t="s">
        <v>1585</v>
      </c>
      <c r="AI2436" s="2" t="str">
        <f>INDEX('ISO2-ISO3'!$D$1:$D$249, MATCH($N2436, 'ISO2-ISO3'!$C$1:$C$249, 0))</f>
        <v>CHN</v>
      </c>
      <c r="AJ2436" s="2" t="str">
        <f>INDEX('WB Country Groups'!$C$2:$C$219, MATCH($AI2436, 'WB Country Groups'!$B$2:$B$219, 0))</f>
        <v>East Asia &amp; Pacific</v>
      </c>
    </row>
    <row r="2437" spans="1:36">
      <c r="A2437" s="70">
        <v>45169</v>
      </c>
      <c r="B2437" s="70">
        <v>45169</v>
      </c>
      <c r="C2437" s="71">
        <v>892400</v>
      </c>
      <c r="D2437" s="1" t="s">
        <v>10414</v>
      </c>
      <c r="E2437" s="71">
        <v>6941202</v>
      </c>
      <c r="G2437" s="1" t="s">
        <v>10415</v>
      </c>
      <c r="H2437" s="72" t="s">
        <v>10416</v>
      </c>
      <c r="I2437" s="1" t="s">
        <v>10417</v>
      </c>
      <c r="J2437" s="73">
        <v>0.45</v>
      </c>
      <c r="K2437" s="73">
        <v>0.3</v>
      </c>
      <c r="L2437" s="73">
        <v>0.06</v>
      </c>
      <c r="M2437" s="1">
        <v>0.2</v>
      </c>
      <c r="N2437" s="1" t="s">
        <v>975</v>
      </c>
      <c r="O2437" s="1" t="s">
        <v>1447</v>
      </c>
      <c r="P2437" s="1">
        <v>35202010</v>
      </c>
      <c r="Q2437" s="73">
        <v>1670705376</v>
      </c>
      <c r="R2437" s="74">
        <v>23.27</v>
      </c>
      <c r="S2437" s="1" t="s">
        <v>3323</v>
      </c>
      <c r="T2437" s="75">
        <v>7.2785000000000002</v>
      </c>
      <c r="U2437" s="76">
        <v>320483457.57658899</v>
      </c>
      <c r="V2437" s="77">
        <v>320483457.57658899</v>
      </c>
      <c r="W2437" s="77">
        <v>5332818592.0166798</v>
      </c>
      <c r="X2437" s="76">
        <v>5.0241191950000004E-4</v>
      </c>
      <c r="Y2437" s="71">
        <v>0</v>
      </c>
      <c r="Z2437" s="71">
        <v>1</v>
      </c>
      <c r="AA2437" s="71">
        <v>0</v>
      </c>
      <c r="AB2437" s="71">
        <v>0</v>
      </c>
      <c r="AC2437" s="73">
        <v>0</v>
      </c>
      <c r="AD2437" s="73">
        <v>1</v>
      </c>
      <c r="AE2437" s="1" t="s">
        <v>3412</v>
      </c>
      <c r="AF2437" s="1" t="s">
        <v>1450</v>
      </c>
      <c r="AG2437" s="1" t="s">
        <v>1585</v>
      </c>
      <c r="AI2437" s="2" t="str">
        <f>INDEX('ISO2-ISO3'!$D$1:$D$249, MATCH($N2437, 'ISO2-ISO3'!$C$1:$C$249, 0))</f>
        <v>CHN</v>
      </c>
      <c r="AJ2437" s="2" t="str">
        <f>INDEX('WB Country Groups'!$C$2:$C$219, MATCH($AI2437, 'WB Country Groups'!$B$2:$B$219, 0))</f>
        <v>East Asia &amp; Pacific</v>
      </c>
    </row>
    <row r="2438" spans="1:36">
      <c r="A2438" s="70">
        <v>45169</v>
      </c>
      <c r="B2438" s="70">
        <v>45169</v>
      </c>
      <c r="C2438" s="71">
        <v>892400</v>
      </c>
      <c r="D2438" s="1" t="s">
        <v>10418</v>
      </c>
      <c r="E2438" s="71">
        <v>6941402</v>
      </c>
      <c r="G2438" s="1" t="s">
        <v>10419</v>
      </c>
      <c r="H2438" s="72" t="s">
        <v>10420</v>
      </c>
      <c r="I2438" s="1" t="s">
        <v>10421</v>
      </c>
      <c r="J2438" s="73">
        <v>0.5</v>
      </c>
      <c r="K2438" s="73">
        <v>0.3</v>
      </c>
      <c r="L2438" s="73">
        <v>0.06</v>
      </c>
      <c r="M2438" s="1">
        <v>0.2</v>
      </c>
      <c r="N2438" s="1" t="s">
        <v>975</v>
      </c>
      <c r="O2438" s="1" t="s">
        <v>1462</v>
      </c>
      <c r="P2438" s="1">
        <v>15101010</v>
      </c>
      <c r="Q2438" s="73">
        <v>2390145256</v>
      </c>
      <c r="R2438" s="74">
        <v>18.13</v>
      </c>
      <c r="S2438" s="1" t="s">
        <v>3323</v>
      </c>
      <c r="T2438" s="75">
        <v>7.2785000000000002</v>
      </c>
      <c r="U2438" s="76">
        <v>357216460.73734999</v>
      </c>
      <c r="V2438" s="77">
        <v>357216460.73734999</v>
      </c>
      <c r="W2438" s="77">
        <v>5944052768.2752199</v>
      </c>
      <c r="X2438" s="76">
        <v>5.5999710269999999E-4</v>
      </c>
      <c r="Y2438" s="71">
        <v>1</v>
      </c>
      <c r="Z2438" s="71">
        <v>0</v>
      </c>
      <c r="AA2438" s="71">
        <v>0</v>
      </c>
      <c r="AB2438" s="71">
        <v>0</v>
      </c>
      <c r="AC2438" s="73">
        <v>1</v>
      </c>
      <c r="AD2438" s="73">
        <v>0</v>
      </c>
      <c r="AE2438" s="1" t="s">
        <v>3412</v>
      </c>
      <c r="AF2438" s="1" t="s">
        <v>1450</v>
      </c>
      <c r="AG2438" s="1" t="s">
        <v>1585</v>
      </c>
      <c r="AI2438" s="2" t="str">
        <f>INDEX('ISO2-ISO3'!$D$1:$D$249, MATCH($N2438, 'ISO2-ISO3'!$C$1:$C$249, 0))</f>
        <v>CHN</v>
      </c>
      <c r="AJ2438" s="2" t="str">
        <f>INDEX('WB Country Groups'!$C$2:$C$219, MATCH($AI2438, 'WB Country Groups'!$B$2:$B$219, 0))</f>
        <v>East Asia &amp; Pacific</v>
      </c>
    </row>
    <row r="2439" spans="1:36">
      <c r="A2439" s="70">
        <v>45169</v>
      </c>
      <c r="B2439" s="70">
        <v>45169</v>
      </c>
      <c r="C2439" s="71">
        <v>892400</v>
      </c>
      <c r="D2439" s="1" t="s">
        <v>10422</v>
      </c>
      <c r="E2439" s="71">
        <v>6941902</v>
      </c>
      <c r="G2439" s="1" t="s">
        <v>10423</v>
      </c>
      <c r="H2439" s="72" t="s">
        <v>10424</v>
      </c>
      <c r="I2439" s="1" t="s">
        <v>10425</v>
      </c>
      <c r="J2439" s="73">
        <v>0.6</v>
      </c>
      <c r="K2439" s="73">
        <v>0.3</v>
      </c>
      <c r="L2439" s="73">
        <v>0.06</v>
      </c>
      <c r="M2439" s="1">
        <v>0.2</v>
      </c>
      <c r="N2439" s="1" t="s">
        <v>975</v>
      </c>
      <c r="O2439" s="1" t="s">
        <v>1467</v>
      </c>
      <c r="P2439" s="1">
        <v>20102010</v>
      </c>
      <c r="Q2439" s="73">
        <v>2683500504</v>
      </c>
      <c r="R2439" s="74">
        <v>8.73</v>
      </c>
      <c r="S2439" s="1" t="s">
        <v>3323</v>
      </c>
      <c r="T2439" s="75">
        <v>7.2785000000000002</v>
      </c>
      <c r="U2439" s="76">
        <v>193119126.742488</v>
      </c>
      <c r="V2439" s="77">
        <v>193119126.742488</v>
      </c>
      <c r="W2439" s="77">
        <v>3213486516.1339898</v>
      </c>
      <c r="X2439" s="76">
        <v>3.0274683099999999E-4</v>
      </c>
      <c r="Y2439" s="71">
        <v>0</v>
      </c>
      <c r="Z2439" s="71">
        <v>1</v>
      </c>
      <c r="AA2439" s="71">
        <v>0</v>
      </c>
      <c r="AB2439" s="71">
        <v>0</v>
      </c>
      <c r="AC2439" s="73">
        <v>1</v>
      </c>
      <c r="AD2439" s="73">
        <v>0</v>
      </c>
      <c r="AE2439" s="1" t="s">
        <v>3324</v>
      </c>
      <c r="AF2439" s="1" t="s">
        <v>1450</v>
      </c>
      <c r="AG2439" s="1" t="s">
        <v>1585</v>
      </c>
      <c r="AI2439" s="2" t="str">
        <f>INDEX('ISO2-ISO3'!$D$1:$D$249, MATCH($N2439, 'ISO2-ISO3'!$C$1:$C$249, 0))</f>
        <v>CHN</v>
      </c>
      <c r="AJ2439" s="2" t="str">
        <f>INDEX('WB Country Groups'!$C$2:$C$219, MATCH($AI2439, 'WB Country Groups'!$B$2:$B$219, 0))</f>
        <v>East Asia &amp; Pacific</v>
      </c>
    </row>
    <row r="2440" spans="1:36">
      <c r="A2440" s="70">
        <v>45169</v>
      </c>
      <c r="B2440" s="70">
        <v>45169</v>
      </c>
      <c r="C2440" s="71">
        <v>892400</v>
      </c>
      <c r="D2440" s="1" t="s">
        <v>10426</v>
      </c>
      <c r="E2440" s="71">
        <v>6942002</v>
      </c>
      <c r="G2440" s="1" t="s">
        <v>10427</v>
      </c>
      <c r="H2440" s="72" t="s">
        <v>10428</v>
      </c>
      <c r="I2440" s="1" t="s">
        <v>10429</v>
      </c>
      <c r="J2440" s="73">
        <v>0.4</v>
      </c>
      <c r="K2440" s="73">
        <v>0.3</v>
      </c>
      <c r="L2440" s="73">
        <v>0.06</v>
      </c>
      <c r="M2440" s="1">
        <v>0.2</v>
      </c>
      <c r="N2440" s="1" t="s">
        <v>975</v>
      </c>
      <c r="O2440" s="1" t="s">
        <v>1474</v>
      </c>
      <c r="P2440" s="1">
        <v>45203015</v>
      </c>
      <c r="Q2440" s="73">
        <v>7038674975</v>
      </c>
      <c r="R2440" s="74">
        <v>6.02</v>
      </c>
      <c r="S2440" s="1" t="s">
        <v>3323</v>
      </c>
      <c r="T2440" s="75">
        <v>7.2785000000000002</v>
      </c>
      <c r="U2440" s="76">
        <v>349298536.91969502</v>
      </c>
      <c r="V2440" s="77">
        <v>349298536.91969502</v>
      </c>
      <c r="W2440" s="77">
        <v>5812299161.8199797</v>
      </c>
      <c r="X2440" s="76">
        <v>5.4758442049999999E-4</v>
      </c>
      <c r="Y2440" s="71">
        <v>0</v>
      </c>
      <c r="Z2440" s="71">
        <v>1</v>
      </c>
      <c r="AA2440" s="71">
        <v>0</v>
      </c>
      <c r="AB2440" s="71">
        <v>0</v>
      </c>
      <c r="AC2440" s="73">
        <v>0.65</v>
      </c>
      <c r="AD2440" s="73">
        <v>0.35</v>
      </c>
      <c r="AE2440" s="1" t="s">
        <v>3412</v>
      </c>
      <c r="AF2440" s="1" t="s">
        <v>1450</v>
      </c>
      <c r="AG2440" s="1" t="s">
        <v>1585</v>
      </c>
      <c r="AI2440" s="2" t="str">
        <f>INDEX('ISO2-ISO3'!$D$1:$D$249, MATCH($N2440, 'ISO2-ISO3'!$C$1:$C$249, 0))</f>
        <v>CHN</v>
      </c>
      <c r="AJ2440" s="2" t="str">
        <f>INDEX('WB Country Groups'!$C$2:$C$219, MATCH($AI2440, 'WB Country Groups'!$B$2:$B$219, 0))</f>
        <v>East Asia &amp; Pacific</v>
      </c>
    </row>
    <row r="2441" spans="1:36">
      <c r="A2441" s="70">
        <v>45169</v>
      </c>
      <c r="B2441" s="70">
        <v>45169</v>
      </c>
      <c r="C2441" s="71">
        <v>892400</v>
      </c>
      <c r="D2441" s="1" t="s">
        <v>10430</v>
      </c>
      <c r="E2441" s="71">
        <v>6943002</v>
      </c>
      <c r="G2441" s="1" t="s">
        <v>10431</v>
      </c>
      <c r="H2441" s="72" t="s">
        <v>10432</v>
      </c>
      <c r="I2441" s="1" t="s">
        <v>10433</v>
      </c>
      <c r="J2441" s="73">
        <v>0.6</v>
      </c>
      <c r="K2441" s="73">
        <v>0.3</v>
      </c>
      <c r="L2441" s="73">
        <v>0.06</v>
      </c>
      <c r="M2441" s="1">
        <v>0.2</v>
      </c>
      <c r="N2441" s="1" t="s">
        <v>975</v>
      </c>
      <c r="O2441" s="1" t="s">
        <v>1692</v>
      </c>
      <c r="P2441" s="1">
        <v>50202020</v>
      </c>
      <c r="Q2441" s="73">
        <v>7452556968</v>
      </c>
      <c r="R2441" s="74">
        <v>5.42</v>
      </c>
      <c r="S2441" s="1" t="s">
        <v>3323</v>
      </c>
      <c r="T2441" s="75">
        <v>7.2785000000000002</v>
      </c>
      <c r="U2441" s="76">
        <v>332976784.50142199</v>
      </c>
      <c r="V2441" s="77">
        <v>332976784.50142199</v>
      </c>
      <c r="W2441" s="77">
        <v>5540706532.9565697</v>
      </c>
      <c r="X2441" s="76">
        <v>5.2199731840000001E-4</v>
      </c>
      <c r="Y2441" s="71">
        <v>0</v>
      </c>
      <c r="Z2441" s="71">
        <v>1</v>
      </c>
      <c r="AA2441" s="71">
        <v>0</v>
      </c>
      <c r="AB2441" s="71">
        <v>0</v>
      </c>
      <c r="AC2441" s="73">
        <v>0.5</v>
      </c>
      <c r="AD2441" s="73">
        <v>0.5</v>
      </c>
      <c r="AE2441" s="1" t="s">
        <v>3412</v>
      </c>
      <c r="AF2441" s="1" t="s">
        <v>1450</v>
      </c>
      <c r="AG2441" s="1" t="s">
        <v>1585</v>
      </c>
      <c r="AI2441" s="2" t="str">
        <f>INDEX('ISO2-ISO3'!$D$1:$D$249, MATCH($N2441, 'ISO2-ISO3'!$C$1:$C$249, 0))</f>
        <v>CHN</v>
      </c>
      <c r="AJ2441" s="2" t="str">
        <f>INDEX('WB Country Groups'!$C$2:$C$219, MATCH($AI2441, 'WB Country Groups'!$B$2:$B$219, 0))</f>
        <v>East Asia &amp; Pacific</v>
      </c>
    </row>
    <row r="2442" spans="1:36">
      <c r="A2442" s="70">
        <v>45169</v>
      </c>
      <c r="B2442" s="70">
        <v>45169</v>
      </c>
      <c r="C2442" s="71">
        <v>892400</v>
      </c>
      <c r="D2442" s="1" t="s">
        <v>10434</v>
      </c>
      <c r="E2442" s="71">
        <v>6943402</v>
      </c>
      <c r="G2442" s="1" t="s">
        <v>10435</v>
      </c>
      <c r="H2442" s="72" t="s">
        <v>10436</v>
      </c>
      <c r="I2442" s="1" t="s">
        <v>10437</v>
      </c>
      <c r="J2442" s="73">
        <v>0.5</v>
      </c>
      <c r="K2442" s="73">
        <v>0.3</v>
      </c>
      <c r="L2442" s="73">
        <v>0.06</v>
      </c>
      <c r="M2442" s="1">
        <v>0.2</v>
      </c>
      <c r="N2442" s="1" t="s">
        <v>975</v>
      </c>
      <c r="O2442" s="1" t="s">
        <v>1455</v>
      </c>
      <c r="P2442" s="1">
        <v>25302010</v>
      </c>
      <c r="Q2442" s="73">
        <v>6167399389</v>
      </c>
      <c r="R2442" s="74">
        <v>4.2699999999999996</v>
      </c>
      <c r="S2442" s="1" t="s">
        <v>3323</v>
      </c>
      <c r="T2442" s="75">
        <v>7.2785000000000002</v>
      </c>
      <c r="U2442" s="76">
        <v>217089746.98932499</v>
      </c>
      <c r="V2442" s="77">
        <v>217089746.98932499</v>
      </c>
      <c r="W2442" s="77">
        <v>3612355681.74124</v>
      </c>
      <c r="X2442" s="76">
        <v>3.4032482460000002E-4</v>
      </c>
      <c r="Y2442" s="71">
        <v>0</v>
      </c>
      <c r="Z2442" s="71">
        <v>1</v>
      </c>
      <c r="AA2442" s="71">
        <v>0</v>
      </c>
      <c r="AB2442" s="71">
        <v>0</v>
      </c>
      <c r="AC2442" s="73">
        <v>0.5</v>
      </c>
      <c r="AD2442" s="73">
        <v>0.5</v>
      </c>
      <c r="AE2442" s="1" t="s">
        <v>3412</v>
      </c>
      <c r="AF2442" s="1" t="s">
        <v>1450</v>
      </c>
      <c r="AG2442" s="1" t="s">
        <v>1585</v>
      </c>
      <c r="AI2442" s="2" t="str">
        <f>INDEX('ISO2-ISO3'!$D$1:$D$249, MATCH($N2442, 'ISO2-ISO3'!$C$1:$C$249, 0))</f>
        <v>CHN</v>
      </c>
      <c r="AJ2442" s="2" t="str">
        <f>INDEX('WB Country Groups'!$C$2:$C$219, MATCH($AI2442, 'WB Country Groups'!$B$2:$B$219, 0))</f>
        <v>East Asia &amp; Pacific</v>
      </c>
    </row>
    <row r="2443" spans="1:36">
      <c r="A2443" s="70">
        <v>45169</v>
      </c>
      <c r="B2443" s="70">
        <v>45169</v>
      </c>
      <c r="C2443" s="71">
        <v>892400</v>
      </c>
      <c r="D2443" s="1" t="s">
        <v>10438</v>
      </c>
      <c r="E2443" s="71">
        <v>6946401</v>
      </c>
      <c r="G2443" s="1" t="s">
        <v>10439</v>
      </c>
      <c r="H2443" s="72" t="s">
        <v>10440</v>
      </c>
      <c r="I2443" s="1" t="s">
        <v>10441</v>
      </c>
      <c r="J2443" s="73">
        <v>0.5</v>
      </c>
      <c r="K2443" s="73">
        <v>0.5</v>
      </c>
      <c r="L2443" s="73">
        <v>0.5</v>
      </c>
      <c r="M2443" s="1">
        <v>1</v>
      </c>
      <c r="N2443" s="1" t="s">
        <v>1129</v>
      </c>
      <c r="O2443" s="1" t="s">
        <v>1474</v>
      </c>
      <c r="P2443" s="1">
        <v>45203015</v>
      </c>
      <c r="Q2443" s="73">
        <v>46110835</v>
      </c>
      <c r="R2443" s="74">
        <v>48700</v>
      </c>
      <c r="S2443" s="1" t="s">
        <v>3451</v>
      </c>
      <c r="T2443" s="75">
        <v>1321.75</v>
      </c>
      <c r="U2443" s="76">
        <v>849478972.76338196</v>
      </c>
      <c r="V2443" s="77">
        <v>849478972.76338196</v>
      </c>
      <c r="W2443" s="77">
        <v>1698957945.5267601</v>
      </c>
      <c r="X2443" s="76">
        <v>1.3317016875000001E-3</v>
      </c>
      <c r="Y2443" s="71">
        <v>0</v>
      </c>
      <c r="Z2443" s="71">
        <v>1</v>
      </c>
      <c r="AA2443" s="71">
        <v>0</v>
      </c>
      <c r="AB2443" s="71">
        <v>0</v>
      </c>
      <c r="AC2443" s="73">
        <v>0</v>
      </c>
      <c r="AD2443" s="73">
        <v>1</v>
      </c>
      <c r="AE2443" s="1" t="s">
        <v>3452</v>
      </c>
      <c r="AF2443" s="1" t="s">
        <v>1450</v>
      </c>
      <c r="AG2443" s="1" t="s">
        <v>1451</v>
      </c>
      <c r="AI2443" s="2" t="str">
        <f>INDEX('ISO2-ISO3'!$D$1:$D$249, MATCH($N2443, 'ISO2-ISO3'!$C$1:$C$249, 0))</f>
        <v>KOR</v>
      </c>
      <c r="AJ2443" s="2" t="str">
        <f>INDEX('WB Country Groups'!$C$2:$C$219, MATCH($AI2443, 'WB Country Groups'!$B$2:$B$219, 0))</f>
        <v>East Asia &amp; Pacific</v>
      </c>
    </row>
    <row r="2444" spans="1:36">
      <c r="A2444" s="70">
        <v>45169</v>
      </c>
      <c r="B2444" s="70">
        <v>45169</v>
      </c>
      <c r="C2444" s="71">
        <v>892400</v>
      </c>
      <c r="D2444" s="1" t="s">
        <v>10442</v>
      </c>
      <c r="E2444" s="71">
        <v>6951403</v>
      </c>
      <c r="F2444" s="1" t="s">
        <v>10443</v>
      </c>
      <c r="G2444" s="1" t="s">
        <v>10444</v>
      </c>
      <c r="H2444" s="72" t="s">
        <v>10445</v>
      </c>
      <c r="I2444" s="1" t="s">
        <v>10446</v>
      </c>
      <c r="J2444" s="73">
        <v>0.9</v>
      </c>
      <c r="K2444" s="73">
        <v>0.9</v>
      </c>
      <c r="L2444" s="73">
        <v>0.9</v>
      </c>
      <c r="M2444" s="1">
        <v>1</v>
      </c>
      <c r="N2444" s="1" t="s">
        <v>1375</v>
      </c>
      <c r="O2444" s="1" t="s">
        <v>1564</v>
      </c>
      <c r="P2444" s="1">
        <v>60201040</v>
      </c>
      <c r="Q2444" s="73">
        <v>170631589</v>
      </c>
      <c r="R2444" s="74">
        <v>52.16</v>
      </c>
      <c r="S2444" s="1" t="s">
        <v>1448</v>
      </c>
      <c r="T2444" s="75">
        <v>1</v>
      </c>
      <c r="U2444" s="76">
        <v>8010129314.0159998</v>
      </c>
      <c r="V2444" s="77">
        <v>8010129314.0159998</v>
      </c>
      <c r="W2444" s="77">
        <v>12144366105.639999</v>
      </c>
      <c r="X2444" s="76">
        <v>1.2557229862999999E-2</v>
      </c>
      <c r="Y2444" s="71">
        <v>0</v>
      </c>
      <c r="Z2444" s="71">
        <v>1</v>
      </c>
      <c r="AA2444" s="71">
        <v>0</v>
      </c>
      <c r="AB2444" s="71">
        <v>0</v>
      </c>
      <c r="AC2444" s="73">
        <v>0.5</v>
      </c>
      <c r="AD2444" s="73">
        <v>0.5</v>
      </c>
      <c r="AE2444" s="1" t="s">
        <v>1475</v>
      </c>
      <c r="AF2444" s="1" t="s">
        <v>1450</v>
      </c>
      <c r="AG2444" s="1" t="s">
        <v>611</v>
      </c>
      <c r="AI2444" s="2" t="str">
        <f>INDEX('ISO2-ISO3'!$D$1:$D$249, MATCH($N2444, 'ISO2-ISO3'!$C$1:$C$249, 0))</f>
        <v>USA</v>
      </c>
      <c r="AJ2444" s="2" t="str">
        <f>INDEX('WB Country Groups'!$C$2:$C$219, MATCH($AI2444, 'WB Country Groups'!$B$2:$B$219, 0))</f>
        <v>North America</v>
      </c>
    </row>
    <row r="2445" spans="1:36">
      <c r="A2445" s="70">
        <v>45169</v>
      </c>
      <c r="B2445" s="70">
        <v>45169</v>
      </c>
      <c r="C2445" s="71">
        <v>892400</v>
      </c>
      <c r="D2445" s="1" t="s">
        <v>10447</v>
      </c>
      <c r="E2445" s="71">
        <v>6952501</v>
      </c>
      <c r="F2445" s="1" t="s">
        <v>10448</v>
      </c>
      <c r="G2445" s="1" t="s">
        <v>10449</v>
      </c>
      <c r="H2445" s="72" t="s">
        <v>10450</v>
      </c>
      <c r="I2445" s="1" t="s">
        <v>10451</v>
      </c>
      <c r="J2445" s="73">
        <v>0.95</v>
      </c>
      <c r="K2445" s="73">
        <v>0.95</v>
      </c>
      <c r="L2445" s="73">
        <v>0.95</v>
      </c>
      <c r="M2445" s="1">
        <v>1</v>
      </c>
      <c r="N2445" s="1" t="s">
        <v>1375</v>
      </c>
      <c r="O2445" s="1" t="s">
        <v>1447</v>
      </c>
      <c r="P2445" s="1">
        <v>35201010</v>
      </c>
      <c r="Q2445" s="73">
        <v>228448024</v>
      </c>
      <c r="R2445" s="74">
        <v>112.74</v>
      </c>
      <c r="S2445" s="1" t="s">
        <v>1448</v>
      </c>
      <c r="T2445" s="75">
        <v>1</v>
      </c>
      <c r="U2445" s="76">
        <v>24467468714.472</v>
      </c>
      <c r="V2445" s="77">
        <v>24467468714.472</v>
      </c>
      <c r="W2445" s="77">
        <v>25755230225.759998</v>
      </c>
      <c r="X2445" s="76">
        <v>3.8356887481899998E-2</v>
      </c>
      <c r="Y2445" s="71">
        <v>0</v>
      </c>
      <c r="Z2445" s="71">
        <v>1</v>
      </c>
      <c r="AA2445" s="71">
        <v>0</v>
      </c>
      <c r="AB2445" s="71">
        <v>0</v>
      </c>
      <c r="AC2445" s="73">
        <v>0</v>
      </c>
      <c r="AD2445" s="73">
        <v>1</v>
      </c>
      <c r="AE2445" s="1" t="s">
        <v>1475</v>
      </c>
      <c r="AF2445" s="1" t="s">
        <v>1450</v>
      </c>
      <c r="AG2445" s="1" t="s">
        <v>1451</v>
      </c>
      <c r="AI2445" s="2" t="str">
        <f>INDEX('ISO2-ISO3'!$D$1:$D$249, MATCH($N2445, 'ISO2-ISO3'!$C$1:$C$249, 0))</f>
        <v>USA</v>
      </c>
      <c r="AJ2445" s="2" t="str">
        <f>INDEX('WB Country Groups'!$C$2:$C$219, MATCH($AI2445, 'WB Country Groups'!$B$2:$B$219, 0))</f>
        <v>North America</v>
      </c>
    </row>
    <row r="2446" spans="1:36">
      <c r="A2446" s="70">
        <v>45169</v>
      </c>
      <c r="B2446" s="70">
        <v>45169</v>
      </c>
      <c r="C2446" s="71">
        <v>892400</v>
      </c>
      <c r="D2446" s="1" t="s">
        <v>10452</v>
      </c>
      <c r="E2446" s="71">
        <v>6956902</v>
      </c>
      <c r="G2446" s="1" t="s">
        <v>10453</v>
      </c>
      <c r="H2446" s="72" t="s">
        <v>10454</v>
      </c>
      <c r="I2446" s="1" t="s">
        <v>10455</v>
      </c>
      <c r="J2446" s="73">
        <v>0.35</v>
      </c>
      <c r="K2446" s="73">
        <v>0.3</v>
      </c>
      <c r="L2446" s="73">
        <v>0.06</v>
      </c>
      <c r="M2446" s="1">
        <v>0.2</v>
      </c>
      <c r="N2446" s="1" t="s">
        <v>975</v>
      </c>
      <c r="O2446" s="1" t="s">
        <v>1467</v>
      </c>
      <c r="P2446" s="1">
        <v>20103010</v>
      </c>
      <c r="Q2446" s="73">
        <v>17226159334</v>
      </c>
      <c r="R2446" s="74">
        <v>5.15</v>
      </c>
      <c r="S2446" s="1" t="s">
        <v>3323</v>
      </c>
      <c r="T2446" s="75">
        <v>7.2785000000000002</v>
      </c>
      <c r="U2446" s="76">
        <v>731315962.65796494</v>
      </c>
      <c r="V2446" s="77">
        <v>731315962.65796494</v>
      </c>
      <c r="W2446" s="77">
        <v>12169037964.6786</v>
      </c>
      <c r="X2446" s="76">
        <v>1.1464612225000001E-3</v>
      </c>
      <c r="Y2446" s="71">
        <v>1</v>
      </c>
      <c r="Z2446" s="71">
        <v>0</v>
      </c>
      <c r="AA2446" s="71">
        <v>0</v>
      </c>
      <c r="AB2446" s="71">
        <v>0</v>
      </c>
      <c r="AC2446" s="73">
        <v>1</v>
      </c>
      <c r="AD2446" s="73">
        <v>0</v>
      </c>
      <c r="AE2446" s="1" t="s">
        <v>3324</v>
      </c>
      <c r="AF2446" s="1" t="s">
        <v>1450</v>
      </c>
      <c r="AG2446" s="1" t="s">
        <v>1585</v>
      </c>
      <c r="AI2446" s="2" t="str">
        <f>INDEX('ISO2-ISO3'!$D$1:$D$249, MATCH($N2446, 'ISO2-ISO3'!$C$1:$C$249, 0))</f>
        <v>CHN</v>
      </c>
      <c r="AJ2446" s="2" t="str">
        <f>INDEX('WB Country Groups'!$C$2:$C$219, MATCH($AI2446, 'WB Country Groups'!$B$2:$B$219, 0))</f>
        <v>East Asia &amp; Pacific</v>
      </c>
    </row>
    <row r="2447" spans="1:36">
      <c r="A2447" s="70">
        <v>45169</v>
      </c>
      <c r="B2447" s="70">
        <v>45169</v>
      </c>
      <c r="C2447" s="71">
        <v>892400</v>
      </c>
      <c r="D2447" s="1" t="s">
        <v>10456</v>
      </c>
      <c r="E2447" s="71">
        <v>6970901</v>
      </c>
      <c r="G2447" s="1" t="s">
        <v>10457</v>
      </c>
      <c r="H2447" s="72" t="s">
        <v>10458</v>
      </c>
      <c r="I2447" s="1" t="s">
        <v>10459</v>
      </c>
      <c r="J2447" s="73">
        <v>0.5</v>
      </c>
      <c r="K2447" s="73">
        <v>0.5</v>
      </c>
      <c r="L2447" s="73">
        <v>0.5</v>
      </c>
      <c r="M2447" s="1">
        <v>1</v>
      </c>
      <c r="N2447" s="1" t="s">
        <v>1337</v>
      </c>
      <c r="O2447" s="1" t="s">
        <v>1462</v>
      </c>
      <c r="P2447" s="1">
        <v>15101010</v>
      </c>
      <c r="Q2447" s="73">
        <v>4508849117</v>
      </c>
      <c r="R2447" s="74">
        <v>37.25</v>
      </c>
      <c r="S2447" s="1" t="s">
        <v>3341</v>
      </c>
      <c r="T2447" s="75">
        <v>35.017499999999998</v>
      </c>
      <c r="U2447" s="76">
        <v>2398152775.1588502</v>
      </c>
      <c r="V2447" s="77">
        <v>2398152775.1588502</v>
      </c>
      <c r="W2447" s="77">
        <v>4796305550.3177004</v>
      </c>
      <c r="X2447" s="76">
        <v>3.7595092993E-3</v>
      </c>
      <c r="Y2447" s="71">
        <v>1</v>
      </c>
      <c r="Z2447" s="71">
        <v>0</v>
      </c>
      <c r="AA2447" s="71">
        <v>0</v>
      </c>
      <c r="AB2447" s="71">
        <v>0</v>
      </c>
      <c r="AC2447" s="73">
        <v>1</v>
      </c>
      <c r="AD2447" s="73">
        <v>0</v>
      </c>
      <c r="AE2447" s="1" t="s">
        <v>3342</v>
      </c>
      <c r="AF2447" s="1" t="s">
        <v>1450</v>
      </c>
      <c r="AG2447" s="1" t="s">
        <v>1451</v>
      </c>
      <c r="AI2447" s="2" t="str">
        <f>INDEX('ISO2-ISO3'!$D$1:$D$249, MATCH($N2447, 'ISO2-ISO3'!$C$1:$C$249, 0))</f>
        <v>THA</v>
      </c>
      <c r="AJ2447" s="2" t="str">
        <f>INDEX('WB Country Groups'!$C$2:$C$219, MATCH($AI2447, 'WB Country Groups'!$B$2:$B$219, 0))</f>
        <v>East Asia &amp; Pacific</v>
      </c>
    </row>
    <row r="2448" spans="1:36">
      <c r="A2448" s="70">
        <v>45169</v>
      </c>
      <c r="B2448" s="70">
        <v>45169</v>
      </c>
      <c r="C2448" s="71">
        <v>892400</v>
      </c>
      <c r="D2448" s="1" t="s">
        <v>10460</v>
      </c>
      <c r="E2448" s="71">
        <v>6971401</v>
      </c>
      <c r="F2448" s="1" t="s">
        <v>10461</v>
      </c>
      <c r="G2448" s="1" t="s">
        <v>10462</v>
      </c>
      <c r="H2448" s="72" t="s">
        <v>10463</v>
      </c>
      <c r="I2448" s="1" t="s">
        <v>10464</v>
      </c>
      <c r="J2448" s="73">
        <v>1</v>
      </c>
      <c r="K2448" s="73">
        <v>1</v>
      </c>
      <c r="L2448" s="73">
        <v>1</v>
      </c>
      <c r="M2448" s="1">
        <v>1</v>
      </c>
      <c r="N2448" s="1" t="s">
        <v>1375</v>
      </c>
      <c r="O2448" s="1" t="s">
        <v>1467</v>
      </c>
      <c r="P2448" s="1">
        <v>20106020</v>
      </c>
      <c r="Q2448" s="73">
        <v>239345263</v>
      </c>
      <c r="R2448" s="74">
        <v>103.54</v>
      </c>
      <c r="S2448" s="1" t="s">
        <v>1448</v>
      </c>
      <c r="T2448" s="75">
        <v>1</v>
      </c>
      <c r="U2448" s="76">
        <v>24781808531.02</v>
      </c>
      <c r="V2448" s="77">
        <v>24781808531.02</v>
      </c>
      <c r="W2448" s="77">
        <v>24781808531.02</v>
      </c>
      <c r="X2448" s="76">
        <v>3.8849668206999997E-2</v>
      </c>
      <c r="Y2448" s="71">
        <v>0</v>
      </c>
      <c r="Z2448" s="71">
        <v>1</v>
      </c>
      <c r="AA2448" s="71">
        <v>0</v>
      </c>
      <c r="AB2448" s="71">
        <v>0</v>
      </c>
      <c r="AC2448" s="73">
        <v>1</v>
      </c>
      <c r="AD2448" s="73">
        <v>0</v>
      </c>
      <c r="AE2448" s="1" t="s">
        <v>1449</v>
      </c>
      <c r="AF2448" s="1" t="s">
        <v>1450</v>
      </c>
      <c r="AG2448" s="1" t="s">
        <v>1451</v>
      </c>
      <c r="AI2448" s="2" t="str">
        <f>INDEX('ISO2-ISO3'!$D$1:$D$249, MATCH($N2448, 'ISO2-ISO3'!$C$1:$C$249, 0))</f>
        <v>USA</v>
      </c>
      <c r="AJ2448" s="2" t="str">
        <f>INDEX('WB Country Groups'!$C$2:$C$219, MATCH($AI2448, 'WB Country Groups'!$B$2:$B$219, 0))</f>
        <v>North America</v>
      </c>
    </row>
    <row r="2449" spans="1:36">
      <c r="A2449" s="70">
        <v>45169</v>
      </c>
      <c r="B2449" s="70">
        <v>45169</v>
      </c>
      <c r="C2449" s="71">
        <v>892400</v>
      </c>
      <c r="D2449" s="1" t="s">
        <v>10465</v>
      </c>
      <c r="E2449" s="71">
        <v>6973102</v>
      </c>
      <c r="G2449" s="1" t="s">
        <v>10466</v>
      </c>
      <c r="H2449" s="72" t="s">
        <v>10467</v>
      </c>
      <c r="I2449" s="1" t="s">
        <v>10468</v>
      </c>
      <c r="J2449" s="73">
        <v>0.75</v>
      </c>
      <c r="K2449" s="73">
        <v>0.75</v>
      </c>
      <c r="L2449" s="73">
        <v>0.75</v>
      </c>
      <c r="M2449" s="1">
        <v>1</v>
      </c>
      <c r="N2449" s="1" t="s">
        <v>1176</v>
      </c>
      <c r="O2449" s="1" t="s">
        <v>1564</v>
      </c>
      <c r="P2449" s="1">
        <v>60101010</v>
      </c>
      <c r="Q2449" s="73">
        <v>3831807968</v>
      </c>
      <c r="R2449" s="74">
        <v>24.84</v>
      </c>
      <c r="S2449" s="1" t="s">
        <v>3694</v>
      </c>
      <c r="T2449" s="75">
        <v>16.83175</v>
      </c>
      <c r="U2449" s="76">
        <v>4241185999.30726</v>
      </c>
      <c r="V2449" s="77">
        <v>4241185999.30726</v>
      </c>
      <c r="W2449" s="77">
        <v>5654914665.7430201</v>
      </c>
      <c r="X2449" s="76">
        <v>6.6487749944000004E-3</v>
      </c>
      <c r="Y2449" s="71">
        <v>0</v>
      </c>
      <c r="Z2449" s="71">
        <v>1</v>
      </c>
      <c r="AA2449" s="71">
        <v>0</v>
      </c>
      <c r="AB2449" s="71">
        <v>0</v>
      </c>
      <c r="AC2449" s="73">
        <v>1</v>
      </c>
      <c r="AD2449" s="73">
        <v>0</v>
      </c>
      <c r="AE2449" s="1" t="s">
        <v>3695</v>
      </c>
      <c r="AF2449" s="1" t="s">
        <v>3567</v>
      </c>
      <c r="AG2449" s="1" t="s">
        <v>1451</v>
      </c>
      <c r="AI2449" s="2" t="str">
        <f>INDEX('ISO2-ISO3'!$D$1:$D$249, MATCH($N2449, 'ISO2-ISO3'!$C$1:$C$249, 0))</f>
        <v>MEX</v>
      </c>
      <c r="AJ2449" s="2" t="str">
        <f>INDEX('WB Country Groups'!$C$2:$C$219, MATCH($AI2449, 'WB Country Groups'!$B$2:$B$219, 0))</f>
        <v>Latin America &amp; Caribbean</v>
      </c>
    </row>
    <row r="2450" spans="1:36">
      <c r="A2450" s="70">
        <v>45169</v>
      </c>
      <c r="B2450" s="70">
        <v>45169</v>
      </c>
      <c r="C2450" s="71">
        <v>892400</v>
      </c>
      <c r="D2450" s="1" t="s">
        <v>10469</v>
      </c>
      <c r="E2450" s="71">
        <v>6975501</v>
      </c>
      <c r="G2450" s="1" t="s">
        <v>10470</v>
      </c>
      <c r="H2450" s="72" t="s">
        <v>10471</v>
      </c>
      <c r="I2450" s="1" t="s">
        <v>10472</v>
      </c>
      <c r="J2450" s="73">
        <v>0.45</v>
      </c>
      <c r="K2450" s="73">
        <v>0.45</v>
      </c>
      <c r="L2450" s="73">
        <v>0.45</v>
      </c>
      <c r="M2450" s="1">
        <v>1</v>
      </c>
      <c r="N2450" s="1" t="s">
        <v>1115</v>
      </c>
      <c r="O2450" s="1" t="s">
        <v>1692</v>
      </c>
      <c r="P2450" s="1">
        <v>50202020</v>
      </c>
      <c r="Q2450" s="73">
        <v>867785714</v>
      </c>
      <c r="R2450" s="74">
        <v>2957</v>
      </c>
      <c r="S2450" s="1" t="s">
        <v>1479</v>
      </c>
      <c r="T2450" s="75">
        <v>145.58500000000001</v>
      </c>
      <c r="U2450" s="76">
        <v>7931579904.0704803</v>
      </c>
      <c r="V2450" s="77">
        <v>7931579904.0704803</v>
      </c>
      <c r="W2450" s="77">
        <v>17625733120.156601</v>
      </c>
      <c r="X2450" s="76">
        <v>1.24340904032E-2</v>
      </c>
      <c r="Y2450" s="71">
        <v>1</v>
      </c>
      <c r="Z2450" s="71">
        <v>0</v>
      </c>
      <c r="AA2450" s="71">
        <v>0</v>
      </c>
      <c r="AB2450" s="71">
        <v>0</v>
      </c>
      <c r="AC2450" s="73">
        <v>0</v>
      </c>
      <c r="AD2450" s="73">
        <v>1</v>
      </c>
      <c r="AE2450" s="1" t="s">
        <v>1480</v>
      </c>
      <c r="AF2450" s="1" t="s">
        <v>1450</v>
      </c>
      <c r="AG2450" s="1" t="s">
        <v>1451</v>
      </c>
      <c r="AI2450" s="2" t="str">
        <f>INDEX('ISO2-ISO3'!$D$1:$D$249, MATCH($N2450, 'ISO2-ISO3'!$C$1:$C$249, 0))</f>
        <v>JPN</v>
      </c>
      <c r="AJ2450" s="2" t="str">
        <f>INDEX('WB Country Groups'!$C$2:$C$219, MATCH($AI2450, 'WB Country Groups'!$B$2:$B$219, 0))</f>
        <v>East Asia &amp; Pacific</v>
      </c>
    </row>
    <row r="2451" spans="1:36">
      <c r="A2451" s="70">
        <v>45169</v>
      </c>
      <c r="B2451" s="70">
        <v>45169</v>
      </c>
      <c r="C2451" s="71">
        <v>892400</v>
      </c>
      <c r="D2451" s="1" t="s">
        <v>10473</v>
      </c>
      <c r="E2451" s="71">
        <v>6983902</v>
      </c>
      <c r="G2451" s="1" t="s">
        <v>10474</v>
      </c>
      <c r="H2451" s="72" t="s">
        <v>10475</v>
      </c>
      <c r="I2451" s="1" t="s">
        <v>10476</v>
      </c>
      <c r="J2451" s="73">
        <v>0.8</v>
      </c>
      <c r="K2451" s="73">
        <v>0.8</v>
      </c>
      <c r="L2451" s="73">
        <v>0.8</v>
      </c>
      <c r="M2451" s="1">
        <v>1</v>
      </c>
      <c r="N2451" s="1" t="s">
        <v>975</v>
      </c>
      <c r="O2451" s="1" t="s">
        <v>1484</v>
      </c>
      <c r="P2451" s="1">
        <v>40301020</v>
      </c>
      <c r="Q2451" s="73">
        <v>1034107260</v>
      </c>
      <c r="R2451" s="74">
        <v>19.64</v>
      </c>
      <c r="S2451" s="1" t="s">
        <v>1565</v>
      </c>
      <c r="T2451" s="75">
        <v>7.8417500000000002</v>
      </c>
      <c r="U2451" s="76">
        <v>2071972872.01454</v>
      </c>
      <c r="V2451" s="77">
        <v>2071972872.01454</v>
      </c>
      <c r="W2451" s="77">
        <v>14175422689.288401</v>
      </c>
      <c r="X2451" s="76">
        <v>3.2481672397E-3</v>
      </c>
      <c r="Y2451" s="71">
        <v>1</v>
      </c>
      <c r="Z2451" s="71">
        <v>0</v>
      </c>
      <c r="AA2451" s="71">
        <v>0</v>
      </c>
      <c r="AB2451" s="71">
        <v>0</v>
      </c>
      <c r="AC2451" s="73">
        <v>1</v>
      </c>
      <c r="AD2451" s="73">
        <v>0</v>
      </c>
      <c r="AE2451" s="1" t="s">
        <v>1566</v>
      </c>
      <c r="AF2451" s="1" t="s">
        <v>1450</v>
      </c>
      <c r="AG2451" s="1" t="s">
        <v>3494</v>
      </c>
      <c r="AI2451" s="2" t="str">
        <f>INDEX('ISO2-ISO3'!$D$1:$D$249, MATCH($N2451, 'ISO2-ISO3'!$C$1:$C$249, 0))</f>
        <v>CHN</v>
      </c>
      <c r="AJ2451" s="2" t="str">
        <f>INDEX('WB Country Groups'!$C$2:$C$219, MATCH($AI2451, 'WB Country Groups'!$B$2:$B$219, 0))</f>
        <v>East Asia &amp; Pacific</v>
      </c>
    </row>
    <row r="2452" spans="1:36">
      <c r="A2452" s="70">
        <v>45169</v>
      </c>
      <c r="B2452" s="70">
        <v>45169</v>
      </c>
      <c r="C2452" s="71">
        <v>892400</v>
      </c>
      <c r="D2452" s="1" t="s">
        <v>10477</v>
      </c>
      <c r="E2452" s="71">
        <v>6983903</v>
      </c>
      <c r="G2452" s="1" t="s">
        <v>10478</v>
      </c>
      <c r="H2452" s="72" t="s">
        <v>10479</v>
      </c>
      <c r="I2452" s="1" t="s">
        <v>10480</v>
      </c>
      <c r="J2452" s="73">
        <v>0.3</v>
      </c>
      <c r="K2452" s="73">
        <v>0.3</v>
      </c>
      <c r="L2452" s="73">
        <v>0.06</v>
      </c>
      <c r="M2452" s="1">
        <v>0.2</v>
      </c>
      <c r="N2452" s="1" t="s">
        <v>975</v>
      </c>
      <c r="O2452" s="1" t="s">
        <v>1484</v>
      </c>
      <c r="P2452" s="1">
        <v>40301020</v>
      </c>
      <c r="Q2452" s="73">
        <v>2085439400</v>
      </c>
      <c r="R2452" s="74">
        <v>40.5</v>
      </c>
      <c r="S2452" s="1" t="s">
        <v>3323</v>
      </c>
      <c r="T2452" s="75">
        <v>7.2785000000000002</v>
      </c>
      <c r="U2452" s="76">
        <v>696244795.21879494</v>
      </c>
      <c r="V2452" s="77">
        <v>696244795.21879494</v>
      </c>
      <c r="W2452" s="77">
        <v>14175422689.288401</v>
      </c>
      <c r="X2452" s="76">
        <v>1.0914812473E-3</v>
      </c>
      <c r="Y2452" s="71">
        <v>1</v>
      </c>
      <c r="Z2452" s="71">
        <v>0</v>
      </c>
      <c r="AA2452" s="71">
        <v>0</v>
      </c>
      <c r="AB2452" s="71">
        <v>0</v>
      </c>
      <c r="AC2452" s="73">
        <v>1</v>
      </c>
      <c r="AD2452" s="73">
        <v>0</v>
      </c>
      <c r="AE2452" s="1" t="s">
        <v>3324</v>
      </c>
      <c r="AF2452" s="1" t="s">
        <v>1450</v>
      </c>
      <c r="AG2452" s="1" t="s">
        <v>1585</v>
      </c>
      <c r="AI2452" s="2" t="str">
        <f>INDEX('ISO2-ISO3'!$D$1:$D$249, MATCH($N2452, 'ISO2-ISO3'!$C$1:$C$249, 0))</f>
        <v>CHN</v>
      </c>
      <c r="AJ2452" s="2" t="str">
        <f>INDEX('WB Country Groups'!$C$2:$C$219, MATCH($AI2452, 'WB Country Groups'!$B$2:$B$219, 0))</f>
        <v>East Asia &amp; Pacific</v>
      </c>
    </row>
    <row r="2453" spans="1:36">
      <c r="A2453" s="70">
        <v>45169</v>
      </c>
      <c r="B2453" s="70">
        <v>45169</v>
      </c>
      <c r="C2453" s="71">
        <v>892400</v>
      </c>
      <c r="D2453" s="1" t="s">
        <v>10481</v>
      </c>
      <c r="E2453" s="71">
        <v>6984001</v>
      </c>
      <c r="G2453" s="1" t="s">
        <v>10482</v>
      </c>
      <c r="H2453" s="72" t="s">
        <v>10483</v>
      </c>
      <c r="I2453" s="1" t="s">
        <v>10484</v>
      </c>
      <c r="J2453" s="73">
        <v>0.5</v>
      </c>
      <c r="K2453" s="73">
        <v>0.5</v>
      </c>
      <c r="L2453" s="73">
        <v>0.5</v>
      </c>
      <c r="M2453" s="1">
        <v>1</v>
      </c>
      <c r="N2453" s="1" t="s">
        <v>1091</v>
      </c>
      <c r="O2453" s="1" t="s">
        <v>1692</v>
      </c>
      <c r="P2453" s="1">
        <v>50101020</v>
      </c>
      <c r="Q2453" s="73">
        <v>7579742334</v>
      </c>
      <c r="R2453" s="74">
        <v>8.36</v>
      </c>
      <c r="S2453" s="1" t="s">
        <v>1565</v>
      </c>
      <c r="T2453" s="75">
        <v>7.8417500000000002</v>
      </c>
      <c r="U2453" s="76">
        <v>4040338311.7441902</v>
      </c>
      <c r="V2453" s="77">
        <v>4040338311.7441902</v>
      </c>
      <c r="W2453" s="77">
        <v>8080676623.4883804</v>
      </c>
      <c r="X2453" s="76">
        <v>6.3339123396999996E-3</v>
      </c>
      <c r="Y2453" s="71">
        <v>0</v>
      </c>
      <c r="Z2453" s="71">
        <v>1</v>
      </c>
      <c r="AA2453" s="71">
        <v>0</v>
      </c>
      <c r="AB2453" s="71">
        <v>0</v>
      </c>
      <c r="AC2453" s="73">
        <v>1</v>
      </c>
      <c r="AD2453" s="73">
        <v>0</v>
      </c>
      <c r="AE2453" s="1" t="s">
        <v>1566</v>
      </c>
      <c r="AF2453" s="1" t="s">
        <v>2066</v>
      </c>
      <c r="AG2453" s="1" t="s">
        <v>1451</v>
      </c>
      <c r="AI2453" s="2" t="str">
        <f>INDEX('ISO2-ISO3'!$D$1:$D$249, MATCH($N2453, 'ISO2-ISO3'!$C$1:$C$249, 0))</f>
        <v>HKG</v>
      </c>
      <c r="AJ2453" s="2" t="str">
        <f>INDEX('WB Country Groups'!$C$2:$C$219, MATCH($AI2453, 'WB Country Groups'!$B$2:$B$219, 0))</f>
        <v>East Asia &amp; Pacific</v>
      </c>
    </row>
    <row r="2454" spans="1:36">
      <c r="A2454" s="70">
        <v>45169</v>
      </c>
      <c r="B2454" s="70">
        <v>45169</v>
      </c>
      <c r="C2454" s="71">
        <v>892400</v>
      </c>
      <c r="D2454" s="1" t="s">
        <v>10485</v>
      </c>
      <c r="E2454" s="71">
        <v>6985101</v>
      </c>
      <c r="G2454" s="1" t="s">
        <v>10486</v>
      </c>
      <c r="H2454" s="72" t="s">
        <v>10487</v>
      </c>
      <c r="I2454" s="1" t="s">
        <v>10488</v>
      </c>
      <c r="J2454" s="73">
        <v>0.2</v>
      </c>
      <c r="K2454" s="73">
        <v>0.2</v>
      </c>
      <c r="L2454" s="73">
        <v>0.2</v>
      </c>
      <c r="M2454" s="1">
        <v>1</v>
      </c>
      <c r="N2454" s="1" t="s">
        <v>1091</v>
      </c>
      <c r="O2454" s="1" t="s">
        <v>1564</v>
      </c>
      <c r="P2454" s="1">
        <v>60201020</v>
      </c>
      <c r="Q2454" s="73">
        <v>5850000000</v>
      </c>
      <c r="R2454" s="74">
        <v>16.399999999999999</v>
      </c>
      <c r="S2454" s="1" t="s">
        <v>1565</v>
      </c>
      <c r="T2454" s="75">
        <v>7.8417500000000002</v>
      </c>
      <c r="U2454" s="76">
        <v>2446902795.9320302</v>
      </c>
      <c r="V2454" s="77">
        <v>2446902795.9320302</v>
      </c>
      <c r="W2454" s="77">
        <v>12234513979.6602</v>
      </c>
      <c r="X2454" s="76">
        <v>3.8359331861000001E-3</v>
      </c>
      <c r="Y2454" s="71">
        <v>0</v>
      </c>
      <c r="Z2454" s="71">
        <v>1</v>
      </c>
      <c r="AA2454" s="71">
        <v>0</v>
      </c>
      <c r="AB2454" s="71">
        <v>0</v>
      </c>
      <c r="AC2454" s="73">
        <v>1</v>
      </c>
      <c r="AD2454" s="73">
        <v>0</v>
      </c>
      <c r="AE2454" s="1" t="s">
        <v>1566</v>
      </c>
      <c r="AF2454" s="1" t="s">
        <v>1450</v>
      </c>
      <c r="AG2454" s="1" t="s">
        <v>1451</v>
      </c>
      <c r="AI2454" s="2" t="str">
        <f>INDEX('ISO2-ISO3'!$D$1:$D$249, MATCH($N2454, 'ISO2-ISO3'!$C$1:$C$249, 0))</f>
        <v>HKG</v>
      </c>
      <c r="AJ2454" s="2" t="str">
        <f>INDEX('WB Country Groups'!$C$2:$C$219, MATCH($AI2454, 'WB Country Groups'!$B$2:$B$219, 0))</f>
        <v>East Asia &amp; Pacific</v>
      </c>
    </row>
    <row r="2455" spans="1:36">
      <c r="A2455" s="70">
        <v>45169</v>
      </c>
      <c r="B2455" s="70">
        <v>45169</v>
      </c>
      <c r="C2455" s="71">
        <v>892400</v>
      </c>
      <c r="D2455" s="1" t="s">
        <v>10489</v>
      </c>
      <c r="E2455" s="71">
        <v>6991102</v>
      </c>
      <c r="G2455" s="1" t="s">
        <v>10490</v>
      </c>
      <c r="H2455" s="72" t="s">
        <v>10491</v>
      </c>
      <c r="I2455" s="1" t="s">
        <v>10492</v>
      </c>
      <c r="J2455" s="73">
        <v>0.3</v>
      </c>
      <c r="K2455" s="73">
        <v>0.3</v>
      </c>
      <c r="L2455" s="73">
        <v>0.06</v>
      </c>
      <c r="M2455" s="1">
        <v>0.2</v>
      </c>
      <c r="N2455" s="1" t="s">
        <v>975</v>
      </c>
      <c r="O2455" s="1" t="s">
        <v>1467</v>
      </c>
      <c r="P2455" s="1">
        <v>20106020</v>
      </c>
      <c r="Q2455" s="73">
        <v>1340820992</v>
      </c>
      <c r="R2455" s="74">
        <v>62.15</v>
      </c>
      <c r="S2455" s="1" t="s">
        <v>3323</v>
      </c>
      <c r="T2455" s="75">
        <v>7.2785000000000002</v>
      </c>
      <c r="U2455" s="76">
        <v>686943941.63192999</v>
      </c>
      <c r="V2455" s="77">
        <v>686943941.63192999</v>
      </c>
      <c r="W2455" s="77">
        <v>11430691154.2619</v>
      </c>
      <c r="X2455" s="76">
        <v>1.0769005892E-3</v>
      </c>
      <c r="Y2455" s="71">
        <v>1</v>
      </c>
      <c r="Z2455" s="71">
        <v>0</v>
      </c>
      <c r="AA2455" s="71">
        <v>0</v>
      </c>
      <c r="AB2455" s="71">
        <v>0</v>
      </c>
      <c r="AC2455" s="73">
        <v>0</v>
      </c>
      <c r="AD2455" s="73">
        <v>1</v>
      </c>
      <c r="AE2455" s="1" t="s">
        <v>3324</v>
      </c>
      <c r="AF2455" s="1" t="s">
        <v>1450</v>
      </c>
      <c r="AG2455" s="1" t="s">
        <v>1585</v>
      </c>
      <c r="AI2455" s="2" t="str">
        <f>INDEX('ISO2-ISO3'!$D$1:$D$249, MATCH($N2455, 'ISO2-ISO3'!$C$1:$C$249, 0))</f>
        <v>CHN</v>
      </c>
      <c r="AJ2455" s="2" t="str">
        <f>INDEX('WB Country Groups'!$C$2:$C$219, MATCH($AI2455, 'WB Country Groups'!$B$2:$B$219, 0))</f>
        <v>East Asia &amp; Pacific</v>
      </c>
    </row>
    <row r="2456" spans="1:36">
      <c r="A2456" s="70">
        <v>45169</v>
      </c>
      <c r="B2456" s="70">
        <v>45169</v>
      </c>
      <c r="C2456" s="71">
        <v>892400</v>
      </c>
      <c r="D2456" s="1" t="s">
        <v>10493</v>
      </c>
      <c r="E2456" s="71">
        <v>6992302</v>
      </c>
      <c r="G2456" s="1" t="s">
        <v>10494</v>
      </c>
      <c r="H2456" s="72" t="s">
        <v>10495</v>
      </c>
      <c r="I2456" s="1" t="s">
        <v>10496</v>
      </c>
      <c r="J2456" s="73">
        <v>0.65</v>
      </c>
      <c r="K2456" s="73">
        <v>0.3</v>
      </c>
      <c r="L2456" s="73">
        <v>0.06</v>
      </c>
      <c r="M2456" s="1">
        <v>0.2</v>
      </c>
      <c r="N2456" s="1" t="s">
        <v>975</v>
      </c>
      <c r="O2456" s="1" t="s">
        <v>1692</v>
      </c>
      <c r="P2456" s="1">
        <v>50202020</v>
      </c>
      <c r="Q2456" s="73">
        <v>1939968404</v>
      </c>
      <c r="R2456" s="74">
        <v>13.83</v>
      </c>
      <c r="S2456" s="1" t="s">
        <v>3323</v>
      </c>
      <c r="T2456" s="75">
        <v>7.2785000000000002</v>
      </c>
      <c r="U2456" s="76">
        <v>221169991.29480001</v>
      </c>
      <c r="V2456" s="77">
        <v>221169991.29480001</v>
      </c>
      <c r="W2456" s="77">
        <v>3680250614.1559901</v>
      </c>
      <c r="X2456" s="76">
        <v>3.4672129629999997E-4</v>
      </c>
      <c r="Y2456" s="71">
        <v>0</v>
      </c>
      <c r="Z2456" s="71">
        <v>1</v>
      </c>
      <c r="AA2456" s="71">
        <v>0</v>
      </c>
      <c r="AB2456" s="71">
        <v>0</v>
      </c>
      <c r="AC2456" s="73">
        <v>1</v>
      </c>
      <c r="AD2456" s="73">
        <v>0</v>
      </c>
      <c r="AE2456" s="1" t="s">
        <v>3412</v>
      </c>
      <c r="AF2456" s="1" t="s">
        <v>1450</v>
      </c>
      <c r="AG2456" s="1" t="s">
        <v>1585</v>
      </c>
      <c r="AI2456" s="2" t="str">
        <f>INDEX('ISO2-ISO3'!$D$1:$D$249, MATCH($N2456, 'ISO2-ISO3'!$C$1:$C$249, 0))</f>
        <v>CHN</v>
      </c>
      <c r="AJ2456" s="2" t="str">
        <f>INDEX('WB Country Groups'!$C$2:$C$219, MATCH($AI2456, 'WB Country Groups'!$B$2:$B$219, 0))</f>
        <v>East Asia &amp; Pacific</v>
      </c>
    </row>
    <row r="2457" spans="1:36">
      <c r="A2457" s="70">
        <v>45169</v>
      </c>
      <c r="B2457" s="70">
        <v>45169</v>
      </c>
      <c r="C2457" s="71">
        <v>892400</v>
      </c>
      <c r="D2457" s="1" t="s">
        <v>10497</v>
      </c>
      <c r="E2457" s="71">
        <v>6992702</v>
      </c>
      <c r="G2457" s="1" t="s">
        <v>10498</v>
      </c>
      <c r="H2457" s="72" t="s">
        <v>10499</v>
      </c>
      <c r="I2457" s="1" t="s">
        <v>10500</v>
      </c>
      <c r="J2457" s="73">
        <v>0.55000000000000004</v>
      </c>
      <c r="K2457" s="73">
        <v>0.3</v>
      </c>
      <c r="L2457" s="73">
        <v>0.06</v>
      </c>
      <c r="M2457" s="1">
        <v>0.2</v>
      </c>
      <c r="N2457" s="1" t="s">
        <v>975</v>
      </c>
      <c r="O2457" s="1" t="s">
        <v>1467</v>
      </c>
      <c r="P2457" s="1">
        <v>20101010</v>
      </c>
      <c r="Q2457" s="73">
        <v>2154587862</v>
      </c>
      <c r="R2457" s="74">
        <v>14.9</v>
      </c>
      <c r="S2457" s="1" t="s">
        <v>3323</v>
      </c>
      <c r="T2457" s="75">
        <v>7.2785000000000002</v>
      </c>
      <c r="U2457" s="76">
        <v>264642652.83066601</v>
      </c>
      <c r="V2457" s="77">
        <v>264642652.83066601</v>
      </c>
      <c r="W2457" s="77">
        <v>4403632156.0176697</v>
      </c>
      <c r="X2457" s="76">
        <v>4.1487203180000002E-4</v>
      </c>
      <c r="Y2457" s="71">
        <v>0</v>
      </c>
      <c r="Z2457" s="71">
        <v>1</v>
      </c>
      <c r="AA2457" s="71">
        <v>0</v>
      </c>
      <c r="AB2457" s="71">
        <v>0</v>
      </c>
      <c r="AC2457" s="73">
        <v>0</v>
      </c>
      <c r="AD2457" s="73">
        <v>1</v>
      </c>
      <c r="AE2457" s="1" t="s">
        <v>3412</v>
      </c>
      <c r="AF2457" s="1" t="s">
        <v>1450</v>
      </c>
      <c r="AG2457" s="1" t="s">
        <v>1585</v>
      </c>
      <c r="AI2457" s="2" t="str">
        <f>INDEX('ISO2-ISO3'!$D$1:$D$249, MATCH($N2457, 'ISO2-ISO3'!$C$1:$C$249, 0))</f>
        <v>CHN</v>
      </c>
      <c r="AJ2457" s="2" t="str">
        <f>INDEX('WB Country Groups'!$C$2:$C$219, MATCH($AI2457, 'WB Country Groups'!$B$2:$B$219, 0))</f>
        <v>East Asia &amp; Pacific</v>
      </c>
    </row>
    <row r="2458" spans="1:36">
      <c r="A2458" s="70">
        <v>45169</v>
      </c>
      <c r="B2458" s="70">
        <v>45169</v>
      </c>
      <c r="C2458" s="71">
        <v>892400</v>
      </c>
      <c r="D2458" s="1" t="s">
        <v>10501</v>
      </c>
      <c r="E2458" s="71">
        <v>6993802</v>
      </c>
      <c r="G2458" s="1" t="s">
        <v>10502</v>
      </c>
      <c r="H2458" s="72" t="s">
        <v>10503</v>
      </c>
      <c r="I2458" s="1" t="s">
        <v>10504</v>
      </c>
      <c r="J2458" s="73">
        <v>0.6</v>
      </c>
      <c r="K2458" s="73">
        <v>0.3</v>
      </c>
      <c r="L2458" s="73">
        <v>0.06</v>
      </c>
      <c r="M2458" s="1">
        <v>0.2</v>
      </c>
      <c r="N2458" s="1" t="s">
        <v>975</v>
      </c>
      <c r="O2458" s="1" t="s">
        <v>1484</v>
      </c>
      <c r="P2458" s="1">
        <v>40203020</v>
      </c>
      <c r="Q2458" s="73">
        <v>5007502651</v>
      </c>
      <c r="R2458" s="74">
        <v>8.19</v>
      </c>
      <c r="S2458" s="1" t="s">
        <v>3323</v>
      </c>
      <c r="T2458" s="75">
        <v>7.2785000000000002</v>
      </c>
      <c r="U2458" s="76">
        <v>338076087.47700799</v>
      </c>
      <c r="V2458" s="77">
        <v>338076087.47700799</v>
      </c>
      <c r="W2458" s="77">
        <v>5625558518.5166397</v>
      </c>
      <c r="X2458" s="76">
        <v>5.2999133659999999E-4</v>
      </c>
      <c r="Y2458" s="71">
        <v>0</v>
      </c>
      <c r="Z2458" s="71">
        <v>1</v>
      </c>
      <c r="AA2458" s="71">
        <v>0</v>
      </c>
      <c r="AB2458" s="71">
        <v>0</v>
      </c>
      <c r="AC2458" s="73">
        <v>1</v>
      </c>
      <c r="AD2458" s="73">
        <v>0</v>
      </c>
      <c r="AE2458" s="1" t="s">
        <v>3324</v>
      </c>
      <c r="AF2458" s="1" t="s">
        <v>1450</v>
      </c>
      <c r="AG2458" s="1" t="s">
        <v>1585</v>
      </c>
      <c r="AI2458" s="2" t="str">
        <f>INDEX('ISO2-ISO3'!$D$1:$D$249, MATCH($N2458, 'ISO2-ISO3'!$C$1:$C$249, 0))</f>
        <v>CHN</v>
      </c>
      <c r="AJ2458" s="2" t="str">
        <f>INDEX('WB Country Groups'!$C$2:$C$219, MATCH($AI2458, 'WB Country Groups'!$B$2:$B$219, 0))</f>
        <v>East Asia &amp; Pacific</v>
      </c>
    </row>
    <row r="2459" spans="1:36">
      <c r="A2459" s="70">
        <v>45169</v>
      </c>
      <c r="B2459" s="70">
        <v>45169</v>
      </c>
      <c r="C2459" s="71">
        <v>892400</v>
      </c>
      <c r="D2459" s="1" t="s">
        <v>10505</v>
      </c>
      <c r="E2459" s="71">
        <v>6994301</v>
      </c>
      <c r="F2459" s="1" t="s">
        <v>10506</v>
      </c>
      <c r="G2459" s="1" t="s">
        <v>10507</v>
      </c>
      <c r="H2459" s="72" t="s">
        <v>10508</v>
      </c>
      <c r="I2459" s="1" t="s">
        <v>10509</v>
      </c>
      <c r="J2459" s="73">
        <v>1</v>
      </c>
      <c r="K2459" s="73">
        <v>1</v>
      </c>
      <c r="L2459" s="73">
        <v>1</v>
      </c>
      <c r="M2459" s="1">
        <v>1</v>
      </c>
      <c r="N2459" s="1" t="s">
        <v>1375</v>
      </c>
      <c r="O2459" s="1" t="s">
        <v>1455</v>
      </c>
      <c r="P2459" s="1">
        <v>25101010</v>
      </c>
      <c r="Q2459" s="73">
        <v>271046939</v>
      </c>
      <c r="R2459" s="74">
        <v>101.45</v>
      </c>
      <c r="S2459" s="1" t="s">
        <v>1448</v>
      </c>
      <c r="T2459" s="75">
        <v>1</v>
      </c>
      <c r="U2459" s="76">
        <v>27497711961.549999</v>
      </c>
      <c r="V2459" s="77">
        <v>27497711961.549999</v>
      </c>
      <c r="W2459" s="77">
        <v>27497711961.549999</v>
      </c>
      <c r="X2459" s="76">
        <v>4.3107305297E-2</v>
      </c>
      <c r="Y2459" s="71">
        <v>1</v>
      </c>
      <c r="Z2459" s="71">
        <v>0</v>
      </c>
      <c r="AA2459" s="71">
        <v>0</v>
      </c>
      <c r="AB2459" s="71">
        <v>0</v>
      </c>
      <c r="AC2459" s="73">
        <v>0</v>
      </c>
      <c r="AD2459" s="73">
        <v>1</v>
      </c>
      <c r="AE2459" s="1" t="s">
        <v>1449</v>
      </c>
      <c r="AF2459" s="1" t="s">
        <v>1450</v>
      </c>
      <c r="AG2459" s="1" t="s">
        <v>1451</v>
      </c>
      <c r="AI2459" s="2" t="str">
        <f>INDEX('ISO2-ISO3'!$D$1:$D$249, MATCH($N2459, 'ISO2-ISO3'!$C$1:$C$249, 0))</f>
        <v>USA</v>
      </c>
      <c r="AJ2459" s="2" t="str">
        <f>INDEX('WB Country Groups'!$C$2:$C$219, MATCH($AI2459, 'WB Country Groups'!$B$2:$B$219, 0))</f>
        <v>North America</v>
      </c>
    </row>
    <row r="2460" spans="1:36">
      <c r="A2460" s="70">
        <v>45169</v>
      </c>
      <c r="B2460" s="70">
        <v>45169</v>
      </c>
      <c r="C2460" s="71">
        <v>892400</v>
      </c>
      <c r="D2460" s="1" t="s">
        <v>10510</v>
      </c>
      <c r="E2460" s="71">
        <v>6995501</v>
      </c>
      <c r="G2460" s="1" t="s">
        <v>10511</v>
      </c>
      <c r="H2460" s="72" t="s">
        <v>10512</v>
      </c>
      <c r="I2460" s="1" t="s">
        <v>10513</v>
      </c>
      <c r="J2460" s="73">
        <v>0.95</v>
      </c>
      <c r="K2460" s="73">
        <v>0.95</v>
      </c>
      <c r="L2460" s="73">
        <v>0.95</v>
      </c>
      <c r="M2460" s="1">
        <v>1</v>
      </c>
      <c r="N2460" s="1" t="s">
        <v>1330</v>
      </c>
      <c r="O2460" s="1" t="s">
        <v>1474</v>
      </c>
      <c r="P2460" s="1">
        <v>45301020</v>
      </c>
      <c r="Q2460" s="73">
        <v>81183188</v>
      </c>
      <c r="R2460" s="74">
        <v>898</v>
      </c>
      <c r="S2460" s="1" t="s">
        <v>3111</v>
      </c>
      <c r="T2460" s="75">
        <v>31.846499999999999</v>
      </c>
      <c r="U2460" s="76">
        <v>2174724936.26615</v>
      </c>
      <c r="V2460" s="77">
        <v>2174724936.26615</v>
      </c>
      <c r="W2460" s="77">
        <v>2289184143.4380498</v>
      </c>
      <c r="X2460" s="76">
        <v>3.4092484457E-3</v>
      </c>
      <c r="Y2460" s="71">
        <v>0</v>
      </c>
      <c r="Z2460" s="71">
        <v>1</v>
      </c>
      <c r="AA2460" s="71">
        <v>0</v>
      </c>
      <c r="AB2460" s="71">
        <v>0</v>
      </c>
      <c r="AC2460" s="73">
        <v>0.35</v>
      </c>
      <c r="AD2460" s="73">
        <v>0.65</v>
      </c>
      <c r="AE2460" s="1" t="s">
        <v>8038</v>
      </c>
      <c r="AF2460" s="1" t="s">
        <v>1450</v>
      </c>
      <c r="AG2460" s="1" t="s">
        <v>1451</v>
      </c>
      <c r="AI2460" s="2" t="str">
        <f>INDEX('ISO2-ISO3'!$D$1:$D$249, MATCH($N2460, 'ISO2-ISO3'!$C$1:$C$249, 0))</f>
        <v>TWN</v>
      </c>
      <c r="AJ2460" s="2" t="str">
        <f>INDEX('WB Country Groups'!$C$2:$C$219, MATCH($AI2460, 'WB Country Groups'!$B$2:$B$219, 0))</f>
        <v>East Asia &amp; Pacific</v>
      </c>
    </row>
    <row r="2461" spans="1:36">
      <c r="A2461" s="70">
        <v>45169</v>
      </c>
      <c r="B2461" s="70">
        <v>45169</v>
      </c>
      <c r="C2461" s="71">
        <v>892400</v>
      </c>
      <c r="D2461" s="1" t="s">
        <v>10514</v>
      </c>
      <c r="E2461" s="71">
        <v>7000602</v>
      </c>
      <c r="G2461" s="1" t="s">
        <v>10515</v>
      </c>
      <c r="H2461" s="72" t="s">
        <v>10516</v>
      </c>
      <c r="I2461" s="1" t="s">
        <v>10517</v>
      </c>
      <c r="J2461" s="73">
        <v>0.5</v>
      </c>
      <c r="K2461" s="73">
        <v>0.3</v>
      </c>
      <c r="L2461" s="73">
        <v>0.06</v>
      </c>
      <c r="M2461" s="1">
        <v>0.2</v>
      </c>
      <c r="N2461" s="1" t="s">
        <v>975</v>
      </c>
      <c r="O2461" s="1" t="s">
        <v>1462</v>
      </c>
      <c r="P2461" s="1">
        <v>15101010</v>
      </c>
      <c r="Q2461" s="73">
        <v>3368762244</v>
      </c>
      <c r="R2461" s="74">
        <v>15.3</v>
      </c>
      <c r="S2461" s="1" t="s">
        <v>3323</v>
      </c>
      <c r="T2461" s="75">
        <v>7.2785000000000002</v>
      </c>
      <c r="U2461" s="76">
        <v>424884761.969087</v>
      </c>
      <c r="V2461" s="77">
        <v>424884761.969087</v>
      </c>
      <c r="W2461" s="77">
        <v>7070047781.0211</v>
      </c>
      <c r="X2461" s="76">
        <v>6.6607858780000004E-4</v>
      </c>
      <c r="Y2461" s="71">
        <v>1</v>
      </c>
      <c r="Z2461" s="71">
        <v>0</v>
      </c>
      <c r="AA2461" s="71">
        <v>0</v>
      </c>
      <c r="AB2461" s="71">
        <v>0</v>
      </c>
      <c r="AC2461" s="73">
        <v>0</v>
      </c>
      <c r="AD2461" s="73">
        <v>1</v>
      </c>
      <c r="AE2461" s="1" t="s">
        <v>3412</v>
      </c>
      <c r="AF2461" s="1" t="s">
        <v>1450</v>
      </c>
      <c r="AG2461" s="1" t="s">
        <v>1585</v>
      </c>
      <c r="AI2461" s="2" t="str">
        <f>INDEX('ISO2-ISO3'!$D$1:$D$249, MATCH($N2461, 'ISO2-ISO3'!$C$1:$C$249, 0))</f>
        <v>CHN</v>
      </c>
      <c r="AJ2461" s="2" t="str">
        <f>INDEX('WB Country Groups'!$C$2:$C$219, MATCH($AI2461, 'WB Country Groups'!$B$2:$B$219, 0))</f>
        <v>East Asia &amp; Pacific</v>
      </c>
    </row>
    <row r="2462" spans="1:36">
      <c r="A2462" s="70">
        <v>45169</v>
      </c>
      <c r="B2462" s="70">
        <v>45169</v>
      </c>
      <c r="C2462" s="71">
        <v>892400</v>
      </c>
      <c r="D2462" s="1" t="s">
        <v>10518</v>
      </c>
      <c r="E2462" s="71">
        <v>7005801</v>
      </c>
      <c r="F2462" s="1">
        <v>286181201</v>
      </c>
      <c r="G2462" s="1" t="s">
        <v>10519</v>
      </c>
      <c r="H2462" s="72" t="s">
        <v>10520</v>
      </c>
      <c r="I2462" s="1" t="s">
        <v>10521</v>
      </c>
      <c r="J2462" s="73">
        <v>1</v>
      </c>
      <c r="K2462" s="73">
        <v>1</v>
      </c>
      <c r="L2462" s="73">
        <v>1</v>
      </c>
      <c r="M2462" s="1">
        <v>1</v>
      </c>
      <c r="N2462" s="1" t="s">
        <v>963</v>
      </c>
      <c r="O2462" s="1" t="s">
        <v>1484</v>
      </c>
      <c r="P2462" s="1">
        <v>40201040</v>
      </c>
      <c r="Q2462" s="73">
        <v>392374425</v>
      </c>
      <c r="R2462" s="74">
        <v>20.77</v>
      </c>
      <c r="S2462" s="1" t="s">
        <v>1493</v>
      </c>
      <c r="T2462" s="75">
        <v>1.3529500000000001</v>
      </c>
      <c r="U2462" s="76">
        <v>6023590529.76828</v>
      </c>
      <c r="V2462" s="77">
        <v>6023590529.76828</v>
      </c>
      <c r="W2462" s="77">
        <v>6023590529.76828</v>
      </c>
      <c r="X2462" s="76">
        <v>9.4429949777000005E-3</v>
      </c>
      <c r="Y2462" s="71">
        <v>0</v>
      </c>
      <c r="Z2462" s="71">
        <v>1</v>
      </c>
      <c r="AA2462" s="71">
        <v>0</v>
      </c>
      <c r="AB2462" s="71">
        <v>0</v>
      </c>
      <c r="AC2462" s="73">
        <v>0</v>
      </c>
      <c r="AD2462" s="73">
        <v>1</v>
      </c>
      <c r="AE2462" s="1" t="s">
        <v>1494</v>
      </c>
      <c r="AF2462" s="1" t="s">
        <v>1450</v>
      </c>
      <c r="AG2462" s="1" t="s">
        <v>1451</v>
      </c>
      <c r="AI2462" s="2" t="str">
        <f>INDEX('ISO2-ISO3'!$D$1:$D$249, MATCH($N2462, 'ISO2-ISO3'!$C$1:$C$249, 0))</f>
        <v>CAN</v>
      </c>
      <c r="AJ2462" s="2" t="str">
        <f>INDEX('WB Country Groups'!$C$2:$C$219, MATCH($AI2462, 'WB Country Groups'!$B$2:$B$219, 0))</f>
        <v>North America</v>
      </c>
    </row>
    <row r="2463" spans="1:36">
      <c r="A2463" s="70">
        <v>45169</v>
      </c>
      <c r="B2463" s="70">
        <v>45169</v>
      </c>
      <c r="C2463" s="71">
        <v>892400</v>
      </c>
      <c r="D2463" s="1" t="s">
        <v>10522</v>
      </c>
      <c r="E2463" s="71">
        <v>7007102</v>
      </c>
      <c r="G2463" s="1" t="s">
        <v>10523</v>
      </c>
      <c r="H2463" s="72" t="s">
        <v>10524</v>
      </c>
      <c r="I2463" s="1" t="s">
        <v>10525</v>
      </c>
      <c r="J2463" s="73">
        <v>0.4</v>
      </c>
      <c r="K2463" s="73">
        <v>0.3</v>
      </c>
      <c r="L2463" s="73">
        <v>0.06</v>
      </c>
      <c r="M2463" s="1">
        <v>0.2</v>
      </c>
      <c r="N2463" s="1" t="s">
        <v>975</v>
      </c>
      <c r="O2463" s="1" t="s">
        <v>1474</v>
      </c>
      <c r="P2463" s="1">
        <v>45103020</v>
      </c>
      <c r="Q2463" s="73">
        <v>7145363197</v>
      </c>
      <c r="R2463" s="74">
        <v>11.18</v>
      </c>
      <c r="S2463" s="1" t="s">
        <v>3323</v>
      </c>
      <c r="T2463" s="75">
        <v>7.2785000000000002</v>
      </c>
      <c r="U2463" s="76">
        <v>658529866.39384496</v>
      </c>
      <c r="V2463" s="77">
        <v>658529866.39384496</v>
      </c>
      <c r="W2463" s="77">
        <v>10957883260.056</v>
      </c>
      <c r="X2463" s="76">
        <v>1.0323567298000001E-3</v>
      </c>
      <c r="Y2463" s="71">
        <v>1</v>
      </c>
      <c r="Z2463" s="71">
        <v>0</v>
      </c>
      <c r="AA2463" s="71">
        <v>0</v>
      </c>
      <c r="AB2463" s="71">
        <v>0</v>
      </c>
      <c r="AC2463" s="73">
        <v>0.35</v>
      </c>
      <c r="AD2463" s="73">
        <v>0.65</v>
      </c>
      <c r="AE2463" s="1" t="s">
        <v>3324</v>
      </c>
      <c r="AF2463" s="1" t="s">
        <v>1450</v>
      </c>
      <c r="AG2463" s="1" t="s">
        <v>1585</v>
      </c>
      <c r="AI2463" s="2" t="str">
        <f>INDEX('ISO2-ISO3'!$D$1:$D$249, MATCH($N2463, 'ISO2-ISO3'!$C$1:$C$249, 0))</f>
        <v>CHN</v>
      </c>
      <c r="AJ2463" s="2" t="str">
        <f>INDEX('WB Country Groups'!$C$2:$C$219, MATCH($AI2463, 'WB Country Groups'!$B$2:$B$219, 0))</f>
        <v>East Asia &amp; Pacific</v>
      </c>
    </row>
    <row r="2464" spans="1:36">
      <c r="A2464" s="70">
        <v>45169</v>
      </c>
      <c r="B2464" s="70">
        <v>45169</v>
      </c>
      <c r="C2464" s="71">
        <v>892400</v>
      </c>
      <c r="D2464" s="1" t="s">
        <v>10526</v>
      </c>
      <c r="E2464" s="71">
        <v>7013602</v>
      </c>
      <c r="G2464" s="1" t="s">
        <v>10527</v>
      </c>
      <c r="H2464" s="72" t="s">
        <v>10528</v>
      </c>
      <c r="I2464" s="1" t="s">
        <v>10529</v>
      </c>
      <c r="J2464" s="73">
        <v>0.25</v>
      </c>
      <c r="K2464" s="73">
        <v>0.25</v>
      </c>
      <c r="L2464" s="73">
        <v>0.05</v>
      </c>
      <c r="M2464" s="1">
        <v>0.2</v>
      </c>
      <c r="N2464" s="1" t="s">
        <v>975</v>
      </c>
      <c r="O2464" s="1" t="s">
        <v>1474</v>
      </c>
      <c r="P2464" s="1">
        <v>45203010</v>
      </c>
      <c r="Q2464" s="73">
        <v>2207147357</v>
      </c>
      <c r="R2464" s="74">
        <v>14.75</v>
      </c>
      <c r="S2464" s="1" t="s">
        <v>3323</v>
      </c>
      <c r="T2464" s="75">
        <v>7.2785000000000002</v>
      </c>
      <c r="U2464" s="76">
        <v>223641021.609878</v>
      </c>
      <c r="V2464" s="77">
        <v>223641021.609878</v>
      </c>
      <c r="W2464" s="77">
        <v>4465642028.4422903</v>
      </c>
      <c r="X2464" s="76">
        <v>3.5059505349999999E-4</v>
      </c>
      <c r="Y2464" s="71">
        <v>0</v>
      </c>
      <c r="Z2464" s="71">
        <v>1</v>
      </c>
      <c r="AA2464" s="71">
        <v>0</v>
      </c>
      <c r="AB2464" s="71">
        <v>0</v>
      </c>
      <c r="AC2464" s="73">
        <v>1</v>
      </c>
      <c r="AD2464" s="73">
        <v>0</v>
      </c>
      <c r="AE2464" s="1" t="s">
        <v>3324</v>
      </c>
      <c r="AF2464" s="1" t="s">
        <v>1450</v>
      </c>
      <c r="AG2464" s="1" t="s">
        <v>1585</v>
      </c>
      <c r="AI2464" s="2" t="str">
        <f>INDEX('ISO2-ISO3'!$D$1:$D$249, MATCH($N2464, 'ISO2-ISO3'!$C$1:$C$249, 0))</f>
        <v>CHN</v>
      </c>
      <c r="AJ2464" s="2" t="str">
        <f>INDEX('WB Country Groups'!$C$2:$C$219, MATCH($AI2464, 'WB Country Groups'!$B$2:$B$219, 0))</f>
        <v>East Asia &amp; Pacific</v>
      </c>
    </row>
    <row r="2465" spans="1:36">
      <c r="A2465" s="70">
        <v>45169</v>
      </c>
      <c r="B2465" s="70">
        <v>45169</v>
      </c>
      <c r="C2465" s="71">
        <v>892400</v>
      </c>
      <c r="D2465" s="1" t="s">
        <v>10530</v>
      </c>
      <c r="E2465" s="71">
        <v>7015901</v>
      </c>
      <c r="G2465" s="1" t="s">
        <v>10531</v>
      </c>
      <c r="H2465" s="72" t="s">
        <v>10532</v>
      </c>
      <c r="I2465" s="1" t="s">
        <v>10533</v>
      </c>
      <c r="J2465" s="73">
        <v>0.85</v>
      </c>
      <c r="K2465" s="73">
        <v>0.85</v>
      </c>
      <c r="L2465" s="73">
        <v>0.85</v>
      </c>
      <c r="M2465" s="1">
        <v>1</v>
      </c>
      <c r="N2465" s="1" t="s">
        <v>908</v>
      </c>
      <c r="O2465" s="1" t="s">
        <v>1564</v>
      </c>
      <c r="P2465" s="1">
        <v>60107010</v>
      </c>
      <c r="Q2465" s="73">
        <v>4552275358</v>
      </c>
      <c r="R2465" s="74">
        <v>1.87</v>
      </c>
      <c r="S2465" s="1" t="s">
        <v>1578</v>
      </c>
      <c r="T2465" s="75">
        <v>1.54404385084536</v>
      </c>
      <c r="U2465" s="76">
        <v>4686292865.0500298</v>
      </c>
      <c r="V2465" s="77">
        <v>4686292865.0500298</v>
      </c>
      <c r="W2465" s="77">
        <v>5513285723.5882702</v>
      </c>
      <c r="X2465" s="76">
        <v>7.3465551435000003E-3</v>
      </c>
      <c r="Y2465" s="71">
        <v>0</v>
      </c>
      <c r="Z2465" s="71">
        <v>1</v>
      </c>
      <c r="AA2465" s="71">
        <v>0</v>
      </c>
      <c r="AB2465" s="71">
        <v>0</v>
      </c>
      <c r="AC2465" s="73">
        <v>1</v>
      </c>
      <c r="AD2465" s="73">
        <v>0</v>
      </c>
      <c r="AE2465" s="1" t="s">
        <v>1579</v>
      </c>
      <c r="AF2465" s="1" t="s">
        <v>2066</v>
      </c>
      <c r="AG2465" s="1" t="s">
        <v>1451</v>
      </c>
      <c r="AI2465" s="2" t="str">
        <f>INDEX('ISO2-ISO3'!$D$1:$D$249, MATCH($N2465, 'ISO2-ISO3'!$C$1:$C$249, 0))</f>
        <v>AUS</v>
      </c>
      <c r="AJ2465" s="2" t="str">
        <f>INDEX('WB Country Groups'!$C$2:$C$219, MATCH($AI2465, 'WB Country Groups'!$B$2:$B$219, 0))</f>
        <v>East Asia &amp; Pacific</v>
      </c>
    </row>
    <row r="2466" spans="1:36">
      <c r="A2466" s="70">
        <v>45169</v>
      </c>
      <c r="B2466" s="70">
        <v>45169</v>
      </c>
      <c r="C2466" s="71">
        <v>892400</v>
      </c>
      <c r="D2466" s="1" t="s">
        <v>10534</v>
      </c>
      <c r="E2466" s="71">
        <v>7019701</v>
      </c>
      <c r="F2466" s="1" t="s">
        <v>10535</v>
      </c>
      <c r="G2466" s="1" t="s">
        <v>10536</v>
      </c>
      <c r="H2466" s="72" t="s">
        <v>10537</v>
      </c>
      <c r="I2466" s="1" t="s">
        <v>10538</v>
      </c>
      <c r="J2466" s="73">
        <v>1</v>
      </c>
      <c r="K2466" s="73">
        <v>1</v>
      </c>
      <c r="L2466" s="73">
        <v>1</v>
      </c>
      <c r="M2466" s="1">
        <v>1</v>
      </c>
      <c r="N2466" s="1" t="s">
        <v>1375</v>
      </c>
      <c r="O2466" s="1" t="s">
        <v>1474</v>
      </c>
      <c r="P2466" s="1">
        <v>45102010</v>
      </c>
      <c r="Q2466" s="73">
        <v>57677992</v>
      </c>
      <c r="R2466" s="74">
        <v>258.99</v>
      </c>
      <c r="S2466" s="1" t="s">
        <v>1448</v>
      </c>
      <c r="T2466" s="75">
        <v>1</v>
      </c>
      <c r="U2466" s="76">
        <v>14938023148.08</v>
      </c>
      <c r="V2466" s="77">
        <v>14938023148.08</v>
      </c>
      <c r="W2466" s="77">
        <v>14938023148.08</v>
      </c>
      <c r="X2466" s="76">
        <v>2.3417872922599999E-2</v>
      </c>
      <c r="Y2466" s="71">
        <v>0</v>
      </c>
      <c r="Z2466" s="71">
        <v>1</v>
      </c>
      <c r="AA2466" s="71">
        <v>0</v>
      </c>
      <c r="AB2466" s="71">
        <v>0</v>
      </c>
      <c r="AC2466" s="73">
        <v>0</v>
      </c>
      <c r="AD2466" s="73">
        <v>1</v>
      </c>
      <c r="AE2466" s="1" t="s">
        <v>1449</v>
      </c>
      <c r="AF2466" s="1" t="s">
        <v>1450</v>
      </c>
      <c r="AG2466" s="1" t="s">
        <v>1451</v>
      </c>
      <c r="AI2466" s="2" t="str">
        <f>INDEX('ISO2-ISO3'!$D$1:$D$249, MATCH($N2466, 'ISO2-ISO3'!$C$1:$C$249, 0))</f>
        <v>USA</v>
      </c>
      <c r="AJ2466" s="2" t="str">
        <f>INDEX('WB Country Groups'!$C$2:$C$219, MATCH($AI2466, 'WB Country Groups'!$B$2:$B$219, 0))</f>
        <v>North America</v>
      </c>
    </row>
    <row r="2467" spans="1:36">
      <c r="A2467" s="70">
        <v>45169</v>
      </c>
      <c r="B2467" s="70">
        <v>45169</v>
      </c>
      <c r="C2467" s="71">
        <v>892400</v>
      </c>
      <c r="D2467" s="1" t="s">
        <v>10539</v>
      </c>
      <c r="E2467" s="71">
        <v>7023501</v>
      </c>
      <c r="G2467" s="1" t="s">
        <v>10540</v>
      </c>
      <c r="H2467" s="72" t="s">
        <v>10541</v>
      </c>
      <c r="I2467" s="1" t="s">
        <v>10542</v>
      </c>
      <c r="J2467" s="73">
        <v>0.7</v>
      </c>
      <c r="K2467" s="73">
        <v>0.7</v>
      </c>
      <c r="L2467" s="73">
        <v>0.7</v>
      </c>
      <c r="M2467" s="1">
        <v>1</v>
      </c>
      <c r="N2467" s="1" t="s">
        <v>1330</v>
      </c>
      <c r="O2467" s="1" t="s">
        <v>1474</v>
      </c>
      <c r="P2467" s="1">
        <v>45203015</v>
      </c>
      <c r="Q2467" s="73">
        <v>947049161</v>
      </c>
      <c r="R2467" s="74">
        <v>96.7</v>
      </c>
      <c r="S2467" s="1" t="s">
        <v>3111</v>
      </c>
      <c r="T2467" s="75">
        <v>31.846499999999999</v>
      </c>
      <c r="U2467" s="76">
        <v>2012960849.9549401</v>
      </c>
      <c r="V2467" s="77">
        <v>2012960849.9549401</v>
      </c>
      <c r="W2467" s="77">
        <v>2875658357.0784898</v>
      </c>
      <c r="X2467" s="76">
        <v>3.1556559334999998E-3</v>
      </c>
      <c r="Y2467" s="71">
        <v>0</v>
      </c>
      <c r="Z2467" s="71">
        <v>1</v>
      </c>
      <c r="AA2467" s="71">
        <v>0</v>
      </c>
      <c r="AB2467" s="71">
        <v>0</v>
      </c>
      <c r="AC2467" s="73">
        <v>1</v>
      </c>
      <c r="AD2467" s="73">
        <v>0</v>
      </c>
      <c r="AE2467" s="1" t="s">
        <v>3112</v>
      </c>
      <c r="AF2467" s="1" t="s">
        <v>1450</v>
      </c>
      <c r="AG2467" s="1" t="s">
        <v>1451</v>
      </c>
      <c r="AI2467" s="2" t="str">
        <f>INDEX('ISO2-ISO3'!$D$1:$D$249, MATCH($N2467, 'ISO2-ISO3'!$C$1:$C$249, 0))</f>
        <v>TWN</v>
      </c>
      <c r="AJ2467" s="2" t="str">
        <f>INDEX('WB Country Groups'!$C$2:$C$219, MATCH($AI2467, 'WB Country Groups'!$B$2:$B$219, 0))</f>
        <v>East Asia &amp; Pacific</v>
      </c>
    </row>
    <row r="2468" spans="1:36">
      <c r="A2468" s="70">
        <v>45169</v>
      </c>
      <c r="B2468" s="70">
        <v>45169</v>
      </c>
      <c r="C2468" s="71">
        <v>892400</v>
      </c>
      <c r="D2468" s="1" t="s">
        <v>10543</v>
      </c>
      <c r="E2468" s="71">
        <v>7024801</v>
      </c>
      <c r="F2468" s="1">
        <v>718546104</v>
      </c>
      <c r="G2468" s="1" t="s">
        <v>10544</v>
      </c>
      <c r="H2468" s="72" t="s">
        <v>10545</v>
      </c>
      <c r="I2468" s="1" t="s">
        <v>10546</v>
      </c>
      <c r="J2468" s="73">
        <v>1</v>
      </c>
      <c r="K2468" s="73">
        <v>1</v>
      </c>
      <c r="L2468" s="73">
        <v>1</v>
      </c>
      <c r="M2468" s="1">
        <v>1</v>
      </c>
      <c r="N2468" s="1" t="s">
        <v>1375</v>
      </c>
      <c r="O2468" s="1" t="s">
        <v>1541</v>
      </c>
      <c r="P2468" s="1">
        <v>10102030</v>
      </c>
      <c r="Q2468" s="73">
        <v>460912786</v>
      </c>
      <c r="R2468" s="74">
        <v>114.16</v>
      </c>
      <c r="S2468" s="1" t="s">
        <v>1448</v>
      </c>
      <c r="T2468" s="75">
        <v>1</v>
      </c>
      <c r="U2468" s="76">
        <v>52617803649.760002</v>
      </c>
      <c r="V2468" s="77">
        <v>52617803649.760002</v>
      </c>
      <c r="W2468" s="77">
        <v>52617803649.760002</v>
      </c>
      <c r="X2468" s="76">
        <v>8.2487289457399998E-2</v>
      </c>
      <c r="Y2468" s="71">
        <v>1</v>
      </c>
      <c r="Z2468" s="71">
        <v>0</v>
      </c>
      <c r="AA2468" s="71">
        <v>0</v>
      </c>
      <c r="AB2468" s="71">
        <v>0</v>
      </c>
      <c r="AC2468" s="73">
        <v>1</v>
      </c>
      <c r="AD2468" s="73">
        <v>0</v>
      </c>
      <c r="AE2468" s="1" t="s">
        <v>1449</v>
      </c>
      <c r="AF2468" s="1" t="s">
        <v>1450</v>
      </c>
      <c r="AG2468" s="1" t="s">
        <v>1451</v>
      </c>
      <c r="AI2468" s="2" t="str">
        <f>INDEX('ISO2-ISO3'!$D$1:$D$249, MATCH($N2468, 'ISO2-ISO3'!$C$1:$C$249, 0))</f>
        <v>USA</v>
      </c>
      <c r="AJ2468" s="2" t="str">
        <f>INDEX('WB Country Groups'!$C$2:$C$219, MATCH($AI2468, 'WB Country Groups'!$B$2:$B$219, 0))</f>
        <v>North America</v>
      </c>
    </row>
    <row r="2469" spans="1:36">
      <c r="A2469" s="70">
        <v>45169</v>
      </c>
      <c r="B2469" s="70">
        <v>45169</v>
      </c>
      <c r="C2469" s="71">
        <v>892400</v>
      </c>
      <c r="D2469" s="1" t="s">
        <v>10547</v>
      </c>
      <c r="E2469" s="71">
        <v>7027301</v>
      </c>
      <c r="F2469" s="1" t="s">
        <v>10548</v>
      </c>
      <c r="G2469" s="1" t="s">
        <v>10549</v>
      </c>
      <c r="H2469" s="72" t="s">
        <v>10550</v>
      </c>
      <c r="I2469" s="1" t="s">
        <v>10551</v>
      </c>
      <c r="J2469" s="73">
        <v>1</v>
      </c>
      <c r="K2469" s="73">
        <v>1</v>
      </c>
      <c r="L2469" s="73">
        <v>1</v>
      </c>
      <c r="M2469" s="1">
        <v>1</v>
      </c>
      <c r="N2469" s="1" t="s">
        <v>1375</v>
      </c>
      <c r="O2469" s="1" t="s">
        <v>1474</v>
      </c>
      <c r="P2469" s="1">
        <v>45301010</v>
      </c>
      <c r="Q2469" s="73">
        <v>136961530</v>
      </c>
      <c r="R2469" s="74">
        <v>126.53</v>
      </c>
      <c r="S2469" s="1" t="s">
        <v>1448</v>
      </c>
      <c r="T2469" s="75">
        <v>1</v>
      </c>
      <c r="U2469" s="76">
        <v>17329742390.900002</v>
      </c>
      <c r="V2469" s="77">
        <v>17329742390.900002</v>
      </c>
      <c r="W2469" s="77">
        <v>17329742390.900002</v>
      </c>
      <c r="X2469" s="76">
        <v>2.7167296573900001E-2</v>
      </c>
      <c r="Y2469" s="71">
        <v>1</v>
      </c>
      <c r="Z2469" s="71">
        <v>0</v>
      </c>
      <c r="AA2469" s="71">
        <v>0</v>
      </c>
      <c r="AB2469" s="71">
        <v>0</v>
      </c>
      <c r="AC2469" s="73">
        <v>0</v>
      </c>
      <c r="AD2469" s="73">
        <v>1</v>
      </c>
      <c r="AE2469" s="1" t="s">
        <v>10552</v>
      </c>
      <c r="AF2469" s="1" t="s">
        <v>1450</v>
      </c>
      <c r="AG2469" s="1" t="s">
        <v>1451</v>
      </c>
      <c r="AI2469" s="2" t="str">
        <f>INDEX('ISO2-ISO3'!$D$1:$D$249, MATCH($N2469, 'ISO2-ISO3'!$C$1:$C$249, 0))</f>
        <v>USA</v>
      </c>
      <c r="AJ2469" s="2" t="str">
        <f>INDEX('WB Country Groups'!$C$2:$C$219, MATCH($AI2469, 'WB Country Groups'!$B$2:$B$219, 0))</f>
        <v>North America</v>
      </c>
    </row>
    <row r="2470" spans="1:36">
      <c r="A2470" s="70">
        <v>45169</v>
      </c>
      <c r="B2470" s="70">
        <v>45169</v>
      </c>
      <c r="C2470" s="71">
        <v>892400</v>
      </c>
      <c r="D2470" s="1" t="s">
        <v>10553</v>
      </c>
      <c r="E2470" s="71">
        <v>7029202</v>
      </c>
      <c r="G2470" s="1" t="s">
        <v>10554</v>
      </c>
      <c r="H2470" s="72" t="s">
        <v>10555</v>
      </c>
      <c r="I2470" s="1" t="s">
        <v>10556</v>
      </c>
      <c r="J2470" s="73">
        <v>0.5</v>
      </c>
      <c r="K2470" s="73">
        <v>0.3</v>
      </c>
      <c r="L2470" s="73">
        <v>0.06</v>
      </c>
      <c r="M2470" s="1">
        <v>0.2</v>
      </c>
      <c r="N2470" s="1" t="s">
        <v>975</v>
      </c>
      <c r="O2470" s="1" t="s">
        <v>1484</v>
      </c>
      <c r="P2470" s="1">
        <v>40203020</v>
      </c>
      <c r="Q2470" s="73">
        <v>4469581705</v>
      </c>
      <c r="R2470" s="74">
        <v>6.75</v>
      </c>
      <c r="S2470" s="1" t="s">
        <v>3323</v>
      </c>
      <c r="T2470" s="75">
        <v>7.2785000000000002</v>
      </c>
      <c r="U2470" s="76">
        <v>248702423.648417</v>
      </c>
      <c r="V2470" s="77">
        <v>248702423.648417</v>
      </c>
      <c r="W2470" s="77">
        <v>4138388042.6805801</v>
      </c>
      <c r="X2470" s="76">
        <v>3.8988303169999999E-4</v>
      </c>
      <c r="Y2470" s="71">
        <v>0</v>
      </c>
      <c r="Z2470" s="71">
        <v>1</v>
      </c>
      <c r="AA2470" s="71">
        <v>0</v>
      </c>
      <c r="AB2470" s="71">
        <v>0</v>
      </c>
      <c r="AC2470" s="73">
        <v>1</v>
      </c>
      <c r="AD2470" s="73">
        <v>0</v>
      </c>
      <c r="AE2470" s="1" t="s">
        <v>3412</v>
      </c>
      <c r="AF2470" s="1" t="s">
        <v>1450</v>
      </c>
      <c r="AG2470" s="1" t="s">
        <v>1585</v>
      </c>
      <c r="AI2470" s="2" t="str">
        <f>INDEX('ISO2-ISO3'!$D$1:$D$249, MATCH($N2470, 'ISO2-ISO3'!$C$1:$C$249, 0))</f>
        <v>CHN</v>
      </c>
      <c r="AJ2470" s="2" t="str">
        <f>INDEX('WB Country Groups'!$C$2:$C$219, MATCH($AI2470, 'WB Country Groups'!$B$2:$B$219, 0))</f>
        <v>East Asia &amp; Pacific</v>
      </c>
    </row>
    <row r="2471" spans="1:36">
      <c r="A2471" s="70">
        <v>45169</v>
      </c>
      <c r="B2471" s="70">
        <v>45169</v>
      </c>
      <c r="C2471" s="71">
        <v>892400</v>
      </c>
      <c r="D2471" s="1" t="s">
        <v>10557</v>
      </c>
      <c r="E2471" s="71">
        <v>7029501</v>
      </c>
      <c r="F2471" s="1" t="s">
        <v>10558</v>
      </c>
      <c r="G2471" s="1" t="s">
        <v>10559</v>
      </c>
      <c r="H2471" s="72" t="s">
        <v>10560</v>
      </c>
      <c r="I2471" s="1" t="s">
        <v>10561</v>
      </c>
      <c r="J2471" s="73">
        <v>1</v>
      </c>
      <c r="K2471" s="73">
        <v>1</v>
      </c>
      <c r="L2471" s="73">
        <v>1</v>
      </c>
      <c r="M2471" s="1">
        <v>1</v>
      </c>
      <c r="N2471" s="1" t="s">
        <v>1375</v>
      </c>
      <c r="O2471" s="1" t="s">
        <v>1692</v>
      </c>
      <c r="P2471" s="1">
        <v>50203010</v>
      </c>
      <c r="Q2471" s="73">
        <v>2214783640</v>
      </c>
      <c r="R2471" s="74">
        <v>295.89</v>
      </c>
      <c r="S2471" s="1" t="s">
        <v>1448</v>
      </c>
      <c r="T2471" s="75">
        <v>1</v>
      </c>
      <c r="U2471" s="76">
        <v>655332331239.59998</v>
      </c>
      <c r="V2471" s="77">
        <v>655332331239.59998</v>
      </c>
      <c r="W2471" s="77">
        <v>759065101544.18994</v>
      </c>
      <c r="X2471" s="76">
        <v>1.0273440536887</v>
      </c>
      <c r="Y2471" s="71">
        <v>1</v>
      </c>
      <c r="Z2471" s="71">
        <v>0</v>
      </c>
      <c r="AA2471" s="71">
        <v>0</v>
      </c>
      <c r="AB2471" s="71">
        <v>0</v>
      </c>
      <c r="AC2471" s="73">
        <v>0</v>
      </c>
      <c r="AD2471" s="73">
        <v>1</v>
      </c>
      <c r="AE2471" s="1" t="s">
        <v>1475</v>
      </c>
      <c r="AF2471" s="1" t="s">
        <v>1450</v>
      </c>
      <c r="AG2471" s="1" t="s">
        <v>1585</v>
      </c>
      <c r="AI2471" s="2" t="str">
        <f>INDEX('ISO2-ISO3'!$D$1:$D$249, MATCH($N2471, 'ISO2-ISO3'!$C$1:$C$249, 0))</f>
        <v>USA</v>
      </c>
      <c r="AJ2471" s="2" t="str">
        <f>INDEX('WB Country Groups'!$C$2:$C$219, MATCH($AI2471, 'WB Country Groups'!$B$2:$B$219, 0))</f>
        <v>North America</v>
      </c>
    </row>
    <row r="2472" spans="1:36">
      <c r="A2472" s="70">
        <v>45169</v>
      </c>
      <c r="B2472" s="70">
        <v>45169</v>
      </c>
      <c r="C2472" s="71">
        <v>892400</v>
      </c>
      <c r="D2472" s="1" t="s">
        <v>10562</v>
      </c>
      <c r="E2472" s="71">
        <v>7031702</v>
      </c>
      <c r="G2472" s="1" t="s">
        <v>10563</v>
      </c>
      <c r="H2472" s="72" t="s">
        <v>10564</v>
      </c>
      <c r="I2472" s="1" t="s">
        <v>10565</v>
      </c>
      <c r="J2472" s="73">
        <v>0.7</v>
      </c>
      <c r="K2472" s="73">
        <v>0.3</v>
      </c>
      <c r="L2472" s="73">
        <v>0.06</v>
      </c>
      <c r="M2472" s="1">
        <v>0.2</v>
      </c>
      <c r="N2472" s="1" t="s">
        <v>975</v>
      </c>
      <c r="O2472" s="1" t="s">
        <v>1474</v>
      </c>
      <c r="P2472" s="1">
        <v>45301020</v>
      </c>
      <c r="Q2472" s="73">
        <v>7581510506</v>
      </c>
      <c r="R2472" s="74">
        <v>26.55</v>
      </c>
      <c r="S2472" s="1" t="s">
        <v>3323</v>
      </c>
      <c r="T2472" s="75">
        <v>7.2785000000000002</v>
      </c>
      <c r="U2472" s="76">
        <v>1659318023.7765999</v>
      </c>
      <c r="V2472" s="77">
        <v>1659318023.7765999</v>
      </c>
      <c r="W2472" s="77">
        <v>27610916563.921398</v>
      </c>
      <c r="X2472" s="76">
        <v>2.6012611061999999E-3</v>
      </c>
      <c r="Y2472" s="71">
        <v>1</v>
      </c>
      <c r="Z2472" s="71">
        <v>0</v>
      </c>
      <c r="AA2472" s="71">
        <v>0</v>
      </c>
      <c r="AB2472" s="71">
        <v>0</v>
      </c>
      <c r="AC2472" s="73">
        <v>0</v>
      </c>
      <c r="AD2472" s="73">
        <v>1</v>
      </c>
      <c r="AE2472" s="1" t="s">
        <v>3324</v>
      </c>
      <c r="AF2472" s="1" t="s">
        <v>1450</v>
      </c>
      <c r="AG2472" s="1" t="s">
        <v>1585</v>
      </c>
      <c r="AI2472" s="2" t="str">
        <f>INDEX('ISO2-ISO3'!$D$1:$D$249, MATCH($N2472, 'ISO2-ISO3'!$C$1:$C$249, 0))</f>
        <v>CHN</v>
      </c>
      <c r="AJ2472" s="2" t="str">
        <f>INDEX('WB Country Groups'!$C$2:$C$219, MATCH($AI2472, 'WB Country Groups'!$B$2:$B$219, 0))</f>
        <v>East Asia &amp; Pacific</v>
      </c>
    </row>
    <row r="2473" spans="1:36">
      <c r="A2473" s="70">
        <v>45169</v>
      </c>
      <c r="B2473" s="70">
        <v>45169</v>
      </c>
      <c r="C2473" s="71">
        <v>892400</v>
      </c>
      <c r="D2473" s="1" t="s">
        <v>10566</v>
      </c>
      <c r="E2473" s="71">
        <v>7044101</v>
      </c>
      <c r="F2473" s="1">
        <v>848637104</v>
      </c>
      <c r="G2473" s="1" t="s">
        <v>10567</v>
      </c>
      <c r="H2473" s="72" t="s">
        <v>10568</v>
      </c>
      <c r="I2473" s="1" t="s">
        <v>10569</v>
      </c>
      <c r="J2473" s="73">
        <v>0.95</v>
      </c>
      <c r="K2473" s="73">
        <v>0.95</v>
      </c>
      <c r="L2473" s="73">
        <v>0.95</v>
      </c>
      <c r="M2473" s="1">
        <v>1</v>
      </c>
      <c r="N2473" s="1" t="s">
        <v>1375</v>
      </c>
      <c r="O2473" s="1" t="s">
        <v>1474</v>
      </c>
      <c r="P2473" s="1">
        <v>45103010</v>
      </c>
      <c r="Q2473" s="73">
        <v>165500000</v>
      </c>
      <c r="R2473" s="74">
        <v>121.26</v>
      </c>
      <c r="S2473" s="1" t="s">
        <v>1448</v>
      </c>
      <c r="T2473" s="75">
        <v>1</v>
      </c>
      <c r="U2473" s="76">
        <v>19065103500</v>
      </c>
      <c r="V2473" s="77">
        <v>19065103500</v>
      </c>
      <c r="W2473" s="77">
        <v>20068530000</v>
      </c>
      <c r="X2473" s="76">
        <v>2.9887768052899999E-2</v>
      </c>
      <c r="Y2473" s="71">
        <v>0</v>
      </c>
      <c r="Z2473" s="71">
        <v>1</v>
      </c>
      <c r="AA2473" s="71">
        <v>0</v>
      </c>
      <c r="AB2473" s="71">
        <v>0</v>
      </c>
      <c r="AC2473" s="73">
        <v>0</v>
      </c>
      <c r="AD2473" s="73">
        <v>1</v>
      </c>
      <c r="AE2473" s="1" t="s">
        <v>1475</v>
      </c>
      <c r="AF2473" s="1" t="s">
        <v>1450</v>
      </c>
      <c r="AG2473" s="1" t="s">
        <v>1451</v>
      </c>
      <c r="AI2473" s="2" t="str">
        <f>INDEX('ISO2-ISO3'!$D$1:$D$249, MATCH($N2473, 'ISO2-ISO3'!$C$1:$C$249, 0))</f>
        <v>USA</v>
      </c>
      <c r="AJ2473" s="2" t="str">
        <f>INDEX('WB Country Groups'!$C$2:$C$219, MATCH($AI2473, 'WB Country Groups'!$B$2:$B$219, 0))</f>
        <v>North America</v>
      </c>
    </row>
    <row r="2474" spans="1:36">
      <c r="A2474" s="70">
        <v>45169</v>
      </c>
      <c r="B2474" s="70">
        <v>45169</v>
      </c>
      <c r="C2474" s="71">
        <v>892400</v>
      </c>
      <c r="D2474" s="1" t="s">
        <v>10570</v>
      </c>
      <c r="E2474" s="71">
        <v>7045901</v>
      </c>
      <c r="G2474" s="1" t="s">
        <v>10571</v>
      </c>
      <c r="H2474" s="72" t="s">
        <v>10572</v>
      </c>
      <c r="I2474" s="1" t="s">
        <v>10573</v>
      </c>
      <c r="J2474" s="73">
        <v>0.25</v>
      </c>
      <c r="K2474" s="73">
        <v>0.25</v>
      </c>
      <c r="L2474" s="73">
        <v>0.25</v>
      </c>
      <c r="M2474" s="1">
        <v>1</v>
      </c>
      <c r="N2474" s="1" t="s">
        <v>1158</v>
      </c>
      <c r="O2474" s="1" t="s">
        <v>1447</v>
      </c>
      <c r="P2474" s="1">
        <v>35102020</v>
      </c>
      <c r="Q2474" s="73">
        <v>8806991463</v>
      </c>
      <c r="R2474" s="74">
        <v>5.95</v>
      </c>
      <c r="S2474" s="1" t="s">
        <v>2074</v>
      </c>
      <c r="T2474" s="75">
        <v>4.6399999999999997</v>
      </c>
      <c r="U2474" s="76">
        <v>2823362026.1233802</v>
      </c>
      <c r="V2474" s="77">
        <v>2823362026.1233802</v>
      </c>
      <c r="W2474" s="77">
        <v>11293448104.4935</v>
      </c>
      <c r="X2474" s="76">
        <v>4.4260965782999999E-3</v>
      </c>
      <c r="Y2474" s="71">
        <v>1</v>
      </c>
      <c r="Z2474" s="71">
        <v>0</v>
      </c>
      <c r="AA2474" s="71">
        <v>0</v>
      </c>
      <c r="AB2474" s="71">
        <v>0</v>
      </c>
      <c r="AC2474" s="73">
        <v>0</v>
      </c>
      <c r="AD2474" s="73">
        <v>1</v>
      </c>
      <c r="AE2474" s="1" t="s">
        <v>2075</v>
      </c>
      <c r="AF2474" s="1" t="s">
        <v>1450</v>
      </c>
      <c r="AG2474" s="1" t="s">
        <v>1451</v>
      </c>
      <c r="AI2474" s="2" t="str">
        <f>INDEX('ISO2-ISO3'!$D$1:$D$249, MATCH($N2474, 'ISO2-ISO3'!$C$1:$C$249, 0))</f>
        <v>MYS</v>
      </c>
      <c r="AJ2474" s="2" t="str">
        <f>INDEX('WB Country Groups'!$C$2:$C$219, MATCH($AI2474, 'WB Country Groups'!$B$2:$B$219, 0))</f>
        <v>East Asia &amp; Pacific</v>
      </c>
    </row>
    <row r="2475" spans="1:36">
      <c r="A2475" s="70">
        <v>45169</v>
      </c>
      <c r="B2475" s="70">
        <v>45169</v>
      </c>
      <c r="C2475" s="71">
        <v>892400</v>
      </c>
      <c r="D2475" s="1" t="s">
        <v>10574</v>
      </c>
      <c r="E2475" s="71">
        <v>7052201</v>
      </c>
      <c r="F2475" s="1" t="s">
        <v>10575</v>
      </c>
      <c r="G2475" s="1" t="s">
        <v>10576</v>
      </c>
      <c r="H2475" s="72" t="s">
        <v>10577</v>
      </c>
      <c r="I2475" s="1" t="s">
        <v>10578</v>
      </c>
      <c r="J2475" s="73">
        <v>1</v>
      </c>
      <c r="K2475" s="73">
        <v>1</v>
      </c>
      <c r="L2475" s="73">
        <v>1</v>
      </c>
      <c r="M2475" s="1">
        <v>1</v>
      </c>
      <c r="N2475" s="1" t="s">
        <v>1375</v>
      </c>
      <c r="O2475" s="1" t="s">
        <v>1564</v>
      </c>
      <c r="P2475" s="1">
        <v>60105010</v>
      </c>
      <c r="Q2475" s="73">
        <v>380779861</v>
      </c>
      <c r="R2475" s="74">
        <v>17.52</v>
      </c>
      <c r="S2475" s="1" t="s">
        <v>1448</v>
      </c>
      <c r="T2475" s="75">
        <v>1</v>
      </c>
      <c r="U2475" s="76">
        <v>6671263164.7200003</v>
      </c>
      <c r="V2475" s="77">
        <v>6671263164.7200003</v>
      </c>
      <c r="W2475" s="77">
        <v>6671263164.7200003</v>
      </c>
      <c r="X2475" s="76">
        <v>1.04583311644E-2</v>
      </c>
      <c r="Y2475" s="71">
        <v>0</v>
      </c>
      <c r="Z2475" s="71">
        <v>1</v>
      </c>
      <c r="AA2475" s="71">
        <v>0</v>
      </c>
      <c r="AB2475" s="71">
        <v>0</v>
      </c>
      <c r="AC2475" s="73">
        <v>1</v>
      </c>
      <c r="AD2475" s="73">
        <v>0</v>
      </c>
      <c r="AE2475" s="1" t="s">
        <v>1449</v>
      </c>
      <c r="AF2475" s="1" t="s">
        <v>1450</v>
      </c>
      <c r="AG2475" s="1" t="s">
        <v>1451</v>
      </c>
      <c r="AI2475" s="2" t="str">
        <f>INDEX('ISO2-ISO3'!$D$1:$D$249, MATCH($N2475, 'ISO2-ISO3'!$C$1:$C$249, 0))</f>
        <v>USA</v>
      </c>
      <c r="AJ2475" s="2" t="str">
        <f>INDEX('WB Country Groups'!$C$2:$C$219, MATCH($AI2475, 'WB Country Groups'!$B$2:$B$219, 0))</f>
        <v>North America</v>
      </c>
    </row>
    <row r="2476" spans="1:36">
      <c r="A2476" s="70">
        <v>45169</v>
      </c>
      <c r="B2476" s="70">
        <v>45169</v>
      </c>
      <c r="C2476" s="71">
        <v>892400</v>
      </c>
      <c r="D2476" s="1" t="s">
        <v>10579</v>
      </c>
      <c r="E2476" s="71">
        <v>7052301</v>
      </c>
      <c r="F2476" s="1" t="s">
        <v>10580</v>
      </c>
      <c r="G2476" s="1" t="s">
        <v>10581</v>
      </c>
      <c r="H2476" s="72" t="s">
        <v>10582</v>
      </c>
      <c r="I2476" s="1" t="s">
        <v>10583</v>
      </c>
      <c r="J2476" s="73">
        <v>1</v>
      </c>
      <c r="K2476" s="73">
        <v>1</v>
      </c>
      <c r="L2476" s="73">
        <v>1</v>
      </c>
      <c r="M2476" s="1">
        <v>1</v>
      </c>
      <c r="N2476" s="1" t="s">
        <v>1375</v>
      </c>
      <c r="O2476" s="1" t="s">
        <v>1474</v>
      </c>
      <c r="P2476" s="1">
        <v>45103020</v>
      </c>
      <c r="Q2476" s="73">
        <v>203740103</v>
      </c>
      <c r="R2476" s="74">
        <v>588.83000000000004</v>
      </c>
      <c r="S2476" s="1" t="s">
        <v>1448</v>
      </c>
      <c r="T2476" s="75">
        <v>1</v>
      </c>
      <c r="U2476" s="76">
        <v>119968284849.49001</v>
      </c>
      <c r="V2476" s="77">
        <v>119968284849.49001</v>
      </c>
      <c r="W2476" s="77">
        <v>119968284849.49001</v>
      </c>
      <c r="X2476" s="76">
        <v>0.18807053794859999</v>
      </c>
      <c r="Y2476" s="71">
        <v>1</v>
      </c>
      <c r="Z2476" s="71">
        <v>0</v>
      </c>
      <c r="AA2476" s="71">
        <v>0</v>
      </c>
      <c r="AB2476" s="71">
        <v>0</v>
      </c>
      <c r="AC2476" s="73">
        <v>0</v>
      </c>
      <c r="AD2476" s="73">
        <v>1</v>
      </c>
      <c r="AE2476" s="1" t="s">
        <v>1449</v>
      </c>
      <c r="AF2476" s="1" t="s">
        <v>1450</v>
      </c>
      <c r="AG2476" s="1" t="s">
        <v>1451</v>
      </c>
      <c r="AI2476" s="2" t="str">
        <f>INDEX('ISO2-ISO3'!$D$1:$D$249, MATCH($N2476, 'ISO2-ISO3'!$C$1:$C$249, 0))</f>
        <v>USA</v>
      </c>
      <c r="AJ2476" s="2" t="str">
        <f>INDEX('WB Country Groups'!$C$2:$C$219, MATCH($AI2476, 'WB Country Groups'!$B$2:$B$219, 0))</f>
        <v>North America</v>
      </c>
    </row>
    <row r="2477" spans="1:36">
      <c r="A2477" s="70">
        <v>45169</v>
      </c>
      <c r="B2477" s="70">
        <v>45169</v>
      </c>
      <c r="C2477" s="71">
        <v>892400</v>
      </c>
      <c r="D2477" s="1" t="s">
        <v>10584</v>
      </c>
      <c r="E2477" s="71">
        <v>7053501</v>
      </c>
      <c r="G2477" s="1" t="s">
        <v>10585</v>
      </c>
      <c r="H2477" s="72" t="s">
        <v>10586</v>
      </c>
      <c r="I2477" s="1" t="s">
        <v>10587</v>
      </c>
      <c r="J2477" s="73">
        <v>1</v>
      </c>
      <c r="K2477" s="73">
        <v>0.33</v>
      </c>
      <c r="L2477" s="73">
        <v>0.33</v>
      </c>
      <c r="M2477" s="1">
        <v>1</v>
      </c>
      <c r="N2477" s="1" t="s">
        <v>1115</v>
      </c>
      <c r="O2477" s="1" t="s">
        <v>1467</v>
      </c>
      <c r="P2477" s="1">
        <v>20302010</v>
      </c>
      <c r="Q2477" s="73">
        <v>437143500</v>
      </c>
      <c r="R2477" s="74">
        <v>3001</v>
      </c>
      <c r="S2477" s="1" t="s">
        <v>1479</v>
      </c>
      <c r="T2477" s="75">
        <v>145.58500000000001</v>
      </c>
      <c r="U2477" s="76">
        <v>2973632739.3275399</v>
      </c>
      <c r="V2477" s="77">
        <v>2973632739.3275399</v>
      </c>
      <c r="W2477" s="77">
        <v>9011008300.9925499</v>
      </c>
      <c r="X2477" s="76">
        <v>4.6616712878999999E-3</v>
      </c>
      <c r="Y2477" s="71">
        <v>0</v>
      </c>
      <c r="Z2477" s="71">
        <v>1</v>
      </c>
      <c r="AA2477" s="71">
        <v>0</v>
      </c>
      <c r="AB2477" s="71">
        <v>0</v>
      </c>
      <c r="AC2477" s="73">
        <v>0.65</v>
      </c>
      <c r="AD2477" s="73">
        <v>0.35</v>
      </c>
      <c r="AE2477" s="1" t="s">
        <v>1480</v>
      </c>
      <c r="AF2477" s="1" t="s">
        <v>1450</v>
      </c>
      <c r="AG2477" s="1" t="s">
        <v>1451</v>
      </c>
      <c r="AI2477" s="2" t="str">
        <f>INDEX('ISO2-ISO3'!$D$1:$D$249, MATCH($N2477, 'ISO2-ISO3'!$C$1:$C$249, 0))</f>
        <v>JPN</v>
      </c>
      <c r="AJ2477" s="2" t="str">
        <f>INDEX('WB Country Groups'!$C$2:$C$219, MATCH($AI2477, 'WB Country Groups'!$B$2:$B$219, 0))</f>
        <v>East Asia &amp; Pacific</v>
      </c>
    </row>
    <row r="2478" spans="1:36">
      <c r="A2478" s="70">
        <v>45169</v>
      </c>
      <c r="B2478" s="70">
        <v>45169</v>
      </c>
      <c r="C2478" s="71">
        <v>892400</v>
      </c>
      <c r="D2478" s="1" t="s">
        <v>10588</v>
      </c>
      <c r="E2478" s="71">
        <v>7059301</v>
      </c>
      <c r="F2478" s="1">
        <v>697435105</v>
      </c>
      <c r="G2478" s="1" t="s">
        <v>10589</v>
      </c>
      <c r="H2478" s="72" t="s">
        <v>10590</v>
      </c>
      <c r="I2478" s="1" t="s">
        <v>10591</v>
      </c>
      <c r="J2478" s="73">
        <v>1</v>
      </c>
      <c r="K2478" s="73">
        <v>1</v>
      </c>
      <c r="L2478" s="73">
        <v>1</v>
      </c>
      <c r="M2478" s="1">
        <v>1</v>
      </c>
      <c r="N2478" s="1" t="s">
        <v>1375</v>
      </c>
      <c r="O2478" s="1" t="s">
        <v>1474</v>
      </c>
      <c r="P2478" s="1">
        <v>45103020</v>
      </c>
      <c r="Q2478" s="73">
        <v>302607942</v>
      </c>
      <c r="R2478" s="74">
        <v>243.3</v>
      </c>
      <c r="S2478" s="1" t="s">
        <v>1448</v>
      </c>
      <c r="T2478" s="75">
        <v>1</v>
      </c>
      <c r="U2478" s="76">
        <v>73624512288.600006</v>
      </c>
      <c r="V2478" s="77">
        <v>73624512288.600006</v>
      </c>
      <c r="W2478" s="77">
        <v>73624512288.600006</v>
      </c>
      <c r="X2478" s="76">
        <v>0.11541885132140001</v>
      </c>
      <c r="Y2478" s="71">
        <v>1</v>
      </c>
      <c r="Z2478" s="71">
        <v>0</v>
      </c>
      <c r="AA2478" s="71">
        <v>0</v>
      </c>
      <c r="AB2478" s="71">
        <v>0</v>
      </c>
      <c r="AC2478" s="73">
        <v>0</v>
      </c>
      <c r="AD2478" s="73">
        <v>1</v>
      </c>
      <c r="AE2478" s="1" t="s">
        <v>1475</v>
      </c>
      <c r="AF2478" s="1" t="s">
        <v>1450</v>
      </c>
      <c r="AG2478" s="1" t="s">
        <v>1451</v>
      </c>
      <c r="AI2478" s="2" t="str">
        <f>INDEX('ISO2-ISO3'!$D$1:$D$249, MATCH($N2478, 'ISO2-ISO3'!$C$1:$C$249, 0))</f>
        <v>USA</v>
      </c>
      <c r="AJ2478" s="2" t="str">
        <f>INDEX('WB Country Groups'!$C$2:$C$219, MATCH($AI2478, 'WB Country Groups'!$B$2:$B$219, 0))</f>
        <v>North America</v>
      </c>
    </row>
    <row r="2479" spans="1:36">
      <c r="A2479" s="70">
        <v>45169</v>
      </c>
      <c r="B2479" s="70">
        <v>45169</v>
      </c>
      <c r="C2479" s="71">
        <v>892400</v>
      </c>
      <c r="D2479" s="1" t="s">
        <v>10592</v>
      </c>
      <c r="E2479" s="71">
        <v>7059901</v>
      </c>
      <c r="F2479" s="1">
        <v>500754106</v>
      </c>
      <c r="G2479" s="1" t="s">
        <v>10593</v>
      </c>
      <c r="H2479" s="72" t="s">
        <v>10594</v>
      </c>
      <c r="I2479" s="1" t="s">
        <v>10595</v>
      </c>
      <c r="J2479" s="73">
        <v>0.65</v>
      </c>
      <c r="K2479" s="73">
        <v>0.65</v>
      </c>
      <c r="L2479" s="73">
        <v>0.65</v>
      </c>
      <c r="M2479" s="1">
        <v>1</v>
      </c>
      <c r="N2479" s="1" t="s">
        <v>1375</v>
      </c>
      <c r="O2479" s="1" t="s">
        <v>1499</v>
      </c>
      <c r="P2479" s="1">
        <v>30202030</v>
      </c>
      <c r="Q2479" s="73">
        <v>1226998926</v>
      </c>
      <c r="R2479" s="74">
        <v>33.090000000000003</v>
      </c>
      <c r="S2479" s="1" t="s">
        <v>1448</v>
      </c>
      <c r="T2479" s="75">
        <v>1</v>
      </c>
      <c r="U2479" s="76">
        <v>26390906399.870998</v>
      </c>
      <c r="V2479" s="77">
        <v>26390906399.870998</v>
      </c>
      <c r="W2479" s="77">
        <v>40601394461.339996</v>
      </c>
      <c r="X2479" s="76">
        <v>4.1372200742900003E-2</v>
      </c>
      <c r="Y2479" s="71">
        <v>1</v>
      </c>
      <c r="Z2479" s="71">
        <v>0</v>
      </c>
      <c r="AA2479" s="71">
        <v>0</v>
      </c>
      <c r="AB2479" s="71">
        <v>0</v>
      </c>
      <c r="AC2479" s="73">
        <v>1</v>
      </c>
      <c r="AD2479" s="73">
        <v>0</v>
      </c>
      <c r="AE2479" s="1" t="s">
        <v>1475</v>
      </c>
      <c r="AF2479" s="1" t="s">
        <v>1450</v>
      </c>
      <c r="AG2479" s="1" t="s">
        <v>1451</v>
      </c>
      <c r="AI2479" s="2" t="str">
        <f>INDEX('ISO2-ISO3'!$D$1:$D$249, MATCH($N2479, 'ISO2-ISO3'!$C$1:$C$249, 0))</f>
        <v>USA</v>
      </c>
      <c r="AJ2479" s="2" t="str">
        <f>INDEX('WB Country Groups'!$C$2:$C$219, MATCH($AI2479, 'WB Country Groups'!$B$2:$B$219, 0))</f>
        <v>North America</v>
      </c>
    </row>
    <row r="2480" spans="1:36">
      <c r="A2480" s="70">
        <v>45169</v>
      </c>
      <c r="B2480" s="70">
        <v>45169</v>
      </c>
      <c r="C2480" s="71">
        <v>892400</v>
      </c>
      <c r="D2480" s="1" t="s">
        <v>10596</v>
      </c>
      <c r="E2480" s="71">
        <v>7060701</v>
      </c>
      <c r="F2480" s="1" t="s">
        <v>10597</v>
      </c>
      <c r="G2480" s="1" t="s">
        <v>10598</v>
      </c>
      <c r="H2480" s="72" t="s">
        <v>10599</v>
      </c>
      <c r="I2480" s="1" t="s">
        <v>10600</v>
      </c>
      <c r="J2480" s="73">
        <v>1</v>
      </c>
      <c r="K2480" s="73">
        <v>1</v>
      </c>
      <c r="L2480" s="73">
        <v>1</v>
      </c>
      <c r="M2480" s="1">
        <v>1</v>
      </c>
      <c r="N2480" s="1" t="s">
        <v>1375</v>
      </c>
      <c r="O2480" s="1" t="s">
        <v>1564</v>
      </c>
      <c r="P2480" s="1">
        <v>60101010</v>
      </c>
      <c r="Q2480" s="73">
        <v>213890620</v>
      </c>
      <c r="R2480" s="74">
        <v>65.05</v>
      </c>
      <c r="S2480" s="1" t="s">
        <v>1448</v>
      </c>
      <c r="T2480" s="75">
        <v>1</v>
      </c>
      <c r="U2480" s="76">
        <v>13913584831</v>
      </c>
      <c r="V2480" s="77">
        <v>13913584831</v>
      </c>
      <c r="W2480" s="77">
        <v>13913584831</v>
      </c>
      <c r="X2480" s="76">
        <v>2.1811892928599998E-2</v>
      </c>
      <c r="Y2480" s="71">
        <v>0</v>
      </c>
      <c r="Z2480" s="71">
        <v>1</v>
      </c>
      <c r="AA2480" s="71">
        <v>0</v>
      </c>
      <c r="AB2480" s="71">
        <v>0</v>
      </c>
      <c r="AC2480" s="73">
        <v>1</v>
      </c>
      <c r="AD2480" s="73">
        <v>0</v>
      </c>
      <c r="AE2480" s="1" t="s">
        <v>1449</v>
      </c>
      <c r="AF2480" s="1" t="s">
        <v>1450</v>
      </c>
      <c r="AG2480" s="1" t="s">
        <v>1451</v>
      </c>
      <c r="AI2480" s="2" t="str">
        <f>INDEX('ISO2-ISO3'!$D$1:$D$249, MATCH($N2480, 'ISO2-ISO3'!$C$1:$C$249, 0))</f>
        <v>USA</v>
      </c>
      <c r="AJ2480" s="2" t="str">
        <f>INDEX('WB Country Groups'!$C$2:$C$219, MATCH($AI2480, 'WB Country Groups'!$B$2:$B$219, 0))</f>
        <v>North America</v>
      </c>
    </row>
    <row r="2481" spans="1:36">
      <c r="A2481" s="70">
        <v>45169</v>
      </c>
      <c r="B2481" s="70">
        <v>45169</v>
      </c>
      <c r="C2481" s="71">
        <v>892400</v>
      </c>
      <c r="D2481" s="1" t="s">
        <v>10601</v>
      </c>
      <c r="E2481" s="71">
        <v>7065602</v>
      </c>
      <c r="G2481" s="1" t="s">
        <v>10602</v>
      </c>
      <c r="H2481" s="72" t="s">
        <v>10603</v>
      </c>
      <c r="I2481" s="1" t="s">
        <v>10604</v>
      </c>
      <c r="J2481" s="73">
        <v>0.45</v>
      </c>
      <c r="K2481" s="73">
        <v>0.3</v>
      </c>
      <c r="L2481" s="73">
        <v>0.06</v>
      </c>
      <c r="M2481" s="1">
        <v>0.2</v>
      </c>
      <c r="N2481" s="1" t="s">
        <v>975</v>
      </c>
      <c r="O2481" s="1" t="s">
        <v>1484</v>
      </c>
      <c r="P2481" s="1">
        <v>40201020</v>
      </c>
      <c r="Q2481" s="73">
        <v>8830692012</v>
      </c>
      <c r="R2481" s="74">
        <v>3.68</v>
      </c>
      <c r="S2481" s="1" t="s">
        <v>3323</v>
      </c>
      <c r="T2481" s="75">
        <v>7.2785000000000002</v>
      </c>
      <c r="U2481" s="76">
        <v>267887174.03992599</v>
      </c>
      <c r="V2481" s="77">
        <v>267887174.03992599</v>
      </c>
      <c r="W2481" s="77">
        <v>4457620724.2819099</v>
      </c>
      <c r="X2481" s="76">
        <v>4.1995836650000001E-4</v>
      </c>
      <c r="Y2481" s="71">
        <v>0</v>
      </c>
      <c r="Z2481" s="71">
        <v>1</v>
      </c>
      <c r="AA2481" s="71">
        <v>0</v>
      </c>
      <c r="AB2481" s="71">
        <v>0</v>
      </c>
      <c r="AC2481" s="73">
        <v>1</v>
      </c>
      <c r="AD2481" s="73">
        <v>0</v>
      </c>
      <c r="AE2481" s="1" t="s">
        <v>3324</v>
      </c>
      <c r="AF2481" s="1" t="s">
        <v>1450</v>
      </c>
      <c r="AG2481" s="1" t="s">
        <v>1585</v>
      </c>
      <c r="AI2481" s="2" t="str">
        <f>INDEX('ISO2-ISO3'!$D$1:$D$249, MATCH($N2481, 'ISO2-ISO3'!$C$1:$C$249, 0))</f>
        <v>CHN</v>
      </c>
      <c r="AJ2481" s="2" t="str">
        <f>INDEX('WB Country Groups'!$C$2:$C$219, MATCH($AI2481, 'WB Country Groups'!$B$2:$B$219, 0))</f>
        <v>East Asia &amp; Pacific</v>
      </c>
    </row>
    <row r="2482" spans="1:36">
      <c r="A2482" s="70">
        <v>45169</v>
      </c>
      <c r="B2482" s="70">
        <v>45169</v>
      </c>
      <c r="C2482" s="71">
        <v>892400</v>
      </c>
      <c r="D2482" s="1" t="s">
        <v>10605</v>
      </c>
      <c r="E2482" s="71">
        <v>7065702</v>
      </c>
      <c r="G2482" s="1" t="s">
        <v>10606</v>
      </c>
      <c r="H2482" s="72" t="s">
        <v>10607</v>
      </c>
      <c r="I2482" s="1" t="s">
        <v>10608</v>
      </c>
      <c r="J2482" s="73">
        <v>0.65</v>
      </c>
      <c r="K2482" s="73">
        <v>0.3</v>
      </c>
      <c r="L2482" s="73">
        <v>0.06</v>
      </c>
      <c r="M2482" s="1">
        <v>0.2</v>
      </c>
      <c r="N2482" s="1" t="s">
        <v>975</v>
      </c>
      <c r="O2482" s="1" t="s">
        <v>1462</v>
      </c>
      <c r="P2482" s="1">
        <v>15101010</v>
      </c>
      <c r="Q2482" s="73">
        <v>8831250228</v>
      </c>
      <c r="R2482" s="74">
        <v>2.39</v>
      </c>
      <c r="S2482" s="1" t="s">
        <v>3323</v>
      </c>
      <c r="T2482" s="75">
        <v>7.2785000000000002</v>
      </c>
      <c r="U2482" s="76">
        <v>173992070.16489699</v>
      </c>
      <c r="V2482" s="77">
        <v>173992070.16489699</v>
      </c>
      <c r="W2482" s="77">
        <v>2895213854.89013</v>
      </c>
      <c r="X2482" s="76">
        <v>2.7276194099999998E-4</v>
      </c>
      <c r="Y2482" s="71">
        <v>0</v>
      </c>
      <c r="Z2482" s="71">
        <v>1</v>
      </c>
      <c r="AA2482" s="71">
        <v>0</v>
      </c>
      <c r="AB2482" s="71">
        <v>0</v>
      </c>
      <c r="AC2482" s="73">
        <v>0</v>
      </c>
      <c r="AD2482" s="73">
        <v>1</v>
      </c>
      <c r="AE2482" s="1" t="s">
        <v>3324</v>
      </c>
      <c r="AF2482" s="1" t="s">
        <v>1450</v>
      </c>
      <c r="AG2482" s="1" t="s">
        <v>1585</v>
      </c>
      <c r="AI2482" s="2" t="str">
        <f>INDEX('ISO2-ISO3'!$D$1:$D$249, MATCH($N2482, 'ISO2-ISO3'!$C$1:$C$249, 0))</f>
        <v>CHN</v>
      </c>
      <c r="AJ2482" s="2" t="str">
        <f>INDEX('WB Country Groups'!$C$2:$C$219, MATCH($AI2482, 'WB Country Groups'!$B$2:$B$219, 0))</f>
        <v>East Asia &amp; Pacific</v>
      </c>
    </row>
    <row r="2483" spans="1:36">
      <c r="A2483" s="70">
        <v>45169</v>
      </c>
      <c r="B2483" s="70">
        <v>45169</v>
      </c>
      <c r="C2483" s="71">
        <v>892400</v>
      </c>
      <c r="D2483" s="1" t="s">
        <v>10609</v>
      </c>
      <c r="E2483" s="71">
        <v>7080801</v>
      </c>
      <c r="G2483" s="1" t="s">
        <v>10610</v>
      </c>
      <c r="H2483" s="72" t="s">
        <v>10611</v>
      </c>
      <c r="I2483" s="1" t="s">
        <v>10612</v>
      </c>
      <c r="J2483" s="73">
        <v>0.3</v>
      </c>
      <c r="K2483" s="73">
        <v>0.3</v>
      </c>
      <c r="L2483" s="73">
        <v>0.3</v>
      </c>
      <c r="M2483" s="1">
        <v>1</v>
      </c>
      <c r="N2483" s="1" t="s">
        <v>1058</v>
      </c>
      <c r="O2483" s="1" t="s">
        <v>1692</v>
      </c>
      <c r="P2483" s="1">
        <v>50101020</v>
      </c>
      <c r="Q2483" s="73">
        <v>2974554993</v>
      </c>
      <c r="R2483" s="74">
        <v>1.754</v>
      </c>
      <c r="S2483" s="1" t="s">
        <v>1456</v>
      </c>
      <c r="T2483" s="75">
        <v>0.92136177270005104</v>
      </c>
      <c r="U2483" s="76">
        <v>1698801582.28157</v>
      </c>
      <c r="V2483" s="77">
        <v>1698801582.28157</v>
      </c>
      <c r="W2483" s="77">
        <v>5662671940.93857</v>
      </c>
      <c r="X2483" s="76">
        <v>2.6631582493E-3</v>
      </c>
      <c r="Y2483" s="71">
        <v>0</v>
      </c>
      <c r="Z2483" s="71">
        <v>1</v>
      </c>
      <c r="AA2483" s="71">
        <v>0</v>
      </c>
      <c r="AB2483" s="71">
        <v>0</v>
      </c>
      <c r="AC2483" s="73">
        <v>1</v>
      </c>
      <c r="AD2483" s="73">
        <v>0</v>
      </c>
      <c r="AE2483" s="1" t="s">
        <v>1523</v>
      </c>
      <c r="AF2483" s="1" t="s">
        <v>1470</v>
      </c>
      <c r="AG2483" s="1" t="s">
        <v>1451</v>
      </c>
      <c r="AI2483" s="2" t="str">
        <f>INDEX('ISO2-ISO3'!$D$1:$D$249, MATCH($N2483, 'ISO2-ISO3'!$C$1:$C$249, 0))</f>
        <v>DEU</v>
      </c>
      <c r="AJ2483" s="2" t="str">
        <f>INDEX('WB Country Groups'!$C$2:$C$219, MATCH($AI2483, 'WB Country Groups'!$B$2:$B$219, 0))</f>
        <v>Europe &amp; Central Asia</v>
      </c>
    </row>
    <row r="2484" spans="1:36">
      <c r="A2484" s="70">
        <v>45169</v>
      </c>
      <c r="B2484" s="70">
        <v>45169</v>
      </c>
      <c r="C2484" s="71">
        <v>892400</v>
      </c>
      <c r="D2484" s="1" t="s">
        <v>10613</v>
      </c>
      <c r="E2484" s="71">
        <v>7082701</v>
      </c>
      <c r="F2484" s="1" t="s">
        <v>10614</v>
      </c>
      <c r="G2484" s="1" t="s">
        <v>10615</v>
      </c>
      <c r="H2484" s="72" t="s">
        <v>10616</v>
      </c>
      <c r="I2484" s="1" t="s">
        <v>10617</v>
      </c>
      <c r="J2484" s="73">
        <v>0.7</v>
      </c>
      <c r="K2484" s="73">
        <v>0.7</v>
      </c>
      <c r="L2484" s="73">
        <v>0.7</v>
      </c>
      <c r="M2484" s="1">
        <v>1</v>
      </c>
      <c r="N2484" s="1" t="s">
        <v>975</v>
      </c>
      <c r="O2484" s="1" t="s">
        <v>1455</v>
      </c>
      <c r="P2484" s="1">
        <v>25503030</v>
      </c>
      <c r="Q2484" s="73">
        <v>508106650</v>
      </c>
      <c r="R2484" s="74">
        <v>15.79</v>
      </c>
      <c r="S2484" s="1" t="s">
        <v>1448</v>
      </c>
      <c r="T2484" s="75">
        <v>1</v>
      </c>
      <c r="U2484" s="76">
        <v>5616102802.4499998</v>
      </c>
      <c r="V2484" s="77">
        <v>5616102802.4499998</v>
      </c>
      <c r="W2484" s="77">
        <v>9251494267.6000004</v>
      </c>
      <c r="X2484" s="76">
        <v>8.8041891785E-3</v>
      </c>
      <c r="Y2484" s="71">
        <v>0</v>
      </c>
      <c r="Z2484" s="71">
        <v>1</v>
      </c>
      <c r="AA2484" s="71">
        <v>0</v>
      </c>
      <c r="AB2484" s="71">
        <v>0</v>
      </c>
      <c r="AC2484" s="73">
        <v>1</v>
      </c>
      <c r="AD2484" s="73">
        <v>0</v>
      </c>
      <c r="AE2484" s="1" t="s">
        <v>1449</v>
      </c>
      <c r="AF2484" s="1" t="s">
        <v>1450</v>
      </c>
      <c r="AG2484" s="1" t="s">
        <v>1585</v>
      </c>
      <c r="AI2484" s="2" t="str">
        <f>INDEX('ISO2-ISO3'!$D$1:$D$249, MATCH($N2484, 'ISO2-ISO3'!$C$1:$C$249, 0))</f>
        <v>CHN</v>
      </c>
      <c r="AJ2484" s="2" t="str">
        <f>INDEX('WB Country Groups'!$C$2:$C$219, MATCH($AI2484, 'WB Country Groups'!$B$2:$B$219, 0))</f>
        <v>East Asia &amp; Pacific</v>
      </c>
    </row>
    <row r="2485" spans="1:36">
      <c r="A2485" s="70">
        <v>45169</v>
      </c>
      <c r="B2485" s="70">
        <v>45169</v>
      </c>
      <c r="C2485" s="71">
        <v>892400</v>
      </c>
      <c r="D2485" s="1" t="s">
        <v>10618</v>
      </c>
      <c r="E2485" s="71">
        <v>7083401</v>
      </c>
      <c r="G2485" s="1" t="s">
        <v>10619</v>
      </c>
      <c r="H2485" s="72" t="s">
        <v>10620</v>
      </c>
      <c r="I2485" s="1" t="s">
        <v>10621</v>
      </c>
      <c r="J2485" s="73">
        <v>1</v>
      </c>
      <c r="K2485" s="73">
        <v>1</v>
      </c>
      <c r="L2485" s="73">
        <v>1</v>
      </c>
      <c r="M2485" s="1">
        <v>1</v>
      </c>
      <c r="N2485" s="1" t="s">
        <v>975</v>
      </c>
      <c r="O2485" s="1" t="s">
        <v>1484</v>
      </c>
      <c r="P2485" s="1">
        <v>40301040</v>
      </c>
      <c r="Q2485" s="73">
        <v>8726234000</v>
      </c>
      <c r="R2485" s="74">
        <v>2.67</v>
      </c>
      <c r="S2485" s="1" t="s">
        <v>1565</v>
      </c>
      <c r="T2485" s="75">
        <v>7.8417500000000002</v>
      </c>
      <c r="U2485" s="76">
        <v>2971153732.2663898</v>
      </c>
      <c r="V2485" s="77">
        <v>2971153732.2663898</v>
      </c>
      <c r="W2485" s="77">
        <v>31407533865.146099</v>
      </c>
      <c r="X2485" s="76">
        <v>4.6577850259000003E-3</v>
      </c>
      <c r="Y2485" s="71">
        <v>1</v>
      </c>
      <c r="Z2485" s="71">
        <v>0</v>
      </c>
      <c r="AA2485" s="71">
        <v>0</v>
      </c>
      <c r="AB2485" s="71">
        <v>0</v>
      </c>
      <c r="AC2485" s="73">
        <v>1</v>
      </c>
      <c r="AD2485" s="73">
        <v>0</v>
      </c>
      <c r="AE2485" s="1" t="s">
        <v>1566</v>
      </c>
      <c r="AF2485" s="1" t="s">
        <v>1450</v>
      </c>
      <c r="AG2485" s="1" t="s">
        <v>3494</v>
      </c>
      <c r="AI2485" s="2" t="str">
        <f>INDEX('ISO2-ISO3'!$D$1:$D$249, MATCH($N2485, 'ISO2-ISO3'!$C$1:$C$249, 0))</f>
        <v>CHN</v>
      </c>
      <c r="AJ2485" s="2" t="str">
        <f>INDEX('WB Country Groups'!$C$2:$C$219, MATCH($AI2485, 'WB Country Groups'!$B$2:$B$219, 0))</f>
        <v>East Asia &amp; Pacific</v>
      </c>
    </row>
    <row r="2486" spans="1:36">
      <c r="A2486" s="70">
        <v>45169</v>
      </c>
      <c r="B2486" s="70">
        <v>45169</v>
      </c>
      <c r="C2486" s="71">
        <v>892400</v>
      </c>
      <c r="D2486" s="1" t="s">
        <v>10622</v>
      </c>
      <c r="E2486" s="71">
        <v>7083404</v>
      </c>
      <c r="G2486" s="1" t="s">
        <v>10623</v>
      </c>
      <c r="H2486" s="72" t="s">
        <v>10624</v>
      </c>
      <c r="I2486" s="1" t="s">
        <v>10625</v>
      </c>
      <c r="J2486" s="73">
        <v>0.08</v>
      </c>
      <c r="K2486" s="73">
        <v>0.08</v>
      </c>
      <c r="L2486" s="73">
        <v>1.6E-2</v>
      </c>
      <c r="M2486" s="1">
        <v>0.2</v>
      </c>
      <c r="N2486" s="1" t="s">
        <v>975</v>
      </c>
      <c r="O2486" s="1" t="s">
        <v>1484</v>
      </c>
      <c r="P2486" s="1">
        <v>40301040</v>
      </c>
      <c r="Q2486" s="73">
        <v>35497756583</v>
      </c>
      <c r="R2486" s="74">
        <v>5.84</v>
      </c>
      <c r="S2486" s="1" t="s">
        <v>3323</v>
      </c>
      <c r="T2486" s="75">
        <v>7.2785000000000002</v>
      </c>
      <c r="U2486" s="76">
        <v>455713454.024252</v>
      </c>
      <c r="V2486" s="77">
        <v>455713454.024252</v>
      </c>
      <c r="W2486" s="77">
        <v>31407533865.146099</v>
      </c>
      <c r="X2486" s="76">
        <v>7.1440776669999995E-4</v>
      </c>
      <c r="Y2486" s="71">
        <v>1</v>
      </c>
      <c r="Z2486" s="71">
        <v>0</v>
      </c>
      <c r="AA2486" s="71">
        <v>0</v>
      </c>
      <c r="AB2486" s="71">
        <v>0</v>
      </c>
      <c r="AC2486" s="73">
        <v>1</v>
      </c>
      <c r="AD2486" s="73">
        <v>0</v>
      </c>
      <c r="AE2486" s="1" t="s">
        <v>3324</v>
      </c>
      <c r="AF2486" s="1" t="s">
        <v>1450</v>
      </c>
      <c r="AG2486" s="1" t="s">
        <v>1585</v>
      </c>
      <c r="AI2486" s="2" t="str">
        <f>INDEX('ISO2-ISO3'!$D$1:$D$249, MATCH($N2486, 'ISO2-ISO3'!$C$1:$C$249, 0))</f>
        <v>CHN</v>
      </c>
      <c r="AJ2486" s="2" t="str">
        <f>INDEX('WB Country Groups'!$C$2:$C$219, MATCH($AI2486, 'WB Country Groups'!$B$2:$B$219, 0))</f>
        <v>East Asia &amp; Pacific</v>
      </c>
    </row>
    <row r="2487" spans="1:36">
      <c r="A2487" s="70">
        <v>45169</v>
      </c>
      <c r="B2487" s="70">
        <v>45169</v>
      </c>
      <c r="C2487" s="71">
        <v>892400</v>
      </c>
      <c r="D2487" s="1" t="s">
        <v>10626</v>
      </c>
      <c r="E2487" s="71">
        <v>7083901</v>
      </c>
      <c r="F2487" s="1" t="s">
        <v>10627</v>
      </c>
      <c r="G2487" s="1" t="s">
        <v>10628</v>
      </c>
      <c r="H2487" s="72" t="s">
        <v>10629</v>
      </c>
      <c r="I2487" s="1" t="s">
        <v>10630</v>
      </c>
      <c r="J2487" s="73">
        <v>1</v>
      </c>
      <c r="K2487" s="73">
        <v>1</v>
      </c>
      <c r="L2487" s="73">
        <v>1</v>
      </c>
      <c r="M2487" s="1">
        <v>1</v>
      </c>
      <c r="N2487" s="1" t="s">
        <v>1375</v>
      </c>
      <c r="O2487" s="1" t="s">
        <v>1447</v>
      </c>
      <c r="P2487" s="1">
        <v>35201010</v>
      </c>
      <c r="Q2487" s="73">
        <v>1764141787</v>
      </c>
      <c r="R2487" s="74">
        <v>146.96</v>
      </c>
      <c r="S2487" s="1" t="s">
        <v>1448</v>
      </c>
      <c r="T2487" s="75">
        <v>1</v>
      </c>
      <c r="U2487" s="76">
        <v>259258277017.51999</v>
      </c>
      <c r="V2487" s="77">
        <v>259258277017.51999</v>
      </c>
      <c r="W2487" s="77">
        <v>259258277017.51999</v>
      </c>
      <c r="X2487" s="76">
        <v>0.40643111375219998</v>
      </c>
      <c r="Y2487" s="71">
        <v>1</v>
      </c>
      <c r="Z2487" s="71">
        <v>0</v>
      </c>
      <c r="AA2487" s="71">
        <v>0</v>
      </c>
      <c r="AB2487" s="71">
        <v>0</v>
      </c>
      <c r="AC2487" s="73">
        <v>1</v>
      </c>
      <c r="AD2487" s="73">
        <v>0</v>
      </c>
      <c r="AE2487" s="1" t="s">
        <v>1449</v>
      </c>
      <c r="AF2487" s="1" t="s">
        <v>1450</v>
      </c>
      <c r="AG2487" s="1" t="s">
        <v>1451</v>
      </c>
      <c r="AI2487" s="2" t="str">
        <f>INDEX('ISO2-ISO3'!$D$1:$D$249, MATCH($N2487, 'ISO2-ISO3'!$C$1:$C$249, 0))</f>
        <v>USA</v>
      </c>
      <c r="AJ2487" s="2" t="str">
        <f>INDEX('WB Country Groups'!$C$2:$C$219, MATCH($AI2487, 'WB Country Groups'!$B$2:$B$219, 0))</f>
        <v>North America</v>
      </c>
    </row>
    <row r="2488" spans="1:36">
      <c r="A2488" s="70">
        <v>45169</v>
      </c>
      <c r="B2488" s="70">
        <v>45169</v>
      </c>
      <c r="C2488" s="71">
        <v>892400</v>
      </c>
      <c r="D2488" s="1" t="s">
        <v>10631</v>
      </c>
      <c r="E2488" s="71">
        <v>7090901</v>
      </c>
      <c r="G2488" s="1" t="s">
        <v>10632</v>
      </c>
      <c r="H2488" s="72" t="s">
        <v>10633</v>
      </c>
      <c r="I2488" s="1" t="s">
        <v>10634</v>
      </c>
      <c r="J2488" s="73">
        <v>0.25</v>
      </c>
      <c r="K2488" s="73">
        <v>0.25</v>
      </c>
      <c r="L2488" s="73">
        <v>0.25</v>
      </c>
      <c r="M2488" s="1">
        <v>1</v>
      </c>
      <c r="N2488" s="1" t="s">
        <v>1058</v>
      </c>
      <c r="O2488" s="1" t="s">
        <v>1484</v>
      </c>
      <c r="P2488" s="1">
        <v>40301030</v>
      </c>
      <c r="Q2488" s="73">
        <v>253350943</v>
      </c>
      <c r="R2488" s="74">
        <v>62.05</v>
      </c>
      <c r="S2488" s="1" t="s">
        <v>1456</v>
      </c>
      <c r="T2488" s="75">
        <v>0.92136177270005104</v>
      </c>
      <c r="U2488" s="76">
        <v>4265541093.3430901</v>
      </c>
      <c r="V2488" s="77">
        <v>4265541093.3430901</v>
      </c>
      <c r="W2488" s="77">
        <v>17062164373.3724</v>
      </c>
      <c r="X2488" s="76">
        <v>6.6869557155999999E-3</v>
      </c>
      <c r="Y2488" s="71">
        <v>0</v>
      </c>
      <c r="Z2488" s="71">
        <v>1</v>
      </c>
      <c r="AA2488" s="71">
        <v>0</v>
      </c>
      <c r="AB2488" s="71">
        <v>0</v>
      </c>
      <c r="AC2488" s="73">
        <v>1</v>
      </c>
      <c r="AD2488" s="73">
        <v>0</v>
      </c>
      <c r="AE2488" s="1" t="s">
        <v>1523</v>
      </c>
      <c r="AF2488" s="1" t="s">
        <v>1524</v>
      </c>
      <c r="AG2488" s="1" t="s">
        <v>1451</v>
      </c>
      <c r="AI2488" s="2" t="str">
        <f>INDEX('ISO2-ISO3'!$D$1:$D$249, MATCH($N2488, 'ISO2-ISO3'!$C$1:$C$249, 0))</f>
        <v>DEU</v>
      </c>
      <c r="AJ2488" s="2" t="str">
        <f>INDEX('WB Country Groups'!$C$2:$C$219, MATCH($AI2488, 'WB Country Groups'!$B$2:$B$219, 0))</f>
        <v>Europe &amp; Central Asia</v>
      </c>
    </row>
    <row r="2489" spans="1:36">
      <c r="A2489" s="70">
        <v>45169</v>
      </c>
      <c r="B2489" s="70">
        <v>45169</v>
      </c>
      <c r="C2489" s="71">
        <v>892400</v>
      </c>
      <c r="D2489" s="1" t="s">
        <v>10635</v>
      </c>
      <c r="E2489" s="71">
        <v>7091601</v>
      </c>
      <c r="F2489" s="1" t="s">
        <v>10636</v>
      </c>
      <c r="G2489" s="1" t="s">
        <v>10637</v>
      </c>
      <c r="H2489" s="72" t="s">
        <v>10638</v>
      </c>
      <c r="I2489" s="1" t="s">
        <v>10639</v>
      </c>
      <c r="J2489" s="73">
        <v>0.5</v>
      </c>
      <c r="K2489" s="73">
        <v>0.5</v>
      </c>
      <c r="L2489" s="73">
        <v>0.5</v>
      </c>
      <c r="M2489" s="1">
        <v>1</v>
      </c>
      <c r="N2489" s="1" t="s">
        <v>963</v>
      </c>
      <c r="O2489" s="1" t="s">
        <v>1462</v>
      </c>
      <c r="P2489" s="1">
        <v>15104020</v>
      </c>
      <c r="Q2489" s="73">
        <v>1217705980</v>
      </c>
      <c r="R2489" s="74">
        <v>12.02</v>
      </c>
      <c r="S2489" s="1" t="s">
        <v>1493</v>
      </c>
      <c r="T2489" s="75">
        <v>1.3529500000000001</v>
      </c>
      <c r="U2489" s="76">
        <v>5409226460.5491695</v>
      </c>
      <c r="V2489" s="77">
        <v>5409226460.5491695</v>
      </c>
      <c r="W2489" s="77">
        <v>10818452921.098301</v>
      </c>
      <c r="X2489" s="76">
        <v>8.4798755903999993E-3</v>
      </c>
      <c r="Y2489" s="71">
        <v>0</v>
      </c>
      <c r="Z2489" s="71">
        <v>1</v>
      </c>
      <c r="AA2489" s="71">
        <v>0</v>
      </c>
      <c r="AB2489" s="71">
        <v>0</v>
      </c>
      <c r="AC2489" s="73">
        <v>0</v>
      </c>
      <c r="AD2489" s="73">
        <v>1</v>
      </c>
      <c r="AE2489" s="1" t="s">
        <v>1494</v>
      </c>
      <c r="AF2489" s="1" t="s">
        <v>1450</v>
      </c>
      <c r="AG2489" s="1" t="s">
        <v>1451</v>
      </c>
      <c r="AI2489" s="2" t="str">
        <f>INDEX('ISO2-ISO3'!$D$1:$D$249, MATCH($N2489, 'ISO2-ISO3'!$C$1:$C$249, 0))</f>
        <v>CAN</v>
      </c>
      <c r="AJ2489" s="2" t="str">
        <f>INDEX('WB Country Groups'!$C$2:$C$219, MATCH($AI2489, 'WB Country Groups'!$B$2:$B$219, 0))</f>
        <v>North America</v>
      </c>
    </row>
    <row r="2490" spans="1:36">
      <c r="A2490" s="70">
        <v>45169</v>
      </c>
      <c r="B2490" s="70">
        <v>45169</v>
      </c>
      <c r="C2490" s="71">
        <v>892400</v>
      </c>
      <c r="D2490" s="1" t="s">
        <v>10640</v>
      </c>
      <c r="E2490" s="71">
        <v>7093401</v>
      </c>
      <c r="F2490" s="1" t="s">
        <v>10641</v>
      </c>
      <c r="G2490" s="1" t="s">
        <v>10642</v>
      </c>
      <c r="H2490" s="72" t="s">
        <v>10643</v>
      </c>
      <c r="I2490" s="1" t="s">
        <v>10644</v>
      </c>
      <c r="J2490" s="73">
        <v>1</v>
      </c>
      <c r="K2490" s="73">
        <v>1</v>
      </c>
      <c r="L2490" s="73">
        <v>1</v>
      </c>
      <c r="M2490" s="1">
        <v>1</v>
      </c>
      <c r="N2490" s="1" t="s">
        <v>1375</v>
      </c>
      <c r="O2490" s="1" t="s">
        <v>1474</v>
      </c>
      <c r="P2490" s="1">
        <v>45103010</v>
      </c>
      <c r="Q2490" s="73">
        <v>204000000</v>
      </c>
      <c r="R2490" s="74">
        <v>244.5</v>
      </c>
      <c r="S2490" s="1" t="s">
        <v>1448</v>
      </c>
      <c r="T2490" s="75">
        <v>1</v>
      </c>
      <c r="U2490" s="76">
        <v>49878000000</v>
      </c>
      <c r="V2490" s="77">
        <v>49878000000</v>
      </c>
      <c r="W2490" s="77">
        <v>63325500000</v>
      </c>
      <c r="X2490" s="76">
        <v>7.8192184739200005E-2</v>
      </c>
      <c r="Y2490" s="71">
        <v>1</v>
      </c>
      <c r="Z2490" s="71">
        <v>0</v>
      </c>
      <c r="AA2490" s="71">
        <v>0</v>
      </c>
      <c r="AB2490" s="71">
        <v>0</v>
      </c>
      <c r="AC2490" s="73">
        <v>0</v>
      </c>
      <c r="AD2490" s="73">
        <v>1</v>
      </c>
      <c r="AE2490" s="1" t="s">
        <v>1475</v>
      </c>
      <c r="AF2490" s="1" t="s">
        <v>1450</v>
      </c>
      <c r="AG2490" s="1" t="s">
        <v>1585</v>
      </c>
      <c r="AI2490" s="2" t="str">
        <f>INDEX('ISO2-ISO3'!$D$1:$D$249, MATCH($N2490, 'ISO2-ISO3'!$C$1:$C$249, 0))</f>
        <v>USA</v>
      </c>
      <c r="AJ2490" s="2" t="str">
        <f>INDEX('WB Country Groups'!$C$2:$C$219, MATCH($AI2490, 'WB Country Groups'!$B$2:$B$219, 0))</f>
        <v>North America</v>
      </c>
    </row>
    <row r="2491" spans="1:36">
      <c r="A2491" s="70">
        <v>45169</v>
      </c>
      <c r="B2491" s="70">
        <v>45169</v>
      </c>
      <c r="C2491" s="71">
        <v>892400</v>
      </c>
      <c r="D2491" s="1" t="s">
        <v>10645</v>
      </c>
      <c r="E2491" s="71">
        <v>7093501</v>
      </c>
      <c r="F2491" s="1" t="s">
        <v>10646</v>
      </c>
      <c r="G2491" s="1" t="s">
        <v>10647</v>
      </c>
      <c r="H2491" s="72" t="s">
        <v>10648</v>
      </c>
      <c r="I2491" s="1" t="s">
        <v>10649</v>
      </c>
      <c r="J2491" s="73">
        <v>0.95</v>
      </c>
      <c r="K2491" s="73">
        <v>0.95</v>
      </c>
      <c r="L2491" s="73">
        <v>0.95</v>
      </c>
      <c r="M2491" s="1">
        <v>1</v>
      </c>
      <c r="N2491" s="1" t="s">
        <v>1375</v>
      </c>
      <c r="O2491" s="1" t="s">
        <v>1541</v>
      </c>
      <c r="P2491" s="1">
        <v>10102020</v>
      </c>
      <c r="Q2491" s="73">
        <v>181423481</v>
      </c>
      <c r="R2491" s="74">
        <v>151.78</v>
      </c>
      <c r="S2491" s="1" t="s">
        <v>1448</v>
      </c>
      <c r="T2491" s="75">
        <v>1</v>
      </c>
      <c r="U2491" s="76">
        <v>26159633148.870998</v>
      </c>
      <c r="V2491" s="77">
        <v>26159633148.870998</v>
      </c>
      <c r="W2491" s="77">
        <v>27536455946.18</v>
      </c>
      <c r="X2491" s="76">
        <v>4.1009640881499998E-2</v>
      </c>
      <c r="Y2491" s="71">
        <v>0</v>
      </c>
      <c r="Z2491" s="71">
        <v>1</v>
      </c>
      <c r="AA2491" s="71">
        <v>0</v>
      </c>
      <c r="AB2491" s="71">
        <v>0</v>
      </c>
      <c r="AC2491" s="73">
        <v>1</v>
      </c>
      <c r="AD2491" s="73">
        <v>0</v>
      </c>
      <c r="AE2491" s="1" t="s">
        <v>1475</v>
      </c>
      <c r="AF2491" s="1" t="s">
        <v>1450</v>
      </c>
      <c r="AG2491" s="1" t="s">
        <v>1451</v>
      </c>
      <c r="AI2491" s="2" t="str">
        <f>INDEX('ISO2-ISO3'!$D$1:$D$249, MATCH($N2491, 'ISO2-ISO3'!$C$1:$C$249, 0))</f>
        <v>USA</v>
      </c>
      <c r="AJ2491" s="2" t="str">
        <f>INDEX('WB Country Groups'!$C$2:$C$219, MATCH($AI2491, 'WB Country Groups'!$B$2:$B$219, 0))</f>
        <v>North America</v>
      </c>
    </row>
    <row r="2492" spans="1:36">
      <c r="A2492" s="70">
        <v>45169</v>
      </c>
      <c r="B2492" s="70">
        <v>45169</v>
      </c>
      <c r="C2492" s="71">
        <v>892400</v>
      </c>
      <c r="D2492" s="1" t="s">
        <v>10650</v>
      </c>
      <c r="E2492" s="71">
        <v>7105201</v>
      </c>
      <c r="G2492" s="1" t="s">
        <v>10651</v>
      </c>
      <c r="H2492" s="72">
        <v>6280743</v>
      </c>
      <c r="I2492" s="1" t="s">
        <v>10652</v>
      </c>
      <c r="J2492" s="73">
        <v>1</v>
      </c>
      <c r="K2492" s="73">
        <v>1</v>
      </c>
      <c r="L2492" s="73">
        <v>1</v>
      </c>
      <c r="M2492" s="1">
        <v>1</v>
      </c>
      <c r="N2492" s="1" t="s">
        <v>975</v>
      </c>
      <c r="O2492" s="1" t="s">
        <v>1474</v>
      </c>
      <c r="P2492" s="1">
        <v>45301020</v>
      </c>
      <c r="Q2492" s="73">
        <v>284330000</v>
      </c>
      <c r="R2492" s="74">
        <v>18.8</v>
      </c>
      <c r="S2492" s="1" t="s">
        <v>1565</v>
      </c>
      <c r="T2492" s="75">
        <v>7.8417500000000002</v>
      </c>
      <c r="U2492" s="76">
        <v>681659578.53795397</v>
      </c>
      <c r="V2492" s="77">
        <v>681659578.53795397</v>
      </c>
      <c r="W2492" s="77">
        <v>4540738276.6532297</v>
      </c>
      <c r="X2492" s="76">
        <v>1.068616458E-3</v>
      </c>
      <c r="Y2492" s="71">
        <v>0</v>
      </c>
      <c r="Z2492" s="71">
        <v>1</v>
      </c>
      <c r="AA2492" s="71">
        <v>0</v>
      </c>
      <c r="AB2492" s="71">
        <v>0</v>
      </c>
      <c r="AC2492" s="73">
        <v>0</v>
      </c>
      <c r="AD2492" s="73">
        <v>1</v>
      </c>
      <c r="AE2492" s="1" t="s">
        <v>1566</v>
      </c>
      <c r="AF2492" s="1" t="s">
        <v>1450</v>
      </c>
      <c r="AG2492" s="1" t="s">
        <v>3494</v>
      </c>
      <c r="AI2492" s="2" t="str">
        <f>INDEX('ISO2-ISO3'!$D$1:$D$249, MATCH($N2492, 'ISO2-ISO3'!$C$1:$C$249, 0))</f>
        <v>CHN</v>
      </c>
      <c r="AJ2492" s="2" t="str">
        <f>INDEX('WB Country Groups'!$C$2:$C$219, MATCH($AI2492, 'WB Country Groups'!$B$2:$B$219, 0))</f>
        <v>East Asia &amp; Pacific</v>
      </c>
    </row>
    <row r="2493" spans="1:36">
      <c r="A2493" s="70">
        <v>45169</v>
      </c>
      <c r="B2493" s="70">
        <v>45169</v>
      </c>
      <c r="C2493" s="71">
        <v>892400</v>
      </c>
      <c r="D2493" s="1" t="s">
        <v>10653</v>
      </c>
      <c r="E2493" s="71">
        <v>7105204</v>
      </c>
      <c r="G2493" s="1" t="s">
        <v>10654</v>
      </c>
      <c r="H2493" s="72" t="s">
        <v>10655</v>
      </c>
      <c r="I2493" s="1" t="s">
        <v>10656</v>
      </c>
      <c r="J2493" s="73">
        <v>0.45</v>
      </c>
      <c r="K2493" s="73">
        <v>0.3</v>
      </c>
      <c r="L2493" s="73">
        <v>0.06</v>
      </c>
      <c r="M2493" s="1">
        <v>0.2</v>
      </c>
      <c r="N2493" s="1" t="s">
        <v>975</v>
      </c>
      <c r="O2493" s="1" t="s">
        <v>1474</v>
      </c>
      <c r="P2493" s="1">
        <v>45301020</v>
      </c>
      <c r="Q2493" s="73">
        <v>532326500</v>
      </c>
      <c r="R2493" s="74">
        <v>52.85</v>
      </c>
      <c r="S2493" s="1" t="s">
        <v>3323</v>
      </c>
      <c r="T2493" s="75">
        <v>7.2785000000000002</v>
      </c>
      <c r="U2493" s="76">
        <v>231916924.022807</v>
      </c>
      <c r="V2493" s="77">
        <v>231916924.022807</v>
      </c>
      <c r="W2493" s="77">
        <v>4540738276.6532297</v>
      </c>
      <c r="X2493" s="76">
        <v>3.6356892750000002E-4</v>
      </c>
      <c r="Y2493" s="71">
        <v>0</v>
      </c>
      <c r="Z2493" s="71">
        <v>1</v>
      </c>
      <c r="AA2493" s="71">
        <v>0</v>
      </c>
      <c r="AB2493" s="71">
        <v>0</v>
      </c>
      <c r="AC2493" s="73">
        <v>0</v>
      </c>
      <c r="AD2493" s="73">
        <v>1</v>
      </c>
      <c r="AE2493" s="1" t="s">
        <v>3324</v>
      </c>
      <c r="AF2493" s="1" t="s">
        <v>1450</v>
      </c>
      <c r="AG2493" s="1" t="s">
        <v>1585</v>
      </c>
      <c r="AI2493" s="2" t="str">
        <f>INDEX('ISO2-ISO3'!$D$1:$D$249, MATCH($N2493, 'ISO2-ISO3'!$C$1:$C$249, 0))</f>
        <v>CHN</v>
      </c>
      <c r="AJ2493" s="2" t="str">
        <f>INDEX('WB Country Groups'!$C$2:$C$219, MATCH($AI2493, 'WB Country Groups'!$B$2:$B$219, 0))</f>
        <v>East Asia &amp; Pacific</v>
      </c>
    </row>
    <row r="2494" spans="1:36">
      <c r="A2494" s="70">
        <v>45169</v>
      </c>
      <c r="B2494" s="70">
        <v>45169</v>
      </c>
      <c r="C2494" s="71">
        <v>892400</v>
      </c>
      <c r="D2494" s="1" t="s">
        <v>10657</v>
      </c>
      <c r="E2494" s="71">
        <v>7112901</v>
      </c>
      <c r="G2494" s="1" t="s">
        <v>10658</v>
      </c>
      <c r="H2494" s="72" t="s">
        <v>10659</v>
      </c>
      <c r="I2494" s="1" t="s">
        <v>10660</v>
      </c>
      <c r="J2494" s="73">
        <v>1</v>
      </c>
      <c r="K2494" s="73">
        <v>1</v>
      </c>
      <c r="L2494" s="73">
        <v>1</v>
      </c>
      <c r="M2494" s="1">
        <v>1</v>
      </c>
      <c r="N2494" s="1" t="s">
        <v>1305</v>
      </c>
      <c r="O2494" s="1" t="s">
        <v>1462</v>
      </c>
      <c r="P2494" s="1">
        <v>15104040</v>
      </c>
      <c r="Q2494" s="73">
        <v>2830567264</v>
      </c>
      <c r="R2494" s="74">
        <v>28.74</v>
      </c>
      <c r="S2494" s="1" t="s">
        <v>1573</v>
      </c>
      <c r="T2494" s="75">
        <v>18.934999999999999</v>
      </c>
      <c r="U2494" s="76">
        <v>4296303309.6044397</v>
      </c>
      <c r="V2494" s="77">
        <v>4296303309.6044397</v>
      </c>
      <c r="W2494" s="77">
        <v>4296303309.6044397</v>
      </c>
      <c r="X2494" s="76">
        <v>6.7351806825000004E-3</v>
      </c>
      <c r="Y2494" s="71">
        <v>0</v>
      </c>
      <c r="Z2494" s="71">
        <v>1</v>
      </c>
      <c r="AA2494" s="71">
        <v>0</v>
      </c>
      <c r="AB2494" s="71">
        <v>0</v>
      </c>
      <c r="AC2494" s="73">
        <v>0.35</v>
      </c>
      <c r="AD2494" s="73">
        <v>0.65</v>
      </c>
      <c r="AE2494" s="1" t="s">
        <v>1574</v>
      </c>
      <c r="AF2494" s="1" t="s">
        <v>1450</v>
      </c>
      <c r="AG2494" s="1" t="s">
        <v>1451</v>
      </c>
      <c r="AI2494" s="2" t="str">
        <f>INDEX('ISO2-ISO3'!$D$1:$D$249, MATCH($N2494, 'ISO2-ISO3'!$C$1:$C$249, 0))</f>
        <v>ZAF</v>
      </c>
      <c r="AJ2494" s="2" t="str">
        <f>INDEX('WB Country Groups'!$C$2:$C$219, MATCH($AI2494, 'WB Country Groups'!$B$2:$B$219, 0))</f>
        <v>Sub-Saharan Africa</v>
      </c>
    </row>
    <row r="2495" spans="1:36">
      <c r="A2495" s="70">
        <v>45169</v>
      </c>
      <c r="B2495" s="70">
        <v>45169</v>
      </c>
      <c r="C2495" s="71">
        <v>892400</v>
      </c>
      <c r="D2495" s="1" t="s">
        <v>10661</v>
      </c>
      <c r="E2495" s="71">
        <v>7114201</v>
      </c>
      <c r="G2495" s="1" t="s">
        <v>10662</v>
      </c>
      <c r="H2495" s="72" t="s">
        <v>10663</v>
      </c>
      <c r="I2495" s="1" t="s">
        <v>10664</v>
      </c>
      <c r="J2495" s="73">
        <v>0.95</v>
      </c>
      <c r="K2495" s="73">
        <v>0.95</v>
      </c>
      <c r="L2495" s="73">
        <v>0.95</v>
      </c>
      <c r="M2495" s="1">
        <v>1</v>
      </c>
      <c r="N2495" s="1" t="s">
        <v>1115</v>
      </c>
      <c r="O2495" s="1" t="s">
        <v>1564</v>
      </c>
      <c r="P2495" s="1">
        <v>60102510</v>
      </c>
      <c r="Q2495" s="73">
        <v>4712140</v>
      </c>
      <c r="R2495" s="74">
        <v>137300</v>
      </c>
      <c r="S2495" s="1" t="s">
        <v>1479</v>
      </c>
      <c r="T2495" s="75">
        <v>145.58500000000001</v>
      </c>
      <c r="U2495" s="76">
        <v>4221780958.8899999</v>
      </c>
      <c r="V2495" s="77">
        <v>4221780958.8899999</v>
      </c>
      <c r="W2495" s="77">
        <v>4443979956.7263098</v>
      </c>
      <c r="X2495" s="76">
        <v>6.6183543178999996E-3</v>
      </c>
      <c r="Y2495" s="71">
        <v>0</v>
      </c>
      <c r="Z2495" s="71">
        <v>1</v>
      </c>
      <c r="AA2495" s="71">
        <v>0</v>
      </c>
      <c r="AB2495" s="71">
        <v>0</v>
      </c>
      <c r="AC2495" s="73">
        <v>0</v>
      </c>
      <c r="AD2495" s="73">
        <v>1</v>
      </c>
      <c r="AE2495" s="1" t="s">
        <v>1480</v>
      </c>
      <c r="AF2495" s="1" t="s">
        <v>1450</v>
      </c>
      <c r="AG2495" s="1" t="s">
        <v>1451</v>
      </c>
      <c r="AI2495" s="2" t="str">
        <f>INDEX('ISO2-ISO3'!$D$1:$D$249, MATCH($N2495, 'ISO2-ISO3'!$C$1:$C$249, 0))</f>
        <v>JPN</v>
      </c>
      <c r="AJ2495" s="2" t="str">
        <f>INDEX('WB Country Groups'!$C$2:$C$219, MATCH($AI2495, 'WB Country Groups'!$B$2:$B$219, 0))</f>
        <v>East Asia &amp; Pacific</v>
      </c>
    </row>
    <row r="2496" spans="1:36">
      <c r="A2496" s="70">
        <v>45169</v>
      </c>
      <c r="B2496" s="70">
        <v>45169</v>
      </c>
      <c r="C2496" s="71">
        <v>892400</v>
      </c>
      <c r="D2496" s="1" t="s">
        <v>10665</v>
      </c>
      <c r="E2496" s="71">
        <v>7119001</v>
      </c>
      <c r="G2496" s="1" t="s">
        <v>10666</v>
      </c>
      <c r="H2496" s="72" t="s">
        <v>10667</v>
      </c>
      <c r="I2496" s="1" t="s">
        <v>10668</v>
      </c>
      <c r="J2496" s="73">
        <v>0.35</v>
      </c>
      <c r="K2496" s="73">
        <v>0.35</v>
      </c>
      <c r="L2496" s="73">
        <v>0.35</v>
      </c>
      <c r="M2496" s="1">
        <v>1</v>
      </c>
      <c r="N2496" s="1" t="s">
        <v>1283</v>
      </c>
      <c r="O2496" s="1" t="s">
        <v>1447</v>
      </c>
      <c r="P2496" s="1">
        <v>35102020</v>
      </c>
      <c r="Q2496" s="73">
        <v>97681166</v>
      </c>
      <c r="R2496" s="74">
        <v>140</v>
      </c>
      <c r="S2496" s="1" t="s">
        <v>3317</v>
      </c>
      <c r="T2496" s="75">
        <v>3.7506499999999998</v>
      </c>
      <c r="U2496" s="76">
        <v>1276146037.08691</v>
      </c>
      <c r="V2496" s="77">
        <v>1276146037.08691</v>
      </c>
      <c r="W2496" s="77">
        <v>3646131534.5340099</v>
      </c>
      <c r="X2496" s="76">
        <v>2.0005743351E-3</v>
      </c>
      <c r="Y2496" s="71">
        <v>0</v>
      </c>
      <c r="Z2496" s="71">
        <v>1</v>
      </c>
      <c r="AA2496" s="71">
        <v>0</v>
      </c>
      <c r="AB2496" s="71">
        <v>0</v>
      </c>
      <c r="AC2496" s="73">
        <v>0</v>
      </c>
      <c r="AD2496" s="73">
        <v>1</v>
      </c>
      <c r="AE2496" s="1" t="s">
        <v>3318</v>
      </c>
      <c r="AF2496" s="1" t="s">
        <v>1450</v>
      </c>
      <c r="AG2496" s="1" t="s">
        <v>1451</v>
      </c>
      <c r="AI2496" s="2" t="str">
        <f>INDEX('ISO2-ISO3'!$D$1:$D$249, MATCH($N2496, 'ISO2-ISO3'!$C$1:$C$249, 0))</f>
        <v>SAU</v>
      </c>
      <c r="AJ2496" s="2" t="str">
        <f>INDEX('WB Country Groups'!$C$2:$C$219, MATCH($AI2496, 'WB Country Groups'!$B$2:$B$219, 0))</f>
        <v>Middle East &amp; North Africa</v>
      </c>
    </row>
    <row r="2497" spans="1:36">
      <c r="A2497" s="70">
        <v>45169</v>
      </c>
      <c r="B2497" s="70">
        <v>45169</v>
      </c>
      <c r="C2497" s="71">
        <v>892400</v>
      </c>
      <c r="D2497" s="1" t="s">
        <v>10669</v>
      </c>
      <c r="E2497" s="71">
        <v>7121001</v>
      </c>
      <c r="F2497" s="1" t="s">
        <v>10670</v>
      </c>
      <c r="G2497" s="1" t="s">
        <v>10671</v>
      </c>
      <c r="H2497" s="72" t="s">
        <v>10672</v>
      </c>
      <c r="I2497" s="1" t="s">
        <v>10673</v>
      </c>
      <c r="J2497" s="73">
        <v>1</v>
      </c>
      <c r="K2497" s="73">
        <v>1</v>
      </c>
      <c r="L2497" s="73">
        <v>1</v>
      </c>
      <c r="M2497" s="1">
        <v>1</v>
      </c>
      <c r="N2497" s="1" t="s">
        <v>1375</v>
      </c>
      <c r="O2497" s="1" t="s">
        <v>1447</v>
      </c>
      <c r="P2497" s="1">
        <v>35202010</v>
      </c>
      <c r="Q2497" s="73">
        <v>462558895</v>
      </c>
      <c r="R2497" s="74">
        <v>190.51</v>
      </c>
      <c r="S2497" s="1" t="s">
        <v>1448</v>
      </c>
      <c r="T2497" s="75">
        <v>1</v>
      </c>
      <c r="U2497" s="76">
        <v>88122095086.449997</v>
      </c>
      <c r="V2497" s="77">
        <v>88122095086.449997</v>
      </c>
      <c r="W2497" s="77">
        <v>88122095086.449997</v>
      </c>
      <c r="X2497" s="76">
        <v>0.13814625964569999</v>
      </c>
      <c r="Y2497" s="71">
        <v>1</v>
      </c>
      <c r="Z2497" s="71">
        <v>0</v>
      </c>
      <c r="AA2497" s="71">
        <v>0</v>
      </c>
      <c r="AB2497" s="71">
        <v>0</v>
      </c>
      <c r="AC2497" s="73">
        <v>0</v>
      </c>
      <c r="AD2497" s="73">
        <v>1</v>
      </c>
      <c r="AE2497" s="1" t="s">
        <v>1449</v>
      </c>
      <c r="AF2497" s="1" t="s">
        <v>1450</v>
      </c>
      <c r="AG2497" s="1" t="s">
        <v>1585</v>
      </c>
      <c r="AI2497" s="2" t="str">
        <f>INDEX('ISO2-ISO3'!$D$1:$D$249, MATCH($N2497, 'ISO2-ISO3'!$C$1:$C$249, 0))</f>
        <v>USA</v>
      </c>
      <c r="AJ2497" s="2" t="str">
        <f>INDEX('WB Country Groups'!$C$2:$C$219, MATCH($AI2497, 'WB Country Groups'!$B$2:$B$219, 0))</f>
        <v>North America</v>
      </c>
    </row>
    <row r="2498" spans="1:36">
      <c r="A2498" s="70">
        <v>45169</v>
      </c>
      <c r="B2498" s="70">
        <v>45169</v>
      </c>
      <c r="C2498" s="71">
        <v>892400</v>
      </c>
      <c r="D2498" s="1" t="s">
        <v>10674</v>
      </c>
      <c r="E2498" s="71">
        <v>7125301</v>
      </c>
      <c r="G2498" s="1" t="s">
        <v>10675</v>
      </c>
      <c r="H2498" s="72" t="s">
        <v>10676</v>
      </c>
      <c r="I2498" s="1" t="s">
        <v>10677</v>
      </c>
      <c r="J2498" s="73">
        <v>0.45</v>
      </c>
      <c r="K2498" s="73">
        <v>0.45</v>
      </c>
      <c r="L2498" s="73">
        <v>0.45</v>
      </c>
      <c r="M2498" s="1">
        <v>1</v>
      </c>
      <c r="N2498" s="1" t="s">
        <v>1337</v>
      </c>
      <c r="O2498" s="1" t="s">
        <v>1548</v>
      </c>
      <c r="P2498" s="1">
        <v>55105020</v>
      </c>
      <c r="Q2498" s="73">
        <v>3730000000</v>
      </c>
      <c r="R2498" s="74">
        <v>63.25</v>
      </c>
      <c r="S2498" s="1" t="s">
        <v>3341</v>
      </c>
      <c r="T2498" s="75">
        <v>35.017499999999998</v>
      </c>
      <c r="U2498" s="76">
        <v>3031773399.01478</v>
      </c>
      <c r="V2498" s="77">
        <v>3031773399.01478</v>
      </c>
      <c r="W2498" s="77">
        <v>6737274220.0328398</v>
      </c>
      <c r="X2498" s="76">
        <v>4.7528165864999996E-3</v>
      </c>
      <c r="Y2498" s="71">
        <v>0</v>
      </c>
      <c r="Z2498" s="71">
        <v>1</v>
      </c>
      <c r="AA2498" s="71">
        <v>0</v>
      </c>
      <c r="AB2498" s="71">
        <v>0</v>
      </c>
      <c r="AC2498" s="73">
        <v>0</v>
      </c>
      <c r="AD2498" s="73">
        <v>1</v>
      </c>
      <c r="AE2498" s="1" t="s">
        <v>3342</v>
      </c>
      <c r="AF2498" s="1" t="s">
        <v>1450</v>
      </c>
      <c r="AG2498" s="1" t="s">
        <v>1451</v>
      </c>
      <c r="AI2498" s="2" t="str">
        <f>INDEX('ISO2-ISO3'!$D$1:$D$249, MATCH($N2498, 'ISO2-ISO3'!$C$1:$C$249, 0))</f>
        <v>THA</v>
      </c>
      <c r="AJ2498" s="2" t="str">
        <f>INDEX('WB Country Groups'!$C$2:$C$219, MATCH($AI2498, 'WB Country Groups'!$B$2:$B$219, 0))</f>
        <v>East Asia &amp; Pacific</v>
      </c>
    </row>
    <row r="2499" spans="1:36">
      <c r="A2499" s="70">
        <v>45169</v>
      </c>
      <c r="B2499" s="70">
        <v>45169</v>
      </c>
      <c r="C2499" s="71">
        <v>892400</v>
      </c>
      <c r="D2499" s="1" t="s">
        <v>10678</v>
      </c>
      <c r="E2499" s="71">
        <v>7127501</v>
      </c>
      <c r="G2499" s="1" t="s">
        <v>10679</v>
      </c>
      <c r="H2499" s="72" t="s">
        <v>10680</v>
      </c>
      <c r="I2499" s="1" t="s">
        <v>10681</v>
      </c>
      <c r="J2499" s="73">
        <v>1</v>
      </c>
      <c r="K2499" s="73">
        <v>1</v>
      </c>
      <c r="L2499" s="73">
        <v>1</v>
      </c>
      <c r="M2499" s="1">
        <v>1</v>
      </c>
      <c r="N2499" s="1" t="s">
        <v>1058</v>
      </c>
      <c r="O2499" s="1" t="s">
        <v>1564</v>
      </c>
      <c r="P2499" s="1">
        <v>60201020</v>
      </c>
      <c r="Q2499" s="73">
        <v>74109276</v>
      </c>
      <c r="R2499" s="74">
        <v>66.599999999999994</v>
      </c>
      <c r="S2499" s="1" t="s">
        <v>1456</v>
      </c>
      <c r="T2499" s="75">
        <v>0.92136177270005104</v>
      </c>
      <c r="U2499" s="76">
        <v>5356937880.2595596</v>
      </c>
      <c r="V2499" s="77">
        <v>5356937880.2595596</v>
      </c>
      <c r="W2499" s="77">
        <v>5356937880.2595596</v>
      </c>
      <c r="X2499" s="76">
        <v>8.3979044142000001E-3</v>
      </c>
      <c r="Y2499" s="71">
        <v>0</v>
      </c>
      <c r="Z2499" s="71">
        <v>1</v>
      </c>
      <c r="AA2499" s="71">
        <v>0</v>
      </c>
      <c r="AB2499" s="71">
        <v>0</v>
      </c>
      <c r="AC2499" s="73">
        <v>1</v>
      </c>
      <c r="AD2499" s="73">
        <v>0</v>
      </c>
      <c r="AE2499" s="1" t="s">
        <v>1523</v>
      </c>
      <c r="AF2499" s="1" t="s">
        <v>1524</v>
      </c>
      <c r="AG2499" s="1" t="s">
        <v>1451</v>
      </c>
      <c r="AI2499" s="2" t="str">
        <f>INDEX('ISO2-ISO3'!$D$1:$D$249, MATCH($N2499, 'ISO2-ISO3'!$C$1:$C$249, 0))</f>
        <v>DEU</v>
      </c>
      <c r="AJ2499" s="2" t="str">
        <f>INDEX('WB Country Groups'!$C$2:$C$219, MATCH($AI2499, 'WB Country Groups'!$B$2:$B$219, 0))</f>
        <v>Europe &amp; Central Asia</v>
      </c>
    </row>
    <row r="2500" spans="1:36">
      <c r="A2500" s="70">
        <v>45169</v>
      </c>
      <c r="B2500" s="70">
        <v>45169</v>
      </c>
      <c r="C2500" s="71">
        <v>892400</v>
      </c>
      <c r="D2500" s="1" t="s">
        <v>10682</v>
      </c>
      <c r="E2500" s="71">
        <v>7131301</v>
      </c>
      <c r="G2500" s="1" t="s">
        <v>10683</v>
      </c>
      <c r="H2500" s="72">
        <v>7153639</v>
      </c>
      <c r="I2500" s="1" t="s">
        <v>10684</v>
      </c>
      <c r="J2500" s="73">
        <v>0.35</v>
      </c>
      <c r="K2500" s="73">
        <v>0.35</v>
      </c>
      <c r="L2500" s="73">
        <v>0.35</v>
      </c>
      <c r="M2500" s="1">
        <v>1</v>
      </c>
      <c r="N2500" s="1" t="s">
        <v>1243</v>
      </c>
      <c r="O2500" s="1" t="s">
        <v>1484</v>
      </c>
      <c r="P2500" s="1">
        <v>40101010</v>
      </c>
      <c r="Q2500" s="73">
        <v>102189314</v>
      </c>
      <c r="R2500" s="74">
        <v>371.6</v>
      </c>
      <c r="S2500" s="1" t="s">
        <v>4044</v>
      </c>
      <c r="T2500" s="75">
        <v>4.1212499999999999</v>
      </c>
      <c r="U2500" s="76">
        <v>3224929858.3779202</v>
      </c>
      <c r="V2500" s="77">
        <v>3224929858.3779202</v>
      </c>
      <c r="W2500" s="77">
        <v>9214085309.6511993</v>
      </c>
      <c r="X2500" s="76">
        <v>5.0556219427000003E-3</v>
      </c>
      <c r="Y2500" s="71">
        <v>1</v>
      </c>
      <c r="Z2500" s="71">
        <v>0</v>
      </c>
      <c r="AA2500" s="71">
        <v>0</v>
      </c>
      <c r="AB2500" s="71">
        <v>0</v>
      </c>
      <c r="AC2500" s="73">
        <v>0.5</v>
      </c>
      <c r="AD2500" s="73">
        <v>0.5</v>
      </c>
      <c r="AE2500" s="1" t="s">
        <v>4045</v>
      </c>
      <c r="AF2500" s="1" t="s">
        <v>4256</v>
      </c>
      <c r="AG2500" s="1" t="s">
        <v>1451</v>
      </c>
      <c r="AI2500" s="2" t="str">
        <f>INDEX('ISO2-ISO3'!$D$1:$D$249, MATCH($N2500, 'ISO2-ISO3'!$C$1:$C$249, 0))</f>
        <v>POL</v>
      </c>
      <c r="AJ2500" s="2" t="str">
        <f>INDEX('WB Country Groups'!$C$2:$C$219, MATCH($AI2500, 'WB Country Groups'!$B$2:$B$219, 0))</f>
        <v>Europe &amp; Central Asia</v>
      </c>
    </row>
    <row r="2501" spans="1:36">
      <c r="A2501" s="70">
        <v>45169</v>
      </c>
      <c r="B2501" s="70">
        <v>45169</v>
      </c>
      <c r="C2501" s="71">
        <v>892400</v>
      </c>
      <c r="D2501" s="1" t="s">
        <v>10685</v>
      </c>
      <c r="E2501" s="71">
        <v>7133401</v>
      </c>
      <c r="G2501" s="1" t="s">
        <v>10686</v>
      </c>
      <c r="H2501" s="72" t="s">
        <v>10687</v>
      </c>
      <c r="I2501" s="1" t="s">
        <v>10688</v>
      </c>
      <c r="J2501" s="73">
        <v>0.6</v>
      </c>
      <c r="K2501" s="73">
        <v>0.6</v>
      </c>
      <c r="L2501" s="73">
        <v>0.6</v>
      </c>
      <c r="M2501" s="1">
        <v>1</v>
      </c>
      <c r="N2501" s="1" t="s">
        <v>1369</v>
      </c>
      <c r="O2501" s="1" t="s">
        <v>1499</v>
      </c>
      <c r="P2501" s="1">
        <v>30201030</v>
      </c>
      <c r="Q2501" s="73">
        <v>367095685</v>
      </c>
      <c r="R2501" s="74">
        <v>22.78</v>
      </c>
      <c r="S2501" s="1" t="s">
        <v>1669</v>
      </c>
      <c r="T2501" s="75">
        <v>0.78917255257862096</v>
      </c>
      <c r="U2501" s="76">
        <v>6357879282.7822504</v>
      </c>
      <c r="V2501" s="77">
        <v>6357879282.7822504</v>
      </c>
      <c r="W2501" s="77">
        <v>10596465471.303699</v>
      </c>
      <c r="X2501" s="76">
        <v>9.9670490282E-3</v>
      </c>
      <c r="Y2501" s="71">
        <v>0</v>
      </c>
      <c r="Z2501" s="71">
        <v>1</v>
      </c>
      <c r="AA2501" s="71">
        <v>0</v>
      </c>
      <c r="AB2501" s="71">
        <v>0</v>
      </c>
      <c r="AC2501" s="73">
        <v>0.5</v>
      </c>
      <c r="AD2501" s="73">
        <v>0.5</v>
      </c>
      <c r="AE2501" s="1" t="s">
        <v>1670</v>
      </c>
      <c r="AF2501" s="1" t="s">
        <v>2101</v>
      </c>
      <c r="AG2501" s="1" t="s">
        <v>1451</v>
      </c>
      <c r="AI2501" s="2" t="str">
        <f>INDEX('ISO2-ISO3'!$D$1:$D$249, MATCH($N2501, 'ISO2-ISO3'!$C$1:$C$249, 0))</f>
        <v>GBR</v>
      </c>
      <c r="AJ2501" s="2" t="str">
        <f>INDEX('WB Country Groups'!$C$2:$C$219, MATCH($AI2501, 'WB Country Groups'!$B$2:$B$219, 0))</f>
        <v>Europe &amp; Central Asia</v>
      </c>
    </row>
    <row r="2502" spans="1:36">
      <c r="A2502" s="70">
        <v>45169</v>
      </c>
      <c r="B2502" s="70">
        <v>45169</v>
      </c>
      <c r="C2502" s="71">
        <v>892400</v>
      </c>
      <c r="D2502" s="1" t="s">
        <v>10689</v>
      </c>
      <c r="E2502" s="71">
        <v>7140301</v>
      </c>
      <c r="G2502" s="1" t="s">
        <v>10690</v>
      </c>
      <c r="H2502" s="72" t="s">
        <v>10691</v>
      </c>
      <c r="I2502" s="1" t="s">
        <v>10692</v>
      </c>
      <c r="J2502" s="73">
        <v>0.8</v>
      </c>
      <c r="K2502" s="73">
        <v>0.8</v>
      </c>
      <c r="L2502" s="73">
        <v>0.8</v>
      </c>
      <c r="M2502" s="1">
        <v>1</v>
      </c>
      <c r="N2502" s="1" t="s">
        <v>1115</v>
      </c>
      <c r="O2502" s="1" t="s">
        <v>1564</v>
      </c>
      <c r="P2502" s="1">
        <v>60102510</v>
      </c>
      <c r="Q2502" s="73">
        <v>2749499</v>
      </c>
      <c r="R2502" s="74">
        <v>292900</v>
      </c>
      <c r="S2502" s="1" t="s">
        <v>1479</v>
      </c>
      <c r="T2502" s="75">
        <v>145.58500000000001</v>
      </c>
      <c r="U2502" s="76">
        <v>4425336440.4299898</v>
      </c>
      <c r="V2502" s="77">
        <v>4425336440.4299898</v>
      </c>
      <c r="W2502" s="77">
        <v>5531670550.5374899</v>
      </c>
      <c r="X2502" s="76">
        <v>6.9374618966999996E-3</v>
      </c>
      <c r="Y2502" s="71">
        <v>0</v>
      </c>
      <c r="Z2502" s="71">
        <v>1</v>
      </c>
      <c r="AA2502" s="71">
        <v>0</v>
      </c>
      <c r="AB2502" s="71">
        <v>0</v>
      </c>
      <c r="AC2502" s="73">
        <v>0.5</v>
      </c>
      <c r="AD2502" s="73">
        <v>0.5</v>
      </c>
      <c r="AE2502" s="1" t="s">
        <v>1480</v>
      </c>
      <c r="AF2502" s="1" t="s">
        <v>1450</v>
      </c>
      <c r="AG2502" s="1" t="s">
        <v>1451</v>
      </c>
      <c r="AI2502" s="2" t="str">
        <f>INDEX('ISO2-ISO3'!$D$1:$D$249, MATCH($N2502, 'ISO2-ISO3'!$C$1:$C$249, 0))</f>
        <v>JPN</v>
      </c>
      <c r="AJ2502" s="2" t="str">
        <f>INDEX('WB Country Groups'!$C$2:$C$219, MATCH($AI2502, 'WB Country Groups'!$B$2:$B$219, 0))</f>
        <v>East Asia &amp; Pacific</v>
      </c>
    </row>
    <row r="2503" spans="1:36">
      <c r="A2503" s="70">
        <v>45169</v>
      </c>
      <c r="B2503" s="70">
        <v>45169</v>
      </c>
      <c r="C2503" s="71">
        <v>892400</v>
      </c>
      <c r="D2503" s="1" t="s">
        <v>10693</v>
      </c>
      <c r="E2503" s="71">
        <v>7161301</v>
      </c>
      <c r="G2503" s="1" t="s">
        <v>10694</v>
      </c>
      <c r="H2503" s="72" t="s">
        <v>10695</v>
      </c>
      <c r="I2503" s="1" t="s">
        <v>10696</v>
      </c>
      <c r="J2503" s="73">
        <v>0.35</v>
      </c>
      <c r="K2503" s="73">
        <v>0.35</v>
      </c>
      <c r="L2503" s="73">
        <v>0.35</v>
      </c>
      <c r="M2503" s="1">
        <v>1</v>
      </c>
      <c r="N2503" s="1" t="s">
        <v>945</v>
      </c>
      <c r="O2503" s="1" t="s">
        <v>1484</v>
      </c>
      <c r="P2503" s="1">
        <v>40301030</v>
      </c>
      <c r="Q2503" s="73">
        <v>2000000000</v>
      </c>
      <c r="R2503" s="74">
        <v>30.38</v>
      </c>
      <c r="S2503" s="1" t="s">
        <v>3542</v>
      </c>
      <c r="T2503" s="75">
        <v>4.9509499999999997</v>
      </c>
      <c r="U2503" s="76">
        <v>4295337258.5059404</v>
      </c>
      <c r="V2503" s="77">
        <v>4295337258.5059404</v>
      </c>
      <c r="W2503" s="77">
        <v>12272392167.1598</v>
      </c>
      <c r="X2503" s="76">
        <v>6.7336662342999997E-3</v>
      </c>
      <c r="Y2503" s="71">
        <v>1</v>
      </c>
      <c r="Z2503" s="71">
        <v>0</v>
      </c>
      <c r="AA2503" s="71">
        <v>0</v>
      </c>
      <c r="AB2503" s="71">
        <v>0</v>
      </c>
      <c r="AC2503" s="73">
        <v>0</v>
      </c>
      <c r="AD2503" s="73">
        <v>1</v>
      </c>
      <c r="AE2503" s="1" t="s">
        <v>3543</v>
      </c>
      <c r="AF2503" s="1" t="s">
        <v>3544</v>
      </c>
      <c r="AG2503" s="1" t="s">
        <v>1451</v>
      </c>
      <c r="AI2503" s="2" t="str">
        <f>INDEX('ISO2-ISO3'!$D$1:$D$249, MATCH($N2503, 'ISO2-ISO3'!$C$1:$C$249, 0))</f>
        <v>BRA</v>
      </c>
      <c r="AJ2503" s="2" t="str">
        <f>INDEX('WB Country Groups'!$C$2:$C$219, MATCH($AI2503, 'WB Country Groups'!$B$2:$B$219, 0))</f>
        <v>Latin America &amp; Caribbean</v>
      </c>
    </row>
    <row r="2504" spans="1:36">
      <c r="A2504" s="70">
        <v>45169</v>
      </c>
      <c r="B2504" s="70">
        <v>45169</v>
      </c>
      <c r="C2504" s="71">
        <v>892400</v>
      </c>
      <c r="D2504" s="1" t="s">
        <v>10697</v>
      </c>
      <c r="E2504" s="71">
        <v>7167301</v>
      </c>
      <c r="F2504" s="1" t="s">
        <v>10698</v>
      </c>
      <c r="G2504" s="1" t="s">
        <v>10699</v>
      </c>
      <c r="H2504" s="72" t="s">
        <v>10700</v>
      </c>
      <c r="I2504" s="1" t="s">
        <v>10701</v>
      </c>
      <c r="J2504" s="73">
        <v>1</v>
      </c>
      <c r="K2504" s="73">
        <v>1</v>
      </c>
      <c r="L2504" s="73">
        <v>1</v>
      </c>
      <c r="M2504" s="1">
        <v>1</v>
      </c>
      <c r="N2504" s="1" t="s">
        <v>1375</v>
      </c>
      <c r="O2504" s="1" t="s">
        <v>1447</v>
      </c>
      <c r="P2504" s="1">
        <v>35203010</v>
      </c>
      <c r="Q2504" s="73">
        <v>186141208</v>
      </c>
      <c r="R2504" s="74">
        <v>222.63</v>
      </c>
      <c r="S2504" s="1" t="s">
        <v>1448</v>
      </c>
      <c r="T2504" s="75">
        <v>1</v>
      </c>
      <c r="U2504" s="76">
        <v>41440617137.040001</v>
      </c>
      <c r="V2504" s="77">
        <v>41440617137.040001</v>
      </c>
      <c r="W2504" s="77">
        <v>41440617137.040001</v>
      </c>
      <c r="X2504" s="76">
        <v>6.4965162815000005E-2</v>
      </c>
      <c r="Y2504" s="71">
        <v>1</v>
      </c>
      <c r="Z2504" s="71">
        <v>0</v>
      </c>
      <c r="AA2504" s="71">
        <v>0</v>
      </c>
      <c r="AB2504" s="71">
        <v>0</v>
      </c>
      <c r="AC2504" s="73">
        <v>0</v>
      </c>
      <c r="AD2504" s="73">
        <v>1</v>
      </c>
      <c r="AE2504" s="1" t="s">
        <v>1449</v>
      </c>
      <c r="AF2504" s="1" t="s">
        <v>1450</v>
      </c>
      <c r="AG2504" s="1" t="s">
        <v>1451</v>
      </c>
      <c r="AI2504" s="2" t="str">
        <f>INDEX('ISO2-ISO3'!$D$1:$D$249, MATCH($N2504, 'ISO2-ISO3'!$C$1:$C$249, 0))</f>
        <v>USA</v>
      </c>
      <c r="AJ2504" s="2" t="str">
        <f>INDEX('WB Country Groups'!$C$2:$C$219, MATCH($AI2504, 'WB Country Groups'!$B$2:$B$219, 0))</f>
        <v>North America</v>
      </c>
    </row>
    <row r="2505" spans="1:36">
      <c r="A2505" s="70">
        <v>45169</v>
      </c>
      <c r="B2505" s="70">
        <v>45169</v>
      </c>
      <c r="C2505" s="71">
        <v>892400</v>
      </c>
      <c r="D2505" s="1" t="s">
        <v>10702</v>
      </c>
      <c r="E2505" s="71">
        <v>7169301</v>
      </c>
      <c r="G2505" s="1" t="s">
        <v>10703</v>
      </c>
      <c r="H2505" s="72" t="s">
        <v>10704</v>
      </c>
      <c r="I2505" s="1" t="s">
        <v>10705</v>
      </c>
      <c r="J2505" s="73">
        <v>0.45</v>
      </c>
      <c r="K2505" s="73">
        <v>0.45</v>
      </c>
      <c r="L2505" s="73">
        <v>0.45</v>
      </c>
      <c r="M2505" s="1">
        <v>1</v>
      </c>
      <c r="N2505" s="1" t="s">
        <v>1058</v>
      </c>
      <c r="O2505" s="1" t="s">
        <v>1462</v>
      </c>
      <c r="P2505" s="1">
        <v>15101050</v>
      </c>
      <c r="Q2505" s="73">
        <v>466000000</v>
      </c>
      <c r="R2505" s="74">
        <v>17.704999999999998</v>
      </c>
      <c r="S2505" s="1" t="s">
        <v>1456</v>
      </c>
      <c r="T2505" s="75">
        <v>0.92136177270005104</v>
      </c>
      <c r="U2505" s="76">
        <v>4029620730.9749999</v>
      </c>
      <c r="V2505" s="77">
        <v>4029620730.9749999</v>
      </c>
      <c r="W2505" s="77">
        <v>8954712735.5</v>
      </c>
      <c r="X2505" s="76">
        <v>6.3171107226999996E-3</v>
      </c>
      <c r="Y2505" s="71">
        <v>0</v>
      </c>
      <c r="Z2505" s="71">
        <v>1</v>
      </c>
      <c r="AA2505" s="71">
        <v>0</v>
      </c>
      <c r="AB2505" s="71">
        <v>0</v>
      </c>
      <c r="AC2505" s="73">
        <v>1</v>
      </c>
      <c r="AD2505" s="73">
        <v>0</v>
      </c>
      <c r="AE2505" s="1" t="s">
        <v>1523</v>
      </c>
      <c r="AF2505" s="1" t="s">
        <v>1524</v>
      </c>
      <c r="AG2505" s="1" t="s">
        <v>1451</v>
      </c>
      <c r="AI2505" s="2" t="str">
        <f>INDEX('ISO2-ISO3'!$D$1:$D$249, MATCH($N2505, 'ISO2-ISO3'!$C$1:$C$249, 0))</f>
        <v>DEU</v>
      </c>
      <c r="AJ2505" s="2" t="str">
        <f>INDEX('WB Country Groups'!$C$2:$C$219, MATCH($AI2505, 'WB Country Groups'!$B$2:$B$219, 0))</f>
        <v>Europe &amp; Central Asia</v>
      </c>
    </row>
    <row r="2506" spans="1:36">
      <c r="A2506" s="70">
        <v>45169</v>
      </c>
      <c r="B2506" s="70">
        <v>45169</v>
      </c>
      <c r="C2506" s="71">
        <v>892400</v>
      </c>
      <c r="D2506" s="1" t="s">
        <v>10706</v>
      </c>
      <c r="E2506" s="71">
        <v>7171401</v>
      </c>
      <c r="G2506" s="1" t="s">
        <v>10707</v>
      </c>
      <c r="H2506" s="72" t="s">
        <v>10708</v>
      </c>
      <c r="I2506" s="1" t="s">
        <v>10709</v>
      </c>
      <c r="J2506" s="73">
        <v>0.5</v>
      </c>
      <c r="K2506" s="73">
        <v>0.5</v>
      </c>
      <c r="L2506" s="73">
        <v>0.5</v>
      </c>
      <c r="M2506" s="1">
        <v>1</v>
      </c>
      <c r="N2506" s="1" t="s">
        <v>1203</v>
      </c>
      <c r="O2506" s="1" t="s">
        <v>1548</v>
      </c>
      <c r="P2506" s="1">
        <v>55101010</v>
      </c>
      <c r="Q2506" s="73">
        <v>1386792880</v>
      </c>
      <c r="R2506" s="74">
        <v>6.2050000000000001</v>
      </c>
      <c r="S2506" s="1" t="s">
        <v>3227</v>
      </c>
      <c r="T2506" s="75">
        <v>1.67940213284071</v>
      </c>
      <c r="U2506" s="76">
        <v>2561938457.7785902</v>
      </c>
      <c r="V2506" s="77">
        <v>2561938457.7785902</v>
      </c>
      <c r="W2506" s="77">
        <v>5123876915.5571804</v>
      </c>
      <c r="X2506" s="76">
        <v>4.0162710048999998E-3</v>
      </c>
      <c r="Y2506" s="71">
        <v>0</v>
      </c>
      <c r="Z2506" s="71">
        <v>1</v>
      </c>
      <c r="AA2506" s="71">
        <v>0</v>
      </c>
      <c r="AB2506" s="71">
        <v>0</v>
      </c>
      <c r="AC2506" s="73">
        <v>1</v>
      </c>
      <c r="AD2506" s="73">
        <v>0</v>
      </c>
      <c r="AE2506" s="1" t="s">
        <v>3228</v>
      </c>
      <c r="AF2506" s="1" t="s">
        <v>1450</v>
      </c>
      <c r="AG2506" s="1" t="s">
        <v>1451</v>
      </c>
      <c r="AI2506" s="2" t="str">
        <f>INDEX('ISO2-ISO3'!$D$1:$D$249, MATCH($N2506, 'ISO2-ISO3'!$C$1:$C$249, 0))</f>
        <v>NZL</v>
      </c>
      <c r="AJ2506" s="2" t="str">
        <f>INDEX('WB Country Groups'!$C$2:$C$219, MATCH($AI2506, 'WB Country Groups'!$B$2:$B$219, 0))</f>
        <v>East Asia &amp; Pacific</v>
      </c>
    </row>
    <row r="2507" spans="1:36">
      <c r="A2507" s="70">
        <v>45169</v>
      </c>
      <c r="B2507" s="70">
        <v>45169</v>
      </c>
      <c r="C2507" s="71">
        <v>892400</v>
      </c>
      <c r="D2507" s="1" t="s">
        <v>10710</v>
      </c>
      <c r="E2507" s="71">
        <v>7171601</v>
      </c>
      <c r="G2507" s="1" t="s">
        <v>10711</v>
      </c>
      <c r="H2507" s="72">
        <v>242493</v>
      </c>
      <c r="I2507" s="1" t="s">
        <v>10712</v>
      </c>
      <c r="J2507" s="73">
        <v>1</v>
      </c>
      <c r="K2507" s="73">
        <v>1</v>
      </c>
      <c r="L2507" s="73">
        <v>1</v>
      </c>
      <c r="M2507" s="1">
        <v>1</v>
      </c>
      <c r="N2507" s="1" t="s">
        <v>1369</v>
      </c>
      <c r="O2507" s="1" t="s">
        <v>1467</v>
      </c>
      <c r="P2507" s="1">
        <v>20105010</v>
      </c>
      <c r="Q2507" s="73">
        <v>98747206</v>
      </c>
      <c r="R2507" s="74">
        <v>43.27</v>
      </c>
      <c r="S2507" s="1" t="s">
        <v>1669</v>
      </c>
      <c r="T2507" s="75">
        <v>0.78917255257862096</v>
      </c>
      <c r="U2507" s="76">
        <v>5414267880.5270796</v>
      </c>
      <c r="V2507" s="77">
        <v>5414267880.5270796</v>
      </c>
      <c r="W2507" s="77">
        <v>5414267880.5270796</v>
      </c>
      <c r="X2507" s="76">
        <v>8.4877788673000006E-3</v>
      </c>
      <c r="Y2507" s="71">
        <v>0</v>
      </c>
      <c r="Z2507" s="71">
        <v>1</v>
      </c>
      <c r="AA2507" s="71">
        <v>0</v>
      </c>
      <c r="AB2507" s="71">
        <v>0</v>
      </c>
      <c r="AC2507" s="73">
        <v>1</v>
      </c>
      <c r="AD2507" s="73">
        <v>0</v>
      </c>
      <c r="AE2507" s="1" t="s">
        <v>1670</v>
      </c>
      <c r="AF2507" s="1" t="s">
        <v>1450</v>
      </c>
      <c r="AG2507" s="1" t="s">
        <v>1451</v>
      </c>
      <c r="AI2507" s="2" t="str">
        <f>INDEX('ISO2-ISO3'!$D$1:$D$249, MATCH($N2507, 'ISO2-ISO3'!$C$1:$C$249, 0))</f>
        <v>GBR</v>
      </c>
      <c r="AJ2507" s="2" t="str">
        <f>INDEX('WB Country Groups'!$C$2:$C$219, MATCH($AI2507, 'WB Country Groups'!$B$2:$B$219, 0))</f>
        <v>Europe &amp; Central Asia</v>
      </c>
    </row>
    <row r="2508" spans="1:36">
      <c r="A2508" s="70">
        <v>45169</v>
      </c>
      <c r="B2508" s="70">
        <v>45169</v>
      </c>
      <c r="C2508" s="71">
        <v>892400</v>
      </c>
      <c r="D2508" s="1" t="s">
        <v>10713</v>
      </c>
      <c r="E2508" s="71">
        <v>7191601</v>
      </c>
      <c r="G2508" s="1" t="s">
        <v>10714</v>
      </c>
      <c r="H2508" s="72" t="s">
        <v>10715</v>
      </c>
      <c r="I2508" s="1" t="s">
        <v>10716</v>
      </c>
      <c r="J2508" s="73">
        <v>0.45</v>
      </c>
      <c r="K2508" s="73">
        <v>0.45</v>
      </c>
      <c r="L2508" s="73">
        <v>0.45</v>
      </c>
      <c r="M2508" s="1">
        <v>1</v>
      </c>
      <c r="N2508" s="1" t="s">
        <v>1359</v>
      </c>
      <c r="O2508" s="1" t="s">
        <v>1467</v>
      </c>
      <c r="P2508" s="1">
        <v>20302010</v>
      </c>
      <c r="Q2508" s="73">
        <v>102299707</v>
      </c>
      <c r="R2508" s="74">
        <v>874.9</v>
      </c>
      <c r="S2508" s="1" t="s">
        <v>3311</v>
      </c>
      <c r="T2508" s="75">
        <v>26.657550000000001</v>
      </c>
      <c r="U2508" s="76">
        <v>1510863006.7067299</v>
      </c>
      <c r="V2508" s="77">
        <v>1510863006.7067299</v>
      </c>
      <c r="W2508" s="77">
        <v>3357473348.2371802</v>
      </c>
      <c r="X2508" s="76">
        <v>2.3685328068000001E-3</v>
      </c>
      <c r="Y2508" s="71">
        <v>0</v>
      </c>
      <c r="Z2508" s="71">
        <v>1</v>
      </c>
      <c r="AA2508" s="71">
        <v>0</v>
      </c>
      <c r="AB2508" s="71">
        <v>0</v>
      </c>
      <c r="AC2508" s="73">
        <v>0</v>
      </c>
      <c r="AD2508" s="73">
        <v>1</v>
      </c>
      <c r="AE2508" s="1" t="s">
        <v>3312</v>
      </c>
      <c r="AF2508" s="1" t="s">
        <v>1450</v>
      </c>
      <c r="AG2508" s="1" t="s">
        <v>1451</v>
      </c>
      <c r="AI2508" s="2" t="str">
        <f>INDEX('ISO2-ISO3'!$D$1:$D$249, MATCH($N2508, 'ISO2-ISO3'!$C$1:$C$249, 0))</f>
        <v>TUR</v>
      </c>
      <c r="AJ2508" s="2" t="str">
        <f>INDEX('WB Country Groups'!$C$2:$C$219, MATCH($AI2508, 'WB Country Groups'!$B$2:$B$219, 0))</f>
        <v>Europe &amp; Central Asia</v>
      </c>
    </row>
    <row r="2509" spans="1:36">
      <c r="A2509" s="70">
        <v>45169</v>
      </c>
      <c r="B2509" s="70">
        <v>45169</v>
      </c>
      <c r="C2509" s="71">
        <v>892400</v>
      </c>
      <c r="D2509" s="1" t="s">
        <v>10717</v>
      </c>
      <c r="E2509" s="71">
        <v>7207301</v>
      </c>
      <c r="G2509" s="1" t="s">
        <v>10718</v>
      </c>
      <c r="H2509" s="72" t="s">
        <v>10719</v>
      </c>
      <c r="I2509" s="1" t="s">
        <v>10720</v>
      </c>
      <c r="J2509" s="73">
        <v>0.45</v>
      </c>
      <c r="K2509" s="73">
        <v>0.45</v>
      </c>
      <c r="L2509" s="73">
        <v>0.45</v>
      </c>
      <c r="M2509" s="1">
        <v>1</v>
      </c>
      <c r="N2509" s="1" t="s">
        <v>1115</v>
      </c>
      <c r="O2509" s="1" t="s">
        <v>1499</v>
      </c>
      <c r="P2509" s="1">
        <v>30201030</v>
      </c>
      <c r="Q2509" s="73">
        <v>309000000</v>
      </c>
      <c r="R2509" s="74">
        <v>4714</v>
      </c>
      <c r="S2509" s="1" t="s">
        <v>1479</v>
      </c>
      <c r="T2509" s="75">
        <v>145.58500000000001</v>
      </c>
      <c r="U2509" s="76">
        <v>4502398598.7567396</v>
      </c>
      <c r="V2509" s="77">
        <v>4502398598.7567396</v>
      </c>
      <c r="W2509" s="77">
        <v>10005330219.4594</v>
      </c>
      <c r="X2509" s="76">
        <v>7.0582698385000002E-3</v>
      </c>
      <c r="Y2509" s="71">
        <v>0</v>
      </c>
      <c r="Z2509" s="71">
        <v>1</v>
      </c>
      <c r="AA2509" s="71">
        <v>0</v>
      </c>
      <c r="AB2509" s="71">
        <v>0</v>
      </c>
      <c r="AC2509" s="73">
        <v>0.35</v>
      </c>
      <c r="AD2509" s="73">
        <v>0.65</v>
      </c>
      <c r="AE2509" s="1" t="s">
        <v>1480</v>
      </c>
      <c r="AF2509" s="1" t="s">
        <v>1450</v>
      </c>
      <c r="AG2509" s="1" t="s">
        <v>1451</v>
      </c>
      <c r="AI2509" s="2" t="str">
        <f>INDEX('ISO2-ISO3'!$D$1:$D$249, MATCH($N2509, 'ISO2-ISO3'!$C$1:$C$249, 0))</f>
        <v>JPN</v>
      </c>
      <c r="AJ2509" s="2" t="str">
        <f>INDEX('WB Country Groups'!$C$2:$C$219, MATCH($AI2509, 'WB Country Groups'!$B$2:$B$219, 0))</f>
        <v>East Asia &amp; Pacific</v>
      </c>
    </row>
    <row r="2510" spans="1:36">
      <c r="A2510" s="70">
        <v>45169</v>
      </c>
      <c r="B2510" s="70">
        <v>45169</v>
      </c>
      <c r="C2510" s="71">
        <v>892400</v>
      </c>
      <c r="D2510" s="1" t="s">
        <v>10721</v>
      </c>
      <c r="E2510" s="71">
        <v>7207401</v>
      </c>
      <c r="F2510" s="1" t="s">
        <v>10722</v>
      </c>
      <c r="G2510" s="1" t="s">
        <v>10723</v>
      </c>
      <c r="H2510" s="72" t="s">
        <v>10724</v>
      </c>
      <c r="I2510" s="1" t="s">
        <v>10725</v>
      </c>
      <c r="J2510" s="73">
        <v>1</v>
      </c>
      <c r="K2510" s="73">
        <v>1</v>
      </c>
      <c r="L2510" s="73">
        <v>1</v>
      </c>
      <c r="M2510" s="1">
        <v>1</v>
      </c>
      <c r="N2510" s="1" t="s">
        <v>1375</v>
      </c>
      <c r="O2510" s="1" t="s">
        <v>1692</v>
      </c>
      <c r="P2510" s="1">
        <v>50201040</v>
      </c>
      <c r="Q2510" s="73">
        <v>382362812</v>
      </c>
      <c r="R2510" s="74">
        <v>21.49</v>
      </c>
      <c r="S2510" s="1" t="s">
        <v>1448</v>
      </c>
      <c r="T2510" s="75">
        <v>1</v>
      </c>
      <c r="U2510" s="76">
        <v>8216976829.8800001</v>
      </c>
      <c r="V2510" s="77">
        <v>8216976829.8800001</v>
      </c>
      <c r="W2510" s="77">
        <v>12468311961.879999</v>
      </c>
      <c r="X2510" s="76">
        <v>1.2881498261400001E-2</v>
      </c>
      <c r="Y2510" s="71">
        <v>0</v>
      </c>
      <c r="Z2510" s="71">
        <v>1</v>
      </c>
      <c r="AA2510" s="71">
        <v>0</v>
      </c>
      <c r="AB2510" s="71">
        <v>0</v>
      </c>
      <c r="AC2510" s="73">
        <v>1</v>
      </c>
      <c r="AD2510" s="73">
        <v>0</v>
      </c>
      <c r="AE2510" s="1" t="s">
        <v>1475</v>
      </c>
      <c r="AF2510" s="1" t="s">
        <v>1450</v>
      </c>
      <c r="AG2510" s="1" t="s">
        <v>1585</v>
      </c>
      <c r="AI2510" s="2" t="str">
        <f>INDEX('ISO2-ISO3'!$D$1:$D$249, MATCH($N2510, 'ISO2-ISO3'!$C$1:$C$249, 0))</f>
        <v>USA</v>
      </c>
      <c r="AJ2510" s="2" t="str">
        <f>INDEX('WB Country Groups'!$C$2:$C$219, MATCH($AI2510, 'WB Country Groups'!$B$2:$B$219, 0))</f>
        <v>North America</v>
      </c>
    </row>
    <row r="2511" spans="1:36">
      <c r="A2511" s="70">
        <v>45169</v>
      </c>
      <c r="B2511" s="70">
        <v>45169</v>
      </c>
      <c r="C2511" s="71">
        <v>892400</v>
      </c>
      <c r="D2511" s="1" t="s">
        <v>10726</v>
      </c>
      <c r="E2511" s="71">
        <v>7221701</v>
      </c>
      <c r="G2511" s="1" t="s">
        <v>10727</v>
      </c>
      <c r="H2511" s="72" t="s">
        <v>10728</v>
      </c>
      <c r="I2511" s="1" t="s">
        <v>10729</v>
      </c>
      <c r="J2511" s="73">
        <v>0.95</v>
      </c>
      <c r="K2511" s="73">
        <v>0.95</v>
      </c>
      <c r="L2511" s="73">
        <v>0.95</v>
      </c>
      <c r="M2511" s="1">
        <v>1</v>
      </c>
      <c r="N2511" s="1" t="s">
        <v>975</v>
      </c>
      <c r="O2511" s="1" t="s">
        <v>1484</v>
      </c>
      <c r="P2511" s="1">
        <v>40203020</v>
      </c>
      <c r="Q2511" s="73">
        <v>3690984633</v>
      </c>
      <c r="R2511" s="74">
        <v>4.22</v>
      </c>
      <c r="S2511" s="1" t="s">
        <v>1565</v>
      </c>
      <c r="T2511" s="75">
        <v>7.8417500000000002</v>
      </c>
      <c r="U2511" s="76">
        <v>1886971325.7496099</v>
      </c>
      <c r="V2511" s="77">
        <v>1886971325.7496099</v>
      </c>
      <c r="W2511" s="77">
        <v>12181596211.784599</v>
      </c>
      <c r="X2511" s="76">
        <v>2.9581460864999999E-3</v>
      </c>
      <c r="Y2511" s="71">
        <v>1</v>
      </c>
      <c r="Z2511" s="71">
        <v>0</v>
      </c>
      <c r="AA2511" s="71">
        <v>0</v>
      </c>
      <c r="AB2511" s="71">
        <v>0</v>
      </c>
      <c r="AC2511" s="73">
        <v>1</v>
      </c>
      <c r="AD2511" s="73">
        <v>0</v>
      </c>
      <c r="AE2511" s="1" t="s">
        <v>1566</v>
      </c>
      <c r="AF2511" s="1" t="s">
        <v>1450</v>
      </c>
      <c r="AG2511" s="1" t="s">
        <v>3494</v>
      </c>
      <c r="AI2511" s="2" t="str">
        <f>INDEX('ISO2-ISO3'!$D$1:$D$249, MATCH($N2511, 'ISO2-ISO3'!$C$1:$C$249, 0))</f>
        <v>CHN</v>
      </c>
      <c r="AJ2511" s="2" t="str">
        <f>INDEX('WB Country Groups'!$C$2:$C$219, MATCH($AI2511, 'WB Country Groups'!$B$2:$B$219, 0))</f>
        <v>East Asia &amp; Pacific</v>
      </c>
    </row>
    <row r="2512" spans="1:36">
      <c r="A2512" s="70">
        <v>45169</v>
      </c>
      <c r="B2512" s="70">
        <v>45169</v>
      </c>
      <c r="C2512" s="71">
        <v>892400</v>
      </c>
      <c r="D2512" s="1" t="s">
        <v>10730</v>
      </c>
      <c r="E2512" s="71">
        <v>7221704</v>
      </c>
      <c r="G2512" s="1" t="s">
        <v>10731</v>
      </c>
      <c r="H2512" s="72" t="s">
        <v>10732</v>
      </c>
      <c r="I2512" s="1" t="s">
        <v>10733</v>
      </c>
      <c r="J2512" s="73">
        <v>0.2</v>
      </c>
      <c r="K2512" s="73">
        <v>0.2</v>
      </c>
      <c r="L2512" s="73">
        <v>0.04</v>
      </c>
      <c r="M2512" s="1">
        <v>0.2</v>
      </c>
      <c r="N2512" s="1" t="s">
        <v>975</v>
      </c>
      <c r="O2512" s="1" t="s">
        <v>1484</v>
      </c>
      <c r="P2512" s="1">
        <v>40203020</v>
      </c>
      <c r="Q2512" s="73">
        <v>6446301247</v>
      </c>
      <c r="R2512" s="74">
        <v>11.53</v>
      </c>
      <c r="S2512" s="1" t="s">
        <v>3323</v>
      </c>
      <c r="T2512" s="75">
        <v>7.2785000000000002</v>
      </c>
      <c r="U2512" s="76">
        <v>408467972.12563002</v>
      </c>
      <c r="V2512" s="77">
        <v>408467972.12563002</v>
      </c>
      <c r="W2512" s="77">
        <v>12181596211.784599</v>
      </c>
      <c r="X2512" s="76">
        <v>6.403424984E-4</v>
      </c>
      <c r="Y2512" s="71">
        <v>1</v>
      </c>
      <c r="Z2512" s="71">
        <v>0</v>
      </c>
      <c r="AA2512" s="71">
        <v>0</v>
      </c>
      <c r="AB2512" s="71">
        <v>0</v>
      </c>
      <c r="AC2512" s="73">
        <v>1</v>
      </c>
      <c r="AD2512" s="73">
        <v>0</v>
      </c>
      <c r="AE2512" s="1" t="s">
        <v>3324</v>
      </c>
      <c r="AF2512" s="1" t="s">
        <v>1450</v>
      </c>
      <c r="AG2512" s="1" t="s">
        <v>1585</v>
      </c>
      <c r="AI2512" s="2" t="str">
        <f>INDEX('ISO2-ISO3'!$D$1:$D$249, MATCH($N2512, 'ISO2-ISO3'!$C$1:$C$249, 0))</f>
        <v>CHN</v>
      </c>
      <c r="AJ2512" s="2" t="str">
        <f>INDEX('WB Country Groups'!$C$2:$C$219, MATCH($AI2512, 'WB Country Groups'!$B$2:$B$219, 0))</f>
        <v>East Asia &amp; Pacific</v>
      </c>
    </row>
    <row r="2513" spans="1:36">
      <c r="A2513" s="70">
        <v>45169</v>
      </c>
      <c r="B2513" s="70">
        <v>45169</v>
      </c>
      <c r="C2513" s="71">
        <v>892400</v>
      </c>
      <c r="D2513" s="1" t="s">
        <v>10734</v>
      </c>
      <c r="E2513" s="71">
        <v>7231601</v>
      </c>
      <c r="F2513" s="1" t="s">
        <v>10735</v>
      </c>
      <c r="G2513" s="1" t="s">
        <v>10736</v>
      </c>
      <c r="H2513" s="72" t="s">
        <v>10737</v>
      </c>
      <c r="I2513" s="1" t="s">
        <v>10738</v>
      </c>
      <c r="J2513" s="73">
        <v>1</v>
      </c>
      <c r="K2513" s="73">
        <v>1</v>
      </c>
      <c r="L2513" s="73">
        <v>1</v>
      </c>
      <c r="M2513" s="1">
        <v>1</v>
      </c>
      <c r="N2513" s="1" t="s">
        <v>963</v>
      </c>
      <c r="O2513" s="1" t="s">
        <v>1455</v>
      </c>
      <c r="P2513" s="1">
        <v>25202010</v>
      </c>
      <c r="Q2513" s="73">
        <v>36361267</v>
      </c>
      <c r="R2513" s="74">
        <v>103.33</v>
      </c>
      <c r="S2513" s="1" t="s">
        <v>1493</v>
      </c>
      <c r="T2513" s="75">
        <v>1.3529500000000001</v>
      </c>
      <c r="U2513" s="76">
        <v>2777049942.0599399</v>
      </c>
      <c r="V2513" s="77">
        <v>2777049942.0599399</v>
      </c>
      <c r="W2513" s="77">
        <v>6014094464.0304499</v>
      </c>
      <c r="X2513" s="76">
        <v>4.3534945686999997E-3</v>
      </c>
      <c r="Y2513" s="71">
        <v>0</v>
      </c>
      <c r="Z2513" s="71">
        <v>1</v>
      </c>
      <c r="AA2513" s="71">
        <v>0</v>
      </c>
      <c r="AB2513" s="71">
        <v>0</v>
      </c>
      <c r="AC2513" s="73">
        <v>0</v>
      </c>
      <c r="AD2513" s="73">
        <v>1</v>
      </c>
      <c r="AE2513" s="1" t="s">
        <v>1494</v>
      </c>
      <c r="AF2513" s="1" t="s">
        <v>1450</v>
      </c>
      <c r="AG2513" s="1" t="s">
        <v>1020</v>
      </c>
      <c r="AI2513" s="2" t="str">
        <f>INDEX('ISO2-ISO3'!$D$1:$D$249, MATCH($N2513, 'ISO2-ISO3'!$C$1:$C$249, 0))</f>
        <v>CAN</v>
      </c>
      <c r="AJ2513" s="2" t="str">
        <f>INDEX('WB Country Groups'!$C$2:$C$219, MATCH($AI2513, 'WB Country Groups'!$B$2:$B$219, 0))</f>
        <v>North America</v>
      </c>
    </row>
    <row r="2514" spans="1:36">
      <c r="A2514" s="70">
        <v>45169</v>
      </c>
      <c r="B2514" s="70">
        <v>45169</v>
      </c>
      <c r="C2514" s="71">
        <v>892400</v>
      </c>
      <c r="D2514" s="1" t="s">
        <v>10739</v>
      </c>
      <c r="E2514" s="71">
        <v>7233301</v>
      </c>
      <c r="G2514" s="1" t="s">
        <v>10740</v>
      </c>
      <c r="H2514" s="72" t="s">
        <v>10741</v>
      </c>
      <c r="I2514" s="1" t="s">
        <v>10742</v>
      </c>
      <c r="J2514" s="73">
        <v>0.5</v>
      </c>
      <c r="K2514" s="73">
        <v>0.5</v>
      </c>
      <c r="L2514" s="73">
        <v>0.5</v>
      </c>
      <c r="M2514" s="1">
        <v>1</v>
      </c>
      <c r="N2514" s="1" t="s">
        <v>1199</v>
      </c>
      <c r="O2514" s="1" t="s">
        <v>1462</v>
      </c>
      <c r="P2514" s="1">
        <v>15101030</v>
      </c>
      <c r="Q2514" s="73">
        <v>210997647</v>
      </c>
      <c r="R2514" s="74">
        <v>23.36</v>
      </c>
      <c r="S2514" s="1" t="s">
        <v>1456</v>
      </c>
      <c r="T2514" s="75">
        <v>0.92136177270005104</v>
      </c>
      <c r="U2514" s="76">
        <v>2674793539.2825398</v>
      </c>
      <c r="V2514" s="77">
        <v>2674793539.2825398</v>
      </c>
      <c r="W2514" s="77">
        <v>5349587078.5650702</v>
      </c>
      <c r="X2514" s="76">
        <v>4.1931903957999998E-3</v>
      </c>
      <c r="Y2514" s="71">
        <v>0</v>
      </c>
      <c r="Z2514" s="71">
        <v>1</v>
      </c>
      <c r="AA2514" s="71">
        <v>0</v>
      </c>
      <c r="AB2514" s="71">
        <v>0</v>
      </c>
      <c r="AC2514" s="73">
        <v>0.65</v>
      </c>
      <c r="AD2514" s="73">
        <v>0.35</v>
      </c>
      <c r="AE2514" s="1" t="s">
        <v>1485</v>
      </c>
      <c r="AF2514" s="1" t="s">
        <v>1450</v>
      </c>
      <c r="AG2514" s="1" t="s">
        <v>1451</v>
      </c>
      <c r="AI2514" s="2" t="str">
        <f>INDEX('ISO2-ISO3'!$D$1:$D$249, MATCH($N2514, 'ISO2-ISO3'!$C$1:$C$249, 0))</f>
        <v>NLD</v>
      </c>
      <c r="AJ2514" s="2" t="str">
        <f>INDEX('WB Country Groups'!$C$2:$C$219, MATCH($AI2514, 'WB Country Groups'!$B$2:$B$219, 0))</f>
        <v>Europe &amp; Central Asia</v>
      </c>
    </row>
    <row r="2515" spans="1:36">
      <c r="A2515" s="70">
        <v>45169</v>
      </c>
      <c r="B2515" s="70">
        <v>45169</v>
      </c>
      <c r="C2515" s="71">
        <v>892400</v>
      </c>
      <c r="D2515" s="1" t="s">
        <v>10743</v>
      </c>
      <c r="E2515" s="71">
        <v>7245901</v>
      </c>
      <c r="F2515" s="1" t="s">
        <v>10744</v>
      </c>
      <c r="G2515" s="1" t="s">
        <v>10745</v>
      </c>
      <c r="H2515" s="72" t="s">
        <v>10746</v>
      </c>
      <c r="I2515" s="1" t="s">
        <v>10747</v>
      </c>
      <c r="J2515" s="73">
        <v>0.85</v>
      </c>
      <c r="K2515" s="73">
        <v>0.85</v>
      </c>
      <c r="L2515" s="73">
        <v>0.85</v>
      </c>
      <c r="M2515" s="1">
        <v>1</v>
      </c>
      <c r="N2515" s="1" t="s">
        <v>975</v>
      </c>
      <c r="O2515" s="1" t="s">
        <v>1692</v>
      </c>
      <c r="P2515" s="1">
        <v>50203010</v>
      </c>
      <c r="Q2515" s="73">
        <v>53308851</v>
      </c>
      <c r="R2515" s="74">
        <v>34.32</v>
      </c>
      <c r="S2515" s="1" t="s">
        <v>1448</v>
      </c>
      <c r="T2515" s="75">
        <v>1</v>
      </c>
      <c r="U2515" s="76">
        <v>1555125801.372</v>
      </c>
      <c r="V2515" s="77">
        <v>1555125801.372</v>
      </c>
      <c r="W2515" s="77">
        <v>2389850162.6999998</v>
      </c>
      <c r="X2515" s="76">
        <v>2.4379222093E-3</v>
      </c>
      <c r="Y2515" s="71">
        <v>0</v>
      </c>
      <c r="Z2515" s="71">
        <v>1</v>
      </c>
      <c r="AA2515" s="71">
        <v>0</v>
      </c>
      <c r="AB2515" s="71">
        <v>0</v>
      </c>
      <c r="AC2515" s="73">
        <v>1</v>
      </c>
      <c r="AD2515" s="73">
        <v>0</v>
      </c>
      <c r="AE2515" s="1" t="s">
        <v>1475</v>
      </c>
      <c r="AF2515" s="1" t="s">
        <v>1450</v>
      </c>
      <c r="AG2515" s="1" t="s">
        <v>1585</v>
      </c>
      <c r="AI2515" s="2" t="str">
        <f>INDEX('ISO2-ISO3'!$D$1:$D$249, MATCH($N2515, 'ISO2-ISO3'!$C$1:$C$249, 0))</f>
        <v>CHN</v>
      </c>
      <c r="AJ2515" s="2" t="str">
        <f>INDEX('WB Country Groups'!$C$2:$C$219, MATCH($AI2515, 'WB Country Groups'!$B$2:$B$219, 0))</f>
        <v>East Asia &amp; Pacific</v>
      </c>
    </row>
    <row r="2516" spans="1:36">
      <c r="A2516" s="70">
        <v>45169</v>
      </c>
      <c r="B2516" s="70">
        <v>45169</v>
      </c>
      <c r="C2516" s="71">
        <v>892400</v>
      </c>
      <c r="D2516" s="1" t="s">
        <v>10748</v>
      </c>
      <c r="E2516" s="71">
        <v>7246001</v>
      </c>
      <c r="F2516" s="1" t="s">
        <v>10749</v>
      </c>
      <c r="G2516" s="1" t="s">
        <v>10750</v>
      </c>
      <c r="H2516" s="72" t="s">
        <v>10751</v>
      </c>
      <c r="I2516" s="1" t="s">
        <v>10752</v>
      </c>
      <c r="J2516" s="73">
        <v>1</v>
      </c>
      <c r="K2516" s="73">
        <v>1</v>
      </c>
      <c r="L2516" s="73">
        <v>1</v>
      </c>
      <c r="M2516" s="1">
        <v>1</v>
      </c>
      <c r="N2516" s="1" t="s">
        <v>1375</v>
      </c>
      <c r="O2516" s="1" t="s">
        <v>1474</v>
      </c>
      <c r="P2516" s="1">
        <v>45203030</v>
      </c>
      <c r="Q2516" s="73">
        <v>135136297</v>
      </c>
      <c r="R2516" s="74">
        <v>211.15</v>
      </c>
      <c r="S2516" s="1" t="s">
        <v>1448</v>
      </c>
      <c r="T2516" s="75">
        <v>1</v>
      </c>
      <c r="U2516" s="76">
        <v>28534029111.549999</v>
      </c>
      <c r="V2516" s="77">
        <v>28534029111.549999</v>
      </c>
      <c r="W2516" s="77">
        <v>28534029111.549999</v>
      </c>
      <c r="X2516" s="76">
        <v>4.4731907366899998E-2</v>
      </c>
      <c r="Y2516" s="71">
        <v>0</v>
      </c>
      <c r="Z2516" s="71">
        <v>1</v>
      </c>
      <c r="AA2516" s="71">
        <v>0</v>
      </c>
      <c r="AB2516" s="71">
        <v>0</v>
      </c>
      <c r="AC2516" s="73">
        <v>0</v>
      </c>
      <c r="AD2516" s="73">
        <v>1</v>
      </c>
      <c r="AE2516" s="1" t="s">
        <v>1475</v>
      </c>
      <c r="AF2516" s="1" t="s">
        <v>1450</v>
      </c>
      <c r="AG2516" s="1" t="s">
        <v>1451</v>
      </c>
      <c r="AI2516" s="2" t="str">
        <f>INDEX('ISO2-ISO3'!$D$1:$D$249, MATCH($N2516, 'ISO2-ISO3'!$C$1:$C$249, 0))</f>
        <v>USA</v>
      </c>
      <c r="AJ2516" s="2" t="str">
        <f>INDEX('WB Country Groups'!$C$2:$C$219, MATCH($AI2516, 'WB Country Groups'!$B$2:$B$219, 0))</f>
        <v>North America</v>
      </c>
    </row>
    <row r="2517" spans="1:36">
      <c r="A2517" s="70">
        <v>45169</v>
      </c>
      <c r="B2517" s="70">
        <v>45169</v>
      </c>
      <c r="C2517" s="71">
        <v>892400</v>
      </c>
      <c r="D2517" s="1" t="s">
        <v>10753</v>
      </c>
      <c r="E2517" s="71">
        <v>7247301</v>
      </c>
      <c r="G2517" s="1" t="s">
        <v>10754</v>
      </c>
      <c r="H2517" s="72" t="s">
        <v>10755</v>
      </c>
      <c r="I2517" s="1" t="s">
        <v>10756</v>
      </c>
      <c r="J2517" s="73">
        <v>0.9</v>
      </c>
      <c r="K2517" s="73">
        <v>0.9</v>
      </c>
      <c r="L2517" s="73">
        <v>0.9</v>
      </c>
      <c r="M2517" s="1">
        <v>1</v>
      </c>
      <c r="N2517" s="1" t="s">
        <v>1058</v>
      </c>
      <c r="O2517" s="1" t="s">
        <v>1564</v>
      </c>
      <c r="P2517" s="1">
        <v>60201020</v>
      </c>
      <c r="Q2517" s="73">
        <v>795849997</v>
      </c>
      <c r="R2517" s="74">
        <v>22.11</v>
      </c>
      <c r="S2517" s="1" t="s">
        <v>1456</v>
      </c>
      <c r="T2517" s="75">
        <v>0.92136177270005104</v>
      </c>
      <c r="U2517" s="76">
        <v>17188274529.6604</v>
      </c>
      <c r="V2517" s="77">
        <v>17188274529.6604</v>
      </c>
      <c r="W2517" s="77">
        <v>19098082810.7337</v>
      </c>
      <c r="X2517" s="76">
        <v>2.6945521820700001E-2</v>
      </c>
      <c r="Y2517" s="71">
        <v>1</v>
      </c>
      <c r="Z2517" s="71">
        <v>0</v>
      </c>
      <c r="AA2517" s="71">
        <v>0</v>
      </c>
      <c r="AB2517" s="71">
        <v>0</v>
      </c>
      <c r="AC2517" s="73">
        <v>1</v>
      </c>
      <c r="AD2517" s="73">
        <v>0</v>
      </c>
      <c r="AE2517" s="1" t="s">
        <v>1523</v>
      </c>
      <c r="AF2517" s="1" t="s">
        <v>1470</v>
      </c>
      <c r="AG2517" s="1" t="s">
        <v>1451</v>
      </c>
      <c r="AI2517" s="2" t="str">
        <f>INDEX('ISO2-ISO3'!$D$1:$D$249, MATCH($N2517, 'ISO2-ISO3'!$C$1:$C$249, 0))</f>
        <v>DEU</v>
      </c>
      <c r="AJ2517" s="2" t="str">
        <f>INDEX('WB Country Groups'!$C$2:$C$219, MATCH($AI2517, 'WB Country Groups'!$B$2:$B$219, 0))</f>
        <v>Europe &amp; Central Asia</v>
      </c>
    </row>
    <row r="2518" spans="1:36">
      <c r="A2518" s="70">
        <v>45169</v>
      </c>
      <c r="B2518" s="70">
        <v>45169</v>
      </c>
      <c r="C2518" s="71">
        <v>892400</v>
      </c>
      <c r="D2518" s="1" t="s">
        <v>10757</v>
      </c>
      <c r="E2518" s="71">
        <v>7257501</v>
      </c>
      <c r="F2518" s="1" t="s">
        <v>10758</v>
      </c>
      <c r="G2518" s="1" t="s">
        <v>10759</v>
      </c>
      <c r="H2518" s="72" t="s">
        <v>10760</v>
      </c>
      <c r="I2518" s="1" t="s">
        <v>10761</v>
      </c>
      <c r="J2518" s="73">
        <v>0.9</v>
      </c>
      <c r="K2518" s="73">
        <v>0.9</v>
      </c>
      <c r="L2518" s="73">
        <v>0.9</v>
      </c>
      <c r="M2518" s="1">
        <v>1</v>
      </c>
      <c r="N2518" s="1" t="s">
        <v>1375</v>
      </c>
      <c r="O2518" s="1" t="s">
        <v>1564</v>
      </c>
      <c r="P2518" s="1">
        <v>60106020</v>
      </c>
      <c r="Q2518" s="73">
        <v>361138050</v>
      </c>
      <c r="R2518" s="74">
        <v>36.04</v>
      </c>
      <c r="S2518" s="1" t="s">
        <v>1448</v>
      </c>
      <c r="T2518" s="75">
        <v>1</v>
      </c>
      <c r="U2518" s="76">
        <v>11713873789.799999</v>
      </c>
      <c r="V2518" s="77">
        <v>11713873789.799999</v>
      </c>
      <c r="W2518" s="77">
        <v>13038303425</v>
      </c>
      <c r="X2518" s="76">
        <v>1.83634745456E-2</v>
      </c>
      <c r="Y2518" s="71">
        <v>0</v>
      </c>
      <c r="Z2518" s="71">
        <v>1</v>
      </c>
      <c r="AA2518" s="71">
        <v>0</v>
      </c>
      <c r="AB2518" s="71">
        <v>0</v>
      </c>
      <c r="AC2518" s="73">
        <v>1</v>
      </c>
      <c r="AD2518" s="73">
        <v>0</v>
      </c>
      <c r="AE2518" s="1" t="s">
        <v>1449</v>
      </c>
      <c r="AF2518" s="1" t="s">
        <v>1450</v>
      </c>
      <c r="AG2518" s="1" t="s">
        <v>1585</v>
      </c>
      <c r="AI2518" s="2" t="str">
        <f>INDEX('ISO2-ISO3'!$D$1:$D$249, MATCH($N2518, 'ISO2-ISO3'!$C$1:$C$249, 0))</f>
        <v>USA</v>
      </c>
      <c r="AJ2518" s="2" t="str">
        <f>INDEX('WB Country Groups'!$C$2:$C$219, MATCH($AI2518, 'WB Country Groups'!$B$2:$B$219, 0))</f>
        <v>North America</v>
      </c>
    </row>
    <row r="2519" spans="1:36">
      <c r="A2519" s="70">
        <v>45169</v>
      </c>
      <c r="B2519" s="70">
        <v>45169</v>
      </c>
      <c r="C2519" s="71">
        <v>892400</v>
      </c>
      <c r="D2519" s="1" t="s">
        <v>10762</v>
      </c>
      <c r="E2519" s="71">
        <v>7287701</v>
      </c>
      <c r="G2519" s="1" t="s">
        <v>10763</v>
      </c>
      <c r="H2519" s="72" t="s">
        <v>10764</v>
      </c>
      <c r="I2519" s="1" t="s">
        <v>10765</v>
      </c>
      <c r="J2519" s="73">
        <v>0.6</v>
      </c>
      <c r="K2519" s="73">
        <v>0.6</v>
      </c>
      <c r="L2519" s="73">
        <v>0.6</v>
      </c>
      <c r="M2519" s="1">
        <v>1</v>
      </c>
      <c r="N2519" s="1" t="s">
        <v>975</v>
      </c>
      <c r="O2519" s="1" t="s">
        <v>1474</v>
      </c>
      <c r="P2519" s="1">
        <v>45203020</v>
      </c>
      <c r="Q2519" s="73">
        <v>1198500000</v>
      </c>
      <c r="R2519" s="74">
        <v>15.2</v>
      </c>
      <c r="S2519" s="1" t="s">
        <v>1565</v>
      </c>
      <c r="T2519" s="75">
        <v>7.8417500000000002</v>
      </c>
      <c r="U2519" s="76">
        <v>1393862339.4012799</v>
      </c>
      <c r="V2519" s="77">
        <v>1393862339.4012799</v>
      </c>
      <c r="W2519" s="77">
        <v>2323103899.00214</v>
      </c>
      <c r="X2519" s="76">
        <v>2.1851145102999999E-3</v>
      </c>
      <c r="Y2519" s="71">
        <v>0</v>
      </c>
      <c r="Z2519" s="71">
        <v>1</v>
      </c>
      <c r="AA2519" s="71">
        <v>0</v>
      </c>
      <c r="AB2519" s="71">
        <v>0</v>
      </c>
      <c r="AC2519" s="73">
        <v>1</v>
      </c>
      <c r="AD2519" s="73">
        <v>0</v>
      </c>
      <c r="AE2519" s="1" t="s">
        <v>1566</v>
      </c>
      <c r="AF2519" s="1" t="s">
        <v>1450</v>
      </c>
      <c r="AG2519" s="1" t="s">
        <v>3300</v>
      </c>
      <c r="AI2519" s="2" t="str">
        <f>INDEX('ISO2-ISO3'!$D$1:$D$249, MATCH($N2519, 'ISO2-ISO3'!$C$1:$C$249, 0))</f>
        <v>CHN</v>
      </c>
      <c r="AJ2519" s="2" t="str">
        <f>INDEX('WB Country Groups'!$C$2:$C$219, MATCH($AI2519, 'WB Country Groups'!$B$2:$B$219, 0))</f>
        <v>East Asia &amp; Pacific</v>
      </c>
    </row>
    <row r="2520" spans="1:36">
      <c r="A2520" s="70">
        <v>45169</v>
      </c>
      <c r="B2520" s="70">
        <v>45169</v>
      </c>
      <c r="C2520" s="71">
        <v>892400</v>
      </c>
      <c r="D2520" s="1" t="s">
        <v>10766</v>
      </c>
      <c r="E2520" s="71">
        <v>7297401</v>
      </c>
      <c r="F2520" s="1" t="s">
        <v>10767</v>
      </c>
      <c r="G2520" s="1" t="s">
        <v>10768</v>
      </c>
      <c r="H2520" s="72" t="s">
        <v>10769</v>
      </c>
      <c r="I2520" s="1" t="s">
        <v>10770</v>
      </c>
      <c r="J2520" s="73">
        <v>1</v>
      </c>
      <c r="K2520" s="73">
        <v>1</v>
      </c>
      <c r="L2520" s="73">
        <v>1</v>
      </c>
      <c r="M2520" s="1">
        <v>1</v>
      </c>
      <c r="N2520" s="1" t="s">
        <v>1375</v>
      </c>
      <c r="O2520" s="1" t="s">
        <v>1564</v>
      </c>
      <c r="P2520" s="1">
        <v>60108010</v>
      </c>
      <c r="Q2520" s="73">
        <v>262354477</v>
      </c>
      <c r="R2520" s="74">
        <v>47.4</v>
      </c>
      <c r="S2520" s="1" t="s">
        <v>1448</v>
      </c>
      <c r="T2520" s="75">
        <v>1</v>
      </c>
      <c r="U2520" s="76">
        <v>12435602209.799999</v>
      </c>
      <c r="V2520" s="77">
        <v>12435602209.799999</v>
      </c>
      <c r="W2520" s="77">
        <v>12435602209.799999</v>
      </c>
      <c r="X2520" s="76">
        <v>1.9494905676500002E-2</v>
      </c>
      <c r="Y2520" s="71">
        <v>0</v>
      </c>
      <c r="Z2520" s="71">
        <v>1</v>
      </c>
      <c r="AA2520" s="71">
        <v>0</v>
      </c>
      <c r="AB2520" s="71">
        <v>0</v>
      </c>
      <c r="AC2520" s="73">
        <v>1</v>
      </c>
      <c r="AD2520" s="73">
        <v>0</v>
      </c>
      <c r="AE2520" s="1" t="s">
        <v>1475</v>
      </c>
      <c r="AF2520" s="1" t="s">
        <v>1450</v>
      </c>
      <c r="AG2520" s="1" t="s">
        <v>1451</v>
      </c>
      <c r="AI2520" s="2" t="str">
        <f>INDEX('ISO2-ISO3'!$D$1:$D$249, MATCH($N2520, 'ISO2-ISO3'!$C$1:$C$249, 0))</f>
        <v>USA</v>
      </c>
      <c r="AJ2520" s="2" t="str">
        <f>INDEX('WB Country Groups'!$C$2:$C$219, MATCH($AI2520, 'WB Country Groups'!$B$2:$B$219, 0))</f>
        <v>North America</v>
      </c>
    </row>
    <row r="2521" spans="1:36">
      <c r="A2521" s="70">
        <v>45169</v>
      </c>
      <c r="B2521" s="70">
        <v>45169</v>
      </c>
      <c r="C2521" s="71">
        <v>892400</v>
      </c>
      <c r="D2521" s="1" t="s">
        <v>10771</v>
      </c>
      <c r="E2521" s="71">
        <v>7307201</v>
      </c>
      <c r="F2521" s="1" t="s">
        <v>10772</v>
      </c>
      <c r="G2521" s="1" t="s">
        <v>10773</v>
      </c>
      <c r="H2521" s="72" t="s">
        <v>10774</v>
      </c>
      <c r="I2521" s="1" t="s">
        <v>10775</v>
      </c>
      <c r="J2521" s="73">
        <v>0.6</v>
      </c>
      <c r="K2521" s="73">
        <v>0.6</v>
      </c>
      <c r="L2521" s="73">
        <v>0.6</v>
      </c>
      <c r="M2521" s="1">
        <v>1</v>
      </c>
      <c r="N2521" s="1" t="s">
        <v>975</v>
      </c>
      <c r="O2521" s="1" t="s">
        <v>1455</v>
      </c>
      <c r="P2521" s="1">
        <v>25301020</v>
      </c>
      <c r="Q2521" s="73">
        <v>321818813</v>
      </c>
      <c r="R2521" s="74">
        <v>40.28</v>
      </c>
      <c r="S2521" s="1" t="s">
        <v>1448</v>
      </c>
      <c r="T2521" s="75">
        <v>1</v>
      </c>
      <c r="U2521" s="76">
        <v>7777717072.5839996</v>
      </c>
      <c r="V2521" s="77">
        <v>7777717072.5839996</v>
      </c>
      <c r="W2521" s="77">
        <v>12962861787.639999</v>
      </c>
      <c r="X2521" s="76">
        <v>1.21928844418E-2</v>
      </c>
      <c r="Y2521" s="71">
        <v>1</v>
      </c>
      <c r="Z2521" s="71">
        <v>0</v>
      </c>
      <c r="AA2521" s="71">
        <v>0</v>
      </c>
      <c r="AB2521" s="71">
        <v>0</v>
      </c>
      <c r="AC2521" s="73">
        <v>0.5</v>
      </c>
      <c r="AD2521" s="73">
        <v>0.5</v>
      </c>
      <c r="AE2521" s="1" t="s">
        <v>1475</v>
      </c>
      <c r="AF2521" s="1" t="s">
        <v>1450</v>
      </c>
      <c r="AG2521" s="1" t="s">
        <v>1451</v>
      </c>
      <c r="AI2521" s="2" t="str">
        <f>INDEX('ISO2-ISO3'!$D$1:$D$249, MATCH($N2521, 'ISO2-ISO3'!$C$1:$C$249, 0))</f>
        <v>CHN</v>
      </c>
      <c r="AJ2521" s="2" t="str">
        <f>INDEX('WB Country Groups'!$C$2:$C$219, MATCH($AI2521, 'WB Country Groups'!$B$2:$B$219, 0))</f>
        <v>East Asia &amp; Pacific</v>
      </c>
    </row>
    <row r="2522" spans="1:36">
      <c r="A2522" s="70">
        <v>45169</v>
      </c>
      <c r="B2522" s="70">
        <v>45169</v>
      </c>
      <c r="C2522" s="71">
        <v>892400</v>
      </c>
      <c r="D2522" s="1" t="s">
        <v>10776</v>
      </c>
      <c r="E2522" s="71">
        <v>7315401</v>
      </c>
      <c r="G2522" s="1" t="s">
        <v>10777</v>
      </c>
      <c r="H2522" s="72" t="s">
        <v>10778</v>
      </c>
      <c r="I2522" s="1" t="s">
        <v>10779</v>
      </c>
      <c r="J2522" s="73">
        <v>0.55000000000000004</v>
      </c>
      <c r="K2522" s="73">
        <v>0.55000000000000004</v>
      </c>
      <c r="L2522" s="73">
        <v>0.55000000000000004</v>
      </c>
      <c r="M2522" s="1">
        <v>1</v>
      </c>
      <c r="N2522" s="1" t="s">
        <v>1115</v>
      </c>
      <c r="O2522" s="1" t="s">
        <v>1455</v>
      </c>
      <c r="P2522" s="1">
        <v>25201030</v>
      </c>
      <c r="Q2522" s="73">
        <v>288379057</v>
      </c>
      <c r="R2522" s="74">
        <v>2387.5</v>
      </c>
      <c r="S2522" s="1" t="s">
        <v>1479</v>
      </c>
      <c r="T2522" s="75">
        <v>145.58500000000001</v>
      </c>
      <c r="U2522" s="76">
        <v>2601076685.2568998</v>
      </c>
      <c r="V2522" s="77">
        <v>2601076685.2568998</v>
      </c>
      <c r="W2522" s="77">
        <v>4729230336.8307199</v>
      </c>
      <c r="X2522" s="76">
        <v>4.0776267831999996E-3</v>
      </c>
      <c r="Y2522" s="71">
        <v>0</v>
      </c>
      <c r="Z2522" s="71">
        <v>1</v>
      </c>
      <c r="AA2522" s="71">
        <v>0</v>
      </c>
      <c r="AB2522" s="71">
        <v>0</v>
      </c>
      <c r="AC2522" s="73">
        <v>1</v>
      </c>
      <c r="AD2522" s="73">
        <v>0</v>
      </c>
      <c r="AE2522" s="1" t="s">
        <v>1480</v>
      </c>
      <c r="AF2522" s="1" t="s">
        <v>1450</v>
      </c>
      <c r="AG2522" s="1" t="s">
        <v>1451</v>
      </c>
      <c r="AI2522" s="2" t="str">
        <f>INDEX('ISO2-ISO3'!$D$1:$D$249, MATCH($N2522, 'ISO2-ISO3'!$C$1:$C$249, 0))</f>
        <v>JPN</v>
      </c>
      <c r="AJ2522" s="2" t="str">
        <f>INDEX('WB Country Groups'!$C$2:$C$219, MATCH($AI2522, 'WB Country Groups'!$B$2:$B$219, 0))</f>
        <v>East Asia &amp; Pacific</v>
      </c>
    </row>
    <row r="2523" spans="1:36">
      <c r="A2523" s="70">
        <v>45169</v>
      </c>
      <c r="B2523" s="70">
        <v>45169</v>
      </c>
      <c r="C2523" s="71">
        <v>892400</v>
      </c>
      <c r="D2523" s="1" t="s">
        <v>10780</v>
      </c>
      <c r="E2523" s="71">
        <v>7319301</v>
      </c>
      <c r="G2523" s="1" t="s">
        <v>10781</v>
      </c>
      <c r="H2523" s="72" t="s">
        <v>10782</v>
      </c>
      <c r="I2523" s="1" t="s">
        <v>10783</v>
      </c>
      <c r="J2523" s="73">
        <v>0.5</v>
      </c>
      <c r="K2523" s="73">
        <v>0.5</v>
      </c>
      <c r="L2523" s="73">
        <v>0.5</v>
      </c>
      <c r="M2523" s="1">
        <v>1</v>
      </c>
      <c r="N2523" s="1" t="s">
        <v>1203</v>
      </c>
      <c r="O2523" s="1" t="s">
        <v>1548</v>
      </c>
      <c r="P2523" s="1">
        <v>55105020</v>
      </c>
      <c r="Q2523" s="73">
        <v>2583169114</v>
      </c>
      <c r="R2523" s="74">
        <v>5.3650000000000002</v>
      </c>
      <c r="S2523" s="1" t="s">
        <v>3227</v>
      </c>
      <c r="T2523" s="75">
        <v>1.67940213284071</v>
      </c>
      <c r="U2523" s="76">
        <v>4126082141.2582102</v>
      </c>
      <c r="V2523" s="77">
        <v>4126082141.2582102</v>
      </c>
      <c r="W2523" s="77">
        <v>8252164282.5164204</v>
      </c>
      <c r="X2523" s="76">
        <v>6.4683302666000003E-3</v>
      </c>
      <c r="Y2523" s="71">
        <v>0</v>
      </c>
      <c r="Z2523" s="71">
        <v>1</v>
      </c>
      <c r="AA2523" s="71">
        <v>0</v>
      </c>
      <c r="AB2523" s="71">
        <v>0</v>
      </c>
      <c r="AC2523" s="73">
        <v>0.5</v>
      </c>
      <c r="AD2523" s="73">
        <v>0.5</v>
      </c>
      <c r="AE2523" s="1" t="s">
        <v>3228</v>
      </c>
      <c r="AF2523" s="1" t="s">
        <v>1450</v>
      </c>
      <c r="AG2523" s="1" t="s">
        <v>1451</v>
      </c>
      <c r="AI2523" s="2" t="str">
        <f>INDEX('ISO2-ISO3'!$D$1:$D$249, MATCH($N2523, 'ISO2-ISO3'!$C$1:$C$249, 0))</f>
        <v>NZL</v>
      </c>
      <c r="AJ2523" s="2" t="str">
        <f>INDEX('WB Country Groups'!$C$2:$C$219, MATCH($AI2523, 'WB Country Groups'!$B$2:$B$219, 0))</f>
        <v>East Asia &amp; Pacific</v>
      </c>
    </row>
    <row r="2524" spans="1:36">
      <c r="A2524" s="70">
        <v>45169</v>
      </c>
      <c r="B2524" s="70">
        <v>45169</v>
      </c>
      <c r="C2524" s="71">
        <v>892400</v>
      </c>
      <c r="D2524" s="1" t="s">
        <v>10784</v>
      </c>
      <c r="E2524" s="71">
        <v>7327402</v>
      </c>
      <c r="G2524" s="1" t="s">
        <v>10785</v>
      </c>
      <c r="H2524" s="72" t="s">
        <v>10786</v>
      </c>
      <c r="I2524" s="1" t="s">
        <v>10787</v>
      </c>
      <c r="J2524" s="73">
        <v>0.3</v>
      </c>
      <c r="K2524" s="73">
        <v>0.3</v>
      </c>
      <c r="L2524" s="73">
        <v>0.3</v>
      </c>
      <c r="M2524" s="1">
        <v>1</v>
      </c>
      <c r="N2524" s="1" t="s">
        <v>945</v>
      </c>
      <c r="O2524" s="1" t="s">
        <v>1499</v>
      </c>
      <c r="P2524" s="1">
        <v>30201010</v>
      </c>
      <c r="Q2524" s="73">
        <v>15750216851</v>
      </c>
      <c r="R2524" s="74">
        <v>13.84</v>
      </c>
      <c r="S2524" s="1" t="s">
        <v>3542</v>
      </c>
      <c r="T2524" s="75">
        <v>4.9509499999999997</v>
      </c>
      <c r="U2524" s="76">
        <v>13208556007.504</v>
      </c>
      <c r="V2524" s="77">
        <v>13208556007.504</v>
      </c>
      <c r="W2524" s="77">
        <v>44028520025.013397</v>
      </c>
      <c r="X2524" s="76">
        <v>2.0706641234200001E-2</v>
      </c>
      <c r="Y2524" s="71">
        <v>1</v>
      </c>
      <c r="Z2524" s="71">
        <v>0</v>
      </c>
      <c r="AA2524" s="71">
        <v>0</v>
      </c>
      <c r="AB2524" s="71">
        <v>0</v>
      </c>
      <c r="AC2524" s="73">
        <v>0.35</v>
      </c>
      <c r="AD2524" s="73">
        <v>0.65</v>
      </c>
      <c r="AE2524" s="1" t="s">
        <v>3543</v>
      </c>
      <c r="AF2524" s="1" t="s">
        <v>3544</v>
      </c>
      <c r="AG2524" s="1" t="s">
        <v>1451</v>
      </c>
      <c r="AI2524" s="2" t="str">
        <f>INDEX('ISO2-ISO3'!$D$1:$D$249, MATCH($N2524, 'ISO2-ISO3'!$C$1:$C$249, 0))</f>
        <v>BRA</v>
      </c>
      <c r="AJ2524" s="2" t="str">
        <f>INDEX('WB Country Groups'!$C$2:$C$219, MATCH($AI2524, 'WB Country Groups'!$B$2:$B$219, 0))</f>
        <v>Latin America &amp; Caribbean</v>
      </c>
    </row>
    <row r="2525" spans="1:36">
      <c r="A2525" s="70">
        <v>45169</v>
      </c>
      <c r="B2525" s="70">
        <v>45169</v>
      </c>
      <c r="C2525" s="71">
        <v>892400</v>
      </c>
      <c r="D2525" s="1" t="s">
        <v>10788</v>
      </c>
      <c r="E2525" s="71">
        <v>7337701</v>
      </c>
      <c r="G2525" s="1" t="s">
        <v>10789</v>
      </c>
      <c r="H2525" s="72" t="s">
        <v>10790</v>
      </c>
      <c r="I2525" s="1" t="s">
        <v>10791</v>
      </c>
      <c r="J2525" s="73">
        <v>0.65</v>
      </c>
      <c r="K2525" s="73">
        <v>0.65</v>
      </c>
      <c r="L2525" s="73">
        <v>0.65</v>
      </c>
      <c r="M2525" s="1">
        <v>1</v>
      </c>
      <c r="N2525" s="1" t="s">
        <v>1115</v>
      </c>
      <c r="O2525" s="1" t="s">
        <v>1455</v>
      </c>
      <c r="P2525" s="1">
        <v>25201030</v>
      </c>
      <c r="Q2525" s="73">
        <v>120487900</v>
      </c>
      <c r="R2525" s="74">
        <v>4926</v>
      </c>
      <c r="S2525" s="1" t="s">
        <v>1479</v>
      </c>
      <c r="T2525" s="75">
        <v>145.58500000000001</v>
      </c>
      <c r="U2525" s="76">
        <v>2649931016.3134899</v>
      </c>
      <c r="V2525" s="77">
        <v>2649931016.3134899</v>
      </c>
      <c r="W2525" s="77">
        <v>4076816948.1746101</v>
      </c>
      <c r="X2525" s="76">
        <v>4.1542141940999998E-3</v>
      </c>
      <c r="Y2525" s="71">
        <v>0</v>
      </c>
      <c r="Z2525" s="71">
        <v>1</v>
      </c>
      <c r="AA2525" s="71">
        <v>0</v>
      </c>
      <c r="AB2525" s="71">
        <v>0</v>
      </c>
      <c r="AC2525" s="73">
        <v>0</v>
      </c>
      <c r="AD2525" s="73">
        <v>1</v>
      </c>
      <c r="AE2525" s="1" t="s">
        <v>1480</v>
      </c>
      <c r="AF2525" s="1" t="s">
        <v>1450</v>
      </c>
      <c r="AG2525" s="1" t="s">
        <v>1451</v>
      </c>
      <c r="AI2525" s="2" t="str">
        <f>INDEX('ISO2-ISO3'!$D$1:$D$249, MATCH($N2525, 'ISO2-ISO3'!$C$1:$C$249, 0))</f>
        <v>JPN</v>
      </c>
      <c r="AJ2525" s="2" t="str">
        <f>INDEX('WB Country Groups'!$C$2:$C$219, MATCH($AI2525, 'WB Country Groups'!$B$2:$B$219, 0))</f>
        <v>East Asia &amp; Pacific</v>
      </c>
    </row>
    <row r="2526" spans="1:36">
      <c r="A2526" s="70">
        <v>45169</v>
      </c>
      <c r="B2526" s="70">
        <v>45169</v>
      </c>
      <c r="C2526" s="71">
        <v>892400</v>
      </c>
      <c r="D2526" s="1" t="s">
        <v>10792</v>
      </c>
      <c r="E2526" s="71">
        <v>7344001</v>
      </c>
      <c r="F2526" s="1">
        <v>122017106</v>
      </c>
      <c r="G2526" s="1" t="s">
        <v>10793</v>
      </c>
      <c r="H2526" s="72" t="s">
        <v>10794</v>
      </c>
      <c r="I2526" s="1" t="s">
        <v>10795</v>
      </c>
      <c r="J2526" s="73">
        <v>1</v>
      </c>
      <c r="K2526" s="73">
        <v>1</v>
      </c>
      <c r="L2526" s="73">
        <v>1</v>
      </c>
      <c r="M2526" s="1">
        <v>1</v>
      </c>
      <c r="N2526" s="1" t="s">
        <v>1375</v>
      </c>
      <c r="O2526" s="1" t="s">
        <v>1455</v>
      </c>
      <c r="P2526" s="1">
        <v>25504010</v>
      </c>
      <c r="Q2526" s="73">
        <v>64931879</v>
      </c>
      <c r="R2526" s="74">
        <v>162.26</v>
      </c>
      <c r="S2526" s="1" t="s">
        <v>1448</v>
      </c>
      <c r="T2526" s="75">
        <v>1</v>
      </c>
      <c r="U2526" s="76">
        <v>10535846686.540001</v>
      </c>
      <c r="V2526" s="77">
        <v>10535846686.540001</v>
      </c>
      <c r="W2526" s="77">
        <v>10535846686.540001</v>
      </c>
      <c r="X2526" s="76">
        <v>1.6516718202399999E-2</v>
      </c>
      <c r="Y2526" s="71">
        <v>0</v>
      </c>
      <c r="Z2526" s="71">
        <v>1</v>
      </c>
      <c r="AA2526" s="71">
        <v>0</v>
      </c>
      <c r="AB2526" s="71">
        <v>0</v>
      </c>
      <c r="AC2526" s="73">
        <v>0</v>
      </c>
      <c r="AD2526" s="73">
        <v>1</v>
      </c>
      <c r="AE2526" s="1" t="s">
        <v>1449</v>
      </c>
      <c r="AF2526" s="1" t="s">
        <v>1450</v>
      </c>
      <c r="AG2526" s="1" t="s">
        <v>1451</v>
      </c>
      <c r="AI2526" s="2" t="str">
        <f>INDEX('ISO2-ISO3'!$D$1:$D$249, MATCH($N2526, 'ISO2-ISO3'!$C$1:$C$249, 0))</f>
        <v>USA</v>
      </c>
      <c r="AJ2526" s="2" t="str">
        <f>INDEX('WB Country Groups'!$C$2:$C$219, MATCH($AI2526, 'WB Country Groups'!$B$2:$B$219, 0))</f>
        <v>North America</v>
      </c>
    </row>
    <row r="2527" spans="1:36">
      <c r="A2527" s="70">
        <v>45169</v>
      </c>
      <c r="B2527" s="70">
        <v>45169</v>
      </c>
      <c r="C2527" s="71">
        <v>892400</v>
      </c>
      <c r="D2527" s="1" t="s">
        <v>10796</v>
      </c>
      <c r="E2527" s="71">
        <v>7345301</v>
      </c>
      <c r="F2527" s="1">
        <v>922475108</v>
      </c>
      <c r="G2527" s="1" t="s">
        <v>10797</v>
      </c>
      <c r="H2527" s="72" t="s">
        <v>10798</v>
      </c>
      <c r="I2527" s="1" t="s">
        <v>10799</v>
      </c>
      <c r="J2527" s="73">
        <v>1</v>
      </c>
      <c r="K2527" s="73">
        <v>1</v>
      </c>
      <c r="L2527" s="73">
        <v>1</v>
      </c>
      <c r="M2527" s="1">
        <v>1</v>
      </c>
      <c r="N2527" s="1" t="s">
        <v>1375</v>
      </c>
      <c r="O2527" s="1" t="s">
        <v>1447</v>
      </c>
      <c r="P2527" s="1">
        <v>35103010</v>
      </c>
      <c r="Q2527" s="73">
        <v>145254851</v>
      </c>
      <c r="R2527" s="74">
        <v>208.7</v>
      </c>
      <c r="S2527" s="1" t="s">
        <v>1448</v>
      </c>
      <c r="T2527" s="75">
        <v>1</v>
      </c>
      <c r="U2527" s="76">
        <v>30314687403.700001</v>
      </c>
      <c r="V2527" s="77">
        <v>30314687403.700001</v>
      </c>
      <c r="W2527" s="77">
        <v>33396088641.700001</v>
      </c>
      <c r="X2527" s="76">
        <v>4.7523389826800003E-2</v>
      </c>
      <c r="Y2527" s="71">
        <v>1</v>
      </c>
      <c r="Z2527" s="71">
        <v>0</v>
      </c>
      <c r="AA2527" s="71">
        <v>0</v>
      </c>
      <c r="AB2527" s="71">
        <v>0</v>
      </c>
      <c r="AC2527" s="73">
        <v>0</v>
      </c>
      <c r="AD2527" s="73">
        <v>1</v>
      </c>
      <c r="AE2527" s="1" t="s">
        <v>1449</v>
      </c>
      <c r="AF2527" s="1" t="s">
        <v>1450</v>
      </c>
      <c r="AG2527" s="1" t="s">
        <v>1585</v>
      </c>
      <c r="AI2527" s="2" t="str">
        <f>INDEX('ISO2-ISO3'!$D$1:$D$249, MATCH($N2527, 'ISO2-ISO3'!$C$1:$C$249, 0))</f>
        <v>USA</v>
      </c>
      <c r="AJ2527" s="2" t="str">
        <f>INDEX('WB Country Groups'!$C$2:$C$219, MATCH($AI2527, 'WB Country Groups'!$B$2:$B$219, 0))</f>
        <v>North America</v>
      </c>
    </row>
    <row r="2528" spans="1:36">
      <c r="A2528" s="70">
        <v>45169</v>
      </c>
      <c r="B2528" s="70">
        <v>45169</v>
      </c>
      <c r="C2528" s="71">
        <v>892400</v>
      </c>
      <c r="D2528" s="1" t="s">
        <v>10800</v>
      </c>
      <c r="E2528" s="71">
        <v>7351401</v>
      </c>
      <c r="F2528" s="1" t="s">
        <v>10801</v>
      </c>
      <c r="G2528" s="1" t="s">
        <v>10802</v>
      </c>
      <c r="H2528" s="72" t="s">
        <v>10803</v>
      </c>
      <c r="I2528" s="1" t="s">
        <v>10804</v>
      </c>
      <c r="J2528" s="73">
        <v>1</v>
      </c>
      <c r="K2528" s="73">
        <v>1</v>
      </c>
      <c r="L2528" s="73">
        <v>1</v>
      </c>
      <c r="M2528" s="1">
        <v>1</v>
      </c>
      <c r="N2528" s="1" t="s">
        <v>1375</v>
      </c>
      <c r="O2528" s="1" t="s">
        <v>1467</v>
      </c>
      <c r="P2528" s="1">
        <v>20102010</v>
      </c>
      <c r="Q2528" s="73">
        <v>87867431</v>
      </c>
      <c r="R2528" s="74">
        <v>113.81</v>
      </c>
      <c r="S2528" s="1" t="s">
        <v>1448</v>
      </c>
      <c r="T2528" s="75">
        <v>1</v>
      </c>
      <c r="U2528" s="76">
        <v>10000192322.110001</v>
      </c>
      <c r="V2528" s="77">
        <v>10000192322.110001</v>
      </c>
      <c r="W2528" s="77">
        <v>10000192322.110001</v>
      </c>
      <c r="X2528" s="76">
        <v>1.5676989564100002E-2</v>
      </c>
      <c r="Y2528" s="71">
        <v>0</v>
      </c>
      <c r="Z2528" s="71">
        <v>1</v>
      </c>
      <c r="AA2528" s="71">
        <v>0</v>
      </c>
      <c r="AB2528" s="71">
        <v>0</v>
      </c>
      <c r="AC2528" s="73">
        <v>1</v>
      </c>
      <c r="AD2528" s="73">
        <v>0</v>
      </c>
      <c r="AE2528" s="1" t="s">
        <v>1449</v>
      </c>
      <c r="AF2528" s="1" t="s">
        <v>1450</v>
      </c>
      <c r="AG2528" s="1" t="s">
        <v>1451</v>
      </c>
      <c r="AI2528" s="2" t="str">
        <f>INDEX('ISO2-ISO3'!$D$1:$D$249, MATCH($N2528, 'ISO2-ISO3'!$C$1:$C$249, 0))</f>
        <v>USA</v>
      </c>
      <c r="AJ2528" s="2" t="str">
        <f>INDEX('WB Country Groups'!$C$2:$C$219, MATCH($AI2528, 'WB Country Groups'!$B$2:$B$219, 0))</f>
        <v>North America</v>
      </c>
    </row>
    <row r="2529" spans="1:36">
      <c r="A2529" s="70">
        <v>45169</v>
      </c>
      <c r="B2529" s="70">
        <v>45169</v>
      </c>
      <c r="C2529" s="71">
        <v>892400</v>
      </c>
      <c r="D2529" s="1" t="s">
        <v>10805</v>
      </c>
      <c r="E2529" s="71">
        <v>7357401</v>
      </c>
      <c r="F2529" s="1" t="s">
        <v>10806</v>
      </c>
      <c r="G2529" s="1" t="s">
        <v>10807</v>
      </c>
      <c r="H2529" s="72" t="s">
        <v>10808</v>
      </c>
      <c r="I2529" s="1" t="s">
        <v>10809</v>
      </c>
      <c r="J2529" s="73">
        <v>0.95</v>
      </c>
      <c r="K2529" s="73">
        <v>0.95</v>
      </c>
      <c r="L2529" s="73">
        <v>0.95</v>
      </c>
      <c r="M2529" s="1">
        <v>1</v>
      </c>
      <c r="N2529" s="1" t="s">
        <v>1375</v>
      </c>
      <c r="O2529" s="1" t="s">
        <v>1455</v>
      </c>
      <c r="P2529" s="1">
        <v>25301040</v>
      </c>
      <c r="Q2529" s="73">
        <v>260512774</v>
      </c>
      <c r="R2529" s="74">
        <v>37.18</v>
      </c>
      <c r="S2529" s="1" t="s">
        <v>1448</v>
      </c>
      <c r="T2529" s="75">
        <v>1</v>
      </c>
      <c r="U2529" s="76">
        <v>9201571690.4540005</v>
      </c>
      <c r="V2529" s="77">
        <v>9201571690.4540005</v>
      </c>
      <c r="W2529" s="77">
        <v>9685864937.3199997</v>
      </c>
      <c r="X2529" s="76">
        <v>1.4425016911499999E-2</v>
      </c>
      <c r="Y2529" s="71">
        <v>0</v>
      </c>
      <c r="Z2529" s="71">
        <v>1</v>
      </c>
      <c r="AA2529" s="71">
        <v>0</v>
      </c>
      <c r="AB2529" s="71">
        <v>0</v>
      </c>
      <c r="AC2529" s="73">
        <v>1</v>
      </c>
      <c r="AD2529" s="73">
        <v>0</v>
      </c>
      <c r="AE2529" s="1" t="s">
        <v>1449</v>
      </c>
      <c r="AF2529" s="1" t="s">
        <v>1450</v>
      </c>
      <c r="AG2529" s="1" t="s">
        <v>1451</v>
      </c>
      <c r="AI2529" s="2" t="str">
        <f>INDEX('ISO2-ISO3'!$D$1:$D$249, MATCH($N2529, 'ISO2-ISO3'!$C$1:$C$249, 0))</f>
        <v>USA</v>
      </c>
      <c r="AJ2529" s="2" t="str">
        <f>INDEX('WB Country Groups'!$C$2:$C$219, MATCH($AI2529, 'WB Country Groups'!$B$2:$B$219, 0))</f>
        <v>North America</v>
      </c>
    </row>
    <row r="2530" spans="1:36">
      <c r="A2530" s="70">
        <v>45169</v>
      </c>
      <c r="B2530" s="70">
        <v>45169</v>
      </c>
      <c r="C2530" s="71">
        <v>892400</v>
      </c>
      <c r="D2530" s="1" t="s">
        <v>10810</v>
      </c>
      <c r="E2530" s="71">
        <v>7361401</v>
      </c>
      <c r="F2530" s="1" t="s">
        <v>10811</v>
      </c>
      <c r="G2530" s="1" t="s">
        <v>10812</v>
      </c>
      <c r="H2530" s="72" t="s">
        <v>10813</v>
      </c>
      <c r="I2530" s="1" t="s">
        <v>10814</v>
      </c>
      <c r="J2530" s="73">
        <v>1</v>
      </c>
      <c r="K2530" s="73">
        <v>1</v>
      </c>
      <c r="L2530" s="73">
        <v>1</v>
      </c>
      <c r="M2530" s="1">
        <v>1</v>
      </c>
      <c r="N2530" s="1" t="s">
        <v>1375</v>
      </c>
      <c r="O2530" s="1" t="s">
        <v>1455</v>
      </c>
      <c r="P2530" s="1">
        <v>25301020</v>
      </c>
      <c r="Q2530" s="73">
        <v>265795983</v>
      </c>
      <c r="R2530" s="74">
        <v>148.65</v>
      </c>
      <c r="S2530" s="1" t="s">
        <v>1448</v>
      </c>
      <c r="T2530" s="75">
        <v>1</v>
      </c>
      <c r="U2530" s="76">
        <v>39510572872.949997</v>
      </c>
      <c r="V2530" s="77">
        <v>39510572872.949997</v>
      </c>
      <c r="W2530" s="77">
        <v>39510572872.949997</v>
      </c>
      <c r="X2530" s="76">
        <v>6.1939492626700003E-2</v>
      </c>
      <c r="Y2530" s="71">
        <v>1</v>
      </c>
      <c r="Z2530" s="71">
        <v>0</v>
      </c>
      <c r="AA2530" s="71">
        <v>0</v>
      </c>
      <c r="AB2530" s="71">
        <v>0</v>
      </c>
      <c r="AC2530" s="73">
        <v>0</v>
      </c>
      <c r="AD2530" s="73">
        <v>1</v>
      </c>
      <c r="AE2530" s="1" t="s">
        <v>1449</v>
      </c>
      <c r="AF2530" s="1" t="s">
        <v>1450</v>
      </c>
      <c r="AG2530" s="1" t="s">
        <v>1451</v>
      </c>
      <c r="AI2530" s="2" t="str">
        <f>INDEX('ISO2-ISO3'!$D$1:$D$249, MATCH($N2530, 'ISO2-ISO3'!$C$1:$C$249, 0))</f>
        <v>USA</v>
      </c>
      <c r="AJ2530" s="2" t="str">
        <f>INDEX('WB Country Groups'!$C$2:$C$219, MATCH($AI2530, 'WB Country Groups'!$B$2:$B$219, 0))</f>
        <v>North America</v>
      </c>
    </row>
    <row r="2531" spans="1:36">
      <c r="A2531" s="70">
        <v>45169</v>
      </c>
      <c r="B2531" s="70">
        <v>45169</v>
      </c>
      <c r="C2531" s="71">
        <v>892400</v>
      </c>
      <c r="D2531" s="1" t="s">
        <v>10815</v>
      </c>
      <c r="E2531" s="71">
        <v>7361501</v>
      </c>
      <c r="G2531" s="1" t="s">
        <v>10816</v>
      </c>
      <c r="H2531" s="72" t="s">
        <v>10817</v>
      </c>
      <c r="I2531" s="1" t="s">
        <v>10818</v>
      </c>
      <c r="J2531" s="73">
        <v>0.7</v>
      </c>
      <c r="K2531" s="73">
        <v>0.7</v>
      </c>
      <c r="L2531" s="73">
        <v>0.7</v>
      </c>
      <c r="M2531" s="1">
        <v>1</v>
      </c>
      <c r="N2531" s="1" t="s">
        <v>975</v>
      </c>
      <c r="O2531" s="1" t="s">
        <v>1484</v>
      </c>
      <c r="P2531" s="1">
        <v>40203010</v>
      </c>
      <c r="Q2531" s="73">
        <v>13567602831</v>
      </c>
      <c r="R2531" s="74">
        <v>0.77</v>
      </c>
      <c r="S2531" s="1" t="s">
        <v>1565</v>
      </c>
      <c r="T2531" s="75">
        <v>7.8417500000000002</v>
      </c>
      <c r="U2531" s="76">
        <v>932564532.90515494</v>
      </c>
      <c r="V2531" s="77">
        <v>932564532.90515494</v>
      </c>
      <c r="W2531" s="77">
        <v>3747466071.1180501</v>
      </c>
      <c r="X2531" s="76">
        <v>1.4619523284E-3</v>
      </c>
      <c r="Y2531" s="71">
        <v>0</v>
      </c>
      <c r="Z2531" s="71">
        <v>1</v>
      </c>
      <c r="AA2531" s="71">
        <v>0</v>
      </c>
      <c r="AB2531" s="71">
        <v>0</v>
      </c>
      <c r="AC2531" s="73">
        <v>1</v>
      </c>
      <c r="AD2531" s="73">
        <v>0</v>
      </c>
      <c r="AE2531" s="1" t="s">
        <v>1566</v>
      </c>
      <c r="AF2531" s="1" t="s">
        <v>1450</v>
      </c>
      <c r="AG2531" s="1" t="s">
        <v>3494</v>
      </c>
      <c r="AI2531" s="2" t="str">
        <f>INDEX('ISO2-ISO3'!$D$1:$D$249, MATCH($N2531, 'ISO2-ISO3'!$C$1:$C$249, 0))</f>
        <v>CHN</v>
      </c>
      <c r="AJ2531" s="2" t="str">
        <f>INDEX('WB Country Groups'!$C$2:$C$219, MATCH($AI2531, 'WB Country Groups'!$B$2:$B$219, 0))</f>
        <v>East Asia &amp; Pacific</v>
      </c>
    </row>
    <row r="2532" spans="1:36">
      <c r="A2532" s="70">
        <v>45169</v>
      </c>
      <c r="B2532" s="70">
        <v>45169</v>
      </c>
      <c r="C2532" s="71">
        <v>892400</v>
      </c>
      <c r="D2532" s="1" t="s">
        <v>10819</v>
      </c>
      <c r="E2532" s="71">
        <v>7363402</v>
      </c>
      <c r="G2532" s="1" t="s">
        <v>10820</v>
      </c>
      <c r="H2532" s="72" t="s">
        <v>10821</v>
      </c>
      <c r="I2532" s="1" t="s">
        <v>10822</v>
      </c>
      <c r="J2532" s="73">
        <v>0.25</v>
      </c>
      <c r="K2532" s="73">
        <v>0.25</v>
      </c>
      <c r="L2532" s="73">
        <v>0.05</v>
      </c>
      <c r="M2532" s="1">
        <v>0.2</v>
      </c>
      <c r="N2532" s="1" t="s">
        <v>975</v>
      </c>
      <c r="O2532" s="1" t="s">
        <v>1548</v>
      </c>
      <c r="P2532" s="1">
        <v>55105010</v>
      </c>
      <c r="Q2532" s="73">
        <v>13408732749</v>
      </c>
      <c r="R2532" s="74">
        <v>4.41</v>
      </c>
      <c r="S2532" s="1" t="s">
        <v>3323</v>
      </c>
      <c r="T2532" s="75">
        <v>7.2785000000000002</v>
      </c>
      <c r="U2532" s="76">
        <v>406213584.00144303</v>
      </c>
      <c r="V2532" s="77">
        <v>406213584.00144303</v>
      </c>
      <c r="W2532" s="77">
        <v>8111233083.1925001</v>
      </c>
      <c r="X2532" s="76">
        <v>6.3680836450000005E-4</v>
      </c>
      <c r="Y2532" s="71">
        <v>1</v>
      </c>
      <c r="Z2532" s="71">
        <v>0</v>
      </c>
      <c r="AA2532" s="71">
        <v>0</v>
      </c>
      <c r="AB2532" s="71">
        <v>0</v>
      </c>
      <c r="AC2532" s="73">
        <v>1</v>
      </c>
      <c r="AD2532" s="73">
        <v>0</v>
      </c>
      <c r="AE2532" s="1" t="s">
        <v>3324</v>
      </c>
      <c r="AF2532" s="1" t="s">
        <v>1450</v>
      </c>
      <c r="AG2532" s="1" t="s">
        <v>1585</v>
      </c>
      <c r="AI2532" s="2" t="str">
        <f>INDEX('ISO2-ISO3'!$D$1:$D$249, MATCH($N2532, 'ISO2-ISO3'!$C$1:$C$249, 0))</f>
        <v>CHN</v>
      </c>
      <c r="AJ2532" s="2" t="str">
        <f>INDEX('WB Country Groups'!$C$2:$C$219, MATCH($AI2532, 'WB Country Groups'!$B$2:$B$219, 0))</f>
        <v>East Asia &amp; Pacific</v>
      </c>
    </row>
    <row r="2533" spans="1:36">
      <c r="A2533" s="70">
        <v>45169</v>
      </c>
      <c r="B2533" s="70">
        <v>45169</v>
      </c>
      <c r="C2533" s="71">
        <v>892400</v>
      </c>
      <c r="D2533" s="1" t="s">
        <v>10823</v>
      </c>
      <c r="E2533" s="71">
        <v>7370301</v>
      </c>
      <c r="G2533" s="1" t="s">
        <v>10824</v>
      </c>
      <c r="H2533" s="72" t="s">
        <v>10825</v>
      </c>
      <c r="I2533" s="1" t="s">
        <v>10826</v>
      </c>
      <c r="J2533" s="73">
        <v>0.7</v>
      </c>
      <c r="K2533" s="73">
        <v>0.7</v>
      </c>
      <c r="L2533" s="73">
        <v>0.7</v>
      </c>
      <c r="M2533" s="1">
        <v>1</v>
      </c>
      <c r="N2533" s="1" t="s">
        <v>1158</v>
      </c>
      <c r="O2533" s="1" t="s">
        <v>1474</v>
      </c>
      <c r="P2533" s="1">
        <v>45301020</v>
      </c>
      <c r="Q2533" s="73">
        <v>3732934799</v>
      </c>
      <c r="R2533" s="74">
        <v>3.15</v>
      </c>
      <c r="S2533" s="1" t="s">
        <v>2074</v>
      </c>
      <c r="T2533" s="75">
        <v>4.6399999999999997</v>
      </c>
      <c r="U2533" s="76">
        <v>1773948541.33513</v>
      </c>
      <c r="V2533" s="77">
        <v>1773948541.33513</v>
      </c>
      <c r="W2533" s="77">
        <v>2534212201.90733</v>
      </c>
      <c r="X2533" s="76">
        <v>2.7809637929E-3</v>
      </c>
      <c r="Y2533" s="71">
        <v>0</v>
      </c>
      <c r="Z2533" s="71">
        <v>1</v>
      </c>
      <c r="AA2533" s="71">
        <v>0</v>
      </c>
      <c r="AB2533" s="71">
        <v>0</v>
      </c>
      <c r="AC2533" s="73">
        <v>0</v>
      </c>
      <c r="AD2533" s="73">
        <v>1</v>
      </c>
      <c r="AE2533" s="1" t="s">
        <v>2075</v>
      </c>
      <c r="AF2533" s="1" t="s">
        <v>1450</v>
      </c>
      <c r="AG2533" s="1" t="s">
        <v>1451</v>
      </c>
      <c r="AI2533" s="2" t="str">
        <f>INDEX('ISO2-ISO3'!$D$1:$D$249, MATCH($N2533, 'ISO2-ISO3'!$C$1:$C$249, 0))</f>
        <v>MYS</v>
      </c>
      <c r="AJ2533" s="2" t="str">
        <f>INDEX('WB Country Groups'!$C$2:$C$219, MATCH($AI2533, 'WB Country Groups'!$B$2:$B$219, 0))</f>
        <v>East Asia &amp; Pacific</v>
      </c>
    </row>
    <row r="2534" spans="1:36">
      <c r="A2534" s="70">
        <v>45169</v>
      </c>
      <c r="B2534" s="70">
        <v>45169</v>
      </c>
      <c r="C2534" s="71">
        <v>892400</v>
      </c>
      <c r="D2534" s="1" t="s">
        <v>10827</v>
      </c>
      <c r="E2534" s="71">
        <v>7390301</v>
      </c>
      <c r="F2534" s="1" t="s">
        <v>10828</v>
      </c>
      <c r="G2534" s="1" t="s">
        <v>10829</v>
      </c>
      <c r="H2534" s="72" t="s">
        <v>10830</v>
      </c>
      <c r="I2534" s="1" t="s">
        <v>10831</v>
      </c>
      <c r="J2534" s="73">
        <v>0.95</v>
      </c>
      <c r="K2534" s="73">
        <v>0.95</v>
      </c>
      <c r="L2534" s="73">
        <v>0.95</v>
      </c>
      <c r="M2534" s="1">
        <v>1</v>
      </c>
      <c r="N2534" s="1" t="s">
        <v>1109</v>
      </c>
      <c r="O2534" s="1" t="s">
        <v>1474</v>
      </c>
      <c r="P2534" s="1">
        <v>45102030</v>
      </c>
      <c r="Q2534" s="73">
        <v>56820666</v>
      </c>
      <c r="R2534" s="74">
        <v>98.77</v>
      </c>
      <c r="S2534" s="1" t="s">
        <v>1448</v>
      </c>
      <c r="T2534" s="75">
        <v>1</v>
      </c>
      <c r="U2534" s="76">
        <v>5331568321.7790003</v>
      </c>
      <c r="V2534" s="77">
        <v>5331568321.7790003</v>
      </c>
      <c r="W2534" s="77">
        <v>5612177180.8199997</v>
      </c>
      <c r="X2534" s="76">
        <v>8.3581333486999997E-3</v>
      </c>
      <c r="Y2534" s="71">
        <v>0</v>
      </c>
      <c r="Z2534" s="71">
        <v>1</v>
      </c>
      <c r="AA2534" s="71">
        <v>0</v>
      </c>
      <c r="AB2534" s="71">
        <v>0</v>
      </c>
      <c r="AC2534" s="73">
        <v>0</v>
      </c>
      <c r="AD2534" s="73">
        <v>1</v>
      </c>
      <c r="AE2534" s="1" t="s">
        <v>1475</v>
      </c>
      <c r="AF2534" s="1" t="s">
        <v>1450</v>
      </c>
      <c r="AG2534" s="1" t="s">
        <v>1451</v>
      </c>
      <c r="AI2534" s="2" t="str">
        <f>INDEX('ISO2-ISO3'!$D$1:$D$249, MATCH($N2534, 'ISO2-ISO3'!$C$1:$C$249, 0))</f>
        <v>ISR</v>
      </c>
      <c r="AJ2534" s="2" t="str">
        <f>INDEX('WB Country Groups'!$C$2:$C$219, MATCH($AI2534, 'WB Country Groups'!$B$2:$B$219, 0))</f>
        <v>Middle East &amp; North Africa</v>
      </c>
    </row>
    <row r="2535" spans="1:36">
      <c r="A2535" s="70">
        <v>45169</v>
      </c>
      <c r="B2535" s="70">
        <v>45169</v>
      </c>
      <c r="C2535" s="71">
        <v>892400</v>
      </c>
      <c r="D2535" s="1" t="s">
        <v>10832</v>
      </c>
      <c r="E2535" s="71">
        <v>7401501</v>
      </c>
      <c r="G2535" s="1" t="s">
        <v>10833</v>
      </c>
      <c r="H2535" s="72" t="s">
        <v>10834</v>
      </c>
      <c r="I2535" s="1" t="s">
        <v>10835</v>
      </c>
      <c r="J2535" s="73">
        <v>0.4</v>
      </c>
      <c r="K2535" s="73">
        <v>0.4</v>
      </c>
      <c r="L2535" s="73">
        <v>0.4</v>
      </c>
      <c r="M2535" s="1">
        <v>1</v>
      </c>
      <c r="N2535" s="1" t="s">
        <v>1099</v>
      </c>
      <c r="O2535" s="1" t="s">
        <v>1499</v>
      </c>
      <c r="P2535" s="1">
        <v>30101030</v>
      </c>
      <c r="Q2535" s="73">
        <v>41524501700</v>
      </c>
      <c r="R2535" s="74">
        <v>2900</v>
      </c>
      <c r="S2535" s="1" t="s">
        <v>3616</v>
      </c>
      <c r="T2535" s="75">
        <v>15230</v>
      </c>
      <c r="U2535" s="76">
        <v>3162732893.76231</v>
      </c>
      <c r="V2535" s="77">
        <v>3162732893.76231</v>
      </c>
      <c r="W2535" s="77">
        <v>7906832234.4057798</v>
      </c>
      <c r="X2535" s="76">
        <v>4.9581177014000003E-3</v>
      </c>
      <c r="Y2535" s="71">
        <v>0</v>
      </c>
      <c r="Z2535" s="71">
        <v>1</v>
      </c>
      <c r="AA2535" s="71">
        <v>0</v>
      </c>
      <c r="AB2535" s="71">
        <v>0</v>
      </c>
      <c r="AC2535" s="73">
        <v>0</v>
      </c>
      <c r="AD2535" s="73">
        <v>1</v>
      </c>
      <c r="AE2535" s="1" t="s">
        <v>3617</v>
      </c>
      <c r="AF2535" s="1" t="s">
        <v>1450</v>
      </c>
      <c r="AG2535" s="1" t="s">
        <v>1451</v>
      </c>
      <c r="AI2535" s="2" t="str">
        <f>INDEX('ISO2-ISO3'!$D$1:$D$249, MATCH($N2535, 'ISO2-ISO3'!$C$1:$C$249, 0))</f>
        <v>IDN</v>
      </c>
      <c r="AJ2535" s="2" t="str">
        <f>INDEX('WB Country Groups'!$C$2:$C$219, MATCH($AI2535, 'WB Country Groups'!$B$2:$B$219, 0))</f>
        <v>East Asia &amp; Pacific</v>
      </c>
    </row>
    <row r="2536" spans="1:36">
      <c r="A2536" s="70">
        <v>45169</v>
      </c>
      <c r="B2536" s="70">
        <v>45169</v>
      </c>
      <c r="C2536" s="71">
        <v>892400</v>
      </c>
      <c r="D2536" s="1" t="s">
        <v>10836</v>
      </c>
      <c r="E2536" s="71">
        <v>7401701</v>
      </c>
      <c r="G2536" s="1" t="s">
        <v>10837</v>
      </c>
      <c r="H2536" s="72" t="s">
        <v>10838</v>
      </c>
      <c r="I2536" s="1" t="s">
        <v>10839</v>
      </c>
      <c r="J2536" s="73">
        <v>0.4</v>
      </c>
      <c r="K2536" s="73">
        <v>0.4</v>
      </c>
      <c r="L2536" s="73">
        <v>0.4</v>
      </c>
      <c r="M2536" s="1">
        <v>1</v>
      </c>
      <c r="N2536" s="1" t="s">
        <v>1099</v>
      </c>
      <c r="O2536" s="1" t="s">
        <v>1692</v>
      </c>
      <c r="P2536" s="1">
        <v>50101020</v>
      </c>
      <c r="Q2536" s="73">
        <v>51014625000</v>
      </c>
      <c r="R2536" s="74">
        <v>1030</v>
      </c>
      <c r="S2536" s="1" t="s">
        <v>3616</v>
      </c>
      <c r="T2536" s="75">
        <v>15230</v>
      </c>
      <c r="U2536" s="76">
        <v>1380041070.2560699</v>
      </c>
      <c r="V2536" s="77">
        <v>1380041070.2560699</v>
      </c>
      <c r="W2536" s="77">
        <v>3450102675.6401801</v>
      </c>
      <c r="X2536" s="76">
        <v>2.1634473378E-3</v>
      </c>
      <c r="Y2536" s="71">
        <v>0</v>
      </c>
      <c r="Z2536" s="71">
        <v>1</v>
      </c>
      <c r="AA2536" s="71">
        <v>0</v>
      </c>
      <c r="AB2536" s="71">
        <v>0</v>
      </c>
      <c r="AC2536" s="73">
        <v>0</v>
      </c>
      <c r="AD2536" s="73">
        <v>1</v>
      </c>
      <c r="AE2536" s="1" t="s">
        <v>3617</v>
      </c>
      <c r="AF2536" s="1" t="s">
        <v>1450</v>
      </c>
      <c r="AG2536" s="1" t="s">
        <v>1451</v>
      </c>
      <c r="AI2536" s="2" t="str">
        <f>INDEX('ISO2-ISO3'!$D$1:$D$249, MATCH($N2536, 'ISO2-ISO3'!$C$1:$C$249, 0))</f>
        <v>IDN</v>
      </c>
      <c r="AJ2536" s="2" t="str">
        <f>INDEX('WB Country Groups'!$C$2:$C$219, MATCH($AI2536, 'WB Country Groups'!$B$2:$B$219, 0))</f>
        <v>East Asia &amp; Pacific</v>
      </c>
    </row>
    <row r="2537" spans="1:36">
      <c r="A2537" s="70">
        <v>45169</v>
      </c>
      <c r="B2537" s="70">
        <v>45169</v>
      </c>
      <c r="C2537" s="71">
        <v>892400</v>
      </c>
      <c r="D2537" s="1" t="s">
        <v>10840</v>
      </c>
      <c r="E2537" s="71">
        <v>7403701</v>
      </c>
      <c r="G2537" s="1" t="s">
        <v>10841</v>
      </c>
      <c r="H2537" s="72" t="s">
        <v>10842</v>
      </c>
      <c r="I2537" s="1" t="s">
        <v>10843</v>
      </c>
      <c r="J2537" s="73">
        <v>0.8</v>
      </c>
      <c r="K2537" s="73">
        <v>0.8</v>
      </c>
      <c r="L2537" s="73">
        <v>0.8</v>
      </c>
      <c r="M2537" s="1">
        <v>1</v>
      </c>
      <c r="N2537" s="1" t="s">
        <v>975</v>
      </c>
      <c r="O2537" s="1" t="s">
        <v>1467</v>
      </c>
      <c r="P2537" s="1">
        <v>20103010</v>
      </c>
      <c r="Q2537" s="73">
        <v>1812985059</v>
      </c>
      <c r="R2537" s="74">
        <v>7.71</v>
      </c>
      <c r="S2537" s="1" t="s">
        <v>1565</v>
      </c>
      <c r="T2537" s="75">
        <v>7.8417500000000002</v>
      </c>
      <c r="U2537" s="76">
        <v>1426019937.3752</v>
      </c>
      <c r="V2537" s="77">
        <v>1426019937.3752</v>
      </c>
      <c r="W2537" s="77">
        <v>1782524921.7190001</v>
      </c>
      <c r="X2537" s="76">
        <v>2.2355269735000001E-3</v>
      </c>
      <c r="Y2537" s="71">
        <v>0</v>
      </c>
      <c r="Z2537" s="71">
        <v>1</v>
      </c>
      <c r="AA2537" s="71">
        <v>0</v>
      </c>
      <c r="AB2537" s="71">
        <v>0</v>
      </c>
      <c r="AC2537" s="73">
        <v>1</v>
      </c>
      <c r="AD2537" s="73">
        <v>0</v>
      </c>
      <c r="AE2537" s="1" t="s">
        <v>1566</v>
      </c>
      <c r="AF2537" s="1" t="s">
        <v>1450</v>
      </c>
      <c r="AG2537" s="1" t="s">
        <v>3300</v>
      </c>
      <c r="AI2537" s="2" t="str">
        <f>INDEX('ISO2-ISO3'!$D$1:$D$249, MATCH($N2537, 'ISO2-ISO3'!$C$1:$C$249, 0))</f>
        <v>CHN</v>
      </c>
      <c r="AJ2537" s="2" t="str">
        <f>INDEX('WB Country Groups'!$C$2:$C$219, MATCH($AI2537, 'WB Country Groups'!$B$2:$B$219, 0))</f>
        <v>East Asia &amp; Pacific</v>
      </c>
    </row>
    <row r="2538" spans="1:36">
      <c r="A2538" s="70">
        <v>45169</v>
      </c>
      <c r="B2538" s="70">
        <v>45169</v>
      </c>
      <c r="C2538" s="71">
        <v>892400</v>
      </c>
      <c r="D2538" s="1" t="s">
        <v>10844</v>
      </c>
      <c r="E2538" s="71">
        <v>7404701</v>
      </c>
      <c r="G2538" s="1" t="s">
        <v>10845</v>
      </c>
      <c r="H2538" s="72" t="s">
        <v>10846</v>
      </c>
      <c r="I2538" s="1" t="s">
        <v>10847</v>
      </c>
      <c r="J2538" s="73">
        <v>0.5</v>
      </c>
      <c r="K2538" s="73">
        <v>0.5</v>
      </c>
      <c r="L2538" s="73">
        <v>0.5</v>
      </c>
      <c r="M2538" s="1">
        <v>1</v>
      </c>
      <c r="N2538" s="1" t="s">
        <v>975</v>
      </c>
      <c r="O2538" s="1" t="s">
        <v>1455</v>
      </c>
      <c r="P2538" s="1">
        <v>25504050</v>
      </c>
      <c r="Q2538" s="73">
        <v>1345489864</v>
      </c>
      <c r="R2538" s="74">
        <v>5.91</v>
      </c>
      <c r="S2538" s="1" t="s">
        <v>1565</v>
      </c>
      <c r="T2538" s="75">
        <v>7.8417500000000002</v>
      </c>
      <c r="U2538" s="76">
        <v>507019804.01313502</v>
      </c>
      <c r="V2538" s="77">
        <v>507019804.01313502</v>
      </c>
      <c r="W2538" s="77">
        <v>1014039608.02627</v>
      </c>
      <c r="X2538" s="76">
        <v>7.9483913109999998E-4</v>
      </c>
      <c r="Y2538" s="71">
        <v>0</v>
      </c>
      <c r="Z2538" s="71">
        <v>1</v>
      </c>
      <c r="AA2538" s="71">
        <v>0</v>
      </c>
      <c r="AB2538" s="71">
        <v>0</v>
      </c>
      <c r="AC2538" s="73">
        <v>1</v>
      </c>
      <c r="AD2538" s="73">
        <v>0</v>
      </c>
      <c r="AE2538" s="1" t="s">
        <v>1566</v>
      </c>
      <c r="AF2538" s="1" t="s">
        <v>1450</v>
      </c>
      <c r="AG2538" s="1" t="s">
        <v>3300</v>
      </c>
      <c r="AI2538" s="2" t="str">
        <f>INDEX('ISO2-ISO3'!$D$1:$D$249, MATCH($N2538, 'ISO2-ISO3'!$C$1:$C$249, 0))</f>
        <v>CHN</v>
      </c>
      <c r="AJ2538" s="2" t="str">
        <f>INDEX('WB Country Groups'!$C$2:$C$219, MATCH($AI2538, 'WB Country Groups'!$B$2:$B$219, 0))</f>
        <v>East Asia &amp; Pacific</v>
      </c>
    </row>
    <row r="2539" spans="1:36">
      <c r="A2539" s="70">
        <v>45169</v>
      </c>
      <c r="B2539" s="70">
        <v>45169</v>
      </c>
      <c r="C2539" s="71">
        <v>892400</v>
      </c>
      <c r="D2539" s="1" t="s">
        <v>10848</v>
      </c>
      <c r="E2539" s="71">
        <v>7409701</v>
      </c>
      <c r="G2539" s="1" t="s">
        <v>10849</v>
      </c>
      <c r="H2539" s="72" t="s">
        <v>10850</v>
      </c>
      <c r="I2539" s="1" t="s">
        <v>10851</v>
      </c>
      <c r="J2539" s="73">
        <v>0.75</v>
      </c>
      <c r="K2539" s="73">
        <v>0.75</v>
      </c>
      <c r="L2539" s="73">
        <v>0.75</v>
      </c>
      <c r="M2539" s="1">
        <v>1</v>
      </c>
      <c r="N2539" s="1" t="s">
        <v>1111</v>
      </c>
      <c r="O2539" s="1" t="s">
        <v>1455</v>
      </c>
      <c r="P2539" s="1">
        <v>25203010</v>
      </c>
      <c r="Q2539" s="73">
        <v>274627673</v>
      </c>
      <c r="R2539" s="74">
        <v>62.64</v>
      </c>
      <c r="S2539" s="1" t="s">
        <v>1456</v>
      </c>
      <c r="T2539" s="75">
        <v>0.92136177270005104</v>
      </c>
      <c r="U2539" s="76">
        <v>14003194466.958</v>
      </c>
      <c r="V2539" s="77">
        <v>14003194466.958</v>
      </c>
      <c r="W2539" s="77">
        <v>18670925955.944099</v>
      </c>
      <c r="X2539" s="76">
        <v>2.1952371159600002E-2</v>
      </c>
      <c r="Y2539" s="71">
        <v>0</v>
      </c>
      <c r="Z2539" s="71">
        <v>1</v>
      </c>
      <c r="AA2539" s="71">
        <v>0</v>
      </c>
      <c r="AB2539" s="71">
        <v>0</v>
      </c>
      <c r="AC2539" s="73">
        <v>0</v>
      </c>
      <c r="AD2539" s="73">
        <v>1</v>
      </c>
      <c r="AE2539" s="1" t="s">
        <v>1607</v>
      </c>
      <c r="AF2539" s="1" t="s">
        <v>1608</v>
      </c>
      <c r="AG2539" s="1" t="s">
        <v>1451</v>
      </c>
      <c r="AI2539" s="2" t="str">
        <f>INDEX('ISO2-ISO3'!$D$1:$D$249, MATCH($N2539, 'ISO2-ISO3'!$C$1:$C$249, 0))</f>
        <v>ITA</v>
      </c>
      <c r="AJ2539" s="2" t="str">
        <f>INDEX('WB Country Groups'!$C$2:$C$219, MATCH($AI2539, 'WB Country Groups'!$B$2:$B$219, 0))</f>
        <v>Europe &amp; Central Asia</v>
      </c>
    </row>
    <row r="2540" spans="1:36">
      <c r="A2540" s="70">
        <v>45169</v>
      </c>
      <c r="B2540" s="70">
        <v>45169</v>
      </c>
      <c r="C2540" s="71">
        <v>892400</v>
      </c>
      <c r="D2540" s="1" t="s">
        <v>10852</v>
      </c>
      <c r="E2540" s="71">
        <v>7416301</v>
      </c>
      <c r="F2540" s="1" t="s">
        <v>10853</v>
      </c>
      <c r="G2540" s="1" t="s">
        <v>10854</v>
      </c>
      <c r="H2540" s="72" t="s">
        <v>10855</v>
      </c>
      <c r="I2540" s="1" t="s">
        <v>10856</v>
      </c>
      <c r="J2540" s="73">
        <v>0.7</v>
      </c>
      <c r="K2540" s="73">
        <v>0.7</v>
      </c>
      <c r="L2540" s="73">
        <v>0.7</v>
      </c>
      <c r="M2540" s="1">
        <v>1</v>
      </c>
      <c r="N2540" s="1" t="s">
        <v>1199</v>
      </c>
      <c r="O2540" s="1" t="s">
        <v>1467</v>
      </c>
      <c r="P2540" s="1">
        <v>20107010</v>
      </c>
      <c r="Q2540" s="73">
        <v>237090645</v>
      </c>
      <c r="R2540" s="74">
        <v>61.52</v>
      </c>
      <c r="S2540" s="1" t="s">
        <v>1448</v>
      </c>
      <c r="T2540" s="75">
        <v>1</v>
      </c>
      <c r="U2540" s="76">
        <v>10210071536.280001</v>
      </c>
      <c r="V2540" s="77">
        <v>10210071536.280001</v>
      </c>
      <c r="W2540" s="77">
        <v>14585816480.4</v>
      </c>
      <c r="X2540" s="76">
        <v>1.6006010661299998E-2</v>
      </c>
      <c r="Y2540" s="71">
        <v>0</v>
      </c>
      <c r="Z2540" s="71">
        <v>1</v>
      </c>
      <c r="AA2540" s="71">
        <v>0</v>
      </c>
      <c r="AB2540" s="71">
        <v>0</v>
      </c>
      <c r="AC2540" s="73">
        <v>1</v>
      </c>
      <c r="AD2540" s="73">
        <v>0</v>
      </c>
      <c r="AE2540" s="1" t="s">
        <v>1449</v>
      </c>
      <c r="AF2540" s="1" t="s">
        <v>1450</v>
      </c>
      <c r="AG2540" s="1" t="s">
        <v>1451</v>
      </c>
      <c r="AI2540" s="2" t="str">
        <f>INDEX('ISO2-ISO3'!$D$1:$D$249, MATCH($N2540, 'ISO2-ISO3'!$C$1:$C$249, 0))</f>
        <v>NLD</v>
      </c>
      <c r="AJ2540" s="2" t="str">
        <f>INDEX('WB Country Groups'!$C$2:$C$219, MATCH($AI2540, 'WB Country Groups'!$B$2:$B$219, 0))</f>
        <v>Europe &amp; Central Asia</v>
      </c>
    </row>
    <row r="2541" spans="1:36">
      <c r="A2541" s="70">
        <v>45169</v>
      </c>
      <c r="B2541" s="70">
        <v>45169</v>
      </c>
      <c r="C2541" s="71">
        <v>892400</v>
      </c>
      <c r="D2541" s="1" t="s">
        <v>10857</v>
      </c>
      <c r="E2541" s="71">
        <v>7419402</v>
      </c>
      <c r="G2541" s="1" t="s">
        <v>10858</v>
      </c>
      <c r="H2541" s="72" t="s">
        <v>10859</v>
      </c>
      <c r="I2541" s="1" t="s">
        <v>10860</v>
      </c>
      <c r="J2541" s="73">
        <v>0.35</v>
      </c>
      <c r="K2541" s="73">
        <v>0.3</v>
      </c>
      <c r="L2541" s="73">
        <v>0.06</v>
      </c>
      <c r="M2541" s="1">
        <v>0.2</v>
      </c>
      <c r="N2541" s="1" t="s">
        <v>975</v>
      </c>
      <c r="O2541" s="1" t="s">
        <v>1541</v>
      </c>
      <c r="P2541" s="1">
        <v>10102050</v>
      </c>
      <c r="Q2541" s="73">
        <v>9695000000</v>
      </c>
      <c r="R2541" s="74">
        <v>16.64</v>
      </c>
      <c r="S2541" s="1" t="s">
        <v>3323</v>
      </c>
      <c r="T2541" s="75">
        <v>7.2785000000000002</v>
      </c>
      <c r="U2541" s="76">
        <v>1329874012.5025799</v>
      </c>
      <c r="V2541" s="77">
        <v>1329874012.5025799</v>
      </c>
      <c r="W2541" s="77">
        <v>22128995089.298</v>
      </c>
      <c r="X2541" s="76">
        <v>2.0848020061999999E-3</v>
      </c>
      <c r="Y2541" s="71">
        <v>1</v>
      </c>
      <c r="Z2541" s="71">
        <v>0</v>
      </c>
      <c r="AA2541" s="71">
        <v>0</v>
      </c>
      <c r="AB2541" s="71">
        <v>0</v>
      </c>
      <c r="AC2541" s="73">
        <v>0.5</v>
      </c>
      <c r="AD2541" s="73">
        <v>0.5</v>
      </c>
      <c r="AE2541" s="1" t="s">
        <v>3324</v>
      </c>
      <c r="AF2541" s="1" t="s">
        <v>1450</v>
      </c>
      <c r="AG2541" s="1" t="s">
        <v>1585</v>
      </c>
      <c r="AI2541" s="2" t="str">
        <f>INDEX('ISO2-ISO3'!$D$1:$D$249, MATCH($N2541, 'ISO2-ISO3'!$C$1:$C$249, 0))</f>
        <v>CHN</v>
      </c>
      <c r="AJ2541" s="2" t="str">
        <f>INDEX('WB Country Groups'!$C$2:$C$219, MATCH($AI2541, 'WB Country Groups'!$B$2:$B$219, 0))</f>
        <v>East Asia &amp; Pacific</v>
      </c>
    </row>
    <row r="2542" spans="1:36">
      <c r="A2542" s="70">
        <v>45169</v>
      </c>
      <c r="B2542" s="70">
        <v>45169</v>
      </c>
      <c r="C2542" s="71">
        <v>892400</v>
      </c>
      <c r="D2542" s="1" t="s">
        <v>10861</v>
      </c>
      <c r="E2542" s="71">
        <v>7425402</v>
      </c>
      <c r="G2542" s="1" t="s">
        <v>10862</v>
      </c>
      <c r="H2542" s="72" t="s">
        <v>10863</v>
      </c>
      <c r="I2542" s="1" t="s">
        <v>10864</v>
      </c>
      <c r="J2542" s="73">
        <v>0.25</v>
      </c>
      <c r="K2542" s="73">
        <v>0.25</v>
      </c>
      <c r="L2542" s="73">
        <v>0.05</v>
      </c>
      <c r="M2542" s="1">
        <v>0.2</v>
      </c>
      <c r="N2542" s="1" t="s">
        <v>975</v>
      </c>
      <c r="O2542" s="1" t="s">
        <v>1499</v>
      </c>
      <c r="P2542" s="1">
        <v>30202030</v>
      </c>
      <c r="Q2542" s="73">
        <v>5560600544</v>
      </c>
      <c r="R2542" s="74">
        <v>39.1</v>
      </c>
      <c r="S2542" s="1" t="s">
        <v>3323</v>
      </c>
      <c r="T2542" s="75">
        <v>7.2785000000000002</v>
      </c>
      <c r="U2542" s="76">
        <v>1493573409.8399401</v>
      </c>
      <c r="V2542" s="77">
        <v>1493573409.8399401</v>
      </c>
      <c r="W2542" s="77">
        <v>29823527649.502102</v>
      </c>
      <c r="X2542" s="76">
        <v>2.3414284450999998E-3</v>
      </c>
      <c r="Y2542" s="71">
        <v>1</v>
      </c>
      <c r="Z2542" s="71">
        <v>0</v>
      </c>
      <c r="AA2542" s="71">
        <v>0</v>
      </c>
      <c r="AB2542" s="71">
        <v>0</v>
      </c>
      <c r="AC2542" s="73">
        <v>0</v>
      </c>
      <c r="AD2542" s="73">
        <v>1</v>
      </c>
      <c r="AE2542" s="1" t="s">
        <v>3324</v>
      </c>
      <c r="AF2542" s="1" t="s">
        <v>1450</v>
      </c>
      <c r="AG2542" s="1" t="s">
        <v>1585</v>
      </c>
      <c r="AI2542" s="2" t="str">
        <f>INDEX('ISO2-ISO3'!$D$1:$D$249, MATCH($N2542, 'ISO2-ISO3'!$C$1:$C$249, 0))</f>
        <v>CHN</v>
      </c>
      <c r="AJ2542" s="2" t="str">
        <f>INDEX('WB Country Groups'!$C$2:$C$219, MATCH($AI2542, 'WB Country Groups'!$B$2:$B$219, 0))</f>
        <v>East Asia &amp; Pacific</v>
      </c>
    </row>
    <row r="2543" spans="1:36">
      <c r="A2543" s="70">
        <v>45169</v>
      </c>
      <c r="B2543" s="70">
        <v>45169</v>
      </c>
      <c r="C2543" s="71">
        <v>892400</v>
      </c>
      <c r="D2543" s="1" t="s">
        <v>10865</v>
      </c>
      <c r="E2543" s="71">
        <v>7448101</v>
      </c>
      <c r="G2543" s="1" t="s">
        <v>10866</v>
      </c>
      <c r="H2543" s="72" t="s">
        <v>10867</v>
      </c>
      <c r="I2543" s="1" t="s">
        <v>10868</v>
      </c>
      <c r="J2543" s="73">
        <v>0.85</v>
      </c>
      <c r="K2543" s="73">
        <v>0.85</v>
      </c>
      <c r="L2543" s="73">
        <v>0.85</v>
      </c>
      <c r="M2543" s="1">
        <v>1</v>
      </c>
      <c r="N2543" s="1" t="s">
        <v>1330</v>
      </c>
      <c r="O2543" s="1" t="s">
        <v>1474</v>
      </c>
      <c r="P2543" s="1">
        <v>45301020</v>
      </c>
      <c r="Q2543" s="73">
        <v>382018519</v>
      </c>
      <c r="R2543" s="74">
        <v>287</v>
      </c>
      <c r="S2543" s="1" t="s">
        <v>3111</v>
      </c>
      <c r="T2543" s="75">
        <v>31.846499999999999</v>
      </c>
      <c r="U2543" s="76">
        <v>2926331550.09342</v>
      </c>
      <c r="V2543" s="77">
        <v>2926331550.09342</v>
      </c>
      <c r="W2543" s="77">
        <v>3442743000.1099</v>
      </c>
      <c r="X2543" s="76">
        <v>4.5875186890999998E-3</v>
      </c>
      <c r="Y2543" s="71">
        <v>1</v>
      </c>
      <c r="Z2543" s="71">
        <v>0</v>
      </c>
      <c r="AA2543" s="71">
        <v>0</v>
      </c>
      <c r="AB2543" s="71">
        <v>0</v>
      </c>
      <c r="AC2543" s="73">
        <v>0</v>
      </c>
      <c r="AD2543" s="73">
        <v>1</v>
      </c>
      <c r="AE2543" s="1" t="s">
        <v>3112</v>
      </c>
      <c r="AF2543" s="1" t="s">
        <v>1450</v>
      </c>
      <c r="AG2543" s="1" t="s">
        <v>1451</v>
      </c>
      <c r="AI2543" s="2" t="str">
        <f>INDEX('ISO2-ISO3'!$D$1:$D$249, MATCH($N2543, 'ISO2-ISO3'!$C$1:$C$249, 0))</f>
        <v>TWN</v>
      </c>
      <c r="AJ2543" s="2" t="str">
        <f>INDEX('WB Country Groups'!$C$2:$C$219, MATCH($AI2543, 'WB Country Groups'!$B$2:$B$219, 0))</f>
        <v>East Asia &amp; Pacific</v>
      </c>
    </row>
    <row r="2544" spans="1:36">
      <c r="A2544" s="70">
        <v>45169</v>
      </c>
      <c r="B2544" s="70">
        <v>45169</v>
      </c>
      <c r="C2544" s="71">
        <v>892400</v>
      </c>
      <c r="D2544" s="1" t="s">
        <v>10869</v>
      </c>
      <c r="E2544" s="71">
        <v>7451202</v>
      </c>
      <c r="G2544" s="1" t="s">
        <v>10870</v>
      </c>
      <c r="H2544" s="72" t="s">
        <v>10871</v>
      </c>
      <c r="I2544" s="1" t="s">
        <v>10872</v>
      </c>
      <c r="J2544" s="73">
        <v>0.6</v>
      </c>
      <c r="K2544" s="73">
        <v>0.3</v>
      </c>
      <c r="L2544" s="73">
        <v>0.06</v>
      </c>
      <c r="M2544" s="1">
        <v>0.2</v>
      </c>
      <c r="N2544" s="1" t="s">
        <v>975</v>
      </c>
      <c r="O2544" s="1" t="s">
        <v>1462</v>
      </c>
      <c r="P2544" s="1">
        <v>15101010</v>
      </c>
      <c r="Q2544" s="73">
        <v>1926658395</v>
      </c>
      <c r="R2544" s="74">
        <v>32.83</v>
      </c>
      <c r="S2544" s="1" t="s">
        <v>3323</v>
      </c>
      <c r="T2544" s="75">
        <v>7.2785000000000002</v>
      </c>
      <c r="U2544" s="76">
        <v>521416735.10627198</v>
      </c>
      <c r="V2544" s="77">
        <v>521416735.10627198</v>
      </c>
      <c r="W2544" s="77">
        <v>8676331939.8439007</v>
      </c>
      <c r="X2544" s="76">
        <v>8.1740875089999999E-4</v>
      </c>
      <c r="Y2544" s="71">
        <v>1</v>
      </c>
      <c r="Z2544" s="71">
        <v>0</v>
      </c>
      <c r="AA2544" s="71">
        <v>0</v>
      </c>
      <c r="AB2544" s="71">
        <v>0</v>
      </c>
      <c r="AC2544" s="73">
        <v>0</v>
      </c>
      <c r="AD2544" s="73">
        <v>1</v>
      </c>
      <c r="AE2544" s="1" t="s">
        <v>3412</v>
      </c>
      <c r="AF2544" s="1" t="s">
        <v>1450</v>
      </c>
      <c r="AG2544" s="1" t="s">
        <v>1585</v>
      </c>
      <c r="AI2544" s="2" t="str">
        <f>INDEX('ISO2-ISO3'!$D$1:$D$249, MATCH($N2544, 'ISO2-ISO3'!$C$1:$C$249, 0))</f>
        <v>CHN</v>
      </c>
      <c r="AJ2544" s="2" t="str">
        <f>INDEX('WB Country Groups'!$C$2:$C$219, MATCH($AI2544, 'WB Country Groups'!$B$2:$B$219, 0))</f>
        <v>East Asia &amp; Pacific</v>
      </c>
    </row>
    <row r="2545" spans="1:36">
      <c r="A2545" s="70">
        <v>45169</v>
      </c>
      <c r="B2545" s="70">
        <v>45169</v>
      </c>
      <c r="C2545" s="71">
        <v>892400</v>
      </c>
      <c r="D2545" s="1" t="s">
        <v>10873</v>
      </c>
      <c r="E2545" s="71">
        <v>7451402</v>
      </c>
      <c r="G2545" s="1" t="s">
        <v>10874</v>
      </c>
      <c r="H2545" s="72" t="s">
        <v>10875</v>
      </c>
      <c r="I2545" s="1" t="s">
        <v>10876</v>
      </c>
      <c r="J2545" s="73">
        <v>0.45</v>
      </c>
      <c r="K2545" s="73">
        <v>0.3</v>
      </c>
      <c r="L2545" s="73">
        <v>0.06</v>
      </c>
      <c r="M2545" s="1">
        <v>0.2</v>
      </c>
      <c r="N2545" s="1" t="s">
        <v>975</v>
      </c>
      <c r="O2545" s="1" t="s">
        <v>1499</v>
      </c>
      <c r="P2545" s="1">
        <v>30202030</v>
      </c>
      <c r="Q2545" s="73">
        <v>5472289401</v>
      </c>
      <c r="R2545" s="74">
        <v>40.58</v>
      </c>
      <c r="S2545" s="1" t="s">
        <v>3323</v>
      </c>
      <c r="T2545" s="75">
        <v>7.2785000000000002</v>
      </c>
      <c r="U2545" s="76">
        <v>1830587378.38219</v>
      </c>
      <c r="V2545" s="77">
        <v>1830587378.38219</v>
      </c>
      <c r="W2545" s="77">
        <v>30460824653.998501</v>
      </c>
      <c r="X2545" s="76">
        <v>2.8697547310000001E-3</v>
      </c>
      <c r="Y2545" s="71">
        <v>1</v>
      </c>
      <c r="Z2545" s="71">
        <v>0</v>
      </c>
      <c r="AA2545" s="71">
        <v>0</v>
      </c>
      <c r="AB2545" s="71">
        <v>0</v>
      </c>
      <c r="AC2545" s="73">
        <v>0</v>
      </c>
      <c r="AD2545" s="73">
        <v>1</v>
      </c>
      <c r="AE2545" s="1" t="s">
        <v>3412</v>
      </c>
      <c r="AF2545" s="1" t="s">
        <v>1450</v>
      </c>
      <c r="AG2545" s="1" t="s">
        <v>1585</v>
      </c>
      <c r="AI2545" s="2" t="str">
        <f>INDEX('ISO2-ISO3'!$D$1:$D$249, MATCH($N2545, 'ISO2-ISO3'!$C$1:$C$249, 0))</f>
        <v>CHN</v>
      </c>
      <c r="AJ2545" s="2" t="str">
        <f>INDEX('WB Country Groups'!$C$2:$C$219, MATCH($AI2545, 'WB Country Groups'!$B$2:$B$219, 0))</f>
        <v>East Asia &amp; Pacific</v>
      </c>
    </row>
    <row r="2546" spans="1:36">
      <c r="A2546" s="70">
        <v>45169</v>
      </c>
      <c r="B2546" s="70">
        <v>45169</v>
      </c>
      <c r="C2546" s="71">
        <v>892400</v>
      </c>
      <c r="D2546" s="1" t="s">
        <v>10877</v>
      </c>
      <c r="E2546" s="71">
        <v>7460701</v>
      </c>
      <c r="G2546" s="1" t="s">
        <v>10878</v>
      </c>
      <c r="H2546" s="72" t="s">
        <v>10879</v>
      </c>
      <c r="I2546" s="1" t="s">
        <v>10880</v>
      </c>
      <c r="J2546" s="73">
        <v>0.35</v>
      </c>
      <c r="K2546" s="73">
        <v>0.35</v>
      </c>
      <c r="L2546" s="73">
        <v>0.35</v>
      </c>
      <c r="M2546" s="1">
        <v>1</v>
      </c>
      <c r="N2546" s="1" t="s">
        <v>1249</v>
      </c>
      <c r="O2546" s="1" t="s">
        <v>1462</v>
      </c>
      <c r="P2546" s="1">
        <v>15101010</v>
      </c>
      <c r="Q2546" s="73">
        <v>12563175000</v>
      </c>
      <c r="R2546" s="74">
        <v>1.84</v>
      </c>
      <c r="S2546" s="1" t="s">
        <v>7819</v>
      </c>
      <c r="T2546" s="75">
        <v>3.64</v>
      </c>
      <c r="U2546" s="76">
        <v>2222715576.92308</v>
      </c>
      <c r="V2546" s="77">
        <v>2222715576.92308</v>
      </c>
      <c r="W2546" s="77">
        <v>6350615934.0659304</v>
      </c>
      <c r="X2546" s="76">
        <v>3.4844818760000002E-3</v>
      </c>
      <c r="Y2546" s="71">
        <v>0</v>
      </c>
      <c r="Z2546" s="71">
        <v>1</v>
      </c>
      <c r="AA2546" s="71">
        <v>0</v>
      </c>
      <c r="AB2546" s="71">
        <v>0</v>
      </c>
      <c r="AC2546" s="73">
        <v>0</v>
      </c>
      <c r="AD2546" s="73">
        <v>1</v>
      </c>
      <c r="AE2546" s="1" t="s">
        <v>7820</v>
      </c>
      <c r="AF2546" s="1" t="s">
        <v>1450</v>
      </c>
      <c r="AG2546" s="1" t="s">
        <v>1451</v>
      </c>
      <c r="AI2546" s="2" t="str">
        <f>INDEX('ISO2-ISO3'!$D$1:$D$249, MATCH($N2546, 'ISO2-ISO3'!$C$1:$C$249, 0))</f>
        <v>QAT</v>
      </c>
      <c r="AJ2546" s="2" t="str">
        <f>INDEX('WB Country Groups'!$C$2:$C$219, MATCH($AI2546, 'WB Country Groups'!$B$2:$B$219, 0))</f>
        <v>Middle East &amp; North Africa</v>
      </c>
    </row>
    <row r="2547" spans="1:36">
      <c r="A2547" s="70">
        <v>45169</v>
      </c>
      <c r="B2547" s="70">
        <v>45169</v>
      </c>
      <c r="C2547" s="71">
        <v>892400</v>
      </c>
      <c r="D2547" s="1" t="s">
        <v>10881</v>
      </c>
      <c r="E2547" s="71">
        <v>7470201</v>
      </c>
      <c r="F2547" s="1" t="s">
        <v>10882</v>
      </c>
      <c r="G2547" s="1" t="s">
        <v>10883</v>
      </c>
      <c r="H2547" s="72" t="s">
        <v>10884</v>
      </c>
      <c r="I2547" s="1" t="s">
        <v>10885</v>
      </c>
      <c r="J2547" s="73">
        <v>0.6</v>
      </c>
      <c r="K2547" s="73">
        <v>0.6</v>
      </c>
      <c r="L2547" s="73">
        <v>0.6</v>
      </c>
      <c r="M2547" s="1">
        <v>1</v>
      </c>
      <c r="N2547" s="1" t="s">
        <v>975</v>
      </c>
      <c r="O2547" s="1" t="s">
        <v>1692</v>
      </c>
      <c r="P2547" s="1">
        <v>50203010</v>
      </c>
      <c r="Q2547" s="73">
        <v>125545114</v>
      </c>
      <c r="R2547" s="74">
        <v>28.9</v>
      </c>
      <c r="S2547" s="1" t="s">
        <v>1448</v>
      </c>
      <c r="T2547" s="75">
        <v>1</v>
      </c>
      <c r="U2547" s="76">
        <v>2176952276.7600002</v>
      </c>
      <c r="V2547" s="77">
        <v>2176952276.7600002</v>
      </c>
      <c r="W2547" s="77">
        <v>3628253794.5999999</v>
      </c>
      <c r="X2547" s="76">
        <v>3.4127401778999999E-3</v>
      </c>
      <c r="Y2547" s="71">
        <v>0</v>
      </c>
      <c r="Z2547" s="71">
        <v>1</v>
      </c>
      <c r="AA2547" s="71">
        <v>0</v>
      </c>
      <c r="AB2547" s="71">
        <v>0</v>
      </c>
      <c r="AC2547" s="73">
        <v>1</v>
      </c>
      <c r="AD2547" s="73">
        <v>0</v>
      </c>
      <c r="AE2547" s="1" t="s">
        <v>1449</v>
      </c>
      <c r="AF2547" s="1" t="s">
        <v>1450</v>
      </c>
      <c r="AG2547" s="1" t="s">
        <v>1585</v>
      </c>
      <c r="AI2547" s="2" t="str">
        <f>INDEX('ISO2-ISO3'!$D$1:$D$249, MATCH($N2547, 'ISO2-ISO3'!$C$1:$C$249, 0))</f>
        <v>CHN</v>
      </c>
      <c r="AJ2547" s="2" t="str">
        <f>INDEX('WB Country Groups'!$C$2:$C$219, MATCH($AI2547, 'WB Country Groups'!$B$2:$B$219, 0))</f>
        <v>East Asia &amp; Pacific</v>
      </c>
    </row>
    <row r="2548" spans="1:36">
      <c r="A2548" s="70">
        <v>45169</v>
      </c>
      <c r="B2548" s="70">
        <v>45169</v>
      </c>
      <c r="C2548" s="71">
        <v>892400</v>
      </c>
      <c r="D2548" s="1" t="s">
        <v>10886</v>
      </c>
      <c r="E2548" s="71">
        <v>7479401</v>
      </c>
      <c r="F2548" s="1" t="s">
        <v>10887</v>
      </c>
      <c r="G2548" s="1" t="s">
        <v>10888</v>
      </c>
      <c r="H2548" s="72" t="s">
        <v>10889</v>
      </c>
      <c r="I2548" s="1" t="s">
        <v>10890</v>
      </c>
      <c r="J2548" s="73">
        <v>0.9</v>
      </c>
      <c r="K2548" s="73">
        <v>0.9</v>
      </c>
      <c r="L2548" s="73">
        <v>0.9</v>
      </c>
      <c r="M2548" s="1">
        <v>1</v>
      </c>
      <c r="N2548" s="1" t="s">
        <v>1375</v>
      </c>
      <c r="O2548" s="1" t="s">
        <v>1484</v>
      </c>
      <c r="P2548" s="1">
        <v>40202010</v>
      </c>
      <c r="Q2548" s="73">
        <v>300810824</v>
      </c>
      <c r="R2548" s="74">
        <v>27.69</v>
      </c>
      <c r="S2548" s="1" t="s">
        <v>1448</v>
      </c>
      <c r="T2548" s="75">
        <v>1</v>
      </c>
      <c r="U2548" s="76">
        <v>7496506544.9040003</v>
      </c>
      <c r="V2548" s="77">
        <v>7496506544.9040003</v>
      </c>
      <c r="W2548" s="77">
        <v>8329451716.5600004</v>
      </c>
      <c r="X2548" s="76">
        <v>1.17520394695E-2</v>
      </c>
      <c r="Y2548" s="71">
        <v>0</v>
      </c>
      <c r="Z2548" s="71">
        <v>1</v>
      </c>
      <c r="AA2548" s="71">
        <v>0</v>
      </c>
      <c r="AB2548" s="71">
        <v>0</v>
      </c>
      <c r="AC2548" s="73">
        <v>1</v>
      </c>
      <c r="AD2548" s="73">
        <v>0</v>
      </c>
      <c r="AE2548" s="1" t="s">
        <v>1449</v>
      </c>
      <c r="AF2548" s="1" t="s">
        <v>1450</v>
      </c>
      <c r="AG2548" s="1" t="s">
        <v>1451</v>
      </c>
      <c r="AI2548" s="2" t="str">
        <f>INDEX('ISO2-ISO3'!$D$1:$D$249, MATCH($N2548, 'ISO2-ISO3'!$C$1:$C$249, 0))</f>
        <v>USA</v>
      </c>
      <c r="AJ2548" s="2" t="str">
        <f>INDEX('WB Country Groups'!$C$2:$C$219, MATCH($AI2548, 'WB Country Groups'!$B$2:$B$219, 0))</f>
        <v>North America</v>
      </c>
    </row>
    <row r="2549" spans="1:36">
      <c r="A2549" s="70">
        <v>45169</v>
      </c>
      <c r="B2549" s="70">
        <v>45169</v>
      </c>
      <c r="C2549" s="71">
        <v>892400</v>
      </c>
      <c r="D2549" s="1" t="s">
        <v>10891</v>
      </c>
      <c r="E2549" s="71">
        <v>7491701</v>
      </c>
      <c r="F2549" s="1" t="s">
        <v>10892</v>
      </c>
      <c r="G2549" s="1" t="s">
        <v>10893</v>
      </c>
      <c r="H2549" s="72" t="s">
        <v>10894</v>
      </c>
      <c r="I2549" s="1" t="s">
        <v>10895</v>
      </c>
      <c r="J2549" s="73">
        <v>0.75</v>
      </c>
      <c r="K2549" s="73">
        <v>0.75</v>
      </c>
      <c r="L2549" s="73">
        <v>0.75</v>
      </c>
      <c r="M2549" s="1">
        <v>1</v>
      </c>
      <c r="N2549" s="1" t="s">
        <v>1375</v>
      </c>
      <c r="O2549" s="1" t="s">
        <v>1467</v>
      </c>
      <c r="P2549" s="1">
        <v>20202010</v>
      </c>
      <c r="Q2549" s="73">
        <v>55769718</v>
      </c>
      <c r="R2549" s="74">
        <v>200.5</v>
      </c>
      <c r="S2549" s="1" t="s">
        <v>1448</v>
      </c>
      <c r="T2549" s="75">
        <v>1</v>
      </c>
      <c r="U2549" s="76">
        <v>8386371344.25</v>
      </c>
      <c r="V2549" s="77">
        <v>8386371344.25</v>
      </c>
      <c r="W2549" s="77">
        <v>11181828459</v>
      </c>
      <c r="X2549" s="76">
        <v>1.3147052757599999E-2</v>
      </c>
      <c r="Y2549" s="71">
        <v>0</v>
      </c>
      <c r="Z2549" s="71">
        <v>1</v>
      </c>
      <c r="AA2549" s="71">
        <v>0</v>
      </c>
      <c r="AB2549" s="71">
        <v>0</v>
      </c>
      <c r="AC2549" s="73">
        <v>0</v>
      </c>
      <c r="AD2549" s="73">
        <v>1</v>
      </c>
      <c r="AE2549" s="1" t="s">
        <v>1475</v>
      </c>
      <c r="AF2549" s="1" t="s">
        <v>1450</v>
      </c>
      <c r="AG2549" s="1" t="s">
        <v>1451</v>
      </c>
      <c r="AI2549" s="2" t="str">
        <f>INDEX('ISO2-ISO3'!$D$1:$D$249, MATCH($N2549, 'ISO2-ISO3'!$C$1:$C$249, 0))</f>
        <v>USA</v>
      </c>
      <c r="AJ2549" s="2" t="str">
        <f>INDEX('WB Country Groups'!$C$2:$C$219, MATCH($AI2549, 'WB Country Groups'!$B$2:$B$219, 0))</f>
        <v>North America</v>
      </c>
    </row>
    <row r="2550" spans="1:36">
      <c r="A2550" s="70">
        <v>45169</v>
      </c>
      <c r="B2550" s="70">
        <v>45169</v>
      </c>
      <c r="C2550" s="71">
        <v>892400</v>
      </c>
      <c r="D2550" s="1" t="s">
        <v>10896</v>
      </c>
      <c r="E2550" s="71">
        <v>7506501</v>
      </c>
      <c r="G2550" s="1" t="s">
        <v>10897</v>
      </c>
      <c r="H2550" s="72" t="s">
        <v>10898</v>
      </c>
      <c r="I2550" s="1" t="s">
        <v>10899</v>
      </c>
      <c r="J2550" s="73">
        <v>0.75</v>
      </c>
      <c r="K2550" s="73">
        <v>0.75</v>
      </c>
      <c r="L2550" s="73">
        <v>0.75</v>
      </c>
      <c r="M2550" s="1">
        <v>1</v>
      </c>
      <c r="N2550" s="1" t="s">
        <v>1330</v>
      </c>
      <c r="O2550" s="1" t="s">
        <v>1467</v>
      </c>
      <c r="P2550" s="1">
        <v>20104010</v>
      </c>
      <c r="Q2550" s="73">
        <v>87762567</v>
      </c>
      <c r="R2550" s="74">
        <v>1450</v>
      </c>
      <c r="S2550" s="1" t="s">
        <v>3111</v>
      </c>
      <c r="T2550" s="75">
        <v>31.846499999999999</v>
      </c>
      <c r="U2550" s="76">
        <v>2996931895.57722</v>
      </c>
      <c r="V2550" s="77">
        <v>2996931895.57722</v>
      </c>
      <c r="W2550" s="77">
        <v>3995909194.1029601</v>
      </c>
      <c r="X2550" s="76">
        <v>4.6981966484000003E-3</v>
      </c>
      <c r="Y2550" s="71">
        <v>0</v>
      </c>
      <c r="Z2550" s="71">
        <v>1</v>
      </c>
      <c r="AA2550" s="71">
        <v>0</v>
      </c>
      <c r="AB2550" s="71">
        <v>0</v>
      </c>
      <c r="AC2550" s="73">
        <v>0</v>
      </c>
      <c r="AD2550" s="73">
        <v>1</v>
      </c>
      <c r="AE2550" s="1" t="s">
        <v>3112</v>
      </c>
      <c r="AF2550" s="1" t="s">
        <v>1450</v>
      </c>
      <c r="AG2550" s="1" t="s">
        <v>1451</v>
      </c>
      <c r="AI2550" s="2" t="str">
        <f>INDEX('ISO2-ISO3'!$D$1:$D$249, MATCH($N2550, 'ISO2-ISO3'!$C$1:$C$249, 0))</f>
        <v>TWN</v>
      </c>
      <c r="AJ2550" s="2" t="str">
        <f>INDEX('WB Country Groups'!$C$2:$C$219, MATCH($AI2550, 'WB Country Groups'!$B$2:$B$219, 0))</f>
        <v>East Asia &amp; Pacific</v>
      </c>
    </row>
    <row r="2551" spans="1:36">
      <c r="A2551" s="70">
        <v>45169</v>
      </c>
      <c r="B2551" s="70">
        <v>45169</v>
      </c>
      <c r="C2551" s="71">
        <v>892400</v>
      </c>
      <c r="D2551" s="1" t="s">
        <v>10900</v>
      </c>
      <c r="E2551" s="71">
        <v>7510301</v>
      </c>
      <c r="F2551" s="1">
        <v>948596101</v>
      </c>
      <c r="G2551" s="1" t="s">
        <v>10901</v>
      </c>
      <c r="H2551" s="72" t="s">
        <v>10902</v>
      </c>
      <c r="I2551" s="1" t="s">
        <v>10903</v>
      </c>
      <c r="J2551" s="73">
        <v>0.5</v>
      </c>
      <c r="K2551" s="73">
        <v>0.5</v>
      </c>
      <c r="L2551" s="73">
        <v>0.5</v>
      </c>
      <c r="M2551" s="1">
        <v>1</v>
      </c>
      <c r="N2551" s="1" t="s">
        <v>975</v>
      </c>
      <c r="O2551" s="1" t="s">
        <v>1692</v>
      </c>
      <c r="P2551" s="1">
        <v>50203010</v>
      </c>
      <c r="Q2551" s="73">
        <v>141736534</v>
      </c>
      <c r="R2551" s="74">
        <v>12.9</v>
      </c>
      <c r="S2551" s="1" t="s">
        <v>1448</v>
      </c>
      <c r="T2551" s="75">
        <v>1</v>
      </c>
      <c r="U2551" s="76">
        <v>914200644.29999995</v>
      </c>
      <c r="V2551" s="77">
        <v>914200644.29999995</v>
      </c>
      <c r="W2551" s="77">
        <v>3051648148.8000002</v>
      </c>
      <c r="X2551" s="76">
        <v>1.4331638330999999E-3</v>
      </c>
      <c r="Y2551" s="71">
        <v>0</v>
      </c>
      <c r="Z2551" s="71">
        <v>1</v>
      </c>
      <c r="AA2551" s="71">
        <v>0</v>
      </c>
      <c r="AB2551" s="71">
        <v>0</v>
      </c>
      <c r="AC2551" s="73">
        <v>1</v>
      </c>
      <c r="AD2551" s="73">
        <v>0</v>
      </c>
      <c r="AE2551" s="1" t="s">
        <v>1475</v>
      </c>
      <c r="AF2551" s="1" t="s">
        <v>1450</v>
      </c>
      <c r="AG2551" s="1" t="s">
        <v>1585</v>
      </c>
      <c r="AI2551" s="2" t="str">
        <f>INDEX('ISO2-ISO3'!$D$1:$D$249, MATCH($N2551, 'ISO2-ISO3'!$C$1:$C$249, 0))</f>
        <v>CHN</v>
      </c>
      <c r="AJ2551" s="2" t="str">
        <f>INDEX('WB Country Groups'!$C$2:$C$219, MATCH($AI2551, 'WB Country Groups'!$B$2:$B$219, 0))</f>
        <v>East Asia &amp; Pacific</v>
      </c>
    </row>
    <row r="2552" spans="1:36">
      <c r="A2552" s="70">
        <v>45169</v>
      </c>
      <c r="B2552" s="70">
        <v>45169</v>
      </c>
      <c r="C2552" s="71">
        <v>892400</v>
      </c>
      <c r="D2552" s="1" t="s">
        <v>10904</v>
      </c>
      <c r="E2552" s="71">
        <v>7535001</v>
      </c>
      <c r="F2552" s="1" t="s">
        <v>10905</v>
      </c>
      <c r="G2552" s="1" t="s">
        <v>10906</v>
      </c>
      <c r="H2552" s="72" t="s">
        <v>10907</v>
      </c>
      <c r="I2552" s="1" t="s">
        <v>10908</v>
      </c>
      <c r="J2552" s="73">
        <v>0.9</v>
      </c>
      <c r="K2552" s="73">
        <v>0.9</v>
      </c>
      <c r="L2552" s="73">
        <v>0.9</v>
      </c>
      <c r="M2552" s="1">
        <v>1</v>
      </c>
      <c r="N2552" s="1" t="s">
        <v>1375</v>
      </c>
      <c r="O2552" s="1" t="s">
        <v>1467</v>
      </c>
      <c r="P2552" s="1">
        <v>20202010</v>
      </c>
      <c r="Q2552" s="73">
        <v>60305879</v>
      </c>
      <c r="R2552" s="74">
        <v>294.83999999999997</v>
      </c>
      <c r="S2552" s="1" t="s">
        <v>1448</v>
      </c>
      <c r="T2552" s="75">
        <v>1</v>
      </c>
      <c r="U2552" s="76">
        <v>16002526827.924</v>
      </c>
      <c r="V2552" s="77">
        <v>16002526827.924</v>
      </c>
      <c r="W2552" s="77">
        <v>17780585364.360001</v>
      </c>
      <c r="X2552" s="76">
        <v>2.5086662136099998E-2</v>
      </c>
      <c r="Y2552" s="71">
        <v>0</v>
      </c>
      <c r="Z2552" s="71">
        <v>1</v>
      </c>
      <c r="AA2552" s="71">
        <v>0</v>
      </c>
      <c r="AB2552" s="71">
        <v>0</v>
      </c>
      <c r="AC2552" s="73">
        <v>0</v>
      </c>
      <c r="AD2552" s="73">
        <v>1</v>
      </c>
      <c r="AE2552" s="1" t="s">
        <v>1449</v>
      </c>
      <c r="AF2552" s="1" t="s">
        <v>1450</v>
      </c>
      <c r="AG2552" s="1" t="s">
        <v>1451</v>
      </c>
      <c r="AI2552" s="2" t="str">
        <f>INDEX('ISO2-ISO3'!$D$1:$D$249, MATCH($N2552, 'ISO2-ISO3'!$C$1:$C$249, 0))</f>
        <v>USA</v>
      </c>
      <c r="AJ2552" s="2" t="str">
        <f>INDEX('WB Country Groups'!$C$2:$C$219, MATCH($AI2552, 'WB Country Groups'!$B$2:$B$219, 0))</f>
        <v>North America</v>
      </c>
    </row>
    <row r="2553" spans="1:36">
      <c r="A2553" s="70">
        <v>45169</v>
      </c>
      <c r="B2553" s="70">
        <v>45169</v>
      </c>
      <c r="C2553" s="71">
        <v>892400</v>
      </c>
      <c r="D2553" s="1" t="s">
        <v>10909</v>
      </c>
      <c r="E2553" s="71">
        <v>7536601</v>
      </c>
      <c r="G2553" s="1" t="s">
        <v>10910</v>
      </c>
      <c r="H2553" s="72" t="s">
        <v>10911</v>
      </c>
      <c r="I2553" s="1" t="s">
        <v>10912</v>
      </c>
      <c r="J2553" s="73">
        <v>0.85</v>
      </c>
      <c r="K2553" s="73">
        <v>0.85</v>
      </c>
      <c r="L2553" s="73">
        <v>0.85</v>
      </c>
      <c r="M2553" s="1">
        <v>1</v>
      </c>
      <c r="N2553" s="1" t="s">
        <v>975</v>
      </c>
      <c r="O2553" s="1" t="s">
        <v>1455</v>
      </c>
      <c r="P2553" s="1">
        <v>25503030</v>
      </c>
      <c r="Q2553" s="73">
        <v>2756642200</v>
      </c>
      <c r="R2553" s="74">
        <v>128.80000000000001</v>
      </c>
      <c r="S2553" s="1" t="s">
        <v>1565</v>
      </c>
      <c r="T2553" s="75">
        <v>7.8417500000000002</v>
      </c>
      <c r="U2553" s="76">
        <v>38485948679.312698</v>
      </c>
      <c r="V2553" s="77">
        <v>38485948679.312698</v>
      </c>
      <c r="W2553" s="77">
        <v>51623754861.147102</v>
      </c>
      <c r="X2553" s="76">
        <v>6.0333221239799999E-2</v>
      </c>
      <c r="Y2553" s="71">
        <v>1</v>
      </c>
      <c r="Z2553" s="71">
        <v>0</v>
      </c>
      <c r="AA2553" s="71">
        <v>0</v>
      </c>
      <c r="AB2553" s="71">
        <v>0</v>
      </c>
      <c r="AC2553" s="73">
        <v>0</v>
      </c>
      <c r="AD2553" s="73">
        <v>1</v>
      </c>
      <c r="AE2553" s="1" t="s">
        <v>1566</v>
      </c>
      <c r="AF2553" s="1" t="s">
        <v>1450</v>
      </c>
      <c r="AG2553" s="1" t="s">
        <v>3300</v>
      </c>
      <c r="AI2553" s="2" t="str">
        <f>INDEX('ISO2-ISO3'!$D$1:$D$249, MATCH($N2553, 'ISO2-ISO3'!$C$1:$C$249, 0))</f>
        <v>CHN</v>
      </c>
      <c r="AJ2553" s="2" t="str">
        <f>INDEX('WB Country Groups'!$C$2:$C$219, MATCH($AI2553, 'WB Country Groups'!$B$2:$B$219, 0))</f>
        <v>East Asia &amp; Pacific</v>
      </c>
    </row>
    <row r="2554" spans="1:36">
      <c r="A2554" s="70">
        <v>45169</v>
      </c>
      <c r="B2554" s="70">
        <v>45169</v>
      </c>
      <c r="C2554" s="71">
        <v>892400</v>
      </c>
      <c r="D2554" s="1" t="s">
        <v>10913</v>
      </c>
      <c r="E2554" s="71">
        <v>7545401</v>
      </c>
      <c r="G2554" s="1" t="s">
        <v>10914</v>
      </c>
      <c r="H2554" s="72" t="s">
        <v>10915</v>
      </c>
      <c r="I2554" s="1" t="s">
        <v>10916</v>
      </c>
      <c r="J2554" s="73">
        <v>0.85</v>
      </c>
      <c r="K2554" s="73">
        <v>0.85</v>
      </c>
      <c r="L2554" s="73">
        <v>0.85</v>
      </c>
      <c r="M2554" s="1">
        <v>1</v>
      </c>
      <c r="N2554" s="1" t="s">
        <v>1199</v>
      </c>
      <c r="O2554" s="1" t="s">
        <v>1484</v>
      </c>
      <c r="P2554" s="1">
        <v>40301020</v>
      </c>
      <c r="Q2554" s="73">
        <v>295000000</v>
      </c>
      <c r="R2554" s="74">
        <v>35.56</v>
      </c>
      <c r="S2554" s="1" t="s">
        <v>1456</v>
      </c>
      <c r="T2554" s="75">
        <v>0.92136177270005104</v>
      </c>
      <c r="U2554" s="76">
        <v>9677707784.5</v>
      </c>
      <c r="V2554" s="77">
        <v>9677707784.5</v>
      </c>
      <c r="W2554" s="77">
        <v>11385538570</v>
      </c>
      <c r="X2554" s="76">
        <v>1.51714406139E-2</v>
      </c>
      <c r="Y2554" s="71">
        <v>0</v>
      </c>
      <c r="Z2554" s="71">
        <v>1</v>
      </c>
      <c r="AA2554" s="71">
        <v>0</v>
      </c>
      <c r="AB2554" s="71">
        <v>0</v>
      </c>
      <c r="AC2554" s="73">
        <v>1</v>
      </c>
      <c r="AD2554" s="73">
        <v>0</v>
      </c>
      <c r="AE2554" s="1" t="s">
        <v>1485</v>
      </c>
      <c r="AF2554" s="1" t="s">
        <v>1450</v>
      </c>
      <c r="AG2554" s="1" t="s">
        <v>1451</v>
      </c>
      <c r="AI2554" s="2" t="str">
        <f>INDEX('ISO2-ISO3'!$D$1:$D$249, MATCH($N2554, 'ISO2-ISO3'!$C$1:$C$249, 0))</f>
        <v>NLD</v>
      </c>
      <c r="AJ2554" s="2" t="str">
        <f>INDEX('WB Country Groups'!$C$2:$C$219, MATCH($AI2554, 'WB Country Groups'!$B$2:$B$219, 0))</f>
        <v>Europe &amp; Central Asia</v>
      </c>
    </row>
    <row r="2555" spans="1:36">
      <c r="A2555" s="70">
        <v>45169</v>
      </c>
      <c r="B2555" s="70">
        <v>45169</v>
      </c>
      <c r="C2555" s="71">
        <v>892400</v>
      </c>
      <c r="D2555" s="1" t="s">
        <v>10917</v>
      </c>
      <c r="E2555" s="71">
        <v>7547402</v>
      </c>
      <c r="G2555" s="1" t="s">
        <v>10918</v>
      </c>
      <c r="H2555" s="72" t="s">
        <v>10919</v>
      </c>
      <c r="I2555" s="1" t="s">
        <v>10920</v>
      </c>
      <c r="J2555" s="73">
        <v>0.4</v>
      </c>
      <c r="K2555" s="73">
        <v>0.3</v>
      </c>
      <c r="L2555" s="73">
        <v>0.06</v>
      </c>
      <c r="M2555" s="1">
        <v>0.2</v>
      </c>
      <c r="N2555" s="1" t="s">
        <v>975</v>
      </c>
      <c r="O2555" s="1" t="s">
        <v>1499</v>
      </c>
      <c r="P2555" s="1">
        <v>30201020</v>
      </c>
      <c r="Q2555" s="73">
        <v>1254500000</v>
      </c>
      <c r="R2555" s="74">
        <v>59.9</v>
      </c>
      <c r="S2555" s="1" t="s">
        <v>3323</v>
      </c>
      <c r="T2555" s="75">
        <v>7.2785000000000002</v>
      </c>
      <c r="U2555" s="76">
        <v>619450848.38909101</v>
      </c>
      <c r="V2555" s="77">
        <v>619450848.38909101</v>
      </c>
      <c r="W2555" s="77">
        <v>10307611588.159401</v>
      </c>
      <c r="X2555" s="76">
        <v>9.7109377230000001E-4</v>
      </c>
      <c r="Y2555" s="71">
        <v>1</v>
      </c>
      <c r="Z2555" s="71">
        <v>0</v>
      </c>
      <c r="AA2555" s="71">
        <v>0</v>
      </c>
      <c r="AB2555" s="71">
        <v>0</v>
      </c>
      <c r="AC2555" s="73">
        <v>0</v>
      </c>
      <c r="AD2555" s="73">
        <v>1</v>
      </c>
      <c r="AE2555" s="1" t="s">
        <v>3324</v>
      </c>
      <c r="AF2555" s="1" t="s">
        <v>1450</v>
      </c>
      <c r="AG2555" s="1" t="s">
        <v>1585</v>
      </c>
      <c r="AI2555" s="2" t="str">
        <f>INDEX('ISO2-ISO3'!$D$1:$D$249, MATCH($N2555, 'ISO2-ISO3'!$C$1:$C$249, 0))</f>
        <v>CHN</v>
      </c>
      <c r="AJ2555" s="2" t="str">
        <f>INDEX('WB Country Groups'!$C$2:$C$219, MATCH($AI2555, 'WB Country Groups'!$B$2:$B$219, 0))</f>
        <v>East Asia &amp; Pacific</v>
      </c>
    </row>
    <row r="2556" spans="1:36">
      <c r="A2556" s="70">
        <v>45169</v>
      </c>
      <c r="B2556" s="70">
        <v>45169</v>
      </c>
      <c r="C2556" s="71">
        <v>892400</v>
      </c>
      <c r="D2556" s="1" t="s">
        <v>10921</v>
      </c>
      <c r="E2556" s="71">
        <v>7549801</v>
      </c>
      <c r="G2556" s="1" t="s">
        <v>10922</v>
      </c>
      <c r="H2556" s="72" t="s">
        <v>10923</v>
      </c>
      <c r="I2556" s="1" t="s">
        <v>10924</v>
      </c>
      <c r="J2556" s="73">
        <v>0.5</v>
      </c>
      <c r="K2556" s="73">
        <v>0.5</v>
      </c>
      <c r="L2556" s="73">
        <v>0.5</v>
      </c>
      <c r="M2556" s="1">
        <v>1</v>
      </c>
      <c r="N2556" s="1" t="s">
        <v>1337</v>
      </c>
      <c r="O2556" s="1" t="s">
        <v>1484</v>
      </c>
      <c r="P2556" s="1">
        <v>40202010</v>
      </c>
      <c r="Q2556" s="73">
        <v>1373152393</v>
      </c>
      <c r="R2556" s="74">
        <v>51</v>
      </c>
      <c r="S2556" s="1" t="s">
        <v>3341</v>
      </c>
      <c r="T2556" s="75">
        <v>35.017499999999998</v>
      </c>
      <c r="U2556" s="76">
        <v>999939630.79888594</v>
      </c>
      <c r="V2556" s="77">
        <v>999939630.79888594</v>
      </c>
      <c r="W2556" s="77">
        <v>1999879261.59777</v>
      </c>
      <c r="X2556" s="76">
        <v>1.5675741678E-3</v>
      </c>
      <c r="Y2556" s="71">
        <v>0</v>
      </c>
      <c r="Z2556" s="71">
        <v>1</v>
      </c>
      <c r="AA2556" s="71">
        <v>0</v>
      </c>
      <c r="AB2556" s="71">
        <v>0</v>
      </c>
      <c r="AC2556" s="73">
        <v>1</v>
      </c>
      <c r="AD2556" s="73">
        <v>0</v>
      </c>
      <c r="AE2556" s="1" t="s">
        <v>3342</v>
      </c>
      <c r="AF2556" s="1" t="s">
        <v>1450</v>
      </c>
      <c r="AG2556" s="1" t="s">
        <v>1451</v>
      </c>
      <c r="AI2556" s="2" t="str">
        <f>INDEX('ISO2-ISO3'!$D$1:$D$249, MATCH($N2556, 'ISO2-ISO3'!$C$1:$C$249, 0))</f>
        <v>THA</v>
      </c>
      <c r="AJ2556" s="2" t="str">
        <f>INDEX('WB Country Groups'!$C$2:$C$219, MATCH($AI2556, 'WB Country Groups'!$B$2:$B$219, 0))</f>
        <v>East Asia &amp; Pacific</v>
      </c>
    </row>
    <row r="2557" spans="1:36">
      <c r="A2557" s="70">
        <v>45169</v>
      </c>
      <c r="B2557" s="70">
        <v>45169</v>
      </c>
      <c r="C2557" s="71">
        <v>892400</v>
      </c>
      <c r="D2557" s="1" t="s">
        <v>10925</v>
      </c>
      <c r="E2557" s="71">
        <v>7551901</v>
      </c>
      <c r="G2557" s="1" t="s">
        <v>10926</v>
      </c>
      <c r="H2557" s="72" t="s">
        <v>10927</v>
      </c>
      <c r="I2557" s="1" t="s">
        <v>10928</v>
      </c>
      <c r="J2557" s="73">
        <v>0.45</v>
      </c>
      <c r="K2557" s="73">
        <v>0.45</v>
      </c>
      <c r="L2557" s="73">
        <v>0.45</v>
      </c>
      <c r="M2557" s="1">
        <v>1</v>
      </c>
      <c r="N2557" s="1" t="s">
        <v>1129</v>
      </c>
      <c r="O2557" s="1" t="s">
        <v>1499</v>
      </c>
      <c r="P2557" s="1">
        <v>30101030</v>
      </c>
      <c r="Q2557" s="73">
        <v>17283906</v>
      </c>
      <c r="R2557" s="74">
        <v>156400</v>
      </c>
      <c r="S2557" s="1" t="s">
        <v>3451</v>
      </c>
      <c r="T2557" s="75">
        <v>1321.75</v>
      </c>
      <c r="U2557" s="76">
        <v>920326313.05466199</v>
      </c>
      <c r="V2557" s="77">
        <v>920326313.05466199</v>
      </c>
      <c r="W2557" s="77">
        <v>2045169584.5659201</v>
      </c>
      <c r="X2557" s="76">
        <v>1.4427668529E-3</v>
      </c>
      <c r="Y2557" s="71">
        <v>0</v>
      </c>
      <c r="Z2557" s="71">
        <v>1</v>
      </c>
      <c r="AA2557" s="71">
        <v>0</v>
      </c>
      <c r="AB2557" s="71">
        <v>0</v>
      </c>
      <c r="AC2557" s="73">
        <v>0</v>
      </c>
      <c r="AD2557" s="73">
        <v>1</v>
      </c>
      <c r="AE2557" s="1" t="s">
        <v>3452</v>
      </c>
      <c r="AF2557" s="1" t="s">
        <v>1450</v>
      </c>
      <c r="AG2557" s="1" t="s">
        <v>1451</v>
      </c>
      <c r="AI2557" s="2" t="str">
        <f>INDEX('ISO2-ISO3'!$D$1:$D$249, MATCH($N2557, 'ISO2-ISO3'!$C$1:$C$249, 0))</f>
        <v>KOR</v>
      </c>
      <c r="AJ2557" s="2" t="str">
        <f>INDEX('WB Country Groups'!$C$2:$C$219, MATCH($AI2557, 'WB Country Groups'!$B$2:$B$219, 0))</f>
        <v>East Asia &amp; Pacific</v>
      </c>
    </row>
    <row r="2558" spans="1:36">
      <c r="A2558" s="70">
        <v>45169</v>
      </c>
      <c r="B2558" s="70">
        <v>45169</v>
      </c>
      <c r="C2558" s="71">
        <v>892400</v>
      </c>
      <c r="D2558" s="1" t="s">
        <v>10929</v>
      </c>
      <c r="E2558" s="71">
        <v>7559101</v>
      </c>
      <c r="G2558" s="1" t="s">
        <v>10930</v>
      </c>
      <c r="H2558" s="72" t="s">
        <v>10931</v>
      </c>
      <c r="I2558" s="1" t="s">
        <v>10932</v>
      </c>
      <c r="J2558" s="73">
        <v>0.8</v>
      </c>
      <c r="K2558" s="73">
        <v>0.8</v>
      </c>
      <c r="L2558" s="73">
        <v>0.8</v>
      </c>
      <c r="M2558" s="1">
        <v>1</v>
      </c>
      <c r="N2558" s="1" t="s">
        <v>1042</v>
      </c>
      <c r="O2558" s="1" t="s">
        <v>1484</v>
      </c>
      <c r="P2558" s="1">
        <v>40203040</v>
      </c>
      <c r="Q2558" s="73">
        <v>107106294</v>
      </c>
      <c r="R2558" s="74">
        <v>66.650000000000006</v>
      </c>
      <c r="S2558" s="1" t="s">
        <v>1456</v>
      </c>
      <c r="T2558" s="75">
        <v>0.92136177270005104</v>
      </c>
      <c r="U2558" s="76">
        <v>6198333559.4054298</v>
      </c>
      <c r="V2558" s="77">
        <v>6198333559.4054298</v>
      </c>
      <c r="W2558" s="77">
        <v>7747916949.2567902</v>
      </c>
      <c r="X2558" s="76">
        <v>9.7169341743999996E-3</v>
      </c>
      <c r="Y2558" s="71">
        <v>0</v>
      </c>
      <c r="Z2558" s="71">
        <v>1</v>
      </c>
      <c r="AA2558" s="71">
        <v>0</v>
      </c>
      <c r="AB2558" s="71">
        <v>0</v>
      </c>
      <c r="AC2558" s="73">
        <v>1</v>
      </c>
      <c r="AD2558" s="73">
        <v>0</v>
      </c>
      <c r="AE2558" s="1" t="s">
        <v>1457</v>
      </c>
      <c r="AF2558" s="1" t="s">
        <v>1450</v>
      </c>
      <c r="AG2558" s="1" t="s">
        <v>1451</v>
      </c>
      <c r="AI2558" s="2" t="str">
        <f>INDEX('ISO2-ISO3'!$D$1:$D$249, MATCH($N2558, 'ISO2-ISO3'!$C$1:$C$249, 0))</f>
        <v>FRA</v>
      </c>
      <c r="AJ2558" s="2" t="str">
        <f>INDEX('WB Country Groups'!$C$2:$C$219, MATCH($AI2558, 'WB Country Groups'!$B$2:$B$219, 0))</f>
        <v>Europe &amp; Central Asia</v>
      </c>
    </row>
    <row r="2559" spans="1:36">
      <c r="A2559" s="70">
        <v>45169</v>
      </c>
      <c r="B2559" s="70">
        <v>45169</v>
      </c>
      <c r="C2559" s="71">
        <v>892400</v>
      </c>
      <c r="D2559" s="1" t="s">
        <v>10933</v>
      </c>
      <c r="E2559" s="71">
        <v>7561801</v>
      </c>
      <c r="F2559" s="1">
        <v>40413106</v>
      </c>
      <c r="G2559" s="1" t="s">
        <v>10934</v>
      </c>
      <c r="H2559" s="72" t="s">
        <v>10935</v>
      </c>
      <c r="I2559" s="1" t="s">
        <v>10936</v>
      </c>
      <c r="J2559" s="73">
        <v>0.85</v>
      </c>
      <c r="K2559" s="73">
        <v>0.85</v>
      </c>
      <c r="L2559" s="73">
        <v>0.85</v>
      </c>
      <c r="M2559" s="1">
        <v>1</v>
      </c>
      <c r="N2559" s="1" t="s">
        <v>1375</v>
      </c>
      <c r="O2559" s="1" t="s">
        <v>1474</v>
      </c>
      <c r="P2559" s="1">
        <v>45201020</v>
      </c>
      <c r="Q2559" s="73">
        <v>306395384</v>
      </c>
      <c r="R2559" s="74">
        <v>195.23</v>
      </c>
      <c r="S2559" s="1" t="s">
        <v>1448</v>
      </c>
      <c r="T2559" s="75">
        <v>1</v>
      </c>
      <c r="U2559" s="76">
        <v>50844935195.571999</v>
      </c>
      <c r="V2559" s="77">
        <v>50844935195.571999</v>
      </c>
      <c r="W2559" s="77">
        <v>59817570818.32</v>
      </c>
      <c r="X2559" s="76">
        <v>7.9708018883399998E-2</v>
      </c>
      <c r="Y2559" s="71">
        <v>1</v>
      </c>
      <c r="Z2559" s="71">
        <v>0</v>
      </c>
      <c r="AA2559" s="71">
        <v>0</v>
      </c>
      <c r="AB2559" s="71">
        <v>0</v>
      </c>
      <c r="AC2559" s="73">
        <v>0</v>
      </c>
      <c r="AD2559" s="73">
        <v>1</v>
      </c>
      <c r="AE2559" s="1" t="s">
        <v>1449</v>
      </c>
      <c r="AF2559" s="1" t="s">
        <v>1450</v>
      </c>
      <c r="AG2559" s="1" t="s">
        <v>1451</v>
      </c>
      <c r="AI2559" s="2" t="str">
        <f>INDEX('ISO2-ISO3'!$D$1:$D$249, MATCH($N2559, 'ISO2-ISO3'!$C$1:$C$249, 0))</f>
        <v>USA</v>
      </c>
      <c r="AJ2559" s="2" t="str">
        <f>INDEX('WB Country Groups'!$C$2:$C$219, MATCH($AI2559, 'WB Country Groups'!$B$2:$B$219, 0))</f>
        <v>North America</v>
      </c>
    </row>
    <row r="2560" spans="1:36">
      <c r="A2560" s="70">
        <v>45169</v>
      </c>
      <c r="B2560" s="70">
        <v>45169</v>
      </c>
      <c r="C2560" s="71">
        <v>892400</v>
      </c>
      <c r="D2560" s="1" t="s">
        <v>10937</v>
      </c>
      <c r="E2560" s="71">
        <v>7569401</v>
      </c>
      <c r="F2560" s="1" t="s">
        <v>10938</v>
      </c>
      <c r="G2560" s="1" t="s">
        <v>10939</v>
      </c>
      <c r="H2560" s="72" t="s">
        <v>10940</v>
      </c>
      <c r="I2560" s="1" t="s">
        <v>10941</v>
      </c>
      <c r="J2560" s="73">
        <v>1</v>
      </c>
      <c r="K2560" s="73">
        <v>1</v>
      </c>
      <c r="L2560" s="73">
        <v>1</v>
      </c>
      <c r="M2560" s="1">
        <v>1</v>
      </c>
      <c r="N2560" s="1" t="s">
        <v>1375</v>
      </c>
      <c r="O2560" s="1" t="s">
        <v>1484</v>
      </c>
      <c r="P2560" s="1">
        <v>40202010</v>
      </c>
      <c r="Q2560" s="73">
        <v>428447357</v>
      </c>
      <c r="R2560" s="74">
        <v>32.28</v>
      </c>
      <c r="S2560" s="1" t="s">
        <v>1448</v>
      </c>
      <c r="T2560" s="75">
        <v>1</v>
      </c>
      <c r="U2560" s="76">
        <v>13830280683.959999</v>
      </c>
      <c r="V2560" s="77">
        <v>13830280683.959999</v>
      </c>
      <c r="W2560" s="77">
        <v>13830280683.959999</v>
      </c>
      <c r="X2560" s="76">
        <v>2.1681299615799999E-2</v>
      </c>
      <c r="Y2560" s="71">
        <v>0</v>
      </c>
      <c r="Z2560" s="71">
        <v>1</v>
      </c>
      <c r="AA2560" s="71">
        <v>0</v>
      </c>
      <c r="AB2560" s="71">
        <v>0</v>
      </c>
      <c r="AC2560" s="73">
        <v>1</v>
      </c>
      <c r="AD2560" s="73">
        <v>0</v>
      </c>
      <c r="AE2560" s="1" t="s">
        <v>1449</v>
      </c>
      <c r="AF2560" s="1" t="s">
        <v>1450</v>
      </c>
      <c r="AG2560" s="1" t="s">
        <v>1451</v>
      </c>
      <c r="AI2560" s="2" t="str">
        <f>INDEX('ISO2-ISO3'!$D$1:$D$249, MATCH($N2560, 'ISO2-ISO3'!$C$1:$C$249, 0))</f>
        <v>USA</v>
      </c>
      <c r="AJ2560" s="2" t="str">
        <f>INDEX('WB Country Groups'!$C$2:$C$219, MATCH($AI2560, 'WB Country Groups'!$B$2:$B$219, 0))</f>
        <v>North America</v>
      </c>
    </row>
    <row r="2561" spans="1:36">
      <c r="A2561" s="70">
        <v>45169</v>
      </c>
      <c r="B2561" s="70">
        <v>45169</v>
      </c>
      <c r="C2561" s="71">
        <v>892400</v>
      </c>
      <c r="D2561" s="1" t="s">
        <v>10942</v>
      </c>
      <c r="E2561" s="71">
        <v>7589601</v>
      </c>
      <c r="G2561" s="1" t="s">
        <v>10943</v>
      </c>
      <c r="H2561" s="72" t="s">
        <v>10944</v>
      </c>
      <c r="I2561" s="1" t="s">
        <v>10945</v>
      </c>
      <c r="J2561" s="73">
        <v>0.8</v>
      </c>
      <c r="K2561" s="73">
        <v>0.8</v>
      </c>
      <c r="L2561" s="73">
        <v>0.8</v>
      </c>
      <c r="M2561" s="1">
        <v>1</v>
      </c>
      <c r="N2561" s="1" t="s">
        <v>1322</v>
      </c>
      <c r="O2561" s="1" t="s">
        <v>1467</v>
      </c>
      <c r="P2561" s="1">
        <v>20107010</v>
      </c>
      <c r="Q2561" s="73">
        <v>481129766</v>
      </c>
      <c r="R2561" s="74">
        <v>125.8</v>
      </c>
      <c r="S2561" s="1" t="s">
        <v>1613</v>
      </c>
      <c r="T2561" s="75">
        <v>10.9499</v>
      </c>
      <c r="U2561" s="76">
        <v>4422040351.9885998</v>
      </c>
      <c r="V2561" s="77">
        <v>4422040351.9885998</v>
      </c>
      <c r="W2561" s="77">
        <v>5848730078.88657</v>
      </c>
      <c r="X2561" s="76">
        <v>6.9322947217000004E-3</v>
      </c>
      <c r="Y2561" s="71">
        <v>0</v>
      </c>
      <c r="Z2561" s="71">
        <v>1</v>
      </c>
      <c r="AA2561" s="71">
        <v>0</v>
      </c>
      <c r="AB2561" s="71">
        <v>0</v>
      </c>
      <c r="AC2561" s="73">
        <v>0</v>
      </c>
      <c r="AD2561" s="73">
        <v>1</v>
      </c>
      <c r="AE2561" s="1" t="s">
        <v>1614</v>
      </c>
      <c r="AF2561" s="1" t="s">
        <v>1450</v>
      </c>
      <c r="AG2561" s="1" t="s">
        <v>1619</v>
      </c>
      <c r="AI2561" s="2" t="str">
        <f>INDEX('ISO2-ISO3'!$D$1:$D$249, MATCH($N2561, 'ISO2-ISO3'!$C$1:$C$249, 0))</f>
        <v>SWE</v>
      </c>
      <c r="AJ2561" s="2" t="str">
        <f>INDEX('WB Country Groups'!$C$2:$C$219, MATCH($AI2561, 'WB Country Groups'!$B$2:$B$219, 0))</f>
        <v>Europe &amp; Central Asia</v>
      </c>
    </row>
    <row r="2562" spans="1:36">
      <c r="A2562" s="70">
        <v>45169</v>
      </c>
      <c r="B2562" s="70">
        <v>45169</v>
      </c>
      <c r="C2562" s="71">
        <v>892400</v>
      </c>
      <c r="D2562" s="1" t="s">
        <v>10946</v>
      </c>
      <c r="E2562" s="71">
        <v>7593601</v>
      </c>
      <c r="G2562" s="1" t="s">
        <v>10947</v>
      </c>
      <c r="H2562" s="72" t="s">
        <v>10948</v>
      </c>
      <c r="I2562" s="1" t="s">
        <v>10949</v>
      </c>
      <c r="J2562" s="73">
        <v>0.85</v>
      </c>
      <c r="K2562" s="73">
        <v>0.85</v>
      </c>
      <c r="L2562" s="73">
        <v>0.85</v>
      </c>
      <c r="M2562" s="1">
        <v>1</v>
      </c>
      <c r="N2562" s="1" t="s">
        <v>1042</v>
      </c>
      <c r="O2562" s="1" t="s">
        <v>1484</v>
      </c>
      <c r="P2562" s="1">
        <v>40201060</v>
      </c>
      <c r="Q2562" s="73">
        <v>281422238</v>
      </c>
      <c r="R2562" s="74">
        <v>30.08</v>
      </c>
      <c r="S2562" s="1" t="s">
        <v>1456</v>
      </c>
      <c r="T2562" s="75">
        <v>0.92136177270005104</v>
      </c>
      <c r="U2562" s="76">
        <v>7809531493.9080496</v>
      </c>
      <c r="V2562" s="77">
        <v>7809531493.9080496</v>
      </c>
      <c r="W2562" s="77">
        <v>9187684110.4800606</v>
      </c>
      <c r="X2562" s="76">
        <v>1.22427589177E-2</v>
      </c>
      <c r="Y2562" s="71">
        <v>0</v>
      </c>
      <c r="Z2562" s="71">
        <v>1</v>
      </c>
      <c r="AA2562" s="71">
        <v>0</v>
      </c>
      <c r="AB2562" s="71">
        <v>0</v>
      </c>
      <c r="AC2562" s="73">
        <v>0</v>
      </c>
      <c r="AD2562" s="73">
        <v>1</v>
      </c>
      <c r="AE2562" s="1" t="s">
        <v>1457</v>
      </c>
      <c r="AF2562" s="1" t="s">
        <v>1450</v>
      </c>
      <c r="AG2562" s="1" t="s">
        <v>1451</v>
      </c>
      <c r="AI2562" s="2" t="str">
        <f>INDEX('ISO2-ISO3'!$D$1:$D$249, MATCH($N2562, 'ISO2-ISO3'!$C$1:$C$249, 0))</f>
        <v>FRA</v>
      </c>
      <c r="AJ2562" s="2" t="str">
        <f>INDEX('WB Country Groups'!$C$2:$C$219, MATCH($AI2562, 'WB Country Groups'!$B$2:$B$219, 0))</f>
        <v>Europe &amp; Central Asia</v>
      </c>
    </row>
    <row r="2563" spans="1:36">
      <c r="A2563" s="70">
        <v>45169</v>
      </c>
      <c r="B2563" s="70">
        <v>45169</v>
      </c>
      <c r="C2563" s="71">
        <v>892400</v>
      </c>
      <c r="D2563" s="1" t="s">
        <v>10950</v>
      </c>
      <c r="E2563" s="71">
        <v>7595801</v>
      </c>
      <c r="G2563" s="1" t="s">
        <v>10951</v>
      </c>
      <c r="H2563" s="72" t="s">
        <v>10952</v>
      </c>
      <c r="I2563" s="1" t="s">
        <v>10953</v>
      </c>
      <c r="J2563" s="73">
        <v>1</v>
      </c>
      <c r="K2563" s="73">
        <v>1</v>
      </c>
      <c r="L2563" s="73">
        <v>1</v>
      </c>
      <c r="M2563" s="1">
        <v>1</v>
      </c>
      <c r="N2563" s="1" t="s">
        <v>1199</v>
      </c>
      <c r="O2563" s="1" t="s">
        <v>1467</v>
      </c>
      <c r="P2563" s="1">
        <v>20107010</v>
      </c>
      <c r="Q2563" s="73">
        <v>56987858</v>
      </c>
      <c r="R2563" s="74">
        <v>127.25</v>
      </c>
      <c r="S2563" s="1" t="s">
        <v>1456</v>
      </c>
      <c r="T2563" s="75">
        <v>0.92136177270005104</v>
      </c>
      <c r="U2563" s="76">
        <v>7870637946.3181801</v>
      </c>
      <c r="V2563" s="77">
        <v>7870637946.3181801</v>
      </c>
      <c r="W2563" s="77">
        <v>7870637946.3181801</v>
      </c>
      <c r="X2563" s="76">
        <v>1.23385535971E-2</v>
      </c>
      <c r="Y2563" s="71">
        <v>0</v>
      </c>
      <c r="Z2563" s="71">
        <v>1</v>
      </c>
      <c r="AA2563" s="71">
        <v>0</v>
      </c>
      <c r="AB2563" s="71">
        <v>0</v>
      </c>
      <c r="AC2563" s="73">
        <v>0</v>
      </c>
      <c r="AD2563" s="73">
        <v>1</v>
      </c>
      <c r="AE2563" s="1" t="s">
        <v>1485</v>
      </c>
      <c r="AF2563" s="1" t="s">
        <v>1450</v>
      </c>
      <c r="AG2563" s="1" t="s">
        <v>1451</v>
      </c>
      <c r="AI2563" s="2" t="str">
        <f>INDEX('ISO2-ISO3'!$D$1:$D$249, MATCH($N2563, 'ISO2-ISO3'!$C$1:$C$249, 0))</f>
        <v>NLD</v>
      </c>
      <c r="AJ2563" s="2" t="str">
        <f>INDEX('WB Country Groups'!$C$2:$C$219, MATCH($AI2563, 'WB Country Groups'!$B$2:$B$219, 0))</f>
        <v>Europe &amp; Central Asia</v>
      </c>
    </row>
    <row r="2564" spans="1:36">
      <c r="A2564" s="70">
        <v>45169</v>
      </c>
      <c r="B2564" s="70">
        <v>45169</v>
      </c>
      <c r="C2564" s="71">
        <v>892400</v>
      </c>
      <c r="D2564" s="1" t="s">
        <v>10954</v>
      </c>
      <c r="E2564" s="71">
        <v>7607402</v>
      </c>
      <c r="G2564" s="1" t="s">
        <v>10955</v>
      </c>
      <c r="H2564" s="72" t="s">
        <v>10956</v>
      </c>
      <c r="I2564" s="1" t="s">
        <v>10957</v>
      </c>
      <c r="J2564" s="73">
        <v>0.35</v>
      </c>
      <c r="K2564" s="73">
        <v>0.3</v>
      </c>
      <c r="L2564" s="73">
        <v>0.06</v>
      </c>
      <c r="M2564" s="1">
        <v>0.2</v>
      </c>
      <c r="N2564" s="1" t="s">
        <v>975</v>
      </c>
      <c r="O2564" s="1" t="s">
        <v>1474</v>
      </c>
      <c r="P2564" s="1">
        <v>45301010</v>
      </c>
      <c r="Q2564" s="73">
        <v>1864163346</v>
      </c>
      <c r="R2564" s="74">
        <v>31.09</v>
      </c>
      <c r="S2564" s="1" t="s">
        <v>3323</v>
      </c>
      <c r="T2564" s="75">
        <v>7.2785000000000002</v>
      </c>
      <c r="U2564" s="76">
        <v>477764691.30018502</v>
      </c>
      <c r="V2564" s="77">
        <v>477764691.30018502</v>
      </c>
      <c r="W2564" s="77">
        <v>7949965491.6380901</v>
      </c>
      <c r="X2564" s="76">
        <v>7.4897680349999998E-4</v>
      </c>
      <c r="Y2564" s="71">
        <v>1</v>
      </c>
      <c r="Z2564" s="71">
        <v>0</v>
      </c>
      <c r="AA2564" s="71">
        <v>0</v>
      </c>
      <c r="AB2564" s="71">
        <v>0</v>
      </c>
      <c r="AC2564" s="73">
        <v>0</v>
      </c>
      <c r="AD2564" s="73">
        <v>1</v>
      </c>
      <c r="AE2564" s="1" t="s">
        <v>3324</v>
      </c>
      <c r="AF2564" s="1" t="s">
        <v>1450</v>
      </c>
      <c r="AG2564" s="1" t="s">
        <v>1585</v>
      </c>
      <c r="AI2564" s="2" t="str">
        <f>INDEX('ISO2-ISO3'!$D$1:$D$249, MATCH($N2564, 'ISO2-ISO3'!$C$1:$C$249, 0))</f>
        <v>CHN</v>
      </c>
      <c r="AJ2564" s="2" t="str">
        <f>INDEX('WB Country Groups'!$C$2:$C$219, MATCH($AI2564, 'WB Country Groups'!$B$2:$B$219, 0))</f>
        <v>East Asia &amp; Pacific</v>
      </c>
    </row>
    <row r="2565" spans="1:36">
      <c r="A2565" s="70">
        <v>45169</v>
      </c>
      <c r="B2565" s="70">
        <v>45169</v>
      </c>
      <c r="C2565" s="71">
        <v>892400</v>
      </c>
      <c r="D2565" s="1" t="s">
        <v>10958</v>
      </c>
      <c r="E2565" s="71">
        <v>7615401</v>
      </c>
      <c r="F2565" s="1">
        <v>174610105</v>
      </c>
      <c r="G2565" s="1" t="s">
        <v>10959</v>
      </c>
      <c r="H2565" s="72" t="s">
        <v>10960</v>
      </c>
      <c r="I2565" s="1" t="s">
        <v>10961</v>
      </c>
      <c r="J2565" s="73">
        <v>1</v>
      </c>
      <c r="K2565" s="73">
        <v>1</v>
      </c>
      <c r="L2565" s="73">
        <v>1</v>
      </c>
      <c r="M2565" s="1">
        <v>1</v>
      </c>
      <c r="N2565" s="1" t="s">
        <v>1375</v>
      </c>
      <c r="O2565" s="1" t="s">
        <v>1484</v>
      </c>
      <c r="P2565" s="1">
        <v>40101015</v>
      </c>
      <c r="Q2565" s="73">
        <v>484308692</v>
      </c>
      <c r="R2565" s="74">
        <v>28.13</v>
      </c>
      <c r="S2565" s="1" t="s">
        <v>1448</v>
      </c>
      <c r="T2565" s="75">
        <v>1</v>
      </c>
      <c r="U2565" s="76">
        <v>13623603505.959999</v>
      </c>
      <c r="V2565" s="77">
        <v>13623603505.959999</v>
      </c>
      <c r="W2565" s="77">
        <v>13623603505.959999</v>
      </c>
      <c r="X2565" s="76">
        <v>2.1357298250799999E-2</v>
      </c>
      <c r="Y2565" s="71">
        <v>0</v>
      </c>
      <c r="Z2565" s="71">
        <v>1</v>
      </c>
      <c r="AA2565" s="71">
        <v>0</v>
      </c>
      <c r="AB2565" s="71">
        <v>0</v>
      </c>
      <c r="AC2565" s="73">
        <v>1</v>
      </c>
      <c r="AD2565" s="73">
        <v>0</v>
      </c>
      <c r="AE2565" s="1" t="s">
        <v>1449</v>
      </c>
      <c r="AF2565" s="1" t="s">
        <v>1450</v>
      </c>
      <c r="AG2565" s="1" t="s">
        <v>1451</v>
      </c>
      <c r="AI2565" s="2" t="str">
        <f>INDEX('ISO2-ISO3'!$D$1:$D$249, MATCH($N2565, 'ISO2-ISO3'!$C$1:$C$249, 0))</f>
        <v>USA</v>
      </c>
      <c r="AJ2565" s="2" t="str">
        <f>INDEX('WB Country Groups'!$C$2:$C$219, MATCH($AI2565, 'WB Country Groups'!$B$2:$B$219, 0))</f>
        <v>North America</v>
      </c>
    </row>
    <row r="2566" spans="1:36">
      <c r="A2566" s="70">
        <v>45169</v>
      </c>
      <c r="B2566" s="70">
        <v>45169</v>
      </c>
      <c r="C2566" s="71">
        <v>892400</v>
      </c>
      <c r="D2566" s="1" t="s">
        <v>10962</v>
      </c>
      <c r="E2566" s="71">
        <v>7615501</v>
      </c>
      <c r="G2566" s="1" t="s">
        <v>10963</v>
      </c>
      <c r="H2566" s="72" t="s">
        <v>10964</v>
      </c>
      <c r="I2566" s="1" t="s">
        <v>10965</v>
      </c>
      <c r="J2566" s="73">
        <v>0.8</v>
      </c>
      <c r="K2566" s="73">
        <v>0.8</v>
      </c>
      <c r="L2566" s="73">
        <v>0.8</v>
      </c>
      <c r="M2566" s="1">
        <v>1</v>
      </c>
      <c r="N2566" s="1" t="s">
        <v>975</v>
      </c>
      <c r="O2566" s="1" t="s">
        <v>1455</v>
      </c>
      <c r="P2566" s="1">
        <v>25503030</v>
      </c>
      <c r="Q2566" s="73">
        <v>20680409344</v>
      </c>
      <c r="R2566" s="74">
        <v>90.2</v>
      </c>
      <c r="S2566" s="1" t="s">
        <v>1565</v>
      </c>
      <c r="T2566" s="75">
        <v>7.8417500000000002</v>
      </c>
      <c r="U2566" s="76">
        <v>190301697741.32599</v>
      </c>
      <c r="V2566" s="77">
        <v>190301697741.32599</v>
      </c>
      <c r="W2566" s="77">
        <v>237877122176.65701</v>
      </c>
      <c r="X2566" s="76">
        <v>0.298330035406</v>
      </c>
      <c r="Y2566" s="71">
        <v>1</v>
      </c>
      <c r="Z2566" s="71">
        <v>0</v>
      </c>
      <c r="AA2566" s="71">
        <v>0</v>
      </c>
      <c r="AB2566" s="71">
        <v>0</v>
      </c>
      <c r="AC2566" s="73">
        <v>1</v>
      </c>
      <c r="AD2566" s="73">
        <v>0</v>
      </c>
      <c r="AE2566" s="1" t="s">
        <v>1566</v>
      </c>
      <c r="AF2566" s="1" t="s">
        <v>1450</v>
      </c>
      <c r="AG2566" s="1" t="s">
        <v>3300</v>
      </c>
      <c r="AI2566" s="2" t="str">
        <f>INDEX('ISO2-ISO3'!$D$1:$D$249, MATCH($N2566, 'ISO2-ISO3'!$C$1:$C$249, 0))</f>
        <v>CHN</v>
      </c>
      <c r="AJ2566" s="2" t="str">
        <f>INDEX('WB Country Groups'!$C$2:$C$219, MATCH($AI2566, 'WB Country Groups'!$B$2:$B$219, 0))</f>
        <v>East Asia &amp; Pacific</v>
      </c>
    </row>
    <row r="2567" spans="1:36">
      <c r="A2567" s="70">
        <v>45169</v>
      </c>
      <c r="B2567" s="70">
        <v>45169</v>
      </c>
      <c r="C2567" s="71">
        <v>892400</v>
      </c>
      <c r="D2567" s="1" t="s">
        <v>10966</v>
      </c>
      <c r="E2567" s="71">
        <v>7629801</v>
      </c>
      <c r="G2567" s="1" t="s">
        <v>10967</v>
      </c>
      <c r="H2567" s="72" t="s">
        <v>10968</v>
      </c>
      <c r="I2567" s="1" t="s">
        <v>10969</v>
      </c>
      <c r="J2567" s="73">
        <v>0.5</v>
      </c>
      <c r="K2567" s="73">
        <v>0.5</v>
      </c>
      <c r="L2567" s="73">
        <v>0.5</v>
      </c>
      <c r="M2567" s="1">
        <v>1</v>
      </c>
      <c r="N2567" s="1" t="s">
        <v>1105</v>
      </c>
      <c r="O2567" s="1" t="s">
        <v>1484</v>
      </c>
      <c r="P2567" s="1">
        <v>40101010</v>
      </c>
      <c r="Q2567" s="73">
        <v>2673400000</v>
      </c>
      <c r="R2567" s="74">
        <v>4.202</v>
      </c>
      <c r="S2567" s="1" t="s">
        <v>1456</v>
      </c>
      <c r="T2567" s="75">
        <v>0.92136177270005104</v>
      </c>
      <c r="U2567" s="76">
        <v>6096208423.6899996</v>
      </c>
      <c r="V2567" s="77">
        <v>6096208423.6899996</v>
      </c>
      <c r="W2567" s="77">
        <v>12192416847.379999</v>
      </c>
      <c r="X2567" s="76">
        <v>9.5568357848000007E-3</v>
      </c>
      <c r="Y2567" s="71">
        <v>0</v>
      </c>
      <c r="Z2567" s="71">
        <v>1</v>
      </c>
      <c r="AA2567" s="71">
        <v>0</v>
      </c>
      <c r="AB2567" s="71">
        <v>0</v>
      </c>
      <c r="AC2567" s="73">
        <v>1</v>
      </c>
      <c r="AD2567" s="73">
        <v>0</v>
      </c>
      <c r="AE2567" s="1" t="s">
        <v>1655</v>
      </c>
      <c r="AF2567" s="1" t="s">
        <v>1450</v>
      </c>
      <c r="AG2567" s="1" t="s">
        <v>1451</v>
      </c>
      <c r="AI2567" s="2" t="str">
        <f>INDEX('ISO2-ISO3'!$D$1:$D$249, MATCH($N2567, 'ISO2-ISO3'!$C$1:$C$249, 0))</f>
        <v>IRL</v>
      </c>
      <c r="AJ2567" s="2" t="str">
        <f>INDEX('WB Country Groups'!$C$2:$C$219, MATCH($AI2567, 'WB Country Groups'!$B$2:$B$219, 0))</f>
        <v>Europe &amp; Central Asia</v>
      </c>
    </row>
    <row r="2568" spans="1:36">
      <c r="A2568" s="70">
        <v>45169</v>
      </c>
      <c r="B2568" s="70">
        <v>45169</v>
      </c>
      <c r="C2568" s="71">
        <v>892400</v>
      </c>
      <c r="D2568" s="1" t="s">
        <v>10970</v>
      </c>
      <c r="E2568" s="71">
        <v>7631601</v>
      </c>
      <c r="G2568" s="1" t="s">
        <v>10971</v>
      </c>
      <c r="H2568" s="72" t="s">
        <v>10972</v>
      </c>
      <c r="I2568" s="1" t="s">
        <v>10973</v>
      </c>
      <c r="J2568" s="73">
        <v>1</v>
      </c>
      <c r="K2568" s="73">
        <v>1</v>
      </c>
      <c r="L2568" s="73">
        <v>1</v>
      </c>
      <c r="M2568" s="1">
        <v>1</v>
      </c>
      <c r="N2568" s="1" t="s">
        <v>925</v>
      </c>
      <c r="O2568" s="1" t="s">
        <v>1447</v>
      </c>
      <c r="P2568" s="1">
        <v>35201010</v>
      </c>
      <c r="Q2568" s="73">
        <v>55678108</v>
      </c>
      <c r="R2568" s="74">
        <v>464.8</v>
      </c>
      <c r="S2568" s="1" t="s">
        <v>1456</v>
      </c>
      <c r="T2568" s="75">
        <v>0.92136177270005104</v>
      </c>
      <c r="U2568" s="76">
        <v>28087973003.873402</v>
      </c>
      <c r="V2568" s="77">
        <v>28087973003.873402</v>
      </c>
      <c r="W2568" s="77">
        <v>28087973003.873402</v>
      </c>
      <c r="X2568" s="76">
        <v>4.4032639120899997E-2</v>
      </c>
      <c r="Y2568" s="71">
        <v>1</v>
      </c>
      <c r="Z2568" s="71">
        <v>0</v>
      </c>
      <c r="AA2568" s="71">
        <v>0</v>
      </c>
      <c r="AB2568" s="71">
        <v>0</v>
      </c>
      <c r="AC2568" s="73">
        <v>0</v>
      </c>
      <c r="AD2568" s="73">
        <v>1</v>
      </c>
      <c r="AE2568" s="1" t="s">
        <v>1463</v>
      </c>
      <c r="AF2568" s="1" t="s">
        <v>1450</v>
      </c>
      <c r="AG2568" s="1" t="s">
        <v>1451</v>
      </c>
      <c r="AI2568" s="2" t="str">
        <f>INDEX('ISO2-ISO3'!$D$1:$D$249, MATCH($N2568, 'ISO2-ISO3'!$C$1:$C$249, 0))</f>
        <v>BEL</v>
      </c>
      <c r="AJ2568" s="2" t="str">
        <f>INDEX('WB Country Groups'!$C$2:$C$219, MATCH($AI2568, 'WB Country Groups'!$B$2:$B$219, 0))</f>
        <v>Europe &amp; Central Asia</v>
      </c>
    </row>
    <row r="2569" spans="1:36">
      <c r="A2569" s="70">
        <v>45169</v>
      </c>
      <c r="B2569" s="70">
        <v>45169</v>
      </c>
      <c r="C2569" s="71">
        <v>892400</v>
      </c>
      <c r="D2569" s="1" t="s">
        <v>10974</v>
      </c>
      <c r="E2569" s="71">
        <v>7633001</v>
      </c>
      <c r="G2569" s="1" t="s">
        <v>10975</v>
      </c>
      <c r="H2569" s="72" t="s">
        <v>10976</v>
      </c>
      <c r="I2569" s="1" t="s">
        <v>10977</v>
      </c>
      <c r="J2569" s="73">
        <v>1</v>
      </c>
      <c r="K2569" s="73">
        <v>1</v>
      </c>
      <c r="L2569" s="73">
        <v>1</v>
      </c>
      <c r="M2569" s="1">
        <v>1</v>
      </c>
      <c r="N2569" s="1" t="s">
        <v>1111</v>
      </c>
      <c r="O2569" s="1" t="s">
        <v>1484</v>
      </c>
      <c r="P2569" s="1">
        <v>40101010</v>
      </c>
      <c r="Q2569" s="73">
        <v>610631635</v>
      </c>
      <c r="R2569" s="74">
        <v>12.66</v>
      </c>
      <c r="S2569" s="1" t="s">
        <v>1456</v>
      </c>
      <c r="T2569" s="75">
        <v>0.92136177270005104</v>
      </c>
      <c r="U2569" s="76">
        <v>8390402910.2981901</v>
      </c>
      <c r="V2569" s="77">
        <v>8390402910.2981901</v>
      </c>
      <c r="W2569" s="77">
        <v>8390402910.2981901</v>
      </c>
      <c r="X2569" s="76">
        <v>1.3153372917900001E-2</v>
      </c>
      <c r="Y2569" s="71">
        <v>0</v>
      </c>
      <c r="Z2569" s="71">
        <v>1</v>
      </c>
      <c r="AA2569" s="71">
        <v>0</v>
      </c>
      <c r="AB2569" s="71">
        <v>0</v>
      </c>
      <c r="AC2569" s="73">
        <v>0</v>
      </c>
      <c r="AD2569" s="73">
        <v>1</v>
      </c>
      <c r="AE2569" s="1" t="s">
        <v>1607</v>
      </c>
      <c r="AF2569" s="1" t="s">
        <v>1608</v>
      </c>
      <c r="AG2569" s="1" t="s">
        <v>1451</v>
      </c>
      <c r="AI2569" s="2" t="str">
        <f>INDEX('ISO2-ISO3'!$D$1:$D$249, MATCH($N2569, 'ISO2-ISO3'!$C$1:$C$249, 0))</f>
        <v>ITA</v>
      </c>
      <c r="AJ2569" s="2" t="str">
        <f>INDEX('WB Country Groups'!$C$2:$C$219, MATCH($AI2569, 'WB Country Groups'!$B$2:$B$219, 0))</f>
        <v>Europe &amp; Central Asia</v>
      </c>
    </row>
    <row r="2570" spans="1:36">
      <c r="A2570" s="70">
        <v>45169</v>
      </c>
      <c r="B2570" s="70">
        <v>45169</v>
      </c>
      <c r="C2570" s="71">
        <v>892400</v>
      </c>
      <c r="D2570" s="1" t="s">
        <v>10978</v>
      </c>
      <c r="E2570" s="71">
        <v>7638101</v>
      </c>
      <c r="F2570" s="1">
        <v>148806102</v>
      </c>
      <c r="G2570" s="1" t="s">
        <v>10979</v>
      </c>
      <c r="H2570" s="72" t="s">
        <v>10980</v>
      </c>
      <c r="I2570" s="1" t="s">
        <v>10981</v>
      </c>
      <c r="J2570" s="73">
        <v>1</v>
      </c>
      <c r="K2570" s="73">
        <v>1</v>
      </c>
      <c r="L2570" s="73">
        <v>1</v>
      </c>
      <c r="M2570" s="1">
        <v>1</v>
      </c>
      <c r="N2570" s="1" t="s">
        <v>1375</v>
      </c>
      <c r="O2570" s="1" t="s">
        <v>1447</v>
      </c>
      <c r="P2570" s="1">
        <v>35202010</v>
      </c>
      <c r="Q2570" s="73">
        <v>180090483</v>
      </c>
      <c r="R2570" s="74">
        <v>49.97</v>
      </c>
      <c r="S2570" s="1" t="s">
        <v>1448</v>
      </c>
      <c r="T2570" s="75">
        <v>1</v>
      </c>
      <c r="U2570" s="76">
        <v>8999121435.5100002</v>
      </c>
      <c r="V2570" s="77">
        <v>8999121435.5100002</v>
      </c>
      <c r="W2570" s="77">
        <v>8999121435.5100002</v>
      </c>
      <c r="X2570" s="76">
        <v>1.41076419619E-2</v>
      </c>
      <c r="Y2570" s="71">
        <v>0</v>
      </c>
      <c r="Z2570" s="71">
        <v>1</v>
      </c>
      <c r="AA2570" s="71">
        <v>0</v>
      </c>
      <c r="AB2570" s="71">
        <v>0</v>
      </c>
      <c r="AC2570" s="73">
        <v>1</v>
      </c>
      <c r="AD2570" s="73">
        <v>0</v>
      </c>
      <c r="AE2570" s="1" t="s">
        <v>1449</v>
      </c>
      <c r="AF2570" s="1" t="s">
        <v>1450</v>
      </c>
      <c r="AG2570" s="1" t="s">
        <v>1451</v>
      </c>
      <c r="AI2570" s="2" t="str">
        <f>INDEX('ISO2-ISO3'!$D$1:$D$249, MATCH($N2570, 'ISO2-ISO3'!$C$1:$C$249, 0))</f>
        <v>USA</v>
      </c>
      <c r="AJ2570" s="2" t="str">
        <f>INDEX('WB Country Groups'!$C$2:$C$219, MATCH($AI2570, 'WB Country Groups'!$B$2:$B$219, 0))</f>
        <v>North America</v>
      </c>
    </row>
    <row r="2571" spans="1:36">
      <c r="A2571" s="70">
        <v>45169</v>
      </c>
      <c r="B2571" s="70">
        <v>45169</v>
      </c>
      <c r="C2571" s="71">
        <v>892400</v>
      </c>
      <c r="D2571" s="1" t="s">
        <v>10982</v>
      </c>
      <c r="E2571" s="71">
        <v>7641401</v>
      </c>
      <c r="F2571" s="1" t="s">
        <v>10983</v>
      </c>
      <c r="G2571" s="1" t="s">
        <v>10984</v>
      </c>
      <c r="H2571" s="72" t="s">
        <v>10985</v>
      </c>
      <c r="I2571" s="1" t="s">
        <v>10986</v>
      </c>
      <c r="J2571" s="73">
        <v>1</v>
      </c>
      <c r="K2571" s="73">
        <v>1</v>
      </c>
      <c r="L2571" s="73">
        <v>1</v>
      </c>
      <c r="M2571" s="1">
        <v>1</v>
      </c>
      <c r="N2571" s="1" t="s">
        <v>1375</v>
      </c>
      <c r="O2571" s="1" t="s">
        <v>1455</v>
      </c>
      <c r="P2571" s="1">
        <v>25301010</v>
      </c>
      <c r="Q2571" s="73">
        <v>215180664</v>
      </c>
      <c r="R2571" s="74">
        <v>55.26</v>
      </c>
      <c r="S2571" s="1" t="s">
        <v>1448</v>
      </c>
      <c r="T2571" s="75">
        <v>1</v>
      </c>
      <c r="U2571" s="76">
        <v>11890883492.639999</v>
      </c>
      <c r="V2571" s="77">
        <v>11890883492.639999</v>
      </c>
      <c r="W2571" s="77">
        <v>11890883492.639999</v>
      </c>
      <c r="X2571" s="76">
        <v>1.8640967135199998E-2</v>
      </c>
      <c r="Y2571" s="71">
        <v>0</v>
      </c>
      <c r="Z2571" s="71">
        <v>1</v>
      </c>
      <c r="AA2571" s="71">
        <v>0</v>
      </c>
      <c r="AB2571" s="71">
        <v>0</v>
      </c>
      <c r="AC2571" s="73">
        <v>0</v>
      </c>
      <c r="AD2571" s="73">
        <v>1</v>
      </c>
      <c r="AE2571" s="1" t="s">
        <v>1475</v>
      </c>
      <c r="AF2571" s="1" t="s">
        <v>1450</v>
      </c>
      <c r="AG2571" s="1" t="s">
        <v>1451</v>
      </c>
      <c r="AI2571" s="2" t="str">
        <f>INDEX('ISO2-ISO3'!$D$1:$D$249, MATCH($N2571, 'ISO2-ISO3'!$C$1:$C$249, 0))</f>
        <v>USA</v>
      </c>
      <c r="AJ2571" s="2" t="str">
        <f>INDEX('WB Country Groups'!$C$2:$C$219, MATCH($AI2571, 'WB Country Groups'!$B$2:$B$219, 0))</f>
        <v>North America</v>
      </c>
    </row>
    <row r="2572" spans="1:36">
      <c r="A2572" s="70">
        <v>45169</v>
      </c>
      <c r="B2572" s="70">
        <v>45169</v>
      </c>
      <c r="C2572" s="71">
        <v>892400</v>
      </c>
      <c r="D2572" s="1" t="s">
        <v>10987</v>
      </c>
      <c r="E2572" s="71">
        <v>7645401</v>
      </c>
      <c r="G2572" s="1" t="s">
        <v>10988</v>
      </c>
      <c r="H2572" s="72" t="s">
        <v>10989</v>
      </c>
      <c r="I2572" s="1" t="s">
        <v>10990</v>
      </c>
      <c r="J2572" s="73">
        <v>0.55000000000000004</v>
      </c>
      <c r="K2572" s="73">
        <v>0.55000000000000004</v>
      </c>
      <c r="L2572" s="73">
        <v>0.55000000000000004</v>
      </c>
      <c r="M2572" s="1">
        <v>1</v>
      </c>
      <c r="N2572" s="1" t="s">
        <v>975</v>
      </c>
      <c r="O2572" s="1" t="s">
        <v>1474</v>
      </c>
      <c r="P2572" s="1">
        <v>45301010</v>
      </c>
      <c r="Q2572" s="73">
        <v>8901809338</v>
      </c>
      <c r="R2572" s="74">
        <v>6.55</v>
      </c>
      <c r="S2572" s="1" t="s">
        <v>1565</v>
      </c>
      <c r="T2572" s="75">
        <v>7.8417500000000002</v>
      </c>
      <c r="U2572" s="76">
        <v>4089491266.63627</v>
      </c>
      <c r="V2572" s="77">
        <v>4089491266.63627</v>
      </c>
      <c r="W2572" s="77">
        <v>7435438666.6114101</v>
      </c>
      <c r="X2572" s="76">
        <v>6.4109678939000001E-3</v>
      </c>
      <c r="Y2572" s="71">
        <v>1</v>
      </c>
      <c r="Z2572" s="71">
        <v>0</v>
      </c>
      <c r="AA2572" s="71">
        <v>0</v>
      </c>
      <c r="AB2572" s="71">
        <v>0</v>
      </c>
      <c r="AC2572" s="73">
        <v>0</v>
      </c>
      <c r="AD2572" s="73">
        <v>1</v>
      </c>
      <c r="AE2572" s="1" t="s">
        <v>1566</v>
      </c>
      <c r="AF2572" s="1" t="s">
        <v>1450</v>
      </c>
      <c r="AG2572" s="1" t="s">
        <v>3300</v>
      </c>
      <c r="AI2572" s="2" t="str">
        <f>INDEX('ISO2-ISO3'!$D$1:$D$249, MATCH($N2572, 'ISO2-ISO3'!$C$1:$C$249, 0))</f>
        <v>CHN</v>
      </c>
      <c r="AJ2572" s="2" t="str">
        <f>INDEX('WB Country Groups'!$C$2:$C$219, MATCH($AI2572, 'WB Country Groups'!$B$2:$B$219, 0))</f>
        <v>East Asia &amp; Pacific</v>
      </c>
    </row>
    <row r="2573" spans="1:36">
      <c r="A2573" s="70">
        <v>45169</v>
      </c>
      <c r="B2573" s="70">
        <v>45169</v>
      </c>
      <c r="C2573" s="71">
        <v>892400</v>
      </c>
      <c r="D2573" s="1" t="s">
        <v>10991</v>
      </c>
      <c r="E2573" s="71">
        <v>7649501</v>
      </c>
      <c r="G2573" s="1" t="s">
        <v>10992</v>
      </c>
      <c r="H2573" s="72" t="s">
        <v>10993</v>
      </c>
      <c r="I2573" s="1" t="s">
        <v>10994</v>
      </c>
      <c r="J2573" s="73">
        <v>0.45</v>
      </c>
      <c r="K2573" s="73">
        <v>0.45</v>
      </c>
      <c r="L2573" s="73">
        <v>0.45</v>
      </c>
      <c r="M2573" s="1">
        <v>1</v>
      </c>
      <c r="N2573" s="1" t="s">
        <v>1097</v>
      </c>
      <c r="O2573" s="1" t="s">
        <v>1484</v>
      </c>
      <c r="P2573" s="1">
        <v>40101010</v>
      </c>
      <c r="Q2573" s="73">
        <v>28755041134</v>
      </c>
      <c r="R2573" s="74">
        <v>16.8</v>
      </c>
      <c r="S2573" s="1" t="s">
        <v>3305</v>
      </c>
      <c r="T2573" s="75">
        <v>82.786249999999995</v>
      </c>
      <c r="U2573" s="76">
        <v>2625896341.1561699</v>
      </c>
      <c r="V2573" s="77">
        <v>2625896341.1561699</v>
      </c>
      <c r="W2573" s="77">
        <v>5835325202.5692701</v>
      </c>
      <c r="X2573" s="76">
        <v>4.1165357836000002E-3</v>
      </c>
      <c r="Y2573" s="71">
        <v>0</v>
      </c>
      <c r="Z2573" s="71">
        <v>1</v>
      </c>
      <c r="AA2573" s="71">
        <v>0</v>
      </c>
      <c r="AB2573" s="71">
        <v>0</v>
      </c>
      <c r="AC2573" s="73">
        <v>1</v>
      </c>
      <c r="AD2573" s="73">
        <v>0</v>
      </c>
      <c r="AE2573" s="1" t="s">
        <v>3306</v>
      </c>
      <c r="AF2573" s="1" t="s">
        <v>1450</v>
      </c>
      <c r="AG2573" s="1" t="s">
        <v>1451</v>
      </c>
      <c r="AI2573" s="2" t="str">
        <f>INDEX('ISO2-ISO3'!$D$1:$D$249, MATCH($N2573, 'ISO2-ISO3'!$C$1:$C$249, 0))</f>
        <v>IND</v>
      </c>
      <c r="AJ2573" s="2" t="str">
        <f>INDEX('WB Country Groups'!$C$2:$C$219, MATCH($AI2573, 'WB Country Groups'!$B$2:$B$219, 0))</f>
        <v>South Asia</v>
      </c>
    </row>
    <row r="2574" spans="1:36">
      <c r="A2574" s="70">
        <v>45169</v>
      </c>
      <c r="B2574" s="70">
        <v>45169</v>
      </c>
      <c r="C2574" s="71">
        <v>892400</v>
      </c>
      <c r="D2574" s="1" t="s">
        <v>10995</v>
      </c>
      <c r="E2574" s="71">
        <v>7655401</v>
      </c>
      <c r="G2574" s="1" t="s">
        <v>10996</v>
      </c>
      <c r="H2574" s="72" t="s">
        <v>10997</v>
      </c>
      <c r="I2574" s="1" t="s">
        <v>10998</v>
      </c>
      <c r="J2574" s="73">
        <v>0.85</v>
      </c>
      <c r="K2574" s="73">
        <v>0.85</v>
      </c>
      <c r="L2574" s="73">
        <v>0.85</v>
      </c>
      <c r="M2574" s="1">
        <v>1</v>
      </c>
      <c r="N2574" s="1" t="s">
        <v>1058</v>
      </c>
      <c r="O2574" s="1" t="s">
        <v>1455</v>
      </c>
      <c r="P2574" s="1">
        <v>25504010</v>
      </c>
      <c r="Q2574" s="73">
        <v>263558926</v>
      </c>
      <c r="R2574" s="74">
        <v>28.73</v>
      </c>
      <c r="S2574" s="1" t="s">
        <v>1456</v>
      </c>
      <c r="T2574" s="75">
        <v>0.92136177270005104</v>
      </c>
      <c r="U2574" s="76">
        <v>6985573900.5988903</v>
      </c>
      <c r="V2574" s="77">
        <v>6985573900.5988903</v>
      </c>
      <c r="W2574" s="77">
        <v>8218322235.9986897</v>
      </c>
      <c r="X2574" s="76">
        <v>1.09510663007E-2</v>
      </c>
      <c r="Y2574" s="71">
        <v>0</v>
      </c>
      <c r="Z2574" s="71">
        <v>1</v>
      </c>
      <c r="AA2574" s="71">
        <v>0</v>
      </c>
      <c r="AB2574" s="71">
        <v>0</v>
      </c>
      <c r="AC2574" s="73">
        <v>0</v>
      </c>
      <c r="AD2574" s="73">
        <v>1</v>
      </c>
      <c r="AE2574" s="1" t="s">
        <v>1523</v>
      </c>
      <c r="AF2574" s="1" t="s">
        <v>1524</v>
      </c>
      <c r="AG2574" s="1" t="s">
        <v>1451</v>
      </c>
      <c r="AI2574" s="2" t="str">
        <f>INDEX('ISO2-ISO3'!$D$1:$D$249, MATCH($N2574, 'ISO2-ISO3'!$C$1:$C$249, 0))</f>
        <v>DEU</v>
      </c>
      <c r="AJ2574" s="2" t="str">
        <f>INDEX('WB Country Groups'!$C$2:$C$219, MATCH($AI2574, 'WB Country Groups'!$B$2:$B$219, 0))</f>
        <v>Europe &amp; Central Asia</v>
      </c>
    </row>
    <row r="2575" spans="1:36">
      <c r="A2575" s="70">
        <v>45169</v>
      </c>
      <c r="B2575" s="70">
        <v>45169</v>
      </c>
      <c r="C2575" s="71">
        <v>892400</v>
      </c>
      <c r="D2575" s="1" t="s">
        <v>10999</v>
      </c>
      <c r="E2575" s="71">
        <v>7659401</v>
      </c>
      <c r="G2575" s="1" t="s">
        <v>11000</v>
      </c>
      <c r="H2575" s="72" t="s">
        <v>11001</v>
      </c>
      <c r="I2575" s="1" t="s">
        <v>11002</v>
      </c>
      <c r="J2575" s="73">
        <v>0.65</v>
      </c>
      <c r="K2575" s="73">
        <v>0.65</v>
      </c>
      <c r="L2575" s="73">
        <v>0.65</v>
      </c>
      <c r="M2575" s="1">
        <v>1</v>
      </c>
      <c r="N2575" s="1" t="s">
        <v>1091</v>
      </c>
      <c r="O2575" s="1" t="s">
        <v>1499</v>
      </c>
      <c r="P2575" s="1">
        <v>30202030</v>
      </c>
      <c r="Q2575" s="73">
        <v>12830219550</v>
      </c>
      <c r="R2575" s="74">
        <v>4.04</v>
      </c>
      <c r="S2575" s="1" t="s">
        <v>1565</v>
      </c>
      <c r="T2575" s="75">
        <v>7.8417500000000002</v>
      </c>
      <c r="U2575" s="76">
        <v>4296509903.8224897</v>
      </c>
      <c r="V2575" s="77">
        <v>4296509903.8224897</v>
      </c>
      <c r="W2575" s="77">
        <v>6610015236.6499796</v>
      </c>
      <c r="X2575" s="76">
        <v>6.7355045537999996E-3</v>
      </c>
      <c r="Y2575" s="71">
        <v>0</v>
      </c>
      <c r="Z2575" s="71">
        <v>1</v>
      </c>
      <c r="AA2575" s="71">
        <v>0</v>
      </c>
      <c r="AB2575" s="71">
        <v>0</v>
      </c>
      <c r="AC2575" s="73">
        <v>0.5</v>
      </c>
      <c r="AD2575" s="73">
        <v>0.5</v>
      </c>
      <c r="AE2575" s="1" t="s">
        <v>1566</v>
      </c>
      <c r="AF2575" s="1" t="s">
        <v>1450</v>
      </c>
      <c r="AG2575" s="1" t="s">
        <v>1451</v>
      </c>
      <c r="AI2575" s="2" t="str">
        <f>INDEX('ISO2-ISO3'!$D$1:$D$249, MATCH($N2575, 'ISO2-ISO3'!$C$1:$C$249, 0))</f>
        <v>HKG</v>
      </c>
      <c r="AJ2575" s="2" t="str">
        <f>INDEX('WB Country Groups'!$C$2:$C$219, MATCH($AI2575, 'WB Country Groups'!$B$2:$B$219, 0))</f>
        <v>East Asia &amp; Pacific</v>
      </c>
    </row>
    <row r="2576" spans="1:36">
      <c r="A2576" s="70">
        <v>45169</v>
      </c>
      <c r="B2576" s="70">
        <v>45169</v>
      </c>
      <c r="C2576" s="71">
        <v>892400</v>
      </c>
      <c r="D2576" s="1" t="s">
        <v>11003</v>
      </c>
      <c r="E2576" s="71">
        <v>7665401</v>
      </c>
      <c r="G2576" s="1" t="s">
        <v>11004</v>
      </c>
      <c r="H2576" s="72" t="s">
        <v>11005</v>
      </c>
      <c r="I2576" s="1" t="s">
        <v>11006</v>
      </c>
      <c r="J2576" s="73">
        <v>0.85</v>
      </c>
      <c r="K2576" s="73">
        <v>0.85</v>
      </c>
      <c r="L2576" s="73">
        <v>0.85</v>
      </c>
      <c r="M2576" s="1">
        <v>1</v>
      </c>
      <c r="N2576" s="1" t="s">
        <v>1115</v>
      </c>
      <c r="O2576" s="1" t="s">
        <v>1467</v>
      </c>
      <c r="P2576" s="1">
        <v>20202010</v>
      </c>
      <c r="Q2576" s="73">
        <v>1695960030</v>
      </c>
      <c r="R2576" s="74">
        <v>5220</v>
      </c>
      <c r="S2576" s="1" t="s">
        <v>1479</v>
      </c>
      <c r="T2576" s="75">
        <v>145.58500000000001</v>
      </c>
      <c r="U2576" s="76">
        <v>51687843205.756104</v>
      </c>
      <c r="V2576" s="77">
        <v>51687843205.756104</v>
      </c>
      <c r="W2576" s="77">
        <v>60809227300.889503</v>
      </c>
      <c r="X2576" s="76">
        <v>8.1029419477900003E-2</v>
      </c>
      <c r="Y2576" s="71">
        <v>1</v>
      </c>
      <c r="Z2576" s="71">
        <v>0</v>
      </c>
      <c r="AA2576" s="71">
        <v>0</v>
      </c>
      <c r="AB2576" s="71">
        <v>0</v>
      </c>
      <c r="AC2576" s="73">
        <v>0</v>
      </c>
      <c r="AD2576" s="73">
        <v>1</v>
      </c>
      <c r="AE2576" s="1" t="s">
        <v>1480</v>
      </c>
      <c r="AF2576" s="1" t="s">
        <v>1450</v>
      </c>
      <c r="AG2576" s="1" t="s">
        <v>1451</v>
      </c>
      <c r="AI2576" s="2" t="str">
        <f>INDEX('ISO2-ISO3'!$D$1:$D$249, MATCH($N2576, 'ISO2-ISO3'!$C$1:$C$249, 0))</f>
        <v>JPN</v>
      </c>
      <c r="AJ2576" s="2" t="str">
        <f>INDEX('WB Country Groups'!$C$2:$C$219, MATCH($AI2576, 'WB Country Groups'!$B$2:$B$219, 0))</f>
        <v>East Asia &amp; Pacific</v>
      </c>
    </row>
    <row r="2577" spans="1:36">
      <c r="A2577" s="70">
        <v>45169</v>
      </c>
      <c r="B2577" s="70">
        <v>45169</v>
      </c>
      <c r="C2577" s="71">
        <v>892400</v>
      </c>
      <c r="D2577" s="1" t="s">
        <v>11007</v>
      </c>
      <c r="E2577" s="71">
        <v>7681401</v>
      </c>
      <c r="F2577" s="1" t="s">
        <v>11008</v>
      </c>
      <c r="G2577" s="1" t="s">
        <v>11009</v>
      </c>
      <c r="H2577" s="72" t="s">
        <v>11010</v>
      </c>
      <c r="I2577" s="1" t="s">
        <v>11011</v>
      </c>
      <c r="J2577" s="73">
        <v>1</v>
      </c>
      <c r="K2577" s="73">
        <v>1</v>
      </c>
      <c r="L2577" s="73">
        <v>1</v>
      </c>
      <c r="M2577" s="1">
        <v>1</v>
      </c>
      <c r="N2577" s="1" t="s">
        <v>1375</v>
      </c>
      <c r="O2577" s="1" t="s">
        <v>1474</v>
      </c>
      <c r="P2577" s="1">
        <v>45203010</v>
      </c>
      <c r="Q2577" s="73">
        <v>178138727</v>
      </c>
      <c r="R2577" s="74">
        <v>133.30000000000001</v>
      </c>
      <c r="S2577" s="1" t="s">
        <v>1448</v>
      </c>
      <c r="T2577" s="75">
        <v>1</v>
      </c>
      <c r="U2577" s="76">
        <v>23745892309.099998</v>
      </c>
      <c r="V2577" s="77">
        <v>23745892309.099998</v>
      </c>
      <c r="W2577" s="77">
        <v>23745892309.099998</v>
      </c>
      <c r="X2577" s="76">
        <v>3.7225694659600003E-2</v>
      </c>
      <c r="Y2577" s="71">
        <v>0</v>
      </c>
      <c r="Z2577" s="71">
        <v>1</v>
      </c>
      <c r="AA2577" s="71">
        <v>0</v>
      </c>
      <c r="AB2577" s="71">
        <v>0</v>
      </c>
      <c r="AC2577" s="73">
        <v>0</v>
      </c>
      <c r="AD2577" s="73">
        <v>1</v>
      </c>
      <c r="AE2577" s="1" t="s">
        <v>1449</v>
      </c>
      <c r="AF2577" s="1" t="s">
        <v>1450</v>
      </c>
      <c r="AG2577" s="1" t="s">
        <v>1451</v>
      </c>
      <c r="AI2577" s="2" t="str">
        <f>INDEX('ISO2-ISO3'!$D$1:$D$249, MATCH($N2577, 'ISO2-ISO3'!$C$1:$C$249, 0))</f>
        <v>USA</v>
      </c>
      <c r="AJ2577" s="2" t="str">
        <f>INDEX('WB Country Groups'!$C$2:$C$219, MATCH($AI2577, 'WB Country Groups'!$B$2:$B$219, 0))</f>
        <v>North America</v>
      </c>
    </row>
    <row r="2578" spans="1:36">
      <c r="A2578" s="70">
        <v>45169</v>
      </c>
      <c r="B2578" s="70">
        <v>45169</v>
      </c>
      <c r="C2578" s="71">
        <v>892400</v>
      </c>
      <c r="D2578" s="1" t="s">
        <v>11012</v>
      </c>
      <c r="E2578" s="71">
        <v>7685402</v>
      </c>
      <c r="F2578" s="1">
        <v>530307305</v>
      </c>
      <c r="G2578" s="1" t="s">
        <v>11013</v>
      </c>
      <c r="H2578" s="72" t="s">
        <v>11014</v>
      </c>
      <c r="I2578" s="1" t="s">
        <v>11015</v>
      </c>
      <c r="J2578" s="73">
        <v>0.95</v>
      </c>
      <c r="K2578" s="73">
        <v>0.95</v>
      </c>
      <c r="L2578" s="73">
        <v>0.95</v>
      </c>
      <c r="M2578" s="1">
        <v>1</v>
      </c>
      <c r="N2578" s="1" t="s">
        <v>1375</v>
      </c>
      <c r="O2578" s="1" t="s">
        <v>1692</v>
      </c>
      <c r="P2578" s="1">
        <v>50201030</v>
      </c>
      <c r="Q2578" s="73">
        <v>126002167</v>
      </c>
      <c r="R2578" s="74">
        <v>93.56</v>
      </c>
      <c r="S2578" s="1" t="s">
        <v>1448</v>
      </c>
      <c r="T2578" s="75">
        <v>1</v>
      </c>
      <c r="U2578" s="76">
        <v>11199324607.294001</v>
      </c>
      <c r="V2578" s="77">
        <v>11199324607.294001</v>
      </c>
      <c r="W2578" s="77">
        <v>13689412029.639999</v>
      </c>
      <c r="X2578" s="76">
        <v>1.7556831842699998E-2</v>
      </c>
      <c r="Y2578" s="71">
        <v>0</v>
      </c>
      <c r="Z2578" s="71">
        <v>1</v>
      </c>
      <c r="AA2578" s="71">
        <v>0</v>
      </c>
      <c r="AB2578" s="71">
        <v>0</v>
      </c>
      <c r="AC2578" s="73">
        <v>1</v>
      </c>
      <c r="AD2578" s="73">
        <v>0</v>
      </c>
      <c r="AE2578" s="1" t="s">
        <v>1475</v>
      </c>
      <c r="AF2578" s="1" t="s">
        <v>1450</v>
      </c>
      <c r="AG2578" s="1" t="s">
        <v>611</v>
      </c>
      <c r="AI2578" s="2" t="str">
        <f>INDEX('ISO2-ISO3'!$D$1:$D$249, MATCH($N2578, 'ISO2-ISO3'!$C$1:$C$249, 0))</f>
        <v>USA</v>
      </c>
      <c r="AJ2578" s="2" t="str">
        <f>INDEX('WB Country Groups'!$C$2:$C$219, MATCH($AI2578, 'WB Country Groups'!$B$2:$B$219, 0))</f>
        <v>North America</v>
      </c>
    </row>
    <row r="2579" spans="1:36">
      <c r="A2579" s="70">
        <v>45169</v>
      </c>
      <c r="B2579" s="70">
        <v>45169</v>
      </c>
      <c r="C2579" s="71">
        <v>892400</v>
      </c>
      <c r="D2579" s="1" t="s">
        <v>11016</v>
      </c>
      <c r="E2579" s="71">
        <v>7701401</v>
      </c>
      <c r="G2579" s="1" t="s">
        <v>11017</v>
      </c>
      <c r="H2579" s="72" t="s">
        <v>11018</v>
      </c>
      <c r="I2579" s="1" t="s">
        <v>11019</v>
      </c>
      <c r="J2579" s="73">
        <v>0.5</v>
      </c>
      <c r="K2579" s="73">
        <v>0.5</v>
      </c>
      <c r="L2579" s="73">
        <v>0.5</v>
      </c>
      <c r="M2579" s="1">
        <v>1</v>
      </c>
      <c r="N2579" s="1" t="s">
        <v>1129</v>
      </c>
      <c r="O2579" s="1" t="s">
        <v>1474</v>
      </c>
      <c r="P2579" s="1">
        <v>45102010</v>
      </c>
      <c r="Q2579" s="73">
        <v>77377800</v>
      </c>
      <c r="R2579" s="74">
        <v>142000</v>
      </c>
      <c r="S2579" s="1" t="s">
        <v>3451</v>
      </c>
      <c r="T2579" s="75">
        <v>1321.75</v>
      </c>
      <c r="U2579" s="76">
        <v>4156477246.0752802</v>
      </c>
      <c r="V2579" s="77">
        <v>4156477246.0752802</v>
      </c>
      <c r="W2579" s="77">
        <v>8312954492.1505604</v>
      </c>
      <c r="X2579" s="76">
        <v>6.5159797243000001E-3</v>
      </c>
      <c r="Y2579" s="71">
        <v>1</v>
      </c>
      <c r="Z2579" s="71">
        <v>0</v>
      </c>
      <c r="AA2579" s="71">
        <v>0</v>
      </c>
      <c r="AB2579" s="71">
        <v>0</v>
      </c>
      <c r="AC2579" s="73">
        <v>0</v>
      </c>
      <c r="AD2579" s="73">
        <v>1</v>
      </c>
      <c r="AE2579" s="1" t="s">
        <v>3452</v>
      </c>
      <c r="AF2579" s="1" t="s">
        <v>1450</v>
      </c>
      <c r="AG2579" s="1" t="s">
        <v>1451</v>
      </c>
      <c r="AI2579" s="2" t="str">
        <f>INDEX('ISO2-ISO3'!$D$1:$D$249, MATCH($N2579, 'ISO2-ISO3'!$C$1:$C$249, 0))</f>
        <v>KOR</v>
      </c>
      <c r="AJ2579" s="2" t="str">
        <f>INDEX('WB Country Groups'!$C$2:$C$219, MATCH($AI2579, 'WB Country Groups'!$B$2:$B$219, 0))</f>
        <v>East Asia &amp; Pacific</v>
      </c>
    </row>
    <row r="2580" spans="1:36">
      <c r="A2580" s="70">
        <v>45169</v>
      </c>
      <c r="B2580" s="70">
        <v>45169</v>
      </c>
      <c r="C2580" s="71">
        <v>892400</v>
      </c>
      <c r="D2580" s="1" t="s">
        <v>11020</v>
      </c>
      <c r="E2580" s="71">
        <v>7703401</v>
      </c>
      <c r="G2580" s="1" t="s">
        <v>11021</v>
      </c>
      <c r="H2580" s="72" t="s">
        <v>11022</v>
      </c>
      <c r="I2580" s="1" t="s">
        <v>11023</v>
      </c>
      <c r="J2580" s="73">
        <v>0.65</v>
      </c>
      <c r="K2580" s="73">
        <v>0.49</v>
      </c>
      <c r="L2580" s="73">
        <v>0.49</v>
      </c>
      <c r="M2580" s="1">
        <v>1</v>
      </c>
      <c r="N2580" s="1" t="s">
        <v>1283</v>
      </c>
      <c r="O2580" s="1" t="s">
        <v>1484</v>
      </c>
      <c r="P2580" s="1">
        <v>40101010</v>
      </c>
      <c r="Q2580" s="73">
        <v>6000000015</v>
      </c>
      <c r="R2580" s="74">
        <v>35.75</v>
      </c>
      <c r="S2580" s="1" t="s">
        <v>3317</v>
      </c>
      <c r="T2580" s="75">
        <v>3.7506499999999998</v>
      </c>
      <c r="U2580" s="76">
        <v>28023142725.330898</v>
      </c>
      <c r="V2580" s="77">
        <v>28023142725.330898</v>
      </c>
      <c r="W2580" s="77">
        <v>57190087194.552902</v>
      </c>
      <c r="X2580" s="76">
        <v>4.3931006715500001E-2</v>
      </c>
      <c r="Y2580" s="71">
        <v>1</v>
      </c>
      <c r="Z2580" s="71">
        <v>0</v>
      </c>
      <c r="AA2580" s="71">
        <v>0</v>
      </c>
      <c r="AB2580" s="71">
        <v>0</v>
      </c>
      <c r="AC2580" s="73">
        <v>1</v>
      </c>
      <c r="AD2580" s="73">
        <v>0</v>
      </c>
      <c r="AE2580" s="1" t="s">
        <v>3318</v>
      </c>
      <c r="AF2580" s="1" t="s">
        <v>1450</v>
      </c>
      <c r="AG2580" s="1" t="s">
        <v>1451</v>
      </c>
      <c r="AI2580" s="2" t="str">
        <f>INDEX('ISO2-ISO3'!$D$1:$D$249, MATCH($N2580, 'ISO2-ISO3'!$C$1:$C$249, 0))</f>
        <v>SAU</v>
      </c>
      <c r="AJ2580" s="2" t="str">
        <f>INDEX('WB Country Groups'!$C$2:$C$219, MATCH($AI2580, 'WB Country Groups'!$B$2:$B$219, 0))</f>
        <v>Middle East &amp; North Africa</v>
      </c>
    </row>
    <row r="2581" spans="1:36">
      <c r="A2581" s="70">
        <v>45169</v>
      </c>
      <c r="B2581" s="70">
        <v>45169</v>
      </c>
      <c r="C2581" s="71">
        <v>892400</v>
      </c>
      <c r="D2581" s="1" t="s">
        <v>11024</v>
      </c>
      <c r="E2581" s="71">
        <v>7711401</v>
      </c>
      <c r="G2581" s="1" t="s">
        <v>11025</v>
      </c>
      <c r="H2581" s="72" t="s">
        <v>11026</v>
      </c>
      <c r="I2581" s="1" t="s">
        <v>11027</v>
      </c>
      <c r="J2581" s="73">
        <v>1</v>
      </c>
      <c r="K2581" s="73">
        <v>1</v>
      </c>
      <c r="L2581" s="73">
        <v>1</v>
      </c>
      <c r="M2581" s="1">
        <v>1</v>
      </c>
      <c r="N2581" s="1" t="s">
        <v>908</v>
      </c>
      <c r="O2581" s="1" t="s">
        <v>1484</v>
      </c>
      <c r="P2581" s="1">
        <v>40301020</v>
      </c>
      <c r="Q2581" s="73">
        <v>2754003240</v>
      </c>
      <c r="R2581" s="74">
        <v>3.66</v>
      </c>
      <c r="S2581" s="1" t="s">
        <v>1578</v>
      </c>
      <c r="T2581" s="75">
        <v>1.54404385084536</v>
      </c>
      <c r="U2581" s="76">
        <v>6528086526.0927601</v>
      </c>
      <c r="V2581" s="77">
        <v>6528086526.0927601</v>
      </c>
      <c r="W2581" s="77">
        <v>6528086526.0927601</v>
      </c>
      <c r="X2581" s="76">
        <v>1.02338776142E-2</v>
      </c>
      <c r="Y2581" s="71">
        <v>0</v>
      </c>
      <c r="Z2581" s="71">
        <v>1</v>
      </c>
      <c r="AA2581" s="71">
        <v>0</v>
      </c>
      <c r="AB2581" s="71">
        <v>0</v>
      </c>
      <c r="AC2581" s="73">
        <v>0</v>
      </c>
      <c r="AD2581" s="73">
        <v>1</v>
      </c>
      <c r="AE2581" s="1" t="s">
        <v>1579</v>
      </c>
      <c r="AF2581" s="1" t="s">
        <v>1450</v>
      </c>
      <c r="AG2581" s="1" t="s">
        <v>1451</v>
      </c>
      <c r="AI2581" s="2" t="str">
        <f>INDEX('ISO2-ISO3'!$D$1:$D$249, MATCH($N2581, 'ISO2-ISO3'!$C$1:$C$249, 0))</f>
        <v>AUS</v>
      </c>
      <c r="AJ2581" s="2" t="str">
        <f>INDEX('WB Country Groups'!$C$2:$C$219, MATCH($AI2581, 'WB Country Groups'!$B$2:$B$219, 0))</f>
        <v>East Asia &amp; Pacific</v>
      </c>
    </row>
    <row r="2582" spans="1:36">
      <c r="A2582" s="70">
        <v>45169</v>
      </c>
      <c r="B2582" s="70">
        <v>45169</v>
      </c>
      <c r="C2582" s="71">
        <v>892400</v>
      </c>
      <c r="D2582" s="1" t="s">
        <v>11028</v>
      </c>
      <c r="E2582" s="71">
        <v>7715802</v>
      </c>
      <c r="G2582" s="1" t="s">
        <v>11029</v>
      </c>
      <c r="H2582" s="72" t="s">
        <v>11030</v>
      </c>
      <c r="I2582" s="1" t="s">
        <v>11031</v>
      </c>
      <c r="J2582" s="73">
        <v>0.6</v>
      </c>
      <c r="K2582" s="73">
        <v>0.3</v>
      </c>
      <c r="L2582" s="73">
        <v>0.06</v>
      </c>
      <c r="M2582" s="1">
        <v>0.2</v>
      </c>
      <c r="N2582" s="1" t="s">
        <v>975</v>
      </c>
      <c r="O2582" s="1" t="s">
        <v>1467</v>
      </c>
      <c r="P2582" s="1">
        <v>20104010</v>
      </c>
      <c r="Q2582" s="73">
        <v>687715368</v>
      </c>
      <c r="R2582" s="74">
        <v>37</v>
      </c>
      <c r="S2582" s="1" t="s">
        <v>3323</v>
      </c>
      <c r="T2582" s="75">
        <v>7.2785000000000002</v>
      </c>
      <c r="U2582" s="76">
        <v>209758620.17723399</v>
      </c>
      <c r="V2582" s="77">
        <v>209758620.17723399</v>
      </c>
      <c r="W2582" s="77">
        <v>3490366329.5931501</v>
      </c>
      <c r="X2582" s="76">
        <v>3.2883204580000001E-4</v>
      </c>
      <c r="Y2582" s="71">
        <v>0</v>
      </c>
      <c r="Z2582" s="71">
        <v>1</v>
      </c>
      <c r="AA2582" s="71">
        <v>0</v>
      </c>
      <c r="AB2582" s="71">
        <v>0</v>
      </c>
      <c r="AC2582" s="73">
        <v>0</v>
      </c>
      <c r="AD2582" s="73">
        <v>1</v>
      </c>
      <c r="AE2582" s="1" t="s">
        <v>3324</v>
      </c>
      <c r="AF2582" s="1" t="s">
        <v>1450</v>
      </c>
      <c r="AG2582" s="1" t="s">
        <v>1585</v>
      </c>
      <c r="AI2582" s="2" t="str">
        <f>INDEX('ISO2-ISO3'!$D$1:$D$249, MATCH($N2582, 'ISO2-ISO3'!$C$1:$C$249, 0))</f>
        <v>CHN</v>
      </c>
      <c r="AJ2582" s="2" t="str">
        <f>INDEX('WB Country Groups'!$C$2:$C$219, MATCH($AI2582, 'WB Country Groups'!$B$2:$B$219, 0))</f>
        <v>East Asia &amp; Pacific</v>
      </c>
    </row>
    <row r="2583" spans="1:36">
      <c r="A2583" s="70">
        <v>45169</v>
      </c>
      <c r="B2583" s="70">
        <v>45169</v>
      </c>
      <c r="C2583" s="71">
        <v>892400</v>
      </c>
      <c r="D2583" s="1" t="s">
        <v>11032</v>
      </c>
      <c r="E2583" s="71">
        <v>7716801</v>
      </c>
      <c r="G2583" s="1" t="s">
        <v>11033</v>
      </c>
      <c r="H2583" s="72">
        <v>6517407</v>
      </c>
      <c r="I2583" s="1" t="s">
        <v>11034</v>
      </c>
      <c r="J2583" s="73">
        <v>0.9</v>
      </c>
      <c r="K2583" s="73">
        <v>0.9</v>
      </c>
      <c r="L2583" s="73">
        <v>0.9</v>
      </c>
      <c r="M2583" s="1">
        <v>1</v>
      </c>
      <c r="N2583" s="1" t="s">
        <v>1129</v>
      </c>
      <c r="O2583" s="1" t="s">
        <v>1447</v>
      </c>
      <c r="P2583" s="1">
        <v>35101020</v>
      </c>
      <c r="Q2583" s="73">
        <v>128761475</v>
      </c>
      <c r="R2583" s="74">
        <v>28850</v>
      </c>
      <c r="S2583" s="1" t="s">
        <v>3451</v>
      </c>
      <c r="T2583" s="75">
        <v>1321.75</v>
      </c>
      <c r="U2583" s="76">
        <v>2529443312.5591102</v>
      </c>
      <c r="V2583" s="77">
        <v>2529443312.5591102</v>
      </c>
      <c r="W2583" s="77">
        <v>2810654417.62814</v>
      </c>
      <c r="X2583" s="76">
        <v>3.9653293793000003E-3</v>
      </c>
      <c r="Y2583" s="71">
        <v>0</v>
      </c>
      <c r="Z2583" s="71">
        <v>1</v>
      </c>
      <c r="AA2583" s="71">
        <v>0</v>
      </c>
      <c r="AB2583" s="71">
        <v>0</v>
      </c>
      <c r="AC2583" s="73">
        <v>0.65</v>
      </c>
      <c r="AD2583" s="73">
        <v>0.35</v>
      </c>
      <c r="AE2583" s="1" t="s">
        <v>4054</v>
      </c>
      <c r="AF2583" s="1" t="s">
        <v>1450</v>
      </c>
      <c r="AG2583" s="1" t="s">
        <v>1451</v>
      </c>
      <c r="AI2583" s="2" t="str">
        <f>INDEX('ISO2-ISO3'!$D$1:$D$249, MATCH($N2583, 'ISO2-ISO3'!$C$1:$C$249, 0))</f>
        <v>KOR</v>
      </c>
      <c r="AJ2583" s="2" t="str">
        <f>INDEX('WB Country Groups'!$C$2:$C$219, MATCH($AI2583, 'WB Country Groups'!$B$2:$B$219, 0))</f>
        <v>East Asia &amp; Pacific</v>
      </c>
    </row>
    <row r="2584" spans="1:36">
      <c r="A2584" s="70">
        <v>45169</v>
      </c>
      <c r="B2584" s="70">
        <v>45169</v>
      </c>
      <c r="C2584" s="71">
        <v>892400</v>
      </c>
      <c r="D2584" s="1" t="s">
        <v>11035</v>
      </c>
      <c r="E2584" s="71">
        <v>7718002</v>
      </c>
      <c r="G2584" s="1" t="s">
        <v>11036</v>
      </c>
      <c r="H2584" s="72" t="s">
        <v>11037</v>
      </c>
      <c r="I2584" s="1" t="s">
        <v>11038</v>
      </c>
      <c r="J2584" s="73">
        <v>0.5</v>
      </c>
      <c r="K2584" s="73">
        <v>0.3</v>
      </c>
      <c r="L2584" s="73">
        <v>0.06</v>
      </c>
      <c r="M2584" s="1">
        <v>0.2</v>
      </c>
      <c r="N2584" s="1" t="s">
        <v>975</v>
      </c>
      <c r="O2584" s="1" t="s">
        <v>1548</v>
      </c>
      <c r="P2584" s="1">
        <v>55105020</v>
      </c>
      <c r="Q2584" s="73">
        <v>6474863857</v>
      </c>
      <c r="R2584" s="74">
        <v>3.36</v>
      </c>
      <c r="S2584" s="1" t="s">
        <v>3323</v>
      </c>
      <c r="T2584" s="75">
        <v>7.2785000000000002</v>
      </c>
      <c r="U2584" s="76">
        <v>179340874.29706699</v>
      </c>
      <c r="V2584" s="77">
        <v>179340874.29706699</v>
      </c>
      <c r="W2584" s="77">
        <v>2984217519.34378</v>
      </c>
      <c r="X2584" s="76">
        <v>2.8114709440000001E-4</v>
      </c>
      <c r="Y2584" s="71">
        <v>0</v>
      </c>
      <c r="Z2584" s="71">
        <v>1</v>
      </c>
      <c r="AA2584" s="71">
        <v>0</v>
      </c>
      <c r="AB2584" s="71">
        <v>0</v>
      </c>
      <c r="AC2584" s="73">
        <v>1</v>
      </c>
      <c r="AD2584" s="73">
        <v>0</v>
      </c>
      <c r="AE2584" s="1" t="s">
        <v>3324</v>
      </c>
      <c r="AF2584" s="1" t="s">
        <v>1450</v>
      </c>
      <c r="AG2584" s="1" t="s">
        <v>1585</v>
      </c>
      <c r="AI2584" s="2" t="str">
        <f>INDEX('ISO2-ISO3'!$D$1:$D$249, MATCH($N2584, 'ISO2-ISO3'!$C$1:$C$249, 0))</f>
        <v>CHN</v>
      </c>
      <c r="AJ2584" s="2" t="str">
        <f>INDEX('WB Country Groups'!$C$2:$C$219, MATCH($AI2584, 'WB Country Groups'!$B$2:$B$219, 0))</f>
        <v>East Asia &amp; Pacific</v>
      </c>
    </row>
    <row r="2585" spans="1:36">
      <c r="A2585" s="70">
        <v>45169</v>
      </c>
      <c r="B2585" s="70">
        <v>45169</v>
      </c>
      <c r="C2585" s="71">
        <v>892400</v>
      </c>
      <c r="D2585" s="1" t="s">
        <v>11039</v>
      </c>
      <c r="E2585" s="71">
        <v>7718202</v>
      </c>
      <c r="G2585" s="1" t="s">
        <v>11040</v>
      </c>
      <c r="H2585" s="72" t="s">
        <v>11041</v>
      </c>
      <c r="I2585" s="1" t="s">
        <v>11042</v>
      </c>
      <c r="J2585" s="73">
        <v>0.5</v>
      </c>
      <c r="K2585" s="73">
        <v>0.3</v>
      </c>
      <c r="L2585" s="73">
        <v>0.06</v>
      </c>
      <c r="M2585" s="1">
        <v>0.2</v>
      </c>
      <c r="N2585" s="1" t="s">
        <v>975</v>
      </c>
      <c r="O2585" s="1" t="s">
        <v>1447</v>
      </c>
      <c r="P2585" s="1">
        <v>35202010</v>
      </c>
      <c r="Q2585" s="73">
        <v>899591928</v>
      </c>
      <c r="R2585" s="74">
        <v>27.18</v>
      </c>
      <c r="S2585" s="1" t="s">
        <v>3323</v>
      </c>
      <c r="T2585" s="75">
        <v>7.2785000000000002</v>
      </c>
      <c r="U2585" s="76">
        <v>201560007.71895301</v>
      </c>
      <c r="V2585" s="77">
        <v>201560007.71895301</v>
      </c>
      <c r="W2585" s="77">
        <v>3353942087.0538502</v>
      </c>
      <c r="X2585" s="76">
        <v>3.1597933679999998E-4</v>
      </c>
      <c r="Y2585" s="71">
        <v>0</v>
      </c>
      <c r="Z2585" s="71">
        <v>1</v>
      </c>
      <c r="AA2585" s="71">
        <v>0</v>
      </c>
      <c r="AB2585" s="71">
        <v>0</v>
      </c>
      <c r="AC2585" s="73">
        <v>0</v>
      </c>
      <c r="AD2585" s="73">
        <v>1</v>
      </c>
      <c r="AE2585" s="1" t="s">
        <v>3324</v>
      </c>
      <c r="AF2585" s="1" t="s">
        <v>1450</v>
      </c>
      <c r="AG2585" s="1" t="s">
        <v>1585</v>
      </c>
      <c r="AI2585" s="2" t="str">
        <f>INDEX('ISO2-ISO3'!$D$1:$D$249, MATCH($N2585, 'ISO2-ISO3'!$C$1:$C$249, 0))</f>
        <v>CHN</v>
      </c>
      <c r="AJ2585" s="2" t="str">
        <f>INDEX('WB Country Groups'!$C$2:$C$219, MATCH($AI2585, 'WB Country Groups'!$B$2:$B$219, 0))</f>
        <v>East Asia &amp; Pacific</v>
      </c>
    </row>
    <row r="2586" spans="1:36">
      <c r="A2586" s="70">
        <v>45169</v>
      </c>
      <c r="B2586" s="70">
        <v>45169</v>
      </c>
      <c r="C2586" s="71">
        <v>892400</v>
      </c>
      <c r="D2586" s="1" t="s">
        <v>11043</v>
      </c>
      <c r="E2586" s="71">
        <v>7725401</v>
      </c>
      <c r="F2586" s="1">
        <v>443573100</v>
      </c>
      <c r="G2586" s="1" t="s">
        <v>11044</v>
      </c>
      <c r="H2586" s="72" t="s">
        <v>11045</v>
      </c>
      <c r="I2586" s="1" t="s">
        <v>11046</v>
      </c>
      <c r="J2586" s="73">
        <v>0.95</v>
      </c>
      <c r="K2586" s="73">
        <v>0.95</v>
      </c>
      <c r="L2586" s="73">
        <v>0.95</v>
      </c>
      <c r="M2586" s="1">
        <v>1</v>
      </c>
      <c r="N2586" s="1" t="s">
        <v>1375</v>
      </c>
      <c r="O2586" s="1" t="s">
        <v>1474</v>
      </c>
      <c r="P2586" s="1">
        <v>45103010</v>
      </c>
      <c r="Q2586" s="73">
        <v>49392241</v>
      </c>
      <c r="R2586" s="74">
        <v>546.52</v>
      </c>
      <c r="S2586" s="1" t="s">
        <v>1448</v>
      </c>
      <c r="T2586" s="75">
        <v>1</v>
      </c>
      <c r="U2586" s="76">
        <v>25644155173.754002</v>
      </c>
      <c r="V2586" s="77">
        <v>25644155173.754002</v>
      </c>
      <c r="W2586" s="77">
        <v>26993847551.32</v>
      </c>
      <c r="X2586" s="76">
        <v>4.0201542139399998E-2</v>
      </c>
      <c r="Y2586" s="71">
        <v>0</v>
      </c>
      <c r="Z2586" s="71">
        <v>1</v>
      </c>
      <c r="AA2586" s="71">
        <v>0</v>
      </c>
      <c r="AB2586" s="71">
        <v>0</v>
      </c>
      <c r="AC2586" s="73">
        <v>0</v>
      </c>
      <c r="AD2586" s="73">
        <v>1</v>
      </c>
      <c r="AE2586" s="1" t="s">
        <v>1449</v>
      </c>
      <c r="AF2586" s="1" t="s">
        <v>1450</v>
      </c>
      <c r="AG2586" s="1" t="s">
        <v>1451</v>
      </c>
      <c r="AI2586" s="2" t="str">
        <f>INDEX('ISO2-ISO3'!$D$1:$D$249, MATCH($N2586, 'ISO2-ISO3'!$C$1:$C$249, 0))</f>
        <v>USA</v>
      </c>
      <c r="AJ2586" s="2" t="str">
        <f>INDEX('WB Country Groups'!$C$2:$C$219, MATCH($AI2586, 'WB Country Groups'!$B$2:$B$219, 0))</f>
        <v>North America</v>
      </c>
    </row>
    <row r="2587" spans="1:36">
      <c r="A2587" s="70">
        <v>45169</v>
      </c>
      <c r="B2587" s="70">
        <v>45169</v>
      </c>
      <c r="C2587" s="71">
        <v>892400</v>
      </c>
      <c r="D2587" s="1" t="s">
        <v>11047</v>
      </c>
      <c r="E2587" s="71">
        <v>7731401</v>
      </c>
      <c r="G2587" s="1" t="s">
        <v>11048</v>
      </c>
      <c r="H2587" s="72" t="s">
        <v>11049</v>
      </c>
      <c r="I2587" s="1" t="s">
        <v>11050</v>
      </c>
      <c r="J2587" s="73">
        <v>0.45</v>
      </c>
      <c r="K2587" s="73">
        <v>0.45</v>
      </c>
      <c r="L2587" s="73">
        <v>0.45</v>
      </c>
      <c r="M2587" s="1">
        <v>1</v>
      </c>
      <c r="N2587" s="1" t="s">
        <v>1129</v>
      </c>
      <c r="O2587" s="1" t="s">
        <v>1467</v>
      </c>
      <c r="P2587" s="1">
        <v>20105010</v>
      </c>
      <c r="Q2587" s="73">
        <v>186887081</v>
      </c>
      <c r="R2587" s="74">
        <v>104700</v>
      </c>
      <c r="S2587" s="1" t="s">
        <v>3451</v>
      </c>
      <c r="T2587" s="75">
        <v>1321.75</v>
      </c>
      <c r="U2587" s="76">
        <v>6661762679.2623396</v>
      </c>
      <c r="V2587" s="77">
        <v>6661762679.2623396</v>
      </c>
      <c r="W2587" s="77">
        <v>14907098053.868</v>
      </c>
      <c r="X2587" s="76">
        <v>1.0443437549700001E-2</v>
      </c>
      <c r="Y2587" s="71">
        <v>1</v>
      </c>
      <c r="Z2587" s="71">
        <v>0</v>
      </c>
      <c r="AA2587" s="71">
        <v>0</v>
      </c>
      <c r="AB2587" s="71">
        <v>0</v>
      </c>
      <c r="AC2587" s="73">
        <v>1</v>
      </c>
      <c r="AD2587" s="73">
        <v>0</v>
      </c>
      <c r="AE2587" s="1" t="s">
        <v>3452</v>
      </c>
      <c r="AF2587" s="1" t="s">
        <v>1450</v>
      </c>
      <c r="AG2587" s="1" t="s">
        <v>1451</v>
      </c>
      <c r="AI2587" s="2" t="str">
        <f>INDEX('ISO2-ISO3'!$D$1:$D$249, MATCH($N2587, 'ISO2-ISO3'!$C$1:$C$249, 0))</f>
        <v>KOR</v>
      </c>
      <c r="AJ2587" s="2" t="str">
        <f>INDEX('WB Country Groups'!$C$2:$C$219, MATCH($AI2587, 'WB Country Groups'!$B$2:$B$219, 0))</f>
        <v>East Asia &amp; Pacific</v>
      </c>
    </row>
    <row r="2588" spans="1:36">
      <c r="A2588" s="70">
        <v>45169</v>
      </c>
      <c r="B2588" s="70">
        <v>45169</v>
      </c>
      <c r="C2588" s="71">
        <v>892400</v>
      </c>
      <c r="D2588" s="1" t="s">
        <v>11051</v>
      </c>
      <c r="E2588" s="71">
        <v>7731602</v>
      </c>
      <c r="G2588" s="1" t="s">
        <v>11052</v>
      </c>
      <c r="H2588" s="72" t="s">
        <v>11053</v>
      </c>
      <c r="I2588" s="1" t="s">
        <v>11054</v>
      </c>
      <c r="J2588" s="73">
        <v>0.3</v>
      </c>
      <c r="K2588" s="73">
        <v>0.3</v>
      </c>
      <c r="L2588" s="73">
        <v>0.06</v>
      </c>
      <c r="M2588" s="1">
        <v>0.2</v>
      </c>
      <c r="N2588" s="1" t="s">
        <v>975</v>
      </c>
      <c r="O2588" s="1" t="s">
        <v>1484</v>
      </c>
      <c r="P2588" s="1">
        <v>40203020</v>
      </c>
      <c r="Q2588" s="73">
        <v>22535944561</v>
      </c>
      <c r="R2588" s="74">
        <v>4.3600000000000003</v>
      </c>
      <c r="S2588" s="1" t="s">
        <v>3323</v>
      </c>
      <c r="T2588" s="75">
        <v>7.2785000000000002</v>
      </c>
      <c r="U2588" s="76">
        <v>809975008.19641399</v>
      </c>
      <c r="V2588" s="77">
        <v>809975008.19641399</v>
      </c>
      <c r="W2588" s="77">
        <v>13969665443.983</v>
      </c>
      <c r="X2588" s="76">
        <v>1.2697725544999999E-3</v>
      </c>
      <c r="Y2588" s="71">
        <v>1</v>
      </c>
      <c r="Z2588" s="71">
        <v>0</v>
      </c>
      <c r="AA2588" s="71">
        <v>0</v>
      </c>
      <c r="AB2588" s="71">
        <v>0</v>
      </c>
      <c r="AC2588" s="73">
        <v>1</v>
      </c>
      <c r="AD2588" s="73">
        <v>0</v>
      </c>
      <c r="AE2588" s="1" t="s">
        <v>3412</v>
      </c>
      <c r="AF2588" s="1" t="s">
        <v>1450</v>
      </c>
      <c r="AG2588" s="1" t="s">
        <v>1585</v>
      </c>
      <c r="AI2588" s="2" t="str">
        <f>INDEX('ISO2-ISO3'!$D$1:$D$249, MATCH($N2588, 'ISO2-ISO3'!$C$1:$C$249, 0))</f>
        <v>CHN</v>
      </c>
      <c r="AJ2588" s="2" t="str">
        <f>INDEX('WB Country Groups'!$C$2:$C$219, MATCH($AI2588, 'WB Country Groups'!$B$2:$B$219, 0))</f>
        <v>East Asia &amp; Pacific</v>
      </c>
    </row>
    <row r="2589" spans="1:36">
      <c r="A2589" s="70">
        <v>45169</v>
      </c>
      <c r="B2589" s="70">
        <v>45169</v>
      </c>
      <c r="C2589" s="71">
        <v>892400</v>
      </c>
      <c r="D2589" s="1" t="s">
        <v>11055</v>
      </c>
      <c r="E2589" s="71">
        <v>7733401</v>
      </c>
      <c r="G2589" s="1" t="s">
        <v>11056</v>
      </c>
      <c r="H2589" s="72" t="s">
        <v>11057</v>
      </c>
      <c r="I2589" s="1" t="s">
        <v>11058</v>
      </c>
      <c r="J2589" s="73">
        <v>0.95</v>
      </c>
      <c r="K2589" s="73">
        <v>0.95</v>
      </c>
      <c r="L2589" s="73">
        <v>0.95</v>
      </c>
      <c r="M2589" s="1">
        <v>1</v>
      </c>
      <c r="N2589" s="1" t="s">
        <v>975</v>
      </c>
      <c r="O2589" s="1" t="s">
        <v>1548</v>
      </c>
      <c r="P2589" s="1">
        <v>55105010</v>
      </c>
      <c r="Q2589" s="73">
        <v>11163625000</v>
      </c>
      <c r="R2589" s="74">
        <v>1.96</v>
      </c>
      <c r="S2589" s="1" t="s">
        <v>1565</v>
      </c>
      <c r="T2589" s="75">
        <v>7.8417500000000002</v>
      </c>
      <c r="U2589" s="76">
        <v>2650769247.93573</v>
      </c>
      <c r="V2589" s="77">
        <v>2650769247.93573</v>
      </c>
      <c r="W2589" s="77">
        <v>19732460088.106899</v>
      </c>
      <c r="X2589" s="76">
        <v>4.1555282636999997E-3</v>
      </c>
      <c r="Y2589" s="71">
        <v>1</v>
      </c>
      <c r="Z2589" s="71">
        <v>0</v>
      </c>
      <c r="AA2589" s="71">
        <v>0</v>
      </c>
      <c r="AB2589" s="71">
        <v>0</v>
      </c>
      <c r="AC2589" s="73">
        <v>1</v>
      </c>
      <c r="AD2589" s="73">
        <v>0</v>
      </c>
      <c r="AE2589" s="1" t="s">
        <v>1566</v>
      </c>
      <c r="AF2589" s="1" t="s">
        <v>1450</v>
      </c>
      <c r="AG2589" s="1" t="s">
        <v>3494</v>
      </c>
      <c r="AI2589" s="2" t="str">
        <f>INDEX('ISO2-ISO3'!$D$1:$D$249, MATCH($N2589, 'ISO2-ISO3'!$C$1:$C$249, 0))</f>
        <v>CHN</v>
      </c>
      <c r="AJ2589" s="2" t="str">
        <f>INDEX('WB Country Groups'!$C$2:$C$219, MATCH($AI2589, 'WB Country Groups'!$B$2:$B$219, 0))</f>
        <v>East Asia &amp; Pacific</v>
      </c>
    </row>
    <row r="2590" spans="1:36">
      <c r="A2590" s="70">
        <v>45169</v>
      </c>
      <c r="B2590" s="70">
        <v>45169</v>
      </c>
      <c r="C2590" s="71">
        <v>892400</v>
      </c>
      <c r="D2590" s="1" t="s">
        <v>11059</v>
      </c>
      <c r="E2590" s="71">
        <v>7745502</v>
      </c>
      <c r="G2590" s="1" t="s">
        <v>11060</v>
      </c>
      <c r="H2590" s="72" t="s">
        <v>11061</v>
      </c>
      <c r="I2590" s="1" t="s">
        <v>11062</v>
      </c>
      <c r="J2590" s="73">
        <v>0.2</v>
      </c>
      <c r="K2590" s="73">
        <v>0.2</v>
      </c>
      <c r="L2590" s="73">
        <v>0.04</v>
      </c>
      <c r="M2590" s="1">
        <v>0.2</v>
      </c>
      <c r="N2590" s="1" t="s">
        <v>975</v>
      </c>
      <c r="O2590" s="1" t="s">
        <v>1484</v>
      </c>
      <c r="P2590" s="1">
        <v>40203020</v>
      </c>
      <c r="Q2590" s="73">
        <v>9612429377</v>
      </c>
      <c r="R2590" s="74">
        <v>9.2799999999999994</v>
      </c>
      <c r="S2590" s="1" t="s">
        <v>3323</v>
      </c>
      <c r="T2590" s="75">
        <v>7.2785000000000002</v>
      </c>
      <c r="U2590" s="76">
        <v>490229275.91432297</v>
      </c>
      <c r="V2590" s="77">
        <v>490229275.91432297</v>
      </c>
      <c r="W2590" s="77">
        <v>12236062744.3088</v>
      </c>
      <c r="X2590" s="76">
        <v>7.6851714399999999E-4</v>
      </c>
      <c r="Y2590" s="71">
        <v>1</v>
      </c>
      <c r="Z2590" s="71">
        <v>0</v>
      </c>
      <c r="AA2590" s="71">
        <v>0</v>
      </c>
      <c r="AB2590" s="71">
        <v>0</v>
      </c>
      <c r="AC2590" s="73">
        <v>1</v>
      </c>
      <c r="AD2590" s="73">
        <v>0</v>
      </c>
      <c r="AE2590" s="1" t="s">
        <v>3412</v>
      </c>
      <c r="AF2590" s="1" t="s">
        <v>1450</v>
      </c>
      <c r="AG2590" s="1" t="s">
        <v>1585</v>
      </c>
      <c r="AI2590" s="2" t="str">
        <f>INDEX('ISO2-ISO3'!$D$1:$D$249, MATCH($N2590, 'ISO2-ISO3'!$C$1:$C$249, 0))</f>
        <v>CHN</v>
      </c>
      <c r="AJ2590" s="2" t="str">
        <f>INDEX('WB Country Groups'!$C$2:$C$219, MATCH($AI2590, 'WB Country Groups'!$B$2:$B$219, 0))</f>
        <v>East Asia &amp; Pacific</v>
      </c>
    </row>
    <row r="2591" spans="1:36">
      <c r="A2591" s="70">
        <v>45169</v>
      </c>
      <c r="B2591" s="70">
        <v>45169</v>
      </c>
      <c r="C2591" s="71">
        <v>892400</v>
      </c>
      <c r="D2591" s="1" t="s">
        <v>11063</v>
      </c>
      <c r="E2591" s="71">
        <v>7745601</v>
      </c>
      <c r="G2591" s="1" t="s">
        <v>11064</v>
      </c>
      <c r="H2591" s="72" t="s">
        <v>11065</v>
      </c>
      <c r="I2591" s="1" t="s">
        <v>11066</v>
      </c>
      <c r="J2591" s="73">
        <v>0.35</v>
      </c>
      <c r="K2591" s="73">
        <v>0.35</v>
      </c>
      <c r="L2591" s="73">
        <v>0.35</v>
      </c>
      <c r="M2591" s="1">
        <v>1</v>
      </c>
      <c r="N2591" s="1" t="s">
        <v>1330</v>
      </c>
      <c r="O2591" s="1" t="s">
        <v>1455</v>
      </c>
      <c r="P2591" s="1">
        <v>25503030</v>
      </c>
      <c r="Q2591" s="73">
        <v>240340386</v>
      </c>
      <c r="R2591" s="74">
        <v>520</v>
      </c>
      <c r="S2591" s="1" t="s">
        <v>3111</v>
      </c>
      <c r="T2591" s="75">
        <v>31.846499999999999</v>
      </c>
      <c r="U2591" s="76">
        <v>1373524571.05176</v>
      </c>
      <c r="V2591" s="77">
        <v>1373524571.05176</v>
      </c>
      <c r="W2591" s="77">
        <v>3924355917.29075</v>
      </c>
      <c r="X2591" s="76">
        <v>2.1532316252000001E-3</v>
      </c>
      <c r="Y2591" s="71">
        <v>0</v>
      </c>
      <c r="Z2591" s="71">
        <v>1</v>
      </c>
      <c r="AA2591" s="71">
        <v>0</v>
      </c>
      <c r="AB2591" s="71">
        <v>0</v>
      </c>
      <c r="AC2591" s="73">
        <v>0</v>
      </c>
      <c r="AD2591" s="73">
        <v>1</v>
      </c>
      <c r="AE2591" s="1" t="s">
        <v>3112</v>
      </c>
      <c r="AF2591" s="1" t="s">
        <v>1450</v>
      </c>
      <c r="AG2591" s="1" t="s">
        <v>1451</v>
      </c>
      <c r="AI2591" s="2" t="str">
        <f>INDEX('ISO2-ISO3'!$D$1:$D$249, MATCH($N2591, 'ISO2-ISO3'!$C$1:$C$249, 0))</f>
        <v>TWN</v>
      </c>
      <c r="AJ2591" s="2" t="str">
        <f>INDEX('WB Country Groups'!$C$2:$C$219, MATCH($AI2591, 'WB Country Groups'!$B$2:$B$219, 0))</f>
        <v>East Asia &amp; Pacific</v>
      </c>
    </row>
    <row r="2592" spans="1:36">
      <c r="A2592" s="70">
        <v>45169</v>
      </c>
      <c r="B2592" s="70">
        <v>45169</v>
      </c>
      <c r="C2592" s="71">
        <v>892400</v>
      </c>
      <c r="D2592" s="1" t="s">
        <v>11067</v>
      </c>
      <c r="E2592" s="71">
        <v>7750801</v>
      </c>
      <c r="G2592" s="1" t="s">
        <v>11068</v>
      </c>
      <c r="H2592" s="72" t="s">
        <v>11069</v>
      </c>
      <c r="I2592" s="1" t="s">
        <v>11070</v>
      </c>
      <c r="J2592" s="73">
        <v>0.35</v>
      </c>
      <c r="K2592" s="73">
        <v>0.35</v>
      </c>
      <c r="L2592" s="73">
        <v>0.35</v>
      </c>
      <c r="M2592" s="1">
        <v>1</v>
      </c>
      <c r="N2592" s="1" t="s">
        <v>1337</v>
      </c>
      <c r="O2592" s="1" t="s">
        <v>1499</v>
      </c>
      <c r="P2592" s="1">
        <v>30201030</v>
      </c>
      <c r="Q2592" s="73">
        <v>1000000000</v>
      </c>
      <c r="R2592" s="74">
        <v>86</v>
      </c>
      <c r="S2592" s="1" t="s">
        <v>3341</v>
      </c>
      <c r="T2592" s="75">
        <v>35.017499999999998</v>
      </c>
      <c r="U2592" s="76">
        <v>859570214.89255404</v>
      </c>
      <c r="V2592" s="77">
        <v>859570214.89255404</v>
      </c>
      <c r="W2592" s="77">
        <v>2455914899.6930099</v>
      </c>
      <c r="X2592" s="76">
        <v>1.347521413E-3</v>
      </c>
      <c r="Y2592" s="71">
        <v>0</v>
      </c>
      <c r="Z2592" s="71">
        <v>1</v>
      </c>
      <c r="AA2592" s="71">
        <v>0</v>
      </c>
      <c r="AB2592" s="71">
        <v>0</v>
      </c>
      <c r="AC2592" s="73">
        <v>0.35</v>
      </c>
      <c r="AD2592" s="73">
        <v>0.65</v>
      </c>
      <c r="AE2592" s="1" t="s">
        <v>3342</v>
      </c>
      <c r="AF2592" s="1" t="s">
        <v>1450</v>
      </c>
      <c r="AG2592" s="1" t="s">
        <v>1451</v>
      </c>
      <c r="AI2592" s="2" t="str">
        <f>INDEX('ISO2-ISO3'!$D$1:$D$249, MATCH($N2592, 'ISO2-ISO3'!$C$1:$C$249, 0))</f>
        <v>THA</v>
      </c>
      <c r="AJ2592" s="2" t="str">
        <f>INDEX('WB Country Groups'!$C$2:$C$219, MATCH($AI2592, 'WB Country Groups'!$B$2:$B$219, 0))</f>
        <v>East Asia &amp; Pacific</v>
      </c>
    </row>
    <row r="2593" spans="1:36">
      <c r="A2593" s="70">
        <v>45169</v>
      </c>
      <c r="B2593" s="70">
        <v>45169</v>
      </c>
      <c r="C2593" s="71">
        <v>892400</v>
      </c>
      <c r="D2593" s="1" t="s">
        <v>11071</v>
      </c>
      <c r="E2593" s="71">
        <v>7750901</v>
      </c>
      <c r="G2593" s="1" t="s">
        <v>11072</v>
      </c>
      <c r="H2593" s="72" t="s">
        <v>11073</v>
      </c>
      <c r="I2593" s="1" t="s">
        <v>11074</v>
      </c>
      <c r="J2593" s="73">
        <v>0.35</v>
      </c>
      <c r="K2593" s="73">
        <v>0.35</v>
      </c>
      <c r="L2593" s="73">
        <v>0.35</v>
      </c>
      <c r="M2593" s="1">
        <v>1</v>
      </c>
      <c r="N2593" s="1" t="s">
        <v>1337</v>
      </c>
      <c r="O2593" s="1" t="s">
        <v>1484</v>
      </c>
      <c r="P2593" s="1">
        <v>40202010</v>
      </c>
      <c r="Q2593" s="73">
        <v>2120000000</v>
      </c>
      <c r="R2593" s="74">
        <v>40.75</v>
      </c>
      <c r="S2593" s="1" t="s">
        <v>3341</v>
      </c>
      <c r="T2593" s="75">
        <v>35.017499999999998</v>
      </c>
      <c r="U2593" s="76">
        <v>863468265.86706603</v>
      </c>
      <c r="V2593" s="77">
        <v>863468265.86706603</v>
      </c>
      <c r="W2593" s="77">
        <v>2467052188.1916199</v>
      </c>
      <c r="X2593" s="76">
        <v>1.353632266E-3</v>
      </c>
      <c r="Y2593" s="71">
        <v>0</v>
      </c>
      <c r="Z2593" s="71">
        <v>1</v>
      </c>
      <c r="AA2593" s="71">
        <v>0</v>
      </c>
      <c r="AB2593" s="71">
        <v>0</v>
      </c>
      <c r="AC2593" s="73">
        <v>0</v>
      </c>
      <c r="AD2593" s="73">
        <v>1</v>
      </c>
      <c r="AE2593" s="1" t="s">
        <v>3342</v>
      </c>
      <c r="AF2593" s="1" t="s">
        <v>1450</v>
      </c>
      <c r="AG2593" s="1" t="s">
        <v>1451</v>
      </c>
      <c r="AI2593" s="2" t="str">
        <f>INDEX('ISO2-ISO3'!$D$1:$D$249, MATCH($N2593, 'ISO2-ISO3'!$C$1:$C$249, 0))</f>
        <v>THA</v>
      </c>
      <c r="AJ2593" s="2" t="str">
        <f>INDEX('WB Country Groups'!$C$2:$C$219, MATCH($AI2593, 'WB Country Groups'!$B$2:$B$219, 0))</f>
        <v>East Asia &amp; Pacific</v>
      </c>
    </row>
    <row r="2594" spans="1:36">
      <c r="A2594" s="70">
        <v>45169</v>
      </c>
      <c r="B2594" s="70">
        <v>45169</v>
      </c>
      <c r="C2594" s="71">
        <v>892400</v>
      </c>
      <c r="D2594" s="1" t="s">
        <v>11075</v>
      </c>
      <c r="E2594" s="71">
        <v>7751502</v>
      </c>
      <c r="G2594" s="1" t="s">
        <v>11076</v>
      </c>
      <c r="H2594" s="72" t="s">
        <v>11077</v>
      </c>
      <c r="I2594" s="1" t="s">
        <v>11078</v>
      </c>
      <c r="J2594" s="73">
        <v>0.45</v>
      </c>
      <c r="K2594" s="73">
        <v>0.3</v>
      </c>
      <c r="L2594" s="73">
        <v>0.06</v>
      </c>
      <c r="M2594" s="1">
        <v>0.2</v>
      </c>
      <c r="N2594" s="1" t="s">
        <v>975</v>
      </c>
      <c r="O2594" s="1" t="s">
        <v>1474</v>
      </c>
      <c r="P2594" s="1">
        <v>45301010</v>
      </c>
      <c r="Q2594" s="73">
        <v>361277126</v>
      </c>
      <c r="R2594" s="74">
        <v>95.66</v>
      </c>
      <c r="S2594" s="1" t="s">
        <v>3323</v>
      </c>
      <c r="T2594" s="75">
        <v>7.2785000000000002</v>
      </c>
      <c r="U2594" s="76">
        <v>284891968.45361</v>
      </c>
      <c r="V2594" s="77">
        <v>284891968.45361</v>
      </c>
      <c r="W2594" s="77">
        <v>4740579116.2327499</v>
      </c>
      <c r="X2594" s="76">
        <v>4.4661625219999997E-4</v>
      </c>
      <c r="Y2594" s="71">
        <v>0</v>
      </c>
      <c r="Z2594" s="71">
        <v>1</v>
      </c>
      <c r="AA2594" s="71">
        <v>0</v>
      </c>
      <c r="AB2594" s="71">
        <v>0</v>
      </c>
      <c r="AC2594" s="73">
        <v>0</v>
      </c>
      <c r="AD2594" s="73">
        <v>1</v>
      </c>
      <c r="AE2594" s="1" t="s">
        <v>3324</v>
      </c>
      <c r="AF2594" s="1" t="s">
        <v>1450</v>
      </c>
      <c r="AG2594" s="1" t="s">
        <v>1585</v>
      </c>
      <c r="AI2594" s="2" t="str">
        <f>INDEX('ISO2-ISO3'!$D$1:$D$249, MATCH($N2594, 'ISO2-ISO3'!$C$1:$C$249, 0))</f>
        <v>CHN</v>
      </c>
      <c r="AJ2594" s="2" t="str">
        <f>INDEX('WB Country Groups'!$C$2:$C$219, MATCH($AI2594, 'WB Country Groups'!$B$2:$B$219, 0))</f>
        <v>East Asia &amp; Pacific</v>
      </c>
    </row>
    <row r="2595" spans="1:36">
      <c r="A2595" s="70">
        <v>45169</v>
      </c>
      <c r="B2595" s="70">
        <v>45169</v>
      </c>
      <c r="C2595" s="71">
        <v>892400</v>
      </c>
      <c r="D2595" s="1" t="s">
        <v>11079</v>
      </c>
      <c r="E2595" s="71">
        <v>7763401</v>
      </c>
      <c r="F2595" s="1" t="s">
        <v>11080</v>
      </c>
      <c r="G2595" s="1" t="s">
        <v>11081</v>
      </c>
      <c r="H2595" s="72" t="s">
        <v>11082</v>
      </c>
      <c r="I2595" s="1" t="s">
        <v>11083</v>
      </c>
      <c r="J2595" s="73">
        <v>1</v>
      </c>
      <c r="K2595" s="73">
        <v>1</v>
      </c>
      <c r="L2595" s="73">
        <v>1</v>
      </c>
      <c r="M2595" s="1">
        <v>1</v>
      </c>
      <c r="N2595" s="1" t="s">
        <v>1375</v>
      </c>
      <c r="O2595" s="1" t="s">
        <v>1474</v>
      </c>
      <c r="P2595" s="1">
        <v>45301020</v>
      </c>
      <c r="Q2595" s="73">
        <v>99889210</v>
      </c>
      <c r="R2595" s="74">
        <v>107.39</v>
      </c>
      <c r="S2595" s="1" t="s">
        <v>1448</v>
      </c>
      <c r="T2595" s="75">
        <v>1</v>
      </c>
      <c r="U2595" s="76">
        <v>10727102261.9</v>
      </c>
      <c r="V2595" s="77">
        <v>10727102261.9</v>
      </c>
      <c r="W2595" s="77">
        <v>10727102261.9</v>
      </c>
      <c r="X2595" s="76">
        <v>1.6816543602000002E-2</v>
      </c>
      <c r="Y2595" s="71">
        <v>0</v>
      </c>
      <c r="Z2595" s="71">
        <v>1</v>
      </c>
      <c r="AA2595" s="71">
        <v>0</v>
      </c>
      <c r="AB2595" s="71">
        <v>0</v>
      </c>
      <c r="AC2595" s="73">
        <v>1</v>
      </c>
      <c r="AD2595" s="73">
        <v>0</v>
      </c>
      <c r="AE2595" s="1" t="s">
        <v>1475</v>
      </c>
      <c r="AF2595" s="1" t="s">
        <v>1450</v>
      </c>
      <c r="AG2595" s="1" t="s">
        <v>1451</v>
      </c>
      <c r="AI2595" s="2" t="str">
        <f>INDEX('ISO2-ISO3'!$D$1:$D$249, MATCH($N2595, 'ISO2-ISO3'!$C$1:$C$249, 0))</f>
        <v>USA</v>
      </c>
      <c r="AJ2595" s="2" t="str">
        <f>INDEX('WB Country Groups'!$C$2:$C$219, MATCH($AI2595, 'WB Country Groups'!$B$2:$B$219, 0))</f>
        <v>North America</v>
      </c>
    </row>
    <row r="2596" spans="1:36">
      <c r="A2596" s="70">
        <v>45169</v>
      </c>
      <c r="B2596" s="70">
        <v>45169</v>
      </c>
      <c r="C2596" s="71">
        <v>892400</v>
      </c>
      <c r="D2596" s="1" t="s">
        <v>11084</v>
      </c>
      <c r="E2596" s="71">
        <v>7767501</v>
      </c>
      <c r="G2596" s="1" t="s">
        <v>11085</v>
      </c>
      <c r="H2596" s="72" t="s">
        <v>11086</v>
      </c>
      <c r="I2596" s="1" t="s">
        <v>11087</v>
      </c>
      <c r="J2596" s="73">
        <v>0.55000000000000004</v>
      </c>
      <c r="K2596" s="73">
        <v>0.55000000000000004</v>
      </c>
      <c r="L2596" s="73">
        <v>0.55000000000000004</v>
      </c>
      <c r="M2596" s="1">
        <v>1</v>
      </c>
      <c r="N2596" s="1" t="s">
        <v>1322</v>
      </c>
      <c r="O2596" s="1" t="s">
        <v>1467</v>
      </c>
      <c r="P2596" s="1">
        <v>20105010</v>
      </c>
      <c r="Q2596" s="73">
        <v>423836450</v>
      </c>
      <c r="R2596" s="74">
        <v>200.8</v>
      </c>
      <c r="S2596" s="1" t="s">
        <v>1613</v>
      </c>
      <c r="T2596" s="75">
        <v>10.9499</v>
      </c>
      <c r="U2596" s="76">
        <v>4274787672.7641401</v>
      </c>
      <c r="V2596" s="77">
        <v>4274787672.7641401</v>
      </c>
      <c r="W2596" s="77">
        <v>8329448948.3922195</v>
      </c>
      <c r="X2596" s="76">
        <v>6.7014512896999999E-3</v>
      </c>
      <c r="Y2596" s="71">
        <v>0</v>
      </c>
      <c r="Z2596" s="71">
        <v>1</v>
      </c>
      <c r="AA2596" s="71">
        <v>0</v>
      </c>
      <c r="AB2596" s="71">
        <v>0</v>
      </c>
      <c r="AC2596" s="73">
        <v>0</v>
      </c>
      <c r="AD2596" s="73">
        <v>1</v>
      </c>
      <c r="AE2596" s="1" t="s">
        <v>1614</v>
      </c>
      <c r="AF2596" s="1" t="s">
        <v>1450</v>
      </c>
      <c r="AG2596" s="1" t="s">
        <v>1619</v>
      </c>
      <c r="AI2596" s="2" t="str">
        <f>INDEX('ISO2-ISO3'!$D$1:$D$249, MATCH($N2596, 'ISO2-ISO3'!$C$1:$C$249, 0))</f>
        <v>SWE</v>
      </c>
      <c r="AJ2596" s="2" t="str">
        <f>INDEX('WB Country Groups'!$C$2:$C$219, MATCH($AI2596, 'WB Country Groups'!$B$2:$B$219, 0))</f>
        <v>Europe &amp; Central Asia</v>
      </c>
    </row>
    <row r="2597" spans="1:36">
      <c r="A2597" s="70">
        <v>45169</v>
      </c>
      <c r="B2597" s="70">
        <v>45169</v>
      </c>
      <c r="C2597" s="71">
        <v>892400</v>
      </c>
      <c r="D2597" s="1" t="s">
        <v>11088</v>
      </c>
      <c r="E2597" s="71">
        <v>7775402</v>
      </c>
      <c r="G2597" s="1" t="s">
        <v>11089</v>
      </c>
      <c r="H2597" s="72" t="s">
        <v>11090</v>
      </c>
      <c r="I2597" s="1" t="s">
        <v>11091</v>
      </c>
      <c r="J2597" s="73">
        <v>0.5</v>
      </c>
      <c r="K2597" s="73">
        <v>0.3</v>
      </c>
      <c r="L2597" s="73">
        <v>0.06</v>
      </c>
      <c r="M2597" s="1">
        <v>0.2</v>
      </c>
      <c r="N2597" s="1" t="s">
        <v>975</v>
      </c>
      <c r="O2597" s="1" t="s">
        <v>1692</v>
      </c>
      <c r="P2597" s="1">
        <v>50202010</v>
      </c>
      <c r="Q2597" s="73">
        <v>2179368810</v>
      </c>
      <c r="R2597" s="74">
        <v>13.45</v>
      </c>
      <c r="S2597" s="1" t="s">
        <v>3323</v>
      </c>
      <c r="T2597" s="75">
        <v>7.2785000000000002</v>
      </c>
      <c r="U2597" s="76">
        <v>241636412.67706299</v>
      </c>
      <c r="V2597" s="77">
        <v>241636412.67706299</v>
      </c>
      <c r="W2597" s="77">
        <v>4020810196.4966698</v>
      </c>
      <c r="X2597" s="76">
        <v>3.7880586669999998E-4</v>
      </c>
      <c r="Y2597" s="71">
        <v>0</v>
      </c>
      <c r="Z2597" s="71">
        <v>1</v>
      </c>
      <c r="AA2597" s="71">
        <v>0</v>
      </c>
      <c r="AB2597" s="71">
        <v>0</v>
      </c>
      <c r="AC2597" s="73">
        <v>0.65</v>
      </c>
      <c r="AD2597" s="73">
        <v>0.35</v>
      </c>
      <c r="AE2597" s="1" t="s">
        <v>3412</v>
      </c>
      <c r="AF2597" s="1" t="s">
        <v>1450</v>
      </c>
      <c r="AG2597" s="1" t="s">
        <v>1585</v>
      </c>
      <c r="AI2597" s="2" t="str">
        <f>INDEX('ISO2-ISO3'!$D$1:$D$249, MATCH($N2597, 'ISO2-ISO3'!$C$1:$C$249, 0))</f>
        <v>CHN</v>
      </c>
      <c r="AJ2597" s="2" t="str">
        <f>INDEX('WB Country Groups'!$C$2:$C$219, MATCH($AI2597, 'WB Country Groups'!$B$2:$B$219, 0))</f>
        <v>East Asia &amp; Pacific</v>
      </c>
    </row>
    <row r="2598" spans="1:36">
      <c r="A2598" s="70">
        <v>45169</v>
      </c>
      <c r="B2598" s="70">
        <v>45169</v>
      </c>
      <c r="C2598" s="71">
        <v>892400</v>
      </c>
      <c r="D2598" s="1" t="s">
        <v>11092</v>
      </c>
      <c r="E2598" s="71">
        <v>7794402</v>
      </c>
      <c r="G2598" s="1" t="s">
        <v>11093</v>
      </c>
      <c r="H2598" s="72" t="s">
        <v>11094</v>
      </c>
      <c r="I2598" s="1" t="s">
        <v>11095</v>
      </c>
      <c r="J2598" s="73">
        <v>0.7</v>
      </c>
      <c r="K2598" s="73">
        <v>0.3</v>
      </c>
      <c r="L2598" s="73">
        <v>0.06</v>
      </c>
      <c r="M2598" s="1">
        <v>0.2</v>
      </c>
      <c r="N2598" s="1" t="s">
        <v>975</v>
      </c>
      <c r="O2598" s="1" t="s">
        <v>1462</v>
      </c>
      <c r="P2598" s="1">
        <v>15104020</v>
      </c>
      <c r="Q2598" s="73">
        <v>712523248</v>
      </c>
      <c r="R2598" s="74">
        <v>37.200000000000003</v>
      </c>
      <c r="S2598" s="1" t="s">
        <v>3323</v>
      </c>
      <c r="T2598" s="75">
        <v>7.2785000000000002</v>
      </c>
      <c r="U2598" s="76">
        <v>218499950.47551</v>
      </c>
      <c r="V2598" s="77">
        <v>218499950.47551</v>
      </c>
      <c r="W2598" s="77">
        <v>3635821352.7200899</v>
      </c>
      <c r="X2598" s="76">
        <v>3.4253555660000002E-4</v>
      </c>
      <c r="Y2598" s="71">
        <v>0</v>
      </c>
      <c r="Z2598" s="71">
        <v>1</v>
      </c>
      <c r="AA2598" s="71">
        <v>0</v>
      </c>
      <c r="AB2598" s="71">
        <v>0</v>
      </c>
      <c r="AC2598" s="73">
        <v>0</v>
      </c>
      <c r="AD2598" s="73">
        <v>1</v>
      </c>
      <c r="AE2598" s="1" t="s">
        <v>3412</v>
      </c>
      <c r="AF2598" s="1" t="s">
        <v>1450</v>
      </c>
      <c r="AG2598" s="1" t="s">
        <v>1585</v>
      </c>
      <c r="AI2598" s="2" t="str">
        <f>INDEX('ISO2-ISO3'!$D$1:$D$249, MATCH($N2598, 'ISO2-ISO3'!$C$1:$C$249, 0))</f>
        <v>CHN</v>
      </c>
      <c r="AJ2598" s="2" t="str">
        <f>INDEX('WB Country Groups'!$C$2:$C$219, MATCH($AI2598, 'WB Country Groups'!$B$2:$B$219, 0))</f>
        <v>East Asia &amp; Pacific</v>
      </c>
    </row>
    <row r="2599" spans="1:36">
      <c r="A2599" s="70">
        <v>45169</v>
      </c>
      <c r="B2599" s="70">
        <v>45169</v>
      </c>
      <c r="C2599" s="71">
        <v>892400</v>
      </c>
      <c r="D2599" s="1" t="s">
        <v>11096</v>
      </c>
      <c r="E2599" s="71">
        <v>7804301</v>
      </c>
      <c r="F2599" s="1" t="s">
        <v>11097</v>
      </c>
      <c r="G2599" s="1" t="s">
        <v>11098</v>
      </c>
      <c r="H2599" s="72" t="s">
        <v>11099</v>
      </c>
      <c r="I2599" s="1" t="s">
        <v>11100</v>
      </c>
      <c r="J2599" s="73">
        <v>1</v>
      </c>
      <c r="K2599" s="73">
        <v>1</v>
      </c>
      <c r="L2599" s="73">
        <v>1</v>
      </c>
      <c r="M2599" s="1">
        <v>1</v>
      </c>
      <c r="N2599" s="1" t="s">
        <v>1109</v>
      </c>
      <c r="O2599" s="1" t="s">
        <v>1474</v>
      </c>
      <c r="P2599" s="1">
        <v>45103020</v>
      </c>
      <c r="Q2599" s="73">
        <v>41028571</v>
      </c>
      <c r="R2599" s="74">
        <v>166.04</v>
      </c>
      <c r="S2599" s="1" t="s">
        <v>1448</v>
      </c>
      <c r="T2599" s="75">
        <v>1</v>
      </c>
      <c r="U2599" s="76">
        <v>6812383928.8400002</v>
      </c>
      <c r="V2599" s="77">
        <v>6812383928.8400002</v>
      </c>
      <c r="W2599" s="77">
        <v>6812383928.8400002</v>
      </c>
      <c r="X2599" s="76">
        <v>1.0679561784300001E-2</v>
      </c>
      <c r="Y2599" s="71">
        <v>0</v>
      </c>
      <c r="Z2599" s="71">
        <v>1</v>
      </c>
      <c r="AA2599" s="71">
        <v>0</v>
      </c>
      <c r="AB2599" s="71">
        <v>0</v>
      </c>
      <c r="AC2599" s="73">
        <v>0.5</v>
      </c>
      <c r="AD2599" s="73">
        <v>0.5</v>
      </c>
      <c r="AE2599" s="1" t="s">
        <v>1475</v>
      </c>
      <c r="AF2599" s="1" t="s">
        <v>1450</v>
      </c>
      <c r="AG2599" s="1" t="s">
        <v>1451</v>
      </c>
      <c r="AI2599" s="2" t="str">
        <f>INDEX('ISO2-ISO3'!$D$1:$D$249, MATCH($N2599, 'ISO2-ISO3'!$C$1:$C$249, 0))</f>
        <v>ISR</v>
      </c>
      <c r="AJ2599" s="2" t="str">
        <f>INDEX('WB Country Groups'!$C$2:$C$219, MATCH($AI2599, 'WB Country Groups'!$B$2:$B$219, 0))</f>
        <v>Middle East &amp; North Africa</v>
      </c>
    </row>
    <row r="2600" spans="1:36">
      <c r="A2600" s="70">
        <v>45169</v>
      </c>
      <c r="B2600" s="70">
        <v>45169</v>
      </c>
      <c r="C2600" s="71">
        <v>892400</v>
      </c>
      <c r="D2600" s="1" t="s">
        <v>11101</v>
      </c>
      <c r="E2600" s="71">
        <v>7815401</v>
      </c>
      <c r="G2600" s="1" t="s">
        <v>11102</v>
      </c>
      <c r="H2600" s="72" t="s">
        <v>11103</v>
      </c>
      <c r="I2600" s="1" t="s">
        <v>11104</v>
      </c>
      <c r="J2600" s="73">
        <v>0.5</v>
      </c>
      <c r="K2600" s="73">
        <v>0.5</v>
      </c>
      <c r="L2600" s="73">
        <v>0.5</v>
      </c>
      <c r="M2600" s="1">
        <v>1</v>
      </c>
      <c r="N2600" s="1" t="s">
        <v>1311</v>
      </c>
      <c r="O2600" s="1" t="s">
        <v>1467</v>
      </c>
      <c r="P2600" s="1">
        <v>20305010</v>
      </c>
      <c r="Q2600" s="73">
        <v>150000000</v>
      </c>
      <c r="R2600" s="74">
        <v>145</v>
      </c>
      <c r="S2600" s="1" t="s">
        <v>1456</v>
      </c>
      <c r="T2600" s="75">
        <v>0.92136177270005104</v>
      </c>
      <c r="U2600" s="76">
        <v>11803181250</v>
      </c>
      <c r="V2600" s="77">
        <v>11803181250</v>
      </c>
      <c r="W2600" s="77">
        <v>23606362500</v>
      </c>
      <c r="X2600" s="76">
        <v>1.8503479065100002E-2</v>
      </c>
      <c r="Y2600" s="71">
        <v>1</v>
      </c>
      <c r="Z2600" s="71">
        <v>0</v>
      </c>
      <c r="AA2600" s="71">
        <v>0</v>
      </c>
      <c r="AB2600" s="71">
        <v>0</v>
      </c>
      <c r="AC2600" s="73">
        <v>0.5</v>
      </c>
      <c r="AD2600" s="73">
        <v>0.5</v>
      </c>
      <c r="AE2600" s="1" t="s">
        <v>1647</v>
      </c>
      <c r="AF2600" s="1" t="s">
        <v>1450</v>
      </c>
      <c r="AG2600" s="1" t="s">
        <v>1451</v>
      </c>
      <c r="AI2600" s="2" t="str">
        <f>INDEX('ISO2-ISO3'!$D$1:$D$249, MATCH($N2600, 'ISO2-ISO3'!$C$1:$C$249, 0))</f>
        <v>ESP</v>
      </c>
      <c r="AJ2600" s="2" t="str">
        <f>INDEX('WB Country Groups'!$C$2:$C$219, MATCH($AI2600, 'WB Country Groups'!$B$2:$B$219, 0))</f>
        <v>Europe &amp; Central Asia</v>
      </c>
    </row>
    <row r="2601" spans="1:36">
      <c r="A2601" s="70">
        <v>45169</v>
      </c>
      <c r="B2601" s="70">
        <v>45169</v>
      </c>
      <c r="C2601" s="71">
        <v>892400</v>
      </c>
      <c r="D2601" s="1" t="s">
        <v>11105</v>
      </c>
      <c r="E2601" s="71">
        <v>7819402</v>
      </c>
      <c r="G2601" s="1" t="s">
        <v>11106</v>
      </c>
      <c r="H2601" s="72" t="s">
        <v>11107</v>
      </c>
      <c r="I2601" s="1" t="s">
        <v>11108</v>
      </c>
      <c r="J2601" s="73">
        <v>0.45</v>
      </c>
      <c r="K2601" s="73">
        <v>0.3</v>
      </c>
      <c r="L2601" s="73">
        <v>0.06</v>
      </c>
      <c r="M2601" s="1">
        <v>0.2</v>
      </c>
      <c r="N2601" s="1" t="s">
        <v>975</v>
      </c>
      <c r="O2601" s="1" t="s">
        <v>1484</v>
      </c>
      <c r="P2601" s="1">
        <v>40203020</v>
      </c>
      <c r="Q2601" s="73">
        <v>3232445520</v>
      </c>
      <c r="R2601" s="74">
        <v>8.2899999999999991</v>
      </c>
      <c r="S2601" s="1" t="s">
        <v>3323</v>
      </c>
      <c r="T2601" s="75">
        <v>7.2785000000000002</v>
      </c>
      <c r="U2601" s="76">
        <v>220899691.09679201</v>
      </c>
      <c r="V2601" s="77">
        <v>220899691.09679201</v>
      </c>
      <c r="W2601" s="77">
        <v>3675752840.9097099</v>
      </c>
      <c r="X2601" s="76">
        <v>3.462975551E-4</v>
      </c>
      <c r="Y2601" s="71">
        <v>0</v>
      </c>
      <c r="Z2601" s="71">
        <v>1</v>
      </c>
      <c r="AA2601" s="71">
        <v>0</v>
      </c>
      <c r="AB2601" s="71">
        <v>0</v>
      </c>
      <c r="AC2601" s="73">
        <v>1</v>
      </c>
      <c r="AD2601" s="73">
        <v>0</v>
      </c>
      <c r="AE2601" s="1" t="s">
        <v>3324</v>
      </c>
      <c r="AF2601" s="1" t="s">
        <v>1450</v>
      </c>
      <c r="AG2601" s="1" t="s">
        <v>1585</v>
      </c>
      <c r="AI2601" s="2" t="str">
        <f>INDEX('ISO2-ISO3'!$D$1:$D$249, MATCH($N2601, 'ISO2-ISO3'!$C$1:$C$249, 0))</f>
        <v>CHN</v>
      </c>
      <c r="AJ2601" s="2" t="str">
        <f>INDEX('WB Country Groups'!$C$2:$C$219, MATCH($AI2601, 'WB Country Groups'!$B$2:$B$219, 0))</f>
        <v>East Asia &amp; Pacific</v>
      </c>
    </row>
    <row r="2602" spans="1:36">
      <c r="A2602" s="70">
        <v>45169</v>
      </c>
      <c r="B2602" s="70">
        <v>45169</v>
      </c>
      <c r="C2602" s="71">
        <v>892400</v>
      </c>
      <c r="D2602" s="1" t="s">
        <v>11109</v>
      </c>
      <c r="E2602" s="71">
        <v>7833502</v>
      </c>
      <c r="G2602" s="1" t="s">
        <v>11110</v>
      </c>
      <c r="H2602" s="72" t="s">
        <v>11111</v>
      </c>
      <c r="I2602" s="1" t="s">
        <v>11112</v>
      </c>
      <c r="J2602" s="73">
        <v>0.35</v>
      </c>
      <c r="K2602" s="73">
        <v>0.3</v>
      </c>
      <c r="L2602" s="73">
        <v>0.06</v>
      </c>
      <c r="M2602" s="1">
        <v>0.2</v>
      </c>
      <c r="N2602" s="1" t="s">
        <v>975</v>
      </c>
      <c r="O2602" s="1" t="s">
        <v>1467</v>
      </c>
      <c r="P2602" s="1">
        <v>20302010</v>
      </c>
      <c r="Q2602" s="73">
        <v>978548805</v>
      </c>
      <c r="R2602" s="74">
        <v>58.59</v>
      </c>
      <c r="S2602" s="1" t="s">
        <v>3323</v>
      </c>
      <c r="T2602" s="75">
        <v>7.2785000000000002</v>
      </c>
      <c r="U2602" s="76">
        <v>472623544.56234097</v>
      </c>
      <c r="V2602" s="77">
        <v>472623544.56234097</v>
      </c>
      <c r="W2602" s="77">
        <v>7864417229.2872601</v>
      </c>
      <c r="X2602" s="76">
        <v>7.4091718809999999E-4</v>
      </c>
      <c r="Y2602" s="71">
        <v>1</v>
      </c>
      <c r="Z2602" s="71">
        <v>0</v>
      </c>
      <c r="AA2602" s="71">
        <v>0</v>
      </c>
      <c r="AB2602" s="71">
        <v>0</v>
      </c>
      <c r="AC2602" s="73">
        <v>0.5</v>
      </c>
      <c r="AD2602" s="73">
        <v>0.5</v>
      </c>
      <c r="AE2602" s="1" t="s">
        <v>3324</v>
      </c>
      <c r="AF2602" s="1" t="s">
        <v>1450</v>
      </c>
      <c r="AG2602" s="1" t="s">
        <v>1585</v>
      </c>
      <c r="AI2602" s="2" t="str">
        <f>INDEX('ISO2-ISO3'!$D$1:$D$249, MATCH($N2602, 'ISO2-ISO3'!$C$1:$C$249, 0))</f>
        <v>CHN</v>
      </c>
      <c r="AJ2602" s="2" t="str">
        <f>INDEX('WB Country Groups'!$C$2:$C$219, MATCH($AI2602, 'WB Country Groups'!$B$2:$B$219, 0))</f>
        <v>East Asia &amp; Pacific</v>
      </c>
    </row>
    <row r="2603" spans="1:36">
      <c r="A2603" s="70">
        <v>45169</v>
      </c>
      <c r="B2603" s="70">
        <v>45169</v>
      </c>
      <c r="C2603" s="71">
        <v>892400</v>
      </c>
      <c r="D2603" s="1" t="s">
        <v>11113</v>
      </c>
      <c r="E2603" s="71">
        <v>7834102</v>
      </c>
      <c r="G2603" s="1" t="s">
        <v>11114</v>
      </c>
      <c r="H2603" s="72" t="s">
        <v>11115</v>
      </c>
      <c r="I2603" s="1" t="s">
        <v>11116</v>
      </c>
      <c r="J2603" s="73">
        <v>0.75</v>
      </c>
      <c r="K2603" s="73">
        <v>0.3</v>
      </c>
      <c r="L2603" s="73">
        <v>0.06</v>
      </c>
      <c r="M2603" s="1">
        <v>0.2</v>
      </c>
      <c r="N2603" s="1" t="s">
        <v>975</v>
      </c>
      <c r="O2603" s="1" t="s">
        <v>1462</v>
      </c>
      <c r="P2603" s="1">
        <v>15104020</v>
      </c>
      <c r="Q2603" s="73">
        <v>1599464642</v>
      </c>
      <c r="R2603" s="74">
        <v>39.9</v>
      </c>
      <c r="S2603" s="1" t="s">
        <v>3323</v>
      </c>
      <c r="T2603" s="75">
        <v>7.2785000000000002</v>
      </c>
      <c r="U2603" s="76">
        <v>526086192.61496198</v>
      </c>
      <c r="V2603" s="77">
        <v>526086192.61496198</v>
      </c>
      <c r="W2603" s="77">
        <v>8754031331.8976192</v>
      </c>
      <c r="X2603" s="76">
        <v>8.2472891380000002E-4</v>
      </c>
      <c r="Y2603" s="71">
        <v>1</v>
      </c>
      <c r="Z2603" s="71">
        <v>0</v>
      </c>
      <c r="AA2603" s="71">
        <v>0</v>
      </c>
      <c r="AB2603" s="71">
        <v>0</v>
      </c>
      <c r="AC2603" s="73">
        <v>0</v>
      </c>
      <c r="AD2603" s="73">
        <v>1</v>
      </c>
      <c r="AE2603" s="1" t="s">
        <v>3324</v>
      </c>
      <c r="AF2603" s="1" t="s">
        <v>1450</v>
      </c>
      <c r="AG2603" s="1" t="s">
        <v>1585</v>
      </c>
      <c r="AI2603" s="2" t="str">
        <f>INDEX('ISO2-ISO3'!$D$1:$D$249, MATCH($N2603, 'ISO2-ISO3'!$C$1:$C$249, 0))</f>
        <v>CHN</v>
      </c>
      <c r="AJ2603" s="2" t="str">
        <f>INDEX('WB Country Groups'!$C$2:$C$219, MATCH($AI2603, 'WB Country Groups'!$B$2:$B$219, 0))</f>
        <v>East Asia &amp; Pacific</v>
      </c>
    </row>
    <row r="2604" spans="1:36">
      <c r="A2604" s="70">
        <v>45169</v>
      </c>
      <c r="B2604" s="70">
        <v>45169</v>
      </c>
      <c r="C2604" s="71">
        <v>892400</v>
      </c>
      <c r="D2604" s="1" t="s">
        <v>11117</v>
      </c>
      <c r="E2604" s="71">
        <v>7834202</v>
      </c>
      <c r="G2604" s="1" t="s">
        <v>11118</v>
      </c>
      <c r="H2604" s="72" t="s">
        <v>11119</v>
      </c>
      <c r="I2604" s="1" t="s">
        <v>11120</v>
      </c>
      <c r="J2604" s="73">
        <v>0.35</v>
      </c>
      <c r="K2604" s="73">
        <v>0.3</v>
      </c>
      <c r="L2604" s="73">
        <v>0.06</v>
      </c>
      <c r="M2604" s="1">
        <v>0.2</v>
      </c>
      <c r="N2604" s="1" t="s">
        <v>975</v>
      </c>
      <c r="O2604" s="1" t="s">
        <v>1467</v>
      </c>
      <c r="P2604" s="1">
        <v>20201060</v>
      </c>
      <c r="Q2604" s="73">
        <v>926933050</v>
      </c>
      <c r="R2604" s="74">
        <v>37.700000000000003</v>
      </c>
      <c r="S2604" s="1" t="s">
        <v>3323</v>
      </c>
      <c r="T2604" s="75">
        <v>7.2785000000000002</v>
      </c>
      <c r="U2604" s="76">
        <v>288070695.76148897</v>
      </c>
      <c r="V2604" s="77">
        <v>288070695.76148897</v>
      </c>
      <c r="W2604" s="77">
        <v>4793472879.3448696</v>
      </c>
      <c r="X2604" s="76">
        <v>4.5159944389999999E-4</v>
      </c>
      <c r="Y2604" s="71">
        <v>1</v>
      </c>
      <c r="Z2604" s="71">
        <v>0</v>
      </c>
      <c r="AA2604" s="71">
        <v>0</v>
      </c>
      <c r="AB2604" s="71">
        <v>0</v>
      </c>
      <c r="AC2604" s="73">
        <v>0</v>
      </c>
      <c r="AD2604" s="73">
        <v>1</v>
      </c>
      <c r="AE2604" s="1" t="s">
        <v>3324</v>
      </c>
      <c r="AF2604" s="1" t="s">
        <v>1450</v>
      </c>
      <c r="AG2604" s="1" t="s">
        <v>1585</v>
      </c>
      <c r="AI2604" s="2" t="str">
        <f>INDEX('ISO2-ISO3'!$D$1:$D$249, MATCH($N2604, 'ISO2-ISO3'!$C$1:$C$249, 0))</f>
        <v>CHN</v>
      </c>
      <c r="AJ2604" s="2" t="str">
        <f>INDEX('WB Country Groups'!$C$2:$C$219, MATCH($AI2604, 'WB Country Groups'!$B$2:$B$219, 0))</f>
        <v>East Asia &amp; Pacific</v>
      </c>
    </row>
    <row r="2605" spans="1:36">
      <c r="A2605" s="70">
        <v>45169</v>
      </c>
      <c r="B2605" s="70">
        <v>45169</v>
      </c>
      <c r="C2605" s="71">
        <v>892400</v>
      </c>
      <c r="D2605" s="1" t="s">
        <v>11121</v>
      </c>
      <c r="E2605" s="71">
        <v>7855403</v>
      </c>
      <c r="G2605" s="1" t="s">
        <v>11122</v>
      </c>
      <c r="H2605" s="72" t="s">
        <v>11123</v>
      </c>
      <c r="I2605" s="1" t="s">
        <v>11124</v>
      </c>
      <c r="J2605" s="73">
        <v>0.55000000000000004</v>
      </c>
      <c r="K2605" s="73">
        <v>0.3</v>
      </c>
      <c r="L2605" s="73">
        <v>0.06</v>
      </c>
      <c r="M2605" s="1">
        <v>0.2</v>
      </c>
      <c r="N2605" s="1" t="s">
        <v>975</v>
      </c>
      <c r="O2605" s="1" t="s">
        <v>1484</v>
      </c>
      <c r="P2605" s="1">
        <v>40203020</v>
      </c>
      <c r="Q2605" s="73">
        <v>7469482864</v>
      </c>
      <c r="R2605" s="74">
        <v>9.9600000000000009</v>
      </c>
      <c r="S2605" s="1" t="s">
        <v>3323</v>
      </c>
      <c r="T2605" s="75">
        <v>7.2785000000000002</v>
      </c>
      <c r="U2605" s="76">
        <v>613280615.44636905</v>
      </c>
      <c r="V2605" s="77">
        <v>613280615.44636905</v>
      </c>
      <c r="W2605" s="77">
        <v>10776040022.4478</v>
      </c>
      <c r="X2605" s="76">
        <v>9.6142089060000005E-4</v>
      </c>
      <c r="Y2605" s="71">
        <v>1</v>
      </c>
      <c r="Z2605" s="71">
        <v>0</v>
      </c>
      <c r="AA2605" s="71">
        <v>0</v>
      </c>
      <c r="AB2605" s="71">
        <v>0</v>
      </c>
      <c r="AC2605" s="73">
        <v>1</v>
      </c>
      <c r="AD2605" s="73">
        <v>0</v>
      </c>
      <c r="AE2605" s="1" t="s">
        <v>3324</v>
      </c>
      <c r="AF2605" s="1" t="s">
        <v>1450</v>
      </c>
      <c r="AG2605" s="1" t="s">
        <v>1585</v>
      </c>
      <c r="AI2605" s="2" t="str">
        <f>INDEX('ISO2-ISO3'!$D$1:$D$249, MATCH($N2605, 'ISO2-ISO3'!$C$1:$C$249, 0))</f>
        <v>CHN</v>
      </c>
      <c r="AJ2605" s="2" t="str">
        <f>INDEX('WB Country Groups'!$C$2:$C$219, MATCH($AI2605, 'WB Country Groups'!$B$2:$B$219, 0))</f>
        <v>East Asia &amp; Pacific</v>
      </c>
    </row>
    <row r="2606" spans="1:36">
      <c r="A2606" s="70">
        <v>45169</v>
      </c>
      <c r="B2606" s="70">
        <v>45169</v>
      </c>
      <c r="C2606" s="71">
        <v>892400</v>
      </c>
      <c r="D2606" s="1" t="s">
        <v>11125</v>
      </c>
      <c r="E2606" s="71">
        <v>7859902</v>
      </c>
      <c r="G2606" s="1" t="s">
        <v>11126</v>
      </c>
      <c r="H2606" s="72" t="s">
        <v>11127</v>
      </c>
      <c r="I2606" s="1" t="s">
        <v>11128</v>
      </c>
      <c r="J2606" s="73">
        <v>0.45</v>
      </c>
      <c r="K2606" s="73">
        <v>0.3</v>
      </c>
      <c r="L2606" s="73">
        <v>0.06</v>
      </c>
      <c r="M2606" s="1">
        <v>0.2</v>
      </c>
      <c r="N2606" s="1" t="s">
        <v>975</v>
      </c>
      <c r="O2606" s="1" t="s">
        <v>1499</v>
      </c>
      <c r="P2606" s="1">
        <v>30101010</v>
      </c>
      <c r="Q2606" s="73">
        <v>1010386902</v>
      </c>
      <c r="R2606" s="74">
        <v>35.56</v>
      </c>
      <c r="S2606" s="1" t="s">
        <v>3323</v>
      </c>
      <c r="T2606" s="75">
        <v>7.2785000000000002</v>
      </c>
      <c r="U2606" s="76">
        <v>296182110.88922203</v>
      </c>
      <c r="V2606" s="77">
        <v>296182110.88922203</v>
      </c>
      <c r="W2606" s="77">
        <v>4928446165.4165897</v>
      </c>
      <c r="X2606" s="76">
        <v>4.6431545629999998E-4</v>
      </c>
      <c r="Y2606" s="71">
        <v>0</v>
      </c>
      <c r="Z2606" s="71">
        <v>1</v>
      </c>
      <c r="AA2606" s="71">
        <v>0</v>
      </c>
      <c r="AB2606" s="71">
        <v>0</v>
      </c>
      <c r="AC2606" s="73">
        <v>0</v>
      </c>
      <c r="AD2606" s="73">
        <v>1</v>
      </c>
      <c r="AE2606" s="1" t="s">
        <v>3324</v>
      </c>
      <c r="AF2606" s="1" t="s">
        <v>1450</v>
      </c>
      <c r="AG2606" s="1" t="s">
        <v>1585</v>
      </c>
      <c r="AI2606" s="2" t="str">
        <f>INDEX('ISO2-ISO3'!$D$1:$D$249, MATCH($N2606, 'ISO2-ISO3'!$C$1:$C$249, 0))</f>
        <v>CHN</v>
      </c>
      <c r="AJ2606" s="2" t="str">
        <f>INDEX('WB Country Groups'!$C$2:$C$219, MATCH($AI2606, 'WB Country Groups'!$B$2:$B$219, 0))</f>
        <v>East Asia &amp; Pacific</v>
      </c>
    </row>
    <row r="2607" spans="1:36">
      <c r="A2607" s="70">
        <v>45169</v>
      </c>
      <c r="B2607" s="70">
        <v>45169</v>
      </c>
      <c r="C2607" s="71">
        <v>892400</v>
      </c>
      <c r="D2607" s="1" t="s">
        <v>11129</v>
      </c>
      <c r="E2607" s="71">
        <v>7861001</v>
      </c>
      <c r="G2607" s="1" t="s">
        <v>11130</v>
      </c>
      <c r="H2607" s="72" t="s">
        <v>11131</v>
      </c>
      <c r="I2607" s="1" t="s">
        <v>11132</v>
      </c>
      <c r="J2607" s="73">
        <v>0.35</v>
      </c>
      <c r="K2607" s="73">
        <v>0.35</v>
      </c>
      <c r="L2607" s="73">
        <v>0.35</v>
      </c>
      <c r="M2607" s="1">
        <v>1</v>
      </c>
      <c r="N2607" s="1" t="s">
        <v>975</v>
      </c>
      <c r="O2607" s="1" t="s">
        <v>1564</v>
      </c>
      <c r="P2607" s="1">
        <v>60201030</v>
      </c>
      <c r="Q2607" s="73">
        <v>1738020891</v>
      </c>
      <c r="R2607" s="74">
        <v>19.96</v>
      </c>
      <c r="S2607" s="1" t="s">
        <v>1565</v>
      </c>
      <c r="T2607" s="75">
        <v>7.8417500000000002</v>
      </c>
      <c r="U2607" s="76">
        <v>1548355143.2430301</v>
      </c>
      <c r="V2607" s="77">
        <v>1548355143.2430301</v>
      </c>
      <c r="W2607" s="77">
        <v>4423871837.8372202</v>
      </c>
      <c r="X2607" s="76">
        <v>2.4273080597000001E-3</v>
      </c>
      <c r="Y2607" s="71">
        <v>0</v>
      </c>
      <c r="Z2607" s="71">
        <v>1</v>
      </c>
      <c r="AA2607" s="71">
        <v>0</v>
      </c>
      <c r="AB2607" s="71">
        <v>0</v>
      </c>
      <c r="AC2607" s="73">
        <v>0</v>
      </c>
      <c r="AD2607" s="73">
        <v>1</v>
      </c>
      <c r="AE2607" s="1" t="s">
        <v>1566</v>
      </c>
      <c r="AF2607" s="1" t="s">
        <v>1450</v>
      </c>
      <c r="AG2607" s="1" t="s">
        <v>3271</v>
      </c>
      <c r="AI2607" s="2" t="str">
        <f>INDEX('ISO2-ISO3'!$D$1:$D$249, MATCH($N2607, 'ISO2-ISO3'!$C$1:$C$249, 0))</f>
        <v>CHN</v>
      </c>
      <c r="AJ2607" s="2" t="str">
        <f>INDEX('WB Country Groups'!$C$2:$C$219, MATCH($AI2607, 'WB Country Groups'!$B$2:$B$219, 0))</f>
        <v>East Asia &amp; Pacific</v>
      </c>
    </row>
    <row r="2608" spans="1:36">
      <c r="A2608" s="70">
        <v>45169</v>
      </c>
      <c r="B2608" s="70">
        <v>45169</v>
      </c>
      <c r="C2608" s="71">
        <v>892400</v>
      </c>
      <c r="D2608" s="1" t="s">
        <v>11133</v>
      </c>
      <c r="E2608" s="71">
        <v>7879401</v>
      </c>
      <c r="G2608" s="1" t="s">
        <v>11134</v>
      </c>
      <c r="H2608" s="72" t="s">
        <v>11135</v>
      </c>
      <c r="I2608" s="1" t="s">
        <v>11136</v>
      </c>
      <c r="J2608" s="73">
        <v>0.7</v>
      </c>
      <c r="K2608" s="73">
        <v>0.7</v>
      </c>
      <c r="L2608" s="73">
        <v>0.7</v>
      </c>
      <c r="M2608" s="1">
        <v>1</v>
      </c>
      <c r="N2608" s="1" t="s">
        <v>945</v>
      </c>
      <c r="O2608" s="1" t="s">
        <v>1467</v>
      </c>
      <c r="P2608" s="1">
        <v>20304010</v>
      </c>
      <c r="Q2608" s="73">
        <v>1854158791</v>
      </c>
      <c r="R2608" s="74">
        <v>22.35</v>
      </c>
      <c r="S2608" s="1" t="s">
        <v>3542</v>
      </c>
      <c r="T2608" s="75">
        <v>4.9509499999999997</v>
      </c>
      <c r="U2608" s="76">
        <v>5859141030.5486803</v>
      </c>
      <c r="V2608" s="77">
        <v>5859141030.5486803</v>
      </c>
      <c r="W2608" s="77">
        <v>8370201472.2124004</v>
      </c>
      <c r="X2608" s="76">
        <v>9.1851926274999999E-3</v>
      </c>
      <c r="Y2608" s="71">
        <v>0</v>
      </c>
      <c r="Z2608" s="71">
        <v>1</v>
      </c>
      <c r="AA2608" s="71">
        <v>0</v>
      </c>
      <c r="AB2608" s="71">
        <v>0</v>
      </c>
      <c r="AC2608" s="73">
        <v>0</v>
      </c>
      <c r="AD2608" s="73">
        <v>1</v>
      </c>
      <c r="AE2608" s="1" t="s">
        <v>3543</v>
      </c>
      <c r="AF2608" s="1" t="s">
        <v>3544</v>
      </c>
      <c r="AG2608" s="1" t="s">
        <v>1451</v>
      </c>
      <c r="AI2608" s="2" t="str">
        <f>INDEX('ISO2-ISO3'!$D$1:$D$249, MATCH($N2608, 'ISO2-ISO3'!$C$1:$C$249, 0))</f>
        <v>BRA</v>
      </c>
      <c r="AJ2608" s="2" t="str">
        <f>INDEX('WB Country Groups'!$C$2:$C$219, MATCH($AI2608, 'WB Country Groups'!$B$2:$B$219, 0))</f>
        <v>Latin America &amp; Caribbean</v>
      </c>
    </row>
    <row r="2609" spans="1:36">
      <c r="A2609" s="70">
        <v>45169</v>
      </c>
      <c r="B2609" s="70">
        <v>45169</v>
      </c>
      <c r="C2609" s="71">
        <v>892400</v>
      </c>
      <c r="D2609" s="1" t="s">
        <v>11137</v>
      </c>
      <c r="E2609" s="71">
        <v>7883401</v>
      </c>
      <c r="G2609" s="1" t="s">
        <v>11138</v>
      </c>
      <c r="H2609" s="72" t="s">
        <v>11139</v>
      </c>
      <c r="I2609" s="1" t="s">
        <v>11140</v>
      </c>
      <c r="J2609" s="73">
        <v>1</v>
      </c>
      <c r="K2609" s="73">
        <v>1</v>
      </c>
      <c r="L2609" s="73">
        <v>1</v>
      </c>
      <c r="M2609" s="1">
        <v>1</v>
      </c>
      <c r="N2609" s="1" t="s">
        <v>908</v>
      </c>
      <c r="O2609" s="1" t="s">
        <v>1462</v>
      </c>
      <c r="P2609" s="1">
        <v>15104020</v>
      </c>
      <c r="Q2609" s="73">
        <v>4561350774</v>
      </c>
      <c r="R2609" s="74">
        <v>3.4</v>
      </c>
      <c r="S2609" s="1" t="s">
        <v>1578</v>
      </c>
      <c r="T2609" s="75">
        <v>1.54404385084536</v>
      </c>
      <c r="U2609" s="76">
        <v>10044140017.8557</v>
      </c>
      <c r="V2609" s="77">
        <v>10044140017.8557</v>
      </c>
      <c r="W2609" s="77">
        <v>10044140017.8557</v>
      </c>
      <c r="X2609" s="76">
        <v>1.57458849959E-2</v>
      </c>
      <c r="Y2609" s="71">
        <v>0</v>
      </c>
      <c r="Z2609" s="71">
        <v>1</v>
      </c>
      <c r="AA2609" s="71">
        <v>0</v>
      </c>
      <c r="AB2609" s="71">
        <v>0</v>
      </c>
      <c r="AC2609" s="73">
        <v>1</v>
      </c>
      <c r="AD2609" s="73">
        <v>0</v>
      </c>
      <c r="AE2609" s="1" t="s">
        <v>1579</v>
      </c>
      <c r="AF2609" s="1" t="s">
        <v>1450</v>
      </c>
      <c r="AG2609" s="1" t="s">
        <v>1451</v>
      </c>
      <c r="AI2609" s="2" t="str">
        <f>INDEX('ISO2-ISO3'!$D$1:$D$249, MATCH($N2609, 'ISO2-ISO3'!$C$1:$C$249, 0))</f>
        <v>AUS</v>
      </c>
      <c r="AJ2609" s="2" t="str">
        <f>INDEX('WB Country Groups'!$C$2:$C$219, MATCH($AI2609, 'WB Country Groups'!$B$2:$B$219, 0))</f>
        <v>East Asia &amp; Pacific</v>
      </c>
    </row>
    <row r="2610" spans="1:36">
      <c r="A2610" s="70">
        <v>45169</v>
      </c>
      <c r="B2610" s="70">
        <v>45169</v>
      </c>
      <c r="C2610" s="71">
        <v>892400</v>
      </c>
      <c r="D2610" s="1" t="s">
        <v>11141</v>
      </c>
      <c r="E2610" s="71">
        <v>7888001</v>
      </c>
      <c r="F2610" s="1">
        <v>380237107</v>
      </c>
      <c r="G2610" s="1" t="s">
        <v>11142</v>
      </c>
      <c r="H2610" s="72" t="s">
        <v>11143</v>
      </c>
      <c r="I2610" s="1" t="s">
        <v>11144</v>
      </c>
      <c r="J2610" s="73">
        <v>0.95</v>
      </c>
      <c r="K2610" s="73">
        <v>0.95</v>
      </c>
      <c r="L2610" s="73">
        <v>0.95</v>
      </c>
      <c r="M2610" s="1">
        <v>1</v>
      </c>
      <c r="N2610" s="1" t="s">
        <v>1375</v>
      </c>
      <c r="O2610" s="1" t="s">
        <v>1474</v>
      </c>
      <c r="P2610" s="1">
        <v>45102030</v>
      </c>
      <c r="Q2610" s="73">
        <v>153525967</v>
      </c>
      <c r="R2610" s="74">
        <v>72.510000000000005</v>
      </c>
      <c r="S2610" s="1" t="s">
        <v>1448</v>
      </c>
      <c r="T2610" s="75">
        <v>1</v>
      </c>
      <c r="U2610" s="76">
        <v>10575559473.811501</v>
      </c>
      <c r="V2610" s="77">
        <v>10575559473.811501</v>
      </c>
      <c r="W2610" s="77">
        <v>11132167867.17</v>
      </c>
      <c r="X2610" s="76">
        <v>1.6578974700199998E-2</v>
      </c>
      <c r="Y2610" s="71">
        <v>0</v>
      </c>
      <c r="Z2610" s="71">
        <v>1</v>
      </c>
      <c r="AA2610" s="71">
        <v>0</v>
      </c>
      <c r="AB2610" s="71">
        <v>0</v>
      </c>
      <c r="AC2610" s="73">
        <v>0</v>
      </c>
      <c r="AD2610" s="73">
        <v>1</v>
      </c>
      <c r="AE2610" s="1" t="s">
        <v>1449</v>
      </c>
      <c r="AF2610" s="1" t="s">
        <v>1450</v>
      </c>
      <c r="AG2610" s="1" t="s">
        <v>1585</v>
      </c>
      <c r="AI2610" s="2" t="str">
        <f>INDEX('ISO2-ISO3'!$D$1:$D$249, MATCH($N2610, 'ISO2-ISO3'!$C$1:$C$249, 0))</f>
        <v>USA</v>
      </c>
      <c r="AJ2610" s="2" t="str">
        <f>INDEX('WB Country Groups'!$C$2:$C$219, MATCH($AI2610, 'WB Country Groups'!$B$2:$B$219, 0))</f>
        <v>North America</v>
      </c>
    </row>
    <row r="2611" spans="1:36">
      <c r="A2611" s="70">
        <v>45169</v>
      </c>
      <c r="B2611" s="70">
        <v>45169</v>
      </c>
      <c r="C2611" s="71">
        <v>892400</v>
      </c>
      <c r="D2611" s="1" t="s">
        <v>11145</v>
      </c>
      <c r="E2611" s="71">
        <v>7888101</v>
      </c>
      <c r="F2611" s="1" t="s">
        <v>11146</v>
      </c>
      <c r="G2611" s="1" t="s">
        <v>11147</v>
      </c>
      <c r="H2611" s="72" t="s">
        <v>11148</v>
      </c>
      <c r="I2611" s="1" t="s">
        <v>11149</v>
      </c>
      <c r="J2611" s="73">
        <v>1</v>
      </c>
      <c r="K2611" s="73">
        <v>1</v>
      </c>
      <c r="L2611" s="73">
        <v>1</v>
      </c>
      <c r="M2611" s="1">
        <v>1</v>
      </c>
      <c r="N2611" s="1" t="s">
        <v>1375</v>
      </c>
      <c r="O2611" s="1" t="s">
        <v>1474</v>
      </c>
      <c r="P2611" s="1">
        <v>45301010</v>
      </c>
      <c r="Q2611" s="73">
        <v>56146608</v>
      </c>
      <c r="R2611" s="74">
        <v>162.57</v>
      </c>
      <c r="S2611" s="1" t="s">
        <v>1448</v>
      </c>
      <c r="T2611" s="75">
        <v>1</v>
      </c>
      <c r="U2611" s="76">
        <v>9127754062.5599995</v>
      </c>
      <c r="V2611" s="77">
        <v>9127754062.5599995</v>
      </c>
      <c r="W2611" s="77">
        <v>9127754062.5599995</v>
      </c>
      <c r="X2611" s="76">
        <v>1.43092953189E-2</v>
      </c>
      <c r="Y2611" s="71">
        <v>0</v>
      </c>
      <c r="Z2611" s="71">
        <v>1</v>
      </c>
      <c r="AA2611" s="71">
        <v>0</v>
      </c>
      <c r="AB2611" s="71">
        <v>0</v>
      </c>
      <c r="AC2611" s="73">
        <v>0</v>
      </c>
      <c r="AD2611" s="73">
        <v>1</v>
      </c>
      <c r="AE2611" s="1" t="s">
        <v>1475</v>
      </c>
      <c r="AF2611" s="1" t="s">
        <v>1450</v>
      </c>
      <c r="AG2611" s="1" t="s">
        <v>1451</v>
      </c>
      <c r="AI2611" s="2" t="str">
        <f>INDEX('ISO2-ISO3'!$D$1:$D$249, MATCH($N2611, 'ISO2-ISO3'!$C$1:$C$249, 0))</f>
        <v>USA</v>
      </c>
      <c r="AJ2611" s="2" t="str">
        <f>INDEX('WB Country Groups'!$C$2:$C$219, MATCH($AI2611, 'WB Country Groups'!$B$2:$B$219, 0))</f>
        <v>North America</v>
      </c>
    </row>
    <row r="2612" spans="1:36">
      <c r="A2612" s="70">
        <v>45169</v>
      </c>
      <c r="B2612" s="70">
        <v>45169</v>
      </c>
      <c r="C2612" s="71">
        <v>892400</v>
      </c>
      <c r="D2612" s="1" t="s">
        <v>11150</v>
      </c>
      <c r="E2612" s="71">
        <v>7899401</v>
      </c>
      <c r="G2612" s="1" t="s">
        <v>11151</v>
      </c>
      <c r="H2612" s="72" t="s">
        <v>11152</v>
      </c>
      <c r="I2612" s="1" t="s">
        <v>11153</v>
      </c>
      <c r="J2612" s="73">
        <v>0.55000000000000004</v>
      </c>
      <c r="K2612" s="73">
        <v>0.55000000000000004</v>
      </c>
      <c r="L2612" s="73">
        <v>0.55000000000000004</v>
      </c>
      <c r="M2612" s="1">
        <v>1</v>
      </c>
      <c r="N2612" s="1" t="s">
        <v>1091</v>
      </c>
      <c r="O2612" s="1" t="s">
        <v>1564</v>
      </c>
      <c r="P2612" s="1">
        <v>60201030</v>
      </c>
      <c r="Q2612" s="73">
        <v>3592671333</v>
      </c>
      <c r="R2612" s="74">
        <v>43.3</v>
      </c>
      <c r="S2612" s="1" t="s">
        <v>1565</v>
      </c>
      <c r="T2612" s="75">
        <v>7.8417500000000002</v>
      </c>
      <c r="U2612" s="76">
        <v>10910761984.9389</v>
      </c>
      <c r="V2612" s="77">
        <v>10910761984.9389</v>
      </c>
      <c r="W2612" s="77">
        <v>19837749063.525398</v>
      </c>
      <c r="X2612" s="76">
        <v>1.7104461220800001E-2</v>
      </c>
      <c r="Y2612" s="71">
        <v>1</v>
      </c>
      <c r="Z2612" s="71">
        <v>0</v>
      </c>
      <c r="AA2612" s="71">
        <v>0</v>
      </c>
      <c r="AB2612" s="71">
        <v>0</v>
      </c>
      <c r="AC2612" s="73">
        <v>1</v>
      </c>
      <c r="AD2612" s="73">
        <v>0</v>
      </c>
      <c r="AE2612" s="1" t="s">
        <v>1566</v>
      </c>
      <c r="AF2612" s="1" t="s">
        <v>1450</v>
      </c>
      <c r="AG2612" s="1" t="s">
        <v>1451</v>
      </c>
      <c r="AI2612" s="2" t="str">
        <f>INDEX('ISO2-ISO3'!$D$1:$D$249, MATCH($N2612, 'ISO2-ISO3'!$C$1:$C$249, 0))</f>
        <v>HKG</v>
      </c>
      <c r="AJ2612" s="2" t="str">
        <f>INDEX('WB Country Groups'!$C$2:$C$219, MATCH($AI2612, 'WB Country Groups'!$B$2:$B$219, 0))</f>
        <v>East Asia &amp; Pacific</v>
      </c>
    </row>
    <row r="2613" spans="1:36">
      <c r="A2613" s="70">
        <v>45169</v>
      </c>
      <c r="B2613" s="70">
        <v>45169</v>
      </c>
      <c r="C2613" s="71">
        <v>892400</v>
      </c>
      <c r="D2613" s="1" t="s">
        <v>11154</v>
      </c>
      <c r="E2613" s="71">
        <v>7914702</v>
      </c>
      <c r="G2613" s="1" t="s">
        <v>11155</v>
      </c>
      <c r="H2613" s="72" t="s">
        <v>11156</v>
      </c>
      <c r="I2613" s="1" t="s">
        <v>11157</v>
      </c>
      <c r="J2613" s="73">
        <v>0.4</v>
      </c>
      <c r="K2613" s="73">
        <v>0.3</v>
      </c>
      <c r="L2613" s="73">
        <v>0.06</v>
      </c>
      <c r="M2613" s="1">
        <v>0.2</v>
      </c>
      <c r="N2613" s="1" t="s">
        <v>975</v>
      </c>
      <c r="O2613" s="1" t="s">
        <v>1455</v>
      </c>
      <c r="P2613" s="1">
        <v>25101010</v>
      </c>
      <c r="Q2613" s="73">
        <v>1102048168</v>
      </c>
      <c r="R2613" s="74">
        <v>77.91</v>
      </c>
      <c r="S2613" s="1" t="s">
        <v>3323</v>
      </c>
      <c r="T2613" s="75">
        <v>7.2785000000000002</v>
      </c>
      <c r="U2613" s="76">
        <v>707787918.68280494</v>
      </c>
      <c r="V2613" s="77">
        <v>707787918.68280494</v>
      </c>
      <c r="W2613" s="77">
        <v>11777533232.1308</v>
      </c>
      <c r="X2613" s="76">
        <v>1.1095770419E-3</v>
      </c>
      <c r="Y2613" s="71">
        <v>1</v>
      </c>
      <c r="Z2613" s="71">
        <v>0</v>
      </c>
      <c r="AA2613" s="71">
        <v>0</v>
      </c>
      <c r="AB2613" s="71">
        <v>0</v>
      </c>
      <c r="AC2613" s="73">
        <v>0</v>
      </c>
      <c r="AD2613" s="73">
        <v>1</v>
      </c>
      <c r="AE2613" s="1" t="s">
        <v>3324</v>
      </c>
      <c r="AF2613" s="1" t="s">
        <v>1450</v>
      </c>
      <c r="AG2613" s="1" t="s">
        <v>1585</v>
      </c>
      <c r="AI2613" s="2" t="str">
        <f>INDEX('ISO2-ISO3'!$D$1:$D$249, MATCH($N2613, 'ISO2-ISO3'!$C$1:$C$249, 0))</f>
        <v>CHN</v>
      </c>
      <c r="AJ2613" s="2" t="str">
        <f>INDEX('WB Country Groups'!$C$2:$C$219, MATCH($AI2613, 'WB Country Groups'!$B$2:$B$219, 0))</f>
        <v>East Asia &amp; Pacific</v>
      </c>
    </row>
    <row r="2614" spans="1:36">
      <c r="A2614" s="70">
        <v>45169</v>
      </c>
      <c r="B2614" s="70">
        <v>45169</v>
      </c>
      <c r="C2614" s="71">
        <v>892400</v>
      </c>
      <c r="D2614" s="1" t="s">
        <v>11158</v>
      </c>
      <c r="E2614" s="71">
        <v>7915202</v>
      </c>
      <c r="G2614" s="1" t="s">
        <v>11159</v>
      </c>
      <c r="H2614" s="72" t="s">
        <v>11160</v>
      </c>
      <c r="I2614" s="1" t="s">
        <v>11161</v>
      </c>
      <c r="J2614" s="73">
        <v>0.4</v>
      </c>
      <c r="K2614" s="73">
        <v>0.3</v>
      </c>
      <c r="L2614" s="73">
        <v>0.06</v>
      </c>
      <c r="M2614" s="1">
        <v>0.2</v>
      </c>
      <c r="N2614" s="1" t="s">
        <v>975</v>
      </c>
      <c r="O2614" s="1" t="s">
        <v>1467</v>
      </c>
      <c r="P2614" s="1">
        <v>20106010</v>
      </c>
      <c r="Q2614" s="73">
        <v>506347879</v>
      </c>
      <c r="R2614" s="74">
        <v>53.13</v>
      </c>
      <c r="S2614" s="1" t="s">
        <v>3323</v>
      </c>
      <c r="T2614" s="75">
        <v>7.2785000000000002</v>
      </c>
      <c r="U2614" s="76">
        <v>221767640.12862501</v>
      </c>
      <c r="V2614" s="77">
        <v>221767640.12862501</v>
      </c>
      <c r="W2614" s="77">
        <v>3690195442.0002198</v>
      </c>
      <c r="X2614" s="76">
        <v>3.4765821179999999E-4</v>
      </c>
      <c r="Y2614" s="71">
        <v>0</v>
      </c>
      <c r="Z2614" s="71">
        <v>1</v>
      </c>
      <c r="AA2614" s="71">
        <v>0</v>
      </c>
      <c r="AB2614" s="71">
        <v>0</v>
      </c>
      <c r="AC2614" s="73">
        <v>0</v>
      </c>
      <c r="AD2614" s="73">
        <v>1</v>
      </c>
      <c r="AE2614" s="1" t="s">
        <v>3324</v>
      </c>
      <c r="AF2614" s="1" t="s">
        <v>1450</v>
      </c>
      <c r="AG2614" s="1" t="s">
        <v>1585</v>
      </c>
      <c r="AI2614" s="2" t="str">
        <f>INDEX('ISO2-ISO3'!$D$1:$D$249, MATCH($N2614, 'ISO2-ISO3'!$C$1:$C$249, 0))</f>
        <v>CHN</v>
      </c>
      <c r="AJ2614" s="2" t="str">
        <f>INDEX('WB Country Groups'!$C$2:$C$219, MATCH($AI2614, 'WB Country Groups'!$B$2:$B$219, 0))</f>
        <v>East Asia &amp; Pacific</v>
      </c>
    </row>
    <row r="2615" spans="1:36">
      <c r="A2615" s="70">
        <v>45169</v>
      </c>
      <c r="B2615" s="70">
        <v>45169</v>
      </c>
      <c r="C2615" s="71">
        <v>892400</v>
      </c>
      <c r="D2615" s="1" t="s">
        <v>11162</v>
      </c>
      <c r="E2615" s="71">
        <v>7921501</v>
      </c>
      <c r="G2615" s="1" t="s">
        <v>11163</v>
      </c>
      <c r="H2615" s="72" t="s">
        <v>11164</v>
      </c>
      <c r="I2615" s="1" t="s">
        <v>11165</v>
      </c>
      <c r="J2615" s="73">
        <v>0.85</v>
      </c>
      <c r="K2615" s="73">
        <v>0.85</v>
      </c>
      <c r="L2615" s="73">
        <v>0.85</v>
      </c>
      <c r="M2615" s="1">
        <v>1</v>
      </c>
      <c r="N2615" s="1" t="s">
        <v>1322</v>
      </c>
      <c r="O2615" s="1" t="s">
        <v>1455</v>
      </c>
      <c r="P2615" s="1">
        <v>25301010</v>
      </c>
      <c r="Q2615" s="73">
        <v>215604777</v>
      </c>
      <c r="R2615" s="74">
        <v>1186.2</v>
      </c>
      <c r="S2615" s="1" t="s">
        <v>1613</v>
      </c>
      <c r="T2615" s="75">
        <v>10.9499</v>
      </c>
      <c r="U2615" s="76">
        <v>19852951032.044998</v>
      </c>
      <c r="V2615" s="77">
        <v>19852951032.044998</v>
      </c>
      <c r="W2615" s="77">
        <v>23356412978.876499</v>
      </c>
      <c r="X2615" s="76">
        <v>3.1122852053299999E-2</v>
      </c>
      <c r="Y2615" s="71">
        <v>1</v>
      </c>
      <c r="Z2615" s="71">
        <v>0</v>
      </c>
      <c r="AA2615" s="71">
        <v>0</v>
      </c>
      <c r="AB2615" s="71">
        <v>0</v>
      </c>
      <c r="AC2615" s="73">
        <v>0</v>
      </c>
      <c r="AD2615" s="73">
        <v>1</v>
      </c>
      <c r="AE2615" s="1" t="s">
        <v>1614</v>
      </c>
      <c r="AF2615" s="1" t="s">
        <v>1450</v>
      </c>
      <c r="AG2615" s="1" t="s">
        <v>1451</v>
      </c>
      <c r="AI2615" s="2" t="str">
        <f>INDEX('ISO2-ISO3'!$D$1:$D$249, MATCH($N2615, 'ISO2-ISO3'!$C$1:$C$249, 0))</f>
        <v>SWE</v>
      </c>
      <c r="AJ2615" s="2" t="str">
        <f>INDEX('WB Country Groups'!$C$2:$C$219, MATCH($AI2615, 'WB Country Groups'!$B$2:$B$219, 0))</f>
        <v>Europe &amp; Central Asia</v>
      </c>
    </row>
    <row r="2616" spans="1:36">
      <c r="A2616" s="70">
        <v>45169</v>
      </c>
      <c r="B2616" s="70">
        <v>45169</v>
      </c>
      <c r="C2616" s="71">
        <v>892400</v>
      </c>
      <c r="D2616" s="1" t="s">
        <v>11166</v>
      </c>
      <c r="E2616" s="71">
        <v>7922901</v>
      </c>
      <c r="G2616" s="1" t="s">
        <v>11167</v>
      </c>
      <c r="H2616" s="72" t="s">
        <v>11168</v>
      </c>
      <c r="I2616" s="1" t="s">
        <v>11169</v>
      </c>
      <c r="J2616" s="73">
        <v>1</v>
      </c>
      <c r="K2616" s="73">
        <v>1</v>
      </c>
      <c r="L2616" s="73">
        <v>1</v>
      </c>
      <c r="M2616" s="1">
        <v>1</v>
      </c>
      <c r="N2616" s="1" t="s">
        <v>1369</v>
      </c>
      <c r="O2616" s="1" t="s">
        <v>1692</v>
      </c>
      <c r="P2616" s="1">
        <v>50203010</v>
      </c>
      <c r="Q2616" s="73">
        <v>918611435</v>
      </c>
      <c r="R2616" s="74">
        <v>6.0640000000000001</v>
      </c>
      <c r="S2616" s="1" t="s">
        <v>1669</v>
      </c>
      <c r="T2616" s="75">
        <v>0.78917255257862096</v>
      </c>
      <c r="U2616" s="76">
        <v>7058608061.8725595</v>
      </c>
      <c r="V2616" s="77">
        <v>7058608061.8725595</v>
      </c>
      <c r="W2616" s="77">
        <v>7058608061.8725595</v>
      </c>
      <c r="X2616" s="76">
        <v>1.10655596771E-2</v>
      </c>
      <c r="Y2616" s="71">
        <v>0</v>
      </c>
      <c r="Z2616" s="71">
        <v>1</v>
      </c>
      <c r="AA2616" s="71">
        <v>0</v>
      </c>
      <c r="AB2616" s="71">
        <v>0</v>
      </c>
      <c r="AC2616" s="73">
        <v>0</v>
      </c>
      <c r="AD2616" s="73">
        <v>1</v>
      </c>
      <c r="AE2616" s="1" t="s">
        <v>1670</v>
      </c>
      <c r="AF2616" s="1" t="s">
        <v>1450</v>
      </c>
      <c r="AG2616" s="1" t="s">
        <v>1451</v>
      </c>
      <c r="AI2616" s="2" t="str">
        <f>INDEX('ISO2-ISO3'!$D$1:$D$249, MATCH($N2616, 'ISO2-ISO3'!$C$1:$C$249, 0))</f>
        <v>GBR</v>
      </c>
      <c r="AJ2616" s="2" t="str">
        <f>INDEX('WB Country Groups'!$C$2:$C$219, MATCH($AI2616, 'WB Country Groups'!$B$2:$B$219, 0))</f>
        <v>Europe &amp; Central Asia</v>
      </c>
    </row>
    <row r="2617" spans="1:36">
      <c r="A2617" s="70">
        <v>45169</v>
      </c>
      <c r="B2617" s="70">
        <v>45169</v>
      </c>
      <c r="C2617" s="71">
        <v>892400</v>
      </c>
      <c r="D2617" s="1" t="s">
        <v>11170</v>
      </c>
      <c r="E2617" s="71">
        <v>7926701</v>
      </c>
      <c r="F2617" s="1" t="s">
        <v>11171</v>
      </c>
      <c r="G2617" s="1" t="s">
        <v>11172</v>
      </c>
      <c r="H2617" s="72" t="s">
        <v>11173</v>
      </c>
      <c r="I2617" s="1" t="s">
        <v>11174</v>
      </c>
      <c r="J2617" s="73">
        <v>1</v>
      </c>
      <c r="K2617" s="73">
        <v>1</v>
      </c>
      <c r="L2617" s="73">
        <v>1</v>
      </c>
      <c r="M2617" s="1">
        <v>1</v>
      </c>
      <c r="N2617" s="1" t="s">
        <v>1375</v>
      </c>
      <c r="O2617" s="1" t="s">
        <v>1455</v>
      </c>
      <c r="P2617" s="1">
        <v>25503030</v>
      </c>
      <c r="Q2617" s="73">
        <v>124649062</v>
      </c>
      <c r="R2617" s="74">
        <v>73.569999999999993</v>
      </c>
      <c r="S2617" s="1" t="s">
        <v>1448</v>
      </c>
      <c r="T2617" s="75">
        <v>1</v>
      </c>
      <c r="U2617" s="76">
        <v>9170431491.3400002</v>
      </c>
      <c r="V2617" s="77">
        <v>9170431491.3400002</v>
      </c>
      <c r="W2617" s="77">
        <v>9170431491.3400002</v>
      </c>
      <c r="X2617" s="76">
        <v>1.43761993927E-2</v>
      </c>
      <c r="Y2617" s="71">
        <v>0</v>
      </c>
      <c r="Z2617" s="71">
        <v>1</v>
      </c>
      <c r="AA2617" s="71">
        <v>0</v>
      </c>
      <c r="AB2617" s="71">
        <v>0</v>
      </c>
      <c r="AC2617" s="73">
        <v>0</v>
      </c>
      <c r="AD2617" s="73">
        <v>1</v>
      </c>
      <c r="AE2617" s="1" t="s">
        <v>1475</v>
      </c>
      <c r="AF2617" s="1" t="s">
        <v>1450</v>
      </c>
      <c r="AG2617" s="1" t="s">
        <v>1451</v>
      </c>
      <c r="AI2617" s="2" t="str">
        <f>INDEX('ISO2-ISO3'!$D$1:$D$249, MATCH($N2617, 'ISO2-ISO3'!$C$1:$C$249, 0))</f>
        <v>USA</v>
      </c>
      <c r="AJ2617" s="2" t="str">
        <f>INDEX('WB Country Groups'!$C$2:$C$219, MATCH($AI2617, 'WB Country Groups'!$B$2:$B$219, 0))</f>
        <v>North America</v>
      </c>
    </row>
    <row r="2618" spans="1:36">
      <c r="A2618" s="70">
        <v>45169</v>
      </c>
      <c r="B2618" s="70">
        <v>45169</v>
      </c>
      <c r="C2618" s="71">
        <v>892400</v>
      </c>
      <c r="D2618" s="1" t="s">
        <v>11175</v>
      </c>
      <c r="E2618" s="71">
        <v>7931401</v>
      </c>
      <c r="F2618" s="1">
        <v>3.3767000000000002E+206</v>
      </c>
      <c r="G2618" s="1" t="s">
        <v>11176</v>
      </c>
      <c r="H2618" s="72" t="s">
        <v>11177</v>
      </c>
      <c r="I2618" s="1" t="s">
        <v>11178</v>
      </c>
      <c r="J2618" s="73">
        <v>0.9</v>
      </c>
      <c r="K2618" s="73">
        <v>0.9</v>
      </c>
      <c r="L2618" s="73">
        <v>0.9</v>
      </c>
      <c r="M2618" s="1">
        <v>1</v>
      </c>
      <c r="N2618" s="1" t="s">
        <v>963</v>
      </c>
      <c r="O2618" s="1" t="s">
        <v>1564</v>
      </c>
      <c r="P2618" s="1">
        <v>60201040</v>
      </c>
      <c r="Q2618" s="73">
        <v>44546167</v>
      </c>
      <c r="R2618" s="74">
        <v>204.33</v>
      </c>
      <c r="S2618" s="1" t="s">
        <v>1493</v>
      </c>
      <c r="T2618" s="75">
        <v>1.3529500000000001</v>
      </c>
      <c r="U2618" s="76">
        <v>6054847904.79988</v>
      </c>
      <c r="V2618" s="77">
        <v>6054847904.79988</v>
      </c>
      <c r="W2618" s="77">
        <v>6727608783.11098</v>
      </c>
      <c r="X2618" s="76">
        <v>9.4919961894999998E-3</v>
      </c>
      <c r="Y2618" s="71">
        <v>0</v>
      </c>
      <c r="Z2618" s="71">
        <v>1</v>
      </c>
      <c r="AA2618" s="71">
        <v>0</v>
      </c>
      <c r="AB2618" s="71">
        <v>0</v>
      </c>
      <c r="AC2618" s="73">
        <v>0</v>
      </c>
      <c r="AD2618" s="73">
        <v>1</v>
      </c>
      <c r="AE2618" s="1" t="s">
        <v>1494</v>
      </c>
      <c r="AF2618" s="1" t="s">
        <v>1450</v>
      </c>
      <c r="AG2618" s="1" t="s">
        <v>1451</v>
      </c>
      <c r="AI2618" s="2" t="str">
        <f>INDEX('ISO2-ISO3'!$D$1:$D$249, MATCH($N2618, 'ISO2-ISO3'!$C$1:$C$249, 0))</f>
        <v>CAN</v>
      </c>
      <c r="AJ2618" s="2" t="str">
        <f>INDEX('WB Country Groups'!$C$2:$C$219, MATCH($AI2618, 'WB Country Groups'!$B$2:$B$219, 0))</f>
        <v>North America</v>
      </c>
    </row>
    <row r="2619" spans="1:36">
      <c r="A2619" s="70">
        <v>45169</v>
      </c>
      <c r="B2619" s="70">
        <v>45169</v>
      </c>
      <c r="C2619" s="71">
        <v>892400</v>
      </c>
      <c r="D2619" s="1" t="s">
        <v>11179</v>
      </c>
      <c r="E2619" s="71">
        <v>7939402</v>
      </c>
      <c r="G2619" s="1" t="s">
        <v>11180</v>
      </c>
      <c r="H2619" s="72" t="s">
        <v>11181</v>
      </c>
      <c r="I2619" s="1" t="s">
        <v>11182</v>
      </c>
      <c r="J2619" s="73">
        <v>0.35</v>
      </c>
      <c r="K2619" s="73">
        <v>0.3</v>
      </c>
      <c r="L2619" s="73">
        <v>0.06</v>
      </c>
      <c r="M2619" s="1">
        <v>0.2</v>
      </c>
      <c r="N2619" s="1" t="s">
        <v>975</v>
      </c>
      <c r="O2619" s="1" t="s">
        <v>1548</v>
      </c>
      <c r="P2619" s="1">
        <v>55105010</v>
      </c>
      <c r="Q2619" s="73">
        <v>18869877590</v>
      </c>
      <c r="R2619" s="74">
        <v>7.2</v>
      </c>
      <c r="S2619" s="1" t="s">
        <v>3323</v>
      </c>
      <c r="T2619" s="75">
        <v>7.2785000000000002</v>
      </c>
      <c r="U2619" s="76">
        <v>1119981743.33723</v>
      </c>
      <c r="V2619" s="77">
        <v>1119981743.33723</v>
      </c>
      <c r="W2619" s="77">
        <v>18636404851.444401</v>
      </c>
      <c r="X2619" s="76">
        <v>1.7557604430999999E-3</v>
      </c>
      <c r="Y2619" s="71">
        <v>1</v>
      </c>
      <c r="Z2619" s="71">
        <v>0</v>
      </c>
      <c r="AA2619" s="71">
        <v>0</v>
      </c>
      <c r="AB2619" s="71">
        <v>0</v>
      </c>
      <c r="AC2619" s="73">
        <v>1</v>
      </c>
      <c r="AD2619" s="73">
        <v>0</v>
      </c>
      <c r="AE2619" s="1" t="s">
        <v>3324</v>
      </c>
      <c r="AF2619" s="1" t="s">
        <v>1450</v>
      </c>
      <c r="AG2619" s="1" t="s">
        <v>1585</v>
      </c>
      <c r="AI2619" s="2" t="str">
        <f>INDEX('ISO2-ISO3'!$D$1:$D$249, MATCH($N2619, 'ISO2-ISO3'!$C$1:$C$249, 0))</f>
        <v>CHN</v>
      </c>
      <c r="AJ2619" s="2" t="str">
        <f>INDEX('WB Country Groups'!$C$2:$C$219, MATCH($AI2619, 'WB Country Groups'!$B$2:$B$219, 0))</f>
        <v>East Asia &amp; Pacific</v>
      </c>
    </row>
    <row r="2620" spans="1:36">
      <c r="A2620" s="70">
        <v>45169</v>
      </c>
      <c r="B2620" s="70">
        <v>45169</v>
      </c>
      <c r="C2620" s="71">
        <v>892400</v>
      </c>
      <c r="D2620" s="1" t="s">
        <v>11183</v>
      </c>
      <c r="E2620" s="71">
        <v>7945801</v>
      </c>
      <c r="F2620" s="1" t="s">
        <v>11184</v>
      </c>
      <c r="G2620" s="1" t="s">
        <v>11185</v>
      </c>
      <c r="H2620" s="72">
        <v>2645409</v>
      </c>
      <c r="I2620" s="1" t="s">
        <v>11186</v>
      </c>
      <c r="J2620" s="73">
        <v>1</v>
      </c>
      <c r="K2620" s="73">
        <v>1</v>
      </c>
      <c r="L2620" s="73">
        <v>1</v>
      </c>
      <c r="M2620" s="1">
        <v>1</v>
      </c>
      <c r="N2620" s="1" t="s">
        <v>1375</v>
      </c>
      <c r="O2620" s="1" t="s">
        <v>1548</v>
      </c>
      <c r="P2620" s="1">
        <v>55103010</v>
      </c>
      <c r="Q2620" s="73">
        <v>412982639</v>
      </c>
      <c r="R2620" s="74">
        <v>26.76</v>
      </c>
      <c r="S2620" s="1" t="s">
        <v>1448</v>
      </c>
      <c r="T2620" s="75">
        <v>1</v>
      </c>
      <c r="U2620" s="76">
        <v>11051415419.639999</v>
      </c>
      <c r="V2620" s="77">
        <v>11051415419.639999</v>
      </c>
      <c r="W2620" s="77">
        <v>11051415419.639999</v>
      </c>
      <c r="X2620" s="76">
        <v>1.7324959223000001E-2</v>
      </c>
      <c r="Y2620" s="71">
        <v>0</v>
      </c>
      <c r="Z2620" s="71">
        <v>1</v>
      </c>
      <c r="AA2620" s="71">
        <v>0</v>
      </c>
      <c r="AB2620" s="71">
        <v>0</v>
      </c>
      <c r="AC2620" s="73">
        <v>1</v>
      </c>
      <c r="AD2620" s="73">
        <v>0</v>
      </c>
      <c r="AE2620" s="1" t="s">
        <v>1449</v>
      </c>
      <c r="AF2620" s="1" t="s">
        <v>1450</v>
      </c>
      <c r="AG2620" s="1" t="s">
        <v>1451</v>
      </c>
      <c r="AI2620" s="2" t="str">
        <f>INDEX('ISO2-ISO3'!$D$1:$D$249, MATCH($N2620, 'ISO2-ISO3'!$C$1:$C$249, 0))</f>
        <v>USA</v>
      </c>
      <c r="AJ2620" s="2" t="str">
        <f>INDEX('WB Country Groups'!$C$2:$C$219, MATCH($AI2620, 'WB Country Groups'!$B$2:$B$219, 0))</f>
        <v>North America</v>
      </c>
    </row>
    <row r="2621" spans="1:36">
      <c r="A2621" s="70">
        <v>45169</v>
      </c>
      <c r="B2621" s="70">
        <v>45169</v>
      </c>
      <c r="C2621" s="71">
        <v>892400</v>
      </c>
      <c r="D2621" s="1" t="s">
        <v>11187</v>
      </c>
      <c r="E2621" s="71">
        <v>7951403</v>
      </c>
      <c r="G2621" s="1" t="s">
        <v>11188</v>
      </c>
      <c r="H2621" s="72" t="s">
        <v>11189</v>
      </c>
      <c r="I2621" s="1" t="s">
        <v>11190</v>
      </c>
      <c r="J2621" s="73">
        <v>0.5</v>
      </c>
      <c r="K2621" s="73">
        <v>0.3</v>
      </c>
      <c r="L2621" s="73">
        <v>0.06</v>
      </c>
      <c r="M2621" s="1">
        <v>0.2</v>
      </c>
      <c r="N2621" s="1" t="s">
        <v>975</v>
      </c>
      <c r="O2621" s="1" t="s">
        <v>1484</v>
      </c>
      <c r="P2621" s="1">
        <v>40203020</v>
      </c>
      <c r="Q2621" s="73">
        <v>7514847368</v>
      </c>
      <c r="R2621" s="74">
        <v>14.56</v>
      </c>
      <c r="S2621" s="1" t="s">
        <v>3323</v>
      </c>
      <c r="T2621" s="75">
        <v>7.2785000000000002</v>
      </c>
      <c r="U2621" s="76">
        <v>901967529.11792302</v>
      </c>
      <c r="V2621" s="77">
        <v>901967529.11792302</v>
      </c>
      <c r="W2621" s="77">
        <v>16641568212.105</v>
      </c>
      <c r="X2621" s="76">
        <v>1.41398636E-3</v>
      </c>
      <c r="Y2621" s="71">
        <v>1</v>
      </c>
      <c r="Z2621" s="71">
        <v>0</v>
      </c>
      <c r="AA2621" s="71">
        <v>0</v>
      </c>
      <c r="AB2621" s="71">
        <v>0</v>
      </c>
      <c r="AC2621" s="73">
        <v>1</v>
      </c>
      <c r="AD2621" s="73">
        <v>0</v>
      </c>
      <c r="AE2621" s="1" t="s">
        <v>3324</v>
      </c>
      <c r="AF2621" s="1" t="s">
        <v>1450</v>
      </c>
      <c r="AG2621" s="1" t="s">
        <v>1585</v>
      </c>
      <c r="AI2621" s="2" t="str">
        <f>INDEX('ISO2-ISO3'!$D$1:$D$249, MATCH($N2621, 'ISO2-ISO3'!$C$1:$C$249, 0))</f>
        <v>CHN</v>
      </c>
      <c r="AJ2621" s="2" t="str">
        <f>INDEX('WB Country Groups'!$C$2:$C$219, MATCH($AI2621, 'WB Country Groups'!$B$2:$B$219, 0))</f>
        <v>East Asia &amp; Pacific</v>
      </c>
    </row>
    <row r="2622" spans="1:36">
      <c r="A2622" s="70">
        <v>45169</v>
      </c>
      <c r="B2622" s="70">
        <v>45169</v>
      </c>
      <c r="C2622" s="71">
        <v>892400</v>
      </c>
      <c r="D2622" s="1" t="s">
        <v>11191</v>
      </c>
      <c r="E2622" s="71">
        <v>7954601</v>
      </c>
      <c r="G2622" s="1" t="s">
        <v>11192</v>
      </c>
      <c r="H2622" s="72" t="s">
        <v>11193</v>
      </c>
      <c r="I2622" s="1" t="s">
        <v>11194</v>
      </c>
      <c r="J2622" s="73">
        <v>0.25</v>
      </c>
      <c r="K2622" s="73">
        <v>0.25</v>
      </c>
      <c r="L2622" s="73">
        <v>0.25</v>
      </c>
      <c r="M2622" s="1">
        <v>1</v>
      </c>
      <c r="N2622" s="1" t="s">
        <v>1337</v>
      </c>
      <c r="O2622" s="1" t="s">
        <v>1548</v>
      </c>
      <c r="P2622" s="1">
        <v>55105010</v>
      </c>
      <c r="Q2622" s="73">
        <v>2819729367</v>
      </c>
      <c r="R2622" s="74">
        <v>52.75</v>
      </c>
      <c r="S2622" s="1" t="s">
        <v>3341</v>
      </c>
      <c r="T2622" s="75">
        <v>35.017499999999998</v>
      </c>
      <c r="U2622" s="76">
        <v>1061902792.24138</v>
      </c>
      <c r="V2622" s="77">
        <v>1061902792.24138</v>
      </c>
      <c r="W2622" s="77">
        <v>4247611168.9655199</v>
      </c>
      <c r="X2622" s="76">
        <v>1.6647118831E-3</v>
      </c>
      <c r="Y2622" s="71">
        <v>0</v>
      </c>
      <c r="Z2622" s="71">
        <v>1</v>
      </c>
      <c r="AA2622" s="71">
        <v>0</v>
      </c>
      <c r="AB2622" s="71">
        <v>0</v>
      </c>
      <c r="AC2622" s="73">
        <v>0</v>
      </c>
      <c r="AD2622" s="73">
        <v>1</v>
      </c>
      <c r="AE2622" s="1" t="s">
        <v>3342</v>
      </c>
      <c r="AF2622" s="1" t="s">
        <v>1450</v>
      </c>
      <c r="AG2622" s="1" t="s">
        <v>1451</v>
      </c>
      <c r="AI2622" s="2" t="str">
        <f>INDEX('ISO2-ISO3'!$D$1:$D$249, MATCH($N2622, 'ISO2-ISO3'!$C$1:$C$249, 0))</f>
        <v>THA</v>
      </c>
      <c r="AJ2622" s="2" t="str">
        <f>INDEX('WB Country Groups'!$C$2:$C$219, MATCH($AI2622, 'WB Country Groups'!$B$2:$B$219, 0))</f>
        <v>East Asia &amp; Pacific</v>
      </c>
    </row>
    <row r="2623" spans="1:36">
      <c r="A2623" s="70">
        <v>45169</v>
      </c>
      <c r="B2623" s="70">
        <v>45169</v>
      </c>
      <c r="C2623" s="71">
        <v>892400</v>
      </c>
      <c r="D2623" s="1" t="s">
        <v>11195</v>
      </c>
      <c r="E2623" s="71">
        <v>7955802</v>
      </c>
      <c r="G2623" s="1" t="s">
        <v>11196</v>
      </c>
      <c r="H2623" s="72" t="s">
        <v>11197</v>
      </c>
      <c r="I2623" s="1" t="s">
        <v>11198</v>
      </c>
      <c r="J2623" s="73">
        <v>0.5</v>
      </c>
      <c r="K2623" s="73">
        <v>0.3</v>
      </c>
      <c r="L2623" s="73">
        <v>0.06</v>
      </c>
      <c r="M2623" s="1">
        <v>0.2</v>
      </c>
      <c r="N2623" s="1" t="s">
        <v>975</v>
      </c>
      <c r="O2623" s="1" t="s">
        <v>1462</v>
      </c>
      <c r="P2623" s="1">
        <v>15104050</v>
      </c>
      <c r="Q2623" s="73">
        <v>539101541</v>
      </c>
      <c r="R2623" s="74">
        <v>49.85</v>
      </c>
      <c r="S2623" s="1" t="s">
        <v>3323</v>
      </c>
      <c r="T2623" s="75">
        <v>7.2785000000000002</v>
      </c>
      <c r="U2623" s="76">
        <v>221536402.985643</v>
      </c>
      <c r="V2623" s="77">
        <v>221536402.985643</v>
      </c>
      <c r="W2623" s="77">
        <v>3686347674.8031602</v>
      </c>
      <c r="X2623" s="76">
        <v>3.472957085E-4</v>
      </c>
      <c r="Y2623" s="71">
        <v>0</v>
      </c>
      <c r="Z2623" s="71">
        <v>1</v>
      </c>
      <c r="AA2623" s="71">
        <v>0</v>
      </c>
      <c r="AB2623" s="71">
        <v>0</v>
      </c>
      <c r="AC2623" s="73">
        <v>0</v>
      </c>
      <c r="AD2623" s="73">
        <v>1</v>
      </c>
      <c r="AE2623" s="1" t="s">
        <v>3412</v>
      </c>
      <c r="AF2623" s="1" t="s">
        <v>1450</v>
      </c>
      <c r="AG2623" s="1" t="s">
        <v>1585</v>
      </c>
      <c r="AI2623" s="2" t="str">
        <f>INDEX('ISO2-ISO3'!$D$1:$D$249, MATCH($N2623, 'ISO2-ISO3'!$C$1:$C$249, 0))</f>
        <v>CHN</v>
      </c>
      <c r="AJ2623" s="2" t="str">
        <f>INDEX('WB Country Groups'!$C$2:$C$219, MATCH($AI2623, 'WB Country Groups'!$B$2:$B$219, 0))</f>
        <v>East Asia &amp; Pacific</v>
      </c>
    </row>
    <row r="2624" spans="1:36">
      <c r="A2624" s="70">
        <v>45169</v>
      </c>
      <c r="B2624" s="70">
        <v>45169</v>
      </c>
      <c r="C2624" s="71">
        <v>892400</v>
      </c>
      <c r="D2624" s="1" t="s">
        <v>11199</v>
      </c>
      <c r="E2624" s="71">
        <v>7956002</v>
      </c>
      <c r="G2624" s="1" t="s">
        <v>11200</v>
      </c>
      <c r="H2624" s="72" t="s">
        <v>11201</v>
      </c>
      <c r="I2624" s="1" t="s">
        <v>11202</v>
      </c>
      <c r="J2624" s="73">
        <v>0.4</v>
      </c>
      <c r="K2624" s="73">
        <v>0.3</v>
      </c>
      <c r="L2624" s="73">
        <v>0.06</v>
      </c>
      <c r="M2624" s="1">
        <v>0.2</v>
      </c>
      <c r="N2624" s="1" t="s">
        <v>975</v>
      </c>
      <c r="O2624" s="1" t="s">
        <v>1467</v>
      </c>
      <c r="P2624" s="1">
        <v>20302010</v>
      </c>
      <c r="Q2624" s="73">
        <v>2214005268</v>
      </c>
      <c r="R2624" s="74">
        <v>15.87</v>
      </c>
      <c r="S2624" s="1" t="s">
        <v>3323</v>
      </c>
      <c r="T2624" s="75">
        <v>7.2785000000000002</v>
      </c>
      <c r="U2624" s="76">
        <v>289644269.58708501</v>
      </c>
      <c r="V2624" s="77">
        <v>289644269.58708501</v>
      </c>
      <c r="W2624" s="77">
        <v>4819657019.4452801</v>
      </c>
      <c r="X2624" s="76">
        <v>4.5406628649999998E-4</v>
      </c>
      <c r="Y2624" s="71">
        <v>0</v>
      </c>
      <c r="Z2624" s="71">
        <v>1</v>
      </c>
      <c r="AA2624" s="71">
        <v>0</v>
      </c>
      <c r="AB2624" s="71">
        <v>0</v>
      </c>
      <c r="AC2624" s="73">
        <v>0.65</v>
      </c>
      <c r="AD2624" s="73">
        <v>0.35</v>
      </c>
      <c r="AE2624" s="1" t="s">
        <v>3324</v>
      </c>
      <c r="AF2624" s="1" t="s">
        <v>1450</v>
      </c>
      <c r="AG2624" s="1" t="s">
        <v>1585</v>
      </c>
      <c r="AI2624" s="2" t="str">
        <f>INDEX('ISO2-ISO3'!$D$1:$D$249, MATCH($N2624, 'ISO2-ISO3'!$C$1:$C$249, 0))</f>
        <v>CHN</v>
      </c>
      <c r="AJ2624" s="2" t="str">
        <f>INDEX('WB Country Groups'!$C$2:$C$219, MATCH($AI2624, 'WB Country Groups'!$B$2:$B$219, 0))</f>
        <v>East Asia &amp; Pacific</v>
      </c>
    </row>
    <row r="2625" spans="1:36">
      <c r="A2625" s="70">
        <v>45169</v>
      </c>
      <c r="B2625" s="70">
        <v>45169</v>
      </c>
      <c r="C2625" s="71">
        <v>892400</v>
      </c>
      <c r="D2625" s="1" t="s">
        <v>11203</v>
      </c>
      <c r="E2625" s="71">
        <v>7956502</v>
      </c>
      <c r="G2625" s="1" t="s">
        <v>11204</v>
      </c>
      <c r="H2625" s="72" t="s">
        <v>11205</v>
      </c>
      <c r="I2625" s="1" t="s">
        <v>11206</v>
      </c>
      <c r="J2625" s="73">
        <v>0.25</v>
      </c>
      <c r="K2625" s="73">
        <v>0.25</v>
      </c>
      <c r="L2625" s="73">
        <v>0.05</v>
      </c>
      <c r="M2625" s="1">
        <v>0.2</v>
      </c>
      <c r="N2625" s="1" t="s">
        <v>975</v>
      </c>
      <c r="O2625" s="1" t="s">
        <v>1499</v>
      </c>
      <c r="P2625" s="1">
        <v>30201020</v>
      </c>
      <c r="Q2625" s="73">
        <v>800000000</v>
      </c>
      <c r="R2625" s="74">
        <v>76.63</v>
      </c>
      <c r="S2625" s="1" t="s">
        <v>3323</v>
      </c>
      <c r="T2625" s="75">
        <v>7.2785000000000002</v>
      </c>
      <c r="U2625" s="76">
        <v>421130727.48505902</v>
      </c>
      <c r="V2625" s="77">
        <v>421130727.48505902</v>
      </c>
      <c r="W2625" s="77">
        <v>8409097144.11127</v>
      </c>
      <c r="X2625" s="76">
        <v>6.6019350500000004E-4</v>
      </c>
      <c r="Y2625" s="71">
        <v>0</v>
      </c>
      <c r="Z2625" s="71">
        <v>1</v>
      </c>
      <c r="AA2625" s="71">
        <v>0</v>
      </c>
      <c r="AB2625" s="71">
        <v>0</v>
      </c>
      <c r="AC2625" s="73">
        <v>0</v>
      </c>
      <c r="AD2625" s="73">
        <v>1</v>
      </c>
      <c r="AE2625" s="1" t="s">
        <v>3324</v>
      </c>
      <c r="AF2625" s="1" t="s">
        <v>1450</v>
      </c>
      <c r="AG2625" s="1" t="s">
        <v>1585</v>
      </c>
      <c r="AI2625" s="2" t="str">
        <f>INDEX('ISO2-ISO3'!$D$1:$D$249, MATCH($N2625, 'ISO2-ISO3'!$C$1:$C$249, 0))</f>
        <v>CHN</v>
      </c>
      <c r="AJ2625" s="2" t="str">
        <f>INDEX('WB Country Groups'!$C$2:$C$219, MATCH($AI2625, 'WB Country Groups'!$B$2:$B$219, 0))</f>
        <v>East Asia &amp; Pacific</v>
      </c>
    </row>
    <row r="2626" spans="1:36">
      <c r="A2626" s="70">
        <v>45169</v>
      </c>
      <c r="B2626" s="70">
        <v>45169</v>
      </c>
      <c r="C2626" s="71">
        <v>892400</v>
      </c>
      <c r="D2626" s="1" t="s">
        <v>11207</v>
      </c>
      <c r="E2626" s="71">
        <v>7957402</v>
      </c>
      <c r="G2626" s="1" t="s">
        <v>11208</v>
      </c>
      <c r="H2626" s="72" t="s">
        <v>11209</v>
      </c>
      <c r="I2626" s="1" t="s">
        <v>11210</v>
      </c>
      <c r="J2626" s="73">
        <v>0.3</v>
      </c>
      <c r="K2626" s="73">
        <v>0.3</v>
      </c>
      <c r="L2626" s="73">
        <v>0.06</v>
      </c>
      <c r="M2626" s="1">
        <v>0.2</v>
      </c>
      <c r="N2626" s="1" t="s">
        <v>975</v>
      </c>
      <c r="O2626" s="1" t="s">
        <v>1467</v>
      </c>
      <c r="P2626" s="1">
        <v>20201050</v>
      </c>
      <c r="Q2626" s="73">
        <v>1694213430</v>
      </c>
      <c r="R2626" s="74">
        <v>17.89</v>
      </c>
      <c r="S2626" s="1" t="s">
        <v>3323</v>
      </c>
      <c r="T2626" s="75">
        <v>7.2785000000000002</v>
      </c>
      <c r="U2626" s="76">
        <v>249854873.36154401</v>
      </c>
      <c r="V2626" s="77">
        <v>249854873.36154401</v>
      </c>
      <c r="W2626" s="77">
        <v>4157564711.9009099</v>
      </c>
      <c r="X2626" s="76">
        <v>3.9168969119999998E-4</v>
      </c>
      <c r="Y2626" s="71">
        <v>0</v>
      </c>
      <c r="Z2626" s="71">
        <v>1</v>
      </c>
      <c r="AA2626" s="71">
        <v>0</v>
      </c>
      <c r="AB2626" s="71">
        <v>0</v>
      </c>
      <c r="AC2626" s="73">
        <v>0</v>
      </c>
      <c r="AD2626" s="73">
        <v>1</v>
      </c>
      <c r="AE2626" s="1" t="s">
        <v>3324</v>
      </c>
      <c r="AF2626" s="1" t="s">
        <v>1450</v>
      </c>
      <c r="AG2626" s="1" t="s">
        <v>1585</v>
      </c>
      <c r="AI2626" s="2" t="str">
        <f>INDEX('ISO2-ISO3'!$D$1:$D$249, MATCH($N2626, 'ISO2-ISO3'!$C$1:$C$249, 0))</f>
        <v>CHN</v>
      </c>
      <c r="AJ2626" s="2" t="str">
        <f>INDEX('WB Country Groups'!$C$2:$C$219, MATCH($AI2626, 'WB Country Groups'!$B$2:$B$219, 0))</f>
        <v>East Asia &amp; Pacific</v>
      </c>
    </row>
    <row r="2627" spans="1:36">
      <c r="A2627" s="70">
        <v>45169</v>
      </c>
      <c r="B2627" s="70">
        <v>45169</v>
      </c>
      <c r="C2627" s="71">
        <v>892400</v>
      </c>
      <c r="D2627" s="1" t="s">
        <v>11211</v>
      </c>
      <c r="E2627" s="71">
        <v>7960101</v>
      </c>
      <c r="G2627" s="1" t="s">
        <v>11212</v>
      </c>
      <c r="H2627" s="72" t="s">
        <v>11213</v>
      </c>
      <c r="I2627" s="1" t="s">
        <v>11214</v>
      </c>
      <c r="J2627" s="73">
        <v>0.8</v>
      </c>
      <c r="K2627" s="73">
        <v>0.8</v>
      </c>
      <c r="L2627" s="73">
        <v>0.8</v>
      </c>
      <c r="M2627" s="1">
        <v>1</v>
      </c>
      <c r="N2627" s="1" t="s">
        <v>1311</v>
      </c>
      <c r="O2627" s="1" t="s">
        <v>1692</v>
      </c>
      <c r="P2627" s="1">
        <v>50101020</v>
      </c>
      <c r="Q2627" s="73">
        <v>706475375</v>
      </c>
      <c r="R2627" s="74">
        <v>35.299999999999997</v>
      </c>
      <c r="S2627" s="1" t="s">
        <v>1456</v>
      </c>
      <c r="T2627" s="75">
        <v>0.92136177270005104</v>
      </c>
      <c r="U2627" s="76">
        <v>21653670882.7565</v>
      </c>
      <c r="V2627" s="77">
        <v>21653670882.7565</v>
      </c>
      <c r="W2627" s="77">
        <v>27067088603.445599</v>
      </c>
      <c r="X2627" s="76">
        <v>3.3945784392899997E-2</v>
      </c>
      <c r="Y2627" s="71">
        <v>1</v>
      </c>
      <c r="Z2627" s="71">
        <v>0</v>
      </c>
      <c r="AA2627" s="71">
        <v>0</v>
      </c>
      <c r="AB2627" s="71">
        <v>0</v>
      </c>
      <c r="AC2627" s="73">
        <v>0</v>
      </c>
      <c r="AD2627" s="73">
        <v>1</v>
      </c>
      <c r="AE2627" s="1" t="s">
        <v>1647</v>
      </c>
      <c r="AF2627" s="1" t="s">
        <v>1450</v>
      </c>
      <c r="AG2627" s="1" t="s">
        <v>1451</v>
      </c>
      <c r="AI2627" s="2" t="str">
        <f>INDEX('ISO2-ISO3'!$D$1:$D$249, MATCH($N2627, 'ISO2-ISO3'!$C$1:$C$249, 0))</f>
        <v>ESP</v>
      </c>
      <c r="AJ2627" s="2" t="str">
        <f>INDEX('WB Country Groups'!$C$2:$C$219, MATCH($AI2627, 'WB Country Groups'!$B$2:$B$219, 0))</f>
        <v>Europe &amp; Central Asia</v>
      </c>
    </row>
    <row r="2628" spans="1:36">
      <c r="A2628" s="70">
        <v>45169</v>
      </c>
      <c r="B2628" s="70">
        <v>45169</v>
      </c>
      <c r="C2628" s="71">
        <v>892400</v>
      </c>
      <c r="D2628" s="1" t="s">
        <v>11215</v>
      </c>
      <c r="E2628" s="71">
        <v>7962001</v>
      </c>
      <c r="F2628" s="1" t="s">
        <v>11216</v>
      </c>
      <c r="G2628" s="1" t="s">
        <v>11217</v>
      </c>
      <c r="H2628" s="72" t="s">
        <v>11218</v>
      </c>
      <c r="I2628" s="1" t="s">
        <v>11219</v>
      </c>
      <c r="J2628" s="73">
        <v>1</v>
      </c>
      <c r="K2628" s="73">
        <v>1</v>
      </c>
      <c r="L2628" s="73">
        <v>1</v>
      </c>
      <c r="M2628" s="1">
        <v>1</v>
      </c>
      <c r="N2628" s="1" t="s">
        <v>963</v>
      </c>
      <c r="O2628" s="1" t="s">
        <v>1474</v>
      </c>
      <c r="P2628" s="1">
        <v>45102030</v>
      </c>
      <c r="Q2628" s="73">
        <v>1197171800</v>
      </c>
      <c r="R2628" s="74">
        <v>89.89</v>
      </c>
      <c r="S2628" s="1" t="s">
        <v>1493</v>
      </c>
      <c r="T2628" s="75">
        <v>1.3529500000000001</v>
      </c>
      <c r="U2628" s="76">
        <v>79540096161.720703</v>
      </c>
      <c r="V2628" s="77">
        <v>79540096161.720703</v>
      </c>
      <c r="W2628" s="77">
        <v>84985917256.447006</v>
      </c>
      <c r="X2628" s="76">
        <v>0.12469252763249999</v>
      </c>
      <c r="Y2628" s="71">
        <v>1</v>
      </c>
      <c r="Z2628" s="71">
        <v>0</v>
      </c>
      <c r="AA2628" s="71">
        <v>0</v>
      </c>
      <c r="AB2628" s="71">
        <v>0</v>
      </c>
      <c r="AC2628" s="73">
        <v>0</v>
      </c>
      <c r="AD2628" s="73">
        <v>1</v>
      </c>
      <c r="AE2628" s="1" t="s">
        <v>1494</v>
      </c>
      <c r="AF2628" s="1" t="s">
        <v>1450</v>
      </c>
      <c r="AG2628" s="1" t="s">
        <v>1585</v>
      </c>
      <c r="AI2628" s="2" t="str">
        <f>INDEX('ISO2-ISO3'!$D$1:$D$249, MATCH($N2628, 'ISO2-ISO3'!$C$1:$C$249, 0))</f>
        <v>CAN</v>
      </c>
      <c r="AJ2628" s="2" t="str">
        <f>INDEX('WB Country Groups'!$C$2:$C$219, MATCH($AI2628, 'WB Country Groups'!$B$2:$B$219, 0))</f>
        <v>North America</v>
      </c>
    </row>
    <row r="2629" spans="1:36">
      <c r="A2629" s="70">
        <v>45169</v>
      </c>
      <c r="B2629" s="70">
        <v>45169</v>
      </c>
      <c r="C2629" s="71">
        <v>892400</v>
      </c>
      <c r="D2629" s="1" t="s">
        <v>11220</v>
      </c>
      <c r="E2629" s="71">
        <v>7964501</v>
      </c>
      <c r="F2629" s="1" t="s">
        <v>11221</v>
      </c>
      <c r="G2629" s="1" t="s">
        <v>11222</v>
      </c>
      <c r="H2629" s="72" t="s">
        <v>11223</v>
      </c>
      <c r="I2629" s="1" t="s">
        <v>11224</v>
      </c>
      <c r="J2629" s="73">
        <v>1</v>
      </c>
      <c r="K2629" s="73">
        <v>1</v>
      </c>
      <c r="L2629" s="73">
        <v>1</v>
      </c>
      <c r="M2629" s="1">
        <v>1</v>
      </c>
      <c r="N2629" s="1" t="s">
        <v>1375</v>
      </c>
      <c r="O2629" s="1" t="s">
        <v>1474</v>
      </c>
      <c r="P2629" s="1">
        <v>45103010</v>
      </c>
      <c r="Q2629" s="73">
        <v>156792114</v>
      </c>
      <c r="R2629" s="74">
        <v>75.760000000000005</v>
      </c>
      <c r="S2629" s="1" t="s">
        <v>1448</v>
      </c>
      <c r="T2629" s="75">
        <v>1</v>
      </c>
      <c r="U2629" s="76">
        <v>11878570556.639999</v>
      </c>
      <c r="V2629" s="77">
        <v>11878570556.639999</v>
      </c>
      <c r="W2629" s="77">
        <v>11878570556.639999</v>
      </c>
      <c r="X2629" s="76">
        <v>1.8621664529499999E-2</v>
      </c>
      <c r="Y2629" s="71">
        <v>0</v>
      </c>
      <c r="Z2629" s="71">
        <v>1</v>
      </c>
      <c r="AA2629" s="71">
        <v>0</v>
      </c>
      <c r="AB2629" s="71">
        <v>0</v>
      </c>
      <c r="AC2629" s="73">
        <v>0.35</v>
      </c>
      <c r="AD2629" s="73">
        <v>0.65</v>
      </c>
      <c r="AE2629" s="1" t="s">
        <v>1449</v>
      </c>
      <c r="AF2629" s="1" t="s">
        <v>1450</v>
      </c>
      <c r="AG2629" s="1" t="s">
        <v>1451</v>
      </c>
      <c r="AI2629" s="2" t="str">
        <f>INDEX('ISO2-ISO3'!$D$1:$D$249, MATCH($N2629, 'ISO2-ISO3'!$C$1:$C$249, 0))</f>
        <v>USA</v>
      </c>
      <c r="AJ2629" s="2" t="str">
        <f>INDEX('WB Country Groups'!$C$2:$C$219, MATCH($AI2629, 'WB Country Groups'!$B$2:$B$219, 0))</f>
        <v>North America</v>
      </c>
    </row>
    <row r="2630" spans="1:36">
      <c r="A2630" s="70">
        <v>45169</v>
      </c>
      <c r="B2630" s="70">
        <v>45169</v>
      </c>
      <c r="C2630" s="71">
        <v>892400</v>
      </c>
      <c r="D2630" s="1" t="s">
        <v>11225</v>
      </c>
      <c r="E2630" s="71">
        <v>7971601</v>
      </c>
      <c r="F2630" s="1" t="s">
        <v>11226</v>
      </c>
      <c r="G2630" s="1" t="s">
        <v>11227</v>
      </c>
      <c r="H2630" s="72" t="s">
        <v>11228</v>
      </c>
      <c r="I2630" s="1" t="s">
        <v>11229</v>
      </c>
      <c r="J2630" s="73">
        <v>1</v>
      </c>
      <c r="K2630" s="73">
        <v>1</v>
      </c>
      <c r="L2630" s="73">
        <v>1</v>
      </c>
      <c r="M2630" s="1">
        <v>1</v>
      </c>
      <c r="N2630" s="1" t="s">
        <v>1375</v>
      </c>
      <c r="O2630" s="1" t="s">
        <v>1462</v>
      </c>
      <c r="P2630" s="1">
        <v>15103020</v>
      </c>
      <c r="Q2630" s="73">
        <v>254651783</v>
      </c>
      <c r="R2630" s="74">
        <v>32.71</v>
      </c>
      <c r="S2630" s="1" t="s">
        <v>1448</v>
      </c>
      <c r="T2630" s="75">
        <v>1</v>
      </c>
      <c r="U2630" s="76">
        <v>8329659821.9300003</v>
      </c>
      <c r="V2630" s="77">
        <v>8329659821.9300003</v>
      </c>
      <c r="W2630" s="77">
        <v>8329659821.9300003</v>
      </c>
      <c r="X2630" s="76">
        <v>1.3058147873E-2</v>
      </c>
      <c r="Y2630" s="71">
        <v>0</v>
      </c>
      <c r="Z2630" s="71">
        <v>1</v>
      </c>
      <c r="AA2630" s="71">
        <v>0</v>
      </c>
      <c r="AB2630" s="71">
        <v>0</v>
      </c>
      <c r="AC2630" s="73">
        <v>1</v>
      </c>
      <c r="AD2630" s="73">
        <v>0</v>
      </c>
      <c r="AE2630" s="1" t="s">
        <v>1449</v>
      </c>
      <c r="AF2630" s="1" t="s">
        <v>1450</v>
      </c>
      <c r="AG2630" s="1" t="s">
        <v>1585</v>
      </c>
      <c r="AI2630" s="2" t="str">
        <f>INDEX('ISO2-ISO3'!$D$1:$D$249, MATCH($N2630, 'ISO2-ISO3'!$C$1:$C$249, 0))</f>
        <v>USA</v>
      </c>
      <c r="AJ2630" s="2" t="str">
        <f>INDEX('WB Country Groups'!$C$2:$C$219, MATCH($AI2630, 'WB Country Groups'!$B$2:$B$219, 0))</f>
        <v>North America</v>
      </c>
    </row>
    <row r="2631" spans="1:36">
      <c r="A2631" s="70">
        <v>45169</v>
      </c>
      <c r="B2631" s="70">
        <v>45169</v>
      </c>
      <c r="C2631" s="71">
        <v>892400</v>
      </c>
      <c r="D2631" s="1" t="s">
        <v>11230</v>
      </c>
      <c r="E2631" s="71">
        <v>7977401</v>
      </c>
      <c r="F2631" s="1" t="s">
        <v>11231</v>
      </c>
      <c r="G2631" s="1" t="s">
        <v>11232</v>
      </c>
      <c r="H2631" s="72" t="s">
        <v>11233</v>
      </c>
      <c r="I2631" s="1" t="s">
        <v>11234</v>
      </c>
      <c r="J2631" s="73">
        <v>0.95</v>
      </c>
      <c r="K2631" s="73">
        <v>0.95</v>
      </c>
      <c r="L2631" s="73">
        <v>0.95</v>
      </c>
      <c r="M2631" s="1">
        <v>1</v>
      </c>
      <c r="N2631" s="1" t="s">
        <v>1375</v>
      </c>
      <c r="O2631" s="1" t="s">
        <v>1484</v>
      </c>
      <c r="P2631" s="1">
        <v>40201060</v>
      </c>
      <c r="Q2631" s="73">
        <v>1122806008</v>
      </c>
      <c r="R2631" s="74">
        <v>62.51</v>
      </c>
      <c r="S2631" s="1" t="s">
        <v>1448</v>
      </c>
      <c r="T2631" s="75">
        <v>1</v>
      </c>
      <c r="U2631" s="76">
        <v>66677273382.075996</v>
      </c>
      <c r="V2631" s="77">
        <v>66677273382.075996</v>
      </c>
      <c r="W2631" s="77">
        <v>70186603560.080002</v>
      </c>
      <c r="X2631" s="76">
        <v>0.1045278815951</v>
      </c>
      <c r="Y2631" s="71">
        <v>1</v>
      </c>
      <c r="Z2631" s="71">
        <v>0</v>
      </c>
      <c r="AA2631" s="71">
        <v>0</v>
      </c>
      <c r="AB2631" s="71">
        <v>0</v>
      </c>
      <c r="AC2631" s="73">
        <v>0</v>
      </c>
      <c r="AD2631" s="73">
        <v>1</v>
      </c>
      <c r="AE2631" s="1" t="s">
        <v>1475</v>
      </c>
      <c r="AF2631" s="1" t="s">
        <v>1450</v>
      </c>
      <c r="AG2631" s="1" t="s">
        <v>1451</v>
      </c>
      <c r="AI2631" s="2" t="str">
        <f>INDEX('ISO2-ISO3'!$D$1:$D$249, MATCH($N2631, 'ISO2-ISO3'!$C$1:$C$249, 0))</f>
        <v>USA</v>
      </c>
      <c r="AJ2631" s="2" t="str">
        <f>INDEX('WB Country Groups'!$C$2:$C$219, MATCH($AI2631, 'WB Country Groups'!$B$2:$B$219, 0))</f>
        <v>North America</v>
      </c>
    </row>
    <row r="2632" spans="1:36">
      <c r="A2632" s="70">
        <v>45169</v>
      </c>
      <c r="B2632" s="70">
        <v>45169</v>
      </c>
      <c r="C2632" s="71">
        <v>892400</v>
      </c>
      <c r="D2632" s="1" t="s">
        <v>11235</v>
      </c>
      <c r="E2632" s="71">
        <v>7979401</v>
      </c>
      <c r="G2632" s="1" t="s">
        <v>11236</v>
      </c>
      <c r="H2632" s="72" t="s">
        <v>11237</v>
      </c>
      <c r="I2632" s="1" t="s">
        <v>11238</v>
      </c>
      <c r="J2632" s="73">
        <v>0.75</v>
      </c>
      <c r="K2632" s="73">
        <v>0.75</v>
      </c>
      <c r="L2632" s="73">
        <v>0.75</v>
      </c>
      <c r="M2632" s="1">
        <v>1</v>
      </c>
      <c r="N2632" s="1" t="s">
        <v>975</v>
      </c>
      <c r="O2632" s="1" t="s">
        <v>1447</v>
      </c>
      <c r="P2632" s="1">
        <v>35201010</v>
      </c>
      <c r="Q2632" s="73">
        <v>2438920412</v>
      </c>
      <c r="R2632" s="74">
        <v>6.56</v>
      </c>
      <c r="S2632" s="1" t="s">
        <v>1565</v>
      </c>
      <c r="T2632" s="75">
        <v>7.8417500000000002</v>
      </c>
      <c r="U2632" s="76">
        <v>1530205429.5329499</v>
      </c>
      <c r="V2632" s="77">
        <v>1530205429.5329499</v>
      </c>
      <c r="W2632" s="77">
        <v>2040273906.0439301</v>
      </c>
      <c r="X2632" s="76">
        <v>2.3988553197000001E-3</v>
      </c>
      <c r="Y2632" s="71">
        <v>0</v>
      </c>
      <c r="Z2632" s="71">
        <v>1</v>
      </c>
      <c r="AA2632" s="71">
        <v>0</v>
      </c>
      <c r="AB2632" s="71">
        <v>0</v>
      </c>
      <c r="AC2632" s="73">
        <v>1</v>
      </c>
      <c r="AD2632" s="73">
        <v>0</v>
      </c>
      <c r="AE2632" s="1" t="s">
        <v>1566</v>
      </c>
      <c r="AF2632" s="1" t="s">
        <v>1450</v>
      </c>
      <c r="AG2632" s="1" t="s">
        <v>3300</v>
      </c>
      <c r="AI2632" s="2" t="str">
        <f>INDEX('ISO2-ISO3'!$D$1:$D$249, MATCH($N2632, 'ISO2-ISO3'!$C$1:$C$249, 0))</f>
        <v>CHN</v>
      </c>
      <c r="AJ2632" s="2" t="str">
        <f>INDEX('WB Country Groups'!$C$2:$C$219, MATCH($AI2632, 'WB Country Groups'!$B$2:$B$219, 0))</f>
        <v>East Asia &amp; Pacific</v>
      </c>
    </row>
    <row r="2633" spans="1:36">
      <c r="A2633" s="70">
        <v>45169</v>
      </c>
      <c r="B2633" s="70">
        <v>45169</v>
      </c>
      <c r="C2633" s="71">
        <v>892400</v>
      </c>
      <c r="D2633" s="1" t="s">
        <v>11239</v>
      </c>
      <c r="E2633" s="71">
        <v>7985502</v>
      </c>
      <c r="G2633" s="1" t="s">
        <v>11240</v>
      </c>
      <c r="H2633" s="72" t="s">
        <v>11241</v>
      </c>
      <c r="I2633" s="1" t="s">
        <v>11242</v>
      </c>
      <c r="J2633" s="73">
        <v>0.65</v>
      </c>
      <c r="K2633" s="73">
        <v>0.3</v>
      </c>
      <c r="L2633" s="73">
        <v>0.06</v>
      </c>
      <c r="M2633" s="1">
        <v>0.2</v>
      </c>
      <c r="N2633" s="1" t="s">
        <v>975</v>
      </c>
      <c r="O2633" s="1" t="s">
        <v>1499</v>
      </c>
      <c r="P2633" s="1">
        <v>30201020</v>
      </c>
      <c r="Q2633" s="73">
        <v>600000000</v>
      </c>
      <c r="R2633" s="74">
        <v>56.97</v>
      </c>
      <c r="S2633" s="1" t="s">
        <v>3323</v>
      </c>
      <c r="T2633" s="75">
        <v>7.2785000000000002</v>
      </c>
      <c r="U2633" s="76">
        <v>281777838.84042001</v>
      </c>
      <c r="V2633" s="77">
        <v>281777838.84042001</v>
      </c>
      <c r="W2633" s="77">
        <v>4688760253.4909897</v>
      </c>
      <c r="X2633" s="76">
        <v>4.4173432840000001E-4</v>
      </c>
      <c r="Y2633" s="71">
        <v>0</v>
      </c>
      <c r="Z2633" s="71">
        <v>1</v>
      </c>
      <c r="AA2633" s="71">
        <v>0</v>
      </c>
      <c r="AB2633" s="71">
        <v>0</v>
      </c>
      <c r="AC2633" s="73">
        <v>0.5</v>
      </c>
      <c r="AD2633" s="73">
        <v>0.5</v>
      </c>
      <c r="AE2633" s="1" t="s">
        <v>3324</v>
      </c>
      <c r="AF2633" s="1" t="s">
        <v>1450</v>
      </c>
      <c r="AG2633" s="1" t="s">
        <v>1585</v>
      </c>
      <c r="AI2633" s="2" t="str">
        <f>INDEX('ISO2-ISO3'!$D$1:$D$249, MATCH($N2633, 'ISO2-ISO3'!$C$1:$C$249, 0))</f>
        <v>CHN</v>
      </c>
      <c r="AJ2633" s="2" t="str">
        <f>INDEX('WB Country Groups'!$C$2:$C$219, MATCH($AI2633, 'WB Country Groups'!$B$2:$B$219, 0))</f>
        <v>East Asia &amp; Pacific</v>
      </c>
    </row>
    <row r="2634" spans="1:36">
      <c r="A2634" s="70">
        <v>45169</v>
      </c>
      <c r="B2634" s="70">
        <v>45169</v>
      </c>
      <c r="C2634" s="71">
        <v>892400</v>
      </c>
      <c r="D2634" s="1" t="s">
        <v>11243</v>
      </c>
      <c r="E2634" s="71">
        <v>7985901</v>
      </c>
      <c r="G2634" s="1" t="s">
        <v>11244</v>
      </c>
      <c r="H2634" s="72" t="s">
        <v>11245</v>
      </c>
      <c r="I2634" s="1" t="s">
        <v>11246</v>
      </c>
      <c r="J2634" s="73">
        <v>0.75</v>
      </c>
      <c r="K2634" s="73">
        <v>0.75</v>
      </c>
      <c r="L2634" s="73">
        <v>0.75</v>
      </c>
      <c r="M2634" s="1">
        <v>1</v>
      </c>
      <c r="N2634" s="1" t="s">
        <v>1305</v>
      </c>
      <c r="O2634" s="1" t="s">
        <v>1564</v>
      </c>
      <c r="P2634" s="1">
        <v>60201020</v>
      </c>
      <c r="Q2634" s="73">
        <v>635830268</v>
      </c>
      <c r="R2634" s="74">
        <v>113.34</v>
      </c>
      <c r="S2634" s="1" t="s">
        <v>1573</v>
      </c>
      <c r="T2634" s="75">
        <v>18.934999999999999</v>
      </c>
      <c r="U2634" s="76">
        <v>2854436331.2035899</v>
      </c>
      <c r="V2634" s="77">
        <v>2854436331.2035899</v>
      </c>
      <c r="W2634" s="77">
        <v>3805915108.27145</v>
      </c>
      <c r="X2634" s="76">
        <v>4.4748107970999998E-3</v>
      </c>
      <c r="Y2634" s="71">
        <v>0</v>
      </c>
      <c r="Z2634" s="71">
        <v>1</v>
      </c>
      <c r="AA2634" s="71">
        <v>0</v>
      </c>
      <c r="AB2634" s="71">
        <v>0</v>
      </c>
      <c r="AC2634" s="73">
        <v>1</v>
      </c>
      <c r="AD2634" s="73">
        <v>0</v>
      </c>
      <c r="AE2634" s="1" t="s">
        <v>1574</v>
      </c>
      <c r="AF2634" s="1" t="s">
        <v>1450</v>
      </c>
      <c r="AG2634" s="1" t="s">
        <v>1451</v>
      </c>
      <c r="AI2634" s="2" t="str">
        <f>INDEX('ISO2-ISO3'!$D$1:$D$249, MATCH($N2634, 'ISO2-ISO3'!$C$1:$C$249, 0))</f>
        <v>ZAF</v>
      </c>
      <c r="AJ2634" s="2" t="str">
        <f>INDEX('WB Country Groups'!$C$2:$C$219, MATCH($AI2634, 'WB Country Groups'!$B$2:$B$219, 0))</f>
        <v>Sub-Saharan Africa</v>
      </c>
    </row>
    <row r="2635" spans="1:36">
      <c r="A2635" s="70">
        <v>45169</v>
      </c>
      <c r="B2635" s="70">
        <v>45169</v>
      </c>
      <c r="C2635" s="71">
        <v>892400</v>
      </c>
      <c r="D2635" s="1" t="s">
        <v>11247</v>
      </c>
      <c r="E2635" s="71">
        <v>7993201</v>
      </c>
      <c r="G2635" s="1" t="s">
        <v>11248</v>
      </c>
      <c r="H2635" s="72" t="s">
        <v>11249</v>
      </c>
      <c r="I2635" s="1" t="s">
        <v>11250</v>
      </c>
      <c r="J2635" s="73">
        <v>0.5</v>
      </c>
      <c r="K2635" s="73">
        <v>0.5</v>
      </c>
      <c r="L2635" s="73">
        <v>0.5</v>
      </c>
      <c r="M2635" s="1">
        <v>1</v>
      </c>
      <c r="N2635" s="1" t="s">
        <v>1099</v>
      </c>
      <c r="O2635" s="1" t="s">
        <v>1462</v>
      </c>
      <c r="P2635" s="1">
        <v>15104020</v>
      </c>
      <c r="Q2635" s="73">
        <v>24110850771</v>
      </c>
      <c r="R2635" s="74">
        <v>3380</v>
      </c>
      <c r="S2635" s="1" t="s">
        <v>3616</v>
      </c>
      <c r="T2635" s="75">
        <v>15230</v>
      </c>
      <c r="U2635" s="76">
        <v>2675465384.3066301</v>
      </c>
      <c r="V2635" s="77">
        <v>2675465384.3066301</v>
      </c>
      <c r="W2635" s="77">
        <v>5350930768.6132603</v>
      </c>
      <c r="X2635" s="76">
        <v>4.1942436263E-3</v>
      </c>
      <c r="Y2635" s="71">
        <v>0</v>
      </c>
      <c r="Z2635" s="71">
        <v>1</v>
      </c>
      <c r="AA2635" s="71">
        <v>0</v>
      </c>
      <c r="AB2635" s="71">
        <v>0</v>
      </c>
      <c r="AC2635" s="73">
        <v>0</v>
      </c>
      <c r="AD2635" s="73">
        <v>1</v>
      </c>
      <c r="AE2635" s="1" t="s">
        <v>3617</v>
      </c>
      <c r="AF2635" s="1" t="s">
        <v>1450</v>
      </c>
      <c r="AG2635" s="1" t="s">
        <v>1451</v>
      </c>
      <c r="AI2635" s="2" t="str">
        <f>INDEX('ISO2-ISO3'!$D$1:$D$249, MATCH($N2635, 'ISO2-ISO3'!$C$1:$C$249, 0))</f>
        <v>IDN</v>
      </c>
      <c r="AJ2635" s="2" t="str">
        <f>INDEX('WB Country Groups'!$C$2:$C$219, MATCH($AI2635, 'WB Country Groups'!$B$2:$B$219, 0))</f>
        <v>East Asia &amp; Pacific</v>
      </c>
    </row>
    <row r="2636" spans="1:36">
      <c r="A2636" s="70">
        <v>45169</v>
      </c>
      <c r="B2636" s="70">
        <v>45169</v>
      </c>
      <c r="C2636" s="71">
        <v>892400</v>
      </c>
      <c r="D2636" s="1" t="s">
        <v>11251</v>
      </c>
      <c r="E2636" s="71">
        <v>8004601</v>
      </c>
      <c r="F2636" s="1" t="s">
        <v>11252</v>
      </c>
      <c r="G2636" s="1" t="s">
        <v>11253</v>
      </c>
      <c r="H2636" s="72" t="s">
        <v>11254</v>
      </c>
      <c r="I2636" s="1" t="s">
        <v>11255</v>
      </c>
      <c r="J2636" s="73">
        <v>1</v>
      </c>
      <c r="K2636" s="73">
        <v>1</v>
      </c>
      <c r="L2636" s="73">
        <v>1</v>
      </c>
      <c r="M2636" s="1">
        <v>1</v>
      </c>
      <c r="N2636" s="1" t="s">
        <v>1375</v>
      </c>
      <c r="O2636" s="1" t="s">
        <v>1467</v>
      </c>
      <c r="P2636" s="1">
        <v>20202020</v>
      </c>
      <c r="Q2636" s="73">
        <v>193165639</v>
      </c>
      <c r="R2636" s="74">
        <v>81.22</v>
      </c>
      <c r="S2636" s="1" t="s">
        <v>1448</v>
      </c>
      <c r="T2636" s="75">
        <v>1</v>
      </c>
      <c r="U2636" s="76">
        <v>15688913199.58</v>
      </c>
      <c r="V2636" s="77">
        <v>15688913199.58</v>
      </c>
      <c r="W2636" s="77">
        <v>15688913199.58</v>
      </c>
      <c r="X2636" s="76">
        <v>2.4595019833600001E-2</v>
      </c>
      <c r="Y2636" s="71">
        <v>0</v>
      </c>
      <c r="Z2636" s="71">
        <v>1</v>
      </c>
      <c r="AA2636" s="71">
        <v>0</v>
      </c>
      <c r="AB2636" s="71">
        <v>0</v>
      </c>
      <c r="AC2636" s="73">
        <v>0.35</v>
      </c>
      <c r="AD2636" s="73">
        <v>0.65</v>
      </c>
      <c r="AE2636" s="1" t="s">
        <v>1449</v>
      </c>
      <c r="AF2636" s="1" t="s">
        <v>1450</v>
      </c>
      <c r="AG2636" s="1" t="s">
        <v>1451</v>
      </c>
      <c r="AI2636" s="2" t="str">
        <f>INDEX('ISO2-ISO3'!$D$1:$D$249, MATCH($N2636, 'ISO2-ISO3'!$C$1:$C$249, 0))</f>
        <v>USA</v>
      </c>
      <c r="AJ2636" s="2" t="str">
        <f>INDEX('WB Country Groups'!$C$2:$C$219, MATCH($AI2636, 'WB Country Groups'!$B$2:$B$219, 0))</f>
        <v>North America</v>
      </c>
    </row>
    <row r="2637" spans="1:36">
      <c r="A2637" s="70">
        <v>45169</v>
      </c>
      <c r="B2637" s="70">
        <v>45169</v>
      </c>
      <c r="C2637" s="71">
        <v>892400</v>
      </c>
      <c r="D2637" s="1" t="s">
        <v>11256</v>
      </c>
      <c r="E2637" s="71">
        <v>8007404</v>
      </c>
      <c r="G2637" s="1" t="s">
        <v>11257</v>
      </c>
      <c r="H2637" s="72" t="s">
        <v>11258</v>
      </c>
      <c r="I2637" s="1" t="s">
        <v>11259</v>
      </c>
      <c r="J2637" s="73">
        <v>0.25</v>
      </c>
      <c r="K2637" s="73">
        <v>0.25</v>
      </c>
      <c r="L2637" s="73">
        <v>0.05</v>
      </c>
      <c r="M2637" s="1">
        <v>0.2</v>
      </c>
      <c r="N2637" s="1" t="s">
        <v>975</v>
      </c>
      <c r="O2637" s="1" t="s">
        <v>1474</v>
      </c>
      <c r="P2637" s="1">
        <v>45203010</v>
      </c>
      <c r="Q2637" s="73">
        <v>8621018000</v>
      </c>
      <c r="R2637" s="74">
        <v>5.61</v>
      </c>
      <c r="S2637" s="1" t="s">
        <v>3323</v>
      </c>
      <c r="T2637" s="75">
        <v>7.2785000000000002</v>
      </c>
      <c r="U2637" s="76">
        <v>332238173.93693799</v>
      </c>
      <c r="V2637" s="77">
        <v>332238173.93693799</v>
      </c>
      <c r="W2637" s="77">
        <v>7286872326.81777</v>
      </c>
      <c r="X2637" s="76">
        <v>5.2083942170000005E-4</v>
      </c>
      <c r="Y2637" s="71">
        <v>1</v>
      </c>
      <c r="Z2637" s="71">
        <v>0</v>
      </c>
      <c r="AA2637" s="71">
        <v>0</v>
      </c>
      <c r="AB2637" s="71">
        <v>0</v>
      </c>
      <c r="AC2637" s="73">
        <v>1</v>
      </c>
      <c r="AD2637" s="73">
        <v>0</v>
      </c>
      <c r="AE2637" s="1" t="s">
        <v>3324</v>
      </c>
      <c r="AF2637" s="1" t="s">
        <v>1450</v>
      </c>
      <c r="AG2637" s="1" t="s">
        <v>1585</v>
      </c>
      <c r="AI2637" s="2" t="str">
        <f>INDEX('ISO2-ISO3'!$D$1:$D$249, MATCH($N2637, 'ISO2-ISO3'!$C$1:$C$249, 0))</f>
        <v>CHN</v>
      </c>
      <c r="AJ2637" s="2" t="str">
        <f>INDEX('WB Country Groups'!$C$2:$C$219, MATCH($AI2637, 'WB Country Groups'!$B$2:$B$219, 0))</f>
        <v>East Asia &amp; Pacific</v>
      </c>
    </row>
    <row r="2638" spans="1:36">
      <c r="A2638" s="70">
        <v>45169</v>
      </c>
      <c r="B2638" s="70">
        <v>45169</v>
      </c>
      <c r="C2638" s="71">
        <v>892400</v>
      </c>
      <c r="D2638" s="1" t="s">
        <v>11260</v>
      </c>
      <c r="E2638" s="71">
        <v>8011501</v>
      </c>
      <c r="G2638" s="1" t="s">
        <v>11261</v>
      </c>
      <c r="H2638" s="72" t="s">
        <v>11262</v>
      </c>
      <c r="I2638" s="1" t="s">
        <v>11263</v>
      </c>
      <c r="J2638" s="73">
        <v>0.9</v>
      </c>
      <c r="K2638" s="73">
        <v>0.9</v>
      </c>
      <c r="L2638" s="73">
        <v>0.9</v>
      </c>
      <c r="M2638" s="1">
        <v>1</v>
      </c>
      <c r="N2638" s="1" t="s">
        <v>908</v>
      </c>
      <c r="O2638" s="1" t="s">
        <v>1462</v>
      </c>
      <c r="P2638" s="1">
        <v>15104020</v>
      </c>
      <c r="Q2638" s="73">
        <v>2998013519</v>
      </c>
      <c r="R2638" s="74">
        <v>4.67</v>
      </c>
      <c r="S2638" s="1" t="s">
        <v>1578</v>
      </c>
      <c r="T2638" s="75">
        <v>1.54404385084536</v>
      </c>
      <c r="U2638" s="76">
        <v>8160811503.8042097</v>
      </c>
      <c r="V2638" s="77">
        <v>8160811503.8042097</v>
      </c>
      <c r="W2638" s="77">
        <v>9067568337.5602398</v>
      </c>
      <c r="X2638" s="76">
        <v>1.27934496317E-2</v>
      </c>
      <c r="Y2638" s="71">
        <v>0</v>
      </c>
      <c r="Z2638" s="71">
        <v>1</v>
      </c>
      <c r="AA2638" s="71">
        <v>0</v>
      </c>
      <c r="AB2638" s="71">
        <v>0</v>
      </c>
      <c r="AC2638" s="73">
        <v>0</v>
      </c>
      <c r="AD2638" s="73">
        <v>1</v>
      </c>
      <c r="AE2638" s="1" t="s">
        <v>1579</v>
      </c>
      <c r="AF2638" s="1" t="s">
        <v>1450</v>
      </c>
      <c r="AG2638" s="1" t="s">
        <v>1451</v>
      </c>
      <c r="AI2638" s="2" t="str">
        <f>INDEX('ISO2-ISO3'!$D$1:$D$249, MATCH($N2638, 'ISO2-ISO3'!$C$1:$C$249, 0))</f>
        <v>AUS</v>
      </c>
      <c r="AJ2638" s="2" t="str">
        <f>INDEX('WB Country Groups'!$C$2:$C$219, MATCH($AI2638, 'WB Country Groups'!$B$2:$B$219, 0))</f>
        <v>East Asia &amp; Pacific</v>
      </c>
    </row>
    <row r="2639" spans="1:36">
      <c r="A2639" s="70">
        <v>45169</v>
      </c>
      <c r="B2639" s="70">
        <v>45169</v>
      </c>
      <c r="C2639" s="71">
        <v>892400</v>
      </c>
      <c r="D2639" s="1" t="s">
        <v>11264</v>
      </c>
      <c r="E2639" s="71">
        <v>8012404</v>
      </c>
      <c r="G2639" s="1" t="s">
        <v>11265</v>
      </c>
      <c r="H2639" s="72" t="s">
        <v>11266</v>
      </c>
      <c r="I2639" s="1" t="s">
        <v>11267</v>
      </c>
      <c r="J2639" s="73">
        <v>0.4</v>
      </c>
      <c r="K2639" s="73">
        <v>0.3</v>
      </c>
      <c r="L2639" s="73">
        <v>0.06</v>
      </c>
      <c r="M2639" s="1">
        <v>0.2</v>
      </c>
      <c r="N2639" s="1" t="s">
        <v>975</v>
      </c>
      <c r="O2639" s="1" t="s">
        <v>1484</v>
      </c>
      <c r="P2639" s="1">
        <v>40203020</v>
      </c>
      <c r="Q2639" s="73">
        <v>2389133168</v>
      </c>
      <c r="R2639" s="74">
        <v>10.86</v>
      </c>
      <c r="S2639" s="1" t="s">
        <v>3323</v>
      </c>
      <c r="T2639" s="75">
        <v>7.2785000000000002</v>
      </c>
      <c r="U2639" s="76">
        <v>213884615.27358699</v>
      </c>
      <c r="V2639" s="77">
        <v>213884615.27358699</v>
      </c>
      <c r="W2639" s="77">
        <v>3774648502.2762299</v>
      </c>
      <c r="X2639" s="76">
        <v>3.3530023960000002E-4</v>
      </c>
      <c r="Y2639" s="71">
        <v>0</v>
      </c>
      <c r="Z2639" s="71">
        <v>1</v>
      </c>
      <c r="AA2639" s="71">
        <v>0</v>
      </c>
      <c r="AB2639" s="71">
        <v>0</v>
      </c>
      <c r="AC2639" s="73">
        <v>0</v>
      </c>
      <c r="AD2639" s="73">
        <v>1</v>
      </c>
      <c r="AE2639" s="1" t="s">
        <v>3324</v>
      </c>
      <c r="AF2639" s="1" t="s">
        <v>1450</v>
      </c>
      <c r="AG2639" s="1" t="s">
        <v>1585</v>
      </c>
      <c r="AI2639" s="2" t="str">
        <f>INDEX('ISO2-ISO3'!$D$1:$D$249, MATCH($N2639, 'ISO2-ISO3'!$C$1:$C$249, 0))</f>
        <v>CHN</v>
      </c>
      <c r="AJ2639" s="2" t="str">
        <f>INDEX('WB Country Groups'!$C$2:$C$219, MATCH($AI2639, 'WB Country Groups'!$B$2:$B$219, 0))</f>
        <v>East Asia &amp; Pacific</v>
      </c>
    </row>
    <row r="2640" spans="1:36">
      <c r="A2640" s="70">
        <v>45169</v>
      </c>
      <c r="B2640" s="70">
        <v>45169</v>
      </c>
      <c r="C2640" s="71">
        <v>892400</v>
      </c>
      <c r="D2640" s="1" t="s">
        <v>11268</v>
      </c>
      <c r="E2640" s="71">
        <v>8027401</v>
      </c>
      <c r="G2640" s="1" t="s">
        <v>11269</v>
      </c>
      <c r="H2640" s="72" t="s">
        <v>11270</v>
      </c>
      <c r="I2640" s="1" t="s">
        <v>11271</v>
      </c>
      <c r="J2640" s="73">
        <v>0.9</v>
      </c>
      <c r="K2640" s="73">
        <v>0.9</v>
      </c>
      <c r="L2640" s="73">
        <v>0.9</v>
      </c>
      <c r="M2640" s="1">
        <v>1</v>
      </c>
      <c r="N2640" s="1" t="s">
        <v>1115</v>
      </c>
      <c r="O2640" s="1" t="s">
        <v>1564</v>
      </c>
      <c r="P2640" s="1">
        <v>60101010</v>
      </c>
      <c r="Q2640" s="73">
        <v>4715200</v>
      </c>
      <c r="R2640" s="74">
        <v>171100</v>
      </c>
      <c r="S2640" s="1" t="s">
        <v>1479</v>
      </c>
      <c r="T2640" s="75">
        <v>145.58500000000001</v>
      </c>
      <c r="U2640" s="76">
        <v>4987420737.0264797</v>
      </c>
      <c r="V2640" s="77">
        <v>4987420737.0264797</v>
      </c>
      <c r="W2640" s="77">
        <v>5541578596.6960897</v>
      </c>
      <c r="X2640" s="76">
        <v>7.8186239151999994E-3</v>
      </c>
      <c r="Y2640" s="71">
        <v>0</v>
      </c>
      <c r="Z2640" s="71">
        <v>1</v>
      </c>
      <c r="AA2640" s="71">
        <v>0</v>
      </c>
      <c r="AB2640" s="71">
        <v>0</v>
      </c>
      <c r="AC2640" s="73">
        <v>1</v>
      </c>
      <c r="AD2640" s="73">
        <v>0</v>
      </c>
      <c r="AE2640" s="1" t="s">
        <v>1480</v>
      </c>
      <c r="AF2640" s="1" t="s">
        <v>1450</v>
      </c>
      <c r="AG2640" s="1" t="s">
        <v>1451</v>
      </c>
      <c r="AI2640" s="2" t="str">
        <f>INDEX('ISO2-ISO3'!$D$1:$D$249, MATCH($N2640, 'ISO2-ISO3'!$C$1:$C$249, 0))</f>
        <v>JPN</v>
      </c>
      <c r="AJ2640" s="2" t="str">
        <f>INDEX('WB Country Groups'!$C$2:$C$219, MATCH($AI2640, 'WB Country Groups'!$B$2:$B$219, 0))</f>
        <v>East Asia &amp; Pacific</v>
      </c>
    </row>
    <row r="2641" spans="1:36">
      <c r="A2641" s="70">
        <v>45169</v>
      </c>
      <c r="B2641" s="70">
        <v>45169</v>
      </c>
      <c r="C2641" s="71">
        <v>892400</v>
      </c>
      <c r="D2641" s="1" t="s">
        <v>11272</v>
      </c>
      <c r="E2641" s="71">
        <v>8036701</v>
      </c>
      <c r="G2641" s="1" t="s">
        <v>11273</v>
      </c>
      <c r="H2641" s="72" t="s">
        <v>11274</v>
      </c>
      <c r="I2641" s="1" t="s">
        <v>11275</v>
      </c>
      <c r="J2641" s="73">
        <v>0.35</v>
      </c>
      <c r="K2641" s="73">
        <v>0.35</v>
      </c>
      <c r="L2641" s="73">
        <v>0.35</v>
      </c>
      <c r="M2641" s="1">
        <v>1</v>
      </c>
      <c r="N2641" s="1" t="s">
        <v>1111</v>
      </c>
      <c r="O2641" s="1" t="s">
        <v>1692</v>
      </c>
      <c r="P2641" s="1">
        <v>50101020</v>
      </c>
      <c r="Q2641" s="73">
        <v>960200000</v>
      </c>
      <c r="R2641" s="74">
        <v>11.414999999999999</v>
      </c>
      <c r="S2641" s="1" t="s">
        <v>1456</v>
      </c>
      <c r="T2641" s="75">
        <v>0.92136177270005104</v>
      </c>
      <c r="U2641" s="76">
        <v>4163662052.9175</v>
      </c>
      <c r="V2641" s="77">
        <v>4163662052.9175</v>
      </c>
      <c r="W2641" s="77">
        <v>11896177294.049999</v>
      </c>
      <c r="X2641" s="76">
        <v>6.5272431218999999E-3</v>
      </c>
      <c r="Y2641" s="71">
        <v>0</v>
      </c>
      <c r="Z2641" s="71">
        <v>1</v>
      </c>
      <c r="AA2641" s="71">
        <v>0</v>
      </c>
      <c r="AB2641" s="71">
        <v>0</v>
      </c>
      <c r="AC2641" s="73">
        <v>0</v>
      </c>
      <c r="AD2641" s="73">
        <v>1</v>
      </c>
      <c r="AE2641" s="1" t="s">
        <v>1607</v>
      </c>
      <c r="AF2641" s="1" t="s">
        <v>1608</v>
      </c>
      <c r="AG2641" s="1" t="s">
        <v>1451</v>
      </c>
      <c r="AI2641" s="2" t="str">
        <f>INDEX('ISO2-ISO3'!$D$1:$D$249, MATCH($N2641, 'ISO2-ISO3'!$C$1:$C$249, 0))</f>
        <v>ITA</v>
      </c>
      <c r="AJ2641" s="2" t="str">
        <f>INDEX('WB Country Groups'!$C$2:$C$219, MATCH($AI2641, 'WB Country Groups'!$B$2:$B$219, 0))</f>
        <v>Europe &amp; Central Asia</v>
      </c>
    </row>
    <row r="2642" spans="1:36">
      <c r="A2642" s="70">
        <v>45169</v>
      </c>
      <c r="B2642" s="70">
        <v>45169</v>
      </c>
      <c r="C2642" s="71">
        <v>892400</v>
      </c>
      <c r="D2642" s="1" t="s">
        <v>11276</v>
      </c>
      <c r="E2642" s="71">
        <v>8043101</v>
      </c>
      <c r="G2642" s="1" t="s">
        <v>11277</v>
      </c>
      <c r="H2642" s="72" t="s">
        <v>11278</v>
      </c>
      <c r="I2642" s="1" t="s">
        <v>11279</v>
      </c>
      <c r="J2642" s="73">
        <v>0.45</v>
      </c>
      <c r="K2642" s="73">
        <v>0.45</v>
      </c>
      <c r="L2642" s="73">
        <v>0.45</v>
      </c>
      <c r="M2642" s="1">
        <v>1</v>
      </c>
      <c r="N2642" s="1" t="s">
        <v>975</v>
      </c>
      <c r="O2642" s="1" t="s">
        <v>1474</v>
      </c>
      <c r="P2642" s="1">
        <v>45301020</v>
      </c>
      <c r="Q2642" s="73">
        <v>1307635635</v>
      </c>
      <c r="R2642" s="74">
        <v>20.5</v>
      </c>
      <c r="S2642" s="1" t="s">
        <v>1565</v>
      </c>
      <c r="T2642" s="75">
        <v>7.8417500000000002</v>
      </c>
      <c r="U2642" s="76">
        <v>1538296774.6835799</v>
      </c>
      <c r="V2642" s="77">
        <v>1538296774.6835799</v>
      </c>
      <c r="W2642" s="77">
        <v>6332455411.0078602</v>
      </c>
      <c r="X2642" s="76">
        <v>2.4115398691000002E-3</v>
      </c>
      <c r="Y2642" s="71">
        <v>0</v>
      </c>
      <c r="Z2642" s="71">
        <v>1</v>
      </c>
      <c r="AA2642" s="71">
        <v>0</v>
      </c>
      <c r="AB2642" s="71">
        <v>0</v>
      </c>
      <c r="AC2642" s="73">
        <v>0</v>
      </c>
      <c r="AD2642" s="73">
        <v>1</v>
      </c>
      <c r="AE2642" s="1" t="s">
        <v>1566</v>
      </c>
      <c r="AF2642" s="1" t="s">
        <v>1450</v>
      </c>
      <c r="AG2642" s="1" t="s">
        <v>3271</v>
      </c>
      <c r="AI2642" s="2" t="str">
        <f>INDEX('ISO2-ISO3'!$D$1:$D$249, MATCH($N2642, 'ISO2-ISO3'!$C$1:$C$249, 0))</f>
        <v>CHN</v>
      </c>
      <c r="AJ2642" s="2" t="str">
        <f>INDEX('WB Country Groups'!$C$2:$C$219, MATCH($AI2642, 'WB Country Groups'!$B$2:$B$219, 0))</f>
        <v>East Asia &amp; Pacific</v>
      </c>
    </row>
    <row r="2643" spans="1:36">
      <c r="A2643" s="70">
        <v>45169</v>
      </c>
      <c r="B2643" s="70">
        <v>45169</v>
      </c>
      <c r="C2643" s="71">
        <v>892400</v>
      </c>
      <c r="D2643" s="1" t="s">
        <v>11280</v>
      </c>
      <c r="E2643" s="71">
        <v>8135701</v>
      </c>
      <c r="G2643" s="1" t="s">
        <v>11281</v>
      </c>
      <c r="H2643" s="72" t="s">
        <v>11282</v>
      </c>
      <c r="I2643" s="1" t="s">
        <v>11283</v>
      </c>
      <c r="J2643" s="73">
        <v>1</v>
      </c>
      <c r="K2643" s="73">
        <v>1</v>
      </c>
      <c r="L2643" s="73">
        <v>1</v>
      </c>
      <c r="M2643" s="1">
        <v>1</v>
      </c>
      <c r="N2643" s="1" t="s">
        <v>1058</v>
      </c>
      <c r="O2643" s="1" t="s">
        <v>1462</v>
      </c>
      <c r="P2643" s="1">
        <v>15101050</v>
      </c>
      <c r="Q2643" s="73">
        <v>193200000</v>
      </c>
      <c r="R2643" s="74">
        <v>49.07</v>
      </c>
      <c r="S2643" s="1" t="s">
        <v>1456</v>
      </c>
      <c r="T2643" s="75">
        <v>0.92136177270005104</v>
      </c>
      <c r="U2643" s="76">
        <v>10289469653.4</v>
      </c>
      <c r="V2643" s="77">
        <v>10289469653.4</v>
      </c>
      <c r="W2643" s="77">
        <v>10289469653.4</v>
      </c>
      <c r="X2643" s="76">
        <v>1.6130480612800001E-2</v>
      </c>
      <c r="Y2643" s="71">
        <v>0</v>
      </c>
      <c r="Z2643" s="71">
        <v>1</v>
      </c>
      <c r="AA2643" s="71">
        <v>0</v>
      </c>
      <c r="AB2643" s="71">
        <v>0</v>
      </c>
      <c r="AC2643" s="73">
        <v>1</v>
      </c>
      <c r="AD2643" s="73">
        <v>0</v>
      </c>
      <c r="AE2643" s="1" t="s">
        <v>1523</v>
      </c>
      <c r="AF2643" s="1" t="s">
        <v>1524</v>
      </c>
      <c r="AG2643" s="1" t="s">
        <v>1451</v>
      </c>
      <c r="AI2643" s="2" t="str">
        <f>INDEX('ISO2-ISO3'!$D$1:$D$249, MATCH($N2643, 'ISO2-ISO3'!$C$1:$C$249, 0))</f>
        <v>DEU</v>
      </c>
      <c r="AJ2643" s="2" t="str">
        <f>INDEX('WB Country Groups'!$C$2:$C$219, MATCH($AI2643, 'WB Country Groups'!$B$2:$B$219, 0))</f>
        <v>Europe &amp; Central Asia</v>
      </c>
    </row>
    <row r="2644" spans="1:36">
      <c r="A2644" s="70">
        <v>45169</v>
      </c>
      <c r="B2644" s="70">
        <v>45169</v>
      </c>
      <c r="C2644" s="71">
        <v>892400</v>
      </c>
      <c r="D2644" s="1" t="s">
        <v>11284</v>
      </c>
      <c r="E2644" s="71">
        <v>8135801</v>
      </c>
      <c r="F2644" s="1" t="s">
        <v>11285</v>
      </c>
      <c r="G2644" s="1" t="s">
        <v>11286</v>
      </c>
      <c r="H2644" s="72" t="s">
        <v>11287</v>
      </c>
      <c r="I2644" s="1" t="s">
        <v>11288</v>
      </c>
      <c r="J2644" s="73">
        <v>1</v>
      </c>
      <c r="K2644" s="73">
        <v>1</v>
      </c>
      <c r="L2644" s="73">
        <v>1</v>
      </c>
      <c r="M2644" s="1">
        <v>1</v>
      </c>
      <c r="N2644" s="1" t="s">
        <v>1375</v>
      </c>
      <c r="O2644" s="1" t="s">
        <v>1474</v>
      </c>
      <c r="P2644" s="1">
        <v>45202030</v>
      </c>
      <c r="Q2644" s="73">
        <v>1295869008</v>
      </c>
      <c r="R2644" s="74">
        <v>16.989999999999998</v>
      </c>
      <c r="S2644" s="1" t="s">
        <v>1448</v>
      </c>
      <c r="T2644" s="75">
        <v>1</v>
      </c>
      <c r="U2644" s="76">
        <v>22016814445.919998</v>
      </c>
      <c r="V2644" s="77">
        <v>22016814445.919998</v>
      </c>
      <c r="W2644" s="77">
        <v>22016814445.919998</v>
      </c>
      <c r="X2644" s="76">
        <v>3.45150732292E-2</v>
      </c>
      <c r="Y2644" s="71">
        <v>0</v>
      </c>
      <c r="Z2644" s="71">
        <v>1</v>
      </c>
      <c r="AA2644" s="71">
        <v>0</v>
      </c>
      <c r="AB2644" s="71">
        <v>0</v>
      </c>
      <c r="AC2644" s="73">
        <v>1</v>
      </c>
      <c r="AD2644" s="73">
        <v>0</v>
      </c>
      <c r="AE2644" s="1" t="s">
        <v>1449</v>
      </c>
      <c r="AF2644" s="1" t="s">
        <v>1450</v>
      </c>
      <c r="AG2644" s="1" t="s">
        <v>1451</v>
      </c>
      <c r="AI2644" s="2" t="str">
        <f>INDEX('ISO2-ISO3'!$D$1:$D$249, MATCH($N2644, 'ISO2-ISO3'!$C$1:$C$249, 0))</f>
        <v>USA</v>
      </c>
      <c r="AJ2644" s="2" t="str">
        <f>INDEX('WB Country Groups'!$C$2:$C$219, MATCH($AI2644, 'WB Country Groups'!$B$2:$B$219, 0))</f>
        <v>North America</v>
      </c>
    </row>
    <row r="2645" spans="1:36">
      <c r="A2645" s="70">
        <v>45169</v>
      </c>
      <c r="B2645" s="70">
        <v>45169</v>
      </c>
      <c r="C2645" s="71">
        <v>892400</v>
      </c>
      <c r="D2645" s="1" t="s">
        <v>11289</v>
      </c>
      <c r="E2645" s="71">
        <v>8149401</v>
      </c>
      <c r="F2645" s="1" t="s">
        <v>11290</v>
      </c>
      <c r="G2645" s="1" t="s">
        <v>11291</v>
      </c>
      <c r="H2645" s="72" t="s">
        <v>11292</v>
      </c>
      <c r="I2645" s="1" t="s">
        <v>11293</v>
      </c>
      <c r="J2645" s="73">
        <v>0.8</v>
      </c>
      <c r="K2645" s="73">
        <v>0.8</v>
      </c>
      <c r="L2645" s="73">
        <v>0.8</v>
      </c>
      <c r="M2645" s="1">
        <v>1</v>
      </c>
      <c r="N2645" s="1" t="s">
        <v>1375</v>
      </c>
      <c r="O2645" s="1" t="s">
        <v>1541</v>
      </c>
      <c r="P2645" s="1">
        <v>10102020</v>
      </c>
      <c r="Q2645" s="73">
        <v>7695496</v>
      </c>
      <c r="R2645" s="74">
        <v>1884.75</v>
      </c>
      <c r="S2645" s="1" t="s">
        <v>1448</v>
      </c>
      <c r="T2645" s="75">
        <v>1</v>
      </c>
      <c r="U2645" s="76">
        <v>11603268868.799999</v>
      </c>
      <c r="V2645" s="77">
        <v>11603268868.799999</v>
      </c>
      <c r="W2645" s="77">
        <v>14504086086</v>
      </c>
      <c r="X2645" s="76">
        <v>1.8190082661100001E-2</v>
      </c>
      <c r="Y2645" s="71">
        <v>0</v>
      </c>
      <c r="Z2645" s="71">
        <v>1</v>
      </c>
      <c r="AA2645" s="71">
        <v>0</v>
      </c>
      <c r="AB2645" s="71">
        <v>0</v>
      </c>
      <c r="AC2645" s="73">
        <v>0</v>
      </c>
      <c r="AD2645" s="73">
        <v>1</v>
      </c>
      <c r="AE2645" s="1" t="s">
        <v>1449</v>
      </c>
      <c r="AF2645" s="1" t="s">
        <v>1450</v>
      </c>
      <c r="AG2645" s="1" t="s">
        <v>1451</v>
      </c>
      <c r="AI2645" s="2" t="str">
        <f>INDEX('ISO2-ISO3'!$D$1:$D$249, MATCH($N2645, 'ISO2-ISO3'!$C$1:$C$249, 0))</f>
        <v>USA</v>
      </c>
      <c r="AJ2645" s="2" t="str">
        <f>INDEX('WB Country Groups'!$C$2:$C$219, MATCH($AI2645, 'WB Country Groups'!$B$2:$B$219, 0))</f>
        <v>North America</v>
      </c>
    </row>
    <row r="2646" spans="1:36">
      <c r="A2646" s="70">
        <v>45169</v>
      </c>
      <c r="B2646" s="70">
        <v>45169</v>
      </c>
      <c r="C2646" s="71">
        <v>892400</v>
      </c>
      <c r="D2646" s="1" t="s">
        <v>11294</v>
      </c>
      <c r="E2646" s="71">
        <v>8149501</v>
      </c>
      <c r="G2646" s="1" t="s">
        <v>11295</v>
      </c>
      <c r="H2646" s="72" t="s">
        <v>11296</v>
      </c>
      <c r="I2646" s="1" t="s">
        <v>11297</v>
      </c>
      <c r="J2646" s="73">
        <v>0.6</v>
      </c>
      <c r="K2646" s="73">
        <v>0.6</v>
      </c>
      <c r="L2646" s="73">
        <v>0.6</v>
      </c>
      <c r="M2646" s="1">
        <v>1</v>
      </c>
      <c r="N2646" s="1" t="s">
        <v>1115</v>
      </c>
      <c r="O2646" s="1" t="s">
        <v>1484</v>
      </c>
      <c r="P2646" s="1">
        <v>40301020</v>
      </c>
      <c r="Q2646" s="73">
        <v>3657797700</v>
      </c>
      <c r="R2646" s="74">
        <v>1117</v>
      </c>
      <c r="S2646" s="1" t="s">
        <v>1479</v>
      </c>
      <c r="T2646" s="75">
        <v>145.58500000000001</v>
      </c>
      <c r="U2646" s="76">
        <v>16838657956.108101</v>
      </c>
      <c r="V2646" s="77">
        <v>16838657956.108101</v>
      </c>
      <c r="W2646" s="77">
        <v>28064429926.846901</v>
      </c>
      <c r="X2646" s="76">
        <v>2.6397438823999999E-2</v>
      </c>
      <c r="Y2646" s="71">
        <v>1</v>
      </c>
      <c r="Z2646" s="71">
        <v>0</v>
      </c>
      <c r="AA2646" s="71">
        <v>0</v>
      </c>
      <c r="AB2646" s="71">
        <v>0</v>
      </c>
      <c r="AC2646" s="73">
        <v>1</v>
      </c>
      <c r="AD2646" s="73">
        <v>0</v>
      </c>
      <c r="AE2646" s="1" t="s">
        <v>1480</v>
      </c>
      <c r="AF2646" s="1" t="s">
        <v>1450</v>
      </c>
      <c r="AG2646" s="1" t="s">
        <v>1451</v>
      </c>
      <c r="AI2646" s="2" t="str">
        <f>INDEX('ISO2-ISO3'!$D$1:$D$249, MATCH($N2646, 'ISO2-ISO3'!$C$1:$C$249, 0))</f>
        <v>JPN</v>
      </c>
      <c r="AJ2646" s="2" t="str">
        <f>INDEX('WB Country Groups'!$C$2:$C$219, MATCH($AI2646, 'WB Country Groups'!$B$2:$B$219, 0))</f>
        <v>East Asia &amp; Pacific</v>
      </c>
    </row>
    <row r="2647" spans="1:36">
      <c r="A2647" s="70">
        <v>45169</v>
      </c>
      <c r="B2647" s="70">
        <v>45169</v>
      </c>
      <c r="C2647" s="71">
        <v>892400</v>
      </c>
      <c r="D2647" s="1" t="s">
        <v>11298</v>
      </c>
      <c r="E2647" s="71">
        <v>8151401</v>
      </c>
      <c r="G2647" s="1" t="s">
        <v>11299</v>
      </c>
      <c r="H2647" s="72" t="s">
        <v>11300</v>
      </c>
      <c r="I2647" s="1" t="s">
        <v>11301</v>
      </c>
      <c r="J2647" s="73">
        <v>0.4</v>
      </c>
      <c r="K2647" s="73">
        <v>0.4</v>
      </c>
      <c r="L2647" s="73">
        <v>0.4</v>
      </c>
      <c r="M2647" s="1">
        <v>1</v>
      </c>
      <c r="N2647" s="1" t="s">
        <v>1115</v>
      </c>
      <c r="O2647" s="1" t="s">
        <v>1484</v>
      </c>
      <c r="P2647" s="1">
        <v>40101010</v>
      </c>
      <c r="Q2647" s="73">
        <v>3690021220</v>
      </c>
      <c r="R2647" s="74">
        <v>1168.5</v>
      </c>
      <c r="S2647" s="1" t="s">
        <v>1479</v>
      </c>
      <c r="T2647" s="75">
        <v>145.58500000000001</v>
      </c>
      <c r="U2647" s="76">
        <v>11846796841.8999</v>
      </c>
      <c r="V2647" s="77">
        <v>11846796841.8999</v>
      </c>
      <c r="W2647" s="77">
        <v>29616992104.749802</v>
      </c>
      <c r="X2647" s="76">
        <v>1.8571853868000001E-2</v>
      </c>
      <c r="Y2647" s="71">
        <v>1</v>
      </c>
      <c r="Z2647" s="71">
        <v>0</v>
      </c>
      <c r="AA2647" s="71">
        <v>0</v>
      </c>
      <c r="AB2647" s="71">
        <v>0</v>
      </c>
      <c r="AC2647" s="73">
        <v>1</v>
      </c>
      <c r="AD2647" s="73">
        <v>0</v>
      </c>
      <c r="AE2647" s="1" t="s">
        <v>1480</v>
      </c>
      <c r="AF2647" s="1" t="s">
        <v>1450</v>
      </c>
      <c r="AG2647" s="1" t="s">
        <v>1451</v>
      </c>
      <c r="AI2647" s="2" t="str">
        <f>INDEX('ISO2-ISO3'!$D$1:$D$249, MATCH($N2647, 'ISO2-ISO3'!$C$1:$C$249, 0))</f>
        <v>JPN</v>
      </c>
      <c r="AJ2647" s="2" t="str">
        <f>INDEX('WB Country Groups'!$C$2:$C$219, MATCH($AI2647, 'WB Country Groups'!$B$2:$B$219, 0))</f>
        <v>East Asia &amp; Pacific</v>
      </c>
    </row>
    <row r="2648" spans="1:36">
      <c r="A2648" s="70">
        <v>45169</v>
      </c>
      <c r="B2648" s="70">
        <v>45169</v>
      </c>
      <c r="C2648" s="71">
        <v>892400</v>
      </c>
      <c r="D2648" s="1" t="s">
        <v>11302</v>
      </c>
      <c r="E2648" s="71">
        <v>8151501</v>
      </c>
      <c r="G2648" s="1" t="s">
        <v>11303</v>
      </c>
      <c r="H2648" s="72" t="s">
        <v>11304</v>
      </c>
      <c r="I2648" s="1" t="s">
        <v>11305</v>
      </c>
      <c r="J2648" s="73">
        <v>0.5</v>
      </c>
      <c r="K2648" s="73">
        <v>0.5</v>
      </c>
      <c r="L2648" s="73">
        <v>0.5</v>
      </c>
      <c r="M2648" s="1">
        <v>1</v>
      </c>
      <c r="N2648" s="1" t="s">
        <v>1115</v>
      </c>
      <c r="O2648" s="1" t="s">
        <v>1484</v>
      </c>
      <c r="P2648" s="1">
        <v>40301020</v>
      </c>
      <c r="Q2648" s="73">
        <v>399693700</v>
      </c>
      <c r="R2648" s="74">
        <v>2347.5</v>
      </c>
      <c r="S2648" s="1" t="s">
        <v>1479</v>
      </c>
      <c r="T2648" s="75">
        <v>145.58500000000001</v>
      </c>
      <c r="U2648" s="76">
        <v>3222450667.1360402</v>
      </c>
      <c r="V2648" s="77">
        <v>3222450667.1360402</v>
      </c>
      <c r="W2648" s="77">
        <v>6444901334.2720699</v>
      </c>
      <c r="X2648" s="76">
        <v>5.0517353919000002E-3</v>
      </c>
      <c r="Y2648" s="71">
        <v>0</v>
      </c>
      <c r="Z2648" s="71">
        <v>1</v>
      </c>
      <c r="AA2648" s="71">
        <v>0</v>
      </c>
      <c r="AB2648" s="71">
        <v>0</v>
      </c>
      <c r="AC2648" s="73">
        <v>1</v>
      </c>
      <c r="AD2648" s="73">
        <v>0</v>
      </c>
      <c r="AE2648" s="1" t="s">
        <v>1480</v>
      </c>
      <c r="AF2648" s="1" t="s">
        <v>1450</v>
      </c>
      <c r="AG2648" s="1" t="s">
        <v>1451</v>
      </c>
      <c r="AI2648" s="2" t="str">
        <f>INDEX('ISO2-ISO3'!$D$1:$D$249, MATCH($N2648, 'ISO2-ISO3'!$C$1:$C$249, 0))</f>
        <v>JPN</v>
      </c>
      <c r="AJ2648" s="2" t="str">
        <f>INDEX('WB Country Groups'!$C$2:$C$219, MATCH($AI2648, 'WB Country Groups'!$B$2:$B$219, 0))</f>
        <v>East Asia &amp; Pacific</v>
      </c>
    </row>
    <row r="2649" spans="1:36">
      <c r="A2649" s="70">
        <v>45169</v>
      </c>
      <c r="B2649" s="70">
        <v>45169</v>
      </c>
      <c r="C2649" s="71">
        <v>892400</v>
      </c>
      <c r="D2649" s="1" t="s">
        <v>11306</v>
      </c>
      <c r="E2649" s="71">
        <v>8155402</v>
      </c>
      <c r="G2649" s="1" t="s">
        <v>11307</v>
      </c>
      <c r="H2649" s="72" t="s">
        <v>11308</v>
      </c>
      <c r="I2649" s="1" t="s">
        <v>11309</v>
      </c>
      <c r="J2649" s="73">
        <v>0.65</v>
      </c>
      <c r="K2649" s="73">
        <v>0.65</v>
      </c>
      <c r="L2649" s="73">
        <v>0.65</v>
      </c>
      <c r="M2649" s="1">
        <v>1</v>
      </c>
      <c r="N2649" s="1" t="s">
        <v>1111</v>
      </c>
      <c r="O2649" s="1" t="s">
        <v>1455</v>
      </c>
      <c r="P2649" s="1">
        <v>25102010</v>
      </c>
      <c r="Q2649" s="73">
        <v>193923499</v>
      </c>
      <c r="R2649" s="74">
        <v>293</v>
      </c>
      <c r="S2649" s="1" t="s">
        <v>1456</v>
      </c>
      <c r="T2649" s="75">
        <v>0.92136177270005104</v>
      </c>
      <c r="U2649" s="76">
        <v>40084938922.8713</v>
      </c>
      <c r="V2649" s="77">
        <v>40084938922.8713</v>
      </c>
      <c r="W2649" s="77">
        <v>61669136804.417503</v>
      </c>
      <c r="X2649" s="76">
        <v>6.2839908366800007E-2</v>
      </c>
      <c r="Y2649" s="71">
        <v>1</v>
      </c>
      <c r="Z2649" s="71">
        <v>0</v>
      </c>
      <c r="AA2649" s="71">
        <v>0</v>
      </c>
      <c r="AB2649" s="71">
        <v>0</v>
      </c>
      <c r="AC2649" s="73">
        <v>0</v>
      </c>
      <c r="AD2649" s="73">
        <v>1</v>
      </c>
      <c r="AE2649" s="1" t="s">
        <v>1607</v>
      </c>
      <c r="AF2649" s="1" t="s">
        <v>1608</v>
      </c>
      <c r="AG2649" s="1" t="s">
        <v>1451</v>
      </c>
      <c r="AI2649" s="2" t="str">
        <f>INDEX('ISO2-ISO3'!$D$1:$D$249, MATCH($N2649, 'ISO2-ISO3'!$C$1:$C$249, 0))</f>
        <v>ITA</v>
      </c>
      <c r="AJ2649" s="2" t="str">
        <f>INDEX('WB Country Groups'!$C$2:$C$219, MATCH($AI2649, 'WB Country Groups'!$B$2:$B$219, 0))</f>
        <v>Europe &amp; Central Asia</v>
      </c>
    </row>
    <row r="2650" spans="1:36">
      <c r="A2650" s="70">
        <v>45169</v>
      </c>
      <c r="B2650" s="70">
        <v>45169</v>
      </c>
      <c r="C2650" s="71">
        <v>892400</v>
      </c>
      <c r="D2650" s="1" t="s">
        <v>11310</v>
      </c>
      <c r="E2650" s="71">
        <v>8157601</v>
      </c>
      <c r="G2650" s="1" t="s">
        <v>11311</v>
      </c>
      <c r="H2650" s="72" t="s">
        <v>11312</v>
      </c>
      <c r="I2650" s="1" t="s">
        <v>11313</v>
      </c>
      <c r="J2650" s="73">
        <v>0.4</v>
      </c>
      <c r="K2650" s="73">
        <v>0.4</v>
      </c>
      <c r="L2650" s="73">
        <v>0.4</v>
      </c>
      <c r="M2650" s="1">
        <v>1</v>
      </c>
      <c r="N2650" s="1" t="s">
        <v>1111</v>
      </c>
      <c r="O2650" s="1" t="s">
        <v>1484</v>
      </c>
      <c r="P2650" s="1">
        <v>40301020</v>
      </c>
      <c r="Q2650" s="73">
        <v>1306110000</v>
      </c>
      <c r="R2650" s="74">
        <v>10.255000000000001</v>
      </c>
      <c r="S2650" s="1" t="s">
        <v>1456</v>
      </c>
      <c r="T2650" s="75">
        <v>0.92136177270005104</v>
      </c>
      <c r="U2650" s="76">
        <v>5814939775.8269997</v>
      </c>
      <c r="V2650" s="77">
        <v>5814939775.8269997</v>
      </c>
      <c r="W2650" s="77">
        <v>14537349439.567499</v>
      </c>
      <c r="X2650" s="76">
        <v>9.1158996992000002E-3</v>
      </c>
      <c r="Y2650" s="71">
        <v>0</v>
      </c>
      <c r="Z2650" s="71">
        <v>1</v>
      </c>
      <c r="AA2650" s="71">
        <v>0</v>
      </c>
      <c r="AB2650" s="71">
        <v>0</v>
      </c>
      <c r="AC2650" s="73">
        <v>1</v>
      </c>
      <c r="AD2650" s="73">
        <v>0</v>
      </c>
      <c r="AE2650" s="1" t="s">
        <v>1607</v>
      </c>
      <c r="AF2650" s="1" t="s">
        <v>1608</v>
      </c>
      <c r="AG2650" s="1" t="s">
        <v>1451</v>
      </c>
      <c r="AI2650" s="2" t="str">
        <f>INDEX('ISO2-ISO3'!$D$1:$D$249, MATCH($N2650, 'ISO2-ISO3'!$C$1:$C$249, 0))</f>
        <v>ITA</v>
      </c>
      <c r="AJ2650" s="2" t="str">
        <f>INDEX('WB Country Groups'!$C$2:$C$219, MATCH($AI2650, 'WB Country Groups'!$B$2:$B$219, 0))</f>
        <v>Europe &amp; Central Asia</v>
      </c>
    </row>
    <row r="2651" spans="1:36">
      <c r="A2651" s="70">
        <v>45169</v>
      </c>
      <c r="B2651" s="70">
        <v>45169</v>
      </c>
      <c r="C2651" s="71">
        <v>892400</v>
      </c>
      <c r="D2651" s="1" t="s">
        <v>11314</v>
      </c>
      <c r="E2651" s="71">
        <v>8161401</v>
      </c>
      <c r="G2651" s="1" t="s">
        <v>11315</v>
      </c>
      <c r="H2651" s="72" t="s">
        <v>11316</v>
      </c>
      <c r="I2651" s="1" t="s">
        <v>11317</v>
      </c>
      <c r="J2651" s="73">
        <v>0.8</v>
      </c>
      <c r="K2651" s="73">
        <v>0.8</v>
      </c>
      <c r="L2651" s="73">
        <v>0.8</v>
      </c>
      <c r="M2651" s="1">
        <v>1</v>
      </c>
      <c r="N2651" s="1" t="s">
        <v>975</v>
      </c>
      <c r="O2651" s="1" t="s">
        <v>1484</v>
      </c>
      <c r="P2651" s="1">
        <v>40203020</v>
      </c>
      <c r="Q2651" s="73">
        <v>1903714428</v>
      </c>
      <c r="R2651" s="74">
        <v>15.08</v>
      </c>
      <c r="S2651" s="1" t="s">
        <v>1565</v>
      </c>
      <c r="T2651" s="75">
        <v>7.8417500000000002</v>
      </c>
      <c r="U2651" s="76">
        <v>2928735404.6471801</v>
      </c>
      <c r="V2651" s="77">
        <v>2928735404.6471801</v>
      </c>
      <c r="W2651" s="77">
        <v>19300840679.0895</v>
      </c>
      <c r="X2651" s="76">
        <v>4.5912871369000003E-3</v>
      </c>
      <c r="Y2651" s="71">
        <v>1</v>
      </c>
      <c r="Z2651" s="71">
        <v>0</v>
      </c>
      <c r="AA2651" s="71">
        <v>0</v>
      </c>
      <c r="AB2651" s="71">
        <v>0</v>
      </c>
      <c r="AC2651" s="73">
        <v>1</v>
      </c>
      <c r="AD2651" s="73">
        <v>0</v>
      </c>
      <c r="AE2651" s="1" t="s">
        <v>1566</v>
      </c>
      <c r="AF2651" s="1" t="s">
        <v>1450</v>
      </c>
      <c r="AG2651" s="1" t="s">
        <v>3494</v>
      </c>
      <c r="AI2651" s="2" t="str">
        <f>INDEX('ISO2-ISO3'!$D$1:$D$249, MATCH($N2651, 'ISO2-ISO3'!$C$1:$C$249, 0))</f>
        <v>CHN</v>
      </c>
      <c r="AJ2651" s="2" t="str">
        <f>INDEX('WB Country Groups'!$C$2:$C$219, MATCH($AI2651, 'WB Country Groups'!$B$2:$B$219, 0))</f>
        <v>East Asia &amp; Pacific</v>
      </c>
    </row>
    <row r="2652" spans="1:36">
      <c r="A2652" s="70">
        <v>45169</v>
      </c>
      <c r="B2652" s="70">
        <v>45169</v>
      </c>
      <c r="C2652" s="71">
        <v>892400</v>
      </c>
      <c r="D2652" s="1" t="s">
        <v>11318</v>
      </c>
      <c r="E2652" s="71">
        <v>8161404</v>
      </c>
      <c r="G2652" s="1" t="s">
        <v>11319</v>
      </c>
      <c r="H2652" s="72" t="s">
        <v>11320</v>
      </c>
      <c r="I2652" s="1" t="s">
        <v>11321</v>
      </c>
      <c r="J2652" s="73">
        <v>0.2</v>
      </c>
      <c r="K2652" s="73">
        <v>0.2</v>
      </c>
      <c r="L2652" s="73">
        <v>0.04</v>
      </c>
      <c r="M2652" s="1">
        <v>0.2</v>
      </c>
      <c r="N2652" s="1" t="s">
        <v>975</v>
      </c>
      <c r="O2652" s="1" t="s">
        <v>1484</v>
      </c>
      <c r="P2652" s="1">
        <v>40203020</v>
      </c>
      <c r="Q2652" s="73">
        <v>2923542440</v>
      </c>
      <c r="R2652" s="74">
        <v>39</v>
      </c>
      <c r="S2652" s="1" t="s">
        <v>3323</v>
      </c>
      <c r="T2652" s="75">
        <v>7.2785000000000002</v>
      </c>
      <c r="U2652" s="76">
        <v>626602487.655424</v>
      </c>
      <c r="V2652" s="77">
        <v>626602487.655424</v>
      </c>
      <c r="W2652" s="77">
        <v>19300840679.0895</v>
      </c>
      <c r="X2652" s="76">
        <v>9.8230517409999998E-4</v>
      </c>
      <c r="Y2652" s="71">
        <v>1</v>
      </c>
      <c r="Z2652" s="71">
        <v>0</v>
      </c>
      <c r="AA2652" s="71">
        <v>0</v>
      </c>
      <c r="AB2652" s="71">
        <v>0</v>
      </c>
      <c r="AC2652" s="73">
        <v>0</v>
      </c>
      <c r="AD2652" s="73">
        <v>1</v>
      </c>
      <c r="AE2652" s="1" t="s">
        <v>3324</v>
      </c>
      <c r="AF2652" s="1" t="s">
        <v>1450</v>
      </c>
      <c r="AG2652" s="1" t="s">
        <v>1585</v>
      </c>
      <c r="AI2652" s="2" t="str">
        <f>INDEX('ISO2-ISO3'!$D$1:$D$249, MATCH($N2652, 'ISO2-ISO3'!$C$1:$C$249, 0))</f>
        <v>CHN</v>
      </c>
      <c r="AJ2652" s="2" t="str">
        <f>INDEX('WB Country Groups'!$C$2:$C$219, MATCH($AI2652, 'WB Country Groups'!$B$2:$B$219, 0))</f>
        <v>East Asia &amp; Pacific</v>
      </c>
    </row>
    <row r="2653" spans="1:36">
      <c r="A2653" s="70">
        <v>45169</v>
      </c>
      <c r="B2653" s="70">
        <v>45169</v>
      </c>
      <c r="C2653" s="71">
        <v>892400</v>
      </c>
      <c r="D2653" s="1" t="s">
        <v>11322</v>
      </c>
      <c r="E2653" s="71">
        <v>8165301</v>
      </c>
      <c r="G2653" s="1" t="s">
        <v>11323</v>
      </c>
      <c r="H2653" s="72" t="s">
        <v>11324</v>
      </c>
      <c r="I2653" s="1" t="s">
        <v>11325</v>
      </c>
      <c r="J2653" s="73">
        <v>0.35</v>
      </c>
      <c r="K2653" s="73">
        <v>0.35</v>
      </c>
      <c r="L2653" s="73">
        <v>0.35</v>
      </c>
      <c r="M2653" s="1">
        <v>1</v>
      </c>
      <c r="N2653" s="1" t="s">
        <v>1097</v>
      </c>
      <c r="O2653" s="1" t="s">
        <v>1467</v>
      </c>
      <c r="P2653" s="1">
        <v>20302010</v>
      </c>
      <c r="Q2653" s="73">
        <v>385547099</v>
      </c>
      <c r="R2653" s="74">
        <v>2435</v>
      </c>
      <c r="S2653" s="1" t="s">
        <v>3305</v>
      </c>
      <c r="T2653" s="75">
        <v>82.786249999999995</v>
      </c>
      <c r="U2653" s="76">
        <v>3969046974.8629799</v>
      </c>
      <c r="V2653" s="77">
        <v>3969046974.8629799</v>
      </c>
      <c r="W2653" s="77">
        <v>11340134213.894199</v>
      </c>
      <c r="X2653" s="76">
        <v>6.2221511346999998E-3</v>
      </c>
      <c r="Y2653" s="71">
        <v>0</v>
      </c>
      <c r="Z2653" s="71">
        <v>1</v>
      </c>
      <c r="AA2653" s="71">
        <v>0</v>
      </c>
      <c r="AB2653" s="71">
        <v>0</v>
      </c>
      <c r="AC2653" s="73">
        <v>0</v>
      </c>
      <c r="AD2653" s="73">
        <v>1</v>
      </c>
      <c r="AE2653" s="1" t="s">
        <v>3306</v>
      </c>
      <c r="AF2653" s="1" t="s">
        <v>1450</v>
      </c>
      <c r="AG2653" s="1" t="s">
        <v>1451</v>
      </c>
      <c r="AI2653" s="2" t="str">
        <f>INDEX('ISO2-ISO3'!$D$1:$D$249, MATCH($N2653, 'ISO2-ISO3'!$C$1:$C$249, 0))</f>
        <v>IND</v>
      </c>
      <c r="AJ2653" s="2" t="str">
        <f>INDEX('WB Country Groups'!$C$2:$C$219, MATCH($AI2653, 'WB Country Groups'!$B$2:$B$219, 0))</f>
        <v>South Asia</v>
      </c>
    </row>
    <row r="2654" spans="1:36">
      <c r="A2654" s="70">
        <v>45169</v>
      </c>
      <c r="B2654" s="70">
        <v>45169</v>
      </c>
      <c r="C2654" s="71">
        <v>892400</v>
      </c>
      <c r="D2654" s="1" t="s">
        <v>11326</v>
      </c>
      <c r="E2654" s="71">
        <v>8169501</v>
      </c>
      <c r="G2654" s="1" t="s">
        <v>11327</v>
      </c>
      <c r="H2654" s="72" t="s">
        <v>11328</v>
      </c>
      <c r="I2654" s="1" t="s">
        <v>11329</v>
      </c>
      <c r="J2654" s="73">
        <v>0.3</v>
      </c>
      <c r="K2654" s="73">
        <v>0.3</v>
      </c>
      <c r="L2654" s="73">
        <v>0.3</v>
      </c>
      <c r="M2654" s="1">
        <v>1</v>
      </c>
      <c r="N2654" s="1" t="s">
        <v>1042</v>
      </c>
      <c r="O2654" s="1" t="s">
        <v>1484</v>
      </c>
      <c r="P2654" s="1">
        <v>40203010</v>
      </c>
      <c r="Q2654" s="73">
        <v>203860131</v>
      </c>
      <c r="R2654" s="74">
        <v>55.05</v>
      </c>
      <c r="S2654" s="1" t="s">
        <v>1456</v>
      </c>
      <c r="T2654" s="75">
        <v>0.92136177270005104</v>
      </c>
      <c r="U2654" s="76">
        <v>3654102181.3817401</v>
      </c>
      <c r="V2654" s="77">
        <v>3654102181.3817401</v>
      </c>
      <c r="W2654" s="77">
        <v>12180340604.605801</v>
      </c>
      <c r="X2654" s="76">
        <v>5.7284220061000002E-3</v>
      </c>
      <c r="Y2654" s="71">
        <v>0</v>
      </c>
      <c r="Z2654" s="71">
        <v>1</v>
      </c>
      <c r="AA2654" s="71">
        <v>0</v>
      </c>
      <c r="AB2654" s="71">
        <v>0</v>
      </c>
      <c r="AC2654" s="73">
        <v>1</v>
      </c>
      <c r="AD2654" s="73">
        <v>0</v>
      </c>
      <c r="AE2654" s="1" t="s">
        <v>1457</v>
      </c>
      <c r="AF2654" s="1" t="s">
        <v>1450</v>
      </c>
      <c r="AG2654" s="1" t="s">
        <v>1451</v>
      </c>
      <c r="AI2654" s="2" t="str">
        <f>INDEX('ISO2-ISO3'!$D$1:$D$249, MATCH($N2654, 'ISO2-ISO3'!$C$1:$C$249, 0))</f>
        <v>FRA</v>
      </c>
      <c r="AJ2654" s="2" t="str">
        <f>INDEX('WB Country Groups'!$C$2:$C$219, MATCH($AI2654, 'WB Country Groups'!$B$2:$B$219, 0))</f>
        <v>Europe &amp; Central Asia</v>
      </c>
    </row>
    <row r="2655" spans="1:36">
      <c r="A2655" s="70">
        <v>45169</v>
      </c>
      <c r="B2655" s="70">
        <v>45169</v>
      </c>
      <c r="C2655" s="71">
        <v>892400</v>
      </c>
      <c r="D2655" s="1" t="s">
        <v>11330</v>
      </c>
      <c r="E2655" s="71">
        <v>8173401</v>
      </c>
      <c r="G2655" s="1" t="s">
        <v>11331</v>
      </c>
      <c r="H2655" s="72" t="s">
        <v>11332</v>
      </c>
      <c r="I2655" s="1" t="s">
        <v>11333</v>
      </c>
      <c r="J2655" s="73">
        <v>0.45</v>
      </c>
      <c r="K2655" s="73">
        <v>0.45</v>
      </c>
      <c r="L2655" s="73">
        <v>0.45</v>
      </c>
      <c r="M2655" s="1">
        <v>1</v>
      </c>
      <c r="N2655" s="1" t="s">
        <v>1199</v>
      </c>
      <c r="O2655" s="1" t="s">
        <v>1484</v>
      </c>
      <c r="P2655" s="1">
        <v>40101010</v>
      </c>
      <c r="Q2655" s="73">
        <v>897521916</v>
      </c>
      <c r="R2655" s="74">
        <v>13.595000000000001</v>
      </c>
      <c r="S2655" s="1" t="s">
        <v>1456</v>
      </c>
      <c r="T2655" s="75">
        <v>0.92136177270005104</v>
      </c>
      <c r="U2655" s="76">
        <v>5959455736.3913298</v>
      </c>
      <c r="V2655" s="77">
        <v>5959455736.3913298</v>
      </c>
      <c r="W2655" s="77">
        <v>13243234969.758499</v>
      </c>
      <c r="X2655" s="76">
        <v>9.3424528626999993E-3</v>
      </c>
      <c r="Y2655" s="71">
        <v>0</v>
      </c>
      <c r="Z2655" s="71">
        <v>1</v>
      </c>
      <c r="AA2655" s="71">
        <v>0</v>
      </c>
      <c r="AB2655" s="71">
        <v>0</v>
      </c>
      <c r="AC2655" s="73">
        <v>1</v>
      </c>
      <c r="AD2655" s="73">
        <v>0</v>
      </c>
      <c r="AE2655" s="1" t="s">
        <v>1485</v>
      </c>
      <c r="AF2655" s="1" t="s">
        <v>1450</v>
      </c>
      <c r="AG2655" s="1" t="s">
        <v>1451</v>
      </c>
      <c r="AI2655" s="2" t="str">
        <f>INDEX('ISO2-ISO3'!$D$1:$D$249, MATCH($N2655, 'ISO2-ISO3'!$C$1:$C$249, 0))</f>
        <v>NLD</v>
      </c>
      <c r="AJ2655" s="2" t="str">
        <f>INDEX('WB Country Groups'!$C$2:$C$219, MATCH($AI2655, 'WB Country Groups'!$B$2:$B$219, 0))</f>
        <v>Europe &amp; Central Asia</v>
      </c>
    </row>
    <row r="2656" spans="1:36">
      <c r="A2656" s="70">
        <v>45169</v>
      </c>
      <c r="B2656" s="70">
        <v>45169</v>
      </c>
      <c r="C2656" s="71">
        <v>892400</v>
      </c>
      <c r="D2656" s="1" t="s">
        <v>11334</v>
      </c>
      <c r="E2656" s="71">
        <v>8177804</v>
      </c>
      <c r="G2656" s="1" t="s">
        <v>11335</v>
      </c>
      <c r="H2656" s="72" t="s">
        <v>11336</v>
      </c>
      <c r="I2656" s="1" t="s">
        <v>11337</v>
      </c>
      <c r="J2656" s="73">
        <v>0.35</v>
      </c>
      <c r="K2656" s="73">
        <v>0.3</v>
      </c>
      <c r="L2656" s="73">
        <v>0.06</v>
      </c>
      <c r="M2656" s="1">
        <v>0.2</v>
      </c>
      <c r="N2656" s="1" t="s">
        <v>975</v>
      </c>
      <c r="O2656" s="1" t="s">
        <v>1467</v>
      </c>
      <c r="P2656" s="1">
        <v>20103010</v>
      </c>
      <c r="Q2656" s="73">
        <v>32428727636</v>
      </c>
      <c r="R2656" s="74">
        <v>2.29</v>
      </c>
      <c r="S2656" s="1" t="s">
        <v>3323</v>
      </c>
      <c r="T2656" s="75">
        <v>7.2785000000000002</v>
      </c>
      <c r="U2656" s="76">
        <v>612173823.89041698</v>
      </c>
      <c r="V2656" s="77">
        <v>612173823.89041698</v>
      </c>
      <c r="W2656" s="77">
        <v>11261386747.608299</v>
      </c>
      <c r="X2656" s="76">
        <v>9.5968580799999997E-4</v>
      </c>
      <c r="Y2656" s="71">
        <v>1</v>
      </c>
      <c r="Z2656" s="71">
        <v>0</v>
      </c>
      <c r="AA2656" s="71">
        <v>0</v>
      </c>
      <c r="AB2656" s="71">
        <v>0</v>
      </c>
      <c r="AC2656" s="73">
        <v>1</v>
      </c>
      <c r="AD2656" s="73">
        <v>0</v>
      </c>
      <c r="AE2656" s="1" t="s">
        <v>3324</v>
      </c>
      <c r="AF2656" s="1" t="s">
        <v>1450</v>
      </c>
      <c r="AG2656" s="1" t="s">
        <v>1585</v>
      </c>
      <c r="AI2656" s="2" t="str">
        <f>INDEX('ISO2-ISO3'!$D$1:$D$249, MATCH($N2656, 'ISO2-ISO3'!$C$1:$C$249, 0))</f>
        <v>CHN</v>
      </c>
      <c r="AJ2656" s="2" t="str">
        <f>INDEX('WB Country Groups'!$C$2:$C$219, MATCH($AI2656, 'WB Country Groups'!$B$2:$B$219, 0))</f>
        <v>East Asia &amp; Pacific</v>
      </c>
    </row>
    <row r="2657" spans="1:36">
      <c r="A2657" s="70">
        <v>45169</v>
      </c>
      <c r="B2657" s="70">
        <v>45169</v>
      </c>
      <c r="C2657" s="71">
        <v>892400</v>
      </c>
      <c r="D2657" s="1" t="s">
        <v>11338</v>
      </c>
      <c r="E2657" s="71">
        <v>8183401</v>
      </c>
      <c r="G2657" s="1" t="s">
        <v>11339</v>
      </c>
      <c r="H2657" s="72" t="s">
        <v>11340</v>
      </c>
      <c r="I2657" s="1" t="s">
        <v>11341</v>
      </c>
      <c r="J2657" s="73">
        <v>0.4</v>
      </c>
      <c r="K2657" s="73">
        <v>0.4</v>
      </c>
      <c r="L2657" s="73">
        <v>0.4</v>
      </c>
      <c r="M2657" s="1">
        <v>1</v>
      </c>
      <c r="N2657" s="1" t="s">
        <v>1176</v>
      </c>
      <c r="O2657" s="1" t="s">
        <v>1692</v>
      </c>
      <c r="P2657" s="1">
        <v>50101020</v>
      </c>
      <c r="Q2657" s="73">
        <v>3228333533</v>
      </c>
      <c r="R2657" s="74">
        <v>15.92</v>
      </c>
      <c r="S2657" s="1" t="s">
        <v>3694</v>
      </c>
      <c r="T2657" s="75">
        <v>16.83175</v>
      </c>
      <c r="U2657" s="76">
        <v>1221383869.0655501</v>
      </c>
      <c r="V2657" s="77">
        <v>1221383869.0655501</v>
      </c>
      <c r="W2657" s="77">
        <v>3053459672.6638598</v>
      </c>
      <c r="X2657" s="76">
        <v>1.9147253925000001E-3</v>
      </c>
      <c r="Y2657" s="71">
        <v>0</v>
      </c>
      <c r="Z2657" s="71">
        <v>1</v>
      </c>
      <c r="AA2657" s="71">
        <v>0</v>
      </c>
      <c r="AB2657" s="71">
        <v>0</v>
      </c>
      <c r="AC2657" s="73">
        <v>0</v>
      </c>
      <c r="AD2657" s="73">
        <v>1</v>
      </c>
      <c r="AE2657" s="1" t="s">
        <v>3695</v>
      </c>
      <c r="AF2657" s="1" t="s">
        <v>1450</v>
      </c>
      <c r="AG2657" s="1" t="s">
        <v>595</v>
      </c>
      <c r="AI2657" s="2" t="str">
        <f>INDEX('ISO2-ISO3'!$D$1:$D$249, MATCH($N2657, 'ISO2-ISO3'!$C$1:$C$249, 0))</f>
        <v>MEX</v>
      </c>
      <c r="AJ2657" s="2" t="str">
        <f>INDEX('WB Country Groups'!$C$2:$C$219, MATCH($AI2657, 'WB Country Groups'!$B$2:$B$219, 0))</f>
        <v>Latin America &amp; Caribbean</v>
      </c>
    </row>
    <row r="2658" spans="1:36">
      <c r="A2658" s="70">
        <v>45169</v>
      </c>
      <c r="B2658" s="70">
        <v>45169</v>
      </c>
      <c r="C2658" s="71">
        <v>892400</v>
      </c>
      <c r="D2658" s="1" t="s">
        <v>11342</v>
      </c>
      <c r="E2658" s="71">
        <v>8185401</v>
      </c>
      <c r="G2658" s="1" t="s">
        <v>11343</v>
      </c>
      <c r="H2658" s="72" t="s">
        <v>11344</v>
      </c>
      <c r="I2658" s="1" t="s">
        <v>11345</v>
      </c>
      <c r="J2658" s="73">
        <v>0.5</v>
      </c>
      <c r="K2658" s="73">
        <v>0.5</v>
      </c>
      <c r="L2658" s="73">
        <v>0.5</v>
      </c>
      <c r="M2658" s="1">
        <v>1</v>
      </c>
      <c r="N2658" s="1" t="s">
        <v>1337</v>
      </c>
      <c r="O2658" s="1" t="s">
        <v>1467</v>
      </c>
      <c r="P2658" s="1">
        <v>20305020</v>
      </c>
      <c r="Q2658" s="73">
        <v>15285000000</v>
      </c>
      <c r="R2658" s="74">
        <v>8.65</v>
      </c>
      <c r="S2658" s="1" t="s">
        <v>3341</v>
      </c>
      <c r="T2658" s="75">
        <v>35.017499999999998</v>
      </c>
      <c r="U2658" s="76">
        <v>1887845363.0327699</v>
      </c>
      <c r="V2658" s="77">
        <v>1887845363.0327699</v>
      </c>
      <c r="W2658" s="77">
        <v>3775690726.0655398</v>
      </c>
      <c r="X2658" s="76">
        <v>2.9595162874000002E-3</v>
      </c>
      <c r="Y2658" s="71">
        <v>0</v>
      </c>
      <c r="Z2658" s="71">
        <v>1</v>
      </c>
      <c r="AA2658" s="71">
        <v>0</v>
      </c>
      <c r="AB2658" s="71">
        <v>0</v>
      </c>
      <c r="AC2658" s="73">
        <v>0.5</v>
      </c>
      <c r="AD2658" s="73">
        <v>0.5</v>
      </c>
      <c r="AE2658" s="1" t="s">
        <v>3342</v>
      </c>
      <c r="AF2658" s="1" t="s">
        <v>1450</v>
      </c>
      <c r="AG2658" s="1" t="s">
        <v>1451</v>
      </c>
      <c r="AI2658" s="2" t="str">
        <f>INDEX('ISO2-ISO3'!$D$1:$D$249, MATCH($N2658, 'ISO2-ISO3'!$C$1:$C$249, 0))</f>
        <v>THA</v>
      </c>
      <c r="AJ2658" s="2" t="str">
        <f>INDEX('WB Country Groups'!$C$2:$C$219, MATCH($AI2658, 'WB Country Groups'!$B$2:$B$219, 0))</f>
        <v>East Asia &amp; Pacific</v>
      </c>
    </row>
    <row r="2659" spans="1:36">
      <c r="A2659" s="70">
        <v>45169</v>
      </c>
      <c r="B2659" s="70">
        <v>45169</v>
      </c>
      <c r="C2659" s="71">
        <v>892400</v>
      </c>
      <c r="D2659" s="1" t="s">
        <v>11346</v>
      </c>
      <c r="E2659" s="71">
        <v>8189401</v>
      </c>
      <c r="G2659" s="1" t="s">
        <v>11347</v>
      </c>
      <c r="H2659" s="72" t="s">
        <v>11348</v>
      </c>
      <c r="I2659" s="1" t="s">
        <v>11349</v>
      </c>
      <c r="J2659" s="73">
        <v>0.6</v>
      </c>
      <c r="K2659" s="73">
        <v>0.6</v>
      </c>
      <c r="L2659" s="73">
        <v>0.6</v>
      </c>
      <c r="M2659" s="1">
        <v>1</v>
      </c>
      <c r="N2659" s="1" t="s">
        <v>1330</v>
      </c>
      <c r="O2659" s="1" t="s">
        <v>1455</v>
      </c>
      <c r="P2659" s="1">
        <v>25201020</v>
      </c>
      <c r="Q2659" s="73">
        <v>293020200</v>
      </c>
      <c r="R2659" s="74">
        <v>299</v>
      </c>
      <c r="S2659" s="1" t="s">
        <v>3111</v>
      </c>
      <c r="T2659" s="75">
        <v>31.846499999999999</v>
      </c>
      <c r="U2659" s="76">
        <v>1650662518.0161099</v>
      </c>
      <c r="V2659" s="77">
        <v>1650662518.0161099</v>
      </c>
      <c r="W2659" s="77">
        <v>2751104196.6935101</v>
      </c>
      <c r="X2659" s="76">
        <v>2.5876921398000001E-3</v>
      </c>
      <c r="Y2659" s="71">
        <v>0</v>
      </c>
      <c r="Z2659" s="71">
        <v>1</v>
      </c>
      <c r="AA2659" s="71">
        <v>0</v>
      </c>
      <c r="AB2659" s="71">
        <v>0</v>
      </c>
      <c r="AC2659" s="73">
        <v>1</v>
      </c>
      <c r="AD2659" s="73">
        <v>0</v>
      </c>
      <c r="AE2659" s="1" t="s">
        <v>3112</v>
      </c>
      <c r="AF2659" s="1" t="s">
        <v>1450</v>
      </c>
      <c r="AG2659" s="1" t="s">
        <v>1451</v>
      </c>
      <c r="AI2659" s="2" t="str">
        <f>INDEX('ISO2-ISO3'!$D$1:$D$249, MATCH($N2659, 'ISO2-ISO3'!$C$1:$C$249, 0))</f>
        <v>TWN</v>
      </c>
      <c r="AJ2659" s="2" t="str">
        <f>INDEX('WB Country Groups'!$C$2:$C$219, MATCH($AI2659, 'WB Country Groups'!$B$2:$B$219, 0))</f>
        <v>East Asia &amp; Pacific</v>
      </c>
    </row>
    <row r="2660" spans="1:36">
      <c r="A2660" s="70">
        <v>45169</v>
      </c>
      <c r="B2660" s="70">
        <v>45169</v>
      </c>
      <c r="C2660" s="71">
        <v>892400</v>
      </c>
      <c r="D2660" s="1" t="s">
        <v>11350</v>
      </c>
      <c r="E2660" s="71">
        <v>8194001</v>
      </c>
      <c r="G2660" s="1" t="s">
        <v>11351</v>
      </c>
      <c r="H2660" s="72" t="s">
        <v>11352</v>
      </c>
      <c r="I2660" s="1" t="s">
        <v>11353</v>
      </c>
      <c r="J2660" s="73">
        <v>0.9</v>
      </c>
      <c r="K2660" s="73">
        <v>0.9</v>
      </c>
      <c r="L2660" s="73">
        <v>0.9</v>
      </c>
      <c r="M2660" s="1">
        <v>1</v>
      </c>
      <c r="N2660" s="1" t="s">
        <v>908</v>
      </c>
      <c r="O2660" s="1" t="s">
        <v>1455</v>
      </c>
      <c r="P2660" s="1">
        <v>25302010</v>
      </c>
      <c r="Q2660" s="73">
        <v>278336211</v>
      </c>
      <c r="R2660" s="74">
        <v>24.63</v>
      </c>
      <c r="S2660" s="1" t="s">
        <v>1578</v>
      </c>
      <c r="T2660" s="75">
        <v>1.54404385084536</v>
      </c>
      <c r="U2660" s="76">
        <v>3995921997.84934</v>
      </c>
      <c r="V2660" s="77">
        <v>3995921997.84934</v>
      </c>
      <c r="W2660" s="77">
        <v>4439913330.9437199</v>
      </c>
      <c r="X2660" s="76">
        <v>6.2642822699000003E-3</v>
      </c>
      <c r="Y2660" s="71">
        <v>0</v>
      </c>
      <c r="Z2660" s="71">
        <v>1</v>
      </c>
      <c r="AA2660" s="71">
        <v>0</v>
      </c>
      <c r="AB2660" s="71">
        <v>0</v>
      </c>
      <c r="AC2660" s="73">
        <v>0</v>
      </c>
      <c r="AD2660" s="73">
        <v>1</v>
      </c>
      <c r="AE2660" s="1" t="s">
        <v>1579</v>
      </c>
      <c r="AF2660" s="1" t="s">
        <v>1450</v>
      </c>
      <c r="AG2660" s="1" t="s">
        <v>1451</v>
      </c>
      <c r="AI2660" s="2" t="str">
        <f>INDEX('ISO2-ISO3'!$D$1:$D$249, MATCH($N2660, 'ISO2-ISO3'!$C$1:$C$249, 0))</f>
        <v>AUS</v>
      </c>
      <c r="AJ2660" s="2" t="str">
        <f>INDEX('WB Country Groups'!$C$2:$C$219, MATCH($AI2660, 'WB Country Groups'!$B$2:$B$219, 0))</f>
        <v>East Asia &amp; Pacific</v>
      </c>
    </row>
    <row r="2661" spans="1:36">
      <c r="A2661" s="70">
        <v>45169</v>
      </c>
      <c r="B2661" s="70">
        <v>45169</v>
      </c>
      <c r="C2661" s="71">
        <v>892400</v>
      </c>
      <c r="D2661" s="1" t="s">
        <v>11354</v>
      </c>
      <c r="E2661" s="71">
        <v>8201601</v>
      </c>
      <c r="G2661" s="1" t="s">
        <v>11355</v>
      </c>
      <c r="H2661" s="72" t="s">
        <v>11356</v>
      </c>
      <c r="I2661" s="1" t="s">
        <v>11357</v>
      </c>
      <c r="J2661" s="73">
        <v>1</v>
      </c>
      <c r="K2661" s="73">
        <v>1</v>
      </c>
      <c r="L2661" s="73">
        <v>1</v>
      </c>
      <c r="M2661" s="1">
        <v>1</v>
      </c>
      <c r="N2661" s="1" t="s">
        <v>1058</v>
      </c>
      <c r="O2661" s="1" t="s">
        <v>1692</v>
      </c>
      <c r="P2661" s="1">
        <v>50203010</v>
      </c>
      <c r="Q2661" s="73">
        <v>75000000</v>
      </c>
      <c r="R2661" s="74">
        <v>63.62</v>
      </c>
      <c r="S2661" s="1" t="s">
        <v>1456</v>
      </c>
      <c r="T2661" s="75">
        <v>0.92136177270005104</v>
      </c>
      <c r="U2661" s="76">
        <v>5178747525</v>
      </c>
      <c r="V2661" s="77">
        <v>5178747525</v>
      </c>
      <c r="W2661" s="77">
        <v>5178747525</v>
      </c>
      <c r="X2661" s="76">
        <v>8.1185609525999992E-3</v>
      </c>
      <c r="Y2661" s="71">
        <v>0</v>
      </c>
      <c r="Z2661" s="71">
        <v>1</v>
      </c>
      <c r="AA2661" s="71">
        <v>0</v>
      </c>
      <c r="AB2661" s="71">
        <v>0</v>
      </c>
      <c r="AC2661" s="73">
        <v>0</v>
      </c>
      <c r="AD2661" s="73">
        <v>1</v>
      </c>
      <c r="AE2661" s="1" t="s">
        <v>1523</v>
      </c>
      <c r="AF2661" s="1" t="s">
        <v>1470</v>
      </c>
      <c r="AG2661" s="1" t="s">
        <v>1451</v>
      </c>
      <c r="AI2661" s="2" t="str">
        <f>INDEX('ISO2-ISO3'!$D$1:$D$249, MATCH($N2661, 'ISO2-ISO3'!$C$1:$C$249, 0))</f>
        <v>DEU</v>
      </c>
      <c r="AJ2661" s="2" t="str">
        <f>INDEX('WB Country Groups'!$C$2:$C$219, MATCH($AI2661, 'WB Country Groups'!$B$2:$B$219, 0))</f>
        <v>Europe &amp; Central Asia</v>
      </c>
    </row>
    <row r="2662" spans="1:36">
      <c r="A2662" s="70">
        <v>45169</v>
      </c>
      <c r="B2662" s="70">
        <v>45169</v>
      </c>
      <c r="C2662" s="71">
        <v>892400</v>
      </c>
      <c r="D2662" s="1" t="s">
        <v>11358</v>
      </c>
      <c r="E2662" s="71">
        <v>8206501</v>
      </c>
      <c r="F2662" s="1">
        <v>448811208</v>
      </c>
      <c r="G2662" s="1" t="s">
        <v>11359</v>
      </c>
      <c r="H2662" s="72" t="s">
        <v>11360</v>
      </c>
      <c r="I2662" s="1" t="s">
        <v>11361</v>
      </c>
      <c r="J2662" s="73">
        <v>0.55000000000000004</v>
      </c>
      <c r="K2662" s="73">
        <v>0.55000000000000004</v>
      </c>
      <c r="L2662" s="73">
        <v>0.55000000000000004</v>
      </c>
      <c r="M2662" s="1">
        <v>1</v>
      </c>
      <c r="N2662" s="1" t="s">
        <v>963</v>
      </c>
      <c r="O2662" s="1" t="s">
        <v>1548</v>
      </c>
      <c r="P2662" s="1">
        <v>55101010</v>
      </c>
      <c r="Q2662" s="73">
        <v>598714388</v>
      </c>
      <c r="R2662" s="74">
        <v>35.119999999999997</v>
      </c>
      <c r="S2662" s="1" t="s">
        <v>1493</v>
      </c>
      <c r="T2662" s="75">
        <v>1.3529500000000001</v>
      </c>
      <c r="U2662" s="76">
        <v>8547815601.9128599</v>
      </c>
      <c r="V2662" s="77">
        <v>8547815601.9128599</v>
      </c>
      <c r="W2662" s="77">
        <v>15541482912.5688</v>
      </c>
      <c r="X2662" s="76">
        <v>1.3400143884299999E-2</v>
      </c>
      <c r="Y2662" s="71">
        <v>1</v>
      </c>
      <c r="Z2662" s="71">
        <v>0</v>
      </c>
      <c r="AA2662" s="71">
        <v>0</v>
      </c>
      <c r="AB2662" s="71">
        <v>0</v>
      </c>
      <c r="AC2662" s="73">
        <v>0.35</v>
      </c>
      <c r="AD2662" s="73">
        <v>0.65</v>
      </c>
      <c r="AE2662" s="1" t="s">
        <v>1494</v>
      </c>
      <c r="AF2662" s="1" t="s">
        <v>1450</v>
      </c>
      <c r="AG2662" s="1" t="s">
        <v>1451</v>
      </c>
      <c r="AI2662" s="2" t="str">
        <f>INDEX('ISO2-ISO3'!$D$1:$D$249, MATCH($N2662, 'ISO2-ISO3'!$C$1:$C$249, 0))</f>
        <v>CAN</v>
      </c>
      <c r="AJ2662" s="2" t="str">
        <f>INDEX('WB Country Groups'!$C$2:$C$219, MATCH($AI2662, 'WB Country Groups'!$B$2:$B$219, 0))</f>
        <v>North America</v>
      </c>
    </row>
    <row r="2663" spans="1:36">
      <c r="A2663" s="70">
        <v>45169</v>
      </c>
      <c r="B2663" s="70">
        <v>45169</v>
      </c>
      <c r="C2663" s="71">
        <v>892400</v>
      </c>
      <c r="D2663" s="1" t="s">
        <v>11362</v>
      </c>
      <c r="E2663" s="71">
        <v>8207101</v>
      </c>
      <c r="F2663" s="1" t="s">
        <v>11363</v>
      </c>
      <c r="G2663" s="1" t="s">
        <v>11364</v>
      </c>
      <c r="H2663" s="72" t="s">
        <v>11365</v>
      </c>
      <c r="I2663" s="1" t="s">
        <v>11366</v>
      </c>
      <c r="J2663" s="73">
        <v>0.9</v>
      </c>
      <c r="K2663" s="73">
        <v>0.9</v>
      </c>
      <c r="L2663" s="73">
        <v>0.9</v>
      </c>
      <c r="M2663" s="1">
        <v>1</v>
      </c>
      <c r="N2663" s="1" t="s">
        <v>1375</v>
      </c>
      <c r="O2663" s="1" t="s">
        <v>1447</v>
      </c>
      <c r="P2663" s="1">
        <v>35101010</v>
      </c>
      <c r="Q2663" s="73">
        <v>105455173</v>
      </c>
      <c r="R2663" s="74">
        <v>22.06</v>
      </c>
      <c r="S2663" s="1" t="s">
        <v>1448</v>
      </c>
      <c r="T2663" s="75">
        <v>1</v>
      </c>
      <c r="U2663" s="76">
        <v>2093707004.7420001</v>
      </c>
      <c r="V2663" s="77">
        <v>2093707004.7420001</v>
      </c>
      <c r="W2663" s="77">
        <v>2326341116.3800001</v>
      </c>
      <c r="X2663" s="76">
        <v>3.2822391616E-3</v>
      </c>
      <c r="Y2663" s="71">
        <v>0</v>
      </c>
      <c r="Z2663" s="71">
        <v>1</v>
      </c>
      <c r="AA2663" s="71">
        <v>0</v>
      </c>
      <c r="AB2663" s="71">
        <v>0</v>
      </c>
      <c r="AC2663" s="73">
        <v>0.65</v>
      </c>
      <c r="AD2663" s="73">
        <v>0.35</v>
      </c>
      <c r="AE2663" s="1" t="s">
        <v>1475</v>
      </c>
      <c r="AF2663" s="1" t="s">
        <v>1450</v>
      </c>
      <c r="AG2663" s="1" t="s">
        <v>1451</v>
      </c>
      <c r="AI2663" s="2" t="str">
        <f>INDEX('ISO2-ISO3'!$D$1:$D$249, MATCH($N2663, 'ISO2-ISO3'!$C$1:$C$249, 0))</f>
        <v>USA</v>
      </c>
      <c r="AJ2663" s="2" t="str">
        <f>INDEX('WB Country Groups'!$C$2:$C$219, MATCH($AI2663, 'WB Country Groups'!$B$2:$B$219, 0))</f>
        <v>North America</v>
      </c>
    </row>
    <row r="2664" spans="1:36">
      <c r="A2664" s="70">
        <v>45169</v>
      </c>
      <c r="B2664" s="70">
        <v>45169</v>
      </c>
      <c r="C2664" s="71">
        <v>892400</v>
      </c>
      <c r="D2664" s="1" t="s">
        <v>11367</v>
      </c>
      <c r="E2664" s="71">
        <v>8208301</v>
      </c>
      <c r="F2664" s="1">
        <v>852234103</v>
      </c>
      <c r="G2664" s="1" t="s">
        <v>11368</v>
      </c>
      <c r="H2664" s="72" t="s">
        <v>11369</v>
      </c>
      <c r="I2664" s="1" t="s">
        <v>11370</v>
      </c>
      <c r="J2664" s="73">
        <v>1</v>
      </c>
      <c r="K2664" s="73">
        <v>1</v>
      </c>
      <c r="L2664" s="73">
        <v>1</v>
      </c>
      <c r="M2664" s="1">
        <v>1</v>
      </c>
      <c r="N2664" s="1" t="s">
        <v>1375</v>
      </c>
      <c r="O2664" s="1" t="s">
        <v>1484</v>
      </c>
      <c r="P2664" s="1">
        <v>40201060</v>
      </c>
      <c r="Q2664" s="73">
        <v>541390152</v>
      </c>
      <c r="R2664" s="74">
        <v>57.65</v>
      </c>
      <c r="S2664" s="1" t="s">
        <v>1448</v>
      </c>
      <c r="T2664" s="75">
        <v>1</v>
      </c>
      <c r="U2664" s="76">
        <v>31211142262.799999</v>
      </c>
      <c r="V2664" s="77">
        <v>31211142262.799999</v>
      </c>
      <c r="W2664" s="77">
        <v>34707703140.25</v>
      </c>
      <c r="X2664" s="76">
        <v>4.8928734145999998E-2</v>
      </c>
      <c r="Y2664" s="71">
        <v>1</v>
      </c>
      <c r="Z2664" s="71">
        <v>0</v>
      </c>
      <c r="AA2664" s="71">
        <v>0</v>
      </c>
      <c r="AB2664" s="71">
        <v>0</v>
      </c>
      <c r="AC2664" s="73">
        <v>0</v>
      </c>
      <c r="AD2664" s="73">
        <v>1</v>
      </c>
      <c r="AE2664" s="1" t="s">
        <v>1449</v>
      </c>
      <c r="AF2664" s="1" t="s">
        <v>1450</v>
      </c>
      <c r="AG2664" s="1" t="s">
        <v>1585</v>
      </c>
      <c r="AI2664" s="2" t="str">
        <f>INDEX('ISO2-ISO3'!$D$1:$D$249, MATCH($N2664, 'ISO2-ISO3'!$C$1:$C$249, 0))</f>
        <v>USA</v>
      </c>
      <c r="AJ2664" s="2" t="str">
        <f>INDEX('WB Country Groups'!$C$2:$C$219, MATCH($AI2664, 'WB Country Groups'!$B$2:$B$219, 0))</f>
        <v>North America</v>
      </c>
    </row>
    <row r="2665" spans="1:36">
      <c r="A2665" s="70">
        <v>45169</v>
      </c>
      <c r="B2665" s="70">
        <v>45169</v>
      </c>
      <c r="C2665" s="71">
        <v>892400</v>
      </c>
      <c r="D2665" s="1" t="s">
        <v>11371</v>
      </c>
      <c r="E2665" s="71">
        <v>8208401</v>
      </c>
      <c r="F2665" s="1" t="s">
        <v>11372</v>
      </c>
      <c r="G2665" s="1" t="s">
        <v>11373</v>
      </c>
      <c r="H2665" s="72" t="s">
        <v>11374</v>
      </c>
      <c r="I2665" s="1" t="s">
        <v>11375</v>
      </c>
      <c r="J2665" s="73">
        <v>1</v>
      </c>
      <c r="K2665" s="73">
        <v>1</v>
      </c>
      <c r="L2665" s="73">
        <v>1</v>
      </c>
      <c r="M2665" s="1">
        <v>1</v>
      </c>
      <c r="N2665" s="1" t="s">
        <v>1375</v>
      </c>
      <c r="O2665" s="1" t="s">
        <v>1692</v>
      </c>
      <c r="P2665" s="1">
        <v>50203010</v>
      </c>
      <c r="Q2665" s="73">
        <v>279323890</v>
      </c>
      <c r="R2665" s="74">
        <v>46.87</v>
      </c>
      <c r="S2665" s="1" t="s">
        <v>1448</v>
      </c>
      <c r="T2665" s="75">
        <v>1</v>
      </c>
      <c r="U2665" s="76">
        <v>13091910724.299999</v>
      </c>
      <c r="V2665" s="77">
        <v>13091910724.299999</v>
      </c>
      <c r="W2665" s="77">
        <v>13091910724.299999</v>
      </c>
      <c r="X2665" s="76">
        <v>2.0523780062200001E-2</v>
      </c>
      <c r="Y2665" s="71">
        <v>0</v>
      </c>
      <c r="Z2665" s="71">
        <v>1</v>
      </c>
      <c r="AA2665" s="71">
        <v>0</v>
      </c>
      <c r="AB2665" s="71">
        <v>0</v>
      </c>
      <c r="AC2665" s="73">
        <v>0</v>
      </c>
      <c r="AD2665" s="73">
        <v>1</v>
      </c>
      <c r="AE2665" s="1" t="s">
        <v>1475</v>
      </c>
      <c r="AF2665" s="1" t="s">
        <v>1450</v>
      </c>
      <c r="AG2665" s="1" t="s">
        <v>1451</v>
      </c>
      <c r="AI2665" s="2" t="str">
        <f>INDEX('ISO2-ISO3'!$D$1:$D$249, MATCH($N2665, 'ISO2-ISO3'!$C$1:$C$249, 0))</f>
        <v>USA</v>
      </c>
      <c r="AJ2665" s="2" t="str">
        <f>INDEX('WB Country Groups'!$C$2:$C$219, MATCH($AI2665, 'WB Country Groups'!$B$2:$B$219, 0))</f>
        <v>North America</v>
      </c>
    </row>
    <row r="2666" spans="1:36">
      <c r="A2666" s="70">
        <v>45169</v>
      </c>
      <c r="B2666" s="70">
        <v>45169</v>
      </c>
      <c r="C2666" s="71">
        <v>892400</v>
      </c>
      <c r="D2666" s="1" t="s">
        <v>11376</v>
      </c>
      <c r="E2666" s="71">
        <v>8211402</v>
      </c>
      <c r="F2666" s="1" t="s">
        <v>11377</v>
      </c>
      <c r="G2666" s="1" t="s">
        <v>11378</v>
      </c>
      <c r="H2666" s="72" t="s">
        <v>11379</v>
      </c>
      <c r="I2666" s="1" t="s">
        <v>11380</v>
      </c>
      <c r="J2666" s="73">
        <v>0.65</v>
      </c>
      <c r="K2666" s="73">
        <v>0.65</v>
      </c>
      <c r="L2666" s="73">
        <v>0.65</v>
      </c>
      <c r="M2666" s="1">
        <v>1</v>
      </c>
      <c r="N2666" s="1" t="s">
        <v>1375</v>
      </c>
      <c r="O2666" s="1" t="s">
        <v>1692</v>
      </c>
      <c r="P2666" s="1">
        <v>50201030</v>
      </c>
      <c r="Q2666" s="73">
        <v>151146796</v>
      </c>
      <c r="R2666" s="74">
        <v>438.12</v>
      </c>
      <c r="S2666" s="1" t="s">
        <v>1448</v>
      </c>
      <c r="T2666" s="75">
        <v>1</v>
      </c>
      <c r="U2666" s="76">
        <v>43043282271.288002</v>
      </c>
      <c r="V2666" s="77">
        <v>43043282271.288002</v>
      </c>
      <c r="W2666" s="77">
        <v>66220434263.519997</v>
      </c>
      <c r="X2666" s="76">
        <v>6.7477610953499995E-2</v>
      </c>
      <c r="Y2666" s="71">
        <v>1</v>
      </c>
      <c r="Z2666" s="71">
        <v>0</v>
      </c>
      <c r="AA2666" s="71">
        <v>0</v>
      </c>
      <c r="AB2666" s="71">
        <v>0</v>
      </c>
      <c r="AC2666" s="73">
        <v>0</v>
      </c>
      <c r="AD2666" s="73">
        <v>1</v>
      </c>
      <c r="AE2666" s="1" t="s">
        <v>1475</v>
      </c>
      <c r="AF2666" s="1" t="s">
        <v>1450</v>
      </c>
      <c r="AG2666" s="1" t="s">
        <v>1585</v>
      </c>
      <c r="AI2666" s="2" t="str">
        <f>INDEX('ISO2-ISO3'!$D$1:$D$249, MATCH($N2666, 'ISO2-ISO3'!$C$1:$C$249, 0))</f>
        <v>USA</v>
      </c>
      <c r="AJ2666" s="2" t="str">
        <f>INDEX('WB Country Groups'!$C$2:$C$219, MATCH($AI2666, 'WB Country Groups'!$B$2:$B$219, 0))</f>
        <v>North America</v>
      </c>
    </row>
    <row r="2667" spans="1:36">
      <c r="A2667" s="70">
        <v>45169</v>
      </c>
      <c r="B2667" s="70">
        <v>45169</v>
      </c>
      <c r="C2667" s="71">
        <v>892400</v>
      </c>
      <c r="D2667" s="1" t="s">
        <v>11381</v>
      </c>
      <c r="E2667" s="71">
        <v>8217402</v>
      </c>
      <c r="G2667" s="1" t="s">
        <v>11382</v>
      </c>
      <c r="H2667" s="72" t="s">
        <v>11383</v>
      </c>
      <c r="I2667" s="1" t="s">
        <v>11384</v>
      </c>
      <c r="J2667" s="73">
        <v>0.4</v>
      </c>
      <c r="K2667" s="73">
        <v>0.3</v>
      </c>
      <c r="L2667" s="73">
        <v>0.06</v>
      </c>
      <c r="M2667" s="1">
        <v>0.2</v>
      </c>
      <c r="N2667" s="1" t="s">
        <v>975</v>
      </c>
      <c r="O2667" s="1" t="s">
        <v>1499</v>
      </c>
      <c r="P2667" s="1">
        <v>30202030</v>
      </c>
      <c r="Q2667" s="73">
        <v>1599719155</v>
      </c>
      <c r="R2667" s="74">
        <v>8.7200000000000006</v>
      </c>
      <c r="S2667" s="1" t="s">
        <v>3323</v>
      </c>
      <c r="T2667" s="75">
        <v>7.2785000000000002</v>
      </c>
      <c r="U2667" s="76">
        <v>114992520.697396</v>
      </c>
      <c r="V2667" s="77">
        <v>114992520.697396</v>
      </c>
      <c r="W2667" s="77">
        <v>1913466164.3850701</v>
      </c>
      <c r="X2667" s="76">
        <v>1.802701877E-4</v>
      </c>
      <c r="Y2667" s="71">
        <v>0</v>
      </c>
      <c r="Z2667" s="71">
        <v>1</v>
      </c>
      <c r="AA2667" s="71">
        <v>0</v>
      </c>
      <c r="AB2667" s="71">
        <v>0</v>
      </c>
      <c r="AC2667" s="73">
        <v>0.65</v>
      </c>
      <c r="AD2667" s="73">
        <v>0.35</v>
      </c>
      <c r="AE2667" s="1" t="s">
        <v>3324</v>
      </c>
      <c r="AF2667" s="1" t="s">
        <v>1450</v>
      </c>
      <c r="AG2667" s="1" t="s">
        <v>1585</v>
      </c>
      <c r="AI2667" s="2" t="str">
        <f>INDEX('ISO2-ISO3'!$D$1:$D$249, MATCH($N2667, 'ISO2-ISO3'!$C$1:$C$249, 0))</f>
        <v>CHN</v>
      </c>
      <c r="AJ2667" s="2" t="str">
        <f>INDEX('WB Country Groups'!$C$2:$C$219, MATCH($AI2667, 'WB Country Groups'!$B$2:$B$219, 0))</f>
        <v>East Asia &amp; Pacific</v>
      </c>
    </row>
    <row r="2668" spans="1:36">
      <c r="A2668" s="70">
        <v>45169</v>
      </c>
      <c r="B2668" s="70">
        <v>45169</v>
      </c>
      <c r="C2668" s="71">
        <v>892400</v>
      </c>
      <c r="D2668" s="1" t="s">
        <v>11385</v>
      </c>
      <c r="E2668" s="71">
        <v>8219402</v>
      </c>
      <c r="G2668" s="1" t="s">
        <v>11386</v>
      </c>
      <c r="H2668" s="72" t="s">
        <v>11387</v>
      </c>
      <c r="I2668" s="1" t="s">
        <v>11388</v>
      </c>
      <c r="J2668" s="73">
        <v>0.35</v>
      </c>
      <c r="K2668" s="73">
        <v>0.3</v>
      </c>
      <c r="L2668" s="73">
        <v>0.06</v>
      </c>
      <c r="M2668" s="1">
        <v>0.2</v>
      </c>
      <c r="N2668" s="1" t="s">
        <v>975</v>
      </c>
      <c r="O2668" s="1" t="s">
        <v>1564</v>
      </c>
      <c r="P2668" s="1">
        <v>60201030</v>
      </c>
      <c r="Q2668" s="73">
        <v>2255622856</v>
      </c>
      <c r="R2668" s="74">
        <v>14.5</v>
      </c>
      <c r="S2668" s="1" t="s">
        <v>3323</v>
      </c>
      <c r="T2668" s="75">
        <v>7.2785000000000002</v>
      </c>
      <c r="U2668" s="76">
        <v>269614877.34011102</v>
      </c>
      <c r="V2668" s="77">
        <v>269614877.34011102</v>
      </c>
      <c r="W2668" s="77">
        <v>4486369566.2670403</v>
      </c>
      <c r="X2668" s="76">
        <v>4.2266683300000001E-4</v>
      </c>
      <c r="Y2668" s="71">
        <v>0</v>
      </c>
      <c r="Z2668" s="71">
        <v>1</v>
      </c>
      <c r="AA2668" s="71">
        <v>0</v>
      </c>
      <c r="AB2668" s="71">
        <v>0</v>
      </c>
      <c r="AC2668" s="73">
        <v>0.65</v>
      </c>
      <c r="AD2668" s="73">
        <v>0.35</v>
      </c>
      <c r="AE2668" s="1" t="s">
        <v>3324</v>
      </c>
      <c r="AF2668" s="1" t="s">
        <v>1450</v>
      </c>
      <c r="AG2668" s="1" t="s">
        <v>1585</v>
      </c>
      <c r="AI2668" s="2" t="str">
        <f>INDEX('ISO2-ISO3'!$D$1:$D$249, MATCH($N2668, 'ISO2-ISO3'!$C$1:$C$249, 0))</f>
        <v>CHN</v>
      </c>
      <c r="AJ2668" s="2" t="str">
        <f>INDEX('WB Country Groups'!$C$2:$C$219, MATCH($AI2668, 'WB Country Groups'!$B$2:$B$219, 0))</f>
        <v>East Asia &amp; Pacific</v>
      </c>
    </row>
    <row r="2669" spans="1:36">
      <c r="A2669" s="70">
        <v>45169</v>
      </c>
      <c r="B2669" s="70">
        <v>45169</v>
      </c>
      <c r="C2669" s="71">
        <v>892400</v>
      </c>
      <c r="D2669" s="1" t="s">
        <v>11389</v>
      </c>
      <c r="E2669" s="71">
        <v>8231801</v>
      </c>
      <c r="G2669" s="1" t="s">
        <v>11390</v>
      </c>
      <c r="H2669" s="72" t="s">
        <v>11391</v>
      </c>
      <c r="I2669" s="1" t="s">
        <v>11392</v>
      </c>
      <c r="J2669" s="73">
        <v>0.95</v>
      </c>
      <c r="K2669" s="73">
        <v>0.95</v>
      </c>
      <c r="L2669" s="73">
        <v>0.95</v>
      </c>
      <c r="M2669" s="1">
        <v>1</v>
      </c>
      <c r="N2669" s="1" t="s">
        <v>975</v>
      </c>
      <c r="O2669" s="1" t="s">
        <v>1474</v>
      </c>
      <c r="P2669" s="1">
        <v>45301010</v>
      </c>
      <c r="Q2669" s="73">
        <v>450000000</v>
      </c>
      <c r="R2669" s="74">
        <v>19.48</v>
      </c>
      <c r="S2669" s="1" t="s">
        <v>1565</v>
      </c>
      <c r="T2669" s="75">
        <v>7.8417500000000002</v>
      </c>
      <c r="U2669" s="76">
        <v>1061969585.8705</v>
      </c>
      <c r="V2669" s="77">
        <v>1061969585.8705</v>
      </c>
      <c r="W2669" s="77">
        <v>9171529356.4097004</v>
      </c>
      <c r="X2669" s="76">
        <v>1.6648165934000001E-3</v>
      </c>
      <c r="Y2669" s="71">
        <v>1</v>
      </c>
      <c r="Z2669" s="71">
        <v>0</v>
      </c>
      <c r="AA2669" s="71">
        <v>0</v>
      </c>
      <c r="AB2669" s="71">
        <v>0</v>
      </c>
      <c r="AC2669" s="73">
        <v>0</v>
      </c>
      <c r="AD2669" s="73">
        <v>1</v>
      </c>
      <c r="AE2669" s="1" t="s">
        <v>1566</v>
      </c>
      <c r="AF2669" s="1" t="s">
        <v>1450</v>
      </c>
      <c r="AG2669" s="1" t="s">
        <v>3494</v>
      </c>
      <c r="AI2669" s="2" t="str">
        <f>INDEX('ISO2-ISO3'!$D$1:$D$249, MATCH($N2669, 'ISO2-ISO3'!$C$1:$C$249, 0))</f>
        <v>CHN</v>
      </c>
      <c r="AJ2669" s="2" t="str">
        <f>INDEX('WB Country Groups'!$C$2:$C$219, MATCH($AI2669, 'WB Country Groups'!$B$2:$B$219, 0))</f>
        <v>East Asia &amp; Pacific</v>
      </c>
    </row>
    <row r="2670" spans="1:36">
      <c r="A2670" s="70">
        <v>45169</v>
      </c>
      <c r="B2670" s="70">
        <v>45169</v>
      </c>
      <c r="C2670" s="71">
        <v>892400</v>
      </c>
      <c r="D2670" s="1" t="s">
        <v>11393</v>
      </c>
      <c r="E2670" s="71">
        <v>8231804</v>
      </c>
      <c r="G2670" s="1" t="s">
        <v>11394</v>
      </c>
      <c r="H2670" s="72" t="s">
        <v>11395</v>
      </c>
      <c r="I2670" s="1" t="s">
        <v>11396</v>
      </c>
      <c r="J2670" s="73">
        <v>0.25</v>
      </c>
      <c r="K2670" s="73">
        <v>0.25</v>
      </c>
      <c r="L2670" s="73">
        <v>0.05</v>
      </c>
      <c r="M2670" s="1">
        <v>0.2</v>
      </c>
      <c r="N2670" s="1" t="s">
        <v>975</v>
      </c>
      <c r="O2670" s="1" t="s">
        <v>1474</v>
      </c>
      <c r="P2670" s="1">
        <v>45301010</v>
      </c>
      <c r="Q2670" s="73">
        <v>1901322555</v>
      </c>
      <c r="R2670" s="74">
        <v>30.88</v>
      </c>
      <c r="S2670" s="1" t="s">
        <v>3323</v>
      </c>
      <c r="T2670" s="75">
        <v>7.2785000000000002</v>
      </c>
      <c r="U2670" s="76">
        <v>403330634.73517901</v>
      </c>
      <c r="V2670" s="77">
        <v>403330634.73517901</v>
      </c>
      <c r="W2670" s="77">
        <v>9171529356.4097004</v>
      </c>
      <c r="X2670" s="76">
        <v>6.3228885490000002E-4</v>
      </c>
      <c r="Y2670" s="71">
        <v>1</v>
      </c>
      <c r="Z2670" s="71">
        <v>0</v>
      </c>
      <c r="AA2670" s="71">
        <v>0</v>
      </c>
      <c r="AB2670" s="71">
        <v>0</v>
      </c>
      <c r="AC2670" s="73">
        <v>0</v>
      </c>
      <c r="AD2670" s="73">
        <v>1</v>
      </c>
      <c r="AE2670" s="1" t="s">
        <v>3324</v>
      </c>
      <c r="AF2670" s="1" t="s">
        <v>1450</v>
      </c>
      <c r="AG2670" s="1" t="s">
        <v>1585</v>
      </c>
      <c r="AI2670" s="2" t="str">
        <f>INDEX('ISO2-ISO3'!$D$1:$D$249, MATCH($N2670, 'ISO2-ISO3'!$C$1:$C$249, 0))</f>
        <v>CHN</v>
      </c>
      <c r="AJ2670" s="2" t="str">
        <f>INDEX('WB Country Groups'!$C$2:$C$219, MATCH($AI2670, 'WB Country Groups'!$B$2:$B$219, 0))</f>
        <v>East Asia &amp; Pacific</v>
      </c>
    </row>
    <row r="2671" spans="1:36">
      <c r="A2671" s="70">
        <v>45169</v>
      </c>
      <c r="B2671" s="70">
        <v>45169</v>
      </c>
      <c r="C2671" s="71">
        <v>892400</v>
      </c>
      <c r="D2671" s="1" t="s">
        <v>11397</v>
      </c>
      <c r="E2671" s="71">
        <v>8232101</v>
      </c>
      <c r="G2671" s="1" t="s">
        <v>11398</v>
      </c>
      <c r="H2671" s="72" t="s">
        <v>11399</v>
      </c>
      <c r="I2671" s="1" t="s">
        <v>11400</v>
      </c>
      <c r="J2671" s="73">
        <v>0.55000000000000004</v>
      </c>
      <c r="K2671" s="73">
        <v>0.55000000000000004</v>
      </c>
      <c r="L2671" s="73">
        <v>0.55000000000000004</v>
      </c>
      <c r="M2671" s="1">
        <v>1</v>
      </c>
      <c r="N2671" s="1" t="s">
        <v>975</v>
      </c>
      <c r="O2671" s="1" t="s">
        <v>1447</v>
      </c>
      <c r="P2671" s="1">
        <v>35203010</v>
      </c>
      <c r="Q2671" s="73">
        <v>2116491329</v>
      </c>
      <c r="R2671" s="74">
        <v>18.38</v>
      </c>
      <c r="S2671" s="1" t="s">
        <v>1565</v>
      </c>
      <c r="T2671" s="75">
        <v>7.8417500000000002</v>
      </c>
      <c r="U2671" s="76">
        <v>2728422972.53304</v>
      </c>
      <c r="V2671" s="77">
        <v>2728422972.53304</v>
      </c>
      <c r="W2671" s="77">
        <v>4960769040.9691696</v>
      </c>
      <c r="X2671" s="76">
        <v>4.2772635854999999E-3</v>
      </c>
      <c r="Y2671" s="71">
        <v>0</v>
      </c>
      <c r="Z2671" s="71">
        <v>1</v>
      </c>
      <c r="AA2671" s="71">
        <v>0</v>
      </c>
      <c r="AB2671" s="71">
        <v>0</v>
      </c>
      <c r="AC2671" s="73">
        <v>0.65</v>
      </c>
      <c r="AD2671" s="73">
        <v>0.35</v>
      </c>
      <c r="AE2671" s="1" t="s">
        <v>1566</v>
      </c>
      <c r="AF2671" s="1" t="s">
        <v>1450</v>
      </c>
      <c r="AG2671" s="1" t="s">
        <v>3300</v>
      </c>
      <c r="AI2671" s="2" t="str">
        <f>INDEX('ISO2-ISO3'!$D$1:$D$249, MATCH($N2671, 'ISO2-ISO3'!$C$1:$C$249, 0))</f>
        <v>CHN</v>
      </c>
      <c r="AJ2671" s="2" t="str">
        <f>INDEX('WB Country Groups'!$C$2:$C$219, MATCH($AI2671, 'WB Country Groups'!$B$2:$B$219, 0))</f>
        <v>East Asia &amp; Pacific</v>
      </c>
    </row>
    <row r="2672" spans="1:36">
      <c r="A2672" s="70">
        <v>45169</v>
      </c>
      <c r="B2672" s="70">
        <v>45169</v>
      </c>
      <c r="C2672" s="71">
        <v>892400</v>
      </c>
      <c r="D2672" s="1" t="s">
        <v>11401</v>
      </c>
      <c r="E2672" s="71">
        <v>8234101</v>
      </c>
      <c r="G2672" s="1" t="s">
        <v>11402</v>
      </c>
      <c r="H2672" s="72" t="s">
        <v>11403</v>
      </c>
      <c r="I2672" s="1" t="s">
        <v>11404</v>
      </c>
      <c r="J2672" s="73">
        <v>0.4</v>
      </c>
      <c r="K2672" s="73">
        <v>0.4</v>
      </c>
      <c r="L2672" s="73">
        <v>0.4</v>
      </c>
      <c r="M2672" s="1">
        <v>1</v>
      </c>
      <c r="N2672" s="1" t="s">
        <v>975</v>
      </c>
      <c r="O2672" s="1" t="s">
        <v>1564</v>
      </c>
      <c r="P2672" s="1">
        <v>60201040</v>
      </c>
      <c r="Q2672" s="73">
        <v>3286860544</v>
      </c>
      <c r="R2672" s="74">
        <v>9.3699999999999992</v>
      </c>
      <c r="S2672" s="1" t="s">
        <v>1565</v>
      </c>
      <c r="T2672" s="75">
        <v>7.8417500000000002</v>
      </c>
      <c r="U2672" s="76">
        <v>1570969913.46472</v>
      </c>
      <c r="V2672" s="77">
        <v>1570969913.46472</v>
      </c>
      <c r="W2672" s="77">
        <v>3927424783.6618099</v>
      </c>
      <c r="X2672" s="76">
        <v>2.4627605296000002E-3</v>
      </c>
      <c r="Y2672" s="71">
        <v>0</v>
      </c>
      <c r="Z2672" s="71">
        <v>1</v>
      </c>
      <c r="AA2672" s="71">
        <v>0</v>
      </c>
      <c r="AB2672" s="71">
        <v>0</v>
      </c>
      <c r="AC2672" s="73">
        <v>0</v>
      </c>
      <c r="AD2672" s="73">
        <v>1</v>
      </c>
      <c r="AE2672" s="1" t="s">
        <v>1566</v>
      </c>
      <c r="AF2672" s="1" t="s">
        <v>1450</v>
      </c>
      <c r="AG2672" s="1" t="s">
        <v>3271</v>
      </c>
      <c r="AI2672" s="2" t="str">
        <f>INDEX('ISO2-ISO3'!$D$1:$D$249, MATCH($N2672, 'ISO2-ISO3'!$C$1:$C$249, 0))</f>
        <v>CHN</v>
      </c>
      <c r="AJ2672" s="2" t="str">
        <f>INDEX('WB Country Groups'!$C$2:$C$219, MATCH($AI2672, 'WB Country Groups'!$B$2:$B$219, 0))</f>
        <v>East Asia &amp; Pacific</v>
      </c>
    </row>
    <row r="2673" spans="1:36">
      <c r="A2673" s="70">
        <v>45169</v>
      </c>
      <c r="B2673" s="70">
        <v>45169</v>
      </c>
      <c r="C2673" s="71">
        <v>892400</v>
      </c>
      <c r="D2673" s="1" t="s">
        <v>11405</v>
      </c>
      <c r="E2673" s="71">
        <v>8242801</v>
      </c>
      <c r="G2673" s="1" t="s">
        <v>11406</v>
      </c>
      <c r="H2673" s="72" t="s">
        <v>11407</v>
      </c>
      <c r="I2673" s="1" t="s">
        <v>11408</v>
      </c>
      <c r="J2673" s="73">
        <v>0.55000000000000004</v>
      </c>
      <c r="K2673" s="73">
        <v>0.55000000000000004</v>
      </c>
      <c r="L2673" s="73">
        <v>0.55000000000000004</v>
      </c>
      <c r="M2673" s="1">
        <v>1</v>
      </c>
      <c r="N2673" s="1" t="s">
        <v>945</v>
      </c>
      <c r="O2673" s="1" t="s">
        <v>1548</v>
      </c>
      <c r="P2673" s="1">
        <v>55105010</v>
      </c>
      <c r="Q2673" s="73">
        <v>1584572378</v>
      </c>
      <c r="R2673" s="74">
        <v>11.92</v>
      </c>
      <c r="S2673" s="1" t="s">
        <v>3542</v>
      </c>
      <c r="T2673" s="75">
        <v>4.9509499999999997</v>
      </c>
      <c r="U2673" s="76">
        <v>2098275383.54619</v>
      </c>
      <c r="V2673" s="77">
        <v>2098275383.54619</v>
      </c>
      <c r="W2673" s="77">
        <v>3815046151.9021602</v>
      </c>
      <c r="X2673" s="76">
        <v>3.2894008666000001E-3</v>
      </c>
      <c r="Y2673" s="71">
        <v>0</v>
      </c>
      <c r="Z2673" s="71">
        <v>1</v>
      </c>
      <c r="AA2673" s="71">
        <v>0</v>
      </c>
      <c r="AB2673" s="71">
        <v>0</v>
      </c>
      <c r="AC2673" s="73">
        <v>0</v>
      </c>
      <c r="AD2673" s="73">
        <v>1</v>
      </c>
      <c r="AE2673" s="1" t="s">
        <v>3543</v>
      </c>
      <c r="AF2673" s="1" t="s">
        <v>3544</v>
      </c>
      <c r="AG2673" s="1" t="s">
        <v>1451</v>
      </c>
      <c r="AI2673" s="2" t="str">
        <f>INDEX('ISO2-ISO3'!$D$1:$D$249, MATCH($N2673, 'ISO2-ISO3'!$C$1:$C$249, 0))</f>
        <v>BRA</v>
      </c>
      <c r="AJ2673" s="2" t="str">
        <f>INDEX('WB Country Groups'!$C$2:$C$219, MATCH($AI2673, 'WB Country Groups'!$B$2:$B$219, 0))</f>
        <v>Latin America &amp; Caribbean</v>
      </c>
    </row>
    <row r="2674" spans="1:36">
      <c r="A2674" s="70">
        <v>45169</v>
      </c>
      <c r="B2674" s="70">
        <v>45169</v>
      </c>
      <c r="C2674" s="71">
        <v>892400</v>
      </c>
      <c r="D2674" s="1" t="s">
        <v>11409</v>
      </c>
      <c r="E2674" s="71">
        <v>8933401</v>
      </c>
      <c r="G2674" s="1" t="s">
        <v>11410</v>
      </c>
      <c r="H2674" s="72" t="s">
        <v>11411</v>
      </c>
      <c r="I2674" s="1" t="s">
        <v>11412</v>
      </c>
      <c r="J2674" s="73">
        <v>0.4</v>
      </c>
      <c r="K2674" s="73">
        <v>0.4</v>
      </c>
      <c r="L2674" s="73">
        <v>0.4</v>
      </c>
      <c r="M2674" s="1">
        <v>1</v>
      </c>
      <c r="N2674" s="1" t="s">
        <v>1097</v>
      </c>
      <c r="O2674" s="1" t="s">
        <v>1467</v>
      </c>
      <c r="P2674" s="1">
        <v>20104010</v>
      </c>
      <c r="Q2674" s="73">
        <v>1527131434</v>
      </c>
      <c r="R2674" s="74">
        <v>429.35</v>
      </c>
      <c r="S2674" s="1" t="s">
        <v>3305</v>
      </c>
      <c r="T2674" s="75">
        <v>82.786249999999995</v>
      </c>
      <c r="U2674" s="76">
        <v>3168032764.8028498</v>
      </c>
      <c r="V2674" s="77">
        <v>3168032764.8028498</v>
      </c>
      <c r="W2674" s="77">
        <v>7920081912.0071297</v>
      </c>
      <c r="X2674" s="76">
        <v>4.9664261438999999E-3</v>
      </c>
      <c r="Y2674" s="71">
        <v>0</v>
      </c>
      <c r="Z2674" s="71">
        <v>1</v>
      </c>
      <c r="AA2674" s="71">
        <v>0</v>
      </c>
      <c r="AB2674" s="71">
        <v>0</v>
      </c>
      <c r="AC2674" s="73">
        <v>0</v>
      </c>
      <c r="AD2674" s="73">
        <v>1</v>
      </c>
      <c r="AE2674" s="1" t="s">
        <v>3306</v>
      </c>
      <c r="AF2674" s="1" t="s">
        <v>1450</v>
      </c>
      <c r="AG2674" s="1" t="s">
        <v>1451</v>
      </c>
      <c r="AI2674" s="2" t="str">
        <f>INDEX('ISO2-ISO3'!$D$1:$D$249, MATCH($N2674, 'ISO2-ISO3'!$C$1:$C$249, 0))</f>
        <v>IND</v>
      </c>
      <c r="AJ2674" s="2" t="str">
        <f>INDEX('WB Country Groups'!$C$2:$C$219, MATCH($AI2674, 'WB Country Groups'!$B$2:$B$219, 0))</f>
        <v>South Asia</v>
      </c>
    </row>
    <row r="2675" spans="1:36">
      <c r="A2675" s="70">
        <v>45169</v>
      </c>
      <c r="B2675" s="70">
        <v>45169</v>
      </c>
      <c r="C2675" s="71">
        <v>892400</v>
      </c>
      <c r="D2675" s="1" t="s">
        <v>11413</v>
      </c>
      <c r="E2675" s="71">
        <v>8937401</v>
      </c>
      <c r="G2675" s="1" t="s">
        <v>11414</v>
      </c>
      <c r="H2675" s="72" t="s">
        <v>11415</v>
      </c>
      <c r="I2675" s="1" t="s">
        <v>11416</v>
      </c>
      <c r="J2675" s="73">
        <v>0.9</v>
      </c>
      <c r="K2675" s="73">
        <v>0.9</v>
      </c>
      <c r="L2675" s="73">
        <v>0.9</v>
      </c>
      <c r="M2675" s="1">
        <v>1</v>
      </c>
      <c r="N2675" s="1" t="s">
        <v>1115</v>
      </c>
      <c r="O2675" s="1" t="s">
        <v>1484</v>
      </c>
      <c r="P2675" s="1">
        <v>40101015</v>
      </c>
      <c r="Q2675" s="73">
        <v>1177616065</v>
      </c>
      <c r="R2675" s="74">
        <v>646.4</v>
      </c>
      <c r="S2675" s="1" t="s">
        <v>1479</v>
      </c>
      <c r="T2675" s="75">
        <v>145.58500000000001</v>
      </c>
      <c r="U2675" s="76">
        <v>4705772723.6624699</v>
      </c>
      <c r="V2675" s="77">
        <v>4705772723.6624699</v>
      </c>
      <c r="W2675" s="77">
        <v>5228636359.6249599</v>
      </c>
      <c r="X2675" s="76">
        <v>7.3770931101999997E-3</v>
      </c>
      <c r="Y2675" s="71">
        <v>0</v>
      </c>
      <c r="Z2675" s="71">
        <v>1</v>
      </c>
      <c r="AA2675" s="71">
        <v>0</v>
      </c>
      <c r="AB2675" s="71">
        <v>0</v>
      </c>
      <c r="AC2675" s="73">
        <v>1</v>
      </c>
      <c r="AD2675" s="73">
        <v>0</v>
      </c>
      <c r="AE2675" s="1" t="s">
        <v>1480</v>
      </c>
      <c r="AF2675" s="1" t="s">
        <v>1450</v>
      </c>
      <c r="AG2675" s="1" t="s">
        <v>1451</v>
      </c>
      <c r="AI2675" s="2" t="str">
        <f>INDEX('ISO2-ISO3'!$D$1:$D$249, MATCH($N2675, 'ISO2-ISO3'!$C$1:$C$249, 0))</f>
        <v>JPN</v>
      </c>
      <c r="AJ2675" s="2" t="str">
        <f>INDEX('WB Country Groups'!$C$2:$C$219, MATCH($AI2675, 'WB Country Groups'!$B$2:$B$219, 0))</f>
        <v>East Asia &amp; Pacific</v>
      </c>
    </row>
    <row r="2676" spans="1:36">
      <c r="A2676" s="70">
        <v>45169</v>
      </c>
      <c r="B2676" s="70">
        <v>45169</v>
      </c>
      <c r="C2676" s="71">
        <v>892400</v>
      </c>
      <c r="D2676" s="1" t="s">
        <v>11417</v>
      </c>
      <c r="E2676" s="71">
        <v>8941401</v>
      </c>
      <c r="G2676" s="1" t="s">
        <v>11418</v>
      </c>
      <c r="H2676" s="72" t="s">
        <v>11419</v>
      </c>
      <c r="I2676" s="1" t="s">
        <v>11420</v>
      </c>
      <c r="J2676" s="73">
        <v>0.4</v>
      </c>
      <c r="K2676" s="73">
        <v>0.4</v>
      </c>
      <c r="L2676" s="73">
        <v>0.4</v>
      </c>
      <c r="M2676" s="1">
        <v>1</v>
      </c>
      <c r="N2676" s="1" t="s">
        <v>973</v>
      </c>
      <c r="O2676" s="1" t="s">
        <v>1548</v>
      </c>
      <c r="P2676" s="1">
        <v>55101010</v>
      </c>
      <c r="Q2676" s="73">
        <v>69166557219</v>
      </c>
      <c r="R2676" s="74">
        <v>57.45</v>
      </c>
      <c r="S2676" s="1" t="s">
        <v>3580</v>
      </c>
      <c r="T2676" s="75">
        <v>856.65</v>
      </c>
      <c r="U2676" s="76">
        <v>1855422266.84483</v>
      </c>
      <c r="V2676" s="77">
        <v>1855422266.84483</v>
      </c>
      <c r="W2676" s="77">
        <v>4638555667.1120701</v>
      </c>
      <c r="X2676" s="76">
        <v>2.9086876108999999E-3</v>
      </c>
      <c r="Y2676" s="71">
        <v>0</v>
      </c>
      <c r="Z2676" s="71">
        <v>1</v>
      </c>
      <c r="AA2676" s="71">
        <v>0</v>
      </c>
      <c r="AB2676" s="71">
        <v>0</v>
      </c>
      <c r="AC2676" s="73">
        <v>1</v>
      </c>
      <c r="AD2676" s="73">
        <v>0</v>
      </c>
      <c r="AE2676" s="1" t="s">
        <v>3581</v>
      </c>
      <c r="AF2676" s="1" t="s">
        <v>1450</v>
      </c>
      <c r="AG2676" s="1" t="s">
        <v>1451</v>
      </c>
      <c r="AI2676" s="2" t="str">
        <f>INDEX('ISO2-ISO3'!$D$1:$D$249, MATCH($N2676, 'ISO2-ISO3'!$C$1:$C$249, 0))</f>
        <v>CHL</v>
      </c>
      <c r="AJ2676" s="2" t="str">
        <f>INDEX('WB Country Groups'!$C$2:$C$219, MATCH($AI2676, 'WB Country Groups'!$B$2:$B$219, 0))</f>
        <v>Latin America &amp; Caribbean</v>
      </c>
    </row>
    <row r="2677" spans="1:36">
      <c r="A2677" s="70">
        <v>45169</v>
      </c>
      <c r="B2677" s="70">
        <v>45169</v>
      </c>
      <c r="C2677" s="71">
        <v>892400</v>
      </c>
      <c r="D2677" s="1" t="s">
        <v>11421</v>
      </c>
      <c r="E2677" s="71">
        <v>8948801</v>
      </c>
      <c r="G2677" s="1" t="s">
        <v>11422</v>
      </c>
      <c r="H2677" s="72" t="s">
        <v>11423</v>
      </c>
      <c r="I2677" s="1" t="s">
        <v>11424</v>
      </c>
      <c r="J2677" s="73">
        <v>0.5</v>
      </c>
      <c r="K2677" s="73">
        <v>0.5</v>
      </c>
      <c r="L2677" s="73">
        <v>0.5</v>
      </c>
      <c r="M2677" s="1">
        <v>1</v>
      </c>
      <c r="N2677" s="1" t="s">
        <v>1330</v>
      </c>
      <c r="O2677" s="1" t="s">
        <v>1474</v>
      </c>
      <c r="P2677" s="1">
        <v>45301010</v>
      </c>
      <c r="Q2677" s="73">
        <v>435237000</v>
      </c>
      <c r="R2677" s="74">
        <v>459</v>
      </c>
      <c r="S2677" s="1" t="s">
        <v>3111</v>
      </c>
      <c r="T2677" s="75">
        <v>31.846499999999999</v>
      </c>
      <c r="U2677" s="76">
        <v>3136510809.6651101</v>
      </c>
      <c r="V2677" s="77">
        <v>3136510809.6651101</v>
      </c>
      <c r="W2677" s="77">
        <v>6273021619.3302202</v>
      </c>
      <c r="X2677" s="76">
        <v>4.9170101581000004E-3</v>
      </c>
      <c r="Y2677" s="71">
        <v>1</v>
      </c>
      <c r="Z2677" s="71">
        <v>0</v>
      </c>
      <c r="AA2677" s="71">
        <v>0</v>
      </c>
      <c r="AB2677" s="71">
        <v>0</v>
      </c>
      <c r="AC2677" s="73">
        <v>1</v>
      </c>
      <c r="AD2677" s="73">
        <v>0</v>
      </c>
      <c r="AE2677" s="1" t="s">
        <v>8038</v>
      </c>
      <c r="AF2677" s="1" t="s">
        <v>1450</v>
      </c>
      <c r="AG2677" s="1" t="s">
        <v>1451</v>
      </c>
      <c r="AI2677" s="2" t="str">
        <f>INDEX('ISO2-ISO3'!$D$1:$D$249, MATCH($N2677, 'ISO2-ISO3'!$C$1:$C$249, 0))</f>
        <v>TWN</v>
      </c>
      <c r="AJ2677" s="2" t="str">
        <f>INDEX('WB Country Groups'!$C$2:$C$219, MATCH($AI2677, 'WB Country Groups'!$B$2:$B$219, 0))</f>
        <v>East Asia &amp; Pacific</v>
      </c>
    </row>
    <row r="2678" spans="1:36">
      <c r="A2678" s="70">
        <v>45169</v>
      </c>
      <c r="B2678" s="70">
        <v>45169</v>
      </c>
      <c r="C2678" s="71">
        <v>892400</v>
      </c>
      <c r="D2678" s="1" t="s">
        <v>11425</v>
      </c>
      <c r="E2678" s="71">
        <v>8957404</v>
      </c>
      <c r="G2678" s="1" t="s">
        <v>11426</v>
      </c>
      <c r="H2678" s="72" t="s">
        <v>11427</v>
      </c>
      <c r="I2678" s="1" t="s">
        <v>11428</v>
      </c>
      <c r="J2678" s="73">
        <v>0.6</v>
      </c>
      <c r="K2678" s="73">
        <v>0.3</v>
      </c>
      <c r="L2678" s="73">
        <v>0.06</v>
      </c>
      <c r="M2678" s="1">
        <v>0.2</v>
      </c>
      <c r="N2678" s="1" t="s">
        <v>975</v>
      </c>
      <c r="O2678" s="1" t="s">
        <v>1484</v>
      </c>
      <c r="P2678" s="1">
        <v>40101010</v>
      </c>
      <c r="Q2678" s="73">
        <v>21729105811</v>
      </c>
      <c r="R2678" s="74">
        <v>2.57</v>
      </c>
      <c r="S2678" s="1" t="s">
        <v>3323</v>
      </c>
      <c r="T2678" s="75">
        <v>7.2785000000000002</v>
      </c>
      <c r="U2678" s="76">
        <v>460345966.34693998</v>
      </c>
      <c r="V2678" s="77">
        <v>460345966.34693998</v>
      </c>
      <c r="W2678" s="77">
        <v>9275731660.70467</v>
      </c>
      <c r="X2678" s="76">
        <v>7.2167001170000001E-4</v>
      </c>
      <c r="Y2678" s="71">
        <v>1</v>
      </c>
      <c r="Z2678" s="71">
        <v>0</v>
      </c>
      <c r="AA2678" s="71">
        <v>0</v>
      </c>
      <c r="AB2678" s="71">
        <v>0</v>
      </c>
      <c r="AC2678" s="73">
        <v>1</v>
      </c>
      <c r="AD2678" s="73">
        <v>0</v>
      </c>
      <c r="AE2678" s="1" t="s">
        <v>3324</v>
      </c>
      <c r="AF2678" s="1" t="s">
        <v>1450</v>
      </c>
      <c r="AG2678" s="1" t="s">
        <v>1585</v>
      </c>
      <c r="AI2678" s="2" t="str">
        <f>INDEX('ISO2-ISO3'!$D$1:$D$249, MATCH($N2678, 'ISO2-ISO3'!$C$1:$C$249, 0))</f>
        <v>CHN</v>
      </c>
      <c r="AJ2678" s="2" t="str">
        <f>INDEX('WB Country Groups'!$C$2:$C$219, MATCH($AI2678, 'WB Country Groups'!$B$2:$B$219, 0))</f>
        <v>East Asia &amp; Pacific</v>
      </c>
    </row>
    <row r="2679" spans="1:36">
      <c r="A2679" s="70">
        <v>45169</v>
      </c>
      <c r="B2679" s="70">
        <v>45169</v>
      </c>
      <c r="C2679" s="71">
        <v>892400</v>
      </c>
      <c r="D2679" s="1" t="s">
        <v>11429</v>
      </c>
      <c r="E2679" s="71">
        <v>8969402</v>
      </c>
      <c r="F2679" s="1">
        <v>531229755</v>
      </c>
      <c r="G2679" s="1" t="s">
        <v>11430</v>
      </c>
      <c r="H2679" s="72" t="s">
        <v>11431</v>
      </c>
      <c r="I2679" s="1" t="s">
        <v>11432</v>
      </c>
      <c r="J2679" s="73">
        <v>0.95</v>
      </c>
      <c r="K2679" s="73">
        <v>0.95</v>
      </c>
      <c r="L2679" s="73">
        <v>0.95</v>
      </c>
      <c r="M2679" s="1">
        <v>1</v>
      </c>
      <c r="N2679" s="1" t="s">
        <v>1375</v>
      </c>
      <c r="O2679" s="1" t="s">
        <v>1692</v>
      </c>
      <c r="P2679" s="1">
        <v>50202010</v>
      </c>
      <c r="Q2679" s="73">
        <v>207402332</v>
      </c>
      <c r="R2679" s="74">
        <v>68.790000000000006</v>
      </c>
      <c r="S2679" s="1" t="s">
        <v>1448</v>
      </c>
      <c r="T2679" s="75">
        <v>1</v>
      </c>
      <c r="U2679" s="76">
        <v>13553846097.365999</v>
      </c>
      <c r="V2679" s="77">
        <v>13553846097.365999</v>
      </c>
      <c r="W2679" s="77">
        <v>15869577780.73</v>
      </c>
      <c r="X2679" s="76">
        <v>2.1247941737300002E-2</v>
      </c>
      <c r="Y2679" s="71">
        <v>0</v>
      </c>
      <c r="Z2679" s="71">
        <v>1</v>
      </c>
      <c r="AA2679" s="71">
        <v>0</v>
      </c>
      <c r="AB2679" s="71">
        <v>0</v>
      </c>
      <c r="AC2679" s="73">
        <v>0.35</v>
      </c>
      <c r="AD2679" s="73">
        <v>0.65</v>
      </c>
      <c r="AE2679" s="1" t="s">
        <v>1475</v>
      </c>
      <c r="AF2679" s="1" t="s">
        <v>8146</v>
      </c>
      <c r="AG2679" s="1" t="s">
        <v>611</v>
      </c>
      <c r="AI2679" s="2" t="str">
        <f>INDEX('ISO2-ISO3'!$D$1:$D$249, MATCH($N2679, 'ISO2-ISO3'!$C$1:$C$249, 0))</f>
        <v>USA</v>
      </c>
      <c r="AJ2679" s="2" t="str">
        <f>INDEX('WB Country Groups'!$C$2:$C$219, MATCH($AI2679, 'WB Country Groups'!$B$2:$B$219, 0))</f>
        <v>North America</v>
      </c>
    </row>
    <row r="2680" spans="1:36">
      <c r="A2680" s="70">
        <v>45169</v>
      </c>
      <c r="B2680" s="70">
        <v>45169</v>
      </c>
      <c r="C2680" s="71">
        <v>892400</v>
      </c>
      <c r="D2680" s="1" t="s">
        <v>11433</v>
      </c>
      <c r="E2680" s="71">
        <v>8983701</v>
      </c>
      <c r="G2680" s="1" t="s">
        <v>11434</v>
      </c>
      <c r="H2680" s="72" t="s">
        <v>11435</v>
      </c>
      <c r="I2680" s="1" t="s">
        <v>11436</v>
      </c>
      <c r="J2680" s="73">
        <v>1</v>
      </c>
      <c r="K2680" s="73">
        <v>1</v>
      </c>
      <c r="L2680" s="73">
        <v>1</v>
      </c>
      <c r="M2680" s="1">
        <v>1</v>
      </c>
      <c r="N2680" s="1" t="s">
        <v>1305</v>
      </c>
      <c r="O2680" s="1" t="s">
        <v>1499</v>
      </c>
      <c r="P2680" s="1">
        <v>30101020</v>
      </c>
      <c r="Q2680" s="73">
        <v>335404212</v>
      </c>
      <c r="R2680" s="74">
        <v>424.83</v>
      </c>
      <c r="S2680" s="1" t="s">
        <v>1573</v>
      </c>
      <c r="T2680" s="75">
        <v>18.934999999999999</v>
      </c>
      <c r="U2680" s="76">
        <v>7525205776.8133097</v>
      </c>
      <c r="V2680" s="77">
        <v>7525205776.8133097</v>
      </c>
      <c r="W2680" s="77">
        <v>7525205776.8133097</v>
      </c>
      <c r="X2680" s="76">
        <v>1.17970303601E-2</v>
      </c>
      <c r="Y2680" s="71">
        <v>0</v>
      </c>
      <c r="Z2680" s="71">
        <v>1</v>
      </c>
      <c r="AA2680" s="71">
        <v>0</v>
      </c>
      <c r="AB2680" s="71">
        <v>0</v>
      </c>
      <c r="AC2680" s="73">
        <v>0.35</v>
      </c>
      <c r="AD2680" s="73">
        <v>0.65</v>
      </c>
      <c r="AE2680" s="1" t="s">
        <v>1574</v>
      </c>
      <c r="AF2680" s="1" t="s">
        <v>1450</v>
      </c>
      <c r="AG2680" s="1" t="s">
        <v>1451</v>
      </c>
      <c r="AI2680" s="2" t="str">
        <f>INDEX('ISO2-ISO3'!$D$1:$D$249, MATCH($N2680, 'ISO2-ISO3'!$C$1:$C$249, 0))</f>
        <v>ZAF</v>
      </c>
      <c r="AJ2680" s="2" t="str">
        <f>INDEX('WB Country Groups'!$C$2:$C$219, MATCH($AI2680, 'WB Country Groups'!$B$2:$B$219, 0))</f>
        <v>Sub-Saharan Africa</v>
      </c>
    </row>
    <row r="2681" spans="1:36">
      <c r="A2681" s="70">
        <v>45169</v>
      </c>
      <c r="B2681" s="70">
        <v>45169</v>
      </c>
      <c r="C2681" s="71">
        <v>892400</v>
      </c>
      <c r="D2681" s="1" t="s">
        <v>11437</v>
      </c>
      <c r="E2681" s="71">
        <v>8987901</v>
      </c>
      <c r="G2681" s="1" t="s">
        <v>11438</v>
      </c>
      <c r="H2681" s="72" t="s">
        <v>11439</v>
      </c>
      <c r="I2681" s="1" t="s">
        <v>11440</v>
      </c>
      <c r="J2681" s="73">
        <v>0.5</v>
      </c>
      <c r="K2681" s="73">
        <v>0.5</v>
      </c>
      <c r="L2681" s="73">
        <v>0.5</v>
      </c>
      <c r="M2681" s="1">
        <v>1</v>
      </c>
      <c r="N2681" s="1" t="s">
        <v>908</v>
      </c>
      <c r="O2681" s="1" t="s">
        <v>1474</v>
      </c>
      <c r="P2681" s="1">
        <v>45103010</v>
      </c>
      <c r="Q2681" s="73">
        <v>331856615</v>
      </c>
      <c r="R2681" s="74">
        <v>69.5</v>
      </c>
      <c r="S2681" s="1" t="s">
        <v>1578</v>
      </c>
      <c r="T2681" s="75">
        <v>1.54404385084536</v>
      </c>
      <c r="U2681" s="76">
        <v>7468711050.4900599</v>
      </c>
      <c r="V2681" s="77">
        <v>7468711050.4900599</v>
      </c>
      <c r="W2681" s="77">
        <v>14937422100.980101</v>
      </c>
      <c r="X2681" s="76">
        <v>1.17084653399E-2</v>
      </c>
      <c r="Y2681" s="71">
        <v>0</v>
      </c>
      <c r="Z2681" s="71">
        <v>1</v>
      </c>
      <c r="AA2681" s="71">
        <v>0</v>
      </c>
      <c r="AB2681" s="71">
        <v>0</v>
      </c>
      <c r="AC2681" s="73">
        <v>0</v>
      </c>
      <c r="AD2681" s="73">
        <v>1</v>
      </c>
      <c r="AE2681" s="1" t="s">
        <v>1579</v>
      </c>
      <c r="AF2681" s="1" t="s">
        <v>1450</v>
      </c>
      <c r="AG2681" s="1" t="s">
        <v>1451</v>
      </c>
      <c r="AI2681" s="2" t="str">
        <f>INDEX('ISO2-ISO3'!$D$1:$D$249, MATCH($N2681, 'ISO2-ISO3'!$C$1:$C$249, 0))</f>
        <v>AUS</v>
      </c>
      <c r="AJ2681" s="2" t="str">
        <f>INDEX('WB Country Groups'!$C$2:$C$219, MATCH($AI2681, 'WB Country Groups'!$B$2:$B$219, 0))</f>
        <v>East Asia &amp; Pacific</v>
      </c>
    </row>
    <row r="2682" spans="1:36">
      <c r="A2682" s="70">
        <v>45169</v>
      </c>
      <c r="B2682" s="70">
        <v>45169</v>
      </c>
      <c r="C2682" s="71">
        <v>892400</v>
      </c>
      <c r="D2682" s="1" t="s">
        <v>11441</v>
      </c>
      <c r="E2682" s="71">
        <v>8992402</v>
      </c>
      <c r="G2682" s="1" t="s">
        <v>11442</v>
      </c>
      <c r="H2682" s="72" t="s">
        <v>11443</v>
      </c>
      <c r="I2682" s="1" t="s">
        <v>11444</v>
      </c>
      <c r="J2682" s="73">
        <v>0.35</v>
      </c>
      <c r="K2682" s="73">
        <v>0.3</v>
      </c>
      <c r="L2682" s="73">
        <v>0.06</v>
      </c>
      <c r="M2682" s="1">
        <v>0.2</v>
      </c>
      <c r="N2682" s="1" t="s">
        <v>975</v>
      </c>
      <c r="O2682" s="1" t="s">
        <v>1467</v>
      </c>
      <c r="P2682" s="1">
        <v>20102010</v>
      </c>
      <c r="Q2682" s="73">
        <v>321540000</v>
      </c>
      <c r="R2682" s="74">
        <v>57</v>
      </c>
      <c r="S2682" s="1" t="s">
        <v>3323</v>
      </c>
      <c r="T2682" s="75">
        <v>7.2785000000000002</v>
      </c>
      <c r="U2682" s="76">
        <v>151084261.86714301</v>
      </c>
      <c r="V2682" s="77">
        <v>151084261.86714301</v>
      </c>
      <c r="W2682" s="77">
        <v>2514029793.4213099</v>
      </c>
      <c r="X2682" s="76">
        <v>2.368500845E-4</v>
      </c>
      <c r="Y2682" s="71">
        <v>0</v>
      </c>
      <c r="Z2682" s="71">
        <v>1</v>
      </c>
      <c r="AA2682" s="71">
        <v>0</v>
      </c>
      <c r="AB2682" s="71">
        <v>0</v>
      </c>
      <c r="AC2682" s="73">
        <v>0</v>
      </c>
      <c r="AD2682" s="73">
        <v>1</v>
      </c>
      <c r="AE2682" s="1" t="s">
        <v>3412</v>
      </c>
      <c r="AF2682" s="1" t="s">
        <v>1450</v>
      </c>
      <c r="AG2682" s="1" t="s">
        <v>1585</v>
      </c>
      <c r="AI2682" s="2" t="str">
        <f>INDEX('ISO2-ISO3'!$D$1:$D$249, MATCH($N2682, 'ISO2-ISO3'!$C$1:$C$249, 0))</f>
        <v>CHN</v>
      </c>
      <c r="AJ2682" s="2" t="str">
        <f>INDEX('WB Country Groups'!$C$2:$C$219, MATCH($AI2682, 'WB Country Groups'!$B$2:$B$219, 0))</f>
        <v>East Asia &amp; Pacific</v>
      </c>
    </row>
    <row r="2683" spans="1:36">
      <c r="A2683" s="70">
        <v>45169</v>
      </c>
      <c r="B2683" s="70">
        <v>45169</v>
      </c>
      <c r="C2683" s="71">
        <v>892400</v>
      </c>
      <c r="D2683" s="1" t="s">
        <v>11445</v>
      </c>
      <c r="E2683" s="71">
        <v>9002401</v>
      </c>
      <c r="G2683" s="1" t="s">
        <v>11446</v>
      </c>
      <c r="H2683" s="72" t="s">
        <v>11447</v>
      </c>
      <c r="I2683" s="1" t="s">
        <v>11448</v>
      </c>
      <c r="J2683" s="73">
        <v>0.9</v>
      </c>
      <c r="K2683" s="73">
        <v>0.9</v>
      </c>
      <c r="L2683" s="73">
        <v>0.9</v>
      </c>
      <c r="M2683" s="1">
        <v>1</v>
      </c>
      <c r="N2683" s="1" t="s">
        <v>1324</v>
      </c>
      <c r="O2683" s="1" t="s">
        <v>1467</v>
      </c>
      <c r="P2683" s="1">
        <v>20106020</v>
      </c>
      <c r="Q2683" s="73">
        <v>30000000</v>
      </c>
      <c r="R2683" s="74">
        <v>354.4</v>
      </c>
      <c r="S2683" s="1" t="s">
        <v>1468</v>
      </c>
      <c r="T2683" s="75">
        <v>0.88324999999999998</v>
      </c>
      <c r="U2683" s="76">
        <v>10833625813.756001</v>
      </c>
      <c r="V2683" s="77">
        <v>10833625813.756001</v>
      </c>
      <c r="W2683" s="77">
        <v>12037362015.2845</v>
      </c>
      <c r="X2683" s="76">
        <v>1.6983537251400001E-2</v>
      </c>
      <c r="Y2683" s="71">
        <v>0</v>
      </c>
      <c r="Z2683" s="71">
        <v>1</v>
      </c>
      <c r="AA2683" s="71">
        <v>0</v>
      </c>
      <c r="AB2683" s="71">
        <v>0</v>
      </c>
      <c r="AC2683" s="73">
        <v>0</v>
      </c>
      <c r="AD2683" s="73">
        <v>1</v>
      </c>
      <c r="AE2683" s="1" t="s">
        <v>1469</v>
      </c>
      <c r="AF2683" s="1" t="s">
        <v>1470</v>
      </c>
      <c r="AG2683" s="1" t="s">
        <v>1451</v>
      </c>
      <c r="AI2683" s="2" t="str">
        <f>INDEX('ISO2-ISO3'!$D$1:$D$249, MATCH($N2683, 'ISO2-ISO3'!$C$1:$C$249, 0))</f>
        <v>CHE</v>
      </c>
      <c r="AJ2683" s="2" t="str">
        <f>INDEX('WB Country Groups'!$C$2:$C$219, MATCH($AI2683, 'WB Country Groups'!$B$2:$B$219, 0))</f>
        <v>Europe &amp; Central Asia</v>
      </c>
    </row>
    <row r="2684" spans="1:36">
      <c r="A2684" s="70">
        <v>45169</v>
      </c>
      <c r="B2684" s="70">
        <v>45169</v>
      </c>
      <c r="C2684" s="71">
        <v>892400</v>
      </c>
      <c r="D2684" s="1" t="s">
        <v>11449</v>
      </c>
      <c r="E2684" s="71">
        <v>9009401</v>
      </c>
      <c r="G2684" s="1" t="s">
        <v>11450</v>
      </c>
      <c r="H2684" s="72" t="s">
        <v>11451</v>
      </c>
      <c r="I2684" s="1" t="s">
        <v>11452</v>
      </c>
      <c r="J2684" s="73">
        <v>0.3</v>
      </c>
      <c r="K2684" s="73">
        <v>0.3</v>
      </c>
      <c r="L2684" s="73">
        <v>0.3</v>
      </c>
      <c r="M2684" s="1">
        <v>1</v>
      </c>
      <c r="N2684" s="1" t="s">
        <v>975</v>
      </c>
      <c r="O2684" s="1" t="s">
        <v>1467</v>
      </c>
      <c r="P2684" s="1">
        <v>20107010</v>
      </c>
      <c r="Q2684" s="73">
        <v>694010334</v>
      </c>
      <c r="R2684" s="74">
        <v>58.85</v>
      </c>
      <c r="S2684" s="1" t="s">
        <v>1565</v>
      </c>
      <c r="T2684" s="75">
        <v>7.8417500000000002</v>
      </c>
      <c r="U2684" s="76">
        <v>1562502304.55829</v>
      </c>
      <c r="V2684" s="77">
        <v>1562502304.55829</v>
      </c>
      <c r="W2684" s="77">
        <v>5208341015.1943102</v>
      </c>
      <c r="X2684" s="76">
        <v>2.4494861232E-3</v>
      </c>
      <c r="Y2684" s="71">
        <v>0</v>
      </c>
      <c r="Z2684" s="71">
        <v>1</v>
      </c>
      <c r="AA2684" s="71">
        <v>0</v>
      </c>
      <c r="AB2684" s="71">
        <v>0</v>
      </c>
      <c r="AC2684" s="73">
        <v>0.65</v>
      </c>
      <c r="AD2684" s="73">
        <v>0.35</v>
      </c>
      <c r="AE2684" s="1" t="s">
        <v>1566</v>
      </c>
      <c r="AF2684" s="1" t="s">
        <v>1450</v>
      </c>
      <c r="AG2684" s="1" t="s">
        <v>3271</v>
      </c>
      <c r="AI2684" s="2" t="str">
        <f>INDEX('ISO2-ISO3'!$D$1:$D$249, MATCH($N2684, 'ISO2-ISO3'!$C$1:$C$249, 0))</f>
        <v>CHN</v>
      </c>
      <c r="AJ2684" s="2" t="str">
        <f>INDEX('WB Country Groups'!$C$2:$C$219, MATCH($AI2684, 'WB Country Groups'!$B$2:$B$219, 0))</f>
        <v>East Asia &amp; Pacific</v>
      </c>
    </row>
    <row r="2685" spans="1:36">
      <c r="A2685" s="70">
        <v>45169</v>
      </c>
      <c r="B2685" s="70">
        <v>45169</v>
      </c>
      <c r="C2685" s="71">
        <v>892400</v>
      </c>
      <c r="D2685" s="1" t="s">
        <v>11453</v>
      </c>
      <c r="E2685" s="71">
        <v>9015401</v>
      </c>
      <c r="G2685" s="1" t="s">
        <v>11454</v>
      </c>
      <c r="H2685" s="72" t="s">
        <v>11455</v>
      </c>
      <c r="I2685" s="1" t="s">
        <v>11456</v>
      </c>
      <c r="J2685" s="73">
        <v>0.45</v>
      </c>
      <c r="K2685" s="73">
        <v>0.45</v>
      </c>
      <c r="L2685" s="73">
        <v>0.45</v>
      </c>
      <c r="M2685" s="1">
        <v>1</v>
      </c>
      <c r="N2685" s="1" t="s">
        <v>1009</v>
      </c>
      <c r="O2685" s="1" t="s">
        <v>1548</v>
      </c>
      <c r="P2685" s="1">
        <v>55101010</v>
      </c>
      <c r="Q2685" s="73">
        <v>420381080</v>
      </c>
      <c r="R2685" s="74">
        <v>442.5</v>
      </c>
      <c r="S2685" s="1" t="s">
        <v>1787</v>
      </c>
      <c r="T2685" s="75">
        <v>6.8669500000000001</v>
      </c>
      <c r="U2685" s="76">
        <v>12190038161.7749</v>
      </c>
      <c r="V2685" s="77">
        <v>12190038161.7749</v>
      </c>
      <c r="W2685" s="77">
        <v>27088973692.833099</v>
      </c>
      <c r="X2685" s="76">
        <v>1.9109942578399999E-2</v>
      </c>
      <c r="Y2685" s="71">
        <v>1</v>
      </c>
      <c r="Z2685" s="71">
        <v>0</v>
      </c>
      <c r="AA2685" s="71">
        <v>0</v>
      </c>
      <c r="AB2685" s="71">
        <v>0</v>
      </c>
      <c r="AC2685" s="73">
        <v>0.65</v>
      </c>
      <c r="AD2685" s="73">
        <v>0.35</v>
      </c>
      <c r="AE2685" s="1" t="s">
        <v>1788</v>
      </c>
      <c r="AF2685" s="1" t="s">
        <v>1450</v>
      </c>
      <c r="AG2685" s="1" t="s">
        <v>1451</v>
      </c>
      <c r="AI2685" s="2" t="str">
        <f>INDEX('ISO2-ISO3'!$D$1:$D$249, MATCH($N2685, 'ISO2-ISO3'!$C$1:$C$249, 0))</f>
        <v>DNK</v>
      </c>
      <c r="AJ2685" s="2" t="str">
        <f>INDEX('WB Country Groups'!$C$2:$C$219, MATCH($AI2685, 'WB Country Groups'!$B$2:$B$219, 0))</f>
        <v>Europe &amp; Central Asia</v>
      </c>
    </row>
    <row r="2686" spans="1:36">
      <c r="A2686" s="70">
        <v>45169</v>
      </c>
      <c r="B2686" s="70">
        <v>45169</v>
      </c>
      <c r="C2686" s="71">
        <v>892400</v>
      </c>
      <c r="D2686" s="1" t="s">
        <v>11457</v>
      </c>
      <c r="E2686" s="71">
        <v>9025401</v>
      </c>
      <c r="F2686" s="1" t="s">
        <v>11458</v>
      </c>
      <c r="G2686" s="1" t="s">
        <v>11459</v>
      </c>
      <c r="H2686" s="72" t="s">
        <v>11460</v>
      </c>
      <c r="I2686" s="1" t="s">
        <v>11461</v>
      </c>
      <c r="J2686" s="73">
        <v>1</v>
      </c>
      <c r="K2686" s="73">
        <v>1</v>
      </c>
      <c r="L2686" s="73">
        <v>1</v>
      </c>
      <c r="M2686" s="1">
        <v>1</v>
      </c>
      <c r="N2686" s="1" t="s">
        <v>1375</v>
      </c>
      <c r="O2686" s="1" t="s">
        <v>1467</v>
      </c>
      <c r="P2686" s="1">
        <v>20106020</v>
      </c>
      <c r="Q2686" s="73">
        <v>353198783</v>
      </c>
      <c r="R2686" s="74">
        <v>78.849999999999994</v>
      </c>
      <c r="S2686" s="1" t="s">
        <v>1448</v>
      </c>
      <c r="T2686" s="75">
        <v>1</v>
      </c>
      <c r="U2686" s="76">
        <v>27849724039.549999</v>
      </c>
      <c r="V2686" s="77">
        <v>27849724039.549999</v>
      </c>
      <c r="W2686" s="77">
        <v>27849724039.549999</v>
      </c>
      <c r="X2686" s="76">
        <v>4.3659143651299998E-2</v>
      </c>
      <c r="Y2686" s="71">
        <v>1</v>
      </c>
      <c r="Z2686" s="71">
        <v>0</v>
      </c>
      <c r="AA2686" s="71">
        <v>0</v>
      </c>
      <c r="AB2686" s="71">
        <v>0</v>
      </c>
      <c r="AC2686" s="73">
        <v>1</v>
      </c>
      <c r="AD2686" s="73">
        <v>0</v>
      </c>
      <c r="AE2686" s="1" t="s">
        <v>1449</v>
      </c>
      <c r="AF2686" s="1" t="s">
        <v>1450</v>
      </c>
      <c r="AG2686" s="1" t="s">
        <v>1451</v>
      </c>
      <c r="AI2686" s="2" t="str">
        <f>INDEX('ISO2-ISO3'!$D$1:$D$249, MATCH($N2686, 'ISO2-ISO3'!$C$1:$C$249, 0))</f>
        <v>USA</v>
      </c>
      <c r="AJ2686" s="2" t="str">
        <f>INDEX('WB Country Groups'!$C$2:$C$219, MATCH($AI2686, 'WB Country Groups'!$B$2:$B$219, 0))</f>
        <v>North America</v>
      </c>
    </row>
    <row r="2687" spans="1:36">
      <c r="A2687" s="70">
        <v>45169</v>
      </c>
      <c r="B2687" s="70">
        <v>45169</v>
      </c>
      <c r="C2687" s="71">
        <v>892400</v>
      </c>
      <c r="D2687" s="1" t="s">
        <v>11462</v>
      </c>
      <c r="E2687" s="71">
        <v>9042002</v>
      </c>
      <c r="G2687" s="1" t="s">
        <v>11463</v>
      </c>
      <c r="H2687" s="72" t="s">
        <v>11464</v>
      </c>
      <c r="I2687" s="1" t="s">
        <v>11465</v>
      </c>
      <c r="J2687" s="73">
        <v>0.7</v>
      </c>
      <c r="K2687" s="73">
        <v>0.3</v>
      </c>
      <c r="L2687" s="73">
        <v>0.06</v>
      </c>
      <c r="M2687" s="1">
        <v>0.2</v>
      </c>
      <c r="N2687" s="1" t="s">
        <v>975</v>
      </c>
      <c r="O2687" s="1" t="s">
        <v>1484</v>
      </c>
      <c r="P2687" s="1">
        <v>40203020</v>
      </c>
      <c r="Q2687" s="73">
        <v>4202400000</v>
      </c>
      <c r="R2687" s="74">
        <v>6.02</v>
      </c>
      <c r="S2687" s="1" t="s">
        <v>3323</v>
      </c>
      <c r="T2687" s="75">
        <v>7.2785000000000002</v>
      </c>
      <c r="U2687" s="76">
        <v>208546662.086968</v>
      </c>
      <c r="V2687" s="77">
        <v>208546662.086968</v>
      </c>
      <c r="W2687" s="77">
        <v>3470199445.8313899</v>
      </c>
      <c r="X2687" s="76">
        <v>3.2693209690000001E-4</v>
      </c>
      <c r="Y2687" s="71">
        <v>0</v>
      </c>
      <c r="Z2687" s="71">
        <v>1</v>
      </c>
      <c r="AA2687" s="71">
        <v>0</v>
      </c>
      <c r="AB2687" s="71">
        <v>0</v>
      </c>
      <c r="AC2687" s="73">
        <v>0</v>
      </c>
      <c r="AD2687" s="73">
        <v>1</v>
      </c>
      <c r="AE2687" s="1" t="s">
        <v>3412</v>
      </c>
      <c r="AF2687" s="1" t="s">
        <v>1450</v>
      </c>
      <c r="AG2687" s="1" t="s">
        <v>1585</v>
      </c>
      <c r="AI2687" s="2" t="str">
        <f>INDEX('ISO2-ISO3'!$D$1:$D$249, MATCH($N2687, 'ISO2-ISO3'!$C$1:$C$249, 0))</f>
        <v>CHN</v>
      </c>
      <c r="AJ2687" s="2" t="str">
        <f>INDEX('WB Country Groups'!$C$2:$C$219, MATCH($AI2687, 'WB Country Groups'!$B$2:$B$219, 0))</f>
        <v>East Asia &amp; Pacific</v>
      </c>
    </row>
    <row r="2688" spans="1:36">
      <c r="A2688" s="70">
        <v>45169</v>
      </c>
      <c r="B2688" s="70">
        <v>45169</v>
      </c>
      <c r="C2688" s="71">
        <v>892400</v>
      </c>
      <c r="D2688" s="1" t="s">
        <v>11466</v>
      </c>
      <c r="E2688" s="71">
        <v>9043301</v>
      </c>
      <c r="G2688" s="1" t="s">
        <v>11467</v>
      </c>
      <c r="H2688" s="72" t="s">
        <v>11468</v>
      </c>
      <c r="I2688" s="1" t="s">
        <v>11469</v>
      </c>
      <c r="J2688" s="73">
        <v>0.4</v>
      </c>
      <c r="K2688" s="73">
        <v>0.4</v>
      </c>
      <c r="L2688" s="73">
        <v>0.4</v>
      </c>
      <c r="M2688" s="1">
        <v>1</v>
      </c>
      <c r="N2688" s="1" t="s">
        <v>975</v>
      </c>
      <c r="O2688" s="1" t="s">
        <v>1455</v>
      </c>
      <c r="P2688" s="1">
        <v>25102020</v>
      </c>
      <c r="Q2688" s="73">
        <v>3063800000</v>
      </c>
      <c r="R2688" s="74">
        <v>15.08</v>
      </c>
      <c r="S2688" s="1" t="s">
        <v>1565</v>
      </c>
      <c r="T2688" s="75">
        <v>7.8417500000000002</v>
      </c>
      <c r="U2688" s="76">
        <v>2356724149.5839601</v>
      </c>
      <c r="V2688" s="77">
        <v>2356724149.5839601</v>
      </c>
      <c r="W2688" s="77">
        <v>5891810373.9598999</v>
      </c>
      <c r="X2688" s="76">
        <v>3.6945629352000001E-3</v>
      </c>
      <c r="Y2688" s="71">
        <v>0</v>
      </c>
      <c r="Z2688" s="71">
        <v>1</v>
      </c>
      <c r="AA2688" s="71">
        <v>0</v>
      </c>
      <c r="AB2688" s="71">
        <v>0</v>
      </c>
      <c r="AC2688" s="73">
        <v>0</v>
      </c>
      <c r="AD2688" s="73">
        <v>1</v>
      </c>
      <c r="AE2688" s="1" t="s">
        <v>1566</v>
      </c>
      <c r="AF2688" s="1" t="s">
        <v>1450</v>
      </c>
      <c r="AG2688" s="1" t="s">
        <v>3300</v>
      </c>
      <c r="AI2688" s="2" t="str">
        <f>INDEX('ISO2-ISO3'!$D$1:$D$249, MATCH($N2688, 'ISO2-ISO3'!$C$1:$C$249, 0))</f>
        <v>CHN</v>
      </c>
      <c r="AJ2688" s="2" t="str">
        <f>INDEX('WB Country Groups'!$C$2:$C$219, MATCH($AI2688, 'WB Country Groups'!$B$2:$B$219, 0))</f>
        <v>East Asia &amp; Pacific</v>
      </c>
    </row>
    <row r="2689" spans="1:36">
      <c r="A2689" s="70">
        <v>45169</v>
      </c>
      <c r="B2689" s="70">
        <v>45169</v>
      </c>
      <c r="C2689" s="71">
        <v>892400</v>
      </c>
      <c r="D2689" s="1" t="s">
        <v>11470</v>
      </c>
      <c r="E2689" s="71">
        <v>9045901</v>
      </c>
      <c r="G2689" s="1" t="s">
        <v>11471</v>
      </c>
      <c r="H2689" s="72" t="s">
        <v>11472</v>
      </c>
      <c r="I2689" s="1" t="s">
        <v>11473</v>
      </c>
      <c r="J2689" s="73">
        <v>0.65</v>
      </c>
      <c r="K2689" s="73">
        <v>0.65</v>
      </c>
      <c r="L2689" s="73">
        <v>0.65</v>
      </c>
      <c r="M2689" s="1">
        <v>1</v>
      </c>
      <c r="N2689" s="1" t="s">
        <v>1005</v>
      </c>
      <c r="O2689" s="1" t="s">
        <v>1484</v>
      </c>
      <c r="P2689" s="1">
        <v>40101010</v>
      </c>
      <c r="Q2689" s="73">
        <v>511000000</v>
      </c>
      <c r="R2689" s="74">
        <v>82.8</v>
      </c>
      <c r="S2689" s="1" t="s">
        <v>4218</v>
      </c>
      <c r="T2689" s="75">
        <v>22.206199999999999</v>
      </c>
      <c r="U2689" s="76">
        <v>1238483846.85358</v>
      </c>
      <c r="V2689" s="77">
        <v>1238483846.85358</v>
      </c>
      <c r="W2689" s="77">
        <v>1905359764.39013</v>
      </c>
      <c r="X2689" s="76">
        <v>1.9415324943E-3</v>
      </c>
      <c r="Y2689" s="71">
        <v>0</v>
      </c>
      <c r="Z2689" s="71">
        <v>1</v>
      </c>
      <c r="AA2689" s="71">
        <v>0</v>
      </c>
      <c r="AB2689" s="71">
        <v>0</v>
      </c>
      <c r="AC2689" s="73">
        <v>1</v>
      </c>
      <c r="AD2689" s="73">
        <v>0</v>
      </c>
      <c r="AE2689" s="1" t="s">
        <v>4219</v>
      </c>
      <c r="AF2689" s="1" t="s">
        <v>1450</v>
      </c>
      <c r="AG2689" s="1" t="s">
        <v>1451</v>
      </c>
      <c r="AI2689" s="2" t="str">
        <f>INDEX('ISO2-ISO3'!$D$1:$D$249, MATCH($N2689, 'ISO2-ISO3'!$C$1:$C$249, 0))</f>
        <v>CZE</v>
      </c>
      <c r="AJ2689" s="2" t="str">
        <f>INDEX('WB Country Groups'!$C$2:$C$219, MATCH($AI2689, 'WB Country Groups'!$B$2:$B$219, 0))</f>
        <v>Europe &amp; Central Asia</v>
      </c>
    </row>
    <row r="2690" spans="1:36">
      <c r="A2690" s="70">
        <v>45169</v>
      </c>
      <c r="B2690" s="70">
        <v>45169</v>
      </c>
      <c r="C2690" s="71">
        <v>892400</v>
      </c>
      <c r="D2690" s="1" t="s">
        <v>11474</v>
      </c>
      <c r="E2690" s="71">
        <v>9051401</v>
      </c>
      <c r="F2690" s="1" t="s">
        <v>11475</v>
      </c>
      <c r="G2690" s="1" t="s">
        <v>11476</v>
      </c>
      <c r="H2690" s="72" t="s">
        <v>11477</v>
      </c>
      <c r="I2690" s="1" t="s">
        <v>11478</v>
      </c>
      <c r="J2690" s="73">
        <v>1</v>
      </c>
      <c r="K2690" s="73">
        <v>1</v>
      </c>
      <c r="L2690" s="73">
        <v>1</v>
      </c>
      <c r="M2690" s="1">
        <v>1</v>
      </c>
      <c r="N2690" s="1" t="s">
        <v>1375</v>
      </c>
      <c r="O2690" s="1" t="s">
        <v>1474</v>
      </c>
      <c r="P2690" s="1">
        <v>45202030</v>
      </c>
      <c r="Q2690" s="73">
        <v>257374103</v>
      </c>
      <c r="R2690" s="74">
        <v>56.24</v>
      </c>
      <c r="S2690" s="1" t="s">
        <v>1448</v>
      </c>
      <c r="T2690" s="75">
        <v>1</v>
      </c>
      <c r="U2690" s="76">
        <v>14474719552.719999</v>
      </c>
      <c r="V2690" s="77">
        <v>14474719552.719999</v>
      </c>
      <c r="W2690" s="77">
        <v>41122960932.720001</v>
      </c>
      <c r="X2690" s="76">
        <v>2.2691566328099998E-2</v>
      </c>
      <c r="Y2690" s="71">
        <v>1</v>
      </c>
      <c r="Z2690" s="71">
        <v>0</v>
      </c>
      <c r="AA2690" s="71">
        <v>0</v>
      </c>
      <c r="AB2690" s="71">
        <v>0</v>
      </c>
      <c r="AC2690" s="73">
        <v>1</v>
      </c>
      <c r="AD2690" s="73">
        <v>0</v>
      </c>
      <c r="AE2690" s="1" t="s">
        <v>1449</v>
      </c>
      <c r="AF2690" s="1" t="s">
        <v>1450</v>
      </c>
      <c r="AG2690" s="1" t="s">
        <v>611</v>
      </c>
      <c r="AI2690" s="2" t="str">
        <f>INDEX('ISO2-ISO3'!$D$1:$D$249, MATCH($N2690, 'ISO2-ISO3'!$C$1:$C$249, 0))</f>
        <v>USA</v>
      </c>
      <c r="AJ2690" s="2" t="str">
        <f>INDEX('WB Country Groups'!$C$2:$C$219, MATCH($AI2690, 'WB Country Groups'!$B$2:$B$219, 0))</f>
        <v>North America</v>
      </c>
    </row>
    <row r="2691" spans="1:36">
      <c r="A2691" s="70">
        <v>45169</v>
      </c>
      <c r="B2691" s="70">
        <v>45169</v>
      </c>
      <c r="C2691" s="71">
        <v>892400</v>
      </c>
      <c r="D2691" s="1" t="s">
        <v>11479</v>
      </c>
      <c r="E2691" s="71">
        <v>9057502</v>
      </c>
      <c r="G2691" s="1" t="s">
        <v>11480</v>
      </c>
      <c r="H2691" s="72" t="s">
        <v>11481</v>
      </c>
      <c r="I2691" s="1" t="s">
        <v>11482</v>
      </c>
      <c r="J2691" s="73">
        <v>0.5</v>
      </c>
      <c r="K2691" s="73">
        <v>0.3</v>
      </c>
      <c r="L2691" s="73">
        <v>0.06</v>
      </c>
      <c r="M2691" s="1">
        <v>0.2</v>
      </c>
      <c r="N2691" s="1" t="s">
        <v>975</v>
      </c>
      <c r="O2691" s="1" t="s">
        <v>1455</v>
      </c>
      <c r="P2691" s="1">
        <v>25101020</v>
      </c>
      <c r="Q2691" s="73">
        <v>1476731513</v>
      </c>
      <c r="R2691" s="74">
        <v>21.78</v>
      </c>
      <c r="S2691" s="1" t="s">
        <v>3323</v>
      </c>
      <c r="T2691" s="75">
        <v>7.2785000000000002</v>
      </c>
      <c r="U2691" s="76">
        <v>265136050.17357999</v>
      </c>
      <c r="V2691" s="77">
        <v>265136050.17357999</v>
      </c>
      <c r="W2691" s="77">
        <v>4411842247.5569897</v>
      </c>
      <c r="X2691" s="76">
        <v>4.1564551539999999E-4</v>
      </c>
      <c r="Y2691" s="71">
        <v>0</v>
      </c>
      <c r="Z2691" s="71">
        <v>1</v>
      </c>
      <c r="AA2691" s="71">
        <v>0</v>
      </c>
      <c r="AB2691" s="71">
        <v>0</v>
      </c>
      <c r="AC2691" s="73">
        <v>1</v>
      </c>
      <c r="AD2691" s="73">
        <v>0</v>
      </c>
      <c r="AE2691" s="1" t="s">
        <v>3324</v>
      </c>
      <c r="AF2691" s="1" t="s">
        <v>1450</v>
      </c>
      <c r="AG2691" s="1" t="s">
        <v>1585</v>
      </c>
      <c r="AI2691" s="2" t="str">
        <f>INDEX('ISO2-ISO3'!$D$1:$D$249, MATCH($N2691, 'ISO2-ISO3'!$C$1:$C$249, 0))</f>
        <v>CHN</v>
      </c>
      <c r="AJ2691" s="2" t="str">
        <f>INDEX('WB Country Groups'!$C$2:$C$219, MATCH($AI2691, 'WB Country Groups'!$B$2:$B$219, 0))</f>
        <v>East Asia &amp; Pacific</v>
      </c>
    </row>
    <row r="2692" spans="1:36">
      <c r="A2692" s="70">
        <v>45169</v>
      </c>
      <c r="B2692" s="70">
        <v>45169</v>
      </c>
      <c r="C2692" s="71">
        <v>892400</v>
      </c>
      <c r="D2692" s="1" t="s">
        <v>11483</v>
      </c>
      <c r="E2692" s="71">
        <v>9057702</v>
      </c>
      <c r="G2692" s="1" t="s">
        <v>11484</v>
      </c>
      <c r="H2692" s="72" t="s">
        <v>11485</v>
      </c>
      <c r="I2692" s="1" t="s">
        <v>11486</v>
      </c>
      <c r="J2692" s="73">
        <v>0.4</v>
      </c>
      <c r="K2692" s="73">
        <v>0.3</v>
      </c>
      <c r="L2692" s="73">
        <v>0.06</v>
      </c>
      <c r="M2692" s="1">
        <v>0.2</v>
      </c>
      <c r="N2692" s="1" t="s">
        <v>975</v>
      </c>
      <c r="O2692" s="1" t="s">
        <v>1455</v>
      </c>
      <c r="P2692" s="1">
        <v>25102010</v>
      </c>
      <c r="Q2692" s="73">
        <v>1497283184</v>
      </c>
      <c r="R2692" s="74">
        <v>36.04</v>
      </c>
      <c r="S2692" s="1" t="s">
        <v>3323</v>
      </c>
      <c r="T2692" s="75">
        <v>7.2785000000000002</v>
      </c>
      <c r="U2692" s="76">
        <v>444834122.01437098</v>
      </c>
      <c r="V2692" s="77">
        <v>444834122.01437098</v>
      </c>
      <c r="W2692" s="77">
        <v>7402003504.8915005</v>
      </c>
      <c r="X2692" s="76">
        <v>6.9735257719999997E-4</v>
      </c>
      <c r="Y2692" s="71">
        <v>1</v>
      </c>
      <c r="Z2692" s="71">
        <v>0</v>
      </c>
      <c r="AA2692" s="71">
        <v>0</v>
      </c>
      <c r="AB2692" s="71">
        <v>0</v>
      </c>
      <c r="AC2692" s="73">
        <v>0.65</v>
      </c>
      <c r="AD2692" s="73">
        <v>0.35</v>
      </c>
      <c r="AE2692" s="1" t="s">
        <v>3324</v>
      </c>
      <c r="AF2692" s="1" t="s">
        <v>1450</v>
      </c>
      <c r="AG2692" s="1" t="s">
        <v>1585</v>
      </c>
      <c r="AI2692" s="2" t="str">
        <f>INDEX('ISO2-ISO3'!$D$1:$D$249, MATCH($N2692, 'ISO2-ISO3'!$C$1:$C$249, 0))</f>
        <v>CHN</v>
      </c>
      <c r="AJ2692" s="2" t="str">
        <f>INDEX('WB Country Groups'!$C$2:$C$219, MATCH($AI2692, 'WB Country Groups'!$B$2:$B$219, 0))</f>
        <v>East Asia &amp; Pacific</v>
      </c>
    </row>
    <row r="2693" spans="1:36">
      <c r="A2693" s="70">
        <v>45169</v>
      </c>
      <c r="B2693" s="70">
        <v>45169</v>
      </c>
      <c r="C2693" s="71">
        <v>892400</v>
      </c>
      <c r="D2693" s="1" t="s">
        <v>11487</v>
      </c>
      <c r="E2693" s="71">
        <v>9061601</v>
      </c>
      <c r="F2693" s="1" t="s">
        <v>11488</v>
      </c>
      <c r="G2693" s="1" t="s">
        <v>11489</v>
      </c>
      <c r="H2693" s="72" t="s">
        <v>11490</v>
      </c>
      <c r="I2693" s="1" t="s">
        <v>11491</v>
      </c>
      <c r="J2693" s="73">
        <v>1</v>
      </c>
      <c r="K2693" s="73">
        <v>1</v>
      </c>
      <c r="L2693" s="73">
        <v>1</v>
      </c>
      <c r="M2693" s="1">
        <v>1</v>
      </c>
      <c r="N2693" s="1" t="s">
        <v>1375</v>
      </c>
      <c r="O2693" s="1" t="s">
        <v>1467</v>
      </c>
      <c r="P2693" s="1">
        <v>20102010</v>
      </c>
      <c r="Q2693" s="73">
        <v>687214289</v>
      </c>
      <c r="R2693" s="74">
        <v>59.06</v>
      </c>
      <c r="S2693" s="1" t="s">
        <v>1448</v>
      </c>
      <c r="T2693" s="75">
        <v>1</v>
      </c>
      <c r="U2693" s="76">
        <v>40586875908.339996</v>
      </c>
      <c r="V2693" s="77">
        <v>40586875908.339996</v>
      </c>
      <c r="W2693" s="77">
        <v>40586875908.339996</v>
      </c>
      <c r="X2693" s="76">
        <v>6.3626779321799998E-2</v>
      </c>
      <c r="Y2693" s="71">
        <v>1</v>
      </c>
      <c r="Z2693" s="71">
        <v>0</v>
      </c>
      <c r="AA2693" s="71">
        <v>0</v>
      </c>
      <c r="AB2693" s="71">
        <v>0</v>
      </c>
      <c r="AC2693" s="73">
        <v>1</v>
      </c>
      <c r="AD2693" s="73">
        <v>0</v>
      </c>
      <c r="AE2693" s="1" t="s">
        <v>1449</v>
      </c>
      <c r="AF2693" s="1" t="s">
        <v>1450</v>
      </c>
      <c r="AG2693" s="1" t="s">
        <v>1451</v>
      </c>
      <c r="AI2693" s="2" t="str">
        <f>INDEX('ISO2-ISO3'!$D$1:$D$249, MATCH($N2693, 'ISO2-ISO3'!$C$1:$C$249, 0))</f>
        <v>USA</v>
      </c>
      <c r="AJ2693" s="2" t="str">
        <f>INDEX('WB Country Groups'!$C$2:$C$219, MATCH($AI2693, 'WB Country Groups'!$B$2:$B$219, 0))</f>
        <v>North America</v>
      </c>
    </row>
    <row r="2694" spans="1:36">
      <c r="A2694" s="70">
        <v>45169</v>
      </c>
      <c r="B2694" s="70">
        <v>45169</v>
      </c>
      <c r="C2694" s="71">
        <v>892400</v>
      </c>
      <c r="D2694" s="1" t="s">
        <v>11492</v>
      </c>
      <c r="E2694" s="71">
        <v>9065402</v>
      </c>
      <c r="G2694" s="1" t="s">
        <v>11493</v>
      </c>
      <c r="H2694" s="72" t="s">
        <v>11494</v>
      </c>
      <c r="I2694" s="1" t="s">
        <v>11495</v>
      </c>
      <c r="J2694" s="73">
        <v>0.75</v>
      </c>
      <c r="K2694" s="73">
        <v>0.3</v>
      </c>
      <c r="L2694" s="73">
        <v>0.06</v>
      </c>
      <c r="M2694" s="1">
        <v>0.2</v>
      </c>
      <c r="N2694" s="1" t="s">
        <v>975</v>
      </c>
      <c r="O2694" s="1" t="s">
        <v>1484</v>
      </c>
      <c r="P2694" s="1">
        <v>40101015</v>
      </c>
      <c r="Q2694" s="73">
        <v>14769679803</v>
      </c>
      <c r="R2694" s="74">
        <v>7.13</v>
      </c>
      <c r="S2694" s="1" t="s">
        <v>3323</v>
      </c>
      <c r="T2694" s="75">
        <v>7.2785000000000002</v>
      </c>
      <c r="U2694" s="76">
        <v>868100435.49129605</v>
      </c>
      <c r="V2694" s="77">
        <v>868100435.49129605</v>
      </c>
      <c r="W2694" s="77">
        <v>14445120435.021</v>
      </c>
      <c r="X2694" s="76">
        <v>1.3608939738E-3</v>
      </c>
      <c r="Y2694" s="71">
        <v>1</v>
      </c>
      <c r="Z2694" s="71">
        <v>0</v>
      </c>
      <c r="AA2694" s="71">
        <v>0</v>
      </c>
      <c r="AB2694" s="71">
        <v>0</v>
      </c>
      <c r="AC2694" s="73">
        <v>1</v>
      </c>
      <c r="AD2694" s="73">
        <v>0</v>
      </c>
      <c r="AE2694" s="1" t="s">
        <v>3324</v>
      </c>
      <c r="AF2694" s="1" t="s">
        <v>1450</v>
      </c>
      <c r="AG2694" s="1" t="s">
        <v>1585</v>
      </c>
      <c r="AI2694" s="2" t="str">
        <f>INDEX('ISO2-ISO3'!$D$1:$D$249, MATCH($N2694, 'ISO2-ISO3'!$C$1:$C$249, 0))</f>
        <v>CHN</v>
      </c>
      <c r="AJ2694" s="2" t="str">
        <f>INDEX('WB Country Groups'!$C$2:$C$219, MATCH($AI2694, 'WB Country Groups'!$B$2:$B$219, 0))</f>
        <v>East Asia &amp; Pacific</v>
      </c>
    </row>
    <row r="2695" spans="1:36">
      <c r="A2695" s="70">
        <v>45169</v>
      </c>
      <c r="B2695" s="70">
        <v>45169</v>
      </c>
      <c r="C2695" s="71">
        <v>892400</v>
      </c>
      <c r="D2695" s="1" t="s">
        <v>11496</v>
      </c>
      <c r="E2695" s="71">
        <v>9082602</v>
      </c>
      <c r="G2695" s="1" t="s">
        <v>11497</v>
      </c>
      <c r="H2695" s="72" t="s">
        <v>11498</v>
      </c>
      <c r="I2695" s="1" t="s">
        <v>11499</v>
      </c>
      <c r="J2695" s="73">
        <v>0.3</v>
      </c>
      <c r="K2695" s="73">
        <v>0.3</v>
      </c>
      <c r="L2695" s="73">
        <v>0.06</v>
      </c>
      <c r="M2695" s="1">
        <v>0.2</v>
      </c>
      <c r="N2695" s="1" t="s">
        <v>975</v>
      </c>
      <c r="O2695" s="1" t="s">
        <v>1462</v>
      </c>
      <c r="P2695" s="1">
        <v>15101010</v>
      </c>
      <c r="Q2695" s="73">
        <v>527012479</v>
      </c>
      <c r="R2695" s="74">
        <v>75.33</v>
      </c>
      <c r="S2695" s="1" t="s">
        <v>3323</v>
      </c>
      <c r="T2695" s="75">
        <v>7.2785000000000002</v>
      </c>
      <c r="U2695" s="76">
        <v>327263997.05766302</v>
      </c>
      <c r="V2695" s="77">
        <v>327263997.05766302</v>
      </c>
      <c r="W2695" s="77">
        <v>5445646215.8884497</v>
      </c>
      <c r="X2695" s="76">
        <v>5.1304155969999999E-4</v>
      </c>
      <c r="Y2695" s="71">
        <v>0</v>
      </c>
      <c r="Z2695" s="71">
        <v>1</v>
      </c>
      <c r="AA2695" s="71">
        <v>0</v>
      </c>
      <c r="AB2695" s="71">
        <v>0</v>
      </c>
      <c r="AC2695" s="73">
        <v>0</v>
      </c>
      <c r="AD2695" s="73">
        <v>1</v>
      </c>
      <c r="AE2695" s="1" t="s">
        <v>3324</v>
      </c>
      <c r="AF2695" s="1" t="s">
        <v>1450</v>
      </c>
      <c r="AG2695" s="1" t="s">
        <v>1585</v>
      </c>
      <c r="AI2695" s="2" t="str">
        <f>INDEX('ISO2-ISO3'!$D$1:$D$249, MATCH($N2695, 'ISO2-ISO3'!$C$1:$C$249, 0))</f>
        <v>CHN</v>
      </c>
      <c r="AJ2695" s="2" t="str">
        <f>INDEX('WB Country Groups'!$C$2:$C$219, MATCH($AI2695, 'WB Country Groups'!$B$2:$B$219, 0))</f>
        <v>East Asia &amp; Pacific</v>
      </c>
    </row>
    <row r="2696" spans="1:36">
      <c r="A2696" s="70">
        <v>45169</v>
      </c>
      <c r="B2696" s="70">
        <v>45169</v>
      </c>
      <c r="C2696" s="71">
        <v>892400</v>
      </c>
      <c r="D2696" s="1" t="s">
        <v>11500</v>
      </c>
      <c r="E2696" s="71">
        <v>9086201</v>
      </c>
      <c r="G2696" s="1" t="s">
        <v>11501</v>
      </c>
      <c r="H2696" s="72" t="s">
        <v>11502</v>
      </c>
      <c r="I2696" s="1" t="s">
        <v>11503</v>
      </c>
      <c r="J2696" s="73">
        <v>0.45</v>
      </c>
      <c r="K2696" s="73">
        <v>0.45</v>
      </c>
      <c r="L2696" s="73">
        <v>0.45</v>
      </c>
      <c r="M2696" s="1">
        <v>1</v>
      </c>
      <c r="N2696" s="1" t="s">
        <v>975</v>
      </c>
      <c r="O2696" s="1" t="s">
        <v>1564</v>
      </c>
      <c r="P2696" s="1">
        <v>60201020</v>
      </c>
      <c r="Q2696" s="73">
        <v>3232379627</v>
      </c>
      <c r="R2696" s="74">
        <v>3.66</v>
      </c>
      <c r="S2696" s="1" t="s">
        <v>1565</v>
      </c>
      <c r="T2696" s="75">
        <v>7.8417500000000002</v>
      </c>
      <c r="U2696" s="76">
        <v>678895558.47470295</v>
      </c>
      <c r="V2696" s="77">
        <v>678895558.47470295</v>
      </c>
      <c r="W2696" s="77">
        <v>1508656796.61045</v>
      </c>
      <c r="X2696" s="76">
        <v>1.06428339E-3</v>
      </c>
      <c r="Y2696" s="71">
        <v>0</v>
      </c>
      <c r="Z2696" s="71">
        <v>1</v>
      </c>
      <c r="AA2696" s="71">
        <v>0</v>
      </c>
      <c r="AB2696" s="71">
        <v>0</v>
      </c>
      <c r="AC2696" s="73">
        <v>1</v>
      </c>
      <c r="AD2696" s="73">
        <v>0</v>
      </c>
      <c r="AE2696" s="1" t="s">
        <v>1566</v>
      </c>
      <c r="AF2696" s="1" t="s">
        <v>1450</v>
      </c>
      <c r="AG2696" s="1" t="s">
        <v>3300</v>
      </c>
      <c r="AI2696" s="2" t="str">
        <f>INDEX('ISO2-ISO3'!$D$1:$D$249, MATCH($N2696, 'ISO2-ISO3'!$C$1:$C$249, 0))</f>
        <v>CHN</v>
      </c>
      <c r="AJ2696" s="2" t="str">
        <f>INDEX('WB Country Groups'!$C$2:$C$219, MATCH($AI2696, 'WB Country Groups'!$B$2:$B$219, 0))</f>
        <v>East Asia &amp; Pacific</v>
      </c>
    </row>
    <row r="2697" spans="1:36">
      <c r="A2697" s="70">
        <v>45169</v>
      </c>
      <c r="B2697" s="70">
        <v>45169</v>
      </c>
      <c r="C2697" s="71">
        <v>892400</v>
      </c>
      <c r="D2697" s="1" t="s">
        <v>11504</v>
      </c>
      <c r="E2697" s="71">
        <v>9086701</v>
      </c>
      <c r="G2697" s="1" t="s">
        <v>11505</v>
      </c>
      <c r="H2697" s="72" t="s">
        <v>11506</v>
      </c>
      <c r="I2697" s="1" t="s">
        <v>11507</v>
      </c>
      <c r="J2697" s="73">
        <v>0.5</v>
      </c>
      <c r="K2697" s="73">
        <v>0.5</v>
      </c>
      <c r="L2697" s="73">
        <v>0.5</v>
      </c>
      <c r="M2697" s="1">
        <v>1</v>
      </c>
      <c r="N2697" s="1" t="s">
        <v>975</v>
      </c>
      <c r="O2697" s="1" t="s">
        <v>1499</v>
      </c>
      <c r="P2697" s="1">
        <v>30202030</v>
      </c>
      <c r="Q2697" s="73">
        <v>1046900000</v>
      </c>
      <c r="R2697" s="74">
        <v>14.7</v>
      </c>
      <c r="S2697" s="1" t="s">
        <v>1565</v>
      </c>
      <c r="T2697" s="75">
        <v>7.8417500000000002</v>
      </c>
      <c r="U2697" s="76">
        <v>981249721.04440999</v>
      </c>
      <c r="V2697" s="77">
        <v>981249721.04440999</v>
      </c>
      <c r="W2697" s="77">
        <v>1962499442.08882</v>
      </c>
      <c r="X2697" s="76">
        <v>1.5382745792000001E-3</v>
      </c>
      <c r="Y2697" s="71">
        <v>0</v>
      </c>
      <c r="Z2697" s="71">
        <v>1</v>
      </c>
      <c r="AA2697" s="71">
        <v>0</v>
      </c>
      <c r="AB2697" s="71">
        <v>0</v>
      </c>
      <c r="AC2697" s="73">
        <v>0</v>
      </c>
      <c r="AD2697" s="73">
        <v>1</v>
      </c>
      <c r="AE2697" s="1" t="s">
        <v>1566</v>
      </c>
      <c r="AF2697" s="1" t="s">
        <v>1450</v>
      </c>
      <c r="AG2697" s="1" t="s">
        <v>3300</v>
      </c>
      <c r="AI2697" s="2" t="str">
        <f>INDEX('ISO2-ISO3'!$D$1:$D$249, MATCH($N2697, 'ISO2-ISO3'!$C$1:$C$249, 0))</f>
        <v>CHN</v>
      </c>
      <c r="AJ2697" s="2" t="str">
        <f>INDEX('WB Country Groups'!$C$2:$C$219, MATCH($AI2697, 'WB Country Groups'!$B$2:$B$219, 0))</f>
        <v>East Asia &amp; Pacific</v>
      </c>
    </row>
    <row r="2698" spans="1:36">
      <c r="A2698" s="70">
        <v>45169</v>
      </c>
      <c r="B2698" s="70">
        <v>45169</v>
      </c>
      <c r="C2698" s="71">
        <v>892400</v>
      </c>
      <c r="D2698" s="1" t="s">
        <v>11508</v>
      </c>
      <c r="E2698" s="71">
        <v>9088301</v>
      </c>
      <c r="G2698" s="1" t="s">
        <v>11509</v>
      </c>
      <c r="H2698" s="72" t="s">
        <v>11510</v>
      </c>
      <c r="I2698" s="1" t="s">
        <v>11511</v>
      </c>
      <c r="J2698" s="73">
        <v>0.7</v>
      </c>
      <c r="K2698" s="73">
        <v>0.7</v>
      </c>
      <c r="L2698" s="73">
        <v>0.7</v>
      </c>
      <c r="M2698" s="1">
        <v>1</v>
      </c>
      <c r="N2698" s="1" t="s">
        <v>1330</v>
      </c>
      <c r="O2698" s="1" t="s">
        <v>1447</v>
      </c>
      <c r="P2698" s="1">
        <v>35201010</v>
      </c>
      <c r="Q2698" s="73">
        <v>339359778</v>
      </c>
      <c r="R2698" s="74">
        <v>357.5</v>
      </c>
      <c r="S2698" s="1" t="s">
        <v>3111</v>
      </c>
      <c r="T2698" s="75">
        <v>31.846499999999999</v>
      </c>
      <c r="U2698" s="76">
        <v>2666691298.7141399</v>
      </c>
      <c r="V2698" s="77">
        <v>2666691298.7141399</v>
      </c>
      <c r="W2698" s="77">
        <v>3809558998.1630602</v>
      </c>
      <c r="X2698" s="76">
        <v>4.180488766E-3</v>
      </c>
      <c r="Y2698" s="71">
        <v>0</v>
      </c>
      <c r="Z2698" s="71">
        <v>1</v>
      </c>
      <c r="AA2698" s="71">
        <v>0</v>
      </c>
      <c r="AB2698" s="71">
        <v>0</v>
      </c>
      <c r="AC2698" s="73">
        <v>0</v>
      </c>
      <c r="AD2698" s="73">
        <v>1</v>
      </c>
      <c r="AE2698" s="1" t="s">
        <v>8038</v>
      </c>
      <c r="AF2698" s="1" t="s">
        <v>1450</v>
      </c>
      <c r="AG2698" s="1" t="s">
        <v>1451</v>
      </c>
      <c r="AI2698" s="2" t="str">
        <f>INDEX('ISO2-ISO3'!$D$1:$D$249, MATCH($N2698, 'ISO2-ISO3'!$C$1:$C$249, 0))</f>
        <v>TWN</v>
      </c>
      <c r="AJ2698" s="2" t="str">
        <f>INDEX('WB Country Groups'!$C$2:$C$219, MATCH($AI2698, 'WB Country Groups'!$B$2:$B$219, 0))</f>
        <v>East Asia &amp; Pacific</v>
      </c>
    </row>
    <row r="2699" spans="1:36">
      <c r="A2699" s="70">
        <v>45169</v>
      </c>
      <c r="B2699" s="70">
        <v>45169</v>
      </c>
      <c r="C2699" s="71">
        <v>892400</v>
      </c>
      <c r="D2699" s="1" t="s">
        <v>11512</v>
      </c>
      <c r="E2699" s="71">
        <v>9090601</v>
      </c>
      <c r="G2699" s="1" t="s">
        <v>11513</v>
      </c>
      <c r="H2699" s="72" t="s">
        <v>11514</v>
      </c>
      <c r="I2699" s="1" t="s">
        <v>11515</v>
      </c>
      <c r="J2699" s="73">
        <v>0.3</v>
      </c>
      <c r="K2699" s="73">
        <v>0.3</v>
      </c>
      <c r="L2699" s="73">
        <v>0.3</v>
      </c>
      <c r="M2699" s="1">
        <v>1</v>
      </c>
      <c r="N2699" s="1" t="s">
        <v>1097</v>
      </c>
      <c r="O2699" s="1" t="s">
        <v>1474</v>
      </c>
      <c r="P2699" s="1">
        <v>45102010</v>
      </c>
      <c r="Q2699" s="73">
        <v>295822779</v>
      </c>
      <c r="R2699" s="74">
        <v>5193.3999999999996</v>
      </c>
      <c r="S2699" s="1" t="s">
        <v>3305</v>
      </c>
      <c r="T2699" s="75">
        <v>82.786249999999995</v>
      </c>
      <c r="U2699" s="76">
        <v>5567323150.1315699</v>
      </c>
      <c r="V2699" s="77">
        <v>5567323150.1315699</v>
      </c>
      <c r="W2699" s="77">
        <v>18557743833.7719</v>
      </c>
      <c r="X2699" s="76">
        <v>8.7277188391000002E-3</v>
      </c>
      <c r="Y2699" s="71">
        <v>1</v>
      </c>
      <c r="Z2699" s="71">
        <v>0</v>
      </c>
      <c r="AA2699" s="71">
        <v>0</v>
      </c>
      <c r="AB2699" s="71">
        <v>0</v>
      </c>
      <c r="AC2699" s="73">
        <v>0</v>
      </c>
      <c r="AD2699" s="73">
        <v>1</v>
      </c>
      <c r="AE2699" s="1" t="s">
        <v>3306</v>
      </c>
      <c r="AF2699" s="1" t="s">
        <v>1450</v>
      </c>
      <c r="AG2699" s="1" t="s">
        <v>1451</v>
      </c>
      <c r="AI2699" s="2" t="str">
        <f>INDEX('ISO2-ISO3'!$D$1:$D$249, MATCH($N2699, 'ISO2-ISO3'!$C$1:$C$249, 0))</f>
        <v>IND</v>
      </c>
      <c r="AJ2699" s="2" t="str">
        <f>INDEX('WB Country Groups'!$C$2:$C$219, MATCH($AI2699, 'WB Country Groups'!$B$2:$B$219, 0))</f>
        <v>South Asia</v>
      </c>
    </row>
    <row r="2700" spans="1:36">
      <c r="A2700" s="70">
        <v>45169</v>
      </c>
      <c r="B2700" s="70">
        <v>45169</v>
      </c>
      <c r="C2700" s="71">
        <v>892400</v>
      </c>
      <c r="D2700" s="1" t="s">
        <v>11516</v>
      </c>
      <c r="E2700" s="71">
        <v>9097201</v>
      </c>
      <c r="F2700" s="1" t="s">
        <v>11517</v>
      </c>
      <c r="G2700" s="1" t="s">
        <v>11518</v>
      </c>
      <c r="H2700" s="72" t="s">
        <v>11519</v>
      </c>
      <c r="I2700" s="1" t="s">
        <v>11520</v>
      </c>
      <c r="J2700" s="73">
        <v>1</v>
      </c>
      <c r="K2700" s="73">
        <v>1</v>
      </c>
      <c r="L2700" s="73">
        <v>1</v>
      </c>
      <c r="M2700" s="1">
        <v>1</v>
      </c>
      <c r="N2700" s="1" t="s">
        <v>1375</v>
      </c>
      <c r="O2700" s="1" t="s">
        <v>1474</v>
      </c>
      <c r="P2700" s="1">
        <v>45102030</v>
      </c>
      <c r="Q2700" s="73">
        <v>177657156</v>
      </c>
      <c r="R2700" s="74">
        <v>63.71</v>
      </c>
      <c r="S2700" s="1" t="s">
        <v>1448</v>
      </c>
      <c r="T2700" s="75">
        <v>1</v>
      </c>
      <c r="U2700" s="76">
        <v>11318537408.76</v>
      </c>
      <c r="V2700" s="77">
        <v>11318537408.76</v>
      </c>
      <c r="W2700" s="77">
        <v>11931275023.309999</v>
      </c>
      <c r="X2700" s="76">
        <v>1.7743718032900001E-2</v>
      </c>
      <c r="Y2700" s="71">
        <v>0</v>
      </c>
      <c r="Z2700" s="71">
        <v>1</v>
      </c>
      <c r="AA2700" s="71">
        <v>0</v>
      </c>
      <c r="AB2700" s="71">
        <v>0</v>
      </c>
      <c r="AC2700" s="73">
        <v>0.5</v>
      </c>
      <c r="AD2700" s="73">
        <v>0.5</v>
      </c>
      <c r="AE2700" s="1" t="s">
        <v>1449</v>
      </c>
      <c r="AF2700" s="1" t="s">
        <v>1450</v>
      </c>
      <c r="AG2700" s="1" t="s">
        <v>1585</v>
      </c>
      <c r="AI2700" s="2" t="str">
        <f>INDEX('ISO2-ISO3'!$D$1:$D$249, MATCH($N2700, 'ISO2-ISO3'!$C$1:$C$249, 0))</f>
        <v>USA</v>
      </c>
      <c r="AJ2700" s="2" t="str">
        <f>INDEX('WB Country Groups'!$C$2:$C$219, MATCH($AI2700, 'WB Country Groups'!$B$2:$B$219, 0))</f>
        <v>North America</v>
      </c>
    </row>
    <row r="2701" spans="1:36">
      <c r="A2701" s="70">
        <v>45169</v>
      </c>
      <c r="B2701" s="70">
        <v>45169</v>
      </c>
      <c r="C2701" s="71">
        <v>892400</v>
      </c>
      <c r="D2701" s="1" t="s">
        <v>11521</v>
      </c>
      <c r="E2701" s="71">
        <v>9115401</v>
      </c>
      <c r="G2701" s="1" t="s">
        <v>11522</v>
      </c>
      <c r="H2701" s="72" t="s">
        <v>11523</v>
      </c>
      <c r="I2701" s="1" t="s">
        <v>11524</v>
      </c>
      <c r="J2701" s="73">
        <v>0.4</v>
      </c>
      <c r="K2701" s="73">
        <v>0.4</v>
      </c>
      <c r="L2701" s="73">
        <v>0.4</v>
      </c>
      <c r="M2701" s="1">
        <v>1</v>
      </c>
      <c r="N2701" s="1" t="s">
        <v>975</v>
      </c>
      <c r="O2701" s="1" t="s">
        <v>1484</v>
      </c>
      <c r="P2701" s="1">
        <v>40101010</v>
      </c>
      <c r="Q2701" s="73">
        <v>19856167000</v>
      </c>
      <c r="R2701" s="74">
        <v>3.87</v>
      </c>
      <c r="S2701" s="1" t="s">
        <v>1565</v>
      </c>
      <c r="T2701" s="75">
        <v>7.8417500000000002</v>
      </c>
      <c r="U2701" s="76">
        <v>3919704978.6080899</v>
      </c>
      <c r="V2701" s="77">
        <v>3919704978.6080899</v>
      </c>
      <c r="W2701" s="77">
        <v>62667751366.533401</v>
      </c>
      <c r="X2701" s="76">
        <v>6.1447992262999998E-3</v>
      </c>
      <c r="Y2701" s="71">
        <v>1</v>
      </c>
      <c r="Z2701" s="71">
        <v>0</v>
      </c>
      <c r="AA2701" s="71">
        <v>0</v>
      </c>
      <c r="AB2701" s="71">
        <v>0</v>
      </c>
      <c r="AC2701" s="73">
        <v>1</v>
      </c>
      <c r="AD2701" s="73">
        <v>0</v>
      </c>
      <c r="AE2701" s="1" t="s">
        <v>1566</v>
      </c>
      <c r="AF2701" s="1" t="s">
        <v>1450</v>
      </c>
      <c r="AG2701" s="1" t="s">
        <v>3494</v>
      </c>
      <c r="AI2701" s="2" t="str">
        <f>INDEX('ISO2-ISO3'!$D$1:$D$249, MATCH($N2701, 'ISO2-ISO3'!$C$1:$C$249, 0))</f>
        <v>CHN</v>
      </c>
      <c r="AJ2701" s="2" t="str">
        <f>INDEX('WB Country Groups'!$C$2:$C$219, MATCH($AI2701, 'WB Country Groups'!$B$2:$B$219, 0))</f>
        <v>East Asia &amp; Pacific</v>
      </c>
    </row>
    <row r="2702" spans="1:36">
      <c r="A2702" s="70">
        <v>45169</v>
      </c>
      <c r="B2702" s="70">
        <v>45169</v>
      </c>
      <c r="C2702" s="71">
        <v>892400</v>
      </c>
      <c r="D2702" s="1" t="s">
        <v>11525</v>
      </c>
      <c r="E2702" s="71">
        <v>9115404</v>
      </c>
      <c r="G2702" s="1" t="s">
        <v>11526</v>
      </c>
      <c r="H2702" s="72" t="s">
        <v>11527</v>
      </c>
      <c r="I2702" s="1" t="s">
        <v>11528</v>
      </c>
      <c r="J2702" s="73">
        <v>0.11</v>
      </c>
      <c r="K2702" s="73">
        <v>0.11</v>
      </c>
      <c r="L2702" s="73">
        <v>2.1999999999999999E-2</v>
      </c>
      <c r="M2702" s="1">
        <v>0.2</v>
      </c>
      <c r="N2702" s="1" t="s">
        <v>975</v>
      </c>
      <c r="O2702" s="1" t="s">
        <v>1484</v>
      </c>
      <c r="P2702" s="1">
        <v>40101010</v>
      </c>
      <c r="Q2702" s="73">
        <v>79304909038</v>
      </c>
      <c r="R2702" s="74">
        <v>4.8600000000000003</v>
      </c>
      <c r="S2702" s="1" t="s">
        <v>3323</v>
      </c>
      <c r="T2702" s="75">
        <v>7.2785000000000002</v>
      </c>
      <c r="U2702" s="76">
        <v>1164976420.1886301</v>
      </c>
      <c r="V2702" s="77">
        <v>1164976420.1886301</v>
      </c>
      <c r="W2702" s="77">
        <v>62667751366.533401</v>
      </c>
      <c r="X2702" s="76">
        <v>1.8262971944E-3</v>
      </c>
      <c r="Y2702" s="71">
        <v>1</v>
      </c>
      <c r="Z2702" s="71">
        <v>0</v>
      </c>
      <c r="AA2702" s="71">
        <v>0</v>
      </c>
      <c r="AB2702" s="71">
        <v>0</v>
      </c>
      <c r="AC2702" s="73">
        <v>1</v>
      </c>
      <c r="AD2702" s="73">
        <v>0</v>
      </c>
      <c r="AE2702" s="1" t="s">
        <v>3324</v>
      </c>
      <c r="AF2702" s="1" t="s">
        <v>1450</v>
      </c>
      <c r="AG2702" s="1" t="s">
        <v>1585</v>
      </c>
      <c r="AI2702" s="2" t="str">
        <f>INDEX('ISO2-ISO3'!$D$1:$D$249, MATCH($N2702, 'ISO2-ISO3'!$C$1:$C$249, 0))</f>
        <v>CHN</v>
      </c>
      <c r="AJ2702" s="2" t="str">
        <f>INDEX('WB Country Groups'!$C$2:$C$219, MATCH($AI2702, 'WB Country Groups'!$B$2:$B$219, 0))</f>
        <v>East Asia &amp; Pacific</v>
      </c>
    </row>
    <row r="2703" spans="1:36">
      <c r="A2703" s="70">
        <v>45169</v>
      </c>
      <c r="B2703" s="70">
        <v>45169</v>
      </c>
      <c r="C2703" s="71">
        <v>892400</v>
      </c>
      <c r="D2703" s="1" t="s">
        <v>11529</v>
      </c>
      <c r="E2703" s="71">
        <v>9122602</v>
      </c>
      <c r="G2703" s="1" t="s">
        <v>11530</v>
      </c>
      <c r="H2703" s="72" t="s">
        <v>11531</v>
      </c>
      <c r="I2703" s="1" t="s">
        <v>11532</v>
      </c>
      <c r="J2703" s="73">
        <v>0.8</v>
      </c>
      <c r="K2703" s="73">
        <v>0.3</v>
      </c>
      <c r="L2703" s="73">
        <v>0.06</v>
      </c>
      <c r="M2703" s="1">
        <v>0.2</v>
      </c>
      <c r="N2703" s="1" t="s">
        <v>975</v>
      </c>
      <c r="O2703" s="1" t="s">
        <v>1474</v>
      </c>
      <c r="P2703" s="1">
        <v>45301020</v>
      </c>
      <c r="Q2703" s="73">
        <v>667025148</v>
      </c>
      <c r="R2703" s="74">
        <v>93.98</v>
      </c>
      <c r="S2703" s="1" t="s">
        <v>3323</v>
      </c>
      <c r="T2703" s="75">
        <v>7.2785000000000002</v>
      </c>
      <c r="U2703" s="76">
        <v>516757766.647304</v>
      </c>
      <c r="V2703" s="77">
        <v>516757766.647304</v>
      </c>
      <c r="W2703" s="77">
        <v>8598807084.7219601</v>
      </c>
      <c r="X2703" s="76">
        <v>8.1010503139999999E-4</v>
      </c>
      <c r="Y2703" s="71">
        <v>1</v>
      </c>
      <c r="Z2703" s="71">
        <v>0</v>
      </c>
      <c r="AA2703" s="71">
        <v>0</v>
      </c>
      <c r="AB2703" s="71">
        <v>0</v>
      </c>
      <c r="AC2703" s="73">
        <v>0</v>
      </c>
      <c r="AD2703" s="73">
        <v>1</v>
      </c>
      <c r="AE2703" s="1" t="s">
        <v>3324</v>
      </c>
      <c r="AF2703" s="1" t="s">
        <v>1450</v>
      </c>
      <c r="AG2703" s="1" t="s">
        <v>1585</v>
      </c>
      <c r="AI2703" s="2" t="str">
        <f>INDEX('ISO2-ISO3'!$D$1:$D$249, MATCH($N2703, 'ISO2-ISO3'!$C$1:$C$249, 0))</f>
        <v>CHN</v>
      </c>
      <c r="AJ2703" s="2" t="str">
        <f>INDEX('WB Country Groups'!$C$2:$C$219, MATCH($AI2703, 'WB Country Groups'!$B$2:$B$219, 0))</f>
        <v>East Asia &amp; Pacific</v>
      </c>
    </row>
    <row r="2704" spans="1:36">
      <c r="A2704" s="70">
        <v>45169</v>
      </c>
      <c r="B2704" s="70">
        <v>45169</v>
      </c>
      <c r="C2704" s="71">
        <v>892400</v>
      </c>
      <c r="D2704" s="1" t="s">
        <v>11533</v>
      </c>
      <c r="E2704" s="71">
        <v>9127401</v>
      </c>
      <c r="G2704" s="1" t="s">
        <v>11534</v>
      </c>
      <c r="H2704" s="72" t="s">
        <v>11535</v>
      </c>
      <c r="I2704" s="1" t="s">
        <v>11536</v>
      </c>
      <c r="J2704" s="73">
        <v>0.25</v>
      </c>
      <c r="K2704" s="73">
        <v>0.25</v>
      </c>
      <c r="L2704" s="73">
        <v>0.25</v>
      </c>
      <c r="M2704" s="1">
        <v>1</v>
      </c>
      <c r="N2704" s="1" t="s">
        <v>1097</v>
      </c>
      <c r="O2704" s="1" t="s">
        <v>1484</v>
      </c>
      <c r="P2704" s="1">
        <v>40301020</v>
      </c>
      <c r="Q2704" s="73">
        <v>1438577656</v>
      </c>
      <c r="R2704" s="74">
        <v>563.9</v>
      </c>
      <c r="S2704" s="1" t="s">
        <v>3305</v>
      </c>
      <c r="T2704" s="75">
        <v>82.786249999999995</v>
      </c>
      <c r="U2704" s="76">
        <v>2449724260.42489</v>
      </c>
      <c r="V2704" s="77">
        <v>2449724260.42489</v>
      </c>
      <c r="W2704" s="77">
        <v>9798897041.6995602</v>
      </c>
      <c r="X2704" s="76">
        <v>3.8403563080000001E-3</v>
      </c>
      <c r="Y2704" s="71">
        <v>1</v>
      </c>
      <c r="Z2704" s="71">
        <v>0</v>
      </c>
      <c r="AA2704" s="71">
        <v>0</v>
      </c>
      <c r="AB2704" s="71">
        <v>0</v>
      </c>
      <c r="AC2704" s="73">
        <v>0</v>
      </c>
      <c r="AD2704" s="73">
        <v>1</v>
      </c>
      <c r="AE2704" s="1" t="s">
        <v>3306</v>
      </c>
      <c r="AF2704" s="1" t="s">
        <v>1450</v>
      </c>
      <c r="AG2704" s="1" t="s">
        <v>1451</v>
      </c>
      <c r="AI2704" s="2" t="str">
        <f>INDEX('ISO2-ISO3'!$D$1:$D$249, MATCH($N2704, 'ISO2-ISO3'!$C$1:$C$249, 0))</f>
        <v>IND</v>
      </c>
      <c r="AJ2704" s="2" t="str">
        <f>INDEX('WB Country Groups'!$C$2:$C$219, MATCH($AI2704, 'WB Country Groups'!$B$2:$B$219, 0))</f>
        <v>South Asia</v>
      </c>
    </row>
    <row r="2705" spans="1:36">
      <c r="A2705" s="70">
        <v>45169</v>
      </c>
      <c r="B2705" s="70">
        <v>45169</v>
      </c>
      <c r="C2705" s="71">
        <v>892400</v>
      </c>
      <c r="D2705" s="1" t="s">
        <v>11537</v>
      </c>
      <c r="E2705" s="71">
        <v>9149401</v>
      </c>
      <c r="F2705" s="1">
        <v>513272104</v>
      </c>
      <c r="G2705" s="1" t="s">
        <v>11538</v>
      </c>
      <c r="H2705" s="72" t="s">
        <v>11539</v>
      </c>
      <c r="I2705" s="1" t="s">
        <v>11540</v>
      </c>
      <c r="J2705" s="73">
        <v>1</v>
      </c>
      <c r="K2705" s="73">
        <v>1</v>
      </c>
      <c r="L2705" s="73">
        <v>1</v>
      </c>
      <c r="M2705" s="1">
        <v>1</v>
      </c>
      <c r="N2705" s="1" t="s">
        <v>1375</v>
      </c>
      <c r="O2705" s="1" t="s">
        <v>1499</v>
      </c>
      <c r="P2705" s="1">
        <v>30202030</v>
      </c>
      <c r="Q2705" s="73">
        <v>145704167</v>
      </c>
      <c r="R2705" s="74">
        <v>97.41</v>
      </c>
      <c r="S2705" s="1" t="s">
        <v>1448</v>
      </c>
      <c r="T2705" s="75">
        <v>1</v>
      </c>
      <c r="U2705" s="76">
        <v>14193042907.469999</v>
      </c>
      <c r="V2705" s="77">
        <v>14193042907.469999</v>
      </c>
      <c r="W2705" s="77">
        <v>14193042907.469999</v>
      </c>
      <c r="X2705" s="76">
        <v>2.2249990637800001E-2</v>
      </c>
      <c r="Y2705" s="71">
        <v>0</v>
      </c>
      <c r="Z2705" s="71">
        <v>1</v>
      </c>
      <c r="AA2705" s="71">
        <v>0</v>
      </c>
      <c r="AB2705" s="71">
        <v>0</v>
      </c>
      <c r="AC2705" s="73">
        <v>0</v>
      </c>
      <c r="AD2705" s="73">
        <v>1</v>
      </c>
      <c r="AE2705" s="1" t="s">
        <v>1449</v>
      </c>
      <c r="AF2705" s="1" t="s">
        <v>1450</v>
      </c>
      <c r="AG2705" s="1" t="s">
        <v>1451</v>
      </c>
      <c r="AI2705" s="2" t="str">
        <f>INDEX('ISO2-ISO3'!$D$1:$D$249, MATCH($N2705, 'ISO2-ISO3'!$C$1:$C$249, 0))</f>
        <v>USA</v>
      </c>
      <c r="AJ2705" s="2" t="str">
        <f>INDEX('WB Country Groups'!$C$2:$C$219, MATCH($AI2705, 'WB Country Groups'!$B$2:$B$219, 0))</f>
        <v>North America</v>
      </c>
    </row>
    <row r="2706" spans="1:36">
      <c r="A2706" s="70">
        <v>45169</v>
      </c>
      <c r="B2706" s="70">
        <v>45169</v>
      </c>
      <c r="C2706" s="71">
        <v>892400</v>
      </c>
      <c r="D2706" s="1" t="s">
        <v>11541</v>
      </c>
      <c r="E2706" s="71">
        <v>9151801</v>
      </c>
      <c r="G2706" s="1" t="s">
        <v>11542</v>
      </c>
      <c r="H2706" s="72" t="s">
        <v>11543</v>
      </c>
      <c r="I2706" s="1" t="s">
        <v>11544</v>
      </c>
      <c r="J2706" s="73">
        <v>0.6</v>
      </c>
      <c r="K2706" s="73">
        <v>0.6</v>
      </c>
      <c r="L2706" s="73">
        <v>0.6</v>
      </c>
      <c r="M2706" s="1">
        <v>1</v>
      </c>
      <c r="N2706" s="1" t="s">
        <v>975</v>
      </c>
      <c r="O2706" s="1" t="s">
        <v>1692</v>
      </c>
      <c r="P2706" s="1">
        <v>50202010</v>
      </c>
      <c r="Q2706" s="73">
        <v>10004647545</v>
      </c>
      <c r="R2706" s="74">
        <v>2.08</v>
      </c>
      <c r="S2706" s="1" t="s">
        <v>1565</v>
      </c>
      <c r="T2706" s="75">
        <v>7.8417500000000002</v>
      </c>
      <c r="U2706" s="76">
        <v>1592221141.4748001</v>
      </c>
      <c r="V2706" s="77">
        <v>1592221141.4748001</v>
      </c>
      <c r="W2706" s="77">
        <v>2653701902.4580002</v>
      </c>
      <c r="X2706" s="76">
        <v>2.4960754167999998E-3</v>
      </c>
      <c r="Y2706" s="71">
        <v>0</v>
      </c>
      <c r="Z2706" s="71">
        <v>1</v>
      </c>
      <c r="AA2706" s="71">
        <v>0</v>
      </c>
      <c r="AB2706" s="71">
        <v>0</v>
      </c>
      <c r="AC2706" s="73">
        <v>0</v>
      </c>
      <c r="AD2706" s="73">
        <v>1</v>
      </c>
      <c r="AE2706" s="1" t="s">
        <v>1566</v>
      </c>
      <c r="AF2706" s="1" t="s">
        <v>1450</v>
      </c>
      <c r="AG2706" s="1" t="s">
        <v>3300</v>
      </c>
      <c r="AI2706" s="2" t="str">
        <f>INDEX('ISO2-ISO3'!$D$1:$D$249, MATCH($N2706, 'ISO2-ISO3'!$C$1:$C$249, 0))</f>
        <v>CHN</v>
      </c>
      <c r="AJ2706" s="2" t="str">
        <f>INDEX('WB Country Groups'!$C$2:$C$219, MATCH($AI2706, 'WB Country Groups'!$B$2:$B$219, 0))</f>
        <v>East Asia &amp; Pacific</v>
      </c>
    </row>
    <row r="2707" spans="1:36">
      <c r="A2707" s="70">
        <v>45169</v>
      </c>
      <c r="B2707" s="70">
        <v>45169</v>
      </c>
      <c r="C2707" s="71">
        <v>892400</v>
      </c>
      <c r="D2707" s="1" t="s">
        <v>11545</v>
      </c>
      <c r="E2707" s="71">
        <v>9151901</v>
      </c>
      <c r="F2707" s="1" t="s">
        <v>11546</v>
      </c>
      <c r="G2707" s="1" t="s">
        <v>11547</v>
      </c>
      <c r="H2707" s="72" t="s">
        <v>11548</v>
      </c>
      <c r="I2707" s="1" t="s">
        <v>11549</v>
      </c>
      <c r="J2707" s="73">
        <v>1</v>
      </c>
      <c r="K2707" s="73">
        <v>1</v>
      </c>
      <c r="L2707" s="73">
        <v>1</v>
      </c>
      <c r="M2707" s="1">
        <v>1</v>
      </c>
      <c r="N2707" s="1" t="s">
        <v>975</v>
      </c>
      <c r="O2707" s="1" t="s">
        <v>1455</v>
      </c>
      <c r="P2707" s="1">
        <v>25301040</v>
      </c>
      <c r="Q2707" s="73">
        <v>418201928</v>
      </c>
      <c r="R2707" s="74">
        <v>53.69</v>
      </c>
      <c r="S2707" s="1" t="s">
        <v>1448</v>
      </c>
      <c r="T2707" s="75">
        <v>1</v>
      </c>
      <c r="U2707" s="76">
        <v>22453261514.32</v>
      </c>
      <c r="V2707" s="77">
        <v>22453261514.32</v>
      </c>
      <c r="W2707" s="77">
        <v>22453261514.32</v>
      </c>
      <c r="X2707" s="76">
        <v>3.51992776841E-2</v>
      </c>
      <c r="Y2707" s="71">
        <v>1</v>
      </c>
      <c r="Z2707" s="71">
        <v>0</v>
      </c>
      <c r="AA2707" s="71">
        <v>0</v>
      </c>
      <c r="AB2707" s="71">
        <v>0</v>
      </c>
      <c r="AC2707" s="73">
        <v>0</v>
      </c>
      <c r="AD2707" s="73">
        <v>1</v>
      </c>
      <c r="AE2707" s="1" t="s">
        <v>1449</v>
      </c>
      <c r="AF2707" s="1" t="s">
        <v>1450</v>
      </c>
      <c r="AG2707" s="1" t="s">
        <v>1451</v>
      </c>
      <c r="AI2707" s="2" t="str">
        <f>INDEX('ISO2-ISO3'!$D$1:$D$249, MATCH($N2707, 'ISO2-ISO3'!$C$1:$C$249, 0))</f>
        <v>CHN</v>
      </c>
      <c r="AJ2707" s="2" t="str">
        <f>INDEX('WB Country Groups'!$C$2:$C$219, MATCH($AI2707, 'WB Country Groups'!$B$2:$B$219, 0))</f>
        <v>East Asia &amp; Pacific</v>
      </c>
    </row>
    <row r="2708" spans="1:36">
      <c r="A2708" s="70">
        <v>45169</v>
      </c>
      <c r="B2708" s="70">
        <v>45169</v>
      </c>
      <c r="C2708" s="71">
        <v>892400</v>
      </c>
      <c r="D2708" s="1" t="s">
        <v>11550</v>
      </c>
      <c r="E2708" s="71">
        <v>9153402</v>
      </c>
      <c r="G2708" s="1" t="s">
        <v>11551</v>
      </c>
      <c r="H2708" s="72" t="s">
        <v>11552</v>
      </c>
      <c r="I2708" s="1" t="s">
        <v>11553</v>
      </c>
      <c r="J2708" s="73">
        <v>0.45</v>
      </c>
      <c r="K2708" s="73">
        <v>0.3</v>
      </c>
      <c r="L2708" s="73">
        <v>0.06</v>
      </c>
      <c r="M2708" s="1">
        <v>0.2</v>
      </c>
      <c r="N2708" s="1" t="s">
        <v>975</v>
      </c>
      <c r="O2708" s="1" t="s">
        <v>1455</v>
      </c>
      <c r="P2708" s="1">
        <v>25201020</v>
      </c>
      <c r="Q2708" s="73">
        <v>821891519</v>
      </c>
      <c r="R2708" s="74">
        <v>41.64</v>
      </c>
      <c r="S2708" s="1" t="s">
        <v>3323</v>
      </c>
      <c r="T2708" s="75">
        <v>7.2785000000000002</v>
      </c>
      <c r="U2708" s="76">
        <v>282120460.40662199</v>
      </c>
      <c r="V2708" s="77">
        <v>282120460.40662199</v>
      </c>
      <c r="W2708" s="77">
        <v>4694461448.4047098</v>
      </c>
      <c r="X2708" s="76">
        <v>4.422714455E-4</v>
      </c>
      <c r="Y2708" s="71">
        <v>0</v>
      </c>
      <c r="Z2708" s="71">
        <v>1</v>
      </c>
      <c r="AA2708" s="71">
        <v>0</v>
      </c>
      <c r="AB2708" s="71">
        <v>0</v>
      </c>
      <c r="AC2708" s="73">
        <v>1</v>
      </c>
      <c r="AD2708" s="73">
        <v>0</v>
      </c>
      <c r="AE2708" s="1" t="s">
        <v>3324</v>
      </c>
      <c r="AF2708" s="1" t="s">
        <v>1450</v>
      </c>
      <c r="AG2708" s="1" t="s">
        <v>1585</v>
      </c>
      <c r="AI2708" s="2" t="str">
        <f>INDEX('ISO2-ISO3'!$D$1:$D$249, MATCH($N2708, 'ISO2-ISO3'!$C$1:$C$249, 0))</f>
        <v>CHN</v>
      </c>
      <c r="AJ2708" s="2" t="str">
        <f>INDEX('WB Country Groups'!$C$2:$C$219, MATCH($AI2708, 'WB Country Groups'!$B$2:$B$219, 0))</f>
        <v>East Asia &amp; Pacific</v>
      </c>
    </row>
    <row r="2709" spans="1:36">
      <c r="A2709" s="70">
        <v>45169</v>
      </c>
      <c r="B2709" s="70">
        <v>45169</v>
      </c>
      <c r="C2709" s="71">
        <v>892400</v>
      </c>
      <c r="D2709" s="1" t="s">
        <v>11554</v>
      </c>
      <c r="E2709" s="71">
        <v>9155401</v>
      </c>
      <c r="F2709" s="1">
        <v>13872106</v>
      </c>
      <c r="G2709" s="1" t="s">
        <v>11555</v>
      </c>
      <c r="H2709" s="72" t="s">
        <v>11556</v>
      </c>
      <c r="I2709" s="1" t="s">
        <v>11557</v>
      </c>
      <c r="J2709" s="73">
        <v>1</v>
      </c>
      <c r="K2709" s="73">
        <v>1</v>
      </c>
      <c r="L2709" s="73">
        <v>1</v>
      </c>
      <c r="M2709" s="1">
        <v>1</v>
      </c>
      <c r="N2709" s="1" t="s">
        <v>1375</v>
      </c>
      <c r="O2709" s="1" t="s">
        <v>1462</v>
      </c>
      <c r="P2709" s="1">
        <v>15104010</v>
      </c>
      <c r="Q2709" s="73">
        <v>178354516</v>
      </c>
      <c r="R2709" s="74">
        <v>30.08</v>
      </c>
      <c r="S2709" s="1" t="s">
        <v>1448</v>
      </c>
      <c r="T2709" s="75">
        <v>1</v>
      </c>
      <c r="U2709" s="76">
        <v>5364903841.2799997</v>
      </c>
      <c r="V2709" s="77">
        <v>5364903841.2799997</v>
      </c>
      <c r="W2709" s="77">
        <v>5364903841.2799997</v>
      </c>
      <c r="X2709" s="76">
        <v>8.4103924028000009E-3</v>
      </c>
      <c r="Y2709" s="71">
        <v>0</v>
      </c>
      <c r="Z2709" s="71">
        <v>1</v>
      </c>
      <c r="AA2709" s="71">
        <v>0</v>
      </c>
      <c r="AB2709" s="71">
        <v>0</v>
      </c>
      <c r="AC2709" s="73">
        <v>1</v>
      </c>
      <c r="AD2709" s="73">
        <v>0</v>
      </c>
      <c r="AE2709" s="1" t="s">
        <v>1449</v>
      </c>
      <c r="AF2709" s="1" t="s">
        <v>1450</v>
      </c>
      <c r="AG2709" s="1" t="s">
        <v>1451</v>
      </c>
      <c r="AI2709" s="2" t="str">
        <f>INDEX('ISO2-ISO3'!$D$1:$D$249, MATCH($N2709, 'ISO2-ISO3'!$C$1:$C$249, 0))</f>
        <v>USA</v>
      </c>
      <c r="AJ2709" s="2" t="str">
        <f>INDEX('WB Country Groups'!$C$2:$C$219, MATCH($AI2709, 'WB Country Groups'!$B$2:$B$219, 0))</f>
        <v>North America</v>
      </c>
    </row>
    <row r="2710" spans="1:36">
      <c r="A2710" s="70">
        <v>45169</v>
      </c>
      <c r="B2710" s="70">
        <v>45169</v>
      </c>
      <c r="C2710" s="71">
        <v>892400</v>
      </c>
      <c r="D2710" s="1" t="s">
        <v>11558</v>
      </c>
      <c r="E2710" s="71">
        <v>9157701</v>
      </c>
      <c r="F2710" s="1" t="s">
        <v>11559</v>
      </c>
      <c r="G2710" s="1" t="s">
        <v>11560</v>
      </c>
      <c r="H2710" s="72" t="s">
        <v>11561</v>
      </c>
      <c r="I2710" s="1" t="s">
        <v>11562</v>
      </c>
      <c r="J2710" s="73">
        <v>0.7</v>
      </c>
      <c r="K2710" s="73">
        <v>0.7</v>
      </c>
      <c r="L2710" s="73">
        <v>0.7</v>
      </c>
      <c r="M2710" s="1">
        <v>1</v>
      </c>
      <c r="N2710" s="1" t="s">
        <v>975</v>
      </c>
      <c r="O2710" s="1" t="s">
        <v>1467</v>
      </c>
      <c r="P2710" s="1">
        <v>20301010</v>
      </c>
      <c r="Q2710" s="73">
        <v>603633116</v>
      </c>
      <c r="R2710" s="74">
        <v>25.14</v>
      </c>
      <c r="S2710" s="1" t="s">
        <v>1448</v>
      </c>
      <c r="T2710" s="75">
        <v>1</v>
      </c>
      <c r="U2710" s="76">
        <v>10622735575.368</v>
      </c>
      <c r="V2710" s="77">
        <v>10622735575.368</v>
      </c>
      <c r="W2710" s="77">
        <v>20356690536.240002</v>
      </c>
      <c r="X2710" s="76">
        <v>1.6652931203000002E-2</v>
      </c>
      <c r="Y2710" s="71">
        <v>1</v>
      </c>
      <c r="Z2710" s="71">
        <v>0</v>
      </c>
      <c r="AA2710" s="71">
        <v>0</v>
      </c>
      <c r="AB2710" s="71">
        <v>0</v>
      </c>
      <c r="AC2710" s="73">
        <v>0</v>
      </c>
      <c r="AD2710" s="73">
        <v>1</v>
      </c>
      <c r="AE2710" s="1" t="s">
        <v>1449</v>
      </c>
      <c r="AF2710" s="1" t="s">
        <v>1450</v>
      </c>
      <c r="AG2710" s="1" t="s">
        <v>1585</v>
      </c>
      <c r="AI2710" s="2" t="str">
        <f>INDEX('ISO2-ISO3'!$D$1:$D$249, MATCH($N2710, 'ISO2-ISO3'!$C$1:$C$249, 0))</f>
        <v>CHN</v>
      </c>
      <c r="AJ2710" s="2" t="str">
        <f>INDEX('WB Country Groups'!$C$2:$C$219, MATCH($AI2710, 'WB Country Groups'!$B$2:$B$219, 0))</f>
        <v>East Asia &amp; Pacific</v>
      </c>
    </row>
    <row r="2711" spans="1:36">
      <c r="A2711" s="70">
        <v>45169</v>
      </c>
      <c r="B2711" s="70">
        <v>45169</v>
      </c>
      <c r="C2711" s="71">
        <v>892400</v>
      </c>
      <c r="D2711" s="1" t="s">
        <v>11563</v>
      </c>
      <c r="E2711" s="71">
        <v>9159601</v>
      </c>
      <c r="G2711" s="1" t="s">
        <v>11564</v>
      </c>
      <c r="H2711" s="72" t="s">
        <v>11565</v>
      </c>
      <c r="I2711" s="1" t="s">
        <v>11566</v>
      </c>
      <c r="J2711" s="73">
        <v>0.25</v>
      </c>
      <c r="K2711" s="73">
        <v>0.25</v>
      </c>
      <c r="L2711" s="73">
        <v>0.25</v>
      </c>
      <c r="M2711" s="1">
        <v>1</v>
      </c>
      <c r="N2711" s="1" t="s">
        <v>975</v>
      </c>
      <c r="O2711" s="1" t="s">
        <v>1447</v>
      </c>
      <c r="P2711" s="1">
        <v>35202010</v>
      </c>
      <c r="Q2711" s="73">
        <v>6282510461</v>
      </c>
      <c r="R2711" s="74">
        <v>5.24</v>
      </c>
      <c r="S2711" s="1" t="s">
        <v>1565</v>
      </c>
      <c r="T2711" s="75">
        <v>7.8417500000000002</v>
      </c>
      <c r="U2711" s="76">
        <v>1049521943.94236</v>
      </c>
      <c r="V2711" s="77">
        <v>1049521943.94236</v>
      </c>
      <c r="W2711" s="77">
        <v>4198087775.7694402</v>
      </c>
      <c r="X2711" s="76">
        <v>1.6453028134000001E-3</v>
      </c>
      <c r="Y2711" s="71">
        <v>0</v>
      </c>
      <c r="Z2711" s="71">
        <v>1</v>
      </c>
      <c r="AA2711" s="71">
        <v>0</v>
      </c>
      <c r="AB2711" s="71">
        <v>0</v>
      </c>
      <c r="AC2711" s="73">
        <v>1</v>
      </c>
      <c r="AD2711" s="73">
        <v>0</v>
      </c>
      <c r="AE2711" s="1" t="s">
        <v>1566</v>
      </c>
      <c r="AF2711" s="1" t="s">
        <v>1450</v>
      </c>
      <c r="AG2711" s="1" t="s">
        <v>3271</v>
      </c>
      <c r="AI2711" s="2" t="str">
        <f>INDEX('ISO2-ISO3'!$D$1:$D$249, MATCH($N2711, 'ISO2-ISO3'!$C$1:$C$249, 0))</f>
        <v>CHN</v>
      </c>
      <c r="AJ2711" s="2" t="str">
        <f>INDEX('WB Country Groups'!$C$2:$C$219, MATCH($AI2711, 'WB Country Groups'!$B$2:$B$219, 0))</f>
        <v>East Asia &amp; Pacific</v>
      </c>
    </row>
    <row r="2712" spans="1:36">
      <c r="A2712" s="70">
        <v>45169</v>
      </c>
      <c r="B2712" s="70">
        <v>45169</v>
      </c>
      <c r="C2712" s="71">
        <v>892400</v>
      </c>
      <c r="D2712" s="1" t="s">
        <v>11567</v>
      </c>
      <c r="E2712" s="71">
        <v>9163402</v>
      </c>
      <c r="G2712" s="1" t="s">
        <v>11568</v>
      </c>
      <c r="H2712" s="72" t="s">
        <v>11569</v>
      </c>
      <c r="I2712" s="1" t="s">
        <v>11570</v>
      </c>
      <c r="J2712" s="73">
        <v>0.45</v>
      </c>
      <c r="K2712" s="73">
        <v>0.3</v>
      </c>
      <c r="L2712" s="73">
        <v>0.06</v>
      </c>
      <c r="M2712" s="1">
        <v>0.2</v>
      </c>
      <c r="N2712" s="1" t="s">
        <v>975</v>
      </c>
      <c r="O2712" s="1" t="s">
        <v>1484</v>
      </c>
      <c r="P2712" s="1">
        <v>40101015</v>
      </c>
      <c r="Q2712" s="73">
        <v>5930283239</v>
      </c>
      <c r="R2712" s="74">
        <v>11.2</v>
      </c>
      <c r="S2712" s="1" t="s">
        <v>3323</v>
      </c>
      <c r="T2712" s="75">
        <v>7.2785000000000002</v>
      </c>
      <c r="U2712" s="76">
        <v>547523574.446383</v>
      </c>
      <c r="V2712" s="77">
        <v>547523574.446383</v>
      </c>
      <c r="W2712" s="77">
        <v>9110747616.9103699</v>
      </c>
      <c r="X2712" s="76">
        <v>8.5833562859999996E-4</v>
      </c>
      <c r="Y2712" s="71">
        <v>1</v>
      </c>
      <c r="Z2712" s="71">
        <v>0</v>
      </c>
      <c r="AA2712" s="71">
        <v>0</v>
      </c>
      <c r="AB2712" s="71">
        <v>0</v>
      </c>
      <c r="AC2712" s="73">
        <v>1</v>
      </c>
      <c r="AD2712" s="73">
        <v>0</v>
      </c>
      <c r="AE2712" s="1" t="s">
        <v>3324</v>
      </c>
      <c r="AF2712" s="1" t="s">
        <v>1450</v>
      </c>
      <c r="AG2712" s="1" t="s">
        <v>1585</v>
      </c>
      <c r="AI2712" s="2" t="str">
        <f>INDEX('ISO2-ISO3'!$D$1:$D$249, MATCH($N2712, 'ISO2-ISO3'!$C$1:$C$249, 0))</f>
        <v>CHN</v>
      </c>
      <c r="AJ2712" s="2" t="str">
        <f>INDEX('WB Country Groups'!$C$2:$C$219, MATCH($AI2712, 'WB Country Groups'!$B$2:$B$219, 0))</f>
        <v>East Asia &amp; Pacific</v>
      </c>
    </row>
    <row r="2713" spans="1:36">
      <c r="A2713" s="70">
        <v>45169</v>
      </c>
      <c r="B2713" s="70">
        <v>45169</v>
      </c>
      <c r="C2713" s="71">
        <v>892400</v>
      </c>
      <c r="D2713" s="1" t="s">
        <v>11571</v>
      </c>
      <c r="E2713" s="71">
        <v>9167502</v>
      </c>
      <c r="G2713" s="1" t="s">
        <v>11572</v>
      </c>
      <c r="H2713" s="72" t="s">
        <v>11573</v>
      </c>
      <c r="I2713" s="1" t="s">
        <v>11574</v>
      </c>
      <c r="J2713" s="73">
        <v>0.55000000000000004</v>
      </c>
      <c r="K2713" s="73">
        <v>0.3</v>
      </c>
      <c r="L2713" s="73">
        <v>0.06</v>
      </c>
      <c r="M2713" s="1">
        <v>0.2</v>
      </c>
      <c r="N2713" s="1" t="s">
        <v>975</v>
      </c>
      <c r="O2713" s="1" t="s">
        <v>1484</v>
      </c>
      <c r="P2713" s="1">
        <v>40101010</v>
      </c>
      <c r="Q2713" s="73">
        <v>14206664250</v>
      </c>
      <c r="R2713" s="74">
        <v>5.95</v>
      </c>
      <c r="S2713" s="1" t="s">
        <v>3323</v>
      </c>
      <c r="T2713" s="75">
        <v>7.2785000000000002</v>
      </c>
      <c r="U2713" s="76">
        <v>696816533.24860895</v>
      </c>
      <c r="V2713" s="77">
        <v>696816533.24860895</v>
      </c>
      <c r="W2713" s="77">
        <v>11594970273.449301</v>
      </c>
      <c r="X2713" s="76">
        <v>1.0923775430999999E-3</v>
      </c>
      <c r="Y2713" s="71">
        <v>1</v>
      </c>
      <c r="Z2713" s="71">
        <v>0</v>
      </c>
      <c r="AA2713" s="71">
        <v>0</v>
      </c>
      <c r="AB2713" s="71">
        <v>0</v>
      </c>
      <c r="AC2713" s="73">
        <v>1</v>
      </c>
      <c r="AD2713" s="73">
        <v>0</v>
      </c>
      <c r="AE2713" s="1" t="s">
        <v>3324</v>
      </c>
      <c r="AF2713" s="1" t="s">
        <v>1450</v>
      </c>
      <c r="AG2713" s="1" t="s">
        <v>1585</v>
      </c>
      <c r="AI2713" s="2" t="str">
        <f>INDEX('ISO2-ISO3'!$D$1:$D$249, MATCH($N2713, 'ISO2-ISO3'!$C$1:$C$249, 0))</f>
        <v>CHN</v>
      </c>
      <c r="AJ2713" s="2" t="str">
        <f>INDEX('WB Country Groups'!$C$2:$C$219, MATCH($AI2713, 'WB Country Groups'!$B$2:$B$219, 0))</f>
        <v>East Asia &amp; Pacific</v>
      </c>
    </row>
    <row r="2714" spans="1:36">
      <c r="A2714" s="70">
        <v>45169</v>
      </c>
      <c r="B2714" s="70">
        <v>45169</v>
      </c>
      <c r="C2714" s="71">
        <v>892400</v>
      </c>
      <c r="D2714" s="1" t="s">
        <v>11575</v>
      </c>
      <c r="E2714" s="71">
        <v>9173401</v>
      </c>
      <c r="G2714" s="1" t="s">
        <v>11576</v>
      </c>
      <c r="H2714" s="72" t="s">
        <v>11577</v>
      </c>
      <c r="I2714" s="1" t="s">
        <v>11578</v>
      </c>
      <c r="J2714" s="73">
        <v>0.25</v>
      </c>
      <c r="K2714" s="73">
        <v>0.25</v>
      </c>
      <c r="L2714" s="73">
        <v>0.25</v>
      </c>
      <c r="M2714" s="1">
        <v>1</v>
      </c>
      <c r="N2714" s="1" t="s">
        <v>1129</v>
      </c>
      <c r="O2714" s="1" t="s">
        <v>1447</v>
      </c>
      <c r="P2714" s="1">
        <v>35203010</v>
      </c>
      <c r="Q2714" s="73">
        <v>71174000</v>
      </c>
      <c r="R2714" s="74">
        <v>737000</v>
      </c>
      <c r="S2714" s="1" t="s">
        <v>3451</v>
      </c>
      <c r="T2714" s="75">
        <v>1321.75</v>
      </c>
      <c r="U2714" s="76">
        <v>9921550595.8010197</v>
      </c>
      <c r="V2714" s="77">
        <v>9921550595.8010197</v>
      </c>
      <c r="W2714" s="77">
        <v>39686202383.204102</v>
      </c>
      <c r="X2714" s="76">
        <v>1.5553705382899999E-2</v>
      </c>
      <c r="Y2714" s="71">
        <v>1</v>
      </c>
      <c r="Z2714" s="71">
        <v>0</v>
      </c>
      <c r="AA2714" s="71">
        <v>0</v>
      </c>
      <c r="AB2714" s="71">
        <v>0</v>
      </c>
      <c r="AC2714" s="73">
        <v>0</v>
      </c>
      <c r="AD2714" s="73">
        <v>1</v>
      </c>
      <c r="AE2714" s="1" t="s">
        <v>3452</v>
      </c>
      <c r="AF2714" s="1" t="s">
        <v>1450</v>
      </c>
      <c r="AG2714" s="1" t="s">
        <v>1451</v>
      </c>
      <c r="AI2714" s="2" t="str">
        <f>INDEX('ISO2-ISO3'!$D$1:$D$249, MATCH($N2714, 'ISO2-ISO3'!$C$1:$C$249, 0))</f>
        <v>KOR</v>
      </c>
      <c r="AJ2714" s="2" t="str">
        <f>INDEX('WB Country Groups'!$C$2:$C$219, MATCH($AI2714, 'WB Country Groups'!$B$2:$B$219, 0))</f>
        <v>East Asia &amp; Pacific</v>
      </c>
    </row>
    <row r="2715" spans="1:36">
      <c r="A2715" s="70">
        <v>45169</v>
      </c>
      <c r="B2715" s="70">
        <v>45169</v>
      </c>
      <c r="C2715" s="71">
        <v>892400</v>
      </c>
      <c r="D2715" s="1" t="s">
        <v>11579</v>
      </c>
      <c r="E2715" s="71">
        <v>9179501</v>
      </c>
      <c r="G2715" s="1" t="s">
        <v>11580</v>
      </c>
      <c r="H2715" s="72" t="s">
        <v>11581</v>
      </c>
      <c r="I2715" s="1" t="s">
        <v>11582</v>
      </c>
      <c r="J2715" s="73">
        <v>0.5</v>
      </c>
      <c r="K2715" s="73">
        <v>0.5</v>
      </c>
      <c r="L2715" s="73">
        <v>0.5</v>
      </c>
      <c r="M2715" s="1">
        <v>1</v>
      </c>
      <c r="N2715" s="1" t="s">
        <v>1129</v>
      </c>
      <c r="O2715" s="1" t="s">
        <v>1467</v>
      </c>
      <c r="P2715" s="1">
        <v>20106010</v>
      </c>
      <c r="Q2715" s="73">
        <v>100249166</v>
      </c>
      <c r="R2715" s="74">
        <v>53800</v>
      </c>
      <c r="S2715" s="1" t="s">
        <v>3451</v>
      </c>
      <c r="T2715" s="75">
        <v>1321.75</v>
      </c>
      <c r="U2715" s="76">
        <v>2040251609.9110999</v>
      </c>
      <c r="V2715" s="77">
        <v>2040251609.9110999</v>
      </c>
      <c r="W2715" s="77">
        <v>4080503219.8222098</v>
      </c>
      <c r="X2715" s="76">
        <v>3.1984388066E-3</v>
      </c>
      <c r="Y2715" s="71">
        <v>0</v>
      </c>
      <c r="Z2715" s="71">
        <v>1</v>
      </c>
      <c r="AA2715" s="71">
        <v>0</v>
      </c>
      <c r="AB2715" s="71">
        <v>0</v>
      </c>
      <c r="AC2715" s="73">
        <v>0.5</v>
      </c>
      <c r="AD2715" s="73">
        <v>0.5</v>
      </c>
      <c r="AE2715" s="1" t="s">
        <v>3452</v>
      </c>
      <c r="AF2715" s="1" t="s">
        <v>1450</v>
      </c>
      <c r="AG2715" s="1" t="s">
        <v>1451</v>
      </c>
      <c r="AI2715" s="2" t="str">
        <f>INDEX('ISO2-ISO3'!$D$1:$D$249, MATCH($N2715, 'ISO2-ISO3'!$C$1:$C$249, 0))</f>
        <v>KOR</v>
      </c>
      <c r="AJ2715" s="2" t="str">
        <f>INDEX('WB Country Groups'!$C$2:$C$219, MATCH($AI2715, 'WB Country Groups'!$B$2:$B$219, 0))</f>
        <v>East Asia &amp; Pacific</v>
      </c>
    </row>
    <row r="2716" spans="1:36">
      <c r="A2716" s="70">
        <v>45169</v>
      </c>
      <c r="B2716" s="70">
        <v>45169</v>
      </c>
      <c r="C2716" s="71">
        <v>892400</v>
      </c>
      <c r="D2716" s="1" t="s">
        <v>11583</v>
      </c>
      <c r="E2716" s="71">
        <v>9179702</v>
      </c>
      <c r="G2716" s="1" t="s">
        <v>11584</v>
      </c>
      <c r="H2716" s="72" t="s">
        <v>11585</v>
      </c>
      <c r="I2716" s="1" t="s">
        <v>11586</v>
      </c>
      <c r="J2716" s="73">
        <v>0.4</v>
      </c>
      <c r="K2716" s="73">
        <v>0.3</v>
      </c>
      <c r="L2716" s="73">
        <v>0.06</v>
      </c>
      <c r="M2716" s="1">
        <v>0.2</v>
      </c>
      <c r="N2716" s="1" t="s">
        <v>975</v>
      </c>
      <c r="O2716" s="1" t="s">
        <v>1447</v>
      </c>
      <c r="P2716" s="1">
        <v>35202010</v>
      </c>
      <c r="Q2716" s="73">
        <v>1106042645</v>
      </c>
      <c r="R2716" s="74">
        <v>17.489999999999998</v>
      </c>
      <c r="S2716" s="1" t="s">
        <v>3323</v>
      </c>
      <c r="T2716" s="75">
        <v>7.2785000000000002</v>
      </c>
      <c r="U2716" s="76">
        <v>159467081.35783499</v>
      </c>
      <c r="V2716" s="77">
        <v>159467081.35783499</v>
      </c>
      <c r="W2716" s="77">
        <v>2653519225.95402</v>
      </c>
      <c r="X2716" s="76">
        <v>2.4999156910000001E-4</v>
      </c>
      <c r="Y2716" s="71">
        <v>0</v>
      </c>
      <c r="Z2716" s="71">
        <v>1</v>
      </c>
      <c r="AA2716" s="71">
        <v>0</v>
      </c>
      <c r="AB2716" s="71">
        <v>0</v>
      </c>
      <c r="AC2716" s="73">
        <v>1</v>
      </c>
      <c r="AD2716" s="73">
        <v>0</v>
      </c>
      <c r="AE2716" s="1" t="s">
        <v>3324</v>
      </c>
      <c r="AF2716" s="1" t="s">
        <v>1450</v>
      </c>
      <c r="AG2716" s="1" t="s">
        <v>1585</v>
      </c>
      <c r="AI2716" s="2" t="str">
        <f>INDEX('ISO2-ISO3'!$D$1:$D$249, MATCH($N2716, 'ISO2-ISO3'!$C$1:$C$249, 0))</f>
        <v>CHN</v>
      </c>
      <c r="AJ2716" s="2" t="str">
        <f>INDEX('WB Country Groups'!$C$2:$C$219, MATCH($AI2716, 'WB Country Groups'!$B$2:$B$219, 0))</f>
        <v>East Asia &amp; Pacific</v>
      </c>
    </row>
    <row r="2717" spans="1:36">
      <c r="A2717" s="70">
        <v>45169</v>
      </c>
      <c r="B2717" s="70">
        <v>45169</v>
      </c>
      <c r="C2717" s="71">
        <v>892400</v>
      </c>
      <c r="D2717" s="1" t="s">
        <v>11587</v>
      </c>
      <c r="E2717" s="71">
        <v>9186202</v>
      </c>
      <c r="G2717" s="1" t="s">
        <v>11588</v>
      </c>
      <c r="H2717" s="72" t="s">
        <v>11589</v>
      </c>
      <c r="I2717" s="1" t="s">
        <v>11590</v>
      </c>
      <c r="J2717" s="73">
        <v>0.35</v>
      </c>
      <c r="K2717" s="73">
        <v>0.3</v>
      </c>
      <c r="L2717" s="73">
        <v>0.06</v>
      </c>
      <c r="M2717" s="1">
        <v>0.2</v>
      </c>
      <c r="N2717" s="1" t="s">
        <v>975</v>
      </c>
      <c r="O2717" s="1" t="s">
        <v>1447</v>
      </c>
      <c r="P2717" s="1">
        <v>35101020</v>
      </c>
      <c r="Q2717" s="73">
        <v>586272257</v>
      </c>
      <c r="R2717" s="74">
        <v>45.85</v>
      </c>
      <c r="S2717" s="1" t="s">
        <v>3323</v>
      </c>
      <c r="T2717" s="75">
        <v>7.2785000000000002</v>
      </c>
      <c r="U2717" s="76">
        <v>221588923.405509</v>
      </c>
      <c r="V2717" s="77">
        <v>221588923.405509</v>
      </c>
      <c r="W2717" s="77">
        <v>3687221610.3056202</v>
      </c>
      <c r="X2717" s="76">
        <v>3.4737804309999999E-4</v>
      </c>
      <c r="Y2717" s="71">
        <v>0</v>
      </c>
      <c r="Z2717" s="71">
        <v>1</v>
      </c>
      <c r="AA2717" s="71">
        <v>0</v>
      </c>
      <c r="AB2717" s="71">
        <v>0</v>
      </c>
      <c r="AC2717" s="73">
        <v>0</v>
      </c>
      <c r="AD2717" s="73">
        <v>1</v>
      </c>
      <c r="AE2717" s="1" t="s">
        <v>3324</v>
      </c>
      <c r="AF2717" s="1" t="s">
        <v>1450</v>
      </c>
      <c r="AG2717" s="1" t="s">
        <v>1585</v>
      </c>
      <c r="AI2717" s="2" t="str">
        <f>INDEX('ISO2-ISO3'!$D$1:$D$249, MATCH($N2717, 'ISO2-ISO3'!$C$1:$C$249, 0))</f>
        <v>CHN</v>
      </c>
      <c r="AJ2717" s="2" t="str">
        <f>INDEX('WB Country Groups'!$C$2:$C$219, MATCH($AI2717, 'WB Country Groups'!$B$2:$B$219, 0))</f>
        <v>East Asia &amp; Pacific</v>
      </c>
    </row>
    <row r="2718" spans="1:36">
      <c r="A2718" s="70">
        <v>45169</v>
      </c>
      <c r="B2718" s="70">
        <v>45169</v>
      </c>
      <c r="C2718" s="71">
        <v>892400</v>
      </c>
      <c r="D2718" s="1" t="s">
        <v>11591</v>
      </c>
      <c r="E2718" s="71">
        <v>9186301</v>
      </c>
      <c r="G2718" s="1" t="s">
        <v>11592</v>
      </c>
      <c r="H2718" s="72" t="s">
        <v>11593</v>
      </c>
      <c r="I2718" s="1" t="s">
        <v>11594</v>
      </c>
      <c r="J2718" s="73">
        <v>0.85</v>
      </c>
      <c r="K2718" s="73">
        <v>0.85</v>
      </c>
      <c r="L2718" s="73">
        <v>0.85</v>
      </c>
      <c r="M2718" s="1">
        <v>1</v>
      </c>
      <c r="N2718" s="1" t="s">
        <v>1115</v>
      </c>
      <c r="O2718" s="1" t="s">
        <v>1467</v>
      </c>
      <c r="P2718" s="1">
        <v>20202020</v>
      </c>
      <c r="Q2718" s="73">
        <v>155411410</v>
      </c>
      <c r="R2718" s="74">
        <v>5013</v>
      </c>
      <c r="S2718" s="1" t="s">
        <v>1479</v>
      </c>
      <c r="T2718" s="75">
        <v>145.58500000000001</v>
      </c>
      <c r="U2718" s="76">
        <v>4548653972.4593897</v>
      </c>
      <c r="V2718" s="77">
        <v>4548653972.4593897</v>
      </c>
      <c r="W2718" s="77">
        <v>5351357614.6581001</v>
      </c>
      <c r="X2718" s="76">
        <v>7.1307829449999997E-3</v>
      </c>
      <c r="Y2718" s="71">
        <v>0</v>
      </c>
      <c r="Z2718" s="71">
        <v>1</v>
      </c>
      <c r="AA2718" s="71">
        <v>0</v>
      </c>
      <c r="AB2718" s="71">
        <v>0</v>
      </c>
      <c r="AC2718" s="73">
        <v>0</v>
      </c>
      <c r="AD2718" s="73">
        <v>1</v>
      </c>
      <c r="AE2718" s="1" t="s">
        <v>1480</v>
      </c>
      <c r="AF2718" s="1" t="s">
        <v>1450</v>
      </c>
      <c r="AG2718" s="1" t="s">
        <v>1451</v>
      </c>
      <c r="AI2718" s="2" t="str">
        <f>INDEX('ISO2-ISO3'!$D$1:$D$249, MATCH($N2718, 'ISO2-ISO3'!$C$1:$C$249, 0))</f>
        <v>JPN</v>
      </c>
      <c r="AJ2718" s="2" t="str">
        <f>INDEX('WB Country Groups'!$C$2:$C$219, MATCH($AI2718, 'WB Country Groups'!$B$2:$B$219, 0))</f>
        <v>East Asia &amp; Pacific</v>
      </c>
    </row>
    <row r="2719" spans="1:36">
      <c r="A2719" s="70">
        <v>45169</v>
      </c>
      <c r="B2719" s="70">
        <v>45169</v>
      </c>
      <c r="C2719" s="71">
        <v>892400</v>
      </c>
      <c r="D2719" s="1" t="s">
        <v>11595</v>
      </c>
      <c r="E2719" s="71">
        <v>9187302</v>
      </c>
      <c r="G2719" s="1" t="s">
        <v>11596</v>
      </c>
      <c r="H2719" s="72" t="s">
        <v>11597</v>
      </c>
      <c r="I2719" s="1" t="s">
        <v>11598</v>
      </c>
      <c r="J2719" s="73">
        <v>0.5</v>
      </c>
      <c r="K2719" s="73">
        <v>0.3</v>
      </c>
      <c r="L2719" s="73">
        <v>0.06</v>
      </c>
      <c r="M2719" s="1">
        <v>0.2</v>
      </c>
      <c r="N2719" s="1" t="s">
        <v>975</v>
      </c>
      <c r="O2719" s="1" t="s">
        <v>1462</v>
      </c>
      <c r="P2719" s="1">
        <v>15101010</v>
      </c>
      <c r="Q2719" s="73">
        <v>977833102</v>
      </c>
      <c r="R2719" s="74">
        <v>66.39</v>
      </c>
      <c r="S2719" s="1" t="s">
        <v>3323</v>
      </c>
      <c r="T2719" s="75">
        <v>7.2785000000000002</v>
      </c>
      <c r="U2719" s="76">
        <v>535151525.52130198</v>
      </c>
      <c r="V2719" s="77">
        <v>535151525.52130198</v>
      </c>
      <c r="W2719" s="77">
        <v>8904877731.9936295</v>
      </c>
      <c r="X2719" s="76">
        <v>8.3894035339999995E-4</v>
      </c>
      <c r="Y2719" s="71">
        <v>1</v>
      </c>
      <c r="Z2719" s="71">
        <v>0</v>
      </c>
      <c r="AA2719" s="71">
        <v>0</v>
      </c>
      <c r="AB2719" s="71">
        <v>0</v>
      </c>
      <c r="AC2719" s="73">
        <v>0</v>
      </c>
      <c r="AD2719" s="73">
        <v>1</v>
      </c>
      <c r="AE2719" s="1" t="s">
        <v>3412</v>
      </c>
      <c r="AF2719" s="1" t="s">
        <v>1450</v>
      </c>
      <c r="AG2719" s="1" t="s">
        <v>1585</v>
      </c>
      <c r="AI2719" s="2" t="str">
        <f>INDEX('ISO2-ISO3'!$D$1:$D$249, MATCH($N2719, 'ISO2-ISO3'!$C$1:$C$249, 0))</f>
        <v>CHN</v>
      </c>
      <c r="AJ2719" s="2" t="str">
        <f>INDEX('WB Country Groups'!$C$2:$C$219, MATCH($AI2719, 'WB Country Groups'!$B$2:$B$219, 0))</f>
        <v>East Asia &amp; Pacific</v>
      </c>
    </row>
    <row r="2720" spans="1:36">
      <c r="A2720" s="70">
        <v>45169</v>
      </c>
      <c r="B2720" s="70">
        <v>45169</v>
      </c>
      <c r="C2720" s="71">
        <v>892400</v>
      </c>
      <c r="D2720" s="1" t="s">
        <v>11599</v>
      </c>
      <c r="E2720" s="71">
        <v>9193401</v>
      </c>
      <c r="G2720" s="1" t="s">
        <v>11600</v>
      </c>
      <c r="H2720" s="72" t="s">
        <v>11601</v>
      </c>
      <c r="I2720" s="1" t="s">
        <v>11602</v>
      </c>
      <c r="J2720" s="73">
        <v>0.95</v>
      </c>
      <c r="K2720" s="73">
        <v>0.95</v>
      </c>
      <c r="L2720" s="73">
        <v>0.95</v>
      </c>
      <c r="M2720" s="1">
        <v>1</v>
      </c>
      <c r="N2720" s="1" t="s">
        <v>1199</v>
      </c>
      <c r="O2720" s="1" t="s">
        <v>1455</v>
      </c>
      <c r="P2720" s="1">
        <v>25301040</v>
      </c>
      <c r="Q2720" s="73">
        <v>219966059</v>
      </c>
      <c r="R2720" s="74">
        <v>13.002000000000001</v>
      </c>
      <c r="S2720" s="1" t="s">
        <v>1456</v>
      </c>
      <c r="T2720" s="75">
        <v>0.92136177270005104</v>
      </c>
      <c r="U2720" s="76">
        <v>2948894608.6833401</v>
      </c>
      <c r="V2720" s="77">
        <v>2948894608.6833401</v>
      </c>
      <c r="W2720" s="77">
        <v>3104099588.0877199</v>
      </c>
      <c r="X2720" s="76">
        <v>4.6228900922000004E-3</v>
      </c>
      <c r="Y2720" s="71">
        <v>0</v>
      </c>
      <c r="Z2720" s="71">
        <v>1</v>
      </c>
      <c r="AA2720" s="71">
        <v>0</v>
      </c>
      <c r="AB2720" s="71">
        <v>0</v>
      </c>
      <c r="AC2720" s="73">
        <v>0</v>
      </c>
      <c r="AD2720" s="73">
        <v>1</v>
      </c>
      <c r="AE2720" s="1" t="s">
        <v>1485</v>
      </c>
      <c r="AF2720" s="1" t="s">
        <v>1450</v>
      </c>
      <c r="AG2720" s="1" t="s">
        <v>1451</v>
      </c>
      <c r="AI2720" s="2" t="str">
        <f>INDEX('ISO2-ISO3'!$D$1:$D$249, MATCH($N2720, 'ISO2-ISO3'!$C$1:$C$249, 0))</f>
        <v>NLD</v>
      </c>
      <c r="AJ2720" s="2" t="str">
        <f>INDEX('WB Country Groups'!$C$2:$C$219, MATCH($AI2720, 'WB Country Groups'!$B$2:$B$219, 0))</f>
        <v>Europe &amp; Central Asia</v>
      </c>
    </row>
    <row r="2721" spans="1:36">
      <c r="A2721" s="70">
        <v>45169</v>
      </c>
      <c r="B2721" s="70">
        <v>45169</v>
      </c>
      <c r="C2721" s="71">
        <v>892400</v>
      </c>
      <c r="D2721" s="1" t="s">
        <v>11603</v>
      </c>
      <c r="E2721" s="71">
        <v>9194401</v>
      </c>
      <c r="F2721" s="1" t="s">
        <v>11604</v>
      </c>
      <c r="G2721" s="1" t="s">
        <v>11605</v>
      </c>
      <c r="H2721" s="72" t="s">
        <v>11606</v>
      </c>
      <c r="I2721" s="1" t="s">
        <v>11607</v>
      </c>
      <c r="J2721" s="73">
        <v>1</v>
      </c>
      <c r="K2721" s="73">
        <v>1</v>
      </c>
      <c r="L2721" s="73">
        <v>1</v>
      </c>
      <c r="M2721" s="1">
        <v>1</v>
      </c>
      <c r="N2721" s="1" t="s">
        <v>1375</v>
      </c>
      <c r="O2721" s="1" t="s">
        <v>1692</v>
      </c>
      <c r="P2721" s="1">
        <v>50201010</v>
      </c>
      <c r="Q2721" s="73">
        <v>444040336</v>
      </c>
      <c r="R2721" s="74">
        <v>80.03</v>
      </c>
      <c r="S2721" s="1" t="s">
        <v>1448</v>
      </c>
      <c r="T2721" s="75">
        <v>1</v>
      </c>
      <c r="U2721" s="76">
        <v>35536548090.080002</v>
      </c>
      <c r="V2721" s="77">
        <v>35536548090.080002</v>
      </c>
      <c r="W2721" s="77">
        <v>39075726784.580002</v>
      </c>
      <c r="X2721" s="76">
        <v>5.5709537937699997E-2</v>
      </c>
      <c r="Y2721" s="71">
        <v>0</v>
      </c>
      <c r="Z2721" s="71">
        <v>1</v>
      </c>
      <c r="AA2721" s="71">
        <v>0</v>
      </c>
      <c r="AB2721" s="71">
        <v>0</v>
      </c>
      <c r="AC2721" s="73">
        <v>0</v>
      </c>
      <c r="AD2721" s="73">
        <v>1</v>
      </c>
      <c r="AE2721" s="1" t="s">
        <v>10552</v>
      </c>
      <c r="AF2721" s="1" t="s">
        <v>1450</v>
      </c>
      <c r="AG2721" s="1" t="s">
        <v>1585</v>
      </c>
      <c r="AI2721" s="2" t="str">
        <f>INDEX('ISO2-ISO3'!$D$1:$D$249, MATCH($N2721, 'ISO2-ISO3'!$C$1:$C$249, 0))</f>
        <v>USA</v>
      </c>
      <c r="AJ2721" s="2" t="str">
        <f>INDEX('WB Country Groups'!$C$2:$C$219, MATCH($AI2721, 'WB Country Groups'!$B$2:$B$219, 0))</f>
        <v>North America</v>
      </c>
    </row>
    <row r="2722" spans="1:36">
      <c r="A2722" s="70">
        <v>45169</v>
      </c>
      <c r="B2722" s="70">
        <v>45169</v>
      </c>
      <c r="C2722" s="71">
        <v>892400</v>
      </c>
      <c r="D2722" s="1" t="s">
        <v>11608</v>
      </c>
      <c r="E2722" s="71">
        <v>9203402</v>
      </c>
      <c r="G2722" s="1" t="s">
        <v>11609</v>
      </c>
      <c r="H2722" s="72" t="s">
        <v>11610</v>
      </c>
      <c r="I2722" s="1" t="s">
        <v>11611</v>
      </c>
      <c r="J2722" s="73">
        <v>0.35</v>
      </c>
      <c r="K2722" s="73">
        <v>0.3</v>
      </c>
      <c r="L2722" s="73">
        <v>0.06</v>
      </c>
      <c r="M2722" s="1">
        <v>0.2</v>
      </c>
      <c r="N2722" s="1" t="s">
        <v>975</v>
      </c>
      <c r="O2722" s="1" t="s">
        <v>1462</v>
      </c>
      <c r="P2722" s="1">
        <v>15103020</v>
      </c>
      <c r="Q2722" s="73">
        <v>930513553</v>
      </c>
      <c r="R2722" s="74">
        <v>24.13</v>
      </c>
      <c r="S2722" s="1" t="s">
        <v>3323</v>
      </c>
      <c r="T2722" s="75">
        <v>7.2785000000000002</v>
      </c>
      <c r="U2722" s="76">
        <v>185092741.91569701</v>
      </c>
      <c r="V2722" s="77">
        <v>185092741.91569701</v>
      </c>
      <c r="W2722" s="77">
        <v>3079928127.33395</v>
      </c>
      <c r="X2722" s="76">
        <v>2.9016411779999999E-4</v>
      </c>
      <c r="Y2722" s="71">
        <v>0</v>
      </c>
      <c r="Z2722" s="71">
        <v>1</v>
      </c>
      <c r="AA2722" s="71">
        <v>0</v>
      </c>
      <c r="AB2722" s="71">
        <v>0</v>
      </c>
      <c r="AC2722" s="73">
        <v>1</v>
      </c>
      <c r="AD2722" s="73">
        <v>0</v>
      </c>
      <c r="AE2722" s="1" t="s">
        <v>3412</v>
      </c>
      <c r="AF2722" s="1" t="s">
        <v>1450</v>
      </c>
      <c r="AG2722" s="1" t="s">
        <v>1585</v>
      </c>
      <c r="AI2722" s="2" t="str">
        <f>INDEX('ISO2-ISO3'!$D$1:$D$249, MATCH($N2722, 'ISO2-ISO3'!$C$1:$C$249, 0))</f>
        <v>CHN</v>
      </c>
      <c r="AJ2722" s="2" t="str">
        <f>INDEX('WB Country Groups'!$C$2:$C$219, MATCH($AI2722, 'WB Country Groups'!$B$2:$B$219, 0))</f>
        <v>East Asia &amp; Pacific</v>
      </c>
    </row>
    <row r="2723" spans="1:36">
      <c r="A2723" s="70">
        <v>45169</v>
      </c>
      <c r="B2723" s="70">
        <v>45169</v>
      </c>
      <c r="C2723" s="71">
        <v>892400</v>
      </c>
      <c r="D2723" s="1" t="s">
        <v>11612</v>
      </c>
      <c r="E2723" s="71">
        <v>9209601</v>
      </c>
      <c r="G2723" s="1" t="s">
        <v>11613</v>
      </c>
      <c r="H2723" s="72" t="s">
        <v>11614</v>
      </c>
      <c r="I2723" s="1" t="s">
        <v>11615</v>
      </c>
      <c r="J2723" s="73">
        <v>0.35</v>
      </c>
      <c r="K2723" s="73">
        <v>0.35</v>
      </c>
      <c r="L2723" s="73">
        <v>0.35</v>
      </c>
      <c r="M2723" s="1">
        <v>1</v>
      </c>
      <c r="N2723" s="1" t="s">
        <v>1097</v>
      </c>
      <c r="O2723" s="1" t="s">
        <v>1499</v>
      </c>
      <c r="P2723" s="1">
        <v>30201030</v>
      </c>
      <c r="Q2723" s="73">
        <v>1299116064</v>
      </c>
      <c r="R2723" s="74">
        <v>899.5</v>
      </c>
      <c r="S2723" s="1" t="s">
        <v>3305</v>
      </c>
      <c r="T2723" s="75">
        <v>82.786249999999995</v>
      </c>
      <c r="U2723" s="76">
        <v>4940364068.2939501</v>
      </c>
      <c r="V2723" s="77">
        <v>4940364068.2939501</v>
      </c>
      <c r="W2723" s="77">
        <v>14115325909.411301</v>
      </c>
      <c r="X2723" s="76">
        <v>7.7448546434999996E-3</v>
      </c>
      <c r="Y2723" s="71">
        <v>0</v>
      </c>
      <c r="Z2723" s="71">
        <v>1</v>
      </c>
      <c r="AA2723" s="71">
        <v>0</v>
      </c>
      <c r="AB2723" s="71">
        <v>0</v>
      </c>
      <c r="AC2723" s="73">
        <v>0</v>
      </c>
      <c r="AD2723" s="73">
        <v>1</v>
      </c>
      <c r="AE2723" s="1" t="s">
        <v>3306</v>
      </c>
      <c r="AF2723" s="1" t="s">
        <v>1450</v>
      </c>
      <c r="AG2723" s="1" t="s">
        <v>1451</v>
      </c>
      <c r="AI2723" s="2" t="str">
        <f>INDEX('ISO2-ISO3'!$D$1:$D$249, MATCH($N2723, 'ISO2-ISO3'!$C$1:$C$249, 0))</f>
        <v>IND</v>
      </c>
      <c r="AJ2723" s="2" t="str">
        <f>INDEX('WB Country Groups'!$C$2:$C$219, MATCH($AI2723, 'WB Country Groups'!$B$2:$B$219, 0))</f>
        <v>South Asia</v>
      </c>
    </row>
    <row r="2724" spans="1:36">
      <c r="A2724" s="70">
        <v>45169</v>
      </c>
      <c r="B2724" s="70">
        <v>45169</v>
      </c>
      <c r="C2724" s="71">
        <v>892400</v>
      </c>
      <c r="D2724" s="1" t="s">
        <v>11616</v>
      </c>
      <c r="E2724" s="71">
        <v>9211102</v>
      </c>
      <c r="G2724" s="1" t="s">
        <v>11617</v>
      </c>
      <c r="H2724" s="72" t="s">
        <v>11618</v>
      </c>
      <c r="I2724" s="1" t="s">
        <v>11619</v>
      </c>
      <c r="J2724" s="73">
        <v>0.6</v>
      </c>
      <c r="K2724" s="73">
        <v>0.3</v>
      </c>
      <c r="L2724" s="73">
        <v>0.06</v>
      </c>
      <c r="M2724" s="1">
        <v>0.2</v>
      </c>
      <c r="N2724" s="1" t="s">
        <v>975</v>
      </c>
      <c r="O2724" s="1" t="s">
        <v>1447</v>
      </c>
      <c r="P2724" s="1">
        <v>35202010</v>
      </c>
      <c r="Q2724" s="73">
        <v>342363585</v>
      </c>
      <c r="R2724" s="74">
        <v>133.05000000000001</v>
      </c>
      <c r="S2724" s="1" t="s">
        <v>3323</v>
      </c>
      <c r="T2724" s="75">
        <v>7.2785000000000002</v>
      </c>
      <c r="U2724" s="76">
        <v>375501614.21377999</v>
      </c>
      <c r="V2724" s="77">
        <v>375501614.21377999</v>
      </c>
      <c r="W2724" s="77">
        <v>6595466048.9344997</v>
      </c>
      <c r="X2724" s="76">
        <v>5.8866216749999998E-4</v>
      </c>
      <c r="Y2724" s="71">
        <v>1</v>
      </c>
      <c r="Z2724" s="71">
        <v>0</v>
      </c>
      <c r="AA2724" s="71">
        <v>0</v>
      </c>
      <c r="AB2724" s="71">
        <v>0</v>
      </c>
      <c r="AC2724" s="73">
        <v>0</v>
      </c>
      <c r="AD2724" s="73">
        <v>1</v>
      </c>
      <c r="AE2724" s="1" t="s">
        <v>3412</v>
      </c>
      <c r="AF2724" s="1" t="s">
        <v>1450</v>
      </c>
      <c r="AG2724" s="1" t="s">
        <v>1585</v>
      </c>
      <c r="AI2724" s="2" t="str">
        <f>INDEX('ISO2-ISO3'!$D$1:$D$249, MATCH($N2724, 'ISO2-ISO3'!$C$1:$C$249, 0))</f>
        <v>CHN</v>
      </c>
      <c r="AJ2724" s="2" t="str">
        <f>INDEX('WB Country Groups'!$C$2:$C$219, MATCH($AI2724, 'WB Country Groups'!$B$2:$B$219, 0))</f>
        <v>East Asia &amp; Pacific</v>
      </c>
    </row>
    <row r="2725" spans="1:36">
      <c r="A2725" s="70">
        <v>45169</v>
      </c>
      <c r="B2725" s="70">
        <v>45169</v>
      </c>
      <c r="C2725" s="71">
        <v>892400</v>
      </c>
      <c r="D2725" s="1" t="s">
        <v>11620</v>
      </c>
      <c r="E2725" s="71">
        <v>9213001</v>
      </c>
      <c r="G2725" s="1" t="s">
        <v>11621</v>
      </c>
      <c r="H2725" s="72" t="s">
        <v>11622</v>
      </c>
      <c r="I2725" s="1" t="s">
        <v>11623</v>
      </c>
      <c r="J2725" s="73">
        <v>0.6</v>
      </c>
      <c r="K2725" s="73">
        <v>0.6</v>
      </c>
      <c r="L2725" s="73">
        <v>0.6</v>
      </c>
      <c r="M2725" s="1">
        <v>1</v>
      </c>
      <c r="N2725" s="1" t="s">
        <v>1322</v>
      </c>
      <c r="O2725" s="1" t="s">
        <v>1692</v>
      </c>
      <c r="P2725" s="1">
        <v>50202020</v>
      </c>
      <c r="Q2725" s="73">
        <v>1272443893</v>
      </c>
      <c r="R2725" s="74">
        <v>26.55</v>
      </c>
      <c r="S2725" s="1" t="s">
        <v>1613</v>
      </c>
      <c r="T2725" s="75">
        <v>10.9499</v>
      </c>
      <c r="U2725" s="76">
        <v>1851161308.8238201</v>
      </c>
      <c r="V2725" s="77">
        <v>1851161308.8238201</v>
      </c>
      <c r="W2725" s="77">
        <v>3247233265.4955802</v>
      </c>
      <c r="X2725" s="76">
        <v>2.90200784E-3</v>
      </c>
      <c r="Y2725" s="71">
        <v>0</v>
      </c>
      <c r="Z2725" s="71">
        <v>1</v>
      </c>
      <c r="AA2725" s="71">
        <v>0</v>
      </c>
      <c r="AB2725" s="71">
        <v>0</v>
      </c>
      <c r="AC2725" s="73">
        <v>1</v>
      </c>
      <c r="AD2725" s="73">
        <v>0</v>
      </c>
      <c r="AE2725" s="1" t="s">
        <v>1614</v>
      </c>
      <c r="AF2725" s="1" t="s">
        <v>1450</v>
      </c>
      <c r="AG2725" s="1" t="s">
        <v>1619</v>
      </c>
      <c r="AI2725" s="2" t="str">
        <f>INDEX('ISO2-ISO3'!$D$1:$D$249, MATCH($N2725, 'ISO2-ISO3'!$C$1:$C$249, 0))</f>
        <v>SWE</v>
      </c>
      <c r="AJ2725" s="2" t="str">
        <f>INDEX('WB Country Groups'!$C$2:$C$219, MATCH($AI2725, 'WB Country Groups'!$B$2:$B$219, 0))</f>
        <v>Europe &amp; Central Asia</v>
      </c>
    </row>
    <row r="2726" spans="1:36">
      <c r="A2726" s="70">
        <v>45169</v>
      </c>
      <c r="B2726" s="70">
        <v>45169</v>
      </c>
      <c r="C2726" s="71">
        <v>892400</v>
      </c>
      <c r="D2726" s="1" t="s">
        <v>11624</v>
      </c>
      <c r="E2726" s="71">
        <v>9214201</v>
      </c>
      <c r="G2726" s="1" t="s">
        <v>11625</v>
      </c>
      <c r="H2726" s="72" t="s">
        <v>11626</v>
      </c>
      <c r="I2726" s="1" t="s">
        <v>11627</v>
      </c>
      <c r="J2726" s="73">
        <v>0.65</v>
      </c>
      <c r="K2726" s="73">
        <v>0.65</v>
      </c>
      <c r="L2726" s="73">
        <v>0.65</v>
      </c>
      <c r="M2726" s="1">
        <v>1</v>
      </c>
      <c r="N2726" s="1" t="s">
        <v>975</v>
      </c>
      <c r="O2726" s="1" t="s">
        <v>1474</v>
      </c>
      <c r="P2726" s="1">
        <v>45102030</v>
      </c>
      <c r="Q2726" s="73">
        <v>1456842656</v>
      </c>
      <c r="R2726" s="74">
        <v>11.32</v>
      </c>
      <c r="S2726" s="1" t="s">
        <v>1565</v>
      </c>
      <c r="T2726" s="75">
        <v>7.8417500000000002</v>
      </c>
      <c r="U2726" s="76">
        <v>1366971436.5859699</v>
      </c>
      <c r="V2726" s="77">
        <v>1366971436.5859699</v>
      </c>
      <c r="W2726" s="77">
        <v>2200603369.0745101</v>
      </c>
      <c r="X2726" s="76">
        <v>2.1429584807000001E-3</v>
      </c>
      <c r="Y2726" s="71">
        <v>0</v>
      </c>
      <c r="Z2726" s="71">
        <v>1</v>
      </c>
      <c r="AA2726" s="71">
        <v>0</v>
      </c>
      <c r="AB2726" s="71">
        <v>0</v>
      </c>
      <c r="AC2726" s="73">
        <v>1</v>
      </c>
      <c r="AD2726" s="73">
        <v>0</v>
      </c>
      <c r="AE2726" s="1" t="s">
        <v>1566</v>
      </c>
      <c r="AF2726" s="1" t="s">
        <v>1450</v>
      </c>
      <c r="AG2726" s="1" t="s">
        <v>3300</v>
      </c>
      <c r="AI2726" s="2" t="str">
        <f>INDEX('ISO2-ISO3'!$D$1:$D$249, MATCH($N2726, 'ISO2-ISO3'!$C$1:$C$249, 0))</f>
        <v>CHN</v>
      </c>
      <c r="AJ2726" s="2" t="str">
        <f>INDEX('WB Country Groups'!$C$2:$C$219, MATCH($AI2726, 'WB Country Groups'!$B$2:$B$219, 0))</f>
        <v>East Asia &amp; Pacific</v>
      </c>
    </row>
    <row r="2727" spans="1:36">
      <c r="A2727" s="70">
        <v>45169</v>
      </c>
      <c r="B2727" s="70">
        <v>45169</v>
      </c>
      <c r="C2727" s="71">
        <v>892400</v>
      </c>
      <c r="D2727" s="1" t="s">
        <v>11628</v>
      </c>
      <c r="E2727" s="71">
        <v>9221404</v>
      </c>
      <c r="G2727" s="1" t="s">
        <v>11629</v>
      </c>
      <c r="H2727" s="72" t="s">
        <v>11630</v>
      </c>
      <c r="I2727" s="1" t="s">
        <v>11631</v>
      </c>
      <c r="J2727" s="73">
        <v>0.2</v>
      </c>
      <c r="K2727" s="73">
        <v>0.2</v>
      </c>
      <c r="L2727" s="73">
        <v>0.04</v>
      </c>
      <c r="M2727" s="1">
        <v>0.2</v>
      </c>
      <c r="N2727" s="1" t="s">
        <v>975</v>
      </c>
      <c r="O2727" s="1" t="s">
        <v>1484</v>
      </c>
      <c r="P2727" s="1">
        <v>40203020</v>
      </c>
      <c r="Q2727" s="73">
        <v>6495671035</v>
      </c>
      <c r="R2727" s="74">
        <v>25.78</v>
      </c>
      <c r="S2727" s="1" t="s">
        <v>3323</v>
      </c>
      <c r="T2727" s="75">
        <v>7.2785000000000002</v>
      </c>
      <c r="U2727" s="76">
        <v>920290715.29738295</v>
      </c>
      <c r="V2727" s="77">
        <v>920290715.29738295</v>
      </c>
      <c r="W2727" s="77">
        <v>24313098573.091599</v>
      </c>
      <c r="X2727" s="76">
        <v>1.4427110474000001E-3</v>
      </c>
      <c r="Y2727" s="71">
        <v>1</v>
      </c>
      <c r="Z2727" s="71">
        <v>0</v>
      </c>
      <c r="AA2727" s="71">
        <v>0</v>
      </c>
      <c r="AB2727" s="71">
        <v>0</v>
      </c>
      <c r="AC2727" s="73">
        <v>0</v>
      </c>
      <c r="AD2727" s="73">
        <v>1</v>
      </c>
      <c r="AE2727" s="1" t="s">
        <v>3324</v>
      </c>
      <c r="AF2727" s="1" t="s">
        <v>1450</v>
      </c>
      <c r="AG2727" s="1" t="s">
        <v>1585</v>
      </c>
      <c r="AI2727" s="2" t="str">
        <f>INDEX('ISO2-ISO3'!$D$1:$D$249, MATCH($N2727, 'ISO2-ISO3'!$C$1:$C$249, 0))</f>
        <v>CHN</v>
      </c>
      <c r="AJ2727" s="2" t="str">
        <f>INDEX('WB Country Groups'!$C$2:$C$219, MATCH($AI2727, 'WB Country Groups'!$B$2:$B$219, 0))</f>
        <v>East Asia &amp; Pacific</v>
      </c>
    </row>
    <row r="2728" spans="1:36">
      <c r="A2728" s="70">
        <v>45169</v>
      </c>
      <c r="B2728" s="70">
        <v>45169</v>
      </c>
      <c r="C2728" s="71">
        <v>892400</v>
      </c>
      <c r="D2728" s="1" t="s">
        <v>11632</v>
      </c>
      <c r="E2728" s="71">
        <v>9221702</v>
      </c>
      <c r="G2728" s="1" t="s">
        <v>11633</v>
      </c>
      <c r="H2728" s="72" t="s">
        <v>11634</v>
      </c>
      <c r="I2728" s="1" t="s">
        <v>11635</v>
      </c>
      <c r="J2728" s="73">
        <v>0.4</v>
      </c>
      <c r="K2728" s="73">
        <v>0.3</v>
      </c>
      <c r="L2728" s="73">
        <v>0.06</v>
      </c>
      <c r="M2728" s="1">
        <v>0.2</v>
      </c>
      <c r="N2728" s="1" t="s">
        <v>975</v>
      </c>
      <c r="O2728" s="1" t="s">
        <v>1467</v>
      </c>
      <c r="P2728" s="1">
        <v>20106020</v>
      </c>
      <c r="Q2728" s="73">
        <v>1031020000</v>
      </c>
      <c r="R2728" s="74">
        <v>16.149999999999999</v>
      </c>
      <c r="S2728" s="1" t="s">
        <v>3323</v>
      </c>
      <c r="T2728" s="75">
        <v>7.2785000000000002</v>
      </c>
      <c r="U2728" s="76">
        <v>137261575.87415001</v>
      </c>
      <c r="V2728" s="77">
        <v>137261575.87415001</v>
      </c>
      <c r="W2728" s="77">
        <v>2284021426.0239801</v>
      </c>
      <c r="X2728" s="76">
        <v>2.1518069090000001E-4</v>
      </c>
      <c r="Y2728" s="71">
        <v>0</v>
      </c>
      <c r="Z2728" s="71">
        <v>1</v>
      </c>
      <c r="AA2728" s="71">
        <v>0</v>
      </c>
      <c r="AB2728" s="71">
        <v>0</v>
      </c>
      <c r="AC2728" s="73">
        <v>0</v>
      </c>
      <c r="AD2728" s="73">
        <v>1</v>
      </c>
      <c r="AE2728" s="1" t="s">
        <v>3324</v>
      </c>
      <c r="AF2728" s="1" t="s">
        <v>1450</v>
      </c>
      <c r="AG2728" s="1" t="s">
        <v>1585</v>
      </c>
      <c r="AI2728" s="2" t="str">
        <f>INDEX('ISO2-ISO3'!$D$1:$D$249, MATCH($N2728, 'ISO2-ISO3'!$C$1:$C$249, 0))</f>
        <v>CHN</v>
      </c>
      <c r="AJ2728" s="2" t="str">
        <f>INDEX('WB Country Groups'!$C$2:$C$219, MATCH($AI2728, 'WB Country Groups'!$B$2:$B$219, 0))</f>
        <v>East Asia &amp; Pacific</v>
      </c>
    </row>
    <row r="2729" spans="1:36">
      <c r="A2729" s="70">
        <v>45169</v>
      </c>
      <c r="B2729" s="70">
        <v>45169</v>
      </c>
      <c r="C2729" s="71">
        <v>892400</v>
      </c>
      <c r="D2729" s="1" t="s">
        <v>11636</v>
      </c>
      <c r="E2729" s="71">
        <v>9221801</v>
      </c>
      <c r="G2729" s="1" t="s">
        <v>11637</v>
      </c>
      <c r="H2729" s="72" t="s">
        <v>11638</v>
      </c>
      <c r="I2729" s="1" t="s">
        <v>11639</v>
      </c>
      <c r="J2729" s="73">
        <v>0.35</v>
      </c>
      <c r="K2729" s="73">
        <v>0.35</v>
      </c>
      <c r="L2729" s="73">
        <v>0.35</v>
      </c>
      <c r="M2729" s="1">
        <v>1</v>
      </c>
      <c r="N2729" s="1" t="s">
        <v>1330</v>
      </c>
      <c r="O2729" s="1" t="s">
        <v>1467</v>
      </c>
      <c r="P2729" s="1">
        <v>20305020</v>
      </c>
      <c r="Q2729" s="73">
        <v>5628293000</v>
      </c>
      <c r="R2729" s="74">
        <v>29.75</v>
      </c>
      <c r="S2729" s="1" t="s">
        <v>3111</v>
      </c>
      <c r="T2729" s="75">
        <v>31.846499999999999</v>
      </c>
      <c r="U2729" s="76">
        <v>1840221087.4821401</v>
      </c>
      <c r="V2729" s="77">
        <v>1840221087.4821401</v>
      </c>
      <c r="W2729" s="77">
        <v>5257774535.6632605</v>
      </c>
      <c r="X2729" s="76">
        <v>2.8848571962E-3</v>
      </c>
      <c r="Y2729" s="71">
        <v>0</v>
      </c>
      <c r="Z2729" s="71">
        <v>1</v>
      </c>
      <c r="AA2729" s="71">
        <v>0</v>
      </c>
      <c r="AB2729" s="71">
        <v>0</v>
      </c>
      <c r="AC2729" s="73">
        <v>0.65</v>
      </c>
      <c r="AD2729" s="73">
        <v>0.35</v>
      </c>
      <c r="AE2729" s="1" t="s">
        <v>3112</v>
      </c>
      <c r="AF2729" s="1" t="s">
        <v>1450</v>
      </c>
      <c r="AG2729" s="1" t="s">
        <v>1451</v>
      </c>
      <c r="AI2729" s="2" t="str">
        <f>INDEX('ISO2-ISO3'!$D$1:$D$249, MATCH($N2729, 'ISO2-ISO3'!$C$1:$C$249, 0))</f>
        <v>TWN</v>
      </c>
      <c r="AJ2729" s="2" t="str">
        <f>INDEX('WB Country Groups'!$C$2:$C$219, MATCH($AI2729, 'WB Country Groups'!$B$2:$B$219, 0))</f>
        <v>East Asia &amp; Pacific</v>
      </c>
    </row>
    <row r="2730" spans="1:36">
      <c r="A2730" s="70">
        <v>45169</v>
      </c>
      <c r="B2730" s="70">
        <v>45169</v>
      </c>
      <c r="C2730" s="71">
        <v>892400</v>
      </c>
      <c r="D2730" s="1" t="s">
        <v>11640</v>
      </c>
      <c r="E2730" s="71">
        <v>9235401</v>
      </c>
      <c r="F2730" s="1" t="s">
        <v>11641</v>
      </c>
      <c r="G2730" s="1" t="s">
        <v>11642</v>
      </c>
      <c r="H2730" s="72" t="s">
        <v>11643</v>
      </c>
      <c r="I2730" s="1" t="s">
        <v>11644</v>
      </c>
      <c r="J2730" s="73">
        <v>1</v>
      </c>
      <c r="K2730" s="73">
        <v>1</v>
      </c>
      <c r="L2730" s="73">
        <v>1</v>
      </c>
      <c r="M2730" s="1">
        <v>1</v>
      </c>
      <c r="N2730" s="1" t="s">
        <v>1375</v>
      </c>
      <c r="O2730" s="1" t="s">
        <v>1564</v>
      </c>
      <c r="P2730" s="1">
        <v>60106020</v>
      </c>
      <c r="Q2730" s="73">
        <v>611860563</v>
      </c>
      <c r="R2730" s="74">
        <v>34.090000000000003</v>
      </c>
      <c r="S2730" s="1" t="s">
        <v>1448</v>
      </c>
      <c r="T2730" s="75">
        <v>1</v>
      </c>
      <c r="U2730" s="76">
        <v>20858326592.669998</v>
      </c>
      <c r="V2730" s="77">
        <v>20858326592.669998</v>
      </c>
      <c r="W2730" s="77">
        <v>20858326592.669998</v>
      </c>
      <c r="X2730" s="76">
        <v>3.26989479587E-2</v>
      </c>
      <c r="Y2730" s="71">
        <v>0</v>
      </c>
      <c r="Z2730" s="71">
        <v>1</v>
      </c>
      <c r="AA2730" s="71">
        <v>0</v>
      </c>
      <c r="AB2730" s="71">
        <v>0</v>
      </c>
      <c r="AC2730" s="73">
        <v>1</v>
      </c>
      <c r="AD2730" s="73">
        <v>0</v>
      </c>
      <c r="AE2730" s="1" t="s">
        <v>1449</v>
      </c>
      <c r="AF2730" s="1" t="s">
        <v>1450</v>
      </c>
      <c r="AG2730" s="1" t="s">
        <v>1451</v>
      </c>
      <c r="AI2730" s="2" t="str">
        <f>INDEX('ISO2-ISO3'!$D$1:$D$249, MATCH($N2730, 'ISO2-ISO3'!$C$1:$C$249, 0))</f>
        <v>USA</v>
      </c>
      <c r="AJ2730" s="2" t="str">
        <f>INDEX('WB Country Groups'!$C$2:$C$219, MATCH($AI2730, 'WB Country Groups'!$B$2:$B$219, 0))</f>
        <v>North America</v>
      </c>
    </row>
    <row r="2731" spans="1:36">
      <c r="A2731" s="70">
        <v>45169</v>
      </c>
      <c r="B2731" s="70">
        <v>45169</v>
      </c>
      <c r="C2731" s="71">
        <v>892400</v>
      </c>
      <c r="D2731" s="1" t="s">
        <v>11645</v>
      </c>
      <c r="E2731" s="71">
        <v>9247401</v>
      </c>
      <c r="F2731" s="1" t="s">
        <v>11646</v>
      </c>
      <c r="G2731" s="1" t="s">
        <v>11647</v>
      </c>
      <c r="H2731" s="72" t="s">
        <v>11648</v>
      </c>
      <c r="I2731" s="1" t="s">
        <v>11649</v>
      </c>
      <c r="J2731" s="73">
        <v>0.75</v>
      </c>
      <c r="K2731" s="73">
        <v>0.75</v>
      </c>
      <c r="L2731" s="73">
        <v>0.75</v>
      </c>
      <c r="M2731" s="1">
        <v>1</v>
      </c>
      <c r="N2731" s="1" t="s">
        <v>1375</v>
      </c>
      <c r="O2731" s="1" t="s">
        <v>1692</v>
      </c>
      <c r="P2731" s="1">
        <v>50203010</v>
      </c>
      <c r="Q2731" s="73">
        <v>1327186321</v>
      </c>
      <c r="R2731" s="74">
        <v>10.35</v>
      </c>
      <c r="S2731" s="1" t="s">
        <v>1448</v>
      </c>
      <c r="T2731" s="75">
        <v>1</v>
      </c>
      <c r="U2731" s="76">
        <v>10302283816.762501</v>
      </c>
      <c r="V2731" s="77">
        <v>10302283816.762501</v>
      </c>
      <c r="W2731" s="77">
        <v>16368025457.25</v>
      </c>
      <c r="X2731" s="76">
        <v>1.6150568976999999E-2</v>
      </c>
      <c r="Y2731" s="71">
        <v>0</v>
      </c>
      <c r="Z2731" s="71">
        <v>1</v>
      </c>
      <c r="AA2731" s="71">
        <v>0</v>
      </c>
      <c r="AB2731" s="71">
        <v>0</v>
      </c>
      <c r="AC2731" s="73">
        <v>0</v>
      </c>
      <c r="AD2731" s="73">
        <v>1</v>
      </c>
      <c r="AE2731" s="1" t="s">
        <v>1449</v>
      </c>
      <c r="AF2731" s="1" t="s">
        <v>1450</v>
      </c>
      <c r="AG2731" s="1" t="s">
        <v>1585</v>
      </c>
      <c r="AI2731" s="2" t="str">
        <f>INDEX('ISO2-ISO3'!$D$1:$D$249, MATCH($N2731, 'ISO2-ISO3'!$C$1:$C$249, 0))</f>
        <v>USA</v>
      </c>
      <c r="AJ2731" s="2" t="str">
        <f>INDEX('WB Country Groups'!$C$2:$C$219, MATCH($AI2731, 'WB Country Groups'!$B$2:$B$219, 0))</f>
        <v>North America</v>
      </c>
    </row>
    <row r="2732" spans="1:36">
      <c r="A2732" s="70">
        <v>45169</v>
      </c>
      <c r="B2732" s="70">
        <v>45169</v>
      </c>
      <c r="C2732" s="71">
        <v>892400</v>
      </c>
      <c r="D2732" s="1" t="s">
        <v>11650</v>
      </c>
      <c r="E2732" s="71">
        <v>9257002</v>
      </c>
      <c r="G2732" s="1" t="s">
        <v>11651</v>
      </c>
      <c r="H2732" s="72" t="s">
        <v>11652</v>
      </c>
      <c r="I2732" s="1" t="s">
        <v>11653</v>
      </c>
      <c r="J2732" s="73">
        <v>0.55000000000000004</v>
      </c>
      <c r="K2732" s="73">
        <v>0.3</v>
      </c>
      <c r="L2732" s="73">
        <v>0.06</v>
      </c>
      <c r="M2732" s="1">
        <v>0.2</v>
      </c>
      <c r="N2732" s="1" t="s">
        <v>975</v>
      </c>
      <c r="O2732" s="1" t="s">
        <v>1692</v>
      </c>
      <c r="P2732" s="1">
        <v>50202020</v>
      </c>
      <c r="Q2732" s="73">
        <v>71866082</v>
      </c>
      <c r="R2732" s="74">
        <v>417.7</v>
      </c>
      <c r="S2732" s="1" t="s">
        <v>3323</v>
      </c>
      <c r="T2732" s="75">
        <v>7.2785000000000002</v>
      </c>
      <c r="U2732" s="76">
        <v>247455897.10572201</v>
      </c>
      <c r="V2732" s="77">
        <v>247455897.10572201</v>
      </c>
      <c r="W2732" s="77">
        <v>4117645942.6901898</v>
      </c>
      <c r="X2732" s="76">
        <v>3.8792889089999999E-4</v>
      </c>
      <c r="Y2732" s="71">
        <v>0</v>
      </c>
      <c r="Z2732" s="71">
        <v>1</v>
      </c>
      <c r="AA2732" s="71">
        <v>0</v>
      </c>
      <c r="AB2732" s="71">
        <v>0</v>
      </c>
      <c r="AC2732" s="73">
        <v>1</v>
      </c>
      <c r="AD2732" s="73">
        <v>0</v>
      </c>
      <c r="AE2732" s="1" t="s">
        <v>3324</v>
      </c>
      <c r="AF2732" s="1" t="s">
        <v>1450</v>
      </c>
      <c r="AG2732" s="1" t="s">
        <v>1585</v>
      </c>
      <c r="AI2732" s="2" t="str">
        <f>INDEX('ISO2-ISO3'!$D$1:$D$249, MATCH($N2732, 'ISO2-ISO3'!$C$1:$C$249, 0))</f>
        <v>CHN</v>
      </c>
      <c r="AJ2732" s="2" t="str">
        <f>INDEX('WB Country Groups'!$C$2:$C$219, MATCH($AI2732, 'WB Country Groups'!$B$2:$B$219, 0))</f>
        <v>East Asia &amp; Pacific</v>
      </c>
    </row>
    <row r="2733" spans="1:36">
      <c r="A2733" s="70">
        <v>45169</v>
      </c>
      <c r="B2733" s="70">
        <v>45169</v>
      </c>
      <c r="C2733" s="71">
        <v>892400</v>
      </c>
      <c r="D2733" s="1" t="s">
        <v>11654</v>
      </c>
      <c r="E2733" s="71">
        <v>9259602</v>
      </c>
      <c r="G2733" s="1" t="s">
        <v>11655</v>
      </c>
      <c r="H2733" s="72" t="s">
        <v>11656</v>
      </c>
      <c r="I2733" s="1" t="s">
        <v>11657</v>
      </c>
      <c r="J2733" s="73">
        <v>0.4</v>
      </c>
      <c r="K2733" s="73">
        <v>0.3</v>
      </c>
      <c r="L2733" s="73">
        <v>0.06</v>
      </c>
      <c r="M2733" s="1">
        <v>0.2</v>
      </c>
      <c r="N2733" s="1" t="s">
        <v>975</v>
      </c>
      <c r="O2733" s="1" t="s">
        <v>1474</v>
      </c>
      <c r="P2733" s="1">
        <v>45203015</v>
      </c>
      <c r="Q2733" s="73">
        <v>701239045</v>
      </c>
      <c r="R2733" s="74">
        <v>53.29</v>
      </c>
      <c r="S2733" s="1" t="s">
        <v>3323</v>
      </c>
      <c r="T2733" s="75">
        <v>7.2785000000000002</v>
      </c>
      <c r="U2733" s="76">
        <v>308049972.17599797</v>
      </c>
      <c r="V2733" s="77">
        <v>308049972.17599797</v>
      </c>
      <c r="W2733" s="77">
        <v>5125926409.1588697</v>
      </c>
      <c r="X2733" s="76">
        <v>4.8292033229999998E-4</v>
      </c>
      <c r="Y2733" s="71">
        <v>1</v>
      </c>
      <c r="Z2733" s="71">
        <v>0</v>
      </c>
      <c r="AA2733" s="71">
        <v>0</v>
      </c>
      <c r="AB2733" s="71">
        <v>0</v>
      </c>
      <c r="AC2733" s="73">
        <v>0</v>
      </c>
      <c r="AD2733" s="73">
        <v>1</v>
      </c>
      <c r="AE2733" s="1" t="s">
        <v>3412</v>
      </c>
      <c r="AF2733" s="1" t="s">
        <v>1450</v>
      </c>
      <c r="AG2733" s="1" t="s">
        <v>1585</v>
      </c>
      <c r="AI2733" s="2" t="str">
        <f>INDEX('ISO2-ISO3'!$D$1:$D$249, MATCH($N2733, 'ISO2-ISO3'!$C$1:$C$249, 0))</f>
        <v>CHN</v>
      </c>
      <c r="AJ2733" s="2" t="str">
        <f>INDEX('WB Country Groups'!$C$2:$C$219, MATCH($AI2733, 'WB Country Groups'!$B$2:$B$219, 0))</f>
        <v>East Asia &amp; Pacific</v>
      </c>
    </row>
    <row r="2734" spans="1:36">
      <c r="A2734" s="70">
        <v>45169</v>
      </c>
      <c r="B2734" s="70">
        <v>45169</v>
      </c>
      <c r="C2734" s="71">
        <v>892400</v>
      </c>
      <c r="D2734" s="1" t="s">
        <v>11658</v>
      </c>
      <c r="E2734" s="71">
        <v>9267601</v>
      </c>
      <c r="G2734" s="1" t="s">
        <v>11659</v>
      </c>
      <c r="H2734" s="72" t="s">
        <v>11660</v>
      </c>
      <c r="I2734" s="1" t="s">
        <v>11661</v>
      </c>
      <c r="J2734" s="73">
        <v>0.55000000000000004</v>
      </c>
      <c r="K2734" s="73">
        <v>0.55000000000000004</v>
      </c>
      <c r="L2734" s="73">
        <v>0.55000000000000004</v>
      </c>
      <c r="M2734" s="1">
        <v>1</v>
      </c>
      <c r="N2734" s="1" t="s">
        <v>1129</v>
      </c>
      <c r="O2734" s="1" t="s">
        <v>1541</v>
      </c>
      <c r="P2734" s="1">
        <v>10102030</v>
      </c>
      <c r="Q2734" s="73">
        <v>78993085</v>
      </c>
      <c r="R2734" s="74">
        <v>59100</v>
      </c>
      <c r="S2734" s="1" t="s">
        <v>3451</v>
      </c>
      <c r="T2734" s="75">
        <v>1321.75</v>
      </c>
      <c r="U2734" s="76">
        <v>1942629262.6631401</v>
      </c>
      <c r="V2734" s="77">
        <v>1942629262.6631401</v>
      </c>
      <c r="W2734" s="77">
        <v>3532053204.8420701</v>
      </c>
      <c r="X2734" s="76">
        <v>3.045399298E-3</v>
      </c>
      <c r="Y2734" s="71">
        <v>0</v>
      </c>
      <c r="Z2734" s="71">
        <v>1</v>
      </c>
      <c r="AA2734" s="71">
        <v>0</v>
      </c>
      <c r="AB2734" s="71">
        <v>0</v>
      </c>
      <c r="AC2734" s="73">
        <v>1</v>
      </c>
      <c r="AD2734" s="73">
        <v>0</v>
      </c>
      <c r="AE2734" s="1" t="s">
        <v>3452</v>
      </c>
      <c r="AF2734" s="1" t="s">
        <v>1450</v>
      </c>
      <c r="AG2734" s="1" t="s">
        <v>1451</v>
      </c>
      <c r="AI2734" s="2" t="str">
        <f>INDEX('ISO2-ISO3'!$D$1:$D$249, MATCH($N2734, 'ISO2-ISO3'!$C$1:$C$249, 0))</f>
        <v>KOR</v>
      </c>
      <c r="AJ2734" s="2" t="str">
        <f>INDEX('WB Country Groups'!$C$2:$C$219, MATCH($AI2734, 'WB Country Groups'!$B$2:$B$219, 0))</f>
        <v>East Asia &amp; Pacific</v>
      </c>
    </row>
    <row r="2735" spans="1:36">
      <c r="A2735" s="70">
        <v>45169</v>
      </c>
      <c r="B2735" s="70">
        <v>45169</v>
      </c>
      <c r="C2735" s="71">
        <v>892400</v>
      </c>
      <c r="D2735" s="1" t="s">
        <v>11662</v>
      </c>
      <c r="E2735" s="71">
        <v>9269401</v>
      </c>
      <c r="F2735" s="1" t="s">
        <v>11663</v>
      </c>
      <c r="G2735" s="1" t="s">
        <v>11664</v>
      </c>
      <c r="H2735" s="72" t="s">
        <v>11665</v>
      </c>
      <c r="I2735" s="1" t="s">
        <v>11666</v>
      </c>
      <c r="J2735" s="73">
        <v>1</v>
      </c>
      <c r="K2735" s="73">
        <v>1</v>
      </c>
      <c r="L2735" s="73">
        <v>1</v>
      </c>
      <c r="M2735" s="1">
        <v>1</v>
      </c>
      <c r="N2735" s="1" t="s">
        <v>963</v>
      </c>
      <c r="O2735" s="1" t="s">
        <v>1462</v>
      </c>
      <c r="P2735" s="1">
        <v>15101030</v>
      </c>
      <c r="Q2735" s="73">
        <v>499812648</v>
      </c>
      <c r="R2735" s="74">
        <v>85.59</v>
      </c>
      <c r="S2735" s="1" t="s">
        <v>1493</v>
      </c>
      <c r="T2735" s="75">
        <v>1.3529500000000001</v>
      </c>
      <c r="U2735" s="76">
        <v>31619028450.659698</v>
      </c>
      <c r="V2735" s="77">
        <v>31619028450.659698</v>
      </c>
      <c r="W2735" s="77">
        <v>31619028450.659698</v>
      </c>
      <c r="X2735" s="76">
        <v>4.95681645994E-2</v>
      </c>
      <c r="Y2735" s="71">
        <v>1</v>
      </c>
      <c r="Z2735" s="71">
        <v>0</v>
      </c>
      <c r="AA2735" s="71">
        <v>0</v>
      </c>
      <c r="AB2735" s="71">
        <v>0</v>
      </c>
      <c r="AC2735" s="73">
        <v>1</v>
      </c>
      <c r="AD2735" s="73">
        <v>0</v>
      </c>
      <c r="AE2735" s="1" t="s">
        <v>1494</v>
      </c>
      <c r="AF2735" s="1" t="s">
        <v>1450</v>
      </c>
      <c r="AG2735" s="1" t="s">
        <v>1451</v>
      </c>
      <c r="AI2735" s="2" t="str">
        <f>INDEX('ISO2-ISO3'!$D$1:$D$249, MATCH($N2735, 'ISO2-ISO3'!$C$1:$C$249, 0))</f>
        <v>CAN</v>
      </c>
      <c r="AJ2735" s="2" t="str">
        <f>INDEX('WB Country Groups'!$C$2:$C$219, MATCH($AI2735, 'WB Country Groups'!$B$2:$B$219, 0))</f>
        <v>North America</v>
      </c>
    </row>
    <row r="2736" spans="1:36">
      <c r="A2736" s="70">
        <v>45169</v>
      </c>
      <c r="B2736" s="70">
        <v>45169</v>
      </c>
      <c r="C2736" s="71">
        <v>892400</v>
      </c>
      <c r="D2736" s="1" t="s">
        <v>11667</v>
      </c>
      <c r="E2736" s="71">
        <v>9271402</v>
      </c>
      <c r="G2736" s="1" t="s">
        <v>11668</v>
      </c>
      <c r="H2736" s="72" t="s">
        <v>11669</v>
      </c>
      <c r="I2736" s="1" t="s">
        <v>11670</v>
      </c>
      <c r="J2736" s="73">
        <v>0.25</v>
      </c>
      <c r="K2736" s="73">
        <v>0.25</v>
      </c>
      <c r="L2736" s="73">
        <v>0.05</v>
      </c>
      <c r="M2736" s="1">
        <v>0.2</v>
      </c>
      <c r="N2736" s="1" t="s">
        <v>975</v>
      </c>
      <c r="O2736" s="1" t="s">
        <v>1455</v>
      </c>
      <c r="P2736" s="1">
        <v>25201020</v>
      </c>
      <c r="Q2736" s="73">
        <v>609151948</v>
      </c>
      <c r="R2736" s="74">
        <v>97.91</v>
      </c>
      <c r="S2736" s="1" t="s">
        <v>3323</v>
      </c>
      <c r="T2736" s="75">
        <v>7.2785000000000002</v>
      </c>
      <c r="U2736" s="76">
        <v>409714001.70831901</v>
      </c>
      <c r="V2736" s="77">
        <v>409714001.70831901</v>
      </c>
      <c r="W2736" s="77">
        <v>8181129081.3256102</v>
      </c>
      <c r="X2736" s="76">
        <v>6.4229586009999999E-4</v>
      </c>
      <c r="Y2736" s="71">
        <v>1</v>
      </c>
      <c r="Z2736" s="71">
        <v>0</v>
      </c>
      <c r="AA2736" s="71">
        <v>0</v>
      </c>
      <c r="AB2736" s="71">
        <v>0</v>
      </c>
      <c r="AC2736" s="73">
        <v>0</v>
      </c>
      <c r="AD2736" s="73">
        <v>1</v>
      </c>
      <c r="AE2736" s="1" t="s">
        <v>3324</v>
      </c>
      <c r="AF2736" s="1" t="s">
        <v>1450</v>
      </c>
      <c r="AG2736" s="1" t="s">
        <v>1585</v>
      </c>
      <c r="AI2736" s="2" t="str">
        <f>INDEX('ISO2-ISO3'!$D$1:$D$249, MATCH($N2736, 'ISO2-ISO3'!$C$1:$C$249, 0))</f>
        <v>CHN</v>
      </c>
      <c r="AJ2736" s="2" t="str">
        <f>INDEX('WB Country Groups'!$C$2:$C$219, MATCH($AI2736, 'WB Country Groups'!$B$2:$B$219, 0))</f>
        <v>East Asia &amp; Pacific</v>
      </c>
    </row>
    <row r="2737" spans="1:36">
      <c r="A2737" s="70">
        <v>45169</v>
      </c>
      <c r="B2737" s="70">
        <v>45169</v>
      </c>
      <c r="C2737" s="71">
        <v>892400</v>
      </c>
      <c r="D2737" s="1" t="s">
        <v>11671</v>
      </c>
      <c r="E2737" s="71">
        <v>9277702</v>
      </c>
      <c r="G2737" s="1" t="s">
        <v>11672</v>
      </c>
      <c r="H2737" s="72" t="s">
        <v>11673</v>
      </c>
      <c r="I2737" s="1" t="s">
        <v>11674</v>
      </c>
      <c r="J2737" s="73">
        <v>0.65</v>
      </c>
      <c r="K2737" s="73">
        <v>0.3</v>
      </c>
      <c r="L2737" s="73">
        <v>0.06</v>
      </c>
      <c r="M2737" s="1">
        <v>0.2</v>
      </c>
      <c r="N2737" s="1" t="s">
        <v>975</v>
      </c>
      <c r="O2737" s="1" t="s">
        <v>1499</v>
      </c>
      <c r="P2737" s="1">
        <v>30202030</v>
      </c>
      <c r="Q2737" s="73">
        <v>293294232</v>
      </c>
      <c r="R2737" s="74">
        <v>130.5</v>
      </c>
      <c r="S2737" s="1" t="s">
        <v>3323</v>
      </c>
      <c r="T2737" s="75">
        <v>7.2785000000000002</v>
      </c>
      <c r="U2737" s="76">
        <v>315517460.54269397</v>
      </c>
      <c r="V2737" s="77">
        <v>315517460.54269397</v>
      </c>
      <c r="W2737" s="77">
        <v>5250184806.4525003</v>
      </c>
      <c r="X2737" s="76">
        <v>4.9462688090000004E-4</v>
      </c>
      <c r="Y2737" s="71">
        <v>0</v>
      </c>
      <c r="Z2737" s="71">
        <v>1</v>
      </c>
      <c r="AA2737" s="71">
        <v>0</v>
      </c>
      <c r="AB2737" s="71">
        <v>0</v>
      </c>
      <c r="AC2737" s="73">
        <v>0</v>
      </c>
      <c r="AD2737" s="73">
        <v>1</v>
      </c>
      <c r="AE2737" s="1" t="s">
        <v>3324</v>
      </c>
      <c r="AF2737" s="1" t="s">
        <v>1450</v>
      </c>
      <c r="AG2737" s="1" t="s">
        <v>1585</v>
      </c>
      <c r="AI2737" s="2" t="str">
        <f>INDEX('ISO2-ISO3'!$D$1:$D$249, MATCH($N2737, 'ISO2-ISO3'!$C$1:$C$249, 0))</f>
        <v>CHN</v>
      </c>
      <c r="AJ2737" s="2" t="str">
        <f>INDEX('WB Country Groups'!$C$2:$C$219, MATCH($AI2737, 'WB Country Groups'!$B$2:$B$219, 0))</f>
        <v>East Asia &amp; Pacific</v>
      </c>
    </row>
    <row r="2738" spans="1:36">
      <c r="A2738" s="70">
        <v>45169</v>
      </c>
      <c r="B2738" s="70">
        <v>45169</v>
      </c>
      <c r="C2738" s="71">
        <v>892400</v>
      </c>
      <c r="D2738" s="1" t="s">
        <v>11675</v>
      </c>
      <c r="E2738" s="71">
        <v>9285402</v>
      </c>
      <c r="G2738" s="1" t="s">
        <v>11676</v>
      </c>
      <c r="H2738" s="72" t="s">
        <v>11677</v>
      </c>
      <c r="I2738" s="1" t="s">
        <v>11678</v>
      </c>
      <c r="J2738" s="73">
        <v>0.45</v>
      </c>
      <c r="K2738" s="73">
        <v>0.3</v>
      </c>
      <c r="L2738" s="73">
        <v>0.06</v>
      </c>
      <c r="M2738" s="1">
        <v>0.2</v>
      </c>
      <c r="N2738" s="1" t="s">
        <v>975</v>
      </c>
      <c r="O2738" s="1" t="s">
        <v>1455</v>
      </c>
      <c r="P2738" s="1">
        <v>25101010</v>
      </c>
      <c r="Q2738" s="73">
        <v>267972482</v>
      </c>
      <c r="R2738" s="74">
        <v>116.37</v>
      </c>
      <c r="S2738" s="1" t="s">
        <v>3323</v>
      </c>
      <c r="T2738" s="75">
        <v>7.2785000000000002</v>
      </c>
      <c r="U2738" s="76">
        <v>257063607.03721899</v>
      </c>
      <c r="V2738" s="77">
        <v>257063607.03721899</v>
      </c>
      <c r="W2738" s="77">
        <v>4277517452.2427402</v>
      </c>
      <c r="X2738" s="76">
        <v>4.0299059810000002E-4</v>
      </c>
      <c r="Y2738" s="71">
        <v>0</v>
      </c>
      <c r="Z2738" s="71">
        <v>1</v>
      </c>
      <c r="AA2738" s="71">
        <v>0</v>
      </c>
      <c r="AB2738" s="71">
        <v>0</v>
      </c>
      <c r="AC2738" s="73">
        <v>0</v>
      </c>
      <c r="AD2738" s="73">
        <v>1</v>
      </c>
      <c r="AE2738" s="1" t="s">
        <v>3412</v>
      </c>
      <c r="AF2738" s="1" t="s">
        <v>1450</v>
      </c>
      <c r="AG2738" s="1" t="s">
        <v>1585</v>
      </c>
      <c r="AI2738" s="2" t="str">
        <f>INDEX('ISO2-ISO3'!$D$1:$D$249, MATCH($N2738, 'ISO2-ISO3'!$C$1:$C$249, 0))</f>
        <v>CHN</v>
      </c>
      <c r="AJ2738" s="2" t="str">
        <f>INDEX('WB Country Groups'!$C$2:$C$219, MATCH($AI2738, 'WB Country Groups'!$B$2:$B$219, 0))</f>
        <v>East Asia &amp; Pacific</v>
      </c>
    </row>
    <row r="2739" spans="1:36">
      <c r="A2739" s="70">
        <v>45169</v>
      </c>
      <c r="B2739" s="70">
        <v>45169</v>
      </c>
      <c r="C2739" s="71">
        <v>892400</v>
      </c>
      <c r="D2739" s="1" t="s">
        <v>11679</v>
      </c>
      <c r="E2739" s="71">
        <v>9285502</v>
      </c>
      <c r="G2739" s="1" t="s">
        <v>11680</v>
      </c>
      <c r="H2739" s="72" t="s">
        <v>11681</v>
      </c>
      <c r="I2739" s="1" t="s">
        <v>11682</v>
      </c>
      <c r="J2739" s="73">
        <v>0.5</v>
      </c>
      <c r="K2739" s="73">
        <v>0.3</v>
      </c>
      <c r="L2739" s="73">
        <v>0.06</v>
      </c>
      <c r="M2739" s="1">
        <v>0.2</v>
      </c>
      <c r="N2739" s="1" t="s">
        <v>975</v>
      </c>
      <c r="O2739" s="1" t="s">
        <v>1499</v>
      </c>
      <c r="P2739" s="1">
        <v>30202030</v>
      </c>
      <c r="Q2739" s="73">
        <v>631238701</v>
      </c>
      <c r="R2739" s="74">
        <v>35.69</v>
      </c>
      <c r="S2739" s="1" t="s">
        <v>3323</v>
      </c>
      <c r="T2739" s="75">
        <v>7.2785000000000002</v>
      </c>
      <c r="U2739" s="76">
        <v>185716089.07348999</v>
      </c>
      <c r="V2739" s="77">
        <v>185716089.07348999</v>
      </c>
      <c r="W2739" s="77">
        <v>3090300573.19278</v>
      </c>
      <c r="X2739" s="76">
        <v>2.911413197E-4</v>
      </c>
      <c r="Y2739" s="71">
        <v>0</v>
      </c>
      <c r="Z2739" s="71">
        <v>1</v>
      </c>
      <c r="AA2739" s="71">
        <v>0</v>
      </c>
      <c r="AB2739" s="71">
        <v>0</v>
      </c>
      <c r="AC2739" s="73">
        <v>0</v>
      </c>
      <c r="AD2739" s="73">
        <v>1</v>
      </c>
      <c r="AE2739" s="1" t="s">
        <v>3324</v>
      </c>
      <c r="AF2739" s="1" t="s">
        <v>1450</v>
      </c>
      <c r="AG2739" s="1" t="s">
        <v>1585</v>
      </c>
      <c r="AI2739" s="2" t="str">
        <f>INDEX('ISO2-ISO3'!$D$1:$D$249, MATCH($N2739, 'ISO2-ISO3'!$C$1:$C$249, 0))</f>
        <v>CHN</v>
      </c>
      <c r="AJ2739" s="2" t="str">
        <f>INDEX('WB Country Groups'!$C$2:$C$219, MATCH($AI2739, 'WB Country Groups'!$B$2:$B$219, 0))</f>
        <v>East Asia &amp; Pacific</v>
      </c>
    </row>
    <row r="2740" spans="1:36">
      <c r="A2740" s="70">
        <v>45169</v>
      </c>
      <c r="B2740" s="70">
        <v>45169</v>
      </c>
      <c r="C2740" s="71">
        <v>892400</v>
      </c>
      <c r="D2740" s="1" t="s">
        <v>11683</v>
      </c>
      <c r="E2740" s="71">
        <v>9285601</v>
      </c>
      <c r="G2740" s="1" t="s">
        <v>11684</v>
      </c>
      <c r="H2740" s="72" t="s">
        <v>11685</v>
      </c>
      <c r="I2740" s="1" t="s">
        <v>11686</v>
      </c>
      <c r="J2740" s="73">
        <v>0.25</v>
      </c>
      <c r="K2740" s="73">
        <v>0.25</v>
      </c>
      <c r="L2740" s="73">
        <v>0.25</v>
      </c>
      <c r="M2740" s="1">
        <v>1</v>
      </c>
      <c r="N2740" s="1" t="s">
        <v>1097</v>
      </c>
      <c r="O2740" s="1" t="s">
        <v>1499</v>
      </c>
      <c r="P2740" s="1">
        <v>30101030</v>
      </c>
      <c r="Q2740" s="73">
        <v>648263978</v>
      </c>
      <c r="R2740" s="74">
        <v>3720.4</v>
      </c>
      <c r="S2740" s="1" t="s">
        <v>3305</v>
      </c>
      <c r="T2740" s="75">
        <v>82.786249999999995</v>
      </c>
      <c r="U2740" s="76">
        <v>7283218238.99259</v>
      </c>
      <c r="V2740" s="77">
        <v>7283218238.99259</v>
      </c>
      <c r="W2740" s="77">
        <v>29132872955.970299</v>
      </c>
      <c r="X2740" s="76">
        <v>1.1417674045500001E-2</v>
      </c>
      <c r="Y2740" s="71">
        <v>1</v>
      </c>
      <c r="Z2740" s="71">
        <v>0</v>
      </c>
      <c r="AA2740" s="71">
        <v>0</v>
      </c>
      <c r="AB2740" s="71">
        <v>0</v>
      </c>
      <c r="AC2740" s="73">
        <v>0</v>
      </c>
      <c r="AD2740" s="73">
        <v>1</v>
      </c>
      <c r="AE2740" s="1" t="s">
        <v>3306</v>
      </c>
      <c r="AF2740" s="1" t="s">
        <v>1450</v>
      </c>
      <c r="AG2740" s="1" t="s">
        <v>1451</v>
      </c>
      <c r="AI2740" s="2" t="str">
        <f>INDEX('ISO2-ISO3'!$D$1:$D$249, MATCH($N2740, 'ISO2-ISO3'!$C$1:$C$249, 0))</f>
        <v>IND</v>
      </c>
      <c r="AJ2740" s="2" t="str">
        <f>INDEX('WB Country Groups'!$C$2:$C$219, MATCH($AI2740, 'WB Country Groups'!$B$2:$B$219, 0))</f>
        <v>South Asia</v>
      </c>
    </row>
    <row r="2741" spans="1:36">
      <c r="A2741" s="70">
        <v>45169</v>
      </c>
      <c r="B2741" s="70">
        <v>45169</v>
      </c>
      <c r="C2741" s="71">
        <v>892400</v>
      </c>
      <c r="D2741" s="1" t="s">
        <v>11687</v>
      </c>
      <c r="E2741" s="71">
        <v>9292801</v>
      </c>
      <c r="G2741" s="1" t="s">
        <v>11688</v>
      </c>
      <c r="H2741" s="72" t="s">
        <v>11689</v>
      </c>
      <c r="I2741" s="1" t="s">
        <v>11690</v>
      </c>
      <c r="J2741" s="73">
        <v>0.35</v>
      </c>
      <c r="K2741" s="73">
        <v>0.35</v>
      </c>
      <c r="L2741" s="73">
        <v>0.35</v>
      </c>
      <c r="M2741" s="1">
        <v>1</v>
      </c>
      <c r="N2741" s="1" t="s">
        <v>945</v>
      </c>
      <c r="O2741" s="1" t="s">
        <v>1484</v>
      </c>
      <c r="P2741" s="1">
        <v>40203030</v>
      </c>
      <c r="Q2741" s="73">
        <v>3369564856</v>
      </c>
      <c r="R2741" s="74">
        <v>32.47</v>
      </c>
      <c r="S2741" s="1" t="s">
        <v>3542</v>
      </c>
      <c r="T2741" s="75">
        <v>4.9509499999999997</v>
      </c>
      <c r="U2741" s="76">
        <v>7734559994.7509003</v>
      </c>
      <c r="V2741" s="77">
        <v>7734559994.7509003</v>
      </c>
      <c r="W2741" s="77">
        <v>25153641241.791698</v>
      </c>
      <c r="X2741" s="76">
        <v>1.21252284371E-2</v>
      </c>
      <c r="Y2741" s="71">
        <v>1</v>
      </c>
      <c r="Z2741" s="71">
        <v>0</v>
      </c>
      <c r="AA2741" s="71">
        <v>0</v>
      </c>
      <c r="AB2741" s="71">
        <v>0</v>
      </c>
      <c r="AC2741" s="73">
        <v>0</v>
      </c>
      <c r="AD2741" s="73">
        <v>1</v>
      </c>
      <c r="AE2741" s="1" t="s">
        <v>3543</v>
      </c>
      <c r="AF2741" s="1" t="s">
        <v>3567</v>
      </c>
      <c r="AG2741" s="1" t="s">
        <v>1451</v>
      </c>
      <c r="AI2741" s="2" t="str">
        <f>INDEX('ISO2-ISO3'!$D$1:$D$249, MATCH($N2741, 'ISO2-ISO3'!$C$1:$C$249, 0))</f>
        <v>BRA</v>
      </c>
      <c r="AJ2741" s="2" t="str">
        <f>INDEX('WB Country Groups'!$C$2:$C$219, MATCH($AI2741, 'WB Country Groups'!$B$2:$B$219, 0))</f>
        <v>Latin America &amp; Caribbean</v>
      </c>
    </row>
    <row r="2742" spans="1:36">
      <c r="A2742" s="70">
        <v>45169</v>
      </c>
      <c r="B2742" s="70">
        <v>45169</v>
      </c>
      <c r="C2742" s="71">
        <v>892400</v>
      </c>
      <c r="D2742" s="1" t="s">
        <v>11691</v>
      </c>
      <c r="E2742" s="71">
        <v>9297501</v>
      </c>
      <c r="G2742" s="1" t="s">
        <v>11692</v>
      </c>
      <c r="H2742" s="72" t="s">
        <v>11693</v>
      </c>
      <c r="I2742" s="1" t="s">
        <v>11694</v>
      </c>
      <c r="J2742" s="73">
        <v>0.25</v>
      </c>
      <c r="K2742" s="73">
        <v>0.25</v>
      </c>
      <c r="L2742" s="73">
        <v>0.25</v>
      </c>
      <c r="M2742" s="1">
        <v>1</v>
      </c>
      <c r="N2742" s="1" t="s">
        <v>1129</v>
      </c>
      <c r="O2742" s="1" t="s">
        <v>1692</v>
      </c>
      <c r="P2742" s="1">
        <v>50202020</v>
      </c>
      <c r="Q2742" s="73">
        <v>85953502</v>
      </c>
      <c r="R2742" s="74">
        <v>42850</v>
      </c>
      <c r="S2742" s="1" t="s">
        <v>3451</v>
      </c>
      <c r="T2742" s="75">
        <v>1321.75</v>
      </c>
      <c r="U2742" s="76">
        <v>696634681.42613995</v>
      </c>
      <c r="V2742" s="77">
        <v>696634681.42613995</v>
      </c>
      <c r="W2742" s="77">
        <v>2786538725.7045598</v>
      </c>
      <c r="X2742" s="76">
        <v>1.0920924597000001E-3</v>
      </c>
      <c r="Y2742" s="71">
        <v>0</v>
      </c>
      <c r="Z2742" s="71">
        <v>1</v>
      </c>
      <c r="AA2742" s="71">
        <v>0</v>
      </c>
      <c r="AB2742" s="71">
        <v>0</v>
      </c>
      <c r="AC2742" s="73">
        <v>1</v>
      </c>
      <c r="AD2742" s="73">
        <v>0</v>
      </c>
      <c r="AE2742" s="1" t="s">
        <v>3452</v>
      </c>
      <c r="AF2742" s="1" t="s">
        <v>1450</v>
      </c>
      <c r="AG2742" s="1" t="s">
        <v>1451</v>
      </c>
      <c r="AI2742" s="2" t="str">
        <f>INDEX('ISO2-ISO3'!$D$1:$D$249, MATCH($N2742, 'ISO2-ISO3'!$C$1:$C$249, 0))</f>
        <v>KOR</v>
      </c>
      <c r="AJ2742" s="2" t="str">
        <f>INDEX('WB Country Groups'!$C$2:$C$219, MATCH($AI2742, 'WB Country Groups'!$B$2:$B$219, 0))</f>
        <v>East Asia &amp; Pacific</v>
      </c>
    </row>
    <row r="2743" spans="1:36">
      <c r="A2743" s="70">
        <v>45169</v>
      </c>
      <c r="B2743" s="70">
        <v>45169</v>
      </c>
      <c r="C2743" s="71">
        <v>892400</v>
      </c>
      <c r="D2743" s="1" t="s">
        <v>11695</v>
      </c>
      <c r="E2743" s="71">
        <v>9299501</v>
      </c>
      <c r="F2743" s="1" t="s">
        <v>11696</v>
      </c>
      <c r="G2743" s="1" t="s">
        <v>11697</v>
      </c>
      <c r="H2743" s="72" t="s">
        <v>11698</v>
      </c>
      <c r="I2743" s="1" t="s">
        <v>11699</v>
      </c>
      <c r="J2743" s="73">
        <v>1</v>
      </c>
      <c r="K2743" s="73">
        <v>1</v>
      </c>
      <c r="L2743" s="73">
        <v>1</v>
      </c>
      <c r="M2743" s="1">
        <v>1</v>
      </c>
      <c r="N2743" s="1" t="s">
        <v>1375</v>
      </c>
      <c r="O2743" s="1" t="s">
        <v>1467</v>
      </c>
      <c r="P2743" s="1">
        <v>20106020</v>
      </c>
      <c r="Q2743" s="73">
        <v>404956695</v>
      </c>
      <c r="R2743" s="74">
        <v>69.61</v>
      </c>
      <c r="S2743" s="1" t="s">
        <v>1448</v>
      </c>
      <c r="T2743" s="75">
        <v>1</v>
      </c>
      <c r="U2743" s="76">
        <v>28189035538.950001</v>
      </c>
      <c r="V2743" s="77">
        <v>28189035538.950001</v>
      </c>
      <c r="W2743" s="77">
        <v>28189035538.950001</v>
      </c>
      <c r="X2743" s="76">
        <v>4.4191071704600002E-2</v>
      </c>
      <c r="Y2743" s="71">
        <v>0</v>
      </c>
      <c r="Z2743" s="71">
        <v>1</v>
      </c>
      <c r="AA2743" s="71">
        <v>0</v>
      </c>
      <c r="AB2743" s="71">
        <v>0</v>
      </c>
      <c r="AC2743" s="73">
        <v>1</v>
      </c>
      <c r="AD2743" s="73">
        <v>0</v>
      </c>
      <c r="AE2743" s="1" t="s">
        <v>1449</v>
      </c>
      <c r="AF2743" s="1" t="s">
        <v>1450</v>
      </c>
      <c r="AG2743" s="1" t="s">
        <v>1451</v>
      </c>
      <c r="AI2743" s="2" t="str">
        <f>INDEX('ISO2-ISO3'!$D$1:$D$249, MATCH($N2743, 'ISO2-ISO3'!$C$1:$C$249, 0))</f>
        <v>USA</v>
      </c>
      <c r="AJ2743" s="2" t="str">
        <f>INDEX('WB Country Groups'!$C$2:$C$219, MATCH($AI2743, 'WB Country Groups'!$B$2:$B$219, 0))</f>
        <v>North America</v>
      </c>
    </row>
    <row r="2744" spans="1:36">
      <c r="A2744" s="70">
        <v>45169</v>
      </c>
      <c r="B2744" s="70">
        <v>45169</v>
      </c>
      <c r="C2744" s="71">
        <v>892400</v>
      </c>
      <c r="D2744" s="1" t="s">
        <v>11700</v>
      </c>
      <c r="E2744" s="71">
        <v>9322701</v>
      </c>
      <c r="G2744" s="1" t="s">
        <v>11701</v>
      </c>
      <c r="H2744" s="72" t="s">
        <v>11702</v>
      </c>
      <c r="I2744" s="1" t="s">
        <v>11703</v>
      </c>
      <c r="J2744" s="73">
        <v>0.5</v>
      </c>
      <c r="K2744" s="73">
        <v>0.5</v>
      </c>
      <c r="L2744" s="73">
        <v>0.5</v>
      </c>
      <c r="M2744" s="1">
        <v>1</v>
      </c>
      <c r="N2744" s="1" t="s">
        <v>1243</v>
      </c>
      <c r="O2744" s="1" t="s">
        <v>1499</v>
      </c>
      <c r="P2744" s="1">
        <v>30101030</v>
      </c>
      <c r="Q2744" s="73">
        <v>98040000</v>
      </c>
      <c r="R2744" s="74">
        <v>378.9</v>
      </c>
      <c r="S2744" s="1" t="s">
        <v>4044</v>
      </c>
      <c r="T2744" s="75">
        <v>4.1212499999999999</v>
      </c>
      <c r="U2744" s="76">
        <v>4506806915.3776197</v>
      </c>
      <c r="V2744" s="77">
        <v>4506806915.3776197</v>
      </c>
      <c r="W2744" s="77">
        <v>9013613830.7552299</v>
      </c>
      <c r="X2744" s="76">
        <v>7.0651806188999997E-3</v>
      </c>
      <c r="Y2744" s="71">
        <v>1</v>
      </c>
      <c r="Z2744" s="71">
        <v>0</v>
      </c>
      <c r="AA2744" s="71">
        <v>0</v>
      </c>
      <c r="AB2744" s="71">
        <v>0</v>
      </c>
      <c r="AC2744" s="73">
        <v>0</v>
      </c>
      <c r="AD2744" s="73">
        <v>1</v>
      </c>
      <c r="AE2744" s="1" t="s">
        <v>4045</v>
      </c>
      <c r="AF2744" s="1" t="s">
        <v>4256</v>
      </c>
      <c r="AG2744" s="1" t="s">
        <v>1451</v>
      </c>
      <c r="AI2744" s="2" t="str">
        <f>INDEX('ISO2-ISO3'!$D$1:$D$249, MATCH($N2744, 'ISO2-ISO3'!$C$1:$C$249, 0))</f>
        <v>POL</v>
      </c>
      <c r="AJ2744" s="2" t="str">
        <f>INDEX('WB Country Groups'!$C$2:$C$219, MATCH($AI2744, 'WB Country Groups'!$B$2:$B$219, 0))</f>
        <v>Europe &amp; Central Asia</v>
      </c>
    </row>
    <row r="2745" spans="1:36">
      <c r="A2745" s="70">
        <v>45169</v>
      </c>
      <c r="B2745" s="70">
        <v>45169</v>
      </c>
      <c r="C2745" s="71">
        <v>892400</v>
      </c>
      <c r="D2745" s="1" t="s">
        <v>11704</v>
      </c>
      <c r="E2745" s="71">
        <v>9324901</v>
      </c>
      <c r="F2745" s="1">
        <v>679295105</v>
      </c>
      <c r="G2745" s="1" t="s">
        <v>11705</v>
      </c>
      <c r="H2745" s="72" t="s">
        <v>11706</v>
      </c>
      <c r="I2745" s="1" t="s">
        <v>11707</v>
      </c>
      <c r="J2745" s="73">
        <v>1</v>
      </c>
      <c r="K2745" s="73">
        <v>1</v>
      </c>
      <c r="L2745" s="73">
        <v>1</v>
      </c>
      <c r="M2745" s="1">
        <v>1</v>
      </c>
      <c r="N2745" s="1" t="s">
        <v>1375</v>
      </c>
      <c r="O2745" s="1" t="s">
        <v>1474</v>
      </c>
      <c r="P2745" s="1">
        <v>45102030</v>
      </c>
      <c r="Q2745" s="73">
        <v>153987922</v>
      </c>
      <c r="R2745" s="74">
        <v>83.51</v>
      </c>
      <c r="S2745" s="1" t="s">
        <v>1448</v>
      </c>
      <c r="T2745" s="75">
        <v>1</v>
      </c>
      <c r="U2745" s="76">
        <v>12859531366.219999</v>
      </c>
      <c r="V2745" s="77">
        <v>12859531366.219999</v>
      </c>
      <c r="W2745" s="77">
        <v>13469145263.629999</v>
      </c>
      <c r="X2745" s="76">
        <v>2.0159486191300001E-2</v>
      </c>
      <c r="Y2745" s="71">
        <v>0</v>
      </c>
      <c r="Z2745" s="71">
        <v>1</v>
      </c>
      <c r="AA2745" s="71">
        <v>0</v>
      </c>
      <c r="AB2745" s="71">
        <v>0</v>
      </c>
      <c r="AC2745" s="73">
        <v>0</v>
      </c>
      <c r="AD2745" s="73">
        <v>1</v>
      </c>
      <c r="AE2745" s="1" t="s">
        <v>1475</v>
      </c>
      <c r="AF2745" s="1" t="s">
        <v>1450</v>
      </c>
      <c r="AG2745" s="1" t="s">
        <v>1585</v>
      </c>
      <c r="AI2745" s="2" t="str">
        <f>INDEX('ISO2-ISO3'!$D$1:$D$249, MATCH($N2745, 'ISO2-ISO3'!$C$1:$C$249, 0))</f>
        <v>USA</v>
      </c>
      <c r="AJ2745" s="2" t="str">
        <f>INDEX('WB Country Groups'!$C$2:$C$219, MATCH($AI2745, 'WB Country Groups'!$B$2:$B$219, 0))</f>
        <v>North America</v>
      </c>
    </row>
    <row r="2746" spans="1:36">
      <c r="A2746" s="70">
        <v>45169</v>
      </c>
      <c r="B2746" s="70">
        <v>45169</v>
      </c>
      <c r="C2746" s="71">
        <v>892400</v>
      </c>
      <c r="D2746" s="1" t="s">
        <v>11708</v>
      </c>
      <c r="E2746" s="71">
        <v>9327501</v>
      </c>
      <c r="G2746" s="1" t="s">
        <v>11709</v>
      </c>
      <c r="H2746" s="72" t="s">
        <v>11710</v>
      </c>
      <c r="I2746" s="1" t="s">
        <v>11711</v>
      </c>
      <c r="J2746" s="73">
        <v>0.95</v>
      </c>
      <c r="K2746" s="73">
        <v>0.95</v>
      </c>
      <c r="L2746" s="73">
        <v>0.95</v>
      </c>
      <c r="M2746" s="1">
        <v>1</v>
      </c>
      <c r="N2746" s="1" t="s">
        <v>1322</v>
      </c>
      <c r="O2746" s="1" t="s">
        <v>1462</v>
      </c>
      <c r="P2746" s="1">
        <v>15105010</v>
      </c>
      <c r="Q2746" s="73">
        <v>637760495</v>
      </c>
      <c r="R2746" s="74">
        <v>146</v>
      </c>
      <c r="S2746" s="1" t="s">
        <v>1613</v>
      </c>
      <c r="T2746" s="75">
        <v>10.9499</v>
      </c>
      <c r="U2746" s="76">
        <v>8078373378.4326801</v>
      </c>
      <c r="V2746" s="77">
        <v>8078373378.4326801</v>
      </c>
      <c r="W2746" s="77">
        <v>9368190813.6512699</v>
      </c>
      <c r="X2746" s="76">
        <v>1.2664213953999999E-2</v>
      </c>
      <c r="Y2746" s="71">
        <v>0</v>
      </c>
      <c r="Z2746" s="71">
        <v>1</v>
      </c>
      <c r="AA2746" s="71">
        <v>0</v>
      </c>
      <c r="AB2746" s="71">
        <v>0</v>
      </c>
      <c r="AC2746" s="73">
        <v>1</v>
      </c>
      <c r="AD2746" s="73">
        <v>0</v>
      </c>
      <c r="AE2746" s="1" t="s">
        <v>1614</v>
      </c>
      <c r="AF2746" s="1" t="s">
        <v>1450</v>
      </c>
      <c r="AG2746" s="1" t="s">
        <v>1619</v>
      </c>
      <c r="AI2746" s="2" t="str">
        <f>INDEX('ISO2-ISO3'!$D$1:$D$249, MATCH($N2746, 'ISO2-ISO3'!$C$1:$C$249, 0))</f>
        <v>SWE</v>
      </c>
      <c r="AJ2746" s="2" t="str">
        <f>INDEX('WB Country Groups'!$C$2:$C$219, MATCH($AI2746, 'WB Country Groups'!$B$2:$B$219, 0))</f>
        <v>Europe &amp; Central Asia</v>
      </c>
    </row>
    <row r="2747" spans="1:36">
      <c r="A2747" s="70">
        <v>45169</v>
      </c>
      <c r="B2747" s="70">
        <v>45169</v>
      </c>
      <c r="C2747" s="71">
        <v>892400</v>
      </c>
      <c r="D2747" s="1" t="s">
        <v>11712</v>
      </c>
      <c r="E2747" s="71">
        <v>9331401</v>
      </c>
      <c r="G2747" s="1" t="s">
        <v>11713</v>
      </c>
      <c r="H2747" s="72" t="s">
        <v>11714</v>
      </c>
      <c r="I2747" s="1" t="s">
        <v>11715</v>
      </c>
      <c r="J2747" s="73">
        <v>0.9</v>
      </c>
      <c r="K2747" s="73">
        <v>0.9</v>
      </c>
      <c r="L2747" s="73">
        <v>0.9</v>
      </c>
      <c r="M2747" s="1">
        <v>1</v>
      </c>
      <c r="N2747" s="1" t="s">
        <v>975</v>
      </c>
      <c r="O2747" s="1" t="s">
        <v>1447</v>
      </c>
      <c r="P2747" s="1">
        <v>35203010</v>
      </c>
      <c r="Q2747" s="73">
        <v>4229042765</v>
      </c>
      <c r="R2747" s="74">
        <v>44.15</v>
      </c>
      <c r="S2747" s="1" t="s">
        <v>1565</v>
      </c>
      <c r="T2747" s="75">
        <v>7.8417500000000002</v>
      </c>
      <c r="U2747" s="76">
        <v>21429019576.915199</v>
      </c>
      <c r="V2747" s="77">
        <v>21429019576.915199</v>
      </c>
      <c r="W2747" s="77">
        <v>23810021752.127998</v>
      </c>
      <c r="X2747" s="76">
        <v>3.3593605548300001E-2</v>
      </c>
      <c r="Y2747" s="71">
        <v>1</v>
      </c>
      <c r="Z2747" s="71">
        <v>0</v>
      </c>
      <c r="AA2747" s="71">
        <v>0</v>
      </c>
      <c r="AB2747" s="71">
        <v>0</v>
      </c>
      <c r="AC2747" s="73">
        <v>0</v>
      </c>
      <c r="AD2747" s="73">
        <v>1</v>
      </c>
      <c r="AE2747" s="1" t="s">
        <v>1566</v>
      </c>
      <c r="AF2747" s="1" t="s">
        <v>1450</v>
      </c>
      <c r="AG2747" s="1" t="s">
        <v>3300</v>
      </c>
      <c r="AI2747" s="2" t="str">
        <f>INDEX('ISO2-ISO3'!$D$1:$D$249, MATCH($N2747, 'ISO2-ISO3'!$C$1:$C$249, 0))</f>
        <v>CHN</v>
      </c>
      <c r="AJ2747" s="2" t="str">
        <f>INDEX('WB Country Groups'!$C$2:$C$219, MATCH($AI2747, 'WB Country Groups'!$B$2:$B$219, 0))</f>
        <v>East Asia &amp; Pacific</v>
      </c>
    </row>
    <row r="2748" spans="1:36">
      <c r="A2748" s="70">
        <v>45169</v>
      </c>
      <c r="B2748" s="70">
        <v>45169</v>
      </c>
      <c r="C2748" s="71">
        <v>892400</v>
      </c>
      <c r="D2748" s="1" t="s">
        <v>11716</v>
      </c>
      <c r="E2748" s="71">
        <v>9335802</v>
      </c>
      <c r="G2748" s="1" t="s">
        <v>11717</v>
      </c>
      <c r="H2748" s="72" t="s">
        <v>11718</v>
      </c>
      <c r="I2748" s="1" t="s">
        <v>11719</v>
      </c>
      <c r="J2748" s="73">
        <v>0.4</v>
      </c>
      <c r="K2748" s="73">
        <v>0.3</v>
      </c>
      <c r="L2748" s="73">
        <v>0.06</v>
      </c>
      <c r="M2748" s="1">
        <v>0.2</v>
      </c>
      <c r="N2748" s="1" t="s">
        <v>975</v>
      </c>
      <c r="O2748" s="1" t="s">
        <v>1484</v>
      </c>
      <c r="P2748" s="1">
        <v>40203020</v>
      </c>
      <c r="Q2748" s="73">
        <v>3878185888</v>
      </c>
      <c r="R2748" s="74">
        <v>10.3</v>
      </c>
      <c r="S2748" s="1" t="s">
        <v>3323</v>
      </c>
      <c r="T2748" s="75">
        <v>7.2785000000000002</v>
      </c>
      <c r="U2748" s="76">
        <v>329287473.900392</v>
      </c>
      <c r="V2748" s="77">
        <v>329287473.900392</v>
      </c>
      <c r="W2748" s="77">
        <v>5479316705.4950504</v>
      </c>
      <c r="X2748" s="76">
        <v>5.1621370130000002E-4</v>
      </c>
      <c r="Y2748" s="71">
        <v>0</v>
      </c>
      <c r="Z2748" s="71">
        <v>1</v>
      </c>
      <c r="AA2748" s="71">
        <v>0</v>
      </c>
      <c r="AB2748" s="71">
        <v>0</v>
      </c>
      <c r="AC2748" s="73">
        <v>1</v>
      </c>
      <c r="AD2748" s="73">
        <v>0</v>
      </c>
      <c r="AE2748" s="1" t="s">
        <v>3324</v>
      </c>
      <c r="AF2748" s="1" t="s">
        <v>1450</v>
      </c>
      <c r="AG2748" s="1" t="s">
        <v>1585</v>
      </c>
      <c r="AI2748" s="2" t="str">
        <f>INDEX('ISO2-ISO3'!$D$1:$D$249, MATCH($N2748, 'ISO2-ISO3'!$C$1:$C$249, 0))</f>
        <v>CHN</v>
      </c>
      <c r="AJ2748" s="2" t="str">
        <f>INDEX('WB Country Groups'!$C$2:$C$219, MATCH($AI2748, 'WB Country Groups'!$B$2:$B$219, 0))</f>
        <v>East Asia &amp; Pacific</v>
      </c>
    </row>
    <row r="2749" spans="1:36">
      <c r="A2749" s="70">
        <v>45169</v>
      </c>
      <c r="B2749" s="70">
        <v>45169</v>
      </c>
      <c r="C2749" s="71">
        <v>892400</v>
      </c>
      <c r="D2749" s="1" t="s">
        <v>11720</v>
      </c>
      <c r="E2749" s="71">
        <v>9339302</v>
      </c>
      <c r="G2749" s="1" t="s">
        <v>11721</v>
      </c>
      <c r="H2749" s="72" t="s">
        <v>11722</v>
      </c>
      <c r="I2749" s="1" t="s">
        <v>11723</v>
      </c>
      <c r="J2749" s="73">
        <v>0.55000000000000004</v>
      </c>
      <c r="K2749" s="73">
        <v>0.3</v>
      </c>
      <c r="L2749" s="73">
        <v>0.06</v>
      </c>
      <c r="M2749" s="1">
        <v>0.2</v>
      </c>
      <c r="N2749" s="1" t="s">
        <v>975</v>
      </c>
      <c r="O2749" s="1" t="s">
        <v>1474</v>
      </c>
      <c r="P2749" s="1">
        <v>45301020</v>
      </c>
      <c r="Q2749" s="73">
        <v>1184178919</v>
      </c>
      <c r="R2749" s="74">
        <v>92.02</v>
      </c>
      <c r="S2749" s="1" t="s">
        <v>3323</v>
      </c>
      <c r="T2749" s="75">
        <v>7.2785000000000002</v>
      </c>
      <c r="U2749" s="76">
        <v>898274183.90915704</v>
      </c>
      <c r="V2749" s="77">
        <v>898274183.90915704</v>
      </c>
      <c r="W2749" s="77">
        <v>14947209147.4006</v>
      </c>
      <c r="X2749" s="76">
        <v>1.4081964180000001E-3</v>
      </c>
      <c r="Y2749" s="71">
        <v>1</v>
      </c>
      <c r="Z2749" s="71">
        <v>0</v>
      </c>
      <c r="AA2749" s="71">
        <v>0</v>
      </c>
      <c r="AB2749" s="71">
        <v>0</v>
      </c>
      <c r="AC2749" s="73">
        <v>0</v>
      </c>
      <c r="AD2749" s="73">
        <v>1</v>
      </c>
      <c r="AE2749" s="1" t="s">
        <v>3324</v>
      </c>
      <c r="AF2749" s="1" t="s">
        <v>1450</v>
      </c>
      <c r="AG2749" s="1" t="s">
        <v>1585</v>
      </c>
      <c r="AI2749" s="2" t="str">
        <f>INDEX('ISO2-ISO3'!$D$1:$D$249, MATCH($N2749, 'ISO2-ISO3'!$C$1:$C$249, 0))</f>
        <v>CHN</v>
      </c>
      <c r="AJ2749" s="2" t="str">
        <f>INDEX('WB Country Groups'!$C$2:$C$219, MATCH($AI2749, 'WB Country Groups'!$B$2:$B$219, 0))</f>
        <v>East Asia &amp; Pacific</v>
      </c>
    </row>
    <row r="2750" spans="1:36">
      <c r="A2750" s="70">
        <v>45169</v>
      </c>
      <c r="B2750" s="70">
        <v>45169</v>
      </c>
      <c r="C2750" s="71">
        <v>892400</v>
      </c>
      <c r="D2750" s="1" t="s">
        <v>11724</v>
      </c>
      <c r="E2750" s="71">
        <v>9346001</v>
      </c>
      <c r="F2750" s="1" t="s">
        <v>11725</v>
      </c>
      <c r="G2750" s="1" t="s">
        <v>11726</v>
      </c>
      <c r="H2750" s="72" t="s">
        <v>11727</v>
      </c>
      <c r="I2750" s="1" t="s">
        <v>11728</v>
      </c>
      <c r="J2750" s="73">
        <v>0.9</v>
      </c>
      <c r="K2750" s="73">
        <v>0.9</v>
      </c>
      <c r="L2750" s="73">
        <v>0.9</v>
      </c>
      <c r="M2750" s="1">
        <v>1</v>
      </c>
      <c r="N2750" s="1" t="s">
        <v>1375</v>
      </c>
      <c r="O2750" s="1" t="s">
        <v>1548</v>
      </c>
      <c r="P2750" s="1">
        <v>55105010</v>
      </c>
      <c r="Q2750" s="73">
        <v>379792266</v>
      </c>
      <c r="R2750" s="74">
        <v>31.42</v>
      </c>
      <c r="S2750" s="1" t="s">
        <v>1448</v>
      </c>
      <c r="T2750" s="75">
        <v>1</v>
      </c>
      <c r="U2750" s="76">
        <v>10739765697.948</v>
      </c>
      <c r="V2750" s="77">
        <v>10739765697.948</v>
      </c>
      <c r="W2750" s="77">
        <v>11933072997.719999</v>
      </c>
      <c r="X2750" s="76">
        <v>1.68363956757E-2</v>
      </c>
      <c r="Y2750" s="71">
        <v>0</v>
      </c>
      <c r="Z2750" s="71">
        <v>1</v>
      </c>
      <c r="AA2750" s="71">
        <v>0</v>
      </c>
      <c r="AB2750" s="71">
        <v>0</v>
      </c>
      <c r="AC2750" s="73">
        <v>1</v>
      </c>
      <c r="AD2750" s="73">
        <v>0</v>
      </c>
      <c r="AE2750" s="1" t="s">
        <v>1449</v>
      </c>
      <c r="AF2750" s="1" t="s">
        <v>1450</v>
      </c>
      <c r="AG2750" s="1" t="s">
        <v>1451</v>
      </c>
      <c r="AI2750" s="2" t="str">
        <f>INDEX('ISO2-ISO3'!$D$1:$D$249, MATCH($N2750, 'ISO2-ISO3'!$C$1:$C$249, 0))</f>
        <v>USA</v>
      </c>
      <c r="AJ2750" s="2" t="str">
        <f>INDEX('WB Country Groups'!$C$2:$C$219, MATCH($AI2750, 'WB Country Groups'!$B$2:$B$219, 0))</f>
        <v>North America</v>
      </c>
    </row>
    <row r="2751" spans="1:36">
      <c r="A2751" s="70">
        <v>45169</v>
      </c>
      <c r="B2751" s="70">
        <v>45169</v>
      </c>
      <c r="C2751" s="71">
        <v>892400</v>
      </c>
      <c r="D2751" s="1" t="s">
        <v>11729</v>
      </c>
      <c r="E2751" s="71">
        <v>9353501</v>
      </c>
      <c r="G2751" s="1" t="s">
        <v>11730</v>
      </c>
      <c r="H2751" s="72" t="s">
        <v>11731</v>
      </c>
      <c r="I2751" s="1" t="s">
        <v>11732</v>
      </c>
      <c r="J2751" s="73">
        <v>0.3</v>
      </c>
      <c r="K2751" s="73">
        <v>0.3</v>
      </c>
      <c r="L2751" s="73">
        <v>0.3</v>
      </c>
      <c r="M2751" s="1">
        <v>1</v>
      </c>
      <c r="N2751" s="1" t="s">
        <v>945</v>
      </c>
      <c r="O2751" s="1" t="s">
        <v>1499</v>
      </c>
      <c r="P2751" s="1">
        <v>30101040</v>
      </c>
      <c r="Q2751" s="73">
        <v>2104765615</v>
      </c>
      <c r="R2751" s="74">
        <v>10.26</v>
      </c>
      <c r="S2751" s="1" t="s">
        <v>3542</v>
      </c>
      <c r="T2751" s="75">
        <v>4.9509499999999997</v>
      </c>
      <c r="U2751" s="76">
        <v>1308530395.7765701</v>
      </c>
      <c r="V2751" s="77">
        <v>1308530395.7765701</v>
      </c>
      <c r="W2751" s="77">
        <v>4361767985.9218903</v>
      </c>
      <c r="X2751" s="76">
        <v>2.051342284E-3</v>
      </c>
      <c r="Y2751" s="71">
        <v>0</v>
      </c>
      <c r="Z2751" s="71">
        <v>1</v>
      </c>
      <c r="AA2751" s="71">
        <v>0</v>
      </c>
      <c r="AB2751" s="71">
        <v>0</v>
      </c>
      <c r="AC2751" s="73">
        <v>0</v>
      </c>
      <c r="AD2751" s="73">
        <v>1</v>
      </c>
      <c r="AE2751" s="1" t="s">
        <v>3543</v>
      </c>
      <c r="AF2751" s="1" t="s">
        <v>3544</v>
      </c>
      <c r="AG2751" s="1" t="s">
        <v>1451</v>
      </c>
      <c r="AI2751" s="2" t="str">
        <f>INDEX('ISO2-ISO3'!$D$1:$D$249, MATCH($N2751, 'ISO2-ISO3'!$C$1:$C$249, 0))</f>
        <v>BRA</v>
      </c>
      <c r="AJ2751" s="2" t="str">
        <f>INDEX('WB Country Groups'!$C$2:$C$219, MATCH($AI2751, 'WB Country Groups'!$B$2:$B$219, 0))</f>
        <v>Latin America &amp; Caribbean</v>
      </c>
    </row>
    <row r="2752" spans="1:36">
      <c r="A2752" s="70">
        <v>45169</v>
      </c>
      <c r="B2752" s="70">
        <v>45169</v>
      </c>
      <c r="C2752" s="71">
        <v>892400</v>
      </c>
      <c r="D2752" s="1" t="s">
        <v>11733</v>
      </c>
      <c r="E2752" s="71">
        <v>9359801</v>
      </c>
      <c r="G2752" s="1" t="s">
        <v>11734</v>
      </c>
      <c r="H2752" s="72" t="s">
        <v>11735</v>
      </c>
      <c r="I2752" s="1" t="s">
        <v>11736</v>
      </c>
      <c r="J2752" s="73">
        <v>0.65</v>
      </c>
      <c r="K2752" s="73">
        <v>0.65</v>
      </c>
      <c r="L2752" s="73">
        <v>0.65</v>
      </c>
      <c r="M2752" s="1">
        <v>1</v>
      </c>
      <c r="N2752" s="1" t="s">
        <v>1129</v>
      </c>
      <c r="O2752" s="1" t="s">
        <v>1447</v>
      </c>
      <c r="P2752" s="1">
        <v>35102010</v>
      </c>
      <c r="Q2752" s="73">
        <v>164582611</v>
      </c>
      <c r="R2752" s="74">
        <v>64700</v>
      </c>
      <c r="S2752" s="1" t="s">
        <v>3451</v>
      </c>
      <c r="T2752" s="75">
        <v>1321.75</v>
      </c>
      <c r="U2752" s="76">
        <v>5236634541.7855101</v>
      </c>
      <c r="V2752" s="77">
        <v>5236634541.7855101</v>
      </c>
      <c r="W2752" s="77">
        <v>8056360833.5161695</v>
      </c>
      <c r="X2752" s="76">
        <v>8.2093086231000006E-3</v>
      </c>
      <c r="Y2752" s="71">
        <v>1</v>
      </c>
      <c r="Z2752" s="71">
        <v>0</v>
      </c>
      <c r="AA2752" s="71">
        <v>0</v>
      </c>
      <c r="AB2752" s="71">
        <v>0</v>
      </c>
      <c r="AC2752" s="73">
        <v>0</v>
      </c>
      <c r="AD2752" s="73">
        <v>1</v>
      </c>
      <c r="AE2752" s="1" t="s">
        <v>4054</v>
      </c>
      <c r="AF2752" s="1" t="s">
        <v>1450</v>
      </c>
      <c r="AG2752" s="1" t="s">
        <v>1451</v>
      </c>
      <c r="AI2752" s="2" t="str">
        <f>INDEX('ISO2-ISO3'!$D$1:$D$249, MATCH($N2752, 'ISO2-ISO3'!$C$1:$C$249, 0))</f>
        <v>KOR</v>
      </c>
      <c r="AJ2752" s="2" t="str">
        <f>INDEX('WB Country Groups'!$C$2:$C$219, MATCH($AI2752, 'WB Country Groups'!$B$2:$B$219, 0))</f>
        <v>East Asia &amp; Pacific</v>
      </c>
    </row>
    <row r="2753" spans="1:36">
      <c r="A2753" s="70">
        <v>45169</v>
      </c>
      <c r="B2753" s="70">
        <v>45169</v>
      </c>
      <c r="C2753" s="71">
        <v>892400</v>
      </c>
      <c r="D2753" s="1" t="s">
        <v>11737</v>
      </c>
      <c r="E2753" s="71">
        <v>9367801</v>
      </c>
      <c r="G2753" s="1" t="s">
        <v>11738</v>
      </c>
      <c r="H2753" s="72" t="s">
        <v>11739</v>
      </c>
      <c r="I2753" s="1" t="s">
        <v>11740</v>
      </c>
      <c r="J2753" s="73">
        <v>0.55000000000000004</v>
      </c>
      <c r="K2753" s="73">
        <v>0.55000000000000004</v>
      </c>
      <c r="L2753" s="73">
        <v>0.55000000000000004</v>
      </c>
      <c r="M2753" s="1">
        <v>1</v>
      </c>
      <c r="N2753" s="1" t="s">
        <v>1097</v>
      </c>
      <c r="O2753" s="1" t="s">
        <v>1455</v>
      </c>
      <c r="P2753" s="1">
        <v>25101010</v>
      </c>
      <c r="Q2753" s="73">
        <v>193120086</v>
      </c>
      <c r="R2753" s="74">
        <v>2900.5</v>
      </c>
      <c r="S2753" s="1" t="s">
        <v>3305</v>
      </c>
      <c r="T2753" s="75">
        <v>82.786249999999995</v>
      </c>
      <c r="U2753" s="76">
        <v>3721386645.6525102</v>
      </c>
      <c r="V2753" s="77">
        <v>3721386645.6525102</v>
      </c>
      <c r="W2753" s="77">
        <v>6766157537.5500202</v>
      </c>
      <c r="X2753" s="76">
        <v>5.8339017620000003E-3</v>
      </c>
      <c r="Y2753" s="71">
        <v>0</v>
      </c>
      <c r="Z2753" s="71">
        <v>1</v>
      </c>
      <c r="AA2753" s="71">
        <v>0</v>
      </c>
      <c r="AB2753" s="71">
        <v>0</v>
      </c>
      <c r="AC2753" s="73">
        <v>0</v>
      </c>
      <c r="AD2753" s="73">
        <v>1</v>
      </c>
      <c r="AE2753" s="1" t="s">
        <v>3306</v>
      </c>
      <c r="AF2753" s="1" t="s">
        <v>1450</v>
      </c>
      <c r="AG2753" s="1" t="s">
        <v>1451</v>
      </c>
      <c r="AI2753" s="2" t="str">
        <f>INDEX('ISO2-ISO3'!$D$1:$D$249, MATCH($N2753, 'ISO2-ISO3'!$C$1:$C$249, 0))</f>
        <v>IND</v>
      </c>
      <c r="AJ2753" s="2" t="str">
        <f>INDEX('WB Country Groups'!$C$2:$C$219, MATCH($AI2753, 'WB Country Groups'!$B$2:$B$219, 0))</f>
        <v>South Asia</v>
      </c>
    </row>
    <row r="2754" spans="1:36">
      <c r="A2754" s="70">
        <v>45169</v>
      </c>
      <c r="B2754" s="70">
        <v>45169</v>
      </c>
      <c r="C2754" s="71">
        <v>892400</v>
      </c>
      <c r="D2754" s="1" t="s">
        <v>11741</v>
      </c>
      <c r="E2754" s="71">
        <v>9369301</v>
      </c>
      <c r="G2754" s="1" t="s">
        <v>11742</v>
      </c>
      <c r="H2754" s="72" t="s">
        <v>11743</v>
      </c>
      <c r="I2754" s="1" t="s">
        <v>11744</v>
      </c>
      <c r="J2754" s="73">
        <v>0.65</v>
      </c>
      <c r="K2754" s="73">
        <v>0.65</v>
      </c>
      <c r="L2754" s="73">
        <v>0.65</v>
      </c>
      <c r="M2754" s="1">
        <v>1</v>
      </c>
      <c r="N2754" s="1" t="s">
        <v>1058</v>
      </c>
      <c r="O2754" s="1" t="s">
        <v>1455</v>
      </c>
      <c r="P2754" s="1">
        <v>25301040</v>
      </c>
      <c r="Q2754" s="73">
        <v>266779714</v>
      </c>
      <c r="R2754" s="74">
        <v>33.725000000000001</v>
      </c>
      <c r="S2754" s="1" t="s">
        <v>1456</v>
      </c>
      <c r="T2754" s="75">
        <v>0.92136177270005104</v>
      </c>
      <c r="U2754" s="76">
        <v>6347283964.6738501</v>
      </c>
      <c r="V2754" s="77">
        <v>6347283964.6738501</v>
      </c>
      <c r="W2754" s="77">
        <v>9765052253.3443794</v>
      </c>
      <c r="X2754" s="76">
        <v>9.9504390785000001E-3</v>
      </c>
      <c r="Y2754" s="71">
        <v>0</v>
      </c>
      <c r="Z2754" s="71">
        <v>1</v>
      </c>
      <c r="AA2754" s="71">
        <v>0</v>
      </c>
      <c r="AB2754" s="71">
        <v>0</v>
      </c>
      <c r="AC2754" s="73">
        <v>0</v>
      </c>
      <c r="AD2754" s="73">
        <v>1</v>
      </c>
      <c r="AE2754" s="1" t="s">
        <v>1523</v>
      </c>
      <c r="AF2754" s="1" t="s">
        <v>1470</v>
      </c>
      <c r="AG2754" s="1" t="s">
        <v>1451</v>
      </c>
      <c r="AI2754" s="2" t="str">
        <f>INDEX('ISO2-ISO3'!$D$1:$D$249, MATCH($N2754, 'ISO2-ISO3'!$C$1:$C$249, 0))</f>
        <v>DEU</v>
      </c>
      <c r="AJ2754" s="2" t="str">
        <f>INDEX('WB Country Groups'!$C$2:$C$219, MATCH($AI2754, 'WB Country Groups'!$B$2:$B$219, 0))</f>
        <v>Europe &amp; Central Asia</v>
      </c>
    </row>
    <row r="2755" spans="1:36">
      <c r="A2755" s="70">
        <v>45169</v>
      </c>
      <c r="B2755" s="70">
        <v>45169</v>
      </c>
      <c r="C2755" s="71">
        <v>892400</v>
      </c>
      <c r="D2755" s="1" t="s">
        <v>11745</v>
      </c>
      <c r="E2755" s="71">
        <v>9370901</v>
      </c>
      <c r="G2755" s="1" t="s">
        <v>11746</v>
      </c>
      <c r="H2755" s="72" t="s">
        <v>11747</v>
      </c>
      <c r="I2755" s="1" t="s">
        <v>11748</v>
      </c>
      <c r="J2755" s="73">
        <v>0.65</v>
      </c>
      <c r="K2755" s="73">
        <v>0.65</v>
      </c>
      <c r="L2755" s="73">
        <v>0.65</v>
      </c>
      <c r="M2755" s="1">
        <v>1</v>
      </c>
      <c r="N2755" s="1" t="s">
        <v>1176</v>
      </c>
      <c r="O2755" s="1" t="s">
        <v>1484</v>
      </c>
      <c r="P2755" s="1">
        <v>40101010</v>
      </c>
      <c r="Q2755" s="73">
        <v>1189931687</v>
      </c>
      <c r="R2755" s="74">
        <v>53.78</v>
      </c>
      <c r="S2755" s="1" t="s">
        <v>3694</v>
      </c>
      <c r="T2755" s="75">
        <v>16.83175</v>
      </c>
      <c r="U2755" s="76">
        <v>2471308211.1164298</v>
      </c>
      <c r="V2755" s="77">
        <v>2471308211.1164298</v>
      </c>
      <c r="W2755" s="77">
        <v>3802012632.4868202</v>
      </c>
      <c r="X2755" s="76">
        <v>3.8741927941999999E-3</v>
      </c>
      <c r="Y2755" s="71">
        <v>0</v>
      </c>
      <c r="Z2755" s="71">
        <v>1</v>
      </c>
      <c r="AA2755" s="71">
        <v>0</v>
      </c>
      <c r="AB2755" s="71">
        <v>0</v>
      </c>
      <c r="AC2755" s="73">
        <v>1</v>
      </c>
      <c r="AD2755" s="73">
        <v>0</v>
      </c>
      <c r="AE2755" s="1" t="s">
        <v>3695</v>
      </c>
      <c r="AF2755" s="1" t="s">
        <v>1450</v>
      </c>
      <c r="AG2755" s="1" t="s">
        <v>4996</v>
      </c>
      <c r="AI2755" s="2" t="str">
        <f>INDEX('ISO2-ISO3'!$D$1:$D$249, MATCH($N2755, 'ISO2-ISO3'!$C$1:$C$249, 0))</f>
        <v>MEX</v>
      </c>
      <c r="AJ2755" s="2" t="str">
        <f>INDEX('WB Country Groups'!$C$2:$C$219, MATCH($AI2755, 'WB Country Groups'!$B$2:$B$219, 0))</f>
        <v>Latin America &amp; Caribbean</v>
      </c>
    </row>
    <row r="2756" spans="1:36">
      <c r="A2756" s="70">
        <v>45169</v>
      </c>
      <c r="B2756" s="70">
        <v>45169</v>
      </c>
      <c r="C2756" s="71">
        <v>892400</v>
      </c>
      <c r="D2756" s="1" t="s">
        <v>11749</v>
      </c>
      <c r="E2756" s="71">
        <v>9380701</v>
      </c>
      <c r="G2756" s="1" t="s">
        <v>11750</v>
      </c>
      <c r="H2756" s="72" t="s">
        <v>11751</v>
      </c>
      <c r="I2756" s="1" t="s">
        <v>11752</v>
      </c>
      <c r="J2756" s="73">
        <v>0.7</v>
      </c>
      <c r="K2756" s="73">
        <v>0.25</v>
      </c>
      <c r="L2756" s="73">
        <v>0.25</v>
      </c>
      <c r="M2756" s="1">
        <v>1</v>
      </c>
      <c r="N2756" s="1" t="s">
        <v>1097</v>
      </c>
      <c r="O2756" s="1" t="s">
        <v>1484</v>
      </c>
      <c r="P2756" s="1">
        <v>40101015</v>
      </c>
      <c r="Q2756" s="73">
        <v>666745055</v>
      </c>
      <c r="R2756" s="74">
        <v>723.55</v>
      </c>
      <c r="S2756" s="1" t="s">
        <v>3305</v>
      </c>
      <c r="T2756" s="75">
        <v>82.786249999999995</v>
      </c>
      <c r="U2756" s="76">
        <v>1456834270.62239</v>
      </c>
      <c r="V2756" s="77">
        <v>1456834270.62239</v>
      </c>
      <c r="W2756" s="77">
        <v>5827337082.4895401</v>
      </c>
      <c r="X2756" s="76">
        <v>2.2838336425000001E-3</v>
      </c>
      <c r="Y2756" s="71">
        <v>0</v>
      </c>
      <c r="Z2756" s="71">
        <v>1</v>
      </c>
      <c r="AA2756" s="71">
        <v>0</v>
      </c>
      <c r="AB2756" s="71">
        <v>0</v>
      </c>
      <c r="AC2756" s="73">
        <v>0</v>
      </c>
      <c r="AD2756" s="73">
        <v>1</v>
      </c>
      <c r="AE2756" s="1" t="s">
        <v>3306</v>
      </c>
      <c r="AF2756" s="1" t="s">
        <v>1450</v>
      </c>
      <c r="AG2756" s="1" t="s">
        <v>1451</v>
      </c>
      <c r="AI2756" s="2" t="str">
        <f>INDEX('ISO2-ISO3'!$D$1:$D$249, MATCH($N2756, 'ISO2-ISO3'!$C$1:$C$249, 0))</f>
        <v>IND</v>
      </c>
      <c r="AJ2756" s="2" t="str">
        <f>INDEX('WB Country Groups'!$C$2:$C$219, MATCH($AI2756, 'WB Country Groups'!$B$2:$B$219, 0))</f>
        <v>South Asia</v>
      </c>
    </row>
    <row r="2757" spans="1:36">
      <c r="A2757" s="70">
        <v>45169</v>
      </c>
      <c r="B2757" s="70">
        <v>45169</v>
      </c>
      <c r="C2757" s="71">
        <v>892400</v>
      </c>
      <c r="D2757" s="1" t="s">
        <v>11753</v>
      </c>
      <c r="E2757" s="71">
        <v>9382102</v>
      </c>
      <c r="G2757" s="1" t="s">
        <v>11754</v>
      </c>
      <c r="H2757" s="72" t="s">
        <v>11755</v>
      </c>
      <c r="I2757" s="1" t="s">
        <v>11756</v>
      </c>
      <c r="J2757" s="73">
        <v>0.3</v>
      </c>
      <c r="K2757" s="73">
        <v>0.3</v>
      </c>
      <c r="L2757" s="73">
        <v>0.06</v>
      </c>
      <c r="M2757" s="1">
        <v>0.2</v>
      </c>
      <c r="N2757" s="1" t="s">
        <v>975</v>
      </c>
      <c r="O2757" s="1" t="s">
        <v>1447</v>
      </c>
      <c r="P2757" s="1">
        <v>35202010</v>
      </c>
      <c r="Q2757" s="73">
        <v>1617074755</v>
      </c>
      <c r="R2757" s="74">
        <v>11.83</v>
      </c>
      <c r="S2757" s="1" t="s">
        <v>3323</v>
      </c>
      <c r="T2757" s="75">
        <v>7.2785000000000002</v>
      </c>
      <c r="U2757" s="76">
        <v>157697281.18417299</v>
      </c>
      <c r="V2757" s="77">
        <v>157697281.18417299</v>
      </c>
      <c r="W2757" s="77">
        <v>2624069895.4281101</v>
      </c>
      <c r="X2757" s="76">
        <v>2.4721710860000002E-4</v>
      </c>
      <c r="Y2757" s="71">
        <v>0</v>
      </c>
      <c r="Z2757" s="71">
        <v>1</v>
      </c>
      <c r="AA2757" s="71">
        <v>0</v>
      </c>
      <c r="AB2757" s="71">
        <v>0</v>
      </c>
      <c r="AC2757" s="73">
        <v>0</v>
      </c>
      <c r="AD2757" s="73">
        <v>1</v>
      </c>
      <c r="AE2757" s="1" t="s">
        <v>3324</v>
      </c>
      <c r="AF2757" s="1" t="s">
        <v>1450</v>
      </c>
      <c r="AG2757" s="1" t="s">
        <v>1585</v>
      </c>
      <c r="AI2757" s="2" t="str">
        <f>INDEX('ISO2-ISO3'!$D$1:$D$249, MATCH($N2757, 'ISO2-ISO3'!$C$1:$C$249, 0))</f>
        <v>CHN</v>
      </c>
      <c r="AJ2757" s="2" t="str">
        <f>INDEX('WB Country Groups'!$C$2:$C$219, MATCH($AI2757, 'WB Country Groups'!$B$2:$B$219, 0))</f>
        <v>East Asia &amp; Pacific</v>
      </c>
    </row>
    <row r="2758" spans="1:36">
      <c r="A2758" s="70">
        <v>45169</v>
      </c>
      <c r="B2758" s="70">
        <v>45169</v>
      </c>
      <c r="C2758" s="71">
        <v>892400</v>
      </c>
      <c r="D2758" s="1" t="s">
        <v>11757</v>
      </c>
      <c r="E2758" s="71">
        <v>9382902</v>
      </c>
      <c r="G2758" s="1" t="s">
        <v>11758</v>
      </c>
      <c r="H2758" s="72" t="s">
        <v>11759</v>
      </c>
      <c r="I2758" s="1" t="s">
        <v>11760</v>
      </c>
      <c r="J2758" s="73">
        <v>0.35</v>
      </c>
      <c r="K2758" s="73">
        <v>0.3</v>
      </c>
      <c r="L2758" s="73">
        <v>0.06</v>
      </c>
      <c r="M2758" s="1">
        <v>0.2</v>
      </c>
      <c r="N2758" s="1" t="s">
        <v>975</v>
      </c>
      <c r="O2758" s="1" t="s">
        <v>1499</v>
      </c>
      <c r="P2758" s="1">
        <v>30101010</v>
      </c>
      <c r="Q2758" s="73">
        <v>1138901996</v>
      </c>
      <c r="R2758" s="74">
        <v>26.59</v>
      </c>
      <c r="S2758" s="1" t="s">
        <v>3323</v>
      </c>
      <c r="T2758" s="75">
        <v>7.2785000000000002</v>
      </c>
      <c r="U2758" s="76">
        <v>249639931.91157499</v>
      </c>
      <c r="V2758" s="77">
        <v>249639931.91157499</v>
      </c>
      <c r="W2758" s="77">
        <v>4153988103.7063498</v>
      </c>
      <c r="X2758" s="76">
        <v>3.9135273419999998E-4</v>
      </c>
      <c r="Y2758" s="71">
        <v>0</v>
      </c>
      <c r="Z2758" s="71">
        <v>1</v>
      </c>
      <c r="AA2758" s="71">
        <v>0</v>
      </c>
      <c r="AB2758" s="71">
        <v>0</v>
      </c>
      <c r="AC2758" s="73">
        <v>0</v>
      </c>
      <c r="AD2758" s="73">
        <v>1</v>
      </c>
      <c r="AE2758" s="1" t="s">
        <v>3324</v>
      </c>
      <c r="AF2758" s="1" t="s">
        <v>1450</v>
      </c>
      <c r="AG2758" s="1" t="s">
        <v>1585</v>
      </c>
      <c r="AI2758" s="2" t="str">
        <f>INDEX('ISO2-ISO3'!$D$1:$D$249, MATCH($N2758, 'ISO2-ISO3'!$C$1:$C$249, 0))</f>
        <v>CHN</v>
      </c>
      <c r="AJ2758" s="2" t="str">
        <f>INDEX('WB Country Groups'!$C$2:$C$219, MATCH($AI2758, 'WB Country Groups'!$B$2:$B$219, 0))</f>
        <v>East Asia &amp; Pacific</v>
      </c>
    </row>
    <row r="2759" spans="1:36">
      <c r="A2759" s="70">
        <v>45169</v>
      </c>
      <c r="B2759" s="70">
        <v>45169</v>
      </c>
      <c r="C2759" s="71">
        <v>892400</v>
      </c>
      <c r="D2759" s="1" t="s">
        <v>11761</v>
      </c>
      <c r="E2759" s="71">
        <v>9395901</v>
      </c>
      <c r="G2759" s="1" t="s">
        <v>11762</v>
      </c>
      <c r="H2759" s="72" t="s">
        <v>11763</v>
      </c>
      <c r="I2759" s="1" t="s">
        <v>11764</v>
      </c>
      <c r="J2759" s="73">
        <v>0.55000000000000004</v>
      </c>
      <c r="K2759" s="73">
        <v>0.55000000000000004</v>
      </c>
      <c r="L2759" s="73">
        <v>0.55000000000000004</v>
      </c>
      <c r="M2759" s="1">
        <v>1</v>
      </c>
      <c r="N2759" s="1" t="s">
        <v>1305</v>
      </c>
      <c r="O2759" s="1" t="s">
        <v>1455</v>
      </c>
      <c r="P2759" s="1">
        <v>25504010</v>
      </c>
      <c r="Q2759" s="73">
        <v>3672187103</v>
      </c>
      <c r="R2759" s="74">
        <v>16.3</v>
      </c>
      <c r="S2759" s="1" t="s">
        <v>1573</v>
      </c>
      <c r="T2759" s="75">
        <v>18.934999999999999</v>
      </c>
      <c r="U2759" s="76">
        <v>1738640474.16926</v>
      </c>
      <c r="V2759" s="77">
        <v>1738640474.16926</v>
      </c>
      <c r="W2759" s="77">
        <v>3161164498.4895701</v>
      </c>
      <c r="X2759" s="76">
        <v>2.7256124374E-3</v>
      </c>
      <c r="Y2759" s="71">
        <v>0</v>
      </c>
      <c r="Z2759" s="71">
        <v>1</v>
      </c>
      <c r="AA2759" s="71">
        <v>0</v>
      </c>
      <c r="AB2759" s="71">
        <v>0</v>
      </c>
      <c r="AC2759" s="73">
        <v>1</v>
      </c>
      <c r="AD2759" s="73">
        <v>0</v>
      </c>
      <c r="AE2759" s="1" t="s">
        <v>1574</v>
      </c>
      <c r="AF2759" s="1" t="s">
        <v>1450</v>
      </c>
      <c r="AG2759" s="1" t="s">
        <v>1451</v>
      </c>
      <c r="AI2759" s="2" t="str">
        <f>INDEX('ISO2-ISO3'!$D$1:$D$249, MATCH($N2759, 'ISO2-ISO3'!$C$1:$C$249, 0))</f>
        <v>ZAF</v>
      </c>
      <c r="AJ2759" s="2" t="str">
        <f>INDEX('WB Country Groups'!$C$2:$C$219, MATCH($AI2759, 'WB Country Groups'!$B$2:$B$219, 0))</f>
        <v>Sub-Saharan Africa</v>
      </c>
    </row>
    <row r="2760" spans="1:36">
      <c r="A2760" s="70">
        <v>45169</v>
      </c>
      <c r="B2760" s="70">
        <v>45169</v>
      </c>
      <c r="C2760" s="71">
        <v>892400</v>
      </c>
      <c r="D2760" s="1" t="s">
        <v>11765</v>
      </c>
      <c r="E2760" s="71">
        <v>9397602</v>
      </c>
      <c r="G2760" s="1" t="s">
        <v>11766</v>
      </c>
      <c r="H2760" s="72" t="s">
        <v>11767</v>
      </c>
      <c r="I2760" s="1" t="s">
        <v>11768</v>
      </c>
      <c r="J2760" s="73">
        <v>0.5</v>
      </c>
      <c r="K2760" s="73">
        <v>0.3</v>
      </c>
      <c r="L2760" s="73">
        <v>0.06</v>
      </c>
      <c r="M2760" s="1">
        <v>0.2</v>
      </c>
      <c r="N2760" s="1" t="s">
        <v>975</v>
      </c>
      <c r="O2760" s="1" t="s">
        <v>1447</v>
      </c>
      <c r="P2760" s="1">
        <v>35203010</v>
      </c>
      <c r="Q2760" s="73">
        <v>630954940</v>
      </c>
      <c r="R2760" s="74">
        <v>24</v>
      </c>
      <c r="S2760" s="1" t="s">
        <v>3323</v>
      </c>
      <c r="T2760" s="75">
        <v>7.2785000000000002</v>
      </c>
      <c r="U2760" s="76">
        <v>124829994.312015</v>
      </c>
      <c r="V2760" s="77">
        <v>124829994.312015</v>
      </c>
      <c r="W2760" s="77">
        <v>2315401715.3334398</v>
      </c>
      <c r="X2760" s="76">
        <v>1.9569208820000001E-4</v>
      </c>
      <c r="Y2760" s="71">
        <v>0</v>
      </c>
      <c r="Z2760" s="71">
        <v>1</v>
      </c>
      <c r="AA2760" s="71">
        <v>0</v>
      </c>
      <c r="AB2760" s="71">
        <v>0</v>
      </c>
      <c r="AC2760" s="73">
        <v>0</v>
      </c>
      <c r="AD2760" s="73">
        <v>1</v>
      </c>
      <c r="AE2760" s="1" t="s">
        <v>3324</v>
      </c>
      <c r="AF2760" s="1" t="s">
        <v>1450</v>
      </c>
      <c r="AG2760" s="1" t="s">
        <v>1585</v>
      </c>
      <c r="AI2760" s="2" t="str">
        <f>INDEX('ISO2-ISO3'!$D$1:$D$249, MATCH($N2760, 'ISO2-ISO3'!$C$1:$C$249, 0))</f>
        <v>CHN</v>
      </c>
      <c r="AJ2760" s="2" t="str">
        <f>INDEX('WB Country Groups'!$C$2:$C$219, MATCH($AI2760, 'WB Country Groups'!$B$2:$B$219, 0))</f>
        <v>East Asia &amp; Pacific</v>
      </c>
    </row>
    <row r="2761" spans="1:36">
      <c r="A2761" s="70">
        <v>45169</v>
      </c>
      <c r="B2761" s="70">
        <v>45169</v>
      </c>
      <c r="C2761" s="71">
        <v>892400</v>
      </c>
      <c r="D2761" s="1" t="s">
        <v>11769</v>
      </c>
      <c r="E2761" s="71">
        <v>9405101</v>
      </c>
      <c r="G2761" s="1" t="s">
        <v>11770</v>
      </c>
      <c r="H2761" s="72" t="s">
        <v>11771</v>
      </c>
      <c r="I2761" s="1" t="s">
        <v>11772</v>
      </c>
      <c r="J2761" s="73">
        <v>0.5</v>
      </c>
      <c r="K2761" s="73">
        <v>0.49</v>
      </c>
      <c r="L2761" s="73">
        <v>0.49</v>
      </c>
      <c r="M2761" s="1">
        <v>1</v>
      </c>
      <c r="N2761" s="1" t="s">
        <v>1097</v>
      </c>
      <c r="O2761" s="1" t="s">
        <v>1484</v>
      </c>
      <c r="P2761" s="1">
        <v>40301040</v>
      </c>
      <c r="Q2761" s="73">
        <v>491132103</v>
      </c>
      <c r="R2761" s="74">
        <v>1313.7</v>
      </c>
      <c r="S2761" s="1" t="s">
        <v>3305</v>
      </c>
      <c r="T2761" s="75">
        <v>82.786249999999995</v>
      </c>
      <c r="U2761" s="76">
        <v>3818848171.2656298</v>
      </c>
      <c r="V2761" s="77">
        <v>3818848171.2656298</v>
      </c>
      <c r="W2761" s="77">
        <v>7793567696.4604597</v>
      </c>
      <c r="X2761" s="76">
        <v>5.9866891554999999E-3</v>
      </c>
      <c r="Y2761" s="71">
        <v>0</v>
      </c>
      <c r="Z2761" s="71">
        <v>1</v>
      </c>
      <c r="AA2761" s="71">
        <v>0</v>
      </c>
      <c r="AB2761" s="71">
        <v>0</v>
      </c>
      <c r="AC2761" s="73">
        <v>0</v>
      </c>
      <c r="AD2761" s="73">
        <v>1</v>
      </c>
      <c r="AE2761" s="1" t="s">
        <v>3306</v>
      </c>
      <c r="AF2761" s="1" t="s">
        <v>1450</v>
      </c>
      <c r="AG2761" s="1" t="s">
        <v>1451</v>
      </c>
      <c r="AI2761" s="2" t="str">
        <f>INDEX('ISO2-ISO3'!$D$1:$D$249, MATCH($N2761, 'ISO2-ISO3'!$C$1:$C$249, 0))</f>
        <v>IND</v>
      </c>
      <c r="AJ2761" s="2" t="str">
        <f>INDEX('WB Country Groups'!$C$2:$C$219, MATCH($AI2761, 'WB Country Groups'!$B$2:$B$219, 0))</f>
        <v>South Asia</v>
      </c>
    </row>
    <row r="2762" spans="1:36">
      <c r="A2762" s="70">
        <v>45169</v>
      </c>
      <c r="B2762" s="70">
        <v>45169</v>
      </c>
      <c r="C2762" s="71">
        <v>892400</v>
      </c>
      <c r="D2762" s="1" t="s">
        <v>11773</v>
      </c>
      <c r="E2762" s="71">
        <v>9405201</v>
      </c>
      <c r="G2762" s="1" t="s">
        <v>11774</v>
      </c>
      <c r="H2762" s="72" t="s">
        <v>11775</v>
      </c>
      <c r="I2762" s="1" t="s">
        <v>11776</v>
      </c>
      <c r="J2762" s="73">
        <v>0.5</v>
      </c>
      <c r="K2762" s="73">
        <v>0.5</v>
      </c>
      <c r="L2762" s="73">
        <v>0.5</v>
      </c>
      <c r="M2762" s="1">
        <v>1</v>
      </c>
      <c r="N2762" s="1" t="s">
        <v>975</v>
      </c>
      <c r="O2762" s="1" t="s">
        <v>1484</v>
      </c>
      <c r="P2762" s="1">
        <v>40301030</v>
      </c>
      <c r="Q2762" s="73">
        <v>1419812900</v>
      </c>
      <c r="R2762" s="74">
        <v>23.3</v>
      </c>
      <c r="S2762" s="1" t="s">
        <v>1565</v>
      </c>
      <c r="T2762" s="75">
        <v>7.8417500000000002</v>
      </c>
      <c r="U2762" s="76">
        <v>2109327673.66978</v>
      </c>
      <c r="V2762" s="77">
        <v>2109327673.66978</v>
      </c>
      <c r="W2762" s="77">
        <v>4367219124.5576601</v>
      </c>
      <c r="X2762" s="76">
        <v>3.3067271971000001E-3</v>
      </c>
      <c r="Y2762" s="71">
        <v>0</v>
      </c>
      <c r="Z2762" s="71">
        <v>1</v>
      </c>
      <c r="AA2762" s="71">
        <v>0</v>
      </c>
      <c r="AB2762" s="71">
        <v>0</v>
      </c>
      <c r="AC2762" s="73">
        <v>0</v>
      </c>
      <c r="AD2762" s="73">
        <v>1</v>
      </c>
      <c r="AE2762" s="1" t="s">
        <v>1566</v>
      </c>
      <c r="AF2762" s="1" t="s">
        <v>1450</v>
      </c>
      <c r="AG2762" s="1" t="s">
        <v>3494</v>
      </c>
      <c r="AI2762" s="2" t="str">
        <f>INDEX('ISO2-ISO3'!$D$1:$D$249, MATCH($N2762, 'ISO2-ISO3'!$C$1:$C$249, 0))</f>
        <v>CHN</v>
      </c>
      <c r="AJ2762" s="2" t="str">
        <f>INDEX('WB Country Groups'!$C$2:$C$219, MATCH($AI2762, 'WB Country Groups'!$B$2:$B$219, 0))</f>
        <v>East Asia &amp; Pacific</v>
      </c>
    </row>
    <row r="2763" spans="1:36">
      <c r="A2763" s="70">
        <v>45169</v>
      </c>
      <c r="B2763" s="70">
        <v>45169</v>
      </c>
      <c r="C2763" s="71">
        <v>892400</v>
      </c>
      <c r="D2763" s="1" t="s">
        <v>11777</v>
      </c>
      <c r="E2763" s="71">
        <v>9405301</v>
      </c>
      <c r="G2763" s="1" t="s">
        <v>11778</v>
      </c>
      <c r="H2763" s="72" t="s">
        <v>11779</v>
      </c>
      <c r="I2763" s="1" t="s">
        <v>11780</v>
      </c>
      <c r="J2763" s="73">
        <v>0.45</v>
      </c>
      <c r="K2763" s="73">
        <v>0.45</v>
      </c>
      <c r="L2763" s="73">
        <v>0.45</v>
      </c>
      <c r="M2763" s="1">
        <v>1</v>
      </c>
      <c r="N2763" s="1" t="s">
        <v>1097</v>
      </c>
      <c r="O2763" s="1" t="s">
        <v>1484</v>
      </c>
      <c r="P2763" s="1">
        <v>40301020</v>
      </c>
      <c r="Q2763" s="73">
        <v>1000894759</v>
      </c>
      <c r="R2763" s="74">
        <v>1292.55</v>
      </c>
      <c r="S2763" s="1" t="s">
        <v>3305</v>
      </c>
      <c r="T2763" s="75">
        <v>82.786249999999995</v>
      </c>
      <c r="U2763" s="76">
        <v>7032181483.4643698</v>
      </c>
      <c r="V2763" s="77">
        <v>7032181483.4643698</v>
      </c>
      <c r="W2763" s="77">
        <v>15627069963.2542</v>
      </c>
      <c r="X2763" s="76">
        <v>1.1024131554499999E-2</v>
      </c>
      <c r="Y2763" s="71">
        <v>1</v>
      </c>
      <c r="Z2763" s="71">
        <v>0</v>
      </c>
      <c r="AA2763" s="71">
        <v>0</v>
      </c>
      <c r="AB2763" s="71">
        <v>0</v>
      </c>
      <c r="AC2763" s="73">
        <v>0</v>
      </c>
      <c r="AD2763" s="73">
        <v>1</v>
      </c>
      <c r="AE2763" s="1" t="s">
        <v>3306</v>
      </c>
      <c r="AF2763" s="1" t="s">
        <v>1450</v>
      </c>
      <c r="AG2763" s="1" t="s">
        <v>1451</v>
      </c>
      <c r="AI2763" s="2" t="str">
        <f>INDEX('ISO2-ISO3'!$D$1:$D$249, MATCH($N2763, 'ISO2-ISO3'!$C$1:$C$249, 0))</f>
        <v>IND</v>
      </c>
      <c r="AJ2763" s="2" t="str">
        <f>INDEX('WB Country Groups'!$C$2:$C$219, MATCH($AI2763, 'WB Country Groups'!$B$2:$B$219, 0))</f>
        <v>South Asia</v>
      </c>
    </row>
    <row r="2764" spans="1:36">
      <c r="A2764" s="70">
        <v>45169</v>
      </c>
      <c r="B2764" s="70">
        <v>45169</v>
      </c>
      <c r="C2764" s="71">
        <v>892400</v>
      </c>
      <c r="D2764" s="1" t="s">
        <v>11781</v>
      </c>
      <c r="E2764" s="71">
        <v>9408302</v>
      </c>
      <c r="G2764" s="1" t="s">
        <v>11782</v>
      </c>
      <c r="H2764" s="72" t="s">
        <v>11783</v>
      </c>
      <c r="I2764" s="1" t="s">
        <v>11784</v>
      </c>
      <c r="J2764" s="73">
        <v>0.55000000000000004</v>
      </c>
      <c r="K2764" s="73">
        <v>0.3</v>
      </c>
      <c r="L2764" s="73">
        <v>0.06</v>
      </c>
      <c r="M2764" s="1">
        <v>0.2</v>
      </c>
      <c r="N2764" s="1" t="s">
        <v>975</v>
      </c>
      <c r="O2764" s="1" t="s">
        <v>1447</v>
      </c>
      <c r="P2764" s="1">
        <v>35102015</v>
      </c>
      <c r="Q2764" s="73">
        <v>467303775</v>
      </c>
      <c r="R2764" s="74">
        <v>59.66</v>
      </c>
      <c r="S2764" s="1" t="s">
        <v>3323</v>
      </c>
      <c r="T2764" s="75">
        <v>7.2785000000000002</v>
      </c>
      <c r="U2764" s="76">
        <v>229822160.19646901</v>
      </c>
      <c r="V2764" s="77">
        <v>229822160.19646901</v>
      </c>
      <c r="W2764" s="77">
        <v>3824221998.9163499</v>
      </c>
      <c r="X2764" s="76">
        <v>3.6028503160000003E-4</v>
      </c>
      <c r="Y2764" s="71">
        <v>0</v>
      </c>
      <c r="Z2764" s="71">
        <v>1</v>
      </c>
      <c r="AA2764" s="71">
        <v>0</v>
      </c>
      <c r="AB2764" s="71">
        <v>0</v>
      </c>
      <c r="AC2764" s="73">
        <v>0</v>
      </c>
      <c r="AD2764" s="73">
        <v>1</v>
      </c>
      <c r="AE2764" s="1" t="s">
        <v>3324</v>
      </c>
      <c r="AF2764" s="1" t="s">
        <v>1450</v>
      </c>
      <c r="AG2764" s="1" t="s">
        <v>1585</v>
      </c>
      <c r="AI2764" s="2" t="str">
        <f>INDEX('ISO2-ISO3'!$D$1:$D$249, MATCH($N2764, 'ISO2-ISO3'!$C$1:$C$249, 0))</f>
        <v>CHN</v>
      </c>
      <c r="AJ2764" s="2" t="str">
        <f>INDEX('WB Country Groups'!$C$2:$C$219, MATCH($AI2764, 'WB Country Groups'!$B$2:$B$219, 0))</f>
        <v>East Asia &amp; Pacific</v>
      </c>
    </row>
    <row r="2765" spans="1:36">
      <c r="A2765" s="70">
        <v>45169</v>
      </c>
      <c r="B2765" s="70">
        <v>45169</v>
      </c>
      <c r="C2765" s="71">
        <v>892400</v>
      </c>
      <c r="D2765" s="1" t="s">
        <v>11785</v>
      </c>
      <c r="E2765" s="71">
        <v>9412801</v>
      </c>
      <c r="F2765" s="1" t="s">
        <v>11786</v>
      </c>
      <c r="G2765" s="1" t="s">
        <v>11787</v>
      </c>
      <c r="H2765" s="72" t="s">
        <v>11788</v>
      </c>
      <c r="I2765" s="1" t="s">
        <v>11789</v>
      </c>
      <c r="J2765" s="73">
        <v>1</v>
      </c>
      <c r="K2765" s="73">
        <v>1</v>
      </c>
      <c r="L2765" s="73">
        <v>1</v>
      </c>
      <c r="M2765" s="1">
        <v>1</v>
      </c>
      <c r="N2765" s="1" t="s">
        <v>1375</v>
      </c>
      <c r="O2765" s="1" t="s">
        <v>1692</v>
      </c>
      <c r="P2765" s="1">
        <v>50202010</v>
      </c>
      <c r="Q2765" s="73">
        <v>122684437</v>
      </c>
      <c r="R2765" s="74">
        <v>81.2</v>
      </c>
      <c r="S2765" s="1" t="s">
        <v>1448</v>
      </c>
      <c r="T2765" s="75">
        <v>1</v>
      </c>
      <c r="U2765" s="76">
        <v>9961976284.3999996</v>
      </c>
      <c r="V2765" s="77">
        <v>9961976284.3999996</v>
      </c>
      <c r="W2765" s="77">
        <v>11376879057.6</v>
      </c>
      <c r="X2765" s="76">
        <v>1.56170794739E-2</v>
      </c>
      <c r="Y2765" s="71">
        <v>0</v>
      </c>
      <c r="Z2765" s="71">
        <v>1</v>
      </c>
      <c r="AA2765" s="71">
        <v>0</v>
      </c>
      <c r="AB2765" s="71">
        <v>0</v>
      </c>
      <c r="AC2765" s="73">
        <v>0.5</v>
      </c>
      <c r="AD2765" s="73">
        <v>0.5</v>
      </c>
      <c r="AE2765" s="1" t="s">
        <v>1475</v>
      </c>
      <c r="AF2765" s="1" t="s">
        <v>1450</v>
      </c>
      <c r="AG2765" s="1" t="s">
        <v>1585</v>
      </c>
      <c r="AI2765" s="2" t="str">
        <f>INDEX('ISO2-ISO3'!$D$1:$D$249, MATCH($N2765, 'ISO2-ISO3'!$C$1:$C$249, 0))</f>
        <v>USA</v>
      </c>
      <c r="AJ2765" s="2" t="str">
        <f>INDEX('WB Country Groups'!$C$2:$C$219, MATCH($AI2765, 'WB Country Groups'!$B$2:$B$219, 0))</f>
        <v>North America</v>
      </c>
    </row>
    <row r="2766" spans="1:36">
      <c r="A2766" s="70">
        <v>45169</v>
      </c>
      <c r="B2766" s="70">
        <v>45169</v>
      </c>
      <c r="C2766" s="71">
        <v>892400</v>
      </c>
      <c r="D2766" s="1" t="s">
        <v>11790</v>
      </c>
      <c r="E2766" s="71">
        <v>9415701</v>
      </c>
      <c r="G2766" s="1" t="s">
        <v>11791</v>
      </c>
      <c r="H2766" s="72" t="s">
        <v>11792</v>
      </c>
      <c r="I2766" s="1" t="s">
        <v>11793</v>
      </c>
      <c r="J2766" s="73">
        <v>0.35</v>
      </c>
      <c r="K2766" s="73">
        <v>0.35</v>
      </c>
      <c r="L2766" s="73">
        <v>0.35</v>
      </c>
      <c r="M2766" s="1">
        <v>1</v>
      </c>
      <c r="N2766" s="1" t="s">
        <v>1337</v>
      </c>
      <c r="O2766" s="1" t="s">
        <v>1548</v>
      </c>
      <c r="P2766" s="1">
        <v>55105010</v>
      </c>
      <c r="Q2766" s="73">
        <v>2606900000</v>
      </c>
      <c r="R2766" s="74">
        <v>34</v>
      </c>
      <c r="S2766" s="1" t="s">
        <v>3341</v>
      </c>
      <c r="T2766" s="75">
        <v>35.017499999999998</v>
      </c>
      <c r="U2766" s="76">
        <v>885903048.47576201</v>
      </c>
      <c r="V2766" s="77">
        <v>885903048.47576201</v>
      </c>
      <c r="W2766" s="77">
        <v>2531151567.0736098</v>
      </c>
      <c r="X2766" s="76">
        <v>1.3888025748000001E-3</v>
      </c>
      <c r="Y2766" s="71">
        <v>0</v>
      </c>
      <c r="Z2766" s="71">
        <v>1</v>
      </c>
      <c r="AA2766" s="71">
        <v>0</v>
      </c>
      <c r="AB2766" s="71">
        <v>0</v>
      </c>
      <c r="AC2766" s="73">
        <v>0</v>
      </c>
      <c r="AD2766" s="73">
        <v>1</v>
      </c>
      <c r="AE2766" s="1" t="s">
        <v>3342</v>
      </c>
      <c r="AF2766" s="1" t="s">
        <v>1450</v>
      </c>
      <c r="AG2766" s="1" t="s">
        <v>1451</v>
      </c>
      <c r="AI2766" s="2" t="str">
        <f>INDEX('ISO2-ISO3'!$D$1:$D$249, MATCH($N2766, 'ISO2-ISO3'!$C$1:$C$249, 0))</f>
        <v>THA</v>
      </c>
      <c r="AJ2766" s="2" t="str">
        <f>INDEX('WB Country Groups'!$C$2:$C$219, MATCH($AI2766, 'WB Country Groups'!$B$2:$B$219, 0))</f>
        <v>East Asia &amp; Pacific</v>
      </c>
    </row>
    <row r="2767" spans="1:36">
      <c r="A2767" s="70">
        <v>45169</v>
      </c>
      <c r="B2767" s="70">
        <v>45169</v>
      </c>
      <c r="C2767" s="71">
        <v>892400</v>
      </c>
      <c r="D2767" s="1" t="s">
        <v>11794</v>
      </c>
      <c r="E2767" s="71">
        <v>9419102</v>
      </c>
      <c r="G2767" s="1" t="s">
        <v>11795</v>
      </c>
      <c r="H2767" s="72" t="s">
        <v>11796</v>
      </c>
      <c r="I2767" s="1" t="s">
        <v>11797</v>
      </c>
      <c r="J2767" s="73">
        <v>0.6</v>
      </c>
      <c r="K2767" s="73">
        <v>0.3</v>
      </c>
      <c r="L2767" s="73">
        <v>0.06</v>
      </c>
      <c r="M2767" s="1">
        <v>0.2</v>
      </c>
      <c r="N2767" s="1" t="s">
        <v>975</v>
      </c>
      <c r="O2767" s="1" t="s">
        <v>1484</v>
      </c>
      <c r="P2767" s="1">
        <v>40203020</v>
      </c>
      <c r="Q2767" s="73">
        <v>4643731105</v>
      </c>
      <c r="R2767" s="74">
        <v>8.01</v>
      </c>
      <c r="S2767" s="1" t="s">
        <v>3323</v>
      </c>
      <c r="T2767" s="75">
        <v>7.2785000000000002</v>
      </c>
      <c r="U2767" s="76">
        <v>306625976.37741297</v>
      </c>
      <c r="V2767" s="77">
        <v>306625976.37741297</v>
      </c>
      <c r="W2767" s="77">
        <v>5102231235.2267399</v>
      </c>
      <c r="X2767" s="76">
        <v>4.8068797849999998E-4</v>
      </c>
      <c r="Y2767" s="71">
        <v>0</v>
      </c>
      <c r="Z2767" s="71">
        <v>1</v>
      </c>
      <c r="AA2767" s="71">
        <v>0</v>
      </c>
      <c r="AB2767" s="71">
        <v>0</v>
      </c>
      <c r="AC2767" s="73">
        <v>1</v>
      </c>
      <c r="AD2767" s="73">
        <v>0</v>
      </c>
      <c r="AE2767" s="1" t="s">
        <v>3324</v>
      </c>
      <c r="AF2767" s="1" t="s">
        <v>1450</v>
      </c>
      <c r="AG2767" s="1" t="s">
        <v>1585</v>
      </c>
      <c r="AI2767" s="2" t="str">
        <f>INDEX('ISO2-ISO3'!$D$1:$D$249, MATCH($N2767, 'ISO2-ISO3'!$C$1:$C$249, 0))</f>
        <v>CHN</v>
      </c>
      <c r="AJ2767" s="2" t="str">
        <f>INDEX('WB Country Groups'!$C$2:$C$219, MATCH($AI2767, 'WB Country Groups'!$B$2:$B$219, 0))</f>
        <v>East Asia &amp; Pacific</v>
      </c>
    </row>
    <row r="2768" spans="1:36">
      <c r="A2768" s="70">
        <v>45169</v>
      </c>
      <c r="B2768" s="70">
        <v>45169</v>
      </c>
      <c r="C2768" s="71">
        <v>892400</v>
      </c>
      <c r="D2768" s="1" t="s">
        <v>11798</v>
      </c>
      <c r="E2768" s="71">
        <v>9419501</v>
      </c>
      <c r="F2768" s="1" t="s">
        <v>11799</v>
      </c>
      <c r="G2768" s="1" t="s">
        <v>11800</v>
      </c>
      <c r="H2768" s="72" t="s">
        <v>11801</v>
      </c>
      <c r="I2768" s="1" t="s">
        <v>11802</v>
      </c>
      <c r="J2768" s="73">
        <v>0.7</v>
      </c>
      <c r="K2768" s="73">
        <v>0.7</v>
      </c>
      <c r="L2768" s="73">
        <v>0.7</v>
      </c>
      <c r="M2768" s="1">
        <v>1</v>
      </c>
      <c r="N2768" s="1" t="s">
        <v>1293</v>
      </c>
      <c r="O2768" s="1" t="s">
        <v>1692</v>
      </c>
      <c r="P2768" s="1">
        <v>50202020</v>
      </c>
      <c r="Q2768" s="73">
        <v>521231049</v>
      </c>
      <c r="R2768" s="74">
        <v>37.630000000000003</v>
      </c>
      <c r="S2768" s="1" t="s">
        <v>1448</v>
      </c>
      <c r="T2768" s="75">
        <v>1</v>
      </c>
      <c r="U2768" s="76">
        <v>13729747061.709</v>
      </c>
      <c r="V2768" s="77">
        <v>13729747061.709</v>
      </c>
      <c r="W2768" s="77">
        <v>21327135224.459999</v>
      </c>
      <c r="X2768" s="76">
        <v>2.1523696192200001E-2</v>
      </c>
      <c r="Y2768" s="71">
        <v>1</v>
      </c>
      <c r="Z2768" s="71">
        <v>0</v>
      </c>
      <c r="AA2768" s="71">
        <v>0</v>
      </c>
      <c r="AB2768" s="71">
        <v>0</v>
      </c>
      <c r="AC2768" s="73">
        <v>0</v>
      </c>
      <c r="AD2768" s="73">
        <v>1</v>
      </c>
      <c r="AE2768" s="1" t="s">
        <v>1449</v>
      </c>
      <c r="AF2768" s="1" t="s">
        <v>1450</v>
      </c>
      <c r="AG2768" s="1" t="s">
        <v>1585</v>
      </c>
      <c r="AI2768" s="2" t="str">
        <f>INDEX('ISO2-ISO3'!$D$1:$D$249, MATCH($N2768, 'ISO2-ISO3'!$C$1:$C$249, 0))</f>
        <v>SGP</v>
      </c>
      <c r="AJ2768" s="2" t="str">
        <f>INDEX('WB Country Groups'!$C$2:$C$219, MATCH($AI2768, 'WB Country Groups'!$B$2:$B$219, 0))</f>
        <v>East Asia &amp; Pacific</v>
      </c>
    </row>
    <row r="2769" spans="1:36">
      <c r="A2769" s="70">
        <v>45169</v>
      </c>
      <c r="B2769" s="70">
        <v>45169</v>
      </c>
      <c r="C2769" s="71">
        <v>892400</v>
      </c>
      <c r="D2769" s="1" t="s">
        <v>11803</v>
      </c>
      <c r="E2769" s="71">
        <v>9424302</v>
      </c>
      <c r="G2769" s="1" t="s">
        <v>11804</v>
      </c>
      <c r="H2769" s="72" t="s">
        <v>11805</v>
      </c>
      <c r="I2769" s="1" t="s">
        <v>11806</v>
      </c>
      <c r="J2769" s="73">
        <v>0.2</v>
      </c>
      <c r="K2769" s="73">
        <v>0.2</v>
      </c>
      <c r="L2769" s="73">
        <v>0.04</v>
      </c>
      <c r="M2769" s="1">
        <v>0.2</v>
      </c>
      <c r="N2769" s="1" t="s">
        <v>975</v>
      </c>
      <c r="O2769" s="1" t="s">
        <v>1462</v>
      </c>
      <c r="P2769" s="1">
        <v>15101050</v>
      </c>
      <c r="Q2769" s="73">
        <v>1182206941</v>
      </c>
      <c r="R2769" s="74">
        <v>61.76</v>
      </c>
      <c r="S2769" s="1" t="s">
        <v>3323</v>
      </c>
      <c r="T2769" s="75">
        <v>7.2785000000000002</v>
      </c>
      <c r="U2769" s="76">
        <v>401253558.70665699</v>
      </c>
      <c r="V2769" s="77">
        <v>401253558.70665699</v>
      </c>
      <c r="W2769" s="77">
        <v>10015239729.521799</v>
      </c>
      <c r="X2769" s="76">
        <v>6.2903268760000001E-4</v>
      </c>
      <c r="Y2769" s="71">
        <v>1</v>
      </c>
      <c r="Z2769" s="71">
        <v>0</v>
      </c>
      <c r="AA2769" s="71">
        <v>0</v>
      </c>
      <c r="AB2769" s="71">
        <v>0</v>
      </c>
      <c r="AC2769" s="73">
        <v>0</v>
      </c>
      <c r="AD2769" s="73">
        <v>1</v>
      </c>
      <c r="AE2769" s="1" t="s">
        <v>3324</v>
      </c>
      <c r="AF2769" s="1" t="s">
        <v>1450</v>
      </c>
      <c r="AG2769" s="1" t="s">
        <v>1585</v>
      </c>
      <c r="AI2769" s="2" t="str">
        <f>INDEX('ISO2-ISO3'!$D$1:$D$249, MATCH($N2769, 'ISO2-ISO3'!$C$1:$C$249, 0))</f>
        <v>CHN</v>
      </c>
      <c r="AJ2769" s="2" t="str">
        <f>INDEX('WB Country Groups'!$C$2:$C$219, MATCH($AI2769, 'WB Country Groups'!$B$2:$B$219, 0))</f>
        <v>East Asia &amp; Pacific</v>
      </c>
    </row>
    <row r="2770" spans="1:36">
      <c r="A2770" s="70">
        <v>45169</v>
      </c>
      <c r="B2770" s="70">
        <v>45169</v>
      </c>
      <c r="C2770" s="71">
        <v>892400</v>
      </c>
      <c r="D2770" s="1" t="s">
        <v>11807</v>
      </c>
      <c r="E2770" s="71">
        <v>9434401</v>
      </c>
      <c r="G2770" s="1" t="s">
        <v>11808</v>
      </c>
      <c r="H2770" s="72" t="s">
        <v>11809</v>
      </c>
      <c r="I2770" s="1" t="s">
        <v>11810</v>
      </c>
      <c r="J2770" s="73">
        <v>0.4</v>
      </c>
      <c r="K2770" s="73">
        <v>0.4</v>
      </c>
      <c r="L2770" s="73">
        <v>0.4</v>
      </c>
      <c r="M2770" s="1">
        <v>1</v>
      </c>
      <c r="N2770" s="1" t="s">
        <v>975</v>
      </c>
      <c r="O2770" s="1" t="s">
        <v>1692</v>
      </c>
      <c r="P2770" s="1">
        <v>50201040</v>
      </c>
      <c r="Q2770" s="73">
        <v>1015238417</v>
      </c>
      <c r="R2770" s="74">
        <v>31.5</v>
      </c>
      <c r="S2770" s="1" t="s">
        <v>1565</v>
      </c>
      <c r="T2770" s="75">
        <v>7.8417500000000002</v>
      </c>
      <c r="U2770" s="76">
        <v>1631269047.6233001</v>
      </c>
      <c r="V2770" s="77">
        <v>1631269047.6233001</v>
      </c>
      <c r="W2770" s="77">
        <v>4078172619.05825</v>
      </c>
      <c r="X2770" s="76">
        <v>2.5572896013000002E-3</v>
      </c>
      <c r="Y2770" s="71">
        <v>0</v>
      </c>
      <c r="Z2770" s="71">
        <v>1</v>
      </c>
      <c r="AA2770" s="71">
        <v>0</v>
      </c>
      <c r="AB2770" s="71">
        <v>0</v>
      </c>
      <c r="AC2770" s="73">
        <v>0</v>
      </c>
      <c r="AD2770" s="73">
        <v>1</v>
      </c>
      <c r="AE2770" s="1" t="s">
        <v>1566</v>
      </c>
      <c r="AF2770" s="1" t="s">
        <v>1450</v>
      </c>
      <c r="AG2770" s="1" t="s">
        <v>3300</v>
      </c>
      <c r="AI2770" s="2" t="str">
        <f>INDEX('ISO2-ISO3'!$D$1:$D$249, MATCH($N2770, 'ISO2-ISO3'!$C$1:$C$249, 0))</f>
        <v>CHN</v>
      </c>
      <c r="AJ2770" s="2" t="str">
        <f>INDEX('WB Country Groups'!$C$2:$C$219, MATCH($AI2770, 'WB Country Groups'!$B$2:$B$219, 0))</f>
        <v>East Asia &amp; Pacific</v>
      </c>
    </row>
    <row r="2771" spans="1:36">
      <c r="A2771" s="70">
        <v>45169</v>
      </c>
      <c r="B2771" s="70">
        <v>45169</v>
      </c>
      <c r="C2771" s="71">
        <v>892400</v>
      </c>
      <c r="D2771" s="1" t="s">
        <v>11811</v>
      </c>
      <c r="E2771" s="71">
        <v>9436301</v>
      </c>
      <c r="G2771" s="1" t="s">
        <v>11812</v>
      </c>
      <c r="H2771" s="72" t="s">
        <v>11813</v>
      </c>
      <c r="I2771" s="1" t="s">
        <v>11814</v>
      </c>
      <c r="J2771" s="73">
        <v>0.55000000000000004</v>
      </c>
      <c r="K2771" s="73">
        <v>0.55000000000000004</v>
      </c>
      <c r="L2771" s="73">
        <v>0.55000000000000004</v>
      </c>
      <c r="M2771" s="1">
        <v>1</v>
      </c>
      <c r="N2771" s="1" t="s">
        <v>1091</v>
      </c>
      <c r="O2771" s="1" t="s">
        <v>1564</v>
      </c>
      <c r="P2771" s="1">
        <v>60201020</v>
      </c>
      <c r="Q2771" s="73">
        <v>3036227327</v>
      </c>
      <c r="R2771" s="74">
        <v>32.700000000000003</v>
      </c>
      <c r="S2771" s="1" t="s">
        <v>1565</v>
      </c>
      <c r="T2771" s="75">
        <v>7.8417500000000002</v>
      </c>
      <c r="U2771" s="76">
        <v>6963566611.5465298</v>
      </c>
      <c r="V2771" s="77">
        <v>6963566611.5465298</v>
      </c>
      <c r="W2771" s="77">
        <v>12661030202.811899</v>
      </c>
      <c r="X2771" s="76">
        <v>1.09165661601E-2</v>
      </c>
      <c r="Y2771" s="71">
        <v>0</v>
      </c>
      <c r="Z2771" s="71">
        <v>1</v>
      </c>
      <c r="AA2771" s="71">
        <v>0</v>
      </c>
      <c r="AB2771" s="71">
        <v>0</v>
      </c>
      <c r="AC2771" s="73">
        <v>1</v>
      </c>
      <c r="AD2771" s="73">
        <v>0</v>
      </c>
      <c r="AE2771" s="1" t="s">
        <v>1566</v>
      </c>
      <c r="AF2771" s="1" t="s">
        <v>1450</v>
      </c>
      <c r="AG2771" s="1" t="s">
        <v>1451</v>
      </c>
      <c r="AI2771" s="2" t="str">
        <f>INDEX('ISO2-ISO3'!$D$1:$D$249, MATCH($N2771, 'ISO2-ISO3'!$C$1:$C$249, 0))</f>
        <v>HKG</v>
      </c>
      <c r="AJ2771" s="2" t="str">
        <f>INDEX('WB Country Groups'!$C$2:$C$219, MATCH($AI2771, 'WB Country Groups'!$B$2:$B$219, 0))</f>
        <v>East Asia &amp; Pacific</v>
      </c>
    </row>
    <row r="2772" spans="1:36">
      <c r="A2772" s="70">
        <v>45169</v>
      </c>
      <c r="B2772" s="70">
        <v>45169</v>
      </c>
      <c r="C2772" s="71">
        <v>892400</v>
      </c>
      <c r="D2772" s="1" t="s">
        <v>11815</v>
      </c>
      <c r="E2772" s="71">
        <v>9442301</v>
      </c>
      <c r="G2772" s="1" t="s">
        <v>11816</v>
      </c>
      <c r="H2772" s="72" t="s">
        <v>11817</v>
      </c>
      <c r="I2772" s="1" t="s">
        <v>11818</v>
      </c>
      <c r="J2772" s="73">
        <v>0.45</v>
      </c>
      <c r="K2772" s="73">
        <v>0.45</v>
      </c>
      <c r="L2772" s="73">
        <v>0.45</v>
      </c>
      <c r="M2772" s="1">
        <v>1</v>
      </c>
      <c r="N2772" s="1" t="s">
        <v>1097</v>
      </c>
      <c r="O2772" s="1" t="s">
        <v>1484</v>
      </c>
      <c r="P2772" s="1">
        <v>40301020</v>
      </c>
      <c r="Q2772" s="73">
        <v>2149396132</v>
      </c>
      <c r="R2772" s="74">
        <v>644.75</v>
      </c>
      <c r="S2772" s="1" t="s">
        <v>3305</v>
      </c>
      <c r="T2772" s="75">
        <v>82.786249999999995</v>
      </c>
      <c r="U2772" s="76">
        <v>7532898521.7732401</v>
      </c>
      <c r="V2772" s="77">
        <v>7532898521.7732401</v>
      </c>
      <c r="W2772" s="77">
        <v>16739774492.829399</v>
      </c>
      <c r="X2772" s="76">
        <v>1.1809090036400001E-2</v>
      </c>
      <c r="Y2772" s="71">
        <v>1</v>
      </c>
      <c r="Z2772" s="71">
        <v>0</v>
      </c>
      <c r="AA2772" s="71">
        <v>0</v>
      </c>
      <c r="AB2772" s="71">
        <v>0</v>
      </c>
      <c r="AC2772" s="73">
        <v>0</v>
      </c>
      <c r="AD2772" s="73">
        <v>1</v>
      </c>
      <c r="AE2772" s="1" t="s">
        <v>3306</v>
      </c>
      <c r="AF2772" s="1" t="s">
        <v>1450</v>
      </c>
      <c r="AG2772" s="1" t="s">
        <v>1451</v>
      </c>
      <c r="AI2772" s="2" t="str">
        <f>INDEX('ISO2-ISO3'!$D$1:$D$249, MATCH($N2772, 'ISO2-ISO3'!$C$1:$C$249, 0))</f>
        <v>IND</v>
      </c>
      <c r="AJ2772" s="2" t="str">
        <f>INDEX('WB Country Groups'!$C$2:$C$219, MATCH($AI2772, 'WB Country Groups'!$B$2:$B$219, 0))</f>
        <v>South Asia</v>
      </c>
    </row>
    <row r="2773" spans="1:36">
      <c r="A2773" s="70">
        <v>45169</v>
      </c>
      <c r="B2773" s="70">
        <v>45169</v>
      </c>
      <c r="C2773" s="71">
        <v>892400</v>
      </c>
      <c r="D2773" s="1" t="s">
        <v>11819</v>
      </c>
      <c r="E2773" s="71">
        <v>9442501</v>
      </c>
      <c r="G2773" s="1" t="s">
        <v>11820</v>
      </c>
      <c r="H2773" s="72" t="s">
        <v>11821</v>
      </c>
      <c r="I2773" s="1" t="s">
        <v>11822</v>
      </c>
      <c r="J2773" s="73">
        <v>0.3</v>
      </c>
      <c r="K2773" s="73">
        <v>0.3</v>
      </c>
      <c r="L2773" s="73">
        <v>0.3</v>
      </c>
      <c r="M2773" s="1">
        <v>1</v>
      </c>
      <c r="N2773" s="1" t="s">
        <v>1158</v>
      </c>
      <c r="O2773" s="1" t="s">
        <v>1499</v>
      </c>
      <c r="P2773" s="1">
        <v>30202010</v>
      </c>
      <c r="Q2773" s="73">
        <v>6915714601</v>
      </c>
      <c r="R2773" s="74">
        <v>4.3899999999999997</v>
      </c>
      <c r="S2773" s="1" t="s">
        <v>2074</v>
      </c>
      <c r="T2773" s="75">
        <v>4.6399999999999997</v>
      </c>
      <c r="U2773" s="76">
        <v>1962930200.3269401</v>
      </c>
      <c r="V2773" s="77">
        <v>1962930200.3269401</v>
      </c>
      <c r="W2773" s="77">
        <v>6543100667.7564602</v>
      </c>
      <c r="X2773" s="76">
        <v>3.0772244446999998E-3</v>
      </c>
      <c r="Y2773" s="71">
        <v>0</v>
      </c>
      <c r="Z2773" s="71">
        <v>1</v>
      </c>
      <c r="AA2773" s="71">
        <v>0</v>
      </c>
      <c r="AB2773" s="71">
        <v>0</v>
      </c>
      <c r="AC2773" s="73">
        <v>0</v>
      </c>
      <c r="AD2773" s="73">
        <v>1</v>
      </c>
      <c r="AE2773" s="1" t="s">
        <v>2075</v>
      </c>
      <c r="AF2773" s="1" t="s">
        <v>1450</v>
      </c>
      <c r="AG2773" s="1" t="s">
        <v>1451</v>
      </c>
      <c r="AI2773" s="2" t="str">
        <f>INDEX('ISO2-ISO3'!$D$1:$D$249, MATCH($N2773, 'ISO2-ISO3'!$C$1:$C$249, 0))</f>
        <v>MYS</v>
      </c>
      <c r="AJ2773" s="2" t="str">
        <f>INDEX('WB Country Groups'!$C$2:$C$219, MATCH($AI2773, 'WB Country Groups'!$B$2:$B$219, 0))</f>
        <v>East Asia &amp; Pacific</v>
      </c>
    </row>
    <row r="2774" spans="1:36">
      <c r="A2774" s="70">
        <v>45169</v>
      </c>
      <c r="B2774" s="70">
        <v>45169</v>
      </c>
      <c r="C2774" s="71">
        <v>892400</v>
      </c>
      <c r="D2774" s="1" t="s">
        <v>11823</v>
      </c>
      <c r="E2774" s="71">
        <v>9452501</v>
      </c>
      <c r="G2774" s="1" t="s">
        <v>11824</v>
      </c>
      <c r="H2774" s="72" t="s">
        <v>11825</v>
      </c>
      <c r="I2774" s="1" t="s">
        <v>11826</v>
      </c>
      <c r="J2774" s="73">
        <v>0.5</v>
      </c>
      <c r="K2774" s="73">
        <v>0.5</v>
      </c>
      <c r="L2774" s="73">
        <v>0.5</v>
      </c>
      <c r="M2774" s="1">
        <v>1</v>
      </c>
      <c r="N2774" s="1" t="s">
        <v>1129</v>
      </c>
      <c r="O2774" s="1" t="s">
        <v>1692</v>
      </c>
      <c r="P2774" s="1">
        <v>50202020</v>
      </c>
      <c r="Q2774" s="73">
        <v>64239815</v>
      </c>
      <c r="R2774" s="74">
        <v>48300</v>
      </c>
      <c r="S2774" s="1" t="s">
        <v>3451</v>
      </c>
      <c r="T2774" s="75">
        <v>1321.75</v>
      </c>
      <c r="U2774" s="76">
        <v>1173740519.9546101</v>
      </c>
      <c r="V2774" s="77">
        <v>1173740519.9546101</v>
      </c>
      <c r="W2774" s="77">
        <v>2347481039.9092102</v>
      </c>
      <c r="X2774" s="76">
        <v>1.8400364002999999E-3</v>
      </c>
      <c r="Y2774" s="71">
        <v>0</v>
      </c>
      <c r="Z2774" s="71">
        <v>1</v>
      </c>
      <c r="AA2774" s="71">
        <v>0</v>
      </c>
      <c r="AB2774" s="71">
        <v>0</v>
      </c>
      <c r="AC2774" s="73">
        <v>0</v>
      </c>
      <c r="AD2774" s="73">
        <v>1</v>
      </c>
      <c r="AE2774" s="1" t="s">
        <v>4054</v>
      </c>
      <c r="AF2774" s="1" t="s">
        <v>1450</v>
      </c>
      <c r="AG2774" s="1" t="s">
        <v>1451</v>
      </c>
      <c r="AI2774" s="2" t="str">
        <f>INDEX('ISO2-ISO3'!$D$1:$D$249, MATCH($N2774, 'ISO2-ISO3'!$C$1:$C$249, 0))</f>
        <v>KOR</v>
      </c>
      <c r="AJ2774" s="2" t="str">
        <f>INDEX('WB Country Groups'!$C$2:$C$219, MATCH($AI2774, 'WB Country Groups'!$B$2:$B$219, 0))</f>
        <v>East Asia &amp; Pacific</v>
      </c>
    </row>
    <row r="2775" spans="1:36">
      <c r="A2775" s="70">
        <v>45169</v>
      </c>
      <c r="B2775" s="70">
        <v>45169</v>
      </c>
      <c r="C2775" s="71">
        <v>892400</v>
      </c>
      <c r="D2775" s="1" t="s">
        <v>11827</v>
      </c>
      <c r="E2775" s="71">
        <v>9462301</v>
      </c>
      <c r="G2775" s="1" t="s">
        <v>11828</v>
      </c>
      <c r="H2775" s="72" t="s">
        <v>11829</v>
      </c>
      <c r="I2775" s="1" t="s">
        <v>11830</v>
      </c>
      <c r="J2775" s="73">
        <v>0.95</v>
      </c>
      <c r="K2775" s="73">
        <v>0.95</v>
      </c>
      <c r="L2775" s="73">
        <v>0.95</v>
      </c>
      <c r="M2775" s="1">
        <v>1</v>
      </c>
      <c r="N2775" s="1" t="s">
        <v>975</v>
      </c>
      <c r="O2775" s="1" t="s">
        <v>1447</v>
      </c>
      <c r="P2775" s="1">
        <v>35201010</v>
      </c>
      <c r="Q2775" s="73">
        <v>979087430</v>
      </c>
      <c r="R2775" s="74">
        <v>20.95</v>
      </c>
      <c r="S2775" s="1" t="s">
        <v>1565</v>
      </c>
      <c r="T2775" s="75">
        <v>7.8417500000000002</v>
      </c>
      <c r="U2775" s="76">
        <v>2484941189.8587699</v>
      </c>
      <c r="V2775" s="77">
        <v>2484941189.8587699</v>
      </c>
      <c r="W2775" s="77">
        <v>2615727568.2723899</v>
      </c>
      <c r="X2775" s="76">
        <v>3.8955647897999999E-3</v>
      </c>
      <c r="Y2775" s="71">
        <v>0</v>
      </c>
      <c r="Z2775" s="71">
        <v>1</v>
      </c>
      <c r="AA2775" s="71">
        <v>0</v>
      </c>
      <c r="AB2775" s="71">
        <v>0</v>
      </c>
      <c r="AC2775" s="73">
        <v>0.35</v>
      </c>
      <c r="AD2775" s="73">
        <v>0.65</v>
      </c>
      <c r="AE2775" s="1" t="s">
        <v>1566</v>
      </c>
      <c r="AF2775" s="1" t="s">
        <v>1450</v>
      </c>
      <c r="AG2775" s="1" t="s">
        <v>3300</v>
      </c>
      <c r="AI2775" s="2" t="str">
        <f>INDEX('ISO2-ISO3'!$D$1:$D$249, MATCH($N2775, 'ISO2-ISO3'!$C$1:$C$249, 0))</f>
        <v>CHN</v>
      </c>
      <c r="AJ2775" s="2" t="str">
        <f>INDEX('WB Country Groups'!$C$2:$C$219, MATCH($AI2775, 'WB Country Groups'!$B$2:$B$219, 0))</f>
        <v>East Asia &amp; Pacific</v>
      </c>
    </row>
    <row r="2776" spans="1:36">
      <c r="A2776" s="70">
        <v>45169</v>
      </c>
      <c r="B2776" s="70">
        <v>45169</v>
      </c>
      <c r="C2776" s="71">
        <v>892400</v>
      </c>
      <c r="D2776" s="1" t="s">
        <v>11831</v>
      </c>
      <c r="E2776" s="71">
        <v>9464001</v>
      </c>
      <c r="F2776" s="1" t="s">
        <v>11832</v>
      </c>
      <c r="G2776" s="1" t="s">
        <v>11833</v>
      </c>
      <c r="H2776" s="72" t="s">
        <v>11834</v>
      </c>
      <c r="I2776" s="1" t="s">
        <v>11835</v>
      </c>
      <c r="J2776" s="73">
        <v>1</v>
      </c>
      <c r="K2776" s="73">
        <v>1</v>
      </c>
      <c r="L2776" s="73">
        <v>1</v>
      </c>
      <c r="M2776" s="1">
        <v>1</v>
      </c>
      <c r="N2776" s="1" t="s">
        <v>1375</v>
      </c>
      <c r="O2776" s="1" t="s">
        <v>1474</v>
      </c>
      <c r="P2776" s="1">
        <v>45102030</v>
      </c>
      <c r="Q2776" s="73">
        <v>70037195</v>
      </c>
      <c r="R2776" s="74">
        <v>381.3</v>
      </c>
      <c r="S2776" s="1" t="s">
        <v>1448</v>
      </c>
      <c r="T2776" s="75">
        <v>1</v>
      </c>
      <c r="U2776" s="76">
        <v>26705182453.5</v>
      </c>
      <c r="V2776" s="77">
        <v>26705182453.5</v>
      </c>
      <c r="W2776" s="77">
        <v>26705182453.5</v>
      </c>
      <c r="X2776" s="76">
        <v>4.1864881508899998E-2</v>
      </c>
      <c r="Y2776" s="71">
        <v>0</v>
      </c>
      <c r="Z2776" s="71">
        <v>1</v>
      </c>
      <c r="AA2776" s="71">
        <v>0</v>
      </c>
      <c r="AB2776" s="71">
        <v>0</v>
      </c>
      <c r="AC2776" s="73">
        <v>0</v>
      </c>
      <c r="AD2776" s="73">
        <v>1</v>
      </c>
      <c r="AE2776" s="1" t="s">
        <v>10552</v>
      </c>
      <c r="AF2776" s="1" t="s">
        <v>1450</v>
      </c>
      <c r="AG2776" s="1" t="s">
        <v>1585</v>
      </c>
      <c r="AI2776" s="2" t="str">
        <f>INDEX('ISO2-ISO3'!$D$1:$D$249, MATCH($N2776, 'ISO2-ISO3'!$C$1:$C$249, 0))</f>
        <v>USA</v>
      </c>
      <c r="AJ2776" s="2" t="str">
        <f>INDEX('WB Country Groups'!$C$2:$C$219, MATCH($AI2776, 'WB Country Groups'!$B$2:$B$219, 0))</f>
        <v>North America</v>
      </c>
    </row>
    <row r="2777" spans="1:36">
      <c r="A2777" s="70">
        <v>45169</v>
      </c>
      <c r="B2777" s="70">
        <v>45169</v>
      </c>
      <c r="C2777" s="71">
        <v>892400</v>
      </c>
      <c r="D2777" s="1" t="s">
        <v>11836</v>
      </c>
      <c r="E2777" s="71">
        <v>9468301</v>
      </c>
      <c r="G2777" s="1" t="s">
        <v>11837</v>
      </c>
      <c r="H2777" s="72" t="s">
        <v>11838</v>
      </c>
      <c r="I2777" s="1" t="s">
        <v>11839</v>
      </c>
      <c r="J2777" s="73">
        <v>0.25</v>
      </c>
      <c r="K2777" s="73">
        <v>0.25</v>
      </c>
      <c r="L2777" s="73">
        <v>0.25</v>
      </c>
      <c r="M2777" s="1">
        <v>1</v>
      </c>
      <c r="N2777" s="1" t="s">
        <v>1337</v>
      </c>
      <c r="O2777" s="1" t="s">
        <v>1548</v>
      </c>
      <c r="P2777" s="1">
        <v>55105010</v>
      </c>
      <c r="Q2777" s="73">
        <v>11733150000</v>
      </c>
      <c r="R2777" s="74">
        <v>48</v>
      </c>
      <c r="S2777" s="1" t="s">
        <v>3341</v>
      </c>
      <c r="T2777" s="75">
        <v>35.017499999999998</v>
      </c>
      <c r="U2777" s="76">
        <v>4020783893.7673998</v>
      </c>
      <c r="V2777" s="77">
        <v>4020783893.7673998</v>
      </c>
      <c r="W2777" s="77">
        <v>16083135575.069599</v>
      </c>
      <c r="X2777" s="76">
        <v>6.3032574886000003E-3</v>
      </c>
      <c r="Y2777" s="71">
        <v>1</v>
      </c>
      <c r="Z2777" s="71">
        <v>0</v>
      </c>
      <c r="AA2777" s="71">
        <v>0</v>
      </c>
      <c r="AB2777" s="71">
        <v>0</v>
      </c>
      <c r="AC2777" s="73">
        <v>0</v>
      </c>
      <c r="AD2777" s="73">
        <v>1</v>
      </c>
      <c r="AE2777" s="1" t="s">
        <v>3342</v>
      </c>
      <c r="AF2777" s="1" t="s">
        <v>1450</v>
      </c>
      <c r="AG2777" s="1" t="s">
        <v>1451</v>
      </c>
      <c r="AI2777" s="2" t="str">
        <f>INDEX('ISO2-ISO3'!$D$1:$D$249, MATCH($N2777, 'ISO2-ISO3'!$C$1:$C$249, 0))</f>
        <v>THA</v>
      </c>
      <c r="AJ2777" s="2" t="str">
        <f>INDEX('WB Country Groups'!$C$2:$C$219, MATCH($AI2777, 'WB Country Groups'!$B$2:$B$219, 0))</f>
        <v>East Asia &amp; Pacific</v>
      </c>
    </row>
    <row r="2778" spans="1:36">
      <c r="A2778" s="70">
        <v>45169</v>
      </c>
      <c r="B2778" s="70">
        <v>45169</v>
      </c>
      <c r="C2778" s="71">
        <v>892400</v>
      </c>
      <c r="D2778" s="1" t="s">
        <v>11840</v>
      </c>
      <c r="E2778" s="71">
        <v>9472501</v>
      </c>
      <c r="F2778" s="1" t="s">
        <v>11841</v>
      </c>
      <c r="G2778" s="1" t="s">
        <v>11842</v>
      </c>
      <c r="H2778" s="72" t="s">
        <v>11843</v>
      </c>
      <c r="I2778" s="1" t="s">
        <v>11844</v>
      </c>
      <c r="J2778" s="73">
        <v>1</v>
      </c>
      <c r="K2778" s="73">
        <v>1</v>
      </c>
      <c r="L2778" s="73">
        <v>1</v>
      </c>
      <c r="M2778" s="1">
        <v>1</v>
      </c>
      <c r="N2778" s="1" t="s">
        <v>945</v>
      </c>
      <c r="O2778" s="1" t="s">
        <v>1455</v>
      </c>
      <c r="P2778" s="1">
        <v>25504050</v>
      </c>
      <c r="Q2778" s="73">
        <v>1165000000</v>
      </c>
      <c r="R2778" s="74">
        <v>18.46</v>
      </c>
      <c r="S2778" s="1" t="s">
        <v>3542</v>
      </c>
      <c r="T2778" s="75">
        <v>4.9509499999999997</v>
      </c>
      <c r="U2778" s="76">
        <v>4343792605.4595604</v>
      </c>
      <c r="V2778" s="77">
        <v>4343792605.4595604</v>
      </c>
      <c r="W2778" s="77">
        <v>4343792605.4595604</v>
      </c>
      <c r="X2778" s="76">
        <v>6.8096281701999998E-3</v>
      </c>
      <c r="Y2778" s="71">
        <v>0</v>
      </c>
      <c r="Z2778" s="71">
        <v>1</v>
      </c>
      <c r="AA2778" s="71">
        <v>0</v>
      </c>
      <c r="AB2778" s="71">
        <v>0</v>
      </c>
      <c r="AC2778" s="73">
        <v>1</v>
      </c>
      <c r="AD2778" s="73">
        <v>0</v>
      </c>
      <c r="AE2778" s="1" t="s">
        <v>3543</v>
      </c>
      <c r="AF2778" s="1" t="s">
        <v>3544</v>
      </c>
      <c r="AG2778" s="1" t="s">
        <v>1451</v>
      </c>
      <c r="AI2778" s="2" t="str">
        <f>INDEX('ISO2-ISO3'!$D$1:$D$249, MATCH($N2778, 'ISO2-ISO3'!$C$1:$C$249, 0))</f>
        <v>BRA</v>
      </c>
      <c r="AJ2778" s="2" t="str">
        <f>INDEX('WB Country Groups'!$C$2:$C$219, MATCH($AI2778, 'WB Country Groups'!$B$2:$B$219, 0))</f>
        <v>Latin America &amp; Caribbean</v>
      </c>
    </row>
    <row r="2779" spans="1:36">
      <c r="A2779" s="70">
        <v>45169</v>
      </c>
      <c r="B2779" s="70">
        <v>45169</v>
      </c>
      <c r="C2779" s="71">
        <v>892400</v>
      </c>
      <c r="D2779" s="1" t="s">
        <v>11845</v>
      </c>
      <c r="E2779" s="71">
        <v>9472601</v>
      </c>
      <c r="G2779" s="1" t="s">
        <v>11846</v>
      </c>
      <c r="H2779" s="72" t="s">
        <v>11847</v>
      </c>
      <c r="I2779" s="1" t="s">
        <v>11848</v>
      </c>
      <c r="J2779" s="73">
        <v>0.5</v>
      </c>
      <c r="K2779" s="73">
        <v>0.5</v>
      </c>
      <c r="L2779" s="73">
        <v>0.5</v>
      </c>
      <c r="M2779" s="1">
        <v>1</v>
      </c>
      <c r="N2779" s="1" t="s">
        <v>1115</v>
      </c>
      <c r="O2779" s="1" t="s">
        <v>1467</v>
      </c>
      <c r="P2779" s="1">
        <v>20301010</v>
      </c>
      <c r="Q2779" s="73">
        <v>640394400</v>
      </c>
      <c r="R2779" s="74">
        <v>2104</v>
      </c>
      <c r="S2779" s="1" t="s">
        <v>1479</v>
      </c>
      <c r="T2779" s="75">
        <v>145.58500000000001</v>
      </c>
      <c r="U2779" s="76">
        <v>4627502206.9581404</v>
      </c>
      <c r="V2779" s="77">
        <v>4627502206.9581404</v>
      </c>
      <c r="W2779" s="77">
        <v>9255004413.9162693</v>
      </c>
      <c r="X2779" s="76">
        <v>7.2543908627000003E-3</v>
      </c>
      <c r="Y2779" s="71">
        <v>0</v>
      </c>
      <c r="Z2779" s="71">
        <v>1</v>
      </c>
      <c r="AA2779" s="71">
        <v>0</v>
      </c>
      <c r="AB2779" s="71">
        <v>0</v>
      </c>
      <c r="AC2779" s="73">
        <v>0</v>
      </c>
      <c r="AD2779" s="73">
        <v>1</v>
      </c>
      <c r="AE2779" s="1" t="s">
        <v>1480</v>
      </c>
      <c r="AF2779" s="1" t="s">
        <v>1450</v>
      </c>
      <c r="AG2779" s="1" t="s">
        <v>1451</v>
      </c>
      <c r="AI2779" s="2" t="str">
        <f>INDEX('ISO2-ISO3'!$D$1:$D$249, MATCH($N2779, 'ISO2-ISO3'!$C$1:$C$249, 0))</f>
        <v>JPN</v>
      </c>
      <c r="AJ2779" s="2" t="str">
        <f>INDEX('WB Country Groups'!$C$2:$C$219, MATCH($AI2779, 'WB Country Groups'!$B$2:$B$219, 0))</f>
        <v>East Asia &amp; Pacific</v>
      </c>
    </row>
    <row r="2780" spans="1:36">
      <c r="A2780" s="70">
        <v>45169</v>
      </c>
      <c r="B2780" s="70">
        <v>45169</v>
      </c>
      <c r="C2780" s="71">
        <v>892400</v>
      </c>
      <c r="D2780" s="1" t="s">
        <v>11849</v>
      </c>
      <c r="E2780" s="71">
        <v>9480602</v>
      </c>
      <c r="G2780" s="1" t="s">
        <v>11850</v>
      </c>
      <c r="H2780" s="72" t="s">
        <v>11851</v>
      </c>
      <c r="I2780" s="1" t="s">
        <v>11852</v>
      </c>
      <c r="J2780" s="73">
        <v>0.45</v>
      </c>
      <c r="K2780" s="73">
        <v>0.3</v>
      </c>
      <c r="L2780" s="73">
        <v>0.06</v>
      </c>
      <c r="M2780" s="1">
        <v>0.2</v>
      </c>
      <c r="N2780" s="1" t="s">
        <v>975</v>
      </c>
      <c r="O2780" s="1" t="s">
        <v>1462</v>
      </c>
      <c r="P2780" s="1">
        <v>15101050</v>
      </c>
      <c r="Q2780" s="73">
        <v>2016703441</v>
      </c>
      <c r="R2780" s="74">
        <v>32.72</v>
      </c>
      <c r="S2780" s="1" t="s">
        <v>3323</v>
      </c>
      <c r="T2780" s="75">
        <v>7.2785000000000002</v>
      </c>
      <c r="U2780" s="76">
        <v>543957160.86710203</v>
      </c>
      <c r="V2780" s="77">
        <v>543957160.86710203</v>
      </c>
      <c r="W2780" s="77">
        <v>9051402785.8659592</v>
      </c>
      <c r="X2780" s="76">
        <v>8.5274467329999996E-4</v>
      </c>
      <c r="Y2780" s="71">
        <v>1</v>
      </c>
      <c r="Z2780" s="71">
        <v>0</v>
      </c>
      <c r="AA2780" s="71">
        <v>0</v>
      </c>
      <c r="AB2780" s="71">
        <v>0</v>
      </c>
      <c r="AC2780" s="73">
        <v>0</v>
      </c>
      <c r="AD2780" s="73">
        <v>1</v>
      </c>
      <c r="AE2780" s="1" t="s">
        <v>3324</v>
      </c>
      <c r="AF2780" s="1" t="s">
        <v>1450</v>
      </c>
      <c r="AG2780" s="1" t="s">
        <v>1585</v>
      </c>
      <c r="AI2780" s="2" t="str">
        <f>INDEX('ISO2-ISO3'!$D$1:$D$249, MATCH($N2780, 'ISO2-ISO3'!$C$1:$C$249, 0))</f>
        <v>CHN</v>
      </c>
      <c r="AJ2780" s="2" t="str">
        <f>INDEX('WB Country Groups'!$C$2:$C$219, MATCH($AI2780, 'WB Country Groups'!$B$2:$B$219, 0))</f>
        <v>East Asia &amp; Pacific</v>
      </c>
    </row>
    <row r="2781" spans="1:36">
      <c r="A2781" s="70">
        <v>45169</v>
      </c>
      <c r="B2781" s="70">
        <v>45169</v>
      </c>
      <c r="C2781" s="71">
        <v>892400</v>
      </c>
      <c r="D2781" s="1" t="s">
        <v>11853</v>
      </c>
      <c r="E2781" s="71">
        <v>9485801</v>
      </c>
      <c r="G2781" s="1" t="s">
        <v>11854</v>
      </c>
      <c r="H2781" s="72" t="s">
        <v>11855</v>
      </c>
      <c r="I2781" s="1" t="s">
        <v>11856</v>
      </c>
      <c r="J2781" s="73">
        <v>0.95</v>
      </c>
      <c r="K2781" s="73">
        <v>0.95</v>
      </c>
      <c r="L2781" s="73">
        <v>0.95</v>
      </c>
      <c r="M2781" s="1">
        <v>1</v>
      </c>
      <c r="N2781" s="1" t="s">
        <v>1058</v>
      </c>
      <c r="O2781" s="1" t="s">
        <v>1499</v>
      </c>
      <c r="P2781" s="1">
        <v>30101030</v>
      </c>
      <c r="Q2781" s="73">
        <v>172204713</v>
      </c>
      <c r="R2781" s="74">
        <v>29.82</v>
      </c>
      <c r="S2781" s="1" t="s">
        <v>1456</v>
      </c>
      <c r="T2781" s="75">
        <v>0.92136177270005104</v>
      </c>
      <c r="U2781" s="76">
        <v>5294757671.8761501</v>
      </c>
      <c r="V2781" s="77">
        <v>5294757671.8761501</v>
      </c>
      <c r="W2781" s="77">
        <v>5573429128.2906799</v>
      </c>
      <c r="X2781" s="76">
        <v>8.3004264410999999E-3</v>
      </c>
      <c r="Y2781" s="71">
        <v>0</v>
      </c>
      <c r="Z2781" s="71">
        <v>1</v>
      </c>
      <c r="AA2781" s="71">
        <v>0</v>
      </c>
      <c r="AB2781" s="71">
        <v>0</v>
      </c>
      <c r="AC2781" s="73">
        <v>0</v>
      </c>
      <c r="AD2781" s="73">
        <v>1</v>
      </c>
      <c r="AE2781" s="1" t="s">
        <v>1523</v>
      </c>
      <c r="AF2781" s="1" t="s">
        <v>1524</v>
      </c>
      <c r="AG2781" s="1" t="s">
        <v>1451</v>
      </c>
      <c r="AI2781" s="2" t="str">
        <f>INDEX('ISO2-ISO3'!$D$1:$D$249, MATCH($N2781, 'ISO2-ISO3'!$C$1:$C$249, 0))</f>
        <v>DEU</v>
      </c>
      <c r="AJ2781" s="2" t="str">
        <f>INDEX('WB Country Groups'!$C$2:$C$219, MATCH($AI2781, 'WB Country Groups'!$B$2:$B$219, 0))</f>
        <v>Europe &amp; Central Asia</v>
      </c>
    </row>
    <row r="2782" spans="1:36">
      <c r="A2782" s="70">
        <v>45169</v>
      </c>
      <c r="B2782" s="70">
        <v>45169</v>
      </c>
      <c r="C2782" s="71">
        <v>892400</v>
      </c>
      <c r="D2782" s="1" t="s">
        <v>11857</v>
      </c>
      <c r="E2782" s="71">
        <v>9492301</v>
      </c>
      <c r="G2782" s="1" t="s">
        <v>11858</v>
      </c>
      <c r="H2782" s="72" t="s">
        <v>11859</v>
      </c>
      <c r="I2782" s="1" t="s">
        <v>11860</v>
      </c>
      <c r="J2782" s="73">
        <v>0.25</v>
      </c>
      <c r="K2782" s="73">
        <v>0.25</v>
      </c>
      <c r="L2782" s="73">
        <v>0.25</v>
      </c>
      <c r="M2782" s="1">
        <v>1</v>
      </c>
      <c r="N2782" s="1" t="s">
        <v>1366</v>
      </c>
      <c r="O2782" s="1" t="s">
        <v>1455</v>
      </c>
      <c r="P2782" s="1">
        <v>25504050</v>
      </c>
      <c r="Q2782" s="73">
        <v>12500000000</v>
      </c>
      <c r="R2782" s="74">
        <v>3.81</v>
      </c>
      <c r="S2782" s="1" t="s">
        <v>7800</v>
      </c>
      <c r="T2782" s="75">
        <v>3.6730499999999999</v>
      </c>
      <c r="U2782" s="76">
        <v>3241515906.3993101</v>
      </c>
      <c r="V2782" s="77">
        <v>3241515906.3993101</v>
      </c>
      <c r="W2782" s="77">
        <v>12966063625.5973</v>
      </c>
      <c r="X2782" s="76">
        <v>5.0816233727999996E-3</v>
      </c>
      <c r="Y2782" s="71">
        <v>1</v>
      </c>
      <c r="Z2782" s="71">
        <v>0</v>
      </c>
      <c r="AA2782" s="71">
        <v>0</v>
      </c>
      <c r="AB2782" s="71">
        <v>0</v>
      </c>
      <c r="AC2782" s="73">
        <v>0</v>
      </c>
      <c r="AD2782" s="73">
        <v>1</v>
      </c>
      <c r="AE2782" s="1" t="s">
        <v>7815</v>
      </c>
      <c r="AF2782" s="1" t="s">
        <v>1450</v>
      </c>
      <c r="AG2782" s="1" t="s">
        <v>1451</v>
      </c>
      <c r="AI2782" s="2" t="str">
        <f>INDEX('ISO2-ISO3'!$D$1:$D$249, MATCH($N2782, 'ISO2-ISO3'!$C$1:$C$249, 0))</f>
        <v>ARE</v>
      </c>
      <c r="AJ2782" s="2" t="str">
        <f>INDEX('WB Country Groups'!$C$2:$C$219, MATCH($AI2782, 'WB Country Groups'!$B$2:$B$219, 0))</f>
        <v>Middle East &amp; North Africa</v>
      </c>
    </row>
    <row r="2783" spans="1:36">
      <c r="A2783" s="70">
        <v>45169</v>
      </c>
      <c r="B2783" s="70">
        <v>45169</v>
      </c>
      <c r="C2783" s="71">
        <v>892400</v>
      </c>
      <c r="D2783" s="1" t="s">
        <v>11861</v>
      </c>
      <c r="E2783" s="71">
        <v>9492402</v>
      </c>
      <c r="G2783" s="1" t="s">
        <v>11862</v>
      </c>
      <c r="H2783" s="72" t="s">
        <v>11863</v>
      </c>
      <c r="I2783" s="1" t="s">
        <v>11864</v>
      </c>
      <c r="J2783" s="73">
        <v>0.3</v>
      </c>
      <c r="K2783" s="73">
        <v>0.3</v>
      </c>
      <c r="L2783" s="73">
        <v>0.06</v>
      </c>
      <c r="M2783" s="1">
        <v>0.2</v>
      </c>
      <c r="N2783" s="1" t="s">
        <v>975</v>
      </c>
      <c r="O2783" s="1" t="s">
        <v>1455</v>
      </c>
      <c r="P2783" s="1">
        <v>25101010</v>
      </c>
      <c r="Q2783" s="73">
        <v>555198000</v>
      </c>
      <c r="R2783" s="74">
        <v>145.51</v>
      </c>
      <c r="S2783" s="1" t="s">
        <v>3323</v>
      </c>
      <c r="T2783" s="75">
        <v>7.2785000000000002</v>
      </c>
      <c r="U2783" s="76">
        <v>665962994.95775199</v>
      </c>
      <c r="V2783" s="77">
        <v>665962994.95775199</v>
      </c>
      <c r="W2783" s="77">
        <v>11081569913.033899</v>
      </c>
      <c r="X2783" s="76">
        <v>1.0440094136E-3</v>
      </c>
      <c r="Y2783" s="71">
        <v>1</v>
      </c>
      <c r="Z2783" s="71">
        <v>0</v>
      </c>
      <c r="AA2783" s="71">
        <v>0</v>
      </c>
      <c r="AB2783" s="71">
        <v>0</v>
      </c>
      <c r="AC2783" s="73">
        <v>0</v>
      </c>
      <c r="AD2783" s="73">
        <v>1</v>
      </c>
      <c r="AE2783" s="1" t="s">
        <v>3412</v>
      </c>
      <c r="AF2783" s="1" t="s">
        <v>1450</v>
      </c>
      <c r="AG2783" s="1" t="s">
        <v>1585</v>
      </c>
      <c r="AI2783" s="2" t="str">
        <f>INDEX('ISO2-ISO3'!$D$1:$D$249, MATCH($N2783, 'ISO2-ISO3'!$C$1:$C$249, 0))</f>
        <v>CHN</v>
      </c>
      <c r="AJ2783" s="2" t="str">
        <f>INDEX('WB Country Groups'!$C$2:$C$219, MATCH($AI2783, 'WB Country Groups'!$B$2:$B$219, 0))</f>
        <v>East Asia &amp; Pacific</v>
      </c>
    </row>
    <row r="2784" spans="1:36">
      <c r="A2784" s="70">
        <v>45169</v>
      </c>
      <c r="B2784" s="70">
        <v>45169</v>
      </c>
      <c r="C2784" s="71">
        <v>892400</v>
      </c>
      <c r="D2784" s="1" t="s">
        <v>11865</v>
      </c>
      <c r="E2784" s="71">
        <v>9492502</v>
      </c>
      <c r="G2784" s="1" t="s">
        <v>11866</v>
      </c>
      <c r="H2784" s="72" t="s">
        <v>11867</v>
      </c>
      <c r="I2784" s="1" t="s">
        <v>11868</v>
      </c>
      <c r="J2784" s="73">
        <v>0.35</v>
      </c>
      <c r="K2784" s="73">
        <v>0.3</v>
      </c>
      <c r="L2784" s="73">
        <v>0.06</v>
      </c>
      <c r="M2784" s="1">
        <v>0.2</v>
      </c>
      <c r="N2784" s="1" t="s">
        <v>975</v>
      </c>
      <c r="O2784" s="1" t="s">
        <v>1474</v>
      </c>
      <c r="P2784" s="1">
        <v>45203015</v>
      </c>
      <c r="Q2784" s="73">
        <v>512877535</v>
      </c>
      <c r="R2784" s="74">
        <v>66.17</v>
      </c>
      <c r="S2784" s="1" t="s">
        <v>3323</v>
      </c>
      <c r="T2784" s="75">
        <v>7.2785000000000002</v>
      </c>
      <c r="U2784" s="76">
        <v>279759069.78869301</v>
      </c>
      <c r="V2784" s="77">
        <v>279759069.78869301</v>
      </c>
      <c r="W2784" s="77">
        <v>4655168101.1426296</v>
      </c>
      <c r="X2784" s="76">
        <v>4.3856956710000002E-4</v>
      </c>
      <c r="Y2784" s="71">
        <v>1</v>
      </c>
      <c r="Z2784" s="71">
        <v>0</v>
      </c>
      <c r="AA2784" s="71">
        <v>0</v>
      </c>
      <c r="AB2784" s="71">
        <v>0</v>
      </c>
      <c r="AC2784" s="73">
        <v>0</v>
      </c>
      <c r="AD2784" s="73">
        <v>1</v>
      </c>
      <c r="AE2784" s="1" t="s">
        <v>3412</v>
      </c>
      <c r="AF2784" s="1" t="s">
        <v>1450</v>
      </c>
      <c r="AG2784" s="1" t="s">
        <v>1585</v>
      </c>
      <c r="AI2784" s="2" t="str">
        <f>INDEX('ISO2-ISO3'!$D$1:$D$249, MATCH($N2784, 'ISO2-ISO3'!$C$1:$C$249, 0))</f>
        <v>CHN</v>
      </c>
      <c r="AJ2784" s="2" t="str">
        <f>INDEX('WB Country Groups'!$C$2:$C$219, MATCH($AI2784, 'WB Country Groups'!$B$2:$B$219, 0))</f>
        <v>East Asia &amp; Pacific</v>
      </c>
    </row>
    <row r="2785" spans="1:36">
      <c r="A2785" s="70">
        <v>45169</v>
      </c>
      <c r="B2785" s="70">
        <v>45169</v>
      </c>
      <c r="C2785" s="71">
        <v>892400</v>
      </c>
      <c r="D2785" s="1" t="s">
        <v>11869</v>
      </c>
      <c r="E2785" s="71">
        <v>9512001</v>
      </c>
      <c r="F2785" s="1">
        <v>925652109</v>
      </c>
      <c r="G2785" s="1" t="s">
        <v>11870</v>
      </c>
      <c r="H2785" s="72" t="s">
        <v>11871</v>
      </c>
      <c r="I2785" s="1" t="s">
        <v>11872</v>
      </c>
      <c r="J2785" s="73">
        <v>1</v>
      </c>
      <c r="K2785" s="73">
        <v>1</v>
      </c>
      <c r="L2785" s="73">
        <v>1</v>
      </c>
      <c r="M2785" s="1">
        <v>1</v>
      </c>
      <c r="N2785" s="1" t="s">
        <v>1375</v>
      </c>
      <c r="O2785" s="1" t="s">
        <v>1564</v>
      </c>
      <c r="P2785" s="1">
        <v>60108010</v>
      </c>
      <c r="Q2785" s="73">
        <v>1004204918</v>
      </c>
      <c r="R2785" s="74">
        <v>30.84</v>
      </c>
      <c r="S2785" s="1" t="s">
        <v>1448</v>
      </c>
      <c r="T2785" s="75">
        <v>1</v>
      </c>
      <c r="U2785" s="76">
        <v>30969679671.119999</v>
      </c>
      <c r="V2785" s="77">
        <v>30969679671.119999</v>
      </c>
      <c r="W2785" s="77">
        <v>30969679671.119999</v>
      </c>
      <c r="X2785" s="76">
        <v>4.8550200773100002E-2</v>
      </c>
      <c r="Y2785" s="71">
        <v>0</v>
      </c>
      <c r="Z2785" s="71">
        <v>1</v>
      </c>
      <c r="AA2785" s="71">
        <v>0</v>
      </c>
      <c r="AB2785" s="71">
        <v>0</v>
      </c>
      <c r="AC2785" s="73">
        <v>1</v>
      </c>
      <c r="AD2785" s="73">
        <v>0</v>
      </c>
      <c r="AE2785" s="1" t="s">
        <v>1449</v>
      </c>
      <c r="AF2785" s="1" t="s">
        <v>1450</v>
      </c>
      <c r="AG2785" s="1" t="s">
        <v>1451</v>
      </c>
      <c r="AI2785" s="2" t="str">
        <f>INDEX('ISO2-ISO3'!$D$1:$D$249, MATCH($N2785, 'ISO2-ISO3'!$C$1:$C$249, 0))</f>
        <v>USA</v>
      </c>
      <c r="AJ2785" s="2" t="str">
        <f>INDEX('WB Country Groups'!$C$2:$C$219, MATCH($AI2785, 'WB Country Groups'!$B$2:$B$219, 0))</f>
        <v>North America</v>
      </c>
    </row>
    <row r="2786" spans="1:36">
      <c r="A2786" s="70">
        <v>45169</v>
      </c>
      <c r="B2786" s="70">
        <v>45169</v>
      </c>
      <c r="C2786" s="71">
        <v>892400</v>
      </c>
      <c r="D2786" s="1" t="s">
        <v>11873</v>
      </c>
      <c r="E2786" s="71">
        <v>9514402</v>
      </c>
      <c r="G2786" s="1" t="s">
        <v>11874</v>
      </c>
      <c r="H2786" s="72" t="s">
        <v>11875</v>
      </c>
      <c r="I2786" s="1" t="s">
        <v>11876</v>
      </c>
      <c r="J2786" s="73">
        <v>0.45</v>
      </c>
      <c r="K2786" s="73">
        <v>0.3</v>
      </c>
      <c r="L2786" s="73">
        <v>0.06</v>
      </c>
      <c r="M2786" s="1">
        <v>0.2</v>
      </c>
      <c r="N2786" s="1" t="s">
        <v>975</v>
      </c>
      <c r="O2786" s="1" t="s">
        <v>1484</v>
      </c>
      <c r="P2786" s="1">
        <v>40101015</v>
      </c>
      <c r="Q2786" s="73">
        <v>3735736260</v>
      </c>
      <c r="R2786" s="74">
        <v>13.69</v>
      </c>
      <c r="S2786" s="1" t="s">
        <v>3323</v>
      </c>
      <c r="T2786" s="75">
        <v>7.2785000000000002</v>
      </c>
      <c r="U2786" s="76">
        <v>421588756.46960199</v>
      </c>
      <c r="V2786" s="77">
        <v>421588756.46960199</v>
      </c>
      <c r="W2786" s="77">
        <v>7015202518.3671198</v>
      </c>
      <c r="X2786" s="76">
        <v>6.6091154279999996E-4</v>
      </c>
      <c r="Y2786" s="71">
        <v>1</v>
      </c>
      <c r="Z2786" s="71">
        <v>0</v>
      </c>
      <c r="AA2786" s="71">
        <v>0</v>
      </c>
      <c r="AB2786" s="71">
        <v>0</v>
      </c>
      <c r="AC2786" s="73">
        <v>1</v>
      </c>
      <c r="AD2786" s="73">
        <v>0</v>
      </c>
      <c r="AE2786" s="1" t="s">
        <v>3324</v>
      </c>
      <c r="AF2786" s="1" t="s">
        <v>1450</v>
      </c>
      <c r="AG2786" s="1" t="s">
        <v>1585</v>
      </c>
      <c r="AI2786" s="2" t="str">
        <f>INDEX('ISO2-ISO3'!$D$1:$D$249, MATCH($N2786, 'ISO2-ISO3'!$C$1:$C$249, 0))</f>
        <v>CHN</v>
      </c>
      <c r="AJ2786" s="2" t="str">
        <f>INDEX('WB Country Groups'!$C$2:$C$219, MATCH($AI2786, 'WB Country Groups'!$B$2:$B$219, 0))</f>
        <v>East Asia &amp; Pacific</v>
      </c>
    </row>
    <row r="2787" spans="1:36">
      <c r="A2787" s="70">
        <v>45169</v>
      </c>
      <c r="B2787" s="70">
        <v>45169</v>
      </c>
      <c r="C2787" s="71">
        <v>892400</v>
      </c>
      <c r="D2787" s="1" t="s">
        <v>11877</v>
      </c>
      <c r="E2787" s="71">
        <v>9516302</v>
      </c>
      <c r="G2787" s="1" t="s">
        <v>11878</v>
      </c>
      <c r="H2787" s="72" t="s">
        <v>11879</v>
      </c>
      <c r="I2787" s="1" t="s">
        <v>11880</v>
      </c>
      <c r="J2787" s="73">
        <v>0.5</v>
      </c>
      <c r="K2787" s="73">
        <v>0.3</v>
      </c>
      <c r="L2787" s="73">
        <v>0.06</v>
      </c>
      <c r="M2787" s="1">
        <v>0.2</v>
      </c>
      <c r="N2787" s="1" t="s">
        <v>975</v>
      </c>
      <c r="O2787" s="1" t="s">
        <v>1484</v>
      </c>
      <c r="P2787" s="1">
        <v>40203020</v>
      </c>
      <c r="Q2787" s="73">
        <v>2625000000</v>
      </c>
      <c r="R2787" s="74">
        <v>8.52</v>
      </c>
      <c r="S2787" s="1" t="s">
        <v>3323</v>
      </c>
      <c r="T2787" s="75">
        <v>7.2785000000000002</v>
      </c>
      <c r="U2787" s="76">
        <v>184364910.35240799</v>
      </c>
      <c r="V2787" s="77">
        <v>184364910.35240799</v>
      </c>
      <c r="W2787" s="77">
        <v>3067817069.49055</v>
      </c>
      <c r="X2787" s="76">
        <v>2.8902311900000003E-4</v>
      </c>
      <c r="Y2787" s="71">
        <v>0</v>
      </c>
      <c r="Z2787" s="71">
        <v>1</v>
      </c>
      <c r="AA2787" s="71">
        <v>0</v>
      </c>
      <c r="AB2787" s="71">
        <v>0</v>
      </c>
      <c r="AC2787" s="73">
        <v>1</v>
      </c>
      <c r="AD2787" s="73">
        <v>0</v>
      </c>
      <c r="AE2787" s="1" t="s">
        <v>3412</v>
      </c>
      <c r="AF2787" s="1" t="s">
        <v>1450</v>
      </c>
      <c r="AG2787" s="1" t="s">
        <v>1585</v>
      </c>
      <c r="AI2787" s="2" t="str">
        <f>INDEX('ISO2-ISO3'!$D$1:$D$249, MATCH($N2787, 'ISO2-ISO3'!$C$1:$C$249, 0))</f>
        <v>CHN</v>
      </c>
      <c r="AJ2787" s="2" t="str">
        <f>INDEX('WB Country Groups'!$C$2:$C$219, MATCH($AI2787, 'WB Country Groups'!$B$2:$B$219, 0))</f>
        <v>East Asia &amp; Pacific</v>
      </c>
    </row>
    <row r="2788" spans="1:36">
      <c r="A2788" s="70">
        <v>45169</v>
      </c>
      <c r="B2788" s="70">
        <v>45169</v>
      </c>
      <c r="C2788" s="71">
        <v>892400</v>
      </c>
      <c r="D2788" s="1" t="s">
        <v>11881</v>
      </c>
      <c r="E2788" s="71">
        <v>9520302</v>
      </c>
      <c r="G2788" s="1" t="s">
        <v>11882</v>
      </c>
      <c r="H2788" s="72" t="s">
        <v>11883</v>
      </c>
      <c r="I2788" s="1" t="s">
        <v>11884</v>
      </c>
      <c r="J2788" s="73">
        <v>0.3</v>
      </c>
      <c r="K2788" s="73">
        <v>0.3</v>
      </c>
      <c r="L2788" s="73">
        <v>0.06</v>
      </c>
      <c r="M2788" s="1">
        <v>0.2</v>
      </c>
      <c r="N2788" s="1" t="s">
        <v>975</v>
      </c>
      <c r="O2788" s="1" t="s">
        <v>1499</v>
      </c>
      <c r="P2788" s="1">
        <v>30202030</v>
      </c>
      <c r="Q2788" s="73">
        <v>1265493600</v>
      </c>
      <c r="R2788" s="74">
        <v>24.55</v>
      </c>
      <c r="S2788" s="1" t="s">
        <v>3323</v>
      </c>
      <c r="T2788" s="75">
        <v>7.2785000000000002</v>
      </c>
      <c r="U2788" s="76">
        <v>256106625.37610799</v>
      </c>
      <c r="V2788" s="77">
        <v>256106625.37610799</v>
      </c>
      <c r="W2788" s="77">
        <v>4261593355.4635</v>
      </c>
      <c r="X2788" s="76">
        <v>4.0149036779999999E-4</v>
      </c>
      <c r="Y2788" s="71">
        <v>0</v>
      </c>
      <c r="Z2788" s="71">
        <v>1</v>
      </c>
      <c r="AA2788" s="71">
        <v>0</v>
      </c>
      <c r="AB2788" s="71">
        <v>0</v>
      </c>
      <c r="AC2788" s="73">
        <v>1</v>
      </c>
      <c r="AD2788" s="73">
        <v>0</v>
      </c>
      <c r="AE2788" s="1" t="s">
        <v>3324</v>
      </c>
      <c r="AF2788" s="1" t="s">
        <v>1450</v>
      </c>
      <c r="AG2788" s="1" t="s">
        <v>1585</v>
      </c>
      <c r="AI2788" s="2" t="str">
        <f>INDEX('ISO2-ISO3'!$D$1:$D$249, MATCH($N2788, 'ISO2-ISO3'!$C$1:$C$249, 0))</f>
        <v>CHN</v>
      </c>
      <c r="AJ2788" s="2" t="str">
        <f>INDEX('WB Country Groups'!$C$2:$C$219, MATCH($AI2788, 'WB Country Groups'!$B$2:$B$219, 0))</f>
        <v>East Asia &amp; Pacific</v>
      </c>
    </row>
    <row r="2789" spans="1:36">
      <c r="A2789" s="70">
        <v>45169</v>
      </c>
      <c r="B2789" s="70">
        <v>45169</v>
      </c>
      <c r="C2789" s="71">
        <v>892400</v>
      </c>
      <c r="D2789" s="1" t="s">
        <v>11885</v>
      </c>
      <c r="E2789" s="71">
        <v>9536301</v>
      </c>
      <c r="G2789" s="1" t="s">
        <v>11886</v>
      </c>
      <c r="H2789" s="72" t="s">
        <v>11887</v>
      </c>
      <c r="I2789" s="1" t="s">
        <v>11888</v>
      </c>
      <c r="J2789" s="73">
        <v>0.25</v>
      </c>
      <c r="K2789" s="73">
        <v>0.25</v>
      </c>
      <c r="L2789" s="73">
        <v>0.25</v>
      </c>
      <c r="M2789" s="1">
        <v>1</v>
      </c>
      <c r="N2789" s="1" t="s">
        <v>1058</v>
      </c>
      <c r="O2789" s="1" t="s">
        <v>1447</v>
      </c>
      <c r="P2789" s="1">
        <v>35101010</v>
      </c>
      <c r="Q2789" s="73">
        <v>1128000000</v>
      </c>
      <c r="R2789" s="74">
        <v>46.25</v>
      </c>
      <c r="S2789" s="1" t="s">
        <v>1456</v>
      </c>
      <c r="T2789" s="75">
        <v>0.92136177270005104</v>
      </c>
      <c r="U2789" s="76">
        <v>14155677375</v>
      </c>
      <c r="V2789" s="77">
        <v>14155677375</v>
      </c>
      <c r="W2789" s="77">
        <v>56622709500</v>
      </c>
      <c r="X2789" s="76">
        <v>2.2191413858100001E-2</v>
      </c>
      <c r="Y2789" s="71">
        <v>1</v>
      </c>
      <c r="Z2789" s="71">
        <v>0</v>
      </c>
      <c r="AA2789" s="71">
        <v>0</v>
      </c>
      <c r="AB2789" s="71">
        <v>0</v>
      </c>
      <c r="AC2789" s="73">
        <v>0</v>
      </c>
      <c r="AD2789" s="73">
        <v>1</v>
      </c>
      <c r="AE2789" s="1" t="s">
        <v>1523</v>
      </c>
      <c r="AF2789" s="1" t="s">
        <v>1470</v>
      </c>
      <c r="AG2789" s="1" t="s">
        <v>1451</v>
      </c>
      <c r="AI2789" s="2" t="str">
        <f>INDEX('ISO2-ISO3'!$D$1:$D$249, MATCH($N2789, 'ISO2-ISO3'!$C$1:$C$249, 0))</f>
        <v>DEU</v>
      </c>
      <c r="AJ2789" s="2" t="str">
        <f>INDEX('WB Country Groups'!$C$2:$C$219, MATCH($AI2789, 'WB Country Groups'!$B$2:$B$219, 0))</f>
        <v>Europe &amp; Central Asia</v>
      </c>
    </row>
    <row r="2790" spans="1:36">
      <c r="A2790" s="70">
        <v>45169</v>
      </c>
      <c r="B2790" s="70">
        <v>45169</v>
      </c>
      <c r="C2790" s="71">
        <v>892400</v>
      </c>
      <c r="D2790" s="1" t="s">
        <v>11889</v>
      </c>
      <c r="E2790" s="71">
        <v>9538301</v>
      </c>
      <c r="F2790" s="1" t="s">
        <v>11890</v>
      </c>
      <c r="G2790" s="1" t="s">
        <v>11891</v>
      </c>
      <c r="H2790" s="72" t="s">
        <v>11892</v>
      </c>
      <c r="I2790" s="1" t="s">
        <v>11893</v>
      </c>
      <c r="J2790" s="73">
        <v>1</v>
      </c>
      <c r="K2790" s="73">
        <v>1</v>
      </c>
      <c r="L2790" s="73">
        <v>1</v>
      </c>
      <c r="M2790" s="1">
        <v>1</v>
      </c>
      <c r="N2790" s="1" t="s">
        <v>1375</v>
      </c>
      <c r="O2790" s="1" t="s">
        <v>1474</v>
      </c>
      <c r="P2790" s="1">
        <v>45103010</v>
      </c>
      <c r="Q2790" s="73">
        <v>262080994</v>
      </c>
      <c r="R2790" s="74">
        <v>27.79</v>
      </c>
      <c r="S2790" s="1" t="s">
        <v>1448</v>
      </c>
      <c r="T2790" s="75">
        <v>1</v>
      </c>
      <c r="U2790" s="76">
        <v>7283230823.2600002</v>
      </c>
      <c r="V2790" s="77">
        <v>7283230823.2600002</v>
      </c>
      <c r="W2790" s="77">
        <v>9571031957.4799995</v>
      </c>
      <c r="X2790" s="76">
        <v>1.14176937734E-2</v>
      </c>
      <c r="Y2790" s="71">
        <v>0</v>
      </c>
      <c r="Z2790" s="71">
        <v>1</v>
      </c>
      <c r="AA2790" s="71">
        <v>0</v>
      </c>
      <c r="AB2790" s="71">
        <v>0</v>
      </c>
      <c r="AC2790" s="73">
        <v>0</v>
      </c>
      <c r="AD2790" s="73">
        <v>1</v>
      </c>
      <c r="AE2790" s="1" t="s">
        <v>1475</v>
      </c>
      <c r="AF2790" s="1" t="s">
        <v>1450</v>
      </c>
      <c r="AG2790" s="1" t="s">
        <v>1585</v>
      </c>
      <c r="AI2790" s="2" t="str">
        <f>INDEX('ISO2-ISO3'!$D$1:$D$249, MATCH($N2790, 'ISO2-ISO3'!$C$1:$C$249, 0))</f>
        <v>USA</v>
      </c>
      <c r="AJ2790" s="2" t="str">
        <f>INDEX('WB Country Groups'!$C$2:$C$219, MATCH($AI2790, 'WB Country Groups'!$B$2:$B$219, 0))</f>
        <v>North America</v>
      </c>
    </row>
    <row r="2791" spans="1:36">
      <c r="A2791" s="70">
        <v>45169</v>
      </c>
      <c r="B2791" s="70">
        <v>45169</v>
      </c>
      <c r="C2791" s="71">
        <v>892400</v>
      </c>
      <c r="D2791" s="1" t="s">
        <v>11894</v>
      </c>
      <c r="E2791" s="71">
        <v>9544702</v>
      </c>
      <c r="G2791" s="1" t="s">
        <v>11895</v>
      </c>
      <c r="H2791" s="72" t="s">
        <v>11896</v>
      </c>
      <c r="I2791" s="1" t="s">
        <v>11897</v>
      </c>
      <c r="J2791" s="73">
        <v>0.5</v>
      </c>
      <c r="K2791" s="73">
        <v>0.3</v>
      </c>
      <c r="L2791" s="73">
        <v>0.06</v>
      </c>
      <c r="M2791" s="1">
        <v>0.2</v>
      </c>
      <c r="N2791" s="1" t="s">
        <v>975</v>
      </c>
      <c r="O2791" s="1" t="s">
        <v>1474</v>
      </c>
      <c r="P2791" s="1">
        <v>45201020</v>
      </c>
      <c r="Q2791" s="73">
        <v>772000000</v>
      </c>
      <c r="R2791" s="74">
        <v>26.6</v>
      </c>
      <c r="S2791" s="1" t="s">
        <v>3323</v>
      </c>
      <c r="T2791" s="75">
        <v>7.2785000000000002</v>
      </c>
      <c r="U2791" s="76">
        <v>169281033.17991301</v>
      </c>
      <c r="V2791" s="77">
        <v>169281033.17991301</v>
      </c>
      <c r="W2791" s="77">
        <v>2816822583.7425599</v>
      </c>
      <c r="X2791" s="76">
        <v>2.653765953E-4</v>
      </c>
      <c r="Y2791" s="71">
        <v>0</v>
      </c>
      <c r="Z2791" s="71">
        <v>1</v>
      </c>
      <c r="AA2791" s="71">
        <v>0</v>
      </c>
      <c r="AB2791" s="71">
        <v>0</v>
      </c>
      <c r="AC2791" s="73">
        <v>0</v>
      </c>
      <c r="AD2791" s="73">
        <v>1</v>
      </c>
      <c r="AE2791" s="1" t="s">
        <v>3324</v>
      </c>
      <c r="AF2791" s="1" t="s">
        <v>1450</v>
      </c>
      <c r="AG2791" s="1" t="s">
        <v>1585</v>
      </c>
      <c r="AI2791" s="2" t="str">
        <f>INDEX('ISO2-ISO3'!$D$1:$D$249, MATCH($N2791, 'ISO2-ISO3'!$C$1:$C$249, 0))</f>
        <v>CHN</v>
      </c>
      <c r="AJ2791" s="2" t="str">
        <f>INDEX('WB Country Groups'!$C$2:$C$219, MATCH($AI2791, 'WB Country Groups'!$B$2:$B$219, 0))</f>
        <v>East Asia &amp; Pacific</v>
      </c>
    </row>
    <row r="2792" spans="1:36">
      <c r="A2792" s="70">
        <v>45169</v>
      </c>
      <c r="B2792" s="70">
        <v>45169</v>
      </c>
      <c r="C2792" s="71">
        <v>892400</v>
      </c>
      <c r="D2792" s="1" t="s">
        <v>11898</v>
      </c>
      <c r="E2792" s="71">
        <v>9554501</v>
      </c>
      <c r="G2792" s="1" t="s">
        <v>11899</v>
      </c>
      <c r="H2792" s="72" t="s">
        <v>11900</v>
      </c>
      <c r="I2792" s="1" t="s">
        <v>11901</v>
      </c>
      <c r="J2792" s="73">
        <v>0.45</v>
      </c>
      <c r="K2792" s="73">
        <v>0.45</v>
      </c>
      <c r="L2792" s="73">
        <v>0.45</v>
      </c>
      <c r="M2792" s="1">
        <v>1</v>
      </c>
      <c r="N2792" s="1" t="s">
        <v>1097</v>
      </c>
      <c r="O2792" s="1" t="s">
        <v>1484</v>
      </c>
      <c r="P2792" s="1">
        <v>40101015</v>
      </c>
      <c r="Q2792" s="73">
        <v>1610854967</v>
      </c>
      <c r="R2792" s="74">
        <v>229.6</v>
      </c>
      <c r="S2792" s="1" t="s">
        <v>3305</v>
      </c>
      <c r="T2792" s="75">
        <v>82.786249999999995</v>
      </c>
      <c r="U2792" s="76">
        <v>2010400702.8998201</v>
      </c>
      <c r="V2792" s="77">
        <v>2010400702.8998201</v>
      </c>
      <c r="W2792" s="77">
        <v>4467557117.55515</v>
      </c>
      <c r="X2792" s="76">
        <v>3.1516424708000002E-3</v>
      </c>
      <c r="Y2792" s="71">
        <v>0</v>
      </c>
      <c r="Z2792" s="71">
        <v>1</v>
      </c>
      <c r="AA2792" s="71">
        <v>0</v>
      </c>
      <c r="AB2792" s="71">
        <v>0</v>
      </c>
      <c r="AC2792" s="73">
        <v>1</v>
      </c>
      <c r="AD2792" s="73">
        <v>0</v>
      </c>
      <c r="AE2792" s="1" t="s">
        <v>3306</v>
      </c>
      <c r="AF2792" s="1" t="s">
        <v>1450</v>
      </c>
      <c r="AG2792" s="1" t="s">
        <v>1451</v>
      </c>
      <c r="AI2792" s="2" t="str">
        <f>INDEX('ISO2-ISO3'!$D$1:$D$249, MATCH($N2792, 'ISO2-ISO3'!$C$1:$C$249, 0))</f>
        <v>IND</v>
      </c>
      <c r="AJ2792" s="2" t="str">
        <f>INDEX('WB Country Groups'!$C$2:$C$219, MATCH($AI2792, 'WB Country Groups'!$B$2:$B$219, 0))</f>
        <v>South Asia</v>
      </c>
    </row>
    <row r="2793" spans="1:36">
      <c r="A2793" s="70">
        <v>45169</v>
      </c>
      <c r="B2793" s="70">
        <v>45169</v>
      </c>
      <c r="C2793" s="71">
        <v>892400</v>
      </c>
      <c r="D2793" s="1" t="s">
        <v>11902</v>
      </c>
      <c r="E2793" s="71">
        <v>9554601</v>
      </c>
      <c r="G2793" s="1" t="s">
        <v>11903</v>
      </c>
      <c r="H2793" s="72" t="s">
        <v>11904</v>
      </c>
      <c r="I2793" s="1" t="s">
        <v>11905</v>
      </c>
      <c r="J2793" s="73">
        <v>0.25</v>
      </c>
      <c r="K2793" s="73">
        <v>0.25</v>
      </c>
      <c r="L2793" s="73">
        <v>0.25</v>
      </c>
      <c r="M2793" s="1">
        <v>1</v>
      </c>
      <c r="N2793" s="1" t="s">
        <v>1097</v>
      </c>
      <c r="O2793" s="1" t="s">
        <v>1467</v>
      </c>
      <c r="P2793" s="1">
        <v>20101010</v>
      </c>
      <c r="Q2793" s="73">
        <v>334387500</v>
      </c>
      <c r="R2793" s="74">
        <v>3900.3</v>
      </c>
      <c r="S2793" s="1" t="s">
        <v>3305</v>
      </c>
      <c r="T2793" s="75">
        <v>82.786249999999995</v>
      </c>
      <c r="U2793" s="76">
        <v>3938490891.4523902</v>
      </c>
      <c r="V2793" s="77">
        <v>3938490891.4523902</v>
      </c>
      <c r="W2793" s="77">
        <v>15753963565.8095</v>
      </c>
      <c r="X2793" s="76">
        <v>6.1742493159000003E-3</v>
      </c>
      <c r="Y2793" s="71">
        <v>1</v>
      </c>
      <c r="Z2793" s="71">
        <v>0</v>
      </c>
      <c r="AA2793" s="71">
        <v>0</v>
      </c>
      <c r="AB2793" s="71">
        <v>0</v>
      </c>
      <c r="AC2793" s="73">
        <v>0</v>
      </c>
      <c r="AD2793" s="73">
        <v>1</v>
      </c>
      <c r="AE2793" s="1" t="s">
        <v>3306</v>
      </c>
      <c r="AF2793" s="1" t="s">
        <v>1450</v>
      </c>
      <c r="AG2793" s="1" t="s">
        <v>1451</v>
      </c>
      <c r="AI2793" s="2" t="str">
        <f>INDEX('ISO2-ISO3'!$D$1:$D$249, MATCH($N2793, 'ISO2-ISO3'!$C$1:$C$249, 0))</f>
        <v>IND</v>
      </c>
      <c r="AJ2793" s="2" t="str">
        <f>INDEX('WB Country Groups'!$C$2:$C$219, MATCH($AI2793, 'WB Country Groups'!$B$2:$B$219, 0))</f>
        <v>South Asia</v>
      </c>
    </row>
    <row r="2794" spans="1:36">
      <c r="A2794" s="70">
        <v>45169</v>
      </c>
      <c r="B2794" s="70">
        <v>45169</v>
      </c>
      <c r="C2794" s="71">
        <v>892400</v>
      </c>
      <c r="D2794" s="1" t="s">
        <v>11906</v>
      </c>
      <c r="E2794" s="71">
        <v>9554701</v>
      </c>
      <c r="G2794" s="1" t="s">
        <v>11907</v>
      </c>
      <c r="H2794" s="72" t="s">
        <v>11908</v>
      </c>
      <c r="I2794" s="1" t="s">
        <v>11909</v>
      </c>
      <c r="J2794" s="73">
        <v>0.6</v>
      </c>
      <c r="K2794" s="73">
        <v>0.6</v>
      </c>
      <c r="L2794" s="73">
        <v>0.6</v>
      </c>
      <c r="M2794" s="1">
        <v>1</v>
      </c>
      <c r="N2794" s="1" t="s">
        <v>975</v>
      </c>
      <c r="O2794" s="1" t="s">
        <v>1692</v>
      </c>
      <c r="P2794" s="1">
        <v>50202020</v>
      </c>
      <c r="Q2794" s="73">
        <v>326986780</v>
      </c>
      <c r="R2794" s="74">
        <v>117.3</v>
      </c>
      <c r="S2794" s="1" t="s">
        <v>1565</v>
      </c>
      <c r="T2794" s="75">
        <v>7.8417500000000002</v>
      </c>
      <c r="U2794" s="76">
        <v>2934718599.3432598</v>
      </c>
      <c r="V2794" s="77">
        <v>2934718599.3432598</v>
      </c>
      <c r="W2794" s="77">
        <v>6143441472.4009304</v>
      </c>
      <c r="X2794" s="76">
        <v>4.6006668046000001E-3</v>
      </c>
      <c r="Y2794" s="71">
        <v>1</v>
      </c>
      <c r="Z2794" s="71">
        <v>0</v>
      </c>
      <c r="AA2794" s="71">
        <v>0</v>
      </c>
      <c r="AB2794" s="71">
        <v>0</v>
      </c>
      <c r="AC2794" s="73">
        <v>0.5</v>
      </c>
      <c r="AD2794" s="73">
        <v>0.5</v>
      </c>
      <c r="AE2794" s="1" t="s">
        <v>1566</v>
      </c>
      <c r="AF2794" s="1" t="s">
        <v>1450</v>
      </c>
      <c r="AG2794" s="1" t="s">
        <v>3300</v>
      </c>
      <c r="AI2794" s="2" t="str">
        <f>INDEX('ISO2-ISO3'!$D$1:$D$249, MATCH($N2794, 'ISO2-ISO3'!$C$1:$C$249, 0))</f>
        <v>CHN</v>
      </c>
      <c r="AJ2794" s="2" t="str">
        <f>INDEX('WB Country Groups'!$C$2:$C$219, MATCH($AI2794, 'WB Country Groups'!$B$2:$B$219, 0))</f>
        <v>East Asia &amp; Pacific</v>
      </c>
    </row>
    <row r="2795" spans="1:36">
      <c r="A2795" s="70">
        <v>45169</v>
      </c>
      <c r="B2795" s="70">
        <v>45169</v>
      </c>
      <c r="C2795" s="71">
        <v>892400</v>
      </c>
      <c r="D2795" s="1" t="s">
        <v>11910</v>
      </c>
      <c r="E2795" s="71">
        <v>9554801</v>
      </c>
      <c r="G2795" s="1" t="s">
        <v>11911</v>
      </c>
      <c r="H2795" s="72" t="s">
        <v>11912</v>
      </c>
      <c r="I2795" s="1" t="s">
        <v>11913</v>
      </c>
      <c r="J2795" s="73">
        <v>0.7</v>
      </c>
      <c r="K2795" s="73">
        <v>0.7</v>
      </c>
      <c r="L2795" s="73">
        <v>0.7</v>
      </c>
      <c r="M2795" s="1">
        <v>1</v>
      </c>
      <c r="N2795" s="1" t="s">
        <v>1330</v>
      </c>
      <c r="O2795" s="1" t="s">
        <v>1474</v>
      </c>
      <c r="P2795" s="1">
        <v>45301020</v>
      </c>
      <c r="Q2795" s="73">
        <v>4367242902</v>
      </c>
      <c r="R2795" s="74">
        <v>118</v>
      </c>
      <c r="S2795" s="1" t="s">
        <v>3111</v>
      </c>
      <c r="T2795" s="75">
        <v>31.846499999999999</v>
      </c>
      <c r="U2795" s="76">
        <v>11327281293.240999</v>
      </c>
      <c r="V2795" s="77">
        <v>11327281293.240999</v>
      </c>
      <c r="W2795" s="77">
        <v>16181830418.915701</v>
      </c>
      <c r="X2795" s="76">
        <v>1.77574255478E-2</v>
      </c>
      <c r="Y2795" s="71">
        <v>1</v>
      </c>
      <c r="Z2795" s="71">
        <v>0</v>
      </c>
      <c r="AA2795" s="71">
        <v>0</v>
      </c>
      <c r="AB2795" s="71">
        <v>0</v>
      </c>
      <c r="AC2795" s="73">
        <v>1</v>
      </c>
      <c r="AD2795" s="73">
        <v>0</v>
      </c>
      <c r="AE2795" s="1" t="s">
        <v>3112</v>
      </c>
      <c r="AF2795" s="1" t="s">
        <v>1450</v>
      </c>
      <c r="AG2795" s="1" t="s">
        <v>1451</v>
      </c>
      <c r="AI2795" s="2" t="str">
        <f>INDEX('ISO2-ISO3'!$D$1:$D$249, MATCH($N2795, 'ISO2-ISO3'!$C$1:$C$249, 0))</f>
        <v>TWN</v>
      </c>
      <c r="AJ2795" s="2" t="str">
        <f>INDEX('WB Country Groups'!$C$2:$C$219, MATCH($AI2795, 'WB Country Groups'!$B$2:$B$219, 0))</f>
        <v>East Asia &amp; Pacific</v>
      </c>
    </row>
    <row r="2796" spans="1:36">
      <c r="A2796" s="70">
        <v>45169</v>
      </c>
      <c r="B2796" s="70">
        <v>45169</v>
      </c>
      <c r="C2796" s="71">
        <v>892400</v>
      </c>
      <c r="D2796" s="1" t="s">
        <v>11914</v>
      </c>
      <c r="E2796" s="71">
        <v>9555001</v>
      </c>
      <c r="F2796" s="1" t="s">
        <v>11915</v>
      </c>
      <c r="G2796" s="1" t="s">
        <v>11916</v>
      </c>
      <c r="H2796" s="72" t="s">
        <v>11917</v>
      </c>
      <c r="I2796" s="1" t="s">
        <v>11918</v>
      </c>
      <c r="J2796" s="73">
        <v>0.85</v>
      </c>
      <c r="K2796" s="73">
        <v>0.85</v>
      </c>
      <c r="L2796" s="73">
        <v>0.85</v>
      </c>
      <c r="M2796" s="1">
        <v>1</v>
      </c>
      <c r="N2796" s="1" t="s">
        <v>975</v>
      </c>
      <c r="O2796" s="1" t="s">
        <v>1692</v>
      </c>
      <c r="P2796" s="1">
        <v>50202010</v>
      </c>
      <c r="Q2796" s="73">
        <v>522251416</v>
      </c>
      <c r="R2796" s="74">
        <v>5.04</v>
      </c>
      <c r="S2796" s="1" t="s">
        <v>1448</v>
      </c>
      <c r="T2796" s="75">
        <v>1</v>
      </c>
      <c r="U2796" s="76">
        <v>2237325066.1440001</v>
      </c>
      <c r="V2796" s="77">
        <v>2237325066.1440001</v>
      </c>
      <c r="W2796" s="77">
        <v>4821780968.6007996</v>
      </c>
      <c r="X2796" s="76">
        <v>3.5073847165999999E-3</v>
      </c>
      <c r="Y2796" s="71">
        <v>0</v>
      </c>
      <c r="Z2796" s="71">
        <v>1</v>
      </c>
      <c r="AA2796" s="71">
        <v>0</v>
      </c>
      <c r="AB2796" s="71">
        <v>0</v>
      </c>
      <c r="AC2796" s="73">
        <v>0</v>
      </c>
      <c r="AD2796" s="73">
        <v>1</v>
      </c>
      <c r="AE2796" s="1" t="s">
        <v>1475</v>
      </c>
      <c r="AF2796" s="1" t="s">
        <v>1450</v>
      </c>
      <c r="AG2796" s="1" t="s">
        <v>1585</v>
      </c>
      <c r="AI2796" s="2" t="str">
        <f>INDEX('ISO2-ISO3'!$D$1:$D$249, MATCH($N2796, 'ISO2-ISO3'!$C$1:$C$249, 0))</f>
        <v>CHN</v>
      </c>
      <c r="AJ2796" s="2" t="str">
        <f>INDEX('WB Country Groups'!$C$2:$C$219, MATCH($AI2796, 'WB Country Groups'!$B$2:$B$219, 0))</f>
        <v>East Asia &amp; Pacific</v>
      </c>
    </row>
    <row r="2797" spans="1:36">
      <c r="A2797" s="70">
        <v>45169</v>
      </c>
      <c r="B2797" s="70">
        <v>45169</v>
      </c>
      <c r="C2797" s="71">
        <v>892400</v>
      </c>
      <c r="D2797" s="1" t="s">
        <v>11919</v>
      </c>
      <c r="E2797" s="71">
        <v>9567101</v>
      </c>
      <c r="F2797" s="1" t="s">
        <v>11920</v>
      </c>
      <c r="G2797" s="1" t="s">
        <v>11921</v>
      </c>
      <c r="H2797" s="72" t="s">
        <v>11922</v>
      </c>
      <c r="I2797" s="1" t="s">
        <v>11923</v>
      </c>
      <c r="J2797" s="73">
        <v>0.6</v>
      </c>
      <c r="K2797" s="73">
        <v>0.6</v>
      </c>
      <c r="L2797" s="73">
        <v>0.6</v>
      </c>
      <c r="M2797" s="1">
        <v>1</v>
      </c>
      <c r="N2797" s="1" t="s">
        <v>1375</v>
      </c>
      <c r="O2797" s="1" t="s">
        <v>1474</v>
      </c>
      <c r="P2797" s="1">
        <v>45103020</v>
      </c>
      <c r="Q2797" s="73">
        <v>145120095</v>
      </c>
      <c r="R2797" s="74">
        <v>156.05000000000001</v>
      </c>
      <c r="S2797" s="1" t="s">
        <v>1448</v>
      </c>
      <c r="T2797" s="75">
        <v>1</v>
      </c>
      <c r="U2797" s="76">
        <v>13587594494.85</v>
      </c>
      <c r="V2797" s="77">
        <v>13587594494.85</v>
      </c>
      <c r="W2797" s="77">
        <v>22645990824.75</v>
      </c>
      <c r="X2797" s="76">
        <v>2.1300848047300001E-2</v>
      </c>
      <c r="Y2797" s="71">
        <v>0</v>
      </c>
      <c r="Z2797" s="71">
        <v>1</v>
      </c>
      <c r="AA2797" s="71">
        <v>0</v>
      </c>
      <c r="AB2797" s="71">
        <v>0</v>
      </c>
      <c r="AC2797" s="73">
        <v>0</v>
      </c>
      <c r="AD2797" s="73">
        <v>1</v>
      </c>
      <c r="AE2797" s="1" t="s">
        <v>1475</v>
      </c>
      <c r="AF2797" s="1" t="s">
        <v>1450</v>
      </c>
      <c r="AG2797" s="1" t="s">
        <v>1451</v>
      </c>
      <c r="AI2797" s="2" t="str">
        <f>INDEX('ISO2-ISO3'!$D$1:$D$249, MATCH($N2797, 'ISO2-ISO3'!$C$1:$C$249, 0))</f>
        <v>USA</v>
      </c>
      <c r="AJ2797" s="2" t="str">
        <f>INDEX('WB Country Groups'!$C$2:$C$219, MATCH($AI2797, 'WB Country Groups'!$B$2:$B$219, 0))</f>
        <v>North America</v>
      </c>
    </row>
    <row r="2798" spans="1:36">
      <c r="A2798" s="70">
        <v>45169</v>
      </c>
      <c r="B2798" s="70">
        <v>45169</v>
      </c>
      <c r="C2798" s="71">
        <v>892400</v>
      </c>
      <c r="D2798" s="1" t="s">
        <v>11924</v>
      </c>
      <c r="E2798" s="71">
        <v>9568301</v>
      </c>
      <c r="G2798" s="1" t="s">
        <v>11925</v>
      </c>
      <c r="H2798" s="72" t="s">
        <v>11926</v>
      </c>
      <c r="I2798" s="1" t="s">
        <v>11927</v>
      </c>
      <c r="J2798" s="73">
        <v>0.7</v>
      </c>
      <c r="K2798" s="73">
        <v>0.7</v>
      </c>
      <c r="L2798" s="73">
        <v>0.7</v>
      </c>
      <c r="M2798" s="1">
        <v>1</v>
      </c>
      <c r="N2798" s="1" t="s">
        <v>945</v>
      </c>
      <c r="O2798" s="1" t="s">
        <v>1447</v>
      </c>
      <c r="P2798" s="1">
        <v>35102030</v>
      </c>
      <c r="Q2798" s="73">
        <v>7539463263</v>
      </c>
      <c r="R2798" s="74">
        <v>4.26</v>
      </c>
      <c r="S2798" s="1" t="s">
        <v>3542</v>
      </c>
      <c r="T2798" s="75">
        <v>4.9509499999999997</v>
      </c>
      <c r="U2798" s="76">
        <v>4541083923.3411798</v>
      </c>
      <c r="V2798" s="77">
        <v>4541083923.3411798</v>
      </c>
      <c r="W2798" s="77">
        <v>6487262747.63025</v>
      </c>
      <c r="X2798" s="76">
        <v>7.1189156151000004E-3</v>
      </c>
      <c r="Y2798" s="71">
        <v>0</v>
      </c>
      <c r="Z2798" s="71">
        <v>1</v>
      </c>
      <c r="AA2798" s="71">
        <v>0</v>
      </c>
      <c r="AB2798" s="71">
        <v>0</v>
      </c>
      <c r="AC2798" s="73">
        <v>0</v>
      </c>
      <c r="AD2798" s="73">
        <v>1</v>
      </c>
      <c r="AE2798" s="1" t="s">
        <v>3543</v>
      </c>
      <c r="AF2798" s="1" t="s">
        <v>3544</v>
      </c>
      <c r="AG2798" s="1" t="s">
        <v>1451</v>
      </c>
      <c r="AI2798" s="2" t="str">
        <f>INDEX('ISO2-ISO3'!$D$1:$D$249, MATCH($N2798, 'ISO2-ISO3'!$C$1:$C$249, 0))</f>
        <v>BRA</v>
      </c>
      <c r="AJ2798" s="2" t="str">
        <f>INDEX('WB Country Groups'!$C$2:$C$219, MATCH($AI2798, 'WB Country Groups'!$B$2:$B$219, 0))</f>
        <v>Latin America &amp; Caribbean</v>
      </c>
    </row>
    <row r="2799" spans="1:36">
      <c r="A2799" s="70">
        <v>45169</v>
      </c>
      <c r="B2799" s="70">
        <v>45169</v>
      </c>
      <c r="C2799" s="71">
        <v>892400</v>
      </c>
      <c r="D2799" s="1" t="s">
        <v>11928</v>
      </c>
      <c r="E2799" s="71">
        <v>9574301</v>
      </c>
      <c r="G2799" s="1" t="s">
        <v>11929</v>
      </c>
      <c r="H2799" s="72" t="s">
        <v>11930</v>
      </c>
      <c r="I2799" s="1" t="s">
        <v>11931</v>
      </c>
      <c r="J2799" s="73">
        <v>0.5</v>
      </c>
      <c r="K2799" s="73">
        <v>0.5</v>
      </c>
      <c r="L2799" s="73">
        <v>0.5</v>
      </c>
      <c r="M2799" s="1">
        <v>1</v>
      </c>
      <c r="N2799" s="1" t="s">
        <v>975</v>
      </c>
      <c r="O2799" s="1" t="s">
        <v>1499</v>
      </c>
      <c r="P2799" s="1">
        <v>30101010</v>
      </c>
      <c r="Q2799" s="73">
        <v>1118812900</v>
      </c>
      <c r="R2799" s="74">
        <v>19.559999999999999</v>
      </c>
      <c r="S2799" s="1" t="s">
        <v>1565</v>
      </c>
      <c r="T2799" s="75">
        <v>7.8417500000000002</v>
      </c>
      <c r="U2799" s="76">
        <v>1395350548.2832301</v>
      </c>
      <c r="V2799" s="77">
        <v>1395350548.2832301</v>
      </c>
      <c r="W2799" s="77">
        <v>2790701096.5664501</v>
      </c>
      <c r="X2799" s="76">
        <v>2.1874475289000001E-3</v>
      </c>
      <c r="Y2799" s="71">
        <v>0</v>
      </c>
      <c r="Z2799" s="71">
        <v>1</v>
      </c>
      <c r="AA2799" s="71">
        <v>0</v>
      </c>
      <c r="AB2799" s="71">
        <v>0</v>
      </c>
      <c r="AC2799" s="73">
        <v>0.5</v>
      </c>
      <c r="AD2799" s="73">
        <v>0.5</v>
      </c>
      <c r="AE2799" s="1" t="s">
        <v>1566</v>
      </c>
      <c r="AF2799" s="1" t="s">
        <v>1450</v>
      </c>
      <c r="AG2799" s="1" t="s">
        <v>3300</v>
      </c>
      <c r="AI2799" s="2" t="str">
        <f>INDEX('ISO2-ISO3'!$D$1:$D$249, MATCH($N2799, 'ISO2-ISO3'!$C$1:$C$249, 0))</f>
        <v>CHN</v>
      </c>
      <c r="AJ2799" s="2" t="str">
        <f>INDEX('WB Country Groups'!$C$2:$C$219, MATCH($AI2799, 'WB Country Groups'!$B$2:$B$219, 0))</f>
        <v>East Asia &amp; Pacific</v>
      </c>
    </row>
    <row r="2800" spans="1:36">
      <c r="A2800" s="70">
        <v>45169</v>
      </c>
      <c r="B2800" s="70">
        <v>45169</v>
      </c>
      <c r="C2800" s="71">
        <v>892400</v>
      </c>
      <c r="D2800" s="1" t="s">
        <v>11932</v>
      </c>
      <c r="E2800" s="71">
        <v>9576302</v>
      </c>
      <c r="G2800" s="1" t="s">
        <v>11933</v>
      </c>
      <c r="H2800" s="72" t="s">
        <v>11934</v>
      </c>
      <c r="I2800" s="1" t="s">
        <v>11935</v>
      </c>
      <c r="J2800" s="73">
        <v>0.9</v>
      </c>
      <c r="K2800" s="73">
        <v>0.9</v>
      </c>
      <c r="L2800" s="73">
        <v>0.9</v>
      </c>
      <c r="M2800" s="1">
        <v>1</v>
      </c>
      <c r="N2800" s="1" t="s">
        <v>975</v>
      </c>
      <c r="O2800" s="1" t="s">
        <v>1447</v>
      </c>
      <c r="P2800" s="1">
        <v>35203010</v>
      </c>
      <c r="Q2800" s="73">
        <v>402543650</v>
      </c>
      <c r="R2800" s="74">
        <v>85.9</v>
      </c>
      <c r="S2800" s="1" t="s">
        <v>1565</v>
      </c>
      <c r="T2800" s="75">
        <v>7.8417500000000002</v>
      </c>
      <c r="U2800" s="76">
        <v>3968584765.0715699</v>
      </c>
      <c r="V2800" s="77">
        <v>3968584765.0715699</v>
      </c>
      <c r="W2800" s="77">
        <v>33083139459.796101</v>
      </c>
      <c r="X2800" s="76">
        <v>6.2214265427999998E-3</v>
      </c>
      <c r="Y2800" s="71">
        <v>1</v>
      </c>
      <c r="Z2800" s="71">
        <v>0</v>
      </c>
      <c r="AA2800" s="71">
        <v>0</v>
      </c>
      <c r="AB2800" s="71">
        <v>0</v>
      </c>
      <c r="AC2800" s="73">
        <v>0</v>
      </c>
      <c r="AD2800" s="73">
        <v>1</v>
      </c>
      <c r="AE2800" s="1" t="s">
        <v>1566</v>
      </c>
      <c r="AF2800" s="1" t="s">
        <v>1450</v>
      </c>
      <c r="AG2800" s="1" t="s">
        <v>3494</v>
      </c>
      <c r="AI2800" s="2" t="str">
        <f>INDEX('ISO2-ISO3'!$D$1:$D$249, MATCH($N2800, 'ISO2-ISO3'!$C$1:$C$249, 0))</f>
        <v>CHN</v>
      </c>
      <c r="AJ2800" s="2" t="str">
        <f>INDEX('WB Country Groups'!$C$2:$C$219, MATCH($AI2800, 'WB Country Groups'!$B$2:$B$219, 0))</f>
        <v>East Asia &amp; Pacific</v>
      </c>
    </row>
    <row r="2801" spans="1:36">
      <c r="A2801" s="70">
        <v>45169</v>
      </c>
      <c r="B2801" s="70">
        <v>45169</v>
      </c>
      <c r="C2801" s="71">
        <v>892400</v>
      </c>
      <c r="D2801" s="1" t="s">
        <v>11936</v>
      </c>
      <c r="E2801" s="71">
        <v>9576303</v>
      </c>
      <c r="G2801" s="1" t="s">
        <v>11937</v>
      </c>
      <c r="H2801" s="72" t="s">
        <v>11938</v>
      </c>
      <c r="I2801" s="1" t="s">
        <v>11939</v>
      </c>
      <c r="J2801" s="73">
        <v>0.75</v>
      </c>
      <c r="K2801" s="73">
        <v>0.3</v>
      </c>
      <c r="L2801" s="73">
        <v>0.06</v>
      </c>
      <c r="M2801" s="1">
        <v>0.2</v>
      </c>
      <c r="N2801" s="1" t="s">
        <v>975</v>
      </c>
      <c r="O2801" s="1" t="s">
        <v>1447</v>
      </c>
      <c r="P2801" s="1">
        <v>35203010</v>
      </c>
      <c r="Q2801" s="73">
        <v>2564862390</v>
      </c>
      <c r="R2801" s="74">
        <v>81.5</v>
      </c>
      <c r="S2801" s="1" t="s">
        <v>3323</v>
      </c>
      <c r="T2801" s="75">
        <v>7.2785000000000002</v>
      </c>
      <c r="U2801" s="76">
        <v>1723181574.10181</v>
      </c>
      <c r="V2801" s="77">
        <v>1723181574.10181</v>
      </c>
      <c r="W2801" s="77">
        <v>33083139459.796101</v>
      </c>
      <c r="X2801" s="76">
        <v>2.7013780019999999E-3</v>
      </c>
      <c r="Y2801" s="71">
        <v>1</v>
      </c>
      <c r="Z2801" s="71">
        <v>0</v>
      </c>
      <c r="AA2801" s="71">
        <v>0</v>
      </c>
      <c r="AB2801" s="71">
        <v>0</v>
      </c>
      <c r="AC2801" s="73">
        <v>0</v>
      </c>
      <c r="AD2801" s="73">
        <v>1</v>
      </c>
      <c r="AE2801" s="1" t="s">
        <v>3324</v>
      </c>
      <c r="AF2801" s="1" t="s">
        <v>1450</v>
      </c>
      <c r="AG2801" s="1" t="s">
        <v>1585</v>
      </c>
      <c r="AI2801" s="2" t="str">
        <f>INDEX('ISO2-ISO3'!$D$1:$D$249, MATCH($N2801, 'ISO2-ISO3'!$C$1:$C$249, 0))</f>
        <v>CHN</v>
      </c>
      <c r="AJ2801" s="2" t="str">
        <f>INDEX('WB Country Groups'!$C$2:$C$219, MATCH($AI2801, 'WB Country Groups'!$B$2:$B$219, 0))</f>
        <v>East Asia &amp; Pacific</v>
      </c>
    </row>
    <row r="2802" spans="1:36">
      <c r="A2802" s="70">
        <v>45169</v>
      </c>
      <c r="B2802" s="70">
        <v>45169</v>
      </c>
      <c r="C2802" s="71">
        <v>892400</v>
      </c>
      <c r="D2802" s="1" t="s">
        <v>11940</v>
      </c>
      <c r="E2802" s="71">
        <v>9576401</v>
      </c>
      <c r="F2802" s="1">
        <v>2.9452000000000002E+105</v>
      </c>
      <c r="G2802" s="1" t="s">
        <v>11941</v>
      </c>
      <c r="H2802" s="72" t="s">
        <v>11942</v>
      </c>
      <c r="I2802" s="1" t="s">
        <v>11943</v>
      </c>
      <c r="J2802" s="73">
        <v>1</v>
      </c>
      <c r="K2802" s="73">
        <v>1</v>
      </c>
      <c r="L2802" s="73">
        <v>1</v>
      </c>
      <c r="M2802" s="1">
        <v>1</v>
      </c>
      <c r="N2802" s="1" t="s">
        <v>1375</v>
      </c>
      <c r="O2802" s="1" t="s">
        <v>1484</v>
      </c>
      <c r="P2802" s="1">
        <v>40201020</v>
      </c>
      <c r="Q2802" s="73">
        <v>359058818</v>
      </c>
      <c r="R2802" s="74">
        <v>28.8</v>
      </c>
      <c r="S2802" s="1" t="s">
        <v>1448</v>
      </c>
      <c r="T2802" s="75">
        <v>1</v>
      </c>
      <c r="U2802" s="76">
        <v>10340893958.4</v>
      </c>
      <c r="V2802" s="77">
        <v>10340893958.4</v>
      </c>
      <c r="W2802" s="77">
        <v>10340893958.4</v>
      </c>
      <c r="X2802" s="76">
        <v>1.62110968917E-2</v>
      </c>
      <c r="Y2802" s="71">
        <v>0</v>
      </c>
      <c r="Z2802" s="71">
        <v>1</v>
      </c>
      <c r="AA2802" s="71">
        <v>0</v>
      </c>
      <c r="AB2802" s="71">
        <v>0</v>
      </c>
      <c r="AC2802" s="73">
        <v>1</v>
      </c>
      <c r="AD2802" s="73">
        <v>0</v>
      </c>
      <c r="AE2802" s="1" t="s">
        <v>1449</v>
      </c>
      <c r="AF2802" s="1" t="s">
        <v>1450</v>
      </c>
      <c r="AG2802" s="1" t="s">
        <v>1451</v>
      </c>
      <c r="AI2802" s="2" t="str">
        <f>INDEX('ISO2-ISO3'!$D$1:$D$249, MATCH($N2802, 'ISO2-ISO3'!$C$1:$C$249, 0))</f>
        <v>USA</v>
      </c>
      <c r="AJ2802" s="2" t="str">
        <f>INDEX('WB Country Groups'!$C$2:$C$219, MATCH($AI2802, 'WB Country Groups'!$B$2:$B$219, 0))</f>
        <v>North America</v>
      </c>
    </row>
    <row r="2803" spans="1:36">
      <c r="A2803" s="70">
        <v>45169</v>
      </c>
      <c r="B2803" s="70">
        <v>45169</v>
      </c>
      <c r="C2803" s="71">
        <v>892400</v>
      </c>
      <c r="D2803" s="1" t="s">
        <v>11944</v>
      </c>
      <c r="E2803" s="71">
        <v>9582801</v>
      </c>
      <c r="G2803" s="1" t="s">
        <v>11945</v>
      </c>
      <c r="H2803" s="72">
        <v>6766715</v>
      </c>
      <c r="I2803" s="1" t="s">
        <v>11946</v>
      </c>
      <c r="J2803" s="73">
        <v>0.75</v>
      </c>
      <c r="K2803" s="73">
        <v>0.75</v>
      </c>
      <c r="L2803" s="73">
        <v>0.75</v>
      </c>
      <c r="M2803" s="1">
        <v>1</v>
      </c>
      <c r="N2803" s="1" t="s">
        <v>1129</v>
      </c>
      <c r="O2803" s="1" t="s">
        <v>1474</v>
      </c>
      <c r="P2803" s="1">
        <v>45202030</v>
      </c>
      <c r="Q2803" s="73">
        <v>30650756</v>
      </c>
      <c r="R2803" s="74">
        <v>157700</v>
      </c>
      <c r="S2803" s="1" t="s">
        <v>3451</v>
      </c>
      <c r="T2803" s="75">
        <v>1321.75</v>
      </c>
      <c r="U2803" s="76">
        <v>2742741188.5000901</v>
      </c>
      <c r="V2803" s="77">
        <v>2742741188.5000901</v>
      </c>
      <c r="W2803" s="77">
        <v>3656988251.3334599</v>
      </c>
      <c r="X2803" s="76">
        <v>4.2997098059999999E-3</v>
      </c>
      <c r="Y2803" s="71">
        <v>0</v>
      </c>
      <c r="Z2803" s="71">
        <v>1</v>
      </c>
      <c r="AA2803" s="71">
        <v>0</v>
      </c>
      <c r="AB2803" s="71">
        <v>0</v>
      </c>
      <c r="AC2803" s="73">
        <v>0</v>
      </c>
      <c r="AD2803" s="73">
        <v>1</v>
      </c>
      <c r="AE2803" s="1" t="s">
        <v>3452</v>
      </c>
      <c r="AF2803" s="1" t="s">
        <v>1450</v>
      </c>
      <c r="AG2803" s="1" t="s">
        <v>1451</v>
      </c>
      <c r="AI2803" s="2" t="str">
        <f>INDEX('ISO2-ISO3'!$D$1:$D$249, MATCH($N2803, 'ISO2-ISO3'!$C$1:$C$249, 0))</f>
        <v>KOR</v>
      </c>
      <c r="AJ2803" s="2" t="str">
        <f>INDEX('WB Country Groups'!$C$2:$C$219, MATCH($AI2803, 'WB Country Groups'!$B$2:$B$219, 0))</f>
        <v>East Asia &amp; Pacific</v>
      </c>
    </row>
    <row r="2804" spans="1:36">
      <c r="A2804" s="70">
        <v>45169</v>
      </c>
      <c r="B2804" s="70">
        <v>45169</v>
      </c>
      <c r="C2804" s="71">
        <v>892400</v>
      </c>
      <c r="D2804" s="1" t="s">
        <v>11947</v>
      </c>
      <c r="E2804" s="71">
        <v>9585202</v>
      </c>
      <c r="G2804" s="1" t="s">
        <v>11948</v>
      </c>
      <c r="H2804" s="72" t="s">
        <v>11949</v>
      </c>
      <c r="I2804" s="1" t="s">
        <v>11950</v>
      </c>
      <c r="J2804" s="73">
        <v>0.55000000000000004</v>
      </c>
      <c r="K2804" s="73">
        <v>0.3</v>
      </c>
      <c r="L2804" s="73">
        <v>0.06</v>
      </c>
      <c r="M2804" s="1">
        <v>0.2</v>
      </c>
      <c r="N2804" s="1" t="s">
        <v>975</v>
      </c>
      <c r="O2804" s="1" t="s">
        <v>1455</v>
      </c>
      <c r="P2804" s="1">
        <v>25101010</v>
      </c>
      <c r="Q2804" s="73">
        <v>411784084</v>
      </c>
      <c r="R2804" s="74">
        <v>75.36</v>
      </c>
      <c r="S2804" s="1" t="s">
        <v>3323</v>
      </c>
      <c r="T2804" s="75">
        <v>7.2785000000000002</v>
      </c>
      <c r="U2804" s="76">
        <v>255811350.44506401</v>
      </c>
      <c r="V2804" s="77">
        <v>255811350.44506401</v>
      </c>
      <c r="W2804" s="77">
        <v>4256680004.6967201</v>
      </c>
      <c r="X2804" s="76">
        <v>4.0102747449999998E-4</v>
      </c>
      <c r="Y2804" s="71">
        <v>0</v>
      </c>
      <c r="Z2804" s="71">
        <v>1</v>
      </c>
      <c r="AA2804" s="71">
        <v>0</v>
      </c>
      <c r="AB2804" s="71">
        <v>0</v>
      </c>
      <c r="AC2804" s="73">
        <v>0</v>
      </c>
      <c r="AD2804" s="73">
        <v>1</v>
      </c>
      <c r="AE2804" s="1" t="s">
        <v>3324</v>
      </c>
      <c r="AF2804" s="1" t="s">
        <v>1450</v>
      </c>
      <c r="AG2804" s="1" t="s">
        <v>1585</v>
      </c>
      <c r="AI2804" s="2" t="str">
        <f>INDEX('ISO2-ISO3'!$D$1:$D$249, MATCH($N2804, 'ISO2-ISO3'!$C$1:$C$249, 0))</f>
        <v>CHN</v>
      </c>
      <c r="AJ2804" s="2" t="str">
        <f>INDEX('WB Country Groups'!$C$2:$C$219, MATCH($AI2804, 'WB Country Groups'!$B$2:$B$219, 0))</f>
        <v>East Asia &amp; Pacific</v>
      </c>
    </row>
    <row r="2805" spans="1:36">
      <c r="A2805" s="70">
        <v>45169</v>
      </c>
      <c r="B2805" s="70">
        <v>45169</v>
      </c>
      <c r="C2805" s="71">
        <v>892400</v>
      </c>
      <c r="D2805" s="1" t="s">
        <v>11951</v>
      </c>
      <c r="E2805" s="71">
        <v>9587801</v>
      </c>
      <c r="G2805" s="1" t="s">
        <v>11952</v>
      </c>
      <c r="H2805" s="72" t="s">
        <v>11953</v>
      </c>
      <c r="I2805" s="1" t="s">
        <v>11954</v>
      </c>
      <c r="J2805" s="73">
        <v>0.8</v>
      </c>
      <c r="K2805" s="73">
        <v>0.8</v>
      </c>
      <c r="L2805" s="73">
        <v>0.8</v>
      </c>
      <c r="M2805" s="1">
        <v>1</v>
      </c>
      <c r="N2805" s="1" t="s">
        <v>1322</v>
      </c>
      <c r="O2805" s="1" t="s">
        <v>1467</v>
      </c>
      <c r="P2805" s="1">
        <v>20106010</v>
      </c>
      <c r="Q2805" s="73">
        <v>823765854</v>
      </c>
      <c r="R2805" s="74">
        <v>210.6</v>
      </c>
      <c r="S2805" s="1" t="s">
        <v>1613</v>
      </c>
      <c r="T2805" s="75">
        <v>10.9499</v>
      </c>
      <c r="U2805" s="76">
        <v>12674825439.677099</v>
      </c>
      <c r="V2805" s="77">
        <v>12674825439.677099</v>
      </c>
      <c r="W2805" s="77">
        <v>22239857216.303299</v>
      </c>
      <c r="X2805" s="76">
        <v>1.98699284718E-2</v>
      </c>
      <c r="Y2805" s="71">
        <v>1</v>
      </c>
      <c r="Z2805" s="71">
        <v>0</v>
      </c>
      <c r="AA2805" s="71">
        <v>0</v>
      </c>
      <c r="AB2805" s="71">
        <v>0</v>
      </c>
      <c r="AC2805" s="73">
        <v>0</v>
      </c>
      <c r="AD2805" s="73">
        <v>1</v>
      </c>
      <c r="AE2805" s="1" t="s">
        <v>1614</v>
      </c>
      <c r="AF2805" s="1" t="s">
        <v>1450</v>
      </c>
      <c r="AG2805" s="1" t="s">
        <v>1585</v>
      </c>
      <c r="AI2805" s="2" t="str">
        <f>INDEX('ISO2-ISO3'!$D$1:$D$249, MATCH($N2805, 'ISO2-ISO3'!$C$1:$C$249, 0))</f>
        <v>SWE</v>
      </c>
      <c r="AJ2805" s="2" t="str">
        <f>INDEX('WB Country Groups'!$C$2:$C$219, MATCH($AI2805, 'WB Country Groups'!$B$2:$B$219, 0))</f>
        <v>Europe &amp; Central Asia</v>
      </c>
    </row>
    <row r="2806" spans="1:36">
      <c r="A2806" s="70">
        <v>45169</v>
      </c>
      <c r="B2806" s="70">
        <v>45169</v>
      </c>
      <c r="C2806" s="71">
        <v>892400</v>
      </c>
      <c r="D2806" s="1" t="s">
        <v>11955</v>
      </c>
      <c r="E2806" s="71">
        <v>9587802</v>
      </c>
      <c r="G2806" s="1" t="s">
        <v>11956</v>
      </c>
      <c r="H2806" s="72" t="s">
        <v>11957</v>
      </c>
      <c r="I2806" s="1" t="s">
        <v>11958</v>
      </c>
      <c r="J2806" s="73">
        <v>1</v>
      </c>
      <c r="K2806" s="73">
        <v>1</v>
      </c>
      <c r="L2806" s="73">
        <v>1</v>
      </c>
      <c r="M2806" s="1">
        <v>1</v>
      </c>
      <c r="N2806" s="1" t="s">
        <v>1322</v>
      </c>
      <c r="O2806" s="1" t="s">
        <v>1467</v>
      </c>
      <c r="P2806" s="1">
        <v>20106010</v>
      </c>
      <c r="Q2806" s="73">
        <v>389972849</v>
      </c>
      <c r="R2806" s="74">
        <v>179.6</v>
      </c>
      <c r="S2806" s="1" t="s">
        <v>1613</v>
      </c>
      <c r="T2806" s="75">
        <v>10.9499</v>
      </c>
      <c r="U2806" s="76">
        <v>6396325416.7069998</v>
      </c>
      <c r="V2806" s="77">
        <v>6396325416.7069998</v>
      </c>
      <c r="W2806" s="77">
        <v>22239857216.303299</v>
      </c>
      <c r="X2806" s="76">
        <v>1.00273198331E-2</v>
      </c>
      <c r="Y2806" s="71">
        <v>1</v>
      </c>
      <c r="Z2806" s="71">
        <v>0</v>
      </c>
      <c r="AA2806" s="71">
        <v>0</v>
      </c>
      <c r="AB2806" s="71">
        <v>0</v>
      </c>
      <c r="AC2806" s="73">
        <v>0</v>
      </c>
      <c r="AD2806" s="73">
        <v>1</v>
      </c>
      <c r="AE2806" s="1" t="s">
        <v>1614</v>
      </c>
      <c r="AF2806" s="1" t="s">
        <v>1450</v>
      </c>
      <c r="AG2806" s="1" t="s">
        <v>1619</v>
      </c>
      <c r="AI2806" s="2" t="str">
        <f>INDEX('ISO2-ISO3'!$D$1:$D$249, MATCH($N2806, 'ISO2-ISO3'!$C$1:$C$249, 0))</f>
        <v>SWE</v>
      </c>
      <c r="AJ2806" s="2" t="str">
        <f>INDEX('WB Country Groups'!$C$2:$C$219, MATCH($AI2806, 'WB Country Groups'!$B$2:$B$219, 0))</f>
        <v>Europe &amp; Central Asia</v>
      </c>
    </row>
    <row r="2807" spans="1:36">
      <c r="A2807" s="70">
        <v>45169</v>
      </c>
      <c r="B2807" s="70">
        <v>45169</v>
      </c>
      <c r="C2807" s="71">
        <v>892400</v>
      </c>
      <c r="D2807" s="1" t="s">
        <v>11959</v>
      </c>
      <c r="E2807" s="71">
        <v>9593801</v>
      </c>
      <c r="F2807" s="1" t="s">
        <v>11960</v>
      </c>
      <c r="G2807" s="1" t="s">
        <v>11961</v>
      </c>
      <c r="H2807" s="72" t="s">
        <v>11962</v>
      </c>
      <c r="I2807" s="1" t="s">
        <v>11963</v>
      </c>
      <c r="J2807" s="73">
        <v>0.95</v>
      </c>
      <c r="K2807" s="73">
        <v>0.95</v>
      </c>
      <c r="L2807" s="73">
        <v>0.95</v>
      </c>
      <c r="M2807" s="1">
        <v>1</v>
      </c>
      <c r="N2807" s="1" t="s">
        <v>1375</v>
      </c>
      <c r="O2807" s="1" t="s">
        <v>1467</v>
      </c>
      <c r="P2807" s="1">
        <v>20202010</v>
      </c>
      <c r="Q2807" s="73">
        <v>154106560</v>
      </c>
      <c r="R2807" s="74">
        <v>72.52</v>
      </c>
      <c r="S2807" s="1" t="s">
        <v>1448</v>
      </c>
      <c r="T2807" s="75">
        <v>1</v>
      </c>
      <c r="U2807" s="76">
        <v>10617017344.639999</v>
      </c>
      <c r="V2807" s="77">
        <v>10617017344.639999</v>
      </c>
      <c r="W2807" s="77">
        <v>11175807731.200001</v>
      </c>
      <c r="X2807" s="76">
        <v>1.6643966911100001E-2</v>
      </c>
      <c r="Y2807" s="71">
        <v>0</v>
      </c>
      <c r="Z2807" s="71">
        <v>1</v>
      </c>
      <c r="AA2807" s="71">
        <v>0</v>
      </c>
      <c r="AB2807" s="71">
        <v>0</v>
      </c>
      <c r="AC2807" s="73">
        <v>0</v>
      </c>
      <c r="AD2807" s="73">
        <v>1</v>
      </c>
      <c r="AE2807" s="1" t="s">
        <v>1449</v>
      </c>
      <c r="AF2807" s="1" t="s">
        <v>1450</v>
      </c>
      <c r="AG2807" s="1" t="s">
        <v>1451</v>
      </c>
      <c r="AI2807" s="2" t="str">
        <f>INDEX('ISO2-ISO3'!$D$1:$D$249, MATCH($N2807, 'ISO2-ISO3'!$C$1:$C$249, 0))</f>
        <v>USA</v>
      </c>
      <c r="AJ2807" s="2" t="str">
        <f>INDEX('WB Country Groups'!$C$2:$C$219, MATCH($AI2807, 'WB Country Groups'!$B$2:$B$219, 0))</f>
        <v>North America</v>
      </c>
    </row>
    <row r="2808" spans="1:36">
      <c r="A2808" s="70">
        <v>45169</v>
      </c>
      <c r="B2808" s="70">
        <v>45169</v>
      </c>
      <c r="C2808" s="71">
        <v>892400</v>
      </c>
      <c r="D2808" s="1" t="s">
        <v>11964</v>
      </c>
      <c r="E2808" s="71">
        <v>9594101</v>
      </c>
      <c r="F2808" s="1">
        <v>256163106</v>
      </c>
      <c r="G2808" s="1" t="s">
        <v>11965</v>
      </c>
      <c r="H2808" s="72" t="s">
        <v>11966</v>
      </c>
      <c r="I2808" s="1" t="s">
        <v>11967</v>
      </c>
      <c r="J2808" s="73">
        <v>1</v>
      </c>
      <c r="K2808" s="73">
        <v>1</v>
      </c>
      <c r="L2808" s="73">
        <v>1</v>
      </c>
      <c r="M2808" s="1">
        <v>1</v>
      </c>
      <c r="N2808" s="1" t="s">
        <v>1375</v>
      </c>
      <c r="O2808" s="1" t="s">
        <v>1474</v>
      </c>
      <c r="P2808" s="1">
        <v>45103010</v>
      </c>
      <c r="Q2808" s="73">
        <v>201904828</v>
      </c>
      <c r="R2808" s="74">
        <v>50.3</v>
      </c>
      <c r="S2808" s="1" t="s">
        <v>1448</v>
      </c>
      <c r="T2808" s="75">
        <v>1</v>
      </c>
      <c r="U2808" s="76">
        <v>10155812848.4</v>
      </c>
      <c r="V2808" s="77">
        <v>10155812848.4</v>
      </c>
      <c r="W2808" s="77">
        <v>10155812848.4</v>
      </c>
      <c r="X2808" s="76">
        <v>1.5920951008800002E-2</v>
      </c>
      <c r="Y2808" s="71">
        <v>0</v>
      </c>
      <c r="Z2808" s="71">
        <v>1</v>
      </c>
      <c r="AA2808" s="71">
        <v>0</v>
      </c>
      <c r="AB2808" s="71">
        <v>0</v>
      </c>
      <c r="AC2808" s="73">
        <v>0</v>
      </c>
      <c r="AD2808" s="73">
        <v>1</v>
      </c>
      <c r="AE2808" s="1" t="s">
        <v>1475</v>
      </c>
      <c r="AF2808" s="1" t="s">
        <v>1450</v>
      </c>
      <c r="AG2808" s="1" t="s">
        <v>1451</v>
      </c>
      <c r="AI2808" s="2" t="str">
        <f>INDEX('ISO2-ISO3'!$D$1:$D$249, MATCH($N2808, 'ISO2-ISO3'!$C$1:$C$249, 0))</f>
        <v>USA</v>
      </c>
      <c r="AJ2808" s="2" t="str">
        <f>INDEX('WB Country Groups'!$C$2:$C$219, MATCH($AI2808, 'WB Country Groups'!$B$2:$B$219, 0))</f>
        <v>North America</v>
      </c>
    </row>
    <row r="2809" spans="1:36">
      <c r="A2809" s="70">
        <v>45169</v>
      </c>
      <c r="B2809" s="70">
        <v>45169</v>
      </c>
      <c r="C2809" s="71">
        <v>892400</v>
      </c>
      <c r="D2809" s="1" t="s">
        <v>11968</v>
      </c>
      <c r="E2809" s="71">
        <v>9600702</v>
      </c>
      <c r="G2809" s="1" t="s">
        <v>11969</v>
      </c>
      <c r="H2809" s="72" t="s">
        <v>11970</v>
      </c>
      <c r="I2809" s="1" t="s">
        <v>11971</v>
      </c>
      <c r="J2809" s="73">
        <v>0.15</v>
      </c>
      <c r="K2809" s="73">
        <v>0.15</v>
      </c>
      <c r="L2809" s="73">
        <v>0.03</v>
      </c>
      <c r="M2809" s="1">
        <v>0.2</v>
      </c>
      <c r="N2809" s="1" t="s">
        <v>975</v>
      </c>
      <c r="O2809" s="1" t="s">
        <v>1474</v>
      </c>
      <c r="P2809" s="1">
        <v>45203020</v>
      </c>
      <c r="Q2809" s="73">
        <v>19862893882</v>
      </c>
      <c r="R2809" s="74">
        <v>21.91</v>
      </c>
      <c r="S2809" s="1" t="s">
        <v>3323</v>
      </c>
      <c r="T2809" s="75">
        <v>7.2785000000000002</v>
      </c>
      <c r="U2809" s="76">
        <v>1793759723.65715</v>
      </c>
      <c r="V2809" s="77">
        <v>1793759723.65715</v>
      </c>
      <c r="W2809" s="77">
        <v>59696030966.862396</v>
      </c>
      <c r="X2809" s="76">
        <v>2.8120211654000002E-3</v>
      </c>
      <c r="Y2809" s="71">
        <v>1</v>
      </c>
      <c r="Z2809" s="71">
        <v>0</v>
      </c>
      <c r="AA2809" s="71">
        <v>0</v>
      </c>
      <c r="AB2809" s="71">
        <v>0</v>
      </c>
      <c r="AC2809" s="73">
        <v>0.65</v>
      </c>
      <c r="AD2809" s="73">
        <v>0.35</v>
      </c>
      <c r="AE2809" s="1" t="s">
        <v>3324</v>
      </c>
      <c r="AF2809" s="1" t="s">
        <v>1450</v>
      </c>
      <c r="AG2809" s="1" t="s">
        <v>1585</v>
      </c>
      <c r="AI2809" s="2" t="str">
        <f>INDEX('ISO2-ISO3'!$D$1:$D$249, MATCH($N2809, 'ISO2-ISO3'!$C$1:$C$249, 0))</f>
        <v>CHN</v>
      </c>
      <c r="AJ2809" s="2" t="str">
        <f>INDEX('WB Country Groups'!$C$2:$C$219, MATCH($AI2809, 'WB Country Groups'!$B$2:$B$219, 0))</f>
        <v>East Asia &amp; Pacific</v>
      </c>
    </row>
    <row r="2810" spans="1:36">
      <c r="A2810" s="70">
        <v>45169</v>
      </c>
      <c r="B2810" s="70">
        <v>45169</v>
      </c>
      <c r="C2810" s="71">
        <v>892400</v>
      </c>
      <c r="D2810" s="1" t="s">
        <v>11972</v>
      </c>
      <c r="E2810" s="71">
        <v>9604702</v>
      </c>
      <c r="G2810" s="1" t="s">
        <v>11973</v>
      </c>
      <c r="H2810" s="72" t="s">
        <v>11974</v>
      </c>
      <c r="I2810" s="1" t="s">
        <v>11975</v>
      </c>
      <c r="J2810" s="73">
        <v>0.5</v>
      </c>
      <c r="K2810" s="73">
        <v>0.3</v>
      </c>
      <c r="L2810" s="73">
        <v>0.06</v>
      </c>
      <c r="M2810" s="1">
        <v>0.2</v>
      </c>
      <c r="N2810" s="1" t="s">
        <v>975</v>
      </c>
      <c r="O2810" s="1" t="s">
        <v>1484</v>
      </c>
      <c r="P2810" s="1">
        <v>40203020</v>
      </c>
      <c r="Q2810" s="73">
        <v>3686361034</v>
      </c>
      <c r="R2810" s="74">
        <v>8.25</v>
      </c>
      <c r="S2810" s="1" t="s">
        <v>3323</v>
      </c>
      <c r="T2810" s="75">
        <v>7.2785000000000002</v>
      </c>
      <c r="U2810" s="76">
        <v>250703951.615031</v>
      </c>
      <c r="V2810" s="77">
        <v>250703951.615031</v>
      </c>
      <c r="W2810" s="77">
        <v>4171693304.7790198</v>
      </c>
      <c r="X2810" s="76">
        <v>3.9302076469999999E-4</v>
      </c>
      <c r="Y2810" s="71">
        <v>0</v>
      </c>
      <c r="Z2810" s="71">
        <v>1</v>
      </c>
      <c r="AA2810" s="71">
        <v>0</v>
      </c>
      <c r="AB2810" s="71">
        <v>0</v>
      </c>
      <c r="AC2810" s="73">
        <v>0</v>
      </c>
      <c r="AD2810" s="73">
        <v>1</v>
      </c>
      <c r="AE2810" s="1" t="s">
        <v>3324</v>
      </c>
      <c r="AF2810" s="1" t="s">
        <v>1450</v>
      </c>
      <c r="AG2810" s="1" t="s">
        <v>1585</v>
      </c>
      <c r="AI2810" s="2" t="str">
        <f>INDEX('ISO2-ISO3'!$D$1:$D$249, MATCH($N2810, 'ISO2-ISO3'!$C$1:$C$249, 0))</f>
        <v>CHN</v>
      </c>
      <c r="AJ2810" s="2" t="str">
        <f>INDEX('WB Country Groups'!$C$2:$C$219, MATCH($AI2810, 'WB Country Groups'!$B$2:$B$219, 0))</f>
        <v>East Asia &amp; Pacific</v>
      </c>
    </row>
    <row r="2811" spans="1:36">
      <c r="A2811" s="70">
        <v>45169</v>
      </c>
      <c r="B2811" s="70">
        <v>45169</v>
      </c>
      <c r="C2811" s="71">
        <v>892400</v>
      </c>
      <c r="D2811" s="1" t="s">
        <v>11976</v>
      </c>
      <c r="E2811" s="71">
        <v>9605301</v>
      </c>
      <c r="G2811" s="1" t="s">
        <v>11977</v>
      </c>
      <c r="H2811" s="72" t="s">
        <v>11978</v>
      </c>
      <c r="I2811" s="1" t="s">
        <v>11979</v>
      </c>
      <c r="J2811" s="73">
        <v>0.7</v>
      </c>
      <c r="K2811" s="73">
        <v>0.7</v>
      </c>
      <c r="L2811" s="73">
        <v>0.7</v>
      </c>
      <c r="M2811" s="1">
        <v>1</v>
      </c>
      <c r="N2811" s="1" t="s">
        <v>1199</v>
      </c>
      <c r="O2811" s="1" t="s">
        <v>1484</v>
      </c>
      <c r="P2811" s="1">
        <v>40201060</v>
      </c>
      <c r="Q2811" s="73">
        <v>31001032</v>
      </c>
      <c r="R2811" s="74">
        <v>772.5</v>
      </c>
      <c r="S2811" s="1" t="s">
        <v>1456</v>
      </c>
      <c r="T2811" s="75">
        <v>0.92136177270005104</v>
      </c>
      <c r="U2811" s="76">
        <v>18194599071.408901</v>
      </c>
      <c r="V2811" s="77">
        <v>18194599071.408901</v>
      </c>
      <c r="W2811" s="77">
        <v>25992284387.727001</v>
      </c>
      <c r="X2811" s="76">
        <v>2.8523105414200001E-2</v>
      </c>
      <c r="Y2811" s="71">
        <v>1</v>
      </c>
      <c r="Z2811" s="71">
        <v>0</v>
      </c>
      <c r="AA2811" s="71">
        <v>0</v>
      </c>
      <c r="AB2811" s="71">
        <v>0</v>
      </c>
      <c r="AC2811" s="73">
        <v>0</v>
      </c>
      <c r="AD2811" s="73">
        <v>1</v>
      </c>
      <c r="AE2811" s="1" t="s">
        <v>1485</v>
      </c>
      <c r="AF2811" s="1" t="s">
        <v>1450</v>
      </c>
      <c r="AG2811" s="1" t="s">
        <v>1451</v>
      </c>
      <c r="AI2811" s="2" t="str">
        <f>INDEX('ISO2-ISO3'!$D$1:$D$249, MATCH($N2811, 'ISO2-ISO3'!$C$1:$C$249, 0))</f>
        <v>NLD</v>
      </c>
      <c r="AJ2811" s="2" t="str">
        <f>INDEX('WB Country Groups'!$C$2:$C$219, MATCH($AI2811, 'WB Country Groups'!$B$2:$B$219, 0))</f>
        <v>Europe &amp; Central Asia</v>
      </c>
    </row>
    <row r="2812" spans="1:36">
      <c r="A2812" s="70">
        <v>45169</v>
      </c>
      <c r="B2812" s="70">
        <v>45169</v>
      </c>
      <c r="C2812" s="71">
        <v>892400</v>
      </c>
      <c r="D2812" s="1" t="s">
        <v>11980</v>
      </c>
      <c r="E2812" s="71">
        <v>9607302</v>
      </c>
      <c r="G2812" s="1" t="s">
        <v>11981</v>
      </c>
      <c r="H2812" s="72" t="s">
        <v>11982</v>
      </c>
      <c r="I2812" s="1" t="s">
        <v>11983</v>
      </c>
      <c r="J2812" s="73">
        <v>0.3</v>
      </c>
      <c r="K2812" s="73">
        <v>0.3</v>
      </c>
      <c r="L2812" s="73">
        <v>0.06</v>
      </c>
      <c r="M2812" s="1">
        <v>0.2</v>
      </c>
      <c r="N2812" s="1" t="s">
        <v>975</v>
      </c>
      <c r="O2812" s="1" t="s">
        <v>1455</v>
      </c>
      <c r="P2812" s="1">
        <v>25201040</v>
      </c>
      <c r="Q2812" s="73">
        <v>572397925</v>
      </c>
      <c r="R2812" s="74">
        <v>53.03</v>
      </c>
      <c r="S2812" s="1" t="s">
        <v>3323</v>
      </c>
      <c r="T2812" s="75">
        <v>7.2785000000000002</v>
      </c>
      <c r="U2812" s="76">
        <v>250224045.856289</v>
      </c>
      <c r="V2812" s="77">
        <v>250224045.856289</v>
      </c>
      <c r="W2812" s="77">
        <v>4163707712.0998101</v>
      </c>
      <c r="X2812" s="76">
        <v>3.9226843140000001E-4</v>
      </c>
      <c r="Y2812" s="71">
        <v>1</v>
      </c>
      <c r="Z2812" s="71">
        <v>0</v>
      </c>
      <c r="AA2812" s="71">
        <v>0</v>
      </c>
      <c r="AB2812" s="71">
        <v>0</v>
      </c>
      <c r="AC2812" s="73">
        <v>0</v>
      </c>
      <c r="AD2812" s="73">
        <v>1</v>
      </c>
      <c r="AE2812" s="1" t="s">
        <v>3324</v>
      </c>
      <c r="AF2812" s="1" t="s">
        <v>1450</v>
      </c>
      <c r="AG2812" s="1" t="s">
        <v>1585</v>
      </c>
      <c r="AI2812" s="2" t="str">
        <f>INDEX('ISO2-ISO3'!$D$1:$D$249, MATCH($N2812, 'ISO2-ISO3'!$C$1:$C$249, 0))</f>
        <v>CHN</v>
      </c>
      <c r="AJ2812" s="2" t="str">
        <f>INDEX('WB Country Groups'!$C$2:$C$219, MATCH($AI2812, 'WB Country Groups'!$B$2:$B$219, 0))</f>
        <v>East Asia &amp; Pacific</v>
      </c>
    </row>
    <row r="2813" spans="1:36">
      <c r="A2813" s="70">
        <v>45169</v>
      </c>
      <c r="B2813" s="70">
        <v>45169</v>
      </c>
      <c r="C2813" s="71">
        <v>892400</v>
      </c>
      <c r="D2813" s="1" t="s">
        <v>11984</v>
      </c>
      <c r="E2813" s="71">
        <v>9616701</v>
      </c>
      <c r="G2813" s="1" t="s">
        <v>11985</v>
      </c>
      <c r="H2813" s="72" t="s">
        <v>11986</v>
      </c>
      <c r="I2813" s="1" t="s">
        <v>11987</v>
      </c>
      <c r="J2813" s="73">
        <v>0.75</v>
      </c>
      <c r="K2813" s="73">
        <v>0.75</v>
      </c>
      <c r="L2813" s="73">
        <v>0.75</v>
      </c>
      <c r="M2813" s="1">
        <v>1</v>
      </c>
      <c r="N2813" s="1" t="s">
        <v>975</v>
      </c>
      <c r="O2813" s="1" t="s">
        <v>1474</v>
      </c>
      <c r="P2813" s="1">
        <v>45202030</v>
      </c>
      <c r="Q2813" s="73">
        <v>20397949893</v>
      </c>
      <c r="R2813" s="74">
        <v>12.36</v>
      </c>
      <c r="S2813" s="1" t="s">
        <v>1565</v>
      </c>
      <c r="T2813" s="75">
        <v>7.8417500000000002</v>
      </c>
      <c r="U2813" s="76">
        <v>24113111933.957298</v>
      </c>
      <c r="V2813" s="77">
        <v>24113111933.957298</v>
      </c>
      <c r="W2813" s="77">
        <v>39383658302.098396</v>
      </c>
      <c r="X2813" s="76">
        <v>3.7801373410700001E-2</v>
      </c>
      <c r="Y2813" s="71">
        <v>1</v>
      </c>
      <c r="Z2813" s="71">
        <v>0</v>
      </c>
      <c r="AA2813" s="71">
        <v>0</v>
      </c>
      <c r="AB2813" s="71">
        <v>0</v>
      </c>
      <c r="AC2813" s="73">
        <v>0.35</v>
      </c>
      <c r="AD2813" s="73">
        <v>0.65</v>
      </c>
      <c r="AE2813" s="1" t="s">
        <v>1566</v>
      </c>
      <c r="AF2813" s="1" t="s">
        <v>1450</v>
      </c>
      <c r="AG2813" s="1" t="s">
        <v>3300</v>
      </c>
      <c r="AI2813" s="2" t="str">
        <f>INDEX('ISO2-ISO3'!$D$1:$D$249, MATCH($N2813, 'ISO2-ISO3'!$C$1:$C$249, 0))</f>
        <v>CHN</v>
      </c>
      <c r="AJ2813" s="2" t="str">
        <f>INDEX('WB Country Groups'!$C$2:$C$219, MATCH($AI2813, 'WB Country Groups'!$B$2:$B$219, 0))</f>
        <v>East Asia &amp; Pacific</v>
      </c>
    </row>
    <row r="2814" spans="1:36">
      <c r="A2814" s="70">
        <v>45169</v>
      </c>
      <c r="B2814" s="70">
        <v>45169</v>
      </c>
      <c r="C2814" s="71">
        <v>892400</v>
      </c>
      <c r="D2814" s="1" t="s">
        <v>11988</v>
      </c>
      <c r="E2814" s="71">
        <v>9623901</v>
      </c>
      <c r="G2814" s="1" t="s">
        <v>11989</v>
      </c>
      <c r="H2814" s="72" t="s">
        <v>11990</v>
      </c>
      <c r="I2814" s="1" t="s">
        <v>11991</v>
      </c>
      <c r="J2814" s="73">
        <v>0.65</v>
      </c>
      <c r="K2814" s="73">
        <v>0.65</v>
      </c>
      <c r="L2814" s="73">
        <v>0.65</v>
      </c>
      <c r="M2814" s="1">
        <v>1</v>
      </c>
      <c r="N2814" s="1" t="s">
        <v>975</v>
      </c>
      <c r="O2814" s="1" t="s">
        <v>1564</v>
      </c>
      <c r="P2814" s="1">
        <v>60201020</v>
      </c>
      <c r="Q2814" s="73">
        <v>3374774390</v>
      </c>
      <c r="R2814" s="74">
        <v>9.02</v>
      </c>
      <c r="S2814" s="1" t="s">
        <v>1565</v>
      </c>
      <c r="T2814" s="75">
        <v>7.8417500000000002</v>
      </c>
      <c r="U2814" s="76">
        <v>2523199827.66219</v>
      </c>
      <c r="V2814" s="77">
        <v>2523199827.66219</v>
      </c>
      <c r="W2814" s="77">
        <v>3881845888.7110701</v>
      </c>
      <c r="X2814" s="76">
        <v>3.9555416627999997E-3</v>
      </c>
      <c r="Y2814" s="71">
        <v>0</v>
      </c>
      <c r="Z2814" s="71">
        <v>1</v>
      </c>
      <c r="AA2814" s="71">
        <v>0</v>
      </c>
      <c r="AB2814" s="71">
        <v>0</v>
      </c>
      <c r="AC2814" s="73">
        <v>0.35</v>
      </c>
      <c r="AD2814" s="73">
        <v>0.65</v>
      </c>
      <c r="AE2814" s="1" t="s">
        <v>1566</v>
      </c>
      <c r="AF2814" s="1" t="s">
        <v>1450</v>
      </c>
      <c r="AG2814" s="1" t="s">
        <v>3300</v>
      </c>
      <c r="AI2814" s="2" t="str">
        <f>INDEX('ISO2-ISO3'!$D$1:$D$249, MATCH($N2814, 'ISO2-ISO3'!$C$1:$C$249, 0))</f>
        <v>CHN</v>
      </c>
      <c r="AJ2814" s="2" t="str">
        <f>INDEX('WB Country Groups'!$C$2:$C$219, MATCH($AI2814, 'WB Country Groups'!$B$2:$B$219, 0))</f>
        <v>East Asia &amp; Pacific</v>
      </c>
    </row>
    <row r="2815" spans="1:36">
      <c r="A2815" s="70">
        <v>45169</v>
      </c>
      <c r="B2815" s="70">
        <v>45169</v>
      </c>
      <c r="C2815" s="71">
        <v>892400</v>
      </c>
      <c r="D2815" s="1" t="s">
        <v>11992</v>
      </c>
      <c r="E2815" s="71">
        <v>9626801</v>
      </c>
      <c r="G2815" s="1" t="s">
        <v>11993</v>
      </c>
      <c r="H2815" s="72" t="s">
        <v>11994</v>
      </c>
      <c r="I2815" s="1" t="s">
        <v>11995</v>
      </c>
      <c r="J2815" s="73">
        <v>0.2</v>
      </c>
      <c r="K2815" s="73">
        <v>0.2</v>
      </c>
      <c r="L2815" s="73">
        <v>0.2</v>
      </c>
      <c r="M2815" s="1">
        <v>1</v>
      </c>
      <c r="N2815" s="1" t="s">
        <v>1097</v>
      </c>
      <c r="O2815" s="1" t="s">
        <v>1548</v>
      </c>
      <c r="P2815" s="1">
        <v>55105020</v>
      </c>
      <c r="Q2815" s="73">
        <v>1584032478</v>
      </c>
      <c r="R2815" s="74">
        <v>928.65</v>
      </c>
      <c r="S2815" s="1" t="s">
        <v>3305</v>
      </c>
      <c r="T2815" s="75">
        <v>82.786249999999995</v>
      </c>
      <c r="U2815" s="76">
        <v>3553758651.2124901</v>
      </c>
      <c r="V2815" s="77">
        <v>3553758651.2124901</v>
      </c>
      <c r="W2815" s="77">
        <v>17768793256.0625</v>
      </c>
      <c r="X2815" s="76">
        <v>5.5711165840000004E-3</v>
      </c>
      <c r="Y2815" s="71">
        <v>1</v>
      </c>
      <c r="Z2815" s="71">
        <v>0</v>
      </c>
      <c r="AA2815" s="71">
        <v>0</v>
      </c>
      <c r="AB2815" s="71">
        <v>0</v>
      </c>
      <c r="AC2815" s="73">
        <v>0</v>
      </c>
      <c r="AD2815" s="73">
        <v>1</v>
      </c>
      <c r="AE2815" s="1" t="s">
        <v>3306</v>
      </c>
      <c r="AF2815" s="1" t="s">
        <v>1450</v>
      </c>
      <c r="AG2815" s="1" t="s">
        <v>1451</v>
      </c>
      <c r="AI2815" s="2" t="str">
        <f>INDEX('ISO2-ISO3'!$D$1:$D$249, MATCH($N2815, 'ISO2-ISO3'!$C$1:$C$249, 0))</f>
        <v>IND</v>
      </c>
      <c r="AJ2815" s="2" t="str">
        <f>INDEX('WB Country Groups'!$C$2:$C$219, MATCH($AI2815, 'WB Country Groups'!$B$2:$B$219, 0))</f>
        <v>South Asia</v>
      </c>
    </row>
    <row r="2816" spans="1:36">
      <c r="A2816" s="70">
        <v>45169</v>
      </c>
      <c r="B2816" s="70">
        <v>45169</v>
      </c>
      <c r="C2816" s="71">
        <v>892400</v>
      </c>
      <c r="D2816" s="1" t="s">
        <v>11996</v>
      </c>
      <c r="E2816" s="71">
        <v>9638501</v>
      </c>
      <c r="F2816" s="1">
        <v>722304102</v>
      </c>
      <c r="G2816" s="1" t="s">
        <v>11997</v>
      </c>
      <c r="H2816" s="72" t="s">
        <v>11998</v>
      </c>
      <c r="I2816" s="1" t="s">
        <v>11999</v>
      </c>
      <c r="J2816" s="73">
        <v>0.4</v>
      </c>
      <c r="K2816" s="73">
        <v>0.4</v>
      </c>
      <c r="L2816" s="73">
        <v>0.4</v>
      </c>
      <c r="M2816" s="1">
        <v>1</v>
      </c>
      <c r="N2816" s="1" t="s">
        <v>975</v>
      </c>
      <c r="O2816" s="1" t="s">
        <v>1455</v>
      </c>
      <c r="P2816" s="1">
        <v>25503030</v>
      </c>
      <c r="Q2816" s="73">
        <v>1264385669</v>
      </c>
      <c r="R2816" s="74">
        <v>98.97</v>
      </c>
      <c r="S2816" s="1" t="s">
        <v>1448</v>
      </c>
      <c r="T2816" s="75">
        <v>1</v>
      </c>
      <c r="U2816" s="76">
        <v>50054499864.372002</v>
      </c>
      <c r="V2816" s="77">
        <v>50054499864.372002</v>
      </c>
      <c r="W2816" s="77">
        <v>125136249660.92999</v>
      </c>
      <c r="X2816" s="76">
        <v>7.8468878071000003E-2</v>
      </c>
      <c r="Y2816" s="71">
        <v>1</v>
      </c>
      <c r="Z2816" s="71">
        <v>0</v>
      </c>
      <c r="AA2816" s="71">
        <v>0</v>
      </c>
      <c r="AB2816" s="71">
        <v>0</v>
      </c>
      <c r="AC2816" s="73">
        <v>0</v>
      </c>
      <c r="AD2816" s="73">
        <v>1</v>
      </c>
      <c r="AE2816" s="1" t="s">
        <v>1475</v>
      </c>
      <c r="AF2816" s="1" t="s">
        <v>1450</v>
      </c>
      <c r="AG2816" s="1" t="s">
        <v>1585</v>
      </c>
      <c r="AI2816" s="2" t="str">
        <f>INDEX('ISO2-ISO3'!$D$1:$D$249, MATCH($N2816, 'ISO2-ISO3'!$C$1:$C$249, 0))</f>
        <v>CHN</v>
      </c>
      <c r="AJ2816" s="2" t="str">
        <f>INDEX('WB Country Groups'!$C$2:$C$219, MATCH($AI2816, 'WB Country Groups'!$B$2:$B$219, 0))</f>
        <v>East Asia &amp; Pacific</v>
      </c>
    </row>
    <row r="2817" spans="1:36">
      <c r="A2817" s="70">
        <v>45169</v>
      </c>
      <c r="B2817" s="70">
        <v>45169</v>
      </c>
      <c r="C2817" s="71">
        <v>892400</v>
      </c>
      <c r="D2817" s="1" t="s">
        <v>12000</v>
      </c>
      <c r="E2817" s="71">
        <v>9642701</v>
      </c>
      <c r="G2817" s="1" t="s">
        <v>12001</v>
      </c>
      <c r="H2817" s="72" t="s">
        <v>12002</v>
      </c>
      <c r="I2817" s="1" t="s">
        <v>12003</v>
      </c>
      <c r="J2817" s="73">
        <v>0.95</v>
      </c>
      <c r="K2817" s="73">
        <v>0.95</v>
      </c>
      <c r="L2817" s="73">
        <v>0.95</v>
      </c>
      <c r="M2817" s="1">
        <v>1</v>
      </c>
      <c r="N2817" s="1" t="s">
        <v>975</v>
      </c>
      <c r="O2817" s="1" t="s">
        <v>1692</v>
      </c>
      <c r="P2817" s="1">
        <v>50101020</v>
      </c>
      <c r="Q2817" s="73">
        <v>46663856000</v>
      </c>
      <c r="R2817" s="74">
        <v>0.76</v>
      </c>
      <c r="S2817" s="1" t="s">
        <v>1565</v>
      </c>
      <c r="T2817" s="75">
        <v>7.8417500000000002</v>
      </c>
      <c r="U2817" s="76">
        <v>4296401190.0404902</v>
      </c>
      <c r="V2817" s="77">
        <v>4296401190.0404902</v>
      </c>
      <c r="W2817" s="77">
        <v>17058238018.075001</v>
      </c>
      <c r="X2817" s="76">
        <v>6.7353341266000004E-3</v>
      </c>
      <c r="Y2817" s="71">
        <v>1</v>
      </c>
      <c r="Z2817" s="71">
        <v>0</v>
      </c>
      <c r="AA2817" s="71">
        <v>0</v>
      </c>
      <c r="AB2817" s="71">
        <v>0</v>
      </c>
      <c r="AC2817" s="73">
        <v>1</v>
      </c>
      <c r="AD2817" s="73">
        <v>0</v>
      </c>
      <c r="AE2817" s="1" t="s">
        <v>1566</v>
      </c>
      <c r="AF2817" s="1" t="s">
        <v>1450</v>
      </c>
      <c r="AG2817" s="1" t="s">
        <v>3494</v>
      </c>
      <c r="AI2817" s="2" t="str">
        <f>INDEX('ISO2-ISO3'!$D$1:$D$249, MATCH($N2817, 'ISO2-ISO3'!$C$1:$C$249, 0))</f>
        <v>CHN</v>
      </c>
      <c r="AJ2817" s="2" t="str">
        <f>INDEX('WB Country Groups'!$C$2:$C$219, MATCH($AI2817, 'WB Country Groups'!$B$2:$B$219, 0))</f>
        <v>East Asia &amp; Pacific</v>
      </c>
    </row>
    <row r="2818" spans="1:36">
      <c r="A2818" s="70">
        <v>45169</v>
      </c>
      <c r="B2818" s="70">
        <v>45169</v>
      </c>
      <c r="C2818" s="71">
        <v>892400</v>
      </c>
      <c r="D2818" s="1" t="s">
        <v>12004</v>
      </c>
      <c r="E2818" s="71">
        <v>9664601</v>
      </c>
      <c r="F2818" s="1" t="s">
        <v>12005</v>
      </c>
      <c r="G2818" s="1" t="s">
        <v>12006</v>
      </c>
      <c r="H2818" s="72" t="s">
        <v>12007</v>
      </c>
      <c r="I2818" s="1" t="s">
        <v>12008</v>
      </c>
      <c r="J2818" s="73">
        <v>0.9</v>
      </c>
      <c r="K2818" s="73">
        <v>0.9</v>
      </c>
      <c r="L2818" s="73">
        <v>0.9</v>
      </c>
      <c r="M2818" s="1">
        <v>1</v>
      </c>
      <c r="N2818" s="1" t="s">
        <v>975</v>
      </c>
      <c r="O2818" s="1" t="s">
        <v>1455</v>
      </c>
      <c r="P2818" s="1">
        <v>25102010</v>
      </c>
      <c r="Q2818" s="73">
        <v>1522033635</v>
      </c>
      <c r="R2818" s="74">
        <v>10.27</v>
      </c>
      <c r="S2818" s="1" t="s">
        <v>1448</v>
      </c>
      <c r="T2818" s="75">
        <v>1</v>
      </c>
      <c r="U2818" s="76">
        <v>14068156888.305</v>
      </c>
      <c r="V2818" s="77">
        <v>14068156888.305</v>
      </c>
      <c r="W2818" s="77">
        <v>17156380431.450001</v>
      </c>
      <c r="X2818" s="76">
        <v>2.20542107212E-2</v>
      </c>
      <c r="Y2818" s="71">
        <v>1</v>
      </c>
      <c r="Z2818" s="71">
        <v>0</v>
      </c>
      <c r="AA2818" s="71">
        <v>0</v>
      </c>
      <c r="AB2818" s="71">
        <v>0</v>
      </c>
      <c r="AC2818" s="73">
        <v>0</v>
      </c>
      <c r="AD2818" s="73">
        <v>1</v>
      </c>
      <c r="AE2818" s="1" t="s">
        <v>1449</v>
      </c>
      <c r="AF2818" s="1" t="s">
        <v>1450</v>
      </c>
      <c r="AG2818" s="1" t="s">
        <v>1585</v>
      </c>
      <c r="AI2818" s="2" t="str">
        <f>INDEX('ISO2-ISO3'!$D$1:$D$249, MATCH($N2818, 'ISO2-ISO3'!$C$1:$C$249, 0))</f>
        <v>CHN</v>
      </c>
      <c r="AJ2818" s="2" t="str">
        <f>INDEX('WB Country Groups'!$C$2:$C$219, MATCH($AI2818, 'WB Country Groups'!$B$2:$B$219, 0))</f>
        <v>East Asia &amp; Pacific</v>
      </c>
    </row>
    <row r="2819" spans="1:36">
      <c r="A2819" s="70">
        <v>45169</v>
      </c>
      <c r="B2819" s="70">
        <v>45169</v>
      </c>
      <c r="C2819" s="71">
        <v>892400</v>
      </c>
      <c r="D2819" s="1" t="s">
        <v>12009</v>
      </c>
      <c r="E2819" s="71">
        <v>9664802</v>
      </c>
      <c r="G2819" s="1" t="s">
        <v>12010</v>
      </c>
      <c r="H2819" s="72" t="s">
        <v>12011</v>
      </c>
      <c r="I2819" s="1" t="s">
        <v>12012</v>
      </c>
      <c r="J2819" s="73">
        <v>0.25</v>
      </c>
      <c r="K2819" s="73">
        <v>0.25</v>
      </c>
      <c r="L2819" s="73">
        <v>0.05</v>
      </c>
      <c r="M2819" s="1">
        <v>0.2</v>
      </c>
      <c r="N2819" s="1" t="s">
        <v>975</v>
      </c>
      <c r="O2819" s="1" t="s">
        <v>1474</v>
      </c>
      <c r="P2819" s="1">
        <v>45203015</v>
      </c>
      <c r="Q2819" s="73">
        <v>2321155816</v>
      </c>
      <c r="R2819" s="74">
        <v>21.39</v>
      </c>
      <c r="S2819" s="1" t="s">
        <v>3323</v>
      </c>
      <c r="T2819" s="75">
        <v>7.2785000000000002</v>
      </c>
      <c r="U2819" s="76">
        <v>341069745.85587698</v>
      </c>
      <c r="V2819" s="77">
        <v>341069745.85587698</v>
      </c>
      <c r="W2819" s="77">
        <v>6810447299.6954803</v>
      </c>
      <c r="X2819" s="76">
        <v>5.3468440150000003E-4</v>
      </c>
      <c r="Y2819" s="71">
        <v>1</v>
      </c>
      <c r="Z2819" s="71">
        <v>0</v>
      </c>
      <c r="AA2819" s="71">
        <v>0</v>
      </c>
      <c r="AB2819" s="71">
        <v>0</v>
      </c>
      <c r="AC2819" s="73">
        <v>1</v>
      </c>
      <c r="AD2819" s="73">
        <v>0</v>
      </c>
      <c r="AE2819" s="1" t="s">
        <v>3412</v>
      </c>
      <c r="AF2819" s="1" t="s">
        <v>1450</v>
      </c>
      <c r="AG2819" s="1" t="s">
        <v>1585</v>
      </c>
      <c r="AI2819" s="2" t="str">
        <f>INDEX('ISO2-ISO3'!$D$1:$D$249, MATCH($N2819, 'ISO2-ISO3'!$C$1:$C$249, 0))</f>
        <v>CHN</v>
      </c>
      <c r="AJ2819" s="2" t="str">
        <f>INDEX('WB Country Groups'!$C$2:$C$219, MATCH($AI2819, 'WB Country Groups'!$B$2:$B$219, 0))</f>
        <v>East Asia &amp; Pacific</v>
      </c>
    </row>
    <row r="2820" spans="1:36">
      <c r="A2820" s="70">
        <v>45169</v>
      </c>
      <c r="B2820" s="70">
        <v>45169</v>
      </c>
      <c r="C2820" s="71">
        <v>892400</v>
      </c>
      <c r="D2820" s="1" t="s">
        <v>12013</v>
      </c>
      <c r="E2820" s="71">
        <v>9688102</v>
      </c>
      <c r="G2820" s="1" t="s">
        <v>12014</v>
      </c>
      <c r="H2820" s="72" t="s">
        <v>12015</v>
      </c>
      <c r="I2820" s="1" t="s">
        <v>12016</v>
      </c>
      <c r="J2820" s="73">
        <v>0.35</v>
      </c>
      <c r="K2820" s="73">
        <v>0.3</v>
      </c>
      <c r="L2820" s="73">
        <v>0.06</v>
      </c>
      <c r="M2820" s="1">
        <v>0.2</v>
      </c>
      <c r="N2820" s="1" t="s">
        <v>975</v>
      </c>
      <c r="O2820" s="1" t="s">
        <v>1484</v>
      </c>
      <c r="P2820" s="1">
        <v>40101015</v>
      </c>
      <c r="Q2820" s="73">
        <v>4021553754</v>
      </c>
      <c r="R2820" s="74">
        <v>8.1300000000000008</v>
      </c>
      <c r="S2820" s="1" t="s">
        <v>3323</v>
      </c>
      <c r="T2820" s="75">
        <v>7.2785000000000002</v>
      </c>
      <c r="U2820" s="76">
        <v>269521731.29095298</v>
      </c>
      <c r="V2820" s="77">
        <v>269521731.29095298</v>
      </c>
      <c r="W2820" s="77">
        <v>4484819623.6070299</v>
      </c>
      <c r="X2820" s="76">
        <v>4.2252081089999999E-4</v>
      </c>
      <c r="Y2820" s="71">
        <v>0</v>
      </c>
      <c r="Z2820" s="71">
        <v>1</v>
      </c>
      <c r="AA2820" s="71">
        <v>0</v>
      </c>
      <c r="AB2820" s="71">
        <v>0</v>
      </c>
      <c r="AC2820" s="73">
        <v>1</v>
      </c>
      <c r="AD2820" s="73">
        <v>0</v>
      </c>
      <c r="AE2820" s="1" t="s">
        <v>3324</v>
      </c>
      <c r="AF2820" s="1" t="s">
        <v>1450</v>
      </c>
      <c r="AG2820" s="1" t="s">
        <v>1585</v>
      </c>
      <c r="AI2820" s="2" t="str">
        <f>INDEX('ISO2-ISO3'!$D$1:$D$249, MATCH($N2820, 'ISO2-ISO3'!$C$1:$C$249, 0))</f>
        <v>CHN</v>
      </c>
      <c r="AJ2820" s="2" t="str">
        <f>INDEX('WB Country Groups'!$C$2:$C$219, MATCH($AI2820, 'WB Country Groups'!$B$2:$B$219, 0))</f>
        <v>East Asia &amp; Pacific</v>
      </c>
    </row>
    <row r="2821" spans="1:36">
      <c r="A2821" s="70">
        <v>45169</v>
      </c>
      <c r="B2821" s="70">
        <v>45169</v>
      </c>
      <c r="C2821" s="71">
        <v>892400</v>
      </c>
      <c r="D2821" s="1" t="s">
        <v>12017</v>
      </c>
      <c r="E2821" s="71">
        <v>9688201</v>
      </c>
      <c r="G2821" s="1" t="s">
        <v>12018</v>
      </c>
      <c r="H2821" s="72" t="s">
        <v>12019</v>
      </c>
      <c r="I2821" s="1" t="s">
        <v>12020</v>
      </c>
      <c r="J2821" s="73">
        <v>0.3</v>
      </c>
      <c r="K2821" s="73">
        <v>0.3</v>
      </c>
      <c r="L2821" s="73">
        <v>0.3</v>
      </c>
      <c r="M2821" s="1">
        <v>1</v>
      </c>
      <c r="N2821" s="1" t="s">
        <v>975</v>
      </c>
      <c r="O2821" s="1" t="s">
        <v>1455</v>
      </c>
      <c r="P2821" s="1">
        <v>25301040</v>
      </c>
      <c r="Q2821" s="73">
        <v>5574000000</v>
      </c>
      <c r="R2821" s="74">
        <v>21.35</v>
      </c>
      <c r="S2821" s="1" t="s">
        <v>1565</v>
      </c>
      <c r="T2821" s="75">
        <v>7.8417500000000002</v>
      </c>
      <c r="U2821" s="76">
        <v>4552742691.3635397</v>
      </c>
      <c r="V2821" s="77">
        <v>4552742691.3635397</v>
      </c>
      <c r="W2821" s="77">
        <v>15175808971.2118</v>
      </c>
      <c r="X2821" s="76">
        <v>7.1371927021000002E-3</v>
      </c>
      <c r="Y2821" s="71">
        <v>1</v>
      </c>
      <c r="Z2821" s="71">
        <v>0</v>
      </c>
      <c r="AA2821" s="71">
        <v>0</v>
      </c>
      <c r="AB2821" s="71">
        <v>0</v>
      </c>
      <c r="AC2821" s="73">
        <v>0</v>
      </c>
      <c r="AD2821" s="73">
        <v>1</v>
      </c>
      <c r="AE2821" s="1" t="s">
        <v>1566</v>
      </c>
      <c r="AF2821" s="1" t="s">
        <v>1450</v>
      </c>
      <c r="AG2821" s="1" t="s">
        <v>3300</v>
      </c>
      <c r="AI2821" s="2" t="str">
        <f>INDEX('ISO2-ISO3'!$D$1:$D$249, MATCH($N2821, 'ISO2-ISO3'!$C$1:$C$249, 0))</f>
        <v>CHN</v>
      </c>
      <c r="AJ2821" s="2" t="str">
        <f>INDEX('WB Country Groups'!$C$2:$C$219, MATCH($AI2821, 'WB Country Groups'!$B$2:$B$219, 0))</f>
        <v>East Asia &amp; Pacific</v>
      </c>
    </row>
    <row r="2822" spans="1:36">
      <c r="A2822" s="70">
        <v>45169</v>
      </c>
      <c r="B2822" s="70">
        <v>45169</v>
      </c>
      <c r="C2822" s="71">
        <v>892400</v>
      </c>
      <c r="D2822" s="1" t="s">
        <v>12021</v>
      </c>
      <c r="E2822" s="71">
        <v>9689601</v>
      </c>
      <c r="G2822" s="1" t="s">
        <v>12022</v>
      </c>
      <c r="H2822" s="72" t="s">
        <v>12023</v>
      </c>
      <c r="I2822" s="1" t="s">
        <v>12024</v>
      </c>
      <c r="J2822" s="73">
        <v>0.9</v>
      </c>
      <c r="K2822" s="73">
        <v>0.9</v>
      </c>
      <c r="L2822" s="73">
        <v>0.9</v>
      </c>
      <c r="M2822" s="1">
        <v>1</v>
      </c>
      <c r="N2822" s="1" t="s">
        <v>975</v>
      </c>
      <c r="O2822" s="1" t="s">
        <v>1455</v>
      </c>
      <c r="P2822" s="1">
        <v>25301040</v>
      </c>
      <c r="Q2822" s="73">
        <v>5618921759</v>
      </c>
      <c r="R2822" s="74">
        <v>128.5</v>
      </c>
      <c r="S2822" s="1" t="s">
        <v>1565</v>
      </c>
      <c r="T2822" s="75">
        <v>7.8417500000000002</v>
      </c>
      <c r="U2822" s="76">
        <v>82867765668.167206</v>
      </c>
      <c r="V2822" s="77">
        <v>82867765668.167206</v>
      </c>
      <c r="W2822" s="77">
        <v>102276307985.717</v>
      </c>
      <c r="X2822" s="76">
        <v>0.1299092113167</v>
      </c>
      <c r="Y2822" s="71">
        <v>1</v>
      </c>
      <c r="Z2822" s="71">
        <v>0</v>
      </c>
      <c r="AA2822" s="71">
        <v>0</v>
      </c>
      <c r="AB2822" s="71">
        <v>0</v>
      </c>
      <c r="AC2822" s="73">
        <v>0</v>
      </c>
      <c r="AD2822" s="73">
        <v>1</v>
      </c>
      <c r="AE2822" s="1" t="s">
        <v>1566</v>
      </c>
      <c r="AF2822" s="1" t="s">
        <v>1450</v>
      </c>
      <c r="AG2822" s="1" t="s">
        <v>3300</v>
      </c>
      <c r="AI2822" s="2" t="str">
        <f>INDEX('ISO2-ISO3'!$D$1:$D$249, MATCH($N2822, 'ISO2-ISO3'!$C$1:$C$249, 0))</f>
        <v>CHN</v>
      </c>
      <c r="AJ2822" s="2" t="str">
        <f>INDEX('WB Country Groups'!$C$2:$C$219, MATCH($AI2822, 'WB Country Groups'!$B$2:$B$219, 0))</f>
        <v>East Asia &amp; Pacific</v>
      </c>
    </row>
    <row r="2823" spans="1:36">
      <c r="A2823" s="70">
        <v>45169</v>
      </c>
      <c r="B2823" s="70">
        <v>45169</v>
      </c>
      <c r="C2823" s="71">
        <v>892400</v>
      </c>
      <c r="D2823" s="1" t="s">
        <v>12025</v>
      </c>
      <c r="E2823" s="71">
        <v>9692801</v>
      </c>
      <c r="F2823" s="1" t="s">
        <v>12026</v>
      </c>
      <c r="G2823" s="1" t="s">
        <v>12027</v>
      </c>
      <c r="H2823" s="72" t="s">
        <v>12028</v>
      </c>
      <c r="I2823" s="1" t="s">
        <v>12029</v>
      </c>
      <c r="J2823" s="73">
        <v>0.7</v>
      </c>
      <c r="K2823" s="73">
        <v>0.7</v>
      </c>
      <c r="L2823" s="73">
        <v>0.7</v>
      </c>
      <c r="M2823" s="1">
        <v>1</v>
      </c>
      <c r="N2823" s="1" t="s">
        <v>1375</v>
      </c>
      <c r="O2823" s="1" t="s">
        <v>1484</v>
      </c>
      <c r="P2823" s="1">
        <v>40203010</v>
      </c>
      <c r="Q2823" s="73">
        <v>861107985</v>
      </c>
      <c r="R2823" s="74">
        <v>62.81</v>
      </c>
      <c r="S2823" s="1" t="s">
        <v>1448</v>
      </c>
      <c r="T2823" s="75">
        <v>1</v>
      </c>
      <c r="U2823" s="76">
        <v>37860334776.495003</v>
      </c>
      <c r="V2823" s="77">
        <v>37860334776.495003</v>
      </c>
      <c r="W2823" s="77">
        <v>54086192537.849998</v>
      </c>
      <c r="X2823" s="76">
        <v>5.9352465839299998E-2</v>
      </c>
      <c r="Y2823" s="71">
        <v>1</v>
      </c>
      <c r="Z2823" s="71">
        <v>0</v>
      </c>
      <c r="AA2823" s="71">
        <v>0</v>
      </c>
      <c r="AB2823" s="71">
        <v>0</v>
      </c>
      <c r="AC2823" s="73">
        <v>1</v>
      </c>
      <c r="AD2823" s="73">
        <v>0</v>
      </c>
      <c r="AE2823" s="1" t="s">
        <v>1449</v>
      </c>
      <c r="AF2823" s="1" t="s">
        <v>1450</v>
      </c>
      <c r="AG2823" s="1" t="s">
        <v>1585</v>
      </c>
      <c r="AI2823" s="2" t="str">
        <f>INDEX('ISO2-ISO3'!$D$1:$D$249, MATCH($N2823, 'ISO2-ISO3'!$C$1:$C$249, 0))</f>
        <v>USA</v>
      </c>
      <c r="AJ2823" s="2" t="str">
        <f>INDEX('WB Country Groups'!$C$2:$C$219, MATCH($AI2823, 'WB Country Groups'!$B$2:$B$219, 0))</f>
        <v>North America</v>
      </c>
    </row>
    <row r="2824" spans="1:36">
      <c r="A2824" s="70">
        <v>45169</v>
      </c>
      <c r="B2824" s="70">
        <v>45169</v>
      </c>
      <c r="C2824" s="71">
        <v>892400</v>
      </c>
      <c r="D2824" s="1" t="s">
        <v>12030</v>
      </c>
      <c r="E2824" s="71">
        <v>9692901</v>
      </c>
      <c r="F2824" s="1" t="s">
        <v>12031</v>
      </c>
      <c r="G2824" s="1" t="s">
        <v>12032</v>
      </c>
      <c r="H2824" s="72" t="s">
        <v>12033</v>
      </c>
      <c r="I2824" s="1" t="s">
        <v>12034</v>
      </c>
      <c r="J2824" s="73">
        <v>0.9</v>
      </c>
      <c r="K2824" s="73">
        <v>0.9</v>
      </c>
      <c r="L2824" s="73">
        <v>0.9</v>
      </c>
      <c r="M2824" s="1">
        <v>1</v>
      </c>
      <c r="N2824" s="1" t="s">
        <v>1375</v>
      </c>
      <c r="O2824" s="1" t="s">
        <v>1484</v>
      </c>
      <c r="P2824" s="1">
        <v>40203010</v>
      </c>
      <c r="Q2824" s="73">
        <v>176021868</v>
      </c>
      <c r="R2824" s="74">
        <v>103.44</v>
      </c>
      <c r="S2824" s="1" t="s">
        <v>1448</v>
      </c>
      <c r="T2824" s="75">
        <v>1</v>
      </c>
      <c r="U2824" s="76">
        <v>16386931823.327999</v>
      </c>
      <c r="V2824" s="77">
        <v>16386931823.327999</v>
      </c>
      <c r="W2824" s="77">
        <v>18568698419.759998</v>
      </c>
      <c r="X2824" s="76">
        <v>2.5689281856500001E-2</v>
      </c>
      <c r="Y2824" s="71">
        <v>0</v>
      </c>
      <c r="Z2824" s="71">
        <v>1</v>
      </c>
      <c r="AA2824" s="71">
        <v>0</v>
      </c>
      <c r="AB2824" s="71">
        <v>0</v>
      </c>
      <c r="AC2824" s="73">
        <v>0</v>
      </c>
      <c r="AD2824" s="73">
        <v>1</v>
      </c>
      <c r="AE2824" s="1" t="s">
        <v>1449</v>
      </c>
      <c r="AF2824" s="1" t="s">
        <v>1450</v>
      </c>
      <c r="AG2824" s="1" t="s">
        <v>1451</v>
      </c>
      <c r="AI2824" s="2" t="str">
        <f>INDEX('ISO2-ISO3'!$D$1:$D$249, MATCH($N2824, 'ISO2-ISO3'!$C$1:$C$249, 0))</f>
        <v>USA</v>
      </c>
      <c r="AJ2824" s="2" t="str">
        <f>INDEX('WB Country Groups'!$C$2:$C$219, MATCH($AI2824, 'WB Country Groups'!$B$2:$B$219, 0))</f>
        <v>North America</v>
      </c>
    </row>
    <row r="2825" spans="1:36">
      <c r="A2825" s="70">
        <v>45169</v>
      </c>
      <c r="B2825" s="70">
        <v>45169</v>
      </c>
      <c r="C2825" s="71">
        <v>892400</v>
      </c>
      <c r="D2825" s="1" t="s">
        <v>12035</v>
      </c>
      <c r="E2825" s="71">
        <v>9694101</v>
      </c>
      <c r="G2825" s="1" t="s">
        <v>12036</v>
      </c>
      <c r="H2825" s="72" t="s">
        <v>12037</v>
      </c>
      <c r="I2825" s="1" t="s">
        <v>12038</v>
      </c>
      <c r="J2825" s="73">
        <v>0.45</v>
      </c>
      <c r="K2825" s="73">
        <v>0.45</v>
      </c>
      <c r="L2825" s="73">
        <v>0.45</v>
      </c>
      <c r="M2825" s="1">
        <v>1</v>
      </c>
      <c r="N2825" s="1" t="s">
        <v>1058</v>
      </c>
      <c r="O2825" s="1" t="s">
        <v>1467</v>
      </c>
      <c r="P2825" s="1">
        <v>20106010</v>
      </c>
      <c r="Q2825" s="73">
        <v>161200000</v>
      </c>
      <c r="R2825" s="74">
        <v>63.1</v>
      </c>
      <c r="S2825" s="1" t="s">
        <v>1456</v>
      </c>
      <c r="T2825" s="75">
        <v>0.92136177270005104</v>
      </c>
      <c r="U2825" s="76">
        <v>4967944335.8999996</v>
      </c>
      <c r="V2825" s="77">
        <v>4967944335.8999996</v>
      </c>
      <c r="W2825" s="77">
        <v>11039876302</v>
      </c>
      <c r="X2825" s="76">
        <v>7.7880913686999998E-3</v>
      </c>
      <c r="Y2825" s="71">
        <v>0</v>
      </c>
      <c r="Z2825" s="71">
        <v>1</v>
      </c>
      <c r="AA2825" s="71">
        <v>0</v>
      </c>
      <c r="AB2825" s="71">
        <v>0</v>
      </c>
      <c r="AC2825" s="73">
        <v>0.5</v>
      </c>
      <c r="AD2825" s="73">
        <v>0.5</v>
      </c>
      <c r="AE2825" s="1" t="s">
        <v>1523</v>
      </c>
      <c r="AF2825" s="1" t="s">
        <v>1524</v>
      </c>
      <c r="AG2825" s="1" t="s">
        <v>1451</v>
      </c>
      <c r="AI2825" s="2" t="str">
        <f>INDEX('ISO2-ISO3'!$D$1:$D$249, MATCH($N2825, 'ISO2-ISO3'!$C$1:$C$249, 0))</f>
        <v>DEU</v>
      </c>
      <c r="AJ2825" s="2" t="str">
        <f>INDEX('WB Country Groups'!$C$2:$C$219, MATCH($AI2825, 'WB Country Groups'!$B$2:$B$219, 0))</f>
        <v>Europe &amp; Central Asia</v>
      </c>
    </row>
    <row r="2826" spans="1:36">
      <c r="A2826" s="70">
        <v>45169</v>
      </c>
      <c r="B2826" s="70">
        <v>45169</v>
      </c>
      <c r="C2826" s="71">
        <v>892400</v>
      </c>
      <c r="D2826" s="1" t="s">
        <v>12039</v>
      </c>
      <c r="E2826" s="71">
        <v>9704801</v>
      </c>
      <c r="G2826" s="1" t="s">
        <v>12040</v>
      </c>
      <c r="H2826" s="72" t="s">
        <v>12041</v>
      </c>
      <c r="I2826" s="1" t="s">
        <v>12042</v>
      </c>
      <c r="J2826" s="73">
        <v>0.45</v>
      </c>
      <c r="K2826" s="73">
        <v>0.45</v>
      </c>
      <c r="L2826" s="73">
        <v>0.45</v>
      </c>
      <c r="M2826" s="1">
        <v>1</v>
      </c>
      <c r="N2826" s="1" t="s">
        <v>1337</v>
      </c>
      <c r="O2826" s="1" t="s">
        <v>1499</v>
      </c>
      <c r="P2826" s="1">
        <v>30201030</v>
      </c>
      <c r="Q2826" s="73">
        <v>3003750000</v>
      </c>
      <c r="R2826" s="74">
        <v>30</v>
      </c>
      <c r="S2826" s="1" t="s">
        <v>3341</v>
      </c>
      <c r="T2826" s="75">
        <v>35.017499999999998</v>
      </c>
      <c r="U2826" s="76">
        <v>1158010280.5739999</v>
      </c>
      <c r="V2826" s="77">
        <v>1158010280.5739999</v>
      </c>
      <c r="W2826" s="77">
        <v>2573356179.0533299</v>
      </c>
      <c r="X2826" s="76">
        <v>1.8153765947E-3</v>
      </c>
      <c r="Y2826" s="71">
        <v>0</v>
      </c>
      <c r="Z2826" s="71">
        <v>1</v>
      </c>
      <c r="AA2826" s="71">
        <v>0</v>
      </c>
      <c r="AB2826" s="71">
        <v>0</v>
      </c>
      <c r="AC2826" s="73">
        <v>0.65</v>
      </c>
      <c r="AD2826" s="73">
        <v>0.35</v>
      </c>
      <c r="AE2826" s="1" t="s">
        <v>3342</v>
      </c>
      <c r="AF2826" s="1" t="s">
        <v>1450</v>
      </c>
      <c r="AG2826" s="1" t="s">
        <v>1451</v>
      </c>
      <c r="AI2826" s="2" t="str">
        <f>INDEX('ISO2-ISO3'!$D$1:$D$249, MATCH($N2826, 'ISO2-ISO3'!$C$1:$C$249, 0))</f>
        <v>THA</v>
      </c>
      <c r="AJ2826" s="2" t="str">
        <f>INDEX('WB Country Groups'!$C$2:$C$219, MATCH($AI2826, 'WB Country Groups'!$B$2:$B$219, 0))</f>
        <v>East Asia &amp; Pacific</v>
      </c>
    </row>
    <row r="2827" spans="1:36">
      <c r="A2827" s="70">
        <v>45169</v>
      </c>
      <c r="B2827" s="70">
        <v>45169</v>
      </c>
      <c r="C2827" s="71">
        <v>892400</v>
      </c>
      <c r="D2827" s="1" t="s">
        <v>12043</v>
      </c>
      <c r="E2827" s="71">
        <v>9706001</v>
      </c>
      <c r="G2827" s="1" t="s">
        <v>12044</v>
      </c>
      <c r="H2827" s="72">
        <v>6659116</v>
      </c>
      <c r="I2827" s="1" t="s">
        <v>12045</v>
      </c>
      <c r="J2827" s="73">
        <v>0.2</v>
      </c>
      <c r="K2827" s="73">
        <v>0.2</v>
      </c>
      <c r="L2827" s="73">
        <v>0.2</v>
      </c>
      <c r="M2827" s="1">
        <v>1</v>
      </c>
      <c r="N2827" s="1" t="s">
        <v>975</v>
      </c>
      <c r="O2827" s="1" t="s">
        <v>1467</v>
      </c>
      <c r="P2827" s="1">
        <v>20303010</v>
      </c>
      <c r="Q2827" s="73">
        <v>660373297</v>
      </c>
      <c r="R2827" s="74">
        <v>105.2</v>
      </c>
      <c r="S2827" s="1" t="s">
        <v>1565</v>
      </c>
      <c r="T2827" s="75">
        <v>7.8417500000000002</v>
      </c>
      <c r="U2827" s="76">
        <v>1771830799.10479</v>
      </c>
      <c r="V2827" s="77">
        <v>1771830799.10479</v>
      </c>
      <c r="W2827" s="77">
        <v>8859153995.5239601</v>
      </c>
      <c r="X2827" s="76">
        <v>2.7776438745E-3</v>
      </c>
      <c r="Y2827" s="71">
        <v>1</v>
      </c>
      <c r="Z2827" s="71">
        <v>0</v>
      </c>
      <c r="AA2827" s="71">
        <v>0</v>
      </c>
      <c r="AB2827" s="71">
        <v>0</v>
      </c>
      <c r="AC2827" s="73">
        <v>0.65</v>
      </c>
      <c r="AD2827" s="73">
        <v>0.35</v>
      </c>
      <c r="AE2827" s="1" t="s">
        <v>1566</v>
      </c>
      <c r="AF2827" s="1" t="s">
        <v>1450</v>
      </c>
      <c r="AG2827" s="1" t="s">
        <v>3271</v>
      </c>
      <c r="AI2827" s="2" t="str">
        <f>INDEX('ISO2-ISO3'!$D$1:$D$249, MATCH($N2827, 'ISO2-ISO3'!$C$1:$C$249, 0))</f>
        <v>CHN</v>
      </c>
      <c r="AJ2827" s="2" t="str">
        <f>INDEX('WB Country Groups'!$C$2:$C$219, MATCH($AI2827, 'WB Country Groups'!$B$2:$B$219, 0))</f>
        <v>East Asia &amp; Pacific</v>
      </c>
    </row>
    <row r="2828" spans="1:36">
      <c r="A2828" s="70">
        <v>45169</v>
      </c>
      <c r="B2828" s="70">
        <v>45169</v>
      </c>
      <c r="C2828" s="71">
        <v>892400</v>
      </c>
      <c r="D2828" s="1" t="s">
        <v>12046</v>
      </c>
      <c r="E2828" s="71">
        <v>9706101</v>
      </c>
      <c r="G2828" s="1" t="s">
        <v>12047</v>
      </c>
      <c r="H2828" s="72" t="s">
        <v>12048</v>
      </c>
      <c r="I2828" s="1" t="s">
        <v>12049</v>
      </c>
      <c r="J2828" s="73">
        <v>0.8</v>
      </c>
      <c r="K2828" s="73">
        <v>0.8</v>
      </c>
      <c r="L2828" s="73">
        <v>0.8</v>
      </c>
      <c r="M2828" s="1">
        <v>1</v>
      </c>
      <c r="N2828" s="1" t="s">
        <v>1330</v>
      </c>
      <c r="O2828" s="1" t="s">
        <v>1484</v>
      </c>
      <c r="P2828" s="1">
        <v>40101010</v>
      </c>
      <c r="Q2828" s="73">
        <v>4810133836</v>
      </c>
      <c r="R2828" s="74">
        <v>42.6</v>
      </c>
      <c r="S2828" s="1" t="s">
        <v>3111</v>
      </c>
      <c r="T2828" s="75">
        <v>31.846499999999999</v>
      </c>
      <c r="U2828" s="76">
        <v>5147484374.4486799</v>
      </c>
      <c r="V2828" s="77">
        <v>5147484374.4486799</v>
      </c>
      <c r="W2828" s="77">
        <v>6434355468.0608501</v>
      </c>
      <c r="X2828" s="76">
        <v>8.0695506867000007E-3</v>
      </c>
      <c r="Y2828" s="71">
        <v>1</v>
      </c>
      <c r="Z2828" s="71">
        <v>0</v>
      </c>
      <c r="AA2828" s="71">
        <v>0</v>
      </c>
      <c r="AB2828" s="71">
        <v>0</v>
      </c>
      <c r="AC2828" s="73">
        <v>1</v>
      </c>
      <c r="AD2828" s="73">
        <v>0</v>
      </c>
      <c r="AE2828" s="1" t="s">
        <v>3112</v>
      </c>
      <c r="AF2828" s="1" t="s">
        <v>1450</v>
      </c>
      <c r="AG2828" s="1" t="s">
        <v>1451</v>
      </c>
      <c r="AI2828" s="2" t="str">
        <f>INDEX('ISO2-ISO3'!$D$1:$D$249, MATCH($N2828, 'ISO2-ISO3'!$C$1:$C$249, 0))</f>
        <v>TWN</v>
      </c>
      <c r="AJ2828" s="2" t="str">
        <f>INDEX('WB Country Groups'!$C$2:$C$219, MATCH($AI2828, 'WB Country Groups'!$B$2:$B$219, 0))</f>
        <v>East Asia &amp; Pacific</v>
      </c>
    </row>
    <row r="2829" spans="1:36">
      <c r="A2829" s="70">
        <v>45169</v>
      </c>
      <c r="B2829" s="70">
        <v>45169</v>
      </c>
      <c r="C2829" s="71">
        <v>892400</v>
      </c>
      <c r="D2829" s="1" t="s">
        <v>12050</v>
      </c>
      <c r="E2829" s="71">
        <v>9707502</v>
      </c>
      <c r="G2829" s="1" t="s">
        <v>12051</v>
      </c>
      <c r="H2829" s="72" t="s">
        <v>12052</v>
      </c>
      <c r="I2829" s="1" t="s">
        <v>12053</v>
      </c>
      <c r="J2829" s="73">
        <v>0.3</v>
      </c>
      <c r="K2829" s="73">
        <v>0.3</v>
      </c>
      <c r="L2829" s="73">
        <v>0.06</v>
      </c>
      <c r="M2829" s="1">
        <v>0.2</v>
      </c>
      <c r="N2829" s="1" t="s">
        <v>975</v>
      </c>
      <c r="O2829" s="1" t="s">
        <v>1484</v>
      </c>
      <c r="P2829" s="1">
        <v>40203020</v>
      </c>
      <c r="Q2829" s="73">
        <v>4034426956</v>
      </c>
      <c r="R2829" s="74">
        <v>8.7799999999999994</v>
      </c>
      <c r="S2829" s="1" t="s">
        <v>3323</v>
      </c>
      <c r="T2829" s="75">
        <v>7.2785000000000002</v>
      </c>
      <c r="U2829" s="76">
        <v>292001940.01797098</v>
      </c>
      <c r="V2829" s="77">
        <v>292001940.01797098</v>
      </c>
      <c r="W2829" s="77">
        <v>4858888463.0984097</v>
      </c>
      <c r="X2829" s="76">
        <v>4.5776233290000001E-4</v>
      </c>
      <c r="Y2829" s="71">
        <v>0</v>
      </c>
      <c r="Z2829" s="71">
        <v>1</v>
      </c>
      <c r="AA2829" s="71">
        <v>0</v>
      </c>
      <c r="AB2829" s="71">
        <v>0</v>
      </c>
      <c r="AC2829" s="73">
        <v>1</v>
      </c>
      <c r="AD2829" s="73">
        <v>0</v>
      </c>
      <c r="AE2829" s="1" t="s">
        <v>3412</v>
      </c>
      <c r="AF2829" s="1" t="s">
        <v>1450</v>
      </c>
      <c r="AG2829" s="1" t="s">
        <v>1585</v>
      </c>
      <c r="AI2829" s="2" t="str">
        <f>INDEX('ISO2-ISO3'!$D$1:$D$249, MATCH($N2829, 'ISO2-ISO3'!$C$1:$C$249, 0))</f>
        <v>CHN</v>
      </c>
      <c r="AJ2829" s="2" t="str">
        <f>INDEX('WB Country Groups'!$C$2:$C$219, MATCH($AI2829, 'WB Country Groups'!$B$2:$B$219, 0))</f>
        <v>East Asia &amp; Pacific</v>
      </c>
    </row>
    <row r="2830" spans="1:36">
      <c r="A2830" s="70">
        <v>45169</v>
      </c>
      <c r="B2830" s="70">
        <v>45169</v>
      </c>
      <c r="C2830" s="71">
        <v>892400</v>
      </c>
      <c r="D2830" s="1" t="s">
        <v>12054</v>
      </c>
      <c r="E2830" s="71">
        <v>9707701</v>
      </c>
      <c r="G2830" s="1" t="s">
        <v>12055</v>
      </c>
      <c r="H2830" s="72" t="s">
        <v>12056</v>
      </c>
      <c r="I2830" s="1" t="s">
        <v>12057</v>
      </c>
      <c r="J2830" s="73">
        <v>0.75</v>
      </c>
      <c r="K2830" s="73">
        <v>0.75</v>
      </c>
      <c r="L2830" s="73">
        <v>0.75</v>
      </c>
      <c r="M2830" s="1">
        <v>1</v>
      </c>
      <c r="N2830" s="1" t="s">
        <v>975</v>
      </c>
      <c r="O2830" s="1" t="s">
        <v>1447</v>
      </c>
      <c r="P2830" s="1">
        <v>35201010</v>
      </c>
      <c r="Q2830" s="73">
        <v>1535116378</v>
      </c>
      <c r="R2830" s="74">
        <v>35.1</v>
      </c>
      <c r="S2830" s="1" t="s">
        <v>1565</v>
      </c>
      <c r="T2830" s="75">
        <v>7.8417500000000002</v>
      </c>
      <c r="U2830" s="76">
        <v>5153433691.5675697</v>
      </c>
      <c r="V2830" s="77">
        <v>5153433691.5675697</v>
      </c>
      <c r="W2830" s="77">
        <v>6871244922.0901003</v>
      </c>
      <c r="X2830" s="76">
        <v>8.0788772455000005E-3</v>
      </c>
      <c r="Y2830" s="71">
        <v>0</v>
      </c>
      <c r="Z2830" s="71">
        <v>1</v>
      </c>
      <c r="AA2830" s="71">
        <v>0</v>
      </c>
      <c r="AB2830" s="71">
        <v>0</v>
      </c>
      <c r="AC2830" s="73">
        <v>0</v>
      </c>
      <c r="AD2830" s="73">
        <v>1</v>
      </c>
      <c r="AE2830" s="1" t="s">
        <v>1566</v>
      </c>
      <c r="AF2830" s="1" t="s">
        <v>1450</v>
      </c>
      <c r="AG2830" s="1" t="s">
        <v>3300</v>
      </c>
      <c r="AI2830" s="2" t="str">
        <f>INDEX('ISO2-ISO3'!$D$1:$D$249, MATCH($N2830, 'ISO2-ISO3'!$C$1:$C$249, 0))</f>
        <v>CHN</v>
      </c>
      <c r="AJ2830" s="2" t="str">
        <f>INDEX('WB Country Groups'!$C$2:$C$219, MATCH($AI2830, 'WB Country Groups'!$B$2:$B$219, 0))</f>
        <v>East Asia &amp; Pacific</v>
      </c>
    </row>
    <row r="2831" spans="1:36">
      <c r="A2831" s="70">
        <v>45169</v>
      </c>
      <c r="B2831" s="70">
        <v>45169</v>
      </c>
      <c r="C2831" s="71">
        <v>892400</v>
      </c>
      <c r="D2831" s="1" t="s">
        <v>12058</v>
      </c>
      <c r="E2831" s="71">
        <v>9708001</v>
      </c>
      <c r="G2831" s="1" t="s">
        <v>12059</v>
      </c>
      <c r="H2831" s="72" t="s">
        <v>12060</v>
      </c>
      <c r="I2831" s="1" t="s">
        <v>12061</v>
      </c>
      <c r="J2831" s="73">
        <v>1</v>
      </c>
      <c r="K2831" s="73">
        <v>1</v>
      </c>
      <c r="L2831" s="73">
        <v>1</v>
      </c>
      <c r="M2831" s="1">
        <v>1</v>
      </c>
      <c r="N2831" s="1" t="s">
        <v>908</v>
      </c>
      <c r="O2831" s="1" t="s">
        <v>1499</v>
      </c>
      <c r="P2831" s="1">
        <v>30101030</v>
      </c>
      <c r="Q2831" s="73">
        <v>1338391534</v>
      </c>
      <c r="R2831" s="74">
        <v>16.27</v>
      </c>
      <c r="S2831" s="1" t="s">
        <v>1578</v>
      </c>
      <c r="T2831" s="75">
        <v>1.54404385084536</v>
      </c>
      <c r="U2831" s="76">
        <v>14102986936.7103</v>
      </c>
      <c r="V2831" s="77">
        <v>14102986936.7103</v>
      </c>
      <c r="W2831" s="77">
        <v>14102986936.7103</v>
      </c>
      <c r="X2831" s="76">
        <v>2.2108812701599999E-2</v>
      </c>
      <c r="Y2831" s="71">
        <v>1</v>
      </c>
      <c r="Z2831" s="71">
        <v>0</v>
      </c>
      <c r="AA2831" s="71">
        <v>0</v>
      </c>
      <c r="AB2831" s="71">
        <v>0</v>
      </c>
      <c r="AC2831" s="73">
        <v>0</v>
      </c>
      <c r="AD2831" s="73">
        <v>1</v>
      </c>
      <c r="AE2831" s="1" t="s">
        <v>1579</v>
      </c>
      <c r="AF2831" s="1" t="s">
        <v>1450</v>
      </c>
      <c r="AG2831" s="1" t="s">
        <v>1451</v>
      </c>
      <c r="AI2831" s="2" t="str">
        <f>INDEX('ISO2-ISO3'!$D$1:$D$249, MATCH($N2831, 'ISO2-ISO3'!$C$1:$C$249, 0))</f>
        <v>AUS</v>
      </c>
      <c r="AJ2831" s="2" t="str">
        <f>INDEX('WB Country Groups'!$C$2:$C$219, MATCH($AI2831, 'WB Country Groups'!$B$2:$B$219, 0))</f>
        <v>East Asia &amp; Pacific</v>
      </c>
    </row>
    <row r="2832" spans="1:36">
      <c r="A2832" s="70">
        <v>45169</v>
      </c>
      <c r="B2832" s="70">
        <v>45169</v>
      </c>
      <c r="C2832" s="71">
        <v>892400</v>
      </c>
      <c r="D2832" s="1" t="s">
        <v>12062</v>
      </c>
      <c r="E2832" s="71">
        <v>9715602</v>
      </c>
      <c r="G2832" s="1" t="s">
        <v>12063</v>
      </c>
      <c r="H2832" s="72" t="s">
        <v>12064</v>
      </c>
      <c r="I2832" s="1" t="s">
        <v>12065</v>
      </c>
      <c r="J2832" s="73">
        <v>0.85</v>
      </c>
      <c r="K2832" s="73">
        <v>0.3</v>
      </c>
      <c r="L2832" s="73">
        <v>0.06</v>
      </c>
      <c r="M2832" s="1">
        <v>0.2</v>
      </c>
      <c r="N2832" s="1" t="s">
        <v>975</v>
      </c>
      <c r="O2832" s="1" t="s">
        <v>1447</v>
      </c>
      <c r="P2832" s="1">
        <v>35201010</v>
      </c>
      <c r="Q2832" s="73">
        <v>1607347484</v>
      </c>
      <c r="R2832" s="74">
        <v>23.67</v>
      </c>
      <c r="S2832" s="1" t="s">
        <v>3323</v>
      </c>
      <c r="T2832" s="75">
        <v>7.2785000000000002</v>
      </c>
      <c r="U2832" s="76">
        <v>313629854.60971397</v>
      </c>
      <c r="V2832" s="77">
        <v>313629854.60971397</v>
      </c>
      <c r="W2832" s="77">
        <v>5218775197.7010202</v>
      </c>
      <c r="X2832" s="76">
        <v>4.9166773989999999E-4</v>
      </c>
      <c r="Y2832" s="71">
        <v>1</v>
      </c>
      <c r="Z2832" s="71">
        <v>0</v>
      </c>
      <c r="AA2832" s="71">
        <v>0</v>
      </c>
      <c r="AB2832" s="71">
        <v>0</v>
      </c>
      <c r="AC2832" s="73">
        <v>0</v>
      </c>
      <c r="AD2832" s="73">
        <v>1</v>
      </c>
      <c r="AE2832" s="1" t="s">
        <v>3412</v>
      </c>
      <c r="AF2832" s="1" t="s">
        <v>1450</v>
      </c>
      <c r="AG2832" s="1" t="s">
        <v>1585</v>
      </c>
      <c r="AI2832" s="2" t="str">
        <f>INDEX('ISO2-ISO3'!$D$1:$D$249, MATCH($N2832, 'ISO2-ISO3'!$C$1:$C$249, 0))</f>
        <v>CHN</v>
      </c>
      <c r="AJ2832" s="2" t="str">
        <f>INDEX('WB Country Groups'!$C$2:$C$219, MATCH($AI2832, 'WB Country Groups'!$B$2:$B$219, 0))</f>
        <v>East Asia &amp; Pacific</v>
      </c>
    </row>
    <row r="2833" spans="1:36">
      <c r="A2833" s="70">
        <v>45169</v>
      </c>
      <c r="B2833" s="70">
        <v>45169</v>
      </c>
      <c r="C2833" s="71">
        <v>892400</v>
      </c>
      <c r="D2833" s="1" t="s">
        <v>12066</v>
      </c>
      <c r="E2833" s="71">
        <v>9715802</v>
      </c>
      <c r="G2833" s="1" t="s">
        <v>12067</v>
      </c>
      <c r="H2833" s="72" t="s">
        <v>12068</v>
      </c>
      <c r="I2833" s="1" t="s">
        <v>12069</v>
      </c>
      <c r="J2833" s="73">
        <v>0.45</v>
      </c>
      <c r="K2833" s="73">
        <v>0.3</v>
      </c>
      <c r="L2833" s="73">
        <v>0.06</v>
      </c>
      <c r="M2833" s="1">
        <v>0.2</v>
      </c>
      <c r="N2833" s="1" t="s">
        <v>975</v>
      </c>
      <c r="O2833" s="1" t="s">
        <v>1499</v>
      </c>
      <c r="P2833" s="1">
        <v>30302010</v>
      </c>
      <c r="Q2833" s="73">
        <v>1700467763</v>
      </c>
      <c r="R2833" s="74">
        <v>19.329999999999998</v>
      </c>
      <c r="S2833" s="1" t="s">
        <v>3323</v>
      </c>
      <c r="T2833" s="75">
        <v>7.2785000000000002</v>
      </c>
      <c r="U2833" s="76">
        <v>270962768.63741201</v>
      </c>
      <c r="V2833" s="77">
        <v>270962768.63741201</v>
      </c>
      <c r="W2833" s="77">
        <v>4508798367.5056896</v>
      </c>
      <c r="X2833" s="76">
        <v>4.2477988019999998E-4</v>
      </c>
      <c r="Y2833" s="71">
        <v>0</v>
      </c>
      <c r="Z2833" s="71">
        <v>1</v>
      </c>
      <c r="AA2833" s="71">
        <v>0</v>
      </c>
      <c r="AB2833" s="71">
        <v>0</v>
      </c>
      <c r="AC2833" s="73">
        <v>0.5</v>
      </c>
      <c r="AD2833" s="73">
        <v>0.5</v>
      </c>
      <c r="AE2833" s="1" t="s">
        <v>3412</v>
      </c>
      <c r="AF2833" s="1" t="s">
        <v>1450</v>
      </c>
      <c r="AG2833" s="1" t="s">
        <v>1585</v>
      </c>
      <c r="AI2833" s="2" t="str">
        <f>INDEX('ISO2-ISO3'!$D$1:$D$249, MATCH($N2833, 'ISO2-ISO3'!$C$1:$C$249, 0))</f>
        <v>CHN</v>
      </c>
      <c r="AJ2833" s="2" t="str">
        <f>INDEX('WB Country Groups'!$C$2:$C$219, MATCH($AI2833, 'WB Country Groups'!$B$2:$B$219, 0))</f>
        <v>East Asia &amp; Pacific</v>
      </c>
    </row>
    <row r="2834" spans="1:36">
      <c r="A2834" s="70">
        <v>45169</v>
      </c>
      <c r="B2834" s="70">
        <v>45169</v>
      </c>
      <c r="C2834" s="71">
        <v>892400</v>
      </c>
      <c r="D2834" s="1" t="s">
        <v>12070</v>
      </c>
      <c r="E2834" s="71">
        <v>9716602</v>
      </c>
      <c r="G2834" s="1" t="s">
        <v>12071</v>
      </c>
      <c r="H2834" s="72" t="s">
        <v>12072</v>
      </c>
      <c r="I2834" s="1" t="s">
        <v>12073</v>
      </c>
      <c r="J2834" s="73">
        <v>0.6</v>
      </c>
      <c r="K2834" s="73">
        <v>0.3</v>
      </c>
      <c r="L2834" s="73">
        <v>0.06</v>
      </c>
      <c r="M2834" s="1">
        <v>0.2</v>
      </c>
      <c r="N2834" s="1" t="s">
        <v>975</v>
      </c>
      <c r="O2834" s="1" t="s">
        <v>1462</v>
      </c>
      <c r="P2834" s="1">
        <v>15101050</v>
      </c>
      <c r="Q2834" s="73">
        <v>745698703</v>
      </c>
      <c r="R2834" s="74">
        <v>47.98</v>
      </c>
      <c r="S2834" s="1" t="s">
        <v>3323</v>
      </c>
      <c r="T2834" s="75">
        <v>7.2785000000000002</v>
      </c>
      <c r="U2834" s="76">
        <v>294939537.84384102</v>
      </c>
      <c r="V2834" s="77">
        <v>294939537.84384102</v>
      </c>
      <c r="W2834" s="77">
        <v>4907769851.2989998</v>
      </c>
      <c r="X2834" s="76">
        <v>4.6236751329999998E-4</v>
      </c>
      <c r="Y2834" s="71">
        <v>0</v>
      </c>
      <c r="Z2834" s="71">
        <v>1</v>
      </c>
      <c r="AA2834" s="71">
        <v>0</v>
      </c>
      <c r="AB2834" s="71">
        <v>0</v>
      </c>
      <c r="AC2834" s="73">
        <v>0</v>
      </c>
      <c r="AD2834" s="73">
        <v>1</v>
      </c>
      <c r="AE2834" s="1" t="s">
        <v>3412</v>
      </c>
      <c r="AF2834" s="1" t="s">
        <v>1450</v>
      </c>
      <c r="AG2834" s="1" t="s">
        <v>1585</v>
      </c>
      <c r="AI2834" s="2" t="str">
        <f>INDEX('ISO2-ISO3'!$D$1:$D$249, MATCH($N2834, 'ISO2-ISO3'!$C$1:$C$249, 0))</f>
        <v>CHN</v>
      </c>
      <c r="AJ2834" s="2" t="str">
        <f>INDEX('WB Country Groups'!$C$2:$C$219, MATCH($AI2834, 'WB Country Groups'!$B$2:$B$219, 0))</f>
        <v>East Asia &amp; Pacific</v>
      </c>
    </row>
    <row r="2835" spans="1:36">
      <c r="A2835" s="70">
        <v>45169</v>
      </c>
      <c r="B2835" s="70">
        <v>45169</v>
      </c>
      <c r="C2835" s="71">
        <v>892400</v>
      </c>
      <c r="D2835" s="1" t="s">
        <v>12074</v>
      </c>
      <c r="E2835" s="71">
        <v>9717902</v>
      </c>
      <c r="G2835" s="1" t="s">
        <v>12075</v>
      </c>
      <c r="H2835" s="72" t="s">
        <v>12076</v>
      </c>
      <c r="I2835" s="1" t="s">
        <v>12077</v>
      </c>
      <c r="J2835" s="73">
        <v>0.45</v>
      </c>
      <c r="K2835" s="73">
        <v>0.3</v>
      </c>
      <c r="L2835" s="73">
        <v>0.06</v>
      </c>
      <c r="M2835" s="1">
        <v>0.2</v>
      </c>
      <c r="N2835" s="1" t="s">
        <v>975</v>
      </c>
      <c r="O2835" s="1" t="s">
        <v>1447</v>
      </c>
      <c r="P2835" s="1">
        <v>35201010</v>
      </c>
      <c r="Q2835" s="73">
        <v>2400000000</v>
      </c>
      <c r="R2835" s="74">
        <v>44.2</v>
      </c>
      <c r="S2835" s="1" t="s">
        <v>3323</v>
      </c>
      <c r="T2835" s="75">
        <v>7.2785000000000002</v>
      </c>
      <c r="U2835" s="76">
        <v>874465892.69767106</v>
      </c>
      <c r="V2835" s="77">
        <v>874465892.69767106</v>
      </c>
      <c r="W2835" s="77">
        <v>14551041123.7003</v>
      </c>
      <c r="X2835" s="76">
        <v>1.3708729025000001E-3</v>
      </c>
      <c r="Y2835" s="71">
        <v>1</v>
      </c>
      <c r="Z2835" s="71">
        <v>0</v>
      </c>
      <c r="AA2835" s="71">
        <v>0</v>
      </c>
      <c r="AB2835" s="71">
        <v>0</v>
      </c>
      <c r="AC2835" s="73">
        <v>0</v>
      </c>
      <c r="AD2835" s="73">
        <v>1</v>
      </c>
      <c r="AE2835" s="1" t="s">
        <v>3412</v>
      </c>
      <c r="AF2835" s="1" t="s">
        <v>1450</v>
      </c>
      <c r="AG2835" s="1" t="s">
        <v>1585</v>
      </c>
      <c r="AI2835" s="2" t="str">
        <f>INDEX('ISO2-ISO3'!$D$1:$D$249, MATCH($N2835, 'ISO2-ISO3'!$C$1:$C$249, 0))</f>
        <v>CHN</v>
      </c>
      <c r="AJ2835" s="2" t="str">
        <f>INDEX('WB Country Groups'!$C$2:$C$219, MATCH($AI2835, 'WB Country Groups'!$B$2:$B$219, 0))</f>
        <v>East Asia &amp; Pacific</v>
      </c>
    </row>
    <row r="2836" spans="1:36">
      <c r="A2836" s="70">
        <v>45169</v>
      </c>
      <c r="B2836" s="70">
        <v>45169</v>
      </c>
      <c r="C2836" s="71">
        <v>892400</v>
      </c>
      <c r="D2836" s="1" t="s">
        <v>12078</v>
      </c>
      <c r="E2836" s="71">
        <v>9718502</v>
      </c>
      <c r="G2836" s="1" t="s">
        <v>12079</v>
      </c>
      <c r="H2836" s="72" t="s">
        <v>12080</v>
      </c>
      <c r="I2836" s="1" t="s">
        <v>12081</v>
      </c>
      <c r="J2836" s="73">
        <v>0.55000000000000004</v>
      </c>
      <c r="K2836" s="73">
        <v>0.3</v>
      </c>
      <c r="L2836" s="73">
        <v>0.06</v>
      </c>
      <c r="M2836" s="1">
        <v>0.2</v>
      </c>
      <c r="N2836" s="1" t="s">
        <v>975</v>
      </c>
      <c r="O2836" s="1" t="s">
        <v>1474</v>
      </c>
      <c r="P2836" s="1">
        <v>45301020</v>
      </c>
      <c r="Q2836" s="73">
        <v>1140013863</v>
      </c>
      <c r="R2836" s="74">
        <v>20.079999999999998</v>
      </c>
      <c r="S2836" s="1" t="s">
        <v>3323</v>
      </c>
      <c r="T2836" s="75">
        <v>7.2785000000000002</v>
      </c>
      <c r="U2836" s="76">
        <v>188704912.02066401</v>
      </c>
      <c r="V2836" s="77">
        <v>188704912.02066401</v>
      </c>
      <c r="W2836" s="77">
        <v>3140034343.2333798</v>
      </c>
      <c r="X2836" s="76">
        <v>2.9582680420000001E-4</v>
      </c>
      <c r="Y2836" s="71">
        <v>0</v>
      </c>
      <c r="Z2836" s="71">
        <v>1</v>
      </c>
      <c r="AA2836" s="71">
        <v>0</v>
      </c>
      <c r="AB2836" s="71">
        <v>0</v>
      </c>
      <c r="AC2836" s="73">
        <v>0.65</v>
      </c>
      <c r="AD2836" s="73">
        <v>0.35</v>
      </c>
      <c r="AE2836" s="1" t="s">
        <v>3412</v>
      </c>
      <c r="AF2836" s="1" t="s">
        <v>1450</v>
      </c>
      <c r="AG2836" s="1" t="s">
        <v>1585</v>
      </c>
      <c r="AI2836" s="2" t="str">
        <f>INDEX('ISO2-ISO3'!$D$1:$D$249, MATCH($N2836, 'ISO2-ISO3'!$C$1:$C$249, 0))</f>
        <v>CHN</v>
      </c>
      <c r="AJ2836" s="2" t="str">
        <f>INDEX('WB Country Groups'!$C$2:$C$219, MATCH($AI2836, 'WB Country Groups'!$B$2:$B$219, 0))</f>
        <v>East Asia &amp; Pacific</v>
      </c>
    </row>
    <row r="2837" spans="1:36">
      <c r="A2837" s="70">
        <v>45169</v>
      </c>
      <c r="B2837" s="70">
        <v>45169</v>
      </c>
      <c r="C2837" s="71">
        <v>892400</v>
      </c>
      <c r="D2837" s="1" t="s">
        <v>12082</v>
      </c>
      <c r="E2837" s="71">
        <v>9720502</v>
      </c>
      <c r="G2837" s="1" t="s">
        <v>12083</v>
      </c>
      <c r="H2837" s="72" t="s">
        <v>12084</v>
      </c>
      <c r="I2837" s="1" t="s">
        <v>12085</v>
      </c>
      <c r="J2837" s="73">
        <v>0.65</v>
      </c>
      <c r="K2837" s="73">
        <v>0.3</v>
      </c>
      <c r="L2837" s="73">
        <v>0.06</v>
      </c>
      <c r="M2837" s="1">
        <v>0.2</v>
      </c>
      <c r="N2837" s="1" t="s">
        <v>975</v>
      </c>
      <c r="O2837" s="1" t="s">
        <v>1474</v>
      </c>
      <c r="P2837" s="1">
        <v>45301010</v>
      </c>
      <c r="Q2837" s="73">
        <v>348207596</v>
      </c>
      <c r="R2837" s="74">
        <v>88.58</v>
      </c>
      <c r="S2837" s="1" t="s">
        <v>3323</v>
      </c>
      <c r="T2837" s="75">
        <v>7.2785000000000002</v>
      </c>
      <c r="U2837" s="76">
        <v>254263066.73363999</v>
      </c>
      <c r="V2837" s="77">
        <v>254263066.73363999</v>
      </c>
      <c r="W2837" s="77">
        <v>4230916690.0331998</v>
      </c>
      <c r="X2837" s="76">
        <v>3.9860027839999998E-4</v>
      </c>
      <c r="Y2837" s="71">
        <v>0</v>
      </c>
      <c r="Z2837" s="71">
        <v>1</v>
      </c>
      <c r="AA2837" s="71">
        <v>0</v>
      </c>
      <c r="AB2837" s="71">
        <v>0</v>
      </c>
      <c r="AC2837" s="73">
        <v>0</v>
      </c>
      <c r="AD2837" s="73">
        <v>1</v>
      </c>
      <c r="AE2837" s="1" t="s">
        <v>3412</v>
      </c>
      <c r="AF2837" s="1" t="s">
        <v>1450</v>
      </c>
      <c r="AG2837" s="1" t="s">
        <v>1585</v>
      </c>
      <c r="AI2837" s="2" t="str">
        <f>INDEX('ISO2-ISO3'!$D$1:$D$249, MATCH($N2837, 'ISO2-ISO3'!$C$1:$C$249, 0))</f>
        <v>CHN</v>
      </c>
      <c r="AJ2837" s="2" t="str">
        <f>INDEX('WB Country Groups'!$C$2:$C$219, MATCH($AI2837, 'WB Country Groups'!$B$2:$B$219, 0))</f>
        <v>East Asia &amp; Pacific</v>
      </c>
    </row>
    <row r="2838" spans="1:36">
      <c r="A2838" s="70">
        <v>45169</v>
      </c>
      <c r="B2838" s="70">
        <v>45169</v>
      </c>
      <c r="C2838" s="71">
        <v>892400</v>
      </c>
      <c r="D2838" s="1" t="s">
        <v>12086</v>
      </c>
      <c r="E2838" s="71">
        <v>9722802</v>
      </c>
      <c r="G2838" s="1" t="s">
        <v>12087</v>
      </c>
      <c r="H2838" s="72" t="s">
        <v>12088</v>
      </c>
      <c r="I2838" s="1" t="s">
        <v>12089</v>
      </c>
      <c r="J2838" s="73">
        <v>0.7</v>
      </c>
      <c r="K2838" s="73">
        <v>0.15</v>
      </c>
      <c r="L2838" s="73">
        <v>0.03</v>
      </c>
      <c r="M2838" s="1">
        <v>0.2</v>
      </c>
      <c r="N2838" s="1" t="s">
        <v>975</v>
      </c>
      <c r="O2838" s="1" t="s">
        <v>1447</v>
      </c>
      <c r="P2838" s="1">
        <v>35203010</v>
      </c>
      <c r="Q2838" s="73">
        <v>749293420</v>
      </c>
      <c r="R2838" s="74">
        <v>66.58</v>
      </c>
      <c r="S2838" s="1" t="s">
        <v>3323</v>
      </c>
      <c r="T2838" s="75">
        <v>7.2785000000000002</v>
      </c>
      <c r="U2838" s="76">
        <v>205624603.573264</v>
      </c>
      <c r="V2838" s="77">
        <v>205624603.573264</v>
      </c>
      <c r="W2838" s="77">
        <v>7514379097.1051197</v>
      </c>
      <c r="X2838" s="76">
        <v>3.2235127690000002E-4</v>
      </c>
      <c r="Y2838" s="71">
        <v>1</v>
      </c>
      <c r="Z2838" s="71">
        <v>0</v>
      </c>
      <c r="AA2838" s="71">
        <v>0</v>
      </c>
      <c r="AB2838" s="71">
        <v>0</v>
      </c>
      <c r="AC2838" s="73">
        <v>0</v>
      </c>
      <c r="AD2838" s="73">
        <v>1</v>
      </c>
      <c r="AE2838" s="1" t="s">
        <v>3412</v>
      </c>
      <c r="AF2838" s="1" t="s">
        <v>1450</v>
      </c>
      <c r="AG2838" s="1" t="s">
        <v>1585</v>
      </c>
      <c r="AI2838" s="2" t="str">
        <f>INDEX('ISO2-ISO3'!$D$1:$D$249, MATCH($N2838, 'ISO2-ISO3'!$C$1:$C$249, 0))</f>
        <v>CHN</v>
      </c>
      <c r="AJ2838" s="2" t="str">
        <f>INDEX('WB Country Groups'!$C$2:$C$219, MATCH($AI2838, 'WB Country Groups'!$B$2:$B$219, 0))</f>
        <v>East Asia &amp; Pacific</v>
      </c>
    </row>
    <row r="2839" spans="1:36">
      <c r="A2839" s="70">
        <v>45169</v>
      </c>
      <c r="B2839" s="70">
        <v>45169</v>
      </c>
      <c r="C2839" s="71">
        <v>892400</v>
      </c>
      <c r="D2839" s="1" t="s">
        <v>12090</v>
      </c>
      <c r="E2839" s="71">
        <v>9722803</v>
      </c>
      <c r="G2839" s="1" t="s">
        <v>12091</v>
      </c>
      <c r="H2839" s="72" t="s">
        <v>12092</v>
      </c>
      <c r="I2839" s="1" t="s">
        <v>12093</v>
      </c>
      <c r="J2839" s="73">
        <v>1</v>
      </c>
      <c r="K2839" s="73">
        <v>1</v>
      </c>
      <c r="L2839" s="73">
        <v>1</v>
      </c>
      <c r="M2839" s="1">
        <v>1</v>
      </c>
      <c r="N2839" s="1" t="s">
        <v>975</v>
      </c>
      <c r="O2839" s="1" t="s">
        <v>1447</v>
      </c>
      <c r="P2839" s="1">
        <v>35203010</v>
      </c>
      <c r="Q2839" s="73">
        <v>123124800</v>
      </c>
      <c r="R2839" s="74">
        <v>42.75</v>
      </c>
      <c r="S2839" s="1" t="s">
        <v>1565</v>
      </c>
      <c r="T2839" s="75">
        <v>7.8417500000000002</v>
      </c>
      <c r="U2839" s="76">
        <v>671225836.06975496</v>
      </c>
      <c r="V2839" s="77">
        <v>671225836.06975496</v>
      </c>
      <c r="W2839" s="77">
        <v>7514379097.1051197</v>
      </c>
      <c r="X2839" s="76">
        <v>1.0522598054E-3</v>
      </c>
      <c r="Y2839" s="71">
        <v>1</v>
      </c>
      <c r="Z2839" s="71">
        <v>0</v>
      </c>
      <c r="AA2839" s="71">
        <v>0</v>
      </c>
      <c r="AB2839" s="71">
        <v>0</v>
      </c>
      <c r="AC2839" s="73">
        <v>0</v>
      </c>
      <c r="AD2839" s="73">
        <v>1</v>
      </c>
      <c r="AE2839" s="1" t="s">
        <v>1566</v>
      </c>
      <c r="AF2839" s="1" t="s">
        <v>1450</v>
      </c>
      <c r="AG2839" s="1" t="s">
        <v>3494</v>
      </c>
      <c r="AI2839" s="2" t="str">
        <f>INDEX('ISO2-ISO3'!$D$1:$D$249, MATCH($N2839, 'ISO2-ISO3'!$C$1:$C$249, 0))</f>
        <v>CHN</v>
      </c>
      <c r="AJ2839" s="2" t="str">
        <f>INDEX('WB Country Groups'!$C$2:$C$219, MATCH($AI2839, 'WB Country Groups'!$B$2:$B$219, 0))</f>
        <v>East Asia &amp; Pacific</v>
      </c>
    </row>
    <row r="2840" spans="1:36">
      <c r="A2840" s="70">
        <v>45169</v>
      </c>
      <c r="B2840" s="70">
        <v>45169</v>
      </c>
      <c r="C2840" s="71">
        <v>892400</v>
      </c>
      <c r="D2840" s="1" t="s">
        <v>12094</v>
      </c>
      <c r="E2840" s="71">
        <v>9724002</v>
      </c>
      <c r="G2840" s="1" t="s">
        <v>12095</v>
      </c>
      <c r="H2840" s="72" t="s">
        <v>12096</v>
      </c>
      <c r="I2840" s="1" t="s">
        <v>12097</v>
      </c>
      <c r="J2840" s="73">
        <v>0.6</v>
      </c>
      <c r="K2840" s="73">
        <v>0.3</v>
      </c>
      <c r="L2840" s="73">
        <v>0.06</v>
      </c>
      <c r="M2840" s="1">
        <v>0.2</v>
      </c>
      <c r="N2840" s="1" t="s">
        <v>975</v>
      </c>
      <c r="O2840" s="1" t="s">
        <v>1447</v>
      </c>
      <c r="P2840" s="1">
        <v>35202010</v>
      </c>
      <c r="Q2840" s="73">
        <v>546027420</v>
      </c>
      <c r="R2840" s="74">
        <v>24.64</v>
      </c>
      <c r="S2840" s="1" t="s">
        <v>3323</v>
      </c>
      <c r="T2840" s="75">
        <v>7.2785000000000002</v>
      </c>
      <c r="U2840" s="76">
        <v>110908420.378924</v>
      </c>
      <c r="V2840" s="77">
        <v>110908420.378924</v>
      </c>
      <c r="W2840" s="77">
        <v>1845507068.22858</v>
      </c>
      <c r="X2840" s="76">
        <v>1.73867671E-4</v>
      </c>
      <c r="Y2840" s="71">
        <v>0</v>
      </c>
      <c r="Z2840" s="71">
        <v>1</v>
      </c>
      <c r="AA2840" s="71">
        <v>0</v>
      </c>
      <c r="AB2840" s="71">
        <v>0</v>
      </c>
      <c r="AC2840" s="73">
        <v>0</v>
      </c>
      <c r="AD2840" s="73">
        <v>1</v>
      </c>
      <c r="AE2840" s="1" t="s">
        <v>3412</v>
      </c>
      <c r="AF2840" s="1" t="s">
        <v>1450</v>
      </c>
      <c r="AG2840" s="1" t="s">
        <v>1585</v>
      </c>
      <c r="AI2840" s="2" t="str">
        <f>INDEX('ISO2-ISO3'!$D$1:$D$249, MATCH($N2840, 'ISO2-ISO3'!$C$1:$C$249, 0))</f>
        <v>CHN</v>
      </c>
      <c r="AJ2840" s="2" t="str">
        <f>INDEX('WB Country Groups'!$C$2:$C$219, MATCH($AI2840, 'WB Country Groups'!$B$2:$B$219, 0))</f>
        <v>East Asia &amp; Pacific</v>
      </c>
    </row>
    <row r="2841" spans="1:36">
      <c r="A2841" s="70">
        <v>45169</v>
      </c>
      <c r="B2841" s="70">
        <v>45169</v>
      </c>
      <c r="C2841" s="71">
        <v>892400</v>
      </c>
      <c r="D2841" s="1" t="s">
        <v>12098</v>
      </c>
      <c r="E2841" s="71">
        <v>9724102</v>
      </c>
      <c r="G2841" s="1" t="s">
        <v>12099</v>
      </c>
      <c r="H2841" s="72" t="s">
        <v>12100</v>
      </c>
      <c r="I2841" s="1" t="s">
        <v>12101</v>
      </c>
      <c r="J2841" s="73">
        <v>0.65</v>
      </c>
      <c r="K2841" s="73">
        <v>0.3</v>
      </c>
      <c r="L2841" s="73">
        <v>0.06</v>
      </c>
      <c r="M2841" s="1">
        <v>0.2</v>
      </c>
      <c r="N2841" s="1" t="s">
        <v>975</v>
      </c>
      <c r="O2841" s="1" t="s">
        <v>1474</v>
      </c>
      <c r="P2841" s="1">
        <v>45301020</v>
      </c>
      <c r="Q2841" s="73">
        <v>463048495</v>
      </c>
      <c r="R2841" s="74">
        <v>77.430000000000007</v>
      </c>
      <c r="S2841" s="1" t="s">
        <v>3323</v>
      </c>
      <c r="T2841" s="75">
        <v>7.2785000000000002</v>
      </c>
      <c r="U2841" s="76">
        <v>295559620.53596199</v>
      </c>
      <c r="V2841" s="77">
        <v>295559620.53596199</v>
      </c>
      <c r="W2841" s="77">
        <v>4918087976.7153196</v>
      </c>
      <c r="X2841" s="76">
        <v>4.6333959759999998E-4</v>
      </c>
      <c r="Y2841" s="71">
        <v>1</v>
      </c>
      <c r="Z2841" s="71">
        <v>0</v>
      </c>
      <c r="AA2841" s="71">
        <v>0</v>
      </c>
      <c r="AB2841" s="71">
        <v>0</v>
      </c>
      <c r="AC2841" s="73">
        <v>0</v>
      </c>
      <c r="AD2841" s="73">
        <v>1</v>
      </c>
      <c r="AE2841" s="1" t="s">
        <v>3412</v>
      </c>
      <c r="AF2841" s="1" t="s">
        <v>1450</v>
      </c>
      <c r="AG2841" s="1" t="s">
        <v>1585</v>
      </c>
      <c r="AI2841" s="2" t="str">
        <f>INDEX('ISO2-ISO3'!$D$1:$D$249, MATCH($N2841, 'ISO2-ISO3'!$C$1:$C$249, 0))</f>
        <v>CHN</v>
      </c>
      <c r="AJ2841" s="2" t="str">
        <f>INDEX('WB Country Groups'!$C$2:$C$219, MATCH($AI2841, 'WB Country Groups'!$B$2:$B$219, 0))</f>
        <v>East Asia &amp; Pacific</v>
      </c>
    </row>
    <row r="2842" spans="1:36">
      <c r="A2842" s="70">
        <v>45169</v>
      </c>
      <c r="B2842" s="70">
        <v>45169</v>
      </c>
      <c r="C2842" s="71">
        <v>892400</v>
      </c>
      <c r="D2842" s="1" t="s">
        <v>12102</v>
      </c>
      <c r="E2842" s="71">
        <v>9727102</v>
      </c>
      <c r="G2842" s="1" t="s">
        <v>12103</v>
      </c>
      <c r="H2842" s="72" t="s">
        <v>12104</v>
      </c>
      <c r="I2842" s="1" t="s">
        <v>12105</v>
      </c>
      <c r="J2842" s="73">
        <v>0.3</v>
      </c>
      <c r="K2842" s="73">
        <v>0.3</v>
      </c>
      <c r="L2842" s="73">
        <v>0.06</v>
      </c>
      <c r="M2842" s="1">
        <v>0.2</v>
      </c>
      <c r="N2842" s="1" t="s">
        <v>975</v>
      </c>
      <c r="O2842" s="1" t="s">
        <v>1474</v>
      </c>
      <c r="P2842" s="1">
        <v>45201020</v>
      </c>
      <c r="Q2842" s="73">
        <v>1262272389</v>
      </c>
      <c r="R2842" s="74">
        <v>37.020000000000003</v>
      </c>
      <c r="S2842" s="1" t="s">
        <v>3323</v>
      </c>
      <c r="T2842" s="75">
        <v>7.2785000000000002</v>
      </c>
      <c r="U2842" s="76">
        <v>385211160.32792503</v>
      </c>
      <c r="V2842" s="77">
        <v>385211160.32792503</v>
      </c>
      <c r="W2842" s="77">
        <v>6409882285.9153404</v>
      </c>
      <c r="X2842" s="76">
        <v>6.0388352000000003E-4</v>
      </c>
      <c r="Y2842" s="71">
        <v>1</v>
      </c>
      <c r="Z2842" s="71">
        <v>0</v>
      </c>
      <c r="AA2842" s="71">
        <v>0</v>
      </c>
      <c r="AB2842" s="71">
        <v>0</v>
      </c>
      <c r="AC2842" s="73">
        <v>0</v>
      </c>
      <c r="AD2842" s="73">
        <v>1</v>
      </c>
      <c r="AE2842" s="1" t="s">
        <v>3412</v>
      </c>
      <c r="AF2842" s="1" t="s">
        <v>1450</v>
      </c>
      <c r="AG2842" s="1" t="s">
        <v>1585</v>
      </c>
      <c r="AI2842" s="2" t="str">
        <f>INDEX('ISO2-ISO3'!$D$1:$D$249, MATCH($N2842, 'ISO2-ISO3'!$C$1:$C$249, 0))</f>
        <v>CHN</v>
      </c>
      <c r="AJ2842" s="2" t="str">
        <f>INDEX('WB Country Groups'!$C$2:$C$219, MATCH($AI2842, 'WB Country Groups'!$B$2:$B$219, 0))</f>
        <v>East Asia &amp; Pacific</v>
      </c>
    </row>
    <row r="2843" spans="1:36">
      <c r="A2843" s="70">
        <v>45169</v>
      </c>
      <c r="B2843" s="70">
        <v>45169</v>
      </c>
      <c r="C2843" s="71">
        <v>892400</v>
      </c>
      <c r="D2843" s="1" t="s">
        <v>12106</v>
      </c>
      <c r="E2843" s="71">
        <v>9730602</v>
      </c>
      <c r="G2843" s="1" t="s">
        <v>12107</v>
      </c>
      <c r="H2843" s="72" t="s">
        <v>12108</v>
      </c>
      <c r="I2843" s="1" t="s">
        <v>12109</v>
      </c>
      <c r="J2843" s="73">
        <v>0.55000000000000004</v>
      </c>
      <c r="K2843" s="73">
        <v>0.3</v>
      </c>
      <c r="L2843" s="73">
        <v>0.06</v>
      </c>
      <c r="M2843" s="1">
        <v>0.2</v>
      </c>
      <c r="N2843" s="1" t="s">
        <v>975</v>
      </c>
      <c r="O2843" s="1" t="s">
        <v>1474</v>
      </c>
      <c r="P2843" s="1">
        <v>45301010</v>
      </c>
      <c r="Q2843" s="73">
        <v>607943782</v>
      </c>
      <c r="R2843" s="74">
        <v>37.369999999999997</v>
      </c>
      <c r="S2843" s="1" t="s">
        <v>3323</v>
      </c>
      <c r="T2843" s="75">
        <v>7.2785000000000002</v>
      </c>
      <c r="U2843" s="76">
        <v>187281932.815882</v>
      </c>
      <c r="V2843" s="77">
        <v>187281932.815882</v>
      </c>
      <c r="W2843" s="77">
        <v>3116356085.33922</v>
      </c>
      <c r="X2843" s="76">
        <v>2.9359604409999999E-4</v>
      </c>
      <c r="Y2843" s="71">
        <v>0</v>
      </c>
      <c r="Z2843" s="71">
        <v>1</v>
      </c>
      <c r="AA2843" s="71">
        <v>0</v>
      </c>
      <c r="AB2843" s="71">
        <v>0</v>
      </c>
      <c r="AC2843" s="73">
        <v>0</v>
      </c>
      <c r="AD2843" s="73">
        <v>1</v>
      </c>
      <c r="AE2843" s="1" t="s">
        <v>3412</v>
      </c>
      <c r="AF2843" s="1" t="s">
        <v>1450</v>
      </c>
      <c r="AG2843" s="1" t="s">
        <v>1585</v>
      </c>
      <c r="AI2843" s="2" t="str">
        <f>INDEX('ISO2-ISO3'!$D$1:$D$249, MATCH($N2843, 'ISO2-ISO3'!$C$1:$C$249, 0))</f>
        <v>CHN</v>
      </c>
      <c r="AJ2843" s="2" t="str">
        <f>INDEX('WB Country Groups'!$C$2:$C$219, MATCH($AI2843, 'WB Country Groups'!$B$2:$B$219, 0))</f>
        <v>East Asia &amp; Pacific</v>
      </c>
    </row>
    <row r="2844" spans="1:36">
      <c r="A2844" s="70">
        <v>45169</v>
      </c>
      <c r="B2844" s="70">
        <v>45169</v>
      </c>
      <c r="C2844" s="71">
        <v>892400</v>
      </c>
      <c r="D2844" s="1" t="s">
        <v>12110</v>
      </c>
      <c r="E2844" s="71">
        <v>9731302</v>
      </c>
      <c r="G2844" s="1" t="s">
        <v>12111</v>
      </c>
      <c r="H2844" s="72" t="s">
        <v>12112</v>
      </c>
      <c r="I2844" s="1" t="s">
        <v>12113</v>
      </c>
      <c r="J2844" s="73">
        <v>0.4</v>
      </c>
      <c r="K2844" s="73">
        <v>0.3</v>
      </c>
      <c r="L2844" s="73">
        <v>0.06</v>
      </c>
      <c r="M2844" s="1">
        <v>0.2</v>
      </c>
      <c r="N2844" s="1" t="s">
        <v>975</v>
      </c>
      <c r="O2844" s="1" t="s">
        <v>1474</v>
      </c>
      <c r="P2844" s="1">
        <v>45301020</v>
      </c>
      <c r="Q2844" s="73">
        <v>481569911</v>
      </c>
      <c r="R2844" s="74">
        <v>73.84</v>
      </c>
      <c r="S2844" s="1" t="s">
        <v>3323</v>
      </c>
      <c r="T2844" s="75">
        <v>7.2785000000000002</v>
      </c>
      <c r="U2844" s="76">
        <v>293130086.37691802</v>
      </c>
      <c r="V2844" s="77">
        <v>293130086.37691802</v>
      </c>
      <c r="W2844" s="77">
        <v>4877660726.4876099</v>
      </c>
      <c r="X2844" s="76">
        <v>4.5953089270000001E-4</v>
      </c>
      <c r="Y2844" s="71">
        <v>0</v>
      </c>
      <c r="Z2844" s="71">
        <v>1</v>
      </c>
      <c r="AA2844" s="71">
        <v>0</v>
      </c>
      <c r="AB2844" s="71">
        <v>0</v>
      </c>
      <c r="AC2844" s="73">
        <v>0</v>
      </c>
      <c r="AD2844" s="73">
        <v>1</v>
      </c>
      <c r="AE2844" s="1" t="s">
        <v>3412</v>
      </c>
      <c r="AF2844" s="1" t="s">
        <v>1450</v>
      </c>
      <c r="AG2844" s="1" t="s">
        <v>1585</v>
      </c>
      <c r="AI2844" s="2" t="str">
        <f>INDEX('ISO2-ISO3'!$D$1:$D$249, MATCH($N2844, 'ISO2-ISO3'!$C$1:$C$249, 0))</f>
        <v>CHN</v>
      </c>
      <c r="AJ2844" s="2" t="str">
        <f>INDEX('WB Country Groups'!$C$2:$C$219, MATCH($AI2844, 'WB Country Groups'!$B$2:$B$219, 0))</f>
        <v>East Asia &amp; Pacific</v>
      </c>
    </row>
    <row r="2845" spans="1:36">
      <c r="A2845" s="70">
        <v>45169</v>
      </c>
      <c r="B2845" s="70">
        <v>45169</v>
      </c>
      <c r="C2845" s="71">
        <v>892400</v>
      </c>
      <c r="D2845" s="1" t="s">
        <v>12114</v>
      </c>
      <c r="E2845" s="71">
        <v>9735602</v>
      </c>
      <c r="G2845" s="1" t="s">
        <v>12115</v>
      </c>
      <c r="H2845" s="72" t="s">
        <v>12116</v>
      </c>
      <c r="I2845" s="1" t="s">
        <v>12117</v>
      </c>
      <c r="J2845" s="73">
        <v>0.6</v>
      </c>
      <c r="K2845" s="73">
        <v>0.3</v>
      </c>
      <c r="L2845" s="73">
        <v>0.06</v>
      </c>
      <c r="M2845" s="1">
        <v>0.2</v>
      </c>
      <c r="N2845" s="1" t="s">
        <v>975</v>
      </c>
      <c r="O2845" s="1" t="s">
        <v>1467</v>
      </c>
      <c r="P2845" s="1">
        <v>20104010</v>
      </c>
      <c r="Q2845" s="73">
        <v>461291966</v>
      </c>
      <c r="R2845" s="74">
        <v>35.81</v>
      </c>
      <c r="S2845" s="1" t="s">
        <v>3323</v>
      </c>
      <c r="T2845" s="75">
        <v>7.2785000000000002</v>
      </c>
      <c r="U2845" s="76">
        <v>136172551.782318</v>
      </c>
      <c r="V2845" s="77">
        <v>136172551.782318</v>
      </c>
      <c r="W2845" s="77">
        <v>2265900153.9683399</v>
      </c>
      <c r="X2845" s="76">
        <v>2.1347346180000001E-4</v>
      </c>
      <c r="Y2845" s="71">
        <v>0</v>
      </c>
      <c r="Z2845" s="71">
        <v>1</v>
      </c>
      <c r="AA2845" s="71">
        <v>0</v>
      </c>
      <c r="AB2845" s="71">
        <v>0</v>
      </c>
      <c r="AC2845" s="73">
        <v>0</v>
      </c>
      <c r="AD2845" s="73">
        <v>1</v>
      </c>
      <c r="AE2845" s="1" t="s">
        <v>3412</v>
      </c>
      <c r="AF2845" s="1" t="s">
        <v>1450</v>
      </c>
      <c r="AG2845" s="1" t="s">
        <v>1585</v>
      </c>
      <c r="AI2845" s="2" t="str">
        <f>INDEX('ISO2-ISO3'!$D$1:$D$249, MATCH($N2845, 'ISO2-ISO3'!$C$1:$C$249, 0))</f>
        <v>CHN</v>
      </c>
      <c r="AJ2845" s="2" t="str">
        <f>INDEX('WB Country Groups'!$C$2:$C$219, MATCH($AI2845, 'WB Country Groups'!$B$2:$B$219, 0))</f>
        <v>East Asia &amp; Pacific</v>
      </c>
    </row>
    <row r="2846" spans="1:36">
      <c r="A2846" s="70">
        <v>45169</v>
      </c>
      <c r="B2846" s="70">
        <v>45169</v>
      </c>
      <c r="C2846" s="71">
        <v>892400</v>
      </c>
      <c r="D2846" s="1" t="s">
        <v>12118</v>
      </c>
      <c r="E2846" s="71">
        <v>9735802</v>
      </c>
      <c r="G2846" s="1" t="s">
        <v>12119</v>
      </c>
      <c r="H2846" s="72" t="s">
        <v>12120</v>
      </c>
      <c r="I2846" s="1" t="s">
        <v>12121</v>
      </c>
      <c r="J2846" s="73">
        <v>0.55000000000000004</v>
      </c>
      <c r="K2846" s="73">
        <v>0.3</v>
      </c>
      <c r="L2846" s="73">
        <v>0.06</v>
      </c>
      <c r="M2846" s="1">
        <v>0.2</v>
      </c>
      <c r="N2846" s="1" t="s">
        <v>975</v>
      </c>
      <c r="O2846" s="1" t="s">
        <v>1447</v>
      </c>
      <c r="P2846" s="1">
        <v>35201010</v>
      </c>
      <c r="Q2846" s="73">
        <v>413914325</v>
      </c>
      <c r="R2846" s="74">
        <v>53.72</v>
      </c>
      <c r="S2846" s="1" t="s">
        <v>3323</v>
      </c>
      <c r="T2846" s="75">
        <v>7.2785000000000002</v>
      </c>
      <c r="U2846" s="76">
        <v>183297197.54619801</v>
      </c>
      <c r="V2846" s="77">
        <v>183297197.54619801</v>
      </c>
      <c r="W2846" s="77">
        <v>3050050415.4892902</v>
      </c>
      <c r="X2846" s="76">
        <v>2.8734929890000002E-4</v>
      </c>
      <c r="Y2846" s="71">
        <v>0</v>
      </c>
      <c r="Z2846" s="71">
        <v>1</v>
      </c>
      <c r="AA2846" s="71">
        <v>0</v>
      </c>
      <c r="AB2846" s="71">
        <v>0</v>
      </c>
      <c r="AC2846" s="73">
        <v>0</v>
      </c>
      <c r="AD2846" s="73">
        <v>1</v>
      </c>
      <c r="AE2846" s="1" t="s">
        <v>3412</v>
      </c>
      <c r="AF2846" s="1" t="s">
        <v>1450</v>
      </c>
      <c r="AG2846" s="1" t="s">
        <v>1585</v>
      </c>
      <c r="AI2846" s="2" t="str">
        <f>INDEX('ISO2-ISO3'!$D$1:$D$249, MATCH($N2846, 'ISO2-ISO3'!$C$1:$C$249, 0))</f>
        <v>CHN</v>
      </c>
      <c r="AJ2846" s="2" t="str">
        <f>INDEX('WB Country Groups'!$C$2:$C$219, MATCH($AI2846, 'WB Country Groups'!$B$2:$B$219, 0))</f>
        <v>East Asia &amp; Pacific</v>
      </c>
    </row>
    <row r="2847" spans="1:36">
      <c r="A2847" s="70">
        <v>45169</v>
      </c>
      <c r="B2847" s="70">
        <v>45169</v>
      </c>
      <c r="C2847" s="71">
        <v>892400</v>
      </c>
      <c r="D2847" s="1" t="s">
        <v>12122</v>
      </c>
      <c r="E2847" s="71">
        <v>9736102</v>
      </c>
      <c r="G2847" s="1" t="s">
        <v>12123</v>
      </c>
      <c r="H2847" s="72" t="s">
        <v>12124</v>
      </c>
      <c r="I2847" s="1" t="s">
        <v>12125</v>
      </c>
      <c r="J2847" s="73">
        <v>0.5</v>
      </c>
      <c r="K2847" s="73">
        <v>0.3</v>
      </c>
      <c r="L2847" s="73">
        <v>0.06</v>
      </c>
      <c r="M2847" s="1">
        <v>0.2</v>
      </c>
      <c r="N2847" s="1" t="s">
        <v>975</v>
      </c>
      <c r="O2847" s="1" t="s">
        <v>1447</v>
      </c>
      <c r="P2847" s="1">
        <v>35101020</v>
      </c>
      <c r="Q2847" s="73">
        <v>894826637</v>
      </c>
      <c r="R2847" s="74">
        <v>26.4</v>
      </c>
      <c r="S2847" s="1" t="s">
        <v>3323</v>
      </c>
      <c r="T2847" s="75">
        <v>7.2785000000000002</v>
      </c>
      <c r="U2847" s="76">
        <v>194738667.72109601</v>
      </c>
      <c r="V2847" s="77">
        <v>194738667.72109601</v>
      </c>
      <c r="W2847" s="77">
        <v>3240435545.9109502</v>
      </c>
      <c r="X2847" s="76">
        <v>3.0528573480000001E-4</v>
      </c>
      <c r="Y2847" s="71">
        <v>0</v>
      </c>
      <c r="Z2847" s="71">
        <v>1</v>
      </c>
      <c r="AA2847" s="71">
        <v>0</v>
      </c>
      <c r="AB2847" s="71">
        <v>0</v>
      </c>
      <c r="AC2847" s="73">
        <v>0</v>
      </c>
      <c r="AD2847" s="73">
        <v>1</v>
      </c>
      <c r="AE2847" s="1" t="s">
        <v>3412</v>
      </c>
      <c r="AF2847" s="1" t="s">
        <v>1450</v>
      </c>
      <c r="AG2847" s="1" t="s">
        <v>1585</v>
      </c>
      <c r="AI2847" s="2" t="str">
        <f>INDEX('ISO2-ISO3'!$D$1:$D$249, MATCH($N2847, 'ISO2-ISO3'!$C$1:$C$249, 0))</f>
        <v>CHN</v>
      </c>
      <c r="AJ2847" s="2" t="str">
        <f>INDEX('WB Country Groups'!$C$2:$C$219, MATCH($AI2847, 'WB Country Groups'!$B$2:$B$219, 0))</f>
        <v>East Asia &amp; Pacific</v>
      </c>
    </row>
    <row r="2848" spans="1:36">
      <c r="A2848" s="70">
        <v>45169</v>
      </c>
      <c r="B2848" s="70">
        <v>45169</v>
      </c>
      <c r="C2848" s="71">
        <v>892400</v>
      </c>
      <c r="D2848" s="1" t="s">
        <v>12126</v>
      </c>
      <c r="E2848" s="71">
        <v>9736902</v>
      </c>
      <c r="G2848" s="1" t="s">
        <v>12127</v>
      </c>
      <c r="H2848" s="72" t="s">
        <v>12128</v>
      </c>
      <c r="I2848" s="1" t="s">
        <v>12129</v>
      </c>
      <c r="J2848" s="73">
        <v>0.55000000000000004</v>
      </c>
      <c r="K2848" s="73">
        <v>0.3</v>
      </c>
      <c r="L2848" s="73">
        <v>0.06</v>
      </c>
      <c r="M2848" s="1">
        <v>0.2</v>
      </c>
      <c r="N2848" s="1" t="s">
        <v>975</v>
      </c>
      <c r="O2848" s="1" t="s">
        <v>1462</v>
      </c>
      <c r="P2848" s="1">
        <v>15101010</v>
      </c>
      <c r="Q2848" s="73">
        <v>829360000</v>
      </c>
      <c r="R2848" s="74">
        <v>27.97</v>
      </c>
      <c r="S2848" s="1" t="s">
        <v>3323</v>
      </c>
      <c r="T2848" s="75">
        <v>7.2785000000000002</v>
      </c>
      <c r="U2848" s="76">
        <v>191225108.47015199</v>
      </c>
      <c r="V2848" s="77">
        <v>191225108.47015199</v>
      </c>
      <c r="W2848" s="77">
        <v>3181970206.5786901</v>
      </c>
      <c r="X2848" s="76">
        <v>2.9977763760000002E-4</v>
      </c>
      <c r="Y2848" s="71">
        <v>0</v>
      </c>
      <c r="Z2848" s="71">
        <v>1</v>
      </c>
      <c r="AA2848" s="71">
        <v>0</v>
      </c>
      <c r="AB2848" s="71">
        <v>0</v>
      </c>
      <c r="AC2848" s="73">
        <v>0</v>
      </c>
      <c r="AD2848" s="73">
        <v>1</v>
      </c>
      <c r="AE2848" s="1" t="s">
        <v>3412</v>
      </c>
      <c r="AF2848" s="1" t="s">
        <v>1450</v>
      </c>
      <c r="AG2848" s="1" t="s">
        <v>1585</v>
      </c>
      <c r="AI2848" s="2" t="str">
        <f>INDEX('ISO2-ISO3'!$D$1:$D$249, MATCH($N2848, 'ISO2-ISO3'!$C$1:$C$249, 0))</f>
        <v>CHN</v>
      </c>
      <c r="AJ2848" s="2" t="str">
        <f>INDEX('WB Country Groups'!$C$2:$C$219, MATCH($AI2848, 'WB Country Groups'!$B$2:$B$219, 0))</f>
        <v>East Asia &amp; Pacific</v>
      </c>
    </row>
    <row r="2849" spans="1:36">
      <c r="A2849" s="70">
        <v>45169</v>
      </c>
      <c r="B2849" s="70">
        <v>45169</v>
      </c>
      <c r="C2849" s="71">
        <v>892400</v>
      </c>
      <c r="D2849" s="1" t="s">
        <v>12130</v>
      </c>
      <c r="E2849" s="71">
        <v>9740702</v>
      </c>
      <c r="G2849" s="1" t="s">
        <v>12131</v>
      </c>
      <c r="H2849" s="72" t="s">
        <v>12132</v>
      </c>
      <c r="I2849" s="1" t="s">
        <v>12133</v>
      </c>
      <c r="J2849" s="73">
        <v>0.5</v>
      </c>
      <c r="K2849" s="73">
        <v>0.3</v>
      </c>
      <c r="L2849" s="73">
        <v>0.06</v>
      </c>
      <c r="M2849" s="1">
        <v>0.2</v>
      </c>
      <c r="N2849" s="1" t="s">
        <v>975</v>
      </c>
      <c r="O2849" s="1" t="s">
        <v>1467</v>
      </c>
      <c r="P2849" s="1">
        <v>20104010</v>
      </c>
      <c r="Q2849" s="73">
        <v>4396292935</v>
      </c>
      <c r="R2849" s="74">
        <v>236.55</v>
      </c>
      <c r="S2849" s="1" t="s">
        <v>3323</v>
      </c>
      <c r="T2849" s="75">
        <v>7.2785000000000002</v>
      </c>
      <c r="U2849" s="76">
        <v>8572725922.4366302</v>
      </c>
      <c r="V2849" s="77">
        <v>8572725922.4366302</v>
      </c>
      <c r="W2849" s="77">
        <v>142649460066.14999</v>
      </c>
      <c r="X2849" s="76">
        <v>1.34391950168E-2</v>
      </c>
      <c r="Y2849" s="71">
        <v>1</v>
      </c>
      <c r="Z2849" s="71">
        <v>0</v>
      </c>
      <c r="AA2849" s="71">
        <v>0</v>
      </c>
      <c r="AB2849" s="71">
        <v>0</v>
      </c>
      <c r="AC2849" s="73">
        <v>0</v>
      </c>
      <c r="AD2849" s="73">
        <v>1</v>
      </c>
      <c r="AE2849" s="1" t="s">
        <v>3412</v>
      </c>
      <c r="AF2849" s="1" t="s">
        <v>1450</v>
      </c>
      <c r="AG2849" s="1" t="s">
        <v>1585</v>
      </c>
      <c r="AI2849" s="2" t="str">
        <f>INDEX('ISO2-ISO3'!$D$1:$D$249, MATCH($N2849, 'ISO2-ISO3'!$C$1:$C$249, 0))</f>
        <v>CHN</v>
      </c>
      <c r="AJ2849" s="2" t="str">
        <f>INDEX('WB Country Groups'!$C$2:$C$219, MATCH($AI2849, 'WB Country Groups'!$B$2:$B$219, 0))</f>
        <v>East Asia &amp; Pacific</v>
      </c>
    </row>
    <row r="2850" spans="1:36">
      <c r="A2850" s="70">
        <v>45169</v>
      </c>
      <c r="B2850" s="70">
        <v>45169</v>
      </c>
      <c r="C2850" s="71">
        <v>892400</v>
      </c>
      <c r="D2850" s="1" t="s">
        <v>12134</v>
      </c>
      <c r="E2850" s="71">
        <v>9742602</v>
      </c>
      <c r="G2850" s="1" t="s">
        <v>12135</v>
      </c>
      <c r="H2850" s="72" t="s">
        <v>12136</v>
      </c>
      <c r="I2850" s="1" t="s">
        <v>12137</v>
      </c>
      <c r="J2850" s="73">
        <v>0.6</v>
      </c>
      <c r="K2850" s="73">
        <v>0.15</v>
      </c>
      <c r="L2850" s="73">
        <v>0.03</v>
      </c>
      <c r="M2850" s="1">
        <v>0.2</v>
      </c>
      <c r="N2850" s="1" t="s">
        <v>975</v>
      </c>
      <c r="O2850" s="1" t="s">
        <v>1467</v>
      </c>
      <c r="P2850" s="1">
        <v>20106020</v>
      </c>
      <c r="Q2850" s="73">
        <v>2658480871</v>
      </c>
      <c r="R2850" s="74">
        <v>68.28</v>
      </c>
      <c r="S2850" s="1" t="s">
        <v>3323</v>
      </c>
      <c r="T2850" s="75">
        <v>7.2785000000000002</v>
      </c>
      <c r="U2850" s="76">
        <v>748180561.40089297</v>
      </c>
      <c r="V2850" s="77">
        <v>748180561.40089297</v>
      </c>
      <c r="W2850" s="77">
        <v>24899327024.207802</v>
      </c>
      <c r="X2850" s="76">
        <v>1.1728993278999999E-3</v>
      </c>
      <c r="Y2850" s="71">
        <v>1</v>
      </c>
      <c r="Z2850" s="71">
        <v>0</v>
      </c>
      <c r="AA2850" s="71">
        <v>0</v>
      </c>
      <c r="AB2850" s="71">
        <v>0</v>
      </c>
      <c r="AC2850" s="73">
        <v>0</v>
      </c>
      <c r="AD2850" s="73">
        <v>1</v>
      </c>
      <c r="AE2850" s="1" t="s">
        <v>3412</v>
      </c>
      <c r="AF2850" s="1" t="s">
        <v>1450</v>
      </c>
      <c r="AG2850" s="1" t="s">
        <v>1585</v>
      </c>
      <c r="AI2850" s="2" t="str">
        <f>INDEX('ISO2-ISO3'!$D$1:$D$249, MATCH($N2850, 'ISO2-ISO3'!$C$1:$C$249, 0))</f>
        <v>CHN</v>
      </c>
      <c r="AJ2850" s="2" t="str">
        <f>INDEX('WB Country Groups'!$C$2:$C$219, MATCH($AI2850, 'WB Country Groups'!$B$2:$B$219, 0))</f>
        <v>East Asia &amp; Pacific</v>
      </c>
    </row>
    <row r="2851" spans="1:36">
      <c r="A2851" s="70">
        <v>45169</v>
      </c>
      <c r="B2851" s="70">
        <v>45169</v>
      </c>
      <c r="C2851" s="71">
        <v>892400</v>
      </c>
      <c r="D2851" s="1" t="s">
        <v>12138</v>
      </c>
      <c r="E2851" s="71">
        <v>9742902</v>
      </c>
      <c r="G2851" s="1" t="s">
        <v>12139</v>
      </c>
      <c r="H2851" s="72" t="s">
        <v>12140</v>
      </c>
      <c r="I2851" s="1" t="s">
        <v>12141</v>
      </c>
      <c r="J2851" s="73">
        <v>0.35</v>
      </c>
      <c r="K2851" s="73">
        <v>0.3</v>
      </c>
      <c r="L2851" s="73">
        <v>0.06</v>
      </c>
      <c r="M2851" s="1">
        <v>0.2</v>
      </c>
      <c r="N2851" s="1" t="s">
        <v>975</v>
      </c>
      <c r="O2851" s="1" t="s">
        <v>1484</v>
      </c>
      <c r="P2851" s="1">
        <v>40203040</v>
      </c>
      <c r="Q2851" s="73">
        <v>537600000</v>
      </c>
      <c r="R2851" s="74">
        <v>167.35</v>
      </c>
      <c r="S2851" s="1" t="s">
        <v>3323</v>
      </c>
      <c r="T2851" s="75">
        <v>7.2785000000000002</v>
      </c>
      <c r="U2851" s="76">
        <v>741642041.629457</v>
      </c>
      <c r="V2851" s="77">
        <v>741642041.629457</v>
      </c>
      <c r="W2851" s="77">
        <v>12340863076.458799</v>
      </c>
      <c r="X2851" s="76">
        <v>1.1626490943999999E-3</v>
      </c>
      <c r="Y2851" s="71">
        <v>1</v>
      </c>
      <c r="Z2851" s="71">
        <v>0</v>
      </c>
      <c r="AA2851" s="71">
        <v>0</v>
      </c>
      <c r="AB2851" s="71">
        <v>0</v>
      </c>
      <c r="AC2851" s="73">
        <v>0</v>
      </c>
      <c r="AD2851" s="73">
        <v>1</v>
      </c>
      <c r="AE2851" s="1" t="s">
        <v>3412</v>
      </c>
      <c r="AF2851" s="1" t="s">
        <v>1450</v>
      </c>
      <c r="AG2851" s="1" t="s">
        <v>1585</v>
      </c>
      <c r="AI2851" s="2" t="str">
        <f>INDEX('ISO2-ISO3'!$D$1:$D$249, MATCH($N2851, 'ISO2-ISO3'!$C$1:$C$249, 0))</f>
        <v>CHN</v>
      </c>
      <c r="AJ2851" s="2" t="str">
        <f>INDEX('WB Country Groups'!$C$2:$C$219, MATCH($AI2851, 'WB Country Groups'!$B$2:$B$219, 0))</f>
        <v>East Asia &amp; Pacific</v>
      </c>
    </row>
    <row r="2852" spans="1:36">
      <c r="A2852" s="70">
        <v>45169</v>
      </c>
      <c r="B2852" s="70">
        <v>45169</v>
      </c>
      <c r="C2852" s="71">
        <v>892400</v>
      </c>
      <c r="D2852" s="1" t="s">
        <v>12142</v>
      </c>
      <c r="E2852" s="71">
        <v>9743202</v>
      </c>
      <c r="G2852" s="1" t="s">
        <v>12143</v>
      </c>
      <c r="H2852" s="72" t="s">
        <v>12144</v>
      </c>
      <c r="I2852" s="1" t="s">
        <v>12145</v>
      </c>
      <c r="J2852" s="73">
        <v>0.65</v>
      </c>
      <c r="K2852" s="73">
        <v>0.3</v>
      </c>
      <c r="L2852" s="73">
        <v>0.06</v>
      </c>
      <c r="M2852" s="1">
        <v>0.2</v>
      </c>
      <c r="N2852" s="1" t="s">
        <v>975</v>
      </c>
      <c r="O2852" s="1" t="s">
        <v>1499</v>
      </c>
      <c r="P2852" s="1">
        <v>30202030</v>
      </c>
      <c r="Q2852" s="73">
        <v>6554141037</v>
      </c>
      <c r="R2852" s="74">
        <v>16.66</v>
      </c>
      <c r="S2852" s="1" t="s">
        <v>3323</v>
      </c>
      <c r="T2852" s="75">
        <v>7.2785000000000002</v>
      </c>
      <c r="U2852" s="76">
        <v>900119445.02098</v>
      </c>
      <c r="V2852" s="77">
        <v>900119445.02098</v>
      </c>
      <c r="W2852" s="77">
        <v>14977914141.782101</v>
      </c>
      <c r="X2852" s="76">
        <v>1.4110891762E-3</v>
      </c>
      <c r="Y2852" s="71">
        <v>1</v>
      </c>
      <c r="Z2852" s="71">
        <v>0</v>
      </c>
      <c r="AA2852" s="71">
        <v>0</v>
      </c>
      <c r="AB2852" s="71">
        <v>0</v>
      </c>
      <c r="AC2852" s="73">
        <v>1</v>
      </c>
      <c r="AD2852" s="73">
        <v>0</v>
      </c>
      <c r="AE2852" s="1" t="s">
        <v>3412</v>
      </c>
      <c r="AF2852" s="1" t="s">
        <v>1450</v>
      </c>
      <c r="AG2852" s="1" t="s">
        <v>1585</v>
      </c>
      <c r="AI2852" s="2" t="str">
        <f>INDEX('ISO2-ISO3'!$D$1:$D$249, MATCH($N2852, 'ISO2-ISO3'!$C$1:$C$249, 0))</f>
        <v>CHN</v>
      </c>
      <c r="AJ2852" s="2" t="str">
        <f>INDEX('WB Country Groups'!$C$2:$C$219, MATCH($AI2852, 'WB Country Groups'!$B$2:$B$219, 0))</f>
        <v>East Asia &amp; Pacific</v>
      </c>
    </row>
    <row r="2853" spans="1:36">
      <c r="A2853" s="70">
        <v>45169</v>
      </c>
      <c r="B2853" s="70">
        <v>45169</v>
      </c>
      <c r="C2853" s="71">
        <v>892400</v>
      </c>
      <c r="D2853" s="1" t="s">
        <v>12146</v>
      </c>
      <c r="E2853" s="71">
        <v>9744402</v>
      </c>
      <c r="G2853" s="1" t="s">
        <v>12147</v>
      </c>
      <c r="H2853" s="72" t="s">
        <v>12148</v>
      </c>
      <c r="I2853" s="1" t="s">
        <v>12149</v>
      </c>
      <c r="J2853" s="73">
        <v>0.65</v>
      </c>
      <c r="K2853" s="73">
        <v>0.3</v>
      </c>
      <c r="L2853" s="73">
        <v>0.06</v>
      </c>
      <c r="M2853" s="1">
        <v>0.2</v>
      </c>
      <c r="N2853" s="1" t="s">
        <v>975</v>
      </c>
      <c r="O2853" s="1" t="s">
        <v>1474</v>
      </c>
      <c r="P2853" s="1">
        <v>45201020</v>
      </c>
      <c r="Q2853" s="73">
        <v>800961788</v>
      </c>
      <c r="R2853" s="74">
        <v>114.62</v>
      </c>
      <c r="S2853" s="1" t="s">
        <v>3323</v>
      </c>
      <c r="T2853" s="75">
        <v>7.2785000000000002</v>
      </c>
      <c r="U2853" s="76">
        <v>756800770.547997</v>
      </c>
      <c r="V2853" s="77">
        <v>756800770.547997</v>
      </c>
      <c r="W2853" s="77">
        <v>12593103089.1553</v>
      </c>
      <c r="X2853" s="76">
        <v>1.1864129608999999E-3</v>
      </c>
      <c r="Y2853" s="71">
        <v>0</v>
      </c>
      <c r="Z2853" s="71">
        <v>1</v>
      </c>
      <c r="AA2853" s="71">
        <v>0</v>
      </c>
      <c r="AB2853" s="71">
        <v>0</v>
      </c>
      <c r="AC2853" s="73">
        <v>0</v>
      </c>
      <c r="AD2853" s="73">
        <v>1</v>
      </c>
      <c r="AE2853" s="1" t="s">
        <v>3412</v>
      </c>
      <c r="AF2853" s="1" t="s">
        <v>1450</v>
      </c>
      <c r="AG2853" s="1" t="s">
        <v>1585</v>
      </c>
      <c r="AI2853" s="2" t="str">
        <f>INDEX('ISO2-ISO3'!$D$1:$D$249, MATCH($N2853, 'ISO2-ISO3'!$C$1:$C$249, 0))</f>
        <v>CHN</v>
      </c>
      <c r="AJ2853" s="2" t="str">
        <f>INDEX('WB Country Groups'!$C$2:$C$219, MATCH($AI2853, 'WB Country Groups'!$B$2:$B$219, 0))</f>
        <v>East Asia &amp; Pacific</v>
      </c>
    </row>
    <row r="2854" spans="1:36">
      <c r="A2854" s="70">
        <v>45169</v>
      </c>
      <c r="B2854" s="70">
        <v>45169</v>
      </c>
      <c r="C2854" s="71">
        <v>892400</v>
      </c>
      <c r="D2854" s="1" t="s">
        <v>12150</v>
      </c>
      <c r="E2854" s="71">
        <v>9745902</v>
      </c>
      <c r="G2854" s="1" t="s">
        <v>12151</v>
      </c>
      <c r="H2854" s="72" t="s">
        <v>12152</v>
      </c>
      <c r="I2854" s="1" t="s">
        <v>12153</v>
      </c>
      <c r="J2854" s="73">
        <v>0.5</v>
      </c>
      <c r="K2854" s="73">
        <v>0.3</v>
      </c>
      <c r="L2854" s="73">
        <v>0.06</v>
      </c>
      <c r="M2854" s="1">
        <v>0.2</v>
      </c>
      <c r="N2854" s="1" t="s">
        <v>975</v>
      </c>
      <c r="O2854" s="1" t="s">
        <v>1474</v>
      </c>
      <c r="P2854" s="1">
        <v>45301020</v>
      </c>
      <c r="Q2854" s="73">
        <v>512772787</v>
      </c>
      <c r="R2854" s="74">
        <v>35.72</v>
      </c>
      <c r="S2854" s="1" t="s">
        <v>3323</v>
      </c>
      <c r="T2854" s="75">
        <v>7.2785000000000002</v>
      </c>
      <c r="U2854" s="76">
        <v>150989164.95135</v>
      </c>
      <c r="V2854" s="77">
        <v>150989164.95135</v>
      </c>
      <c r="W2854" s="77">
        <v>2512447388.49963</v>
      </c>
      <c r="X2854" s="76">
        <v>2.3670100400000001E-4</v>
      </c>
      <c r="Y2854" s="71">
        <v>0</v>
      </c>
      <c r="Z2854" s="71">
        <v>1</v>
      </c>
      <c r="AA2854" s="71">
        <v>0</v>
      </c>
      <c r="AB2854" s="71">
        <v>0</v>
      </c>
      <c r="AC2854" s="73">
        <v>0</v>
      </c>
      <c r="AD2854" s="73">
        <v>1</v>
      </c>
      <c r="AE2854" s="1" t="s">
        <v>3412</v>
      </c>
      <c r="AF2854" s="1" t="s">
        <v>1450</v>
      </c>
      <c r="AG2854" s="1" t="s">
        <v>1585</v>
      </c>
      <c r="AI2854" s="2" t="str">
        <f>INDEX('ISO2-ISO3'!$D$1:$D$249, MATCH($N2854, 'ISO2-ISO3'!$C$1:$C$249, 0))</f>
        <v>CHN</v>
      </c>
      <c r="AJ2854" s="2" t="str">
        <f>INDEX('WB Country Groups'!$C$2:$C$219, MATCH($AI2854, 'WB Country Groups'!$B$2:$B$219, 0))</f>
        <v>East Asia &amp; Pacific</v>
      </c>
    </row>
    <row r="2855" spans="1:36">
      <c r="A2855" s="70">
        <v>45169</v>
      </c>
      <c r="B2855" s="70">
        <v>45169</v>
      </c>
      <c r="C2855" s="71">
        <v>892400</v>
      </c>
      <c r="D2855" s="1" t="s">
        <v>12154</v>
      </c>
      <c r="E2855" s="71">
        <v>9757301</v>
      </c>
      <c r="G2855" s="1" t="s">
        <v>12155</v>
      </c>
      <c r="H2855" s="72" t="s">
        <v>12156</v>
      </c>
      <c r="I2855" s="1" t="s">
        <v>12157</v>
      </c>
      <c r="J2855" s="73">
        <v>0.8</v>
      </c>
      <c r="K2855" s="73">
        <v>0.8</v>
      </c>
      <c r="L2855" s="73">
        <v>0.8</v>
      </c>
      <c r="M2855" s="1">
        <v>1</v>
      </c>
      <c r="N2855" s="1" t="s">
        <v>1324</v>
      </c>
      <c r="O2855" s="1" t="s">
        <v>1462</v>
      </c>
      <c r="P2855" s="1">
        <v>15103020</v>
      </c>
      <c r="Q2855" s="73">
        <v>382270872</v>
      </c>
      <c r="R2855" s="74">
        <v>23.28</v>
      </c>
      <c r="S2855" s="1" t="s">
        <v>1468</v>
      </c>
      <c r="T2855" s="75">
        <v>0.88324999999999998</v>
      </c>
      <c r="U2855" s="76">
        <v>8060472935.3274803</v>
      </c>
      <c r="V2855" s="77">
        <v>8060472935.3274803</v>
      </c>
      <c r="W2855" s="77">
        <v>10075591169.159401</v>
      </c>
      <c r="X2855" s="76">
        <v>1.26361519877E-2</v>
      </c>
      <c r="Y2855" s="71">
        <v>0</v>
      </c>
      <c r="Z2855" s="71">
        <v>1</v>
      </c>
      <c r="AA2855" s="71">
        <v>0</v>
      </c>
      <c r="AB2855" s="71">
        <v>0</v>
      </c>
      <c r="AC2855" s="73">
        <v>0</v>
      </c>
      <c r="AD2855" s="73">
        <v>1</v>
      </c>
      <c r="AE2855" s="1" t="s">
        <v>1469</v>
      </c>
      <c r="AF2855" s="1" t="s">
        <v>1470</v>
      </c>
      <c r="AG2855" s="1" t="s">
        <v>1451</v>
      </c>
      <c r="AI2855" s="2" t="str">
        <f>INDEX('ISO2-ISO3'!$D$1:$D$249, MATCH($N2855, 'ISO2-ISO3'!$C$1:$C$249, 0))</f>
        <v>CHE</v>
      </c>
      <c r="AJ2855" s="2" t="str">
        <f>INDEX('WB Country Groups'!$C$2:$C$219, MATCH($AI2855, 'WB Country Groups'!$B$2:$B$219, 0))</f>
        <v>Europe &amp; Central Asia</v>
      </c>
    </row>
    <row r="2856" spans="1:36">
      <c r="A2856" s="70">
        <v>45169</v>
      </c>
      <c r="B2856" s="70">
        <v>45169</v>
      </c>
      <c r="C2856" s="71">
        <v>892400</v>
      </c>
      <c r="D2856" s="1" t="s">
        <v>12158</v>
      </c>
      <c r="E2856" s="71">
        <v>9766602</v>
      </c>
      <c r="G2856" s="1" t="s">
        <v>12159</v>
      </c>
      <c r="H2856" s="72" t="s">
        <v>12160</v>
      </c>
      <c r="I2856" s="1" t="s">
        <v>12161</v>
      </c>
      <c r="J2856" s="73">
        <v>0.55000000000000004</v>
      </c>
      <c r="K2856" s="73">
        <v>0.3</v>
      </c>
      <c r="L2856" s="73">
        <v>0.06</v>
      </c>
      <c r="M2856" s="1">
        <v>0.2</v>
      </c>
      <c r="N2856" s="1" t="s">
        <v>975</v>
      </c>
      <c r="O2856" s="1" t="s">
        <v>1455</v>
      </c>
      <c r="P2856" s="1">
        <v>25301030</v>
      </c>
      <c r="Q2856" s="73">
        <v>2614694040</v>
      </c>
      <c r="R2856" s="74">
        <v>12.4</v>
      </c>
      <c r="S2856" s="1" t="s">
        <v>3323</v>
      </c>
      <c r="T2856" s="75">
        <v>7.2785000000000002</v>
      </c>
      <c r="U2856" s="76">
        <v>267271053.89297199</v>
      </c>
      <c r="V2856" s="77">
        <v>267271053.89297199</v>
      </c>
      <c r="W2856" s="77">
        <v>4447368535.2939596</v>
      </c>
      <c r="X2856" s="76">
        <v>4.1899249409999999E-4</v>
      </c>
      <c r="Y2856" s="71">
        <v>1</v>
      </c>
      <c r="Z2856" s="71">
        <v>0</v>
      </c>
      <c r="AA2856" s="71">
        <v>0</v>
      </c>
      <c r="AB2856" s="71">
        <v>0</v>
      </c>
      <c r="AC2856" s="73">
        <v>0.35</v>
      </c>
      <c r="AD2856" s="73">
        <v>0.65</v>
      </c>
      <c r="AE2856" s="1" t="s">
        <v>3412</v>
      </c>
      <c r="AF2856" s="1" t="s">
        <v>1450</v>
      </c>
      <c r="AG2856" s="1" t="s">
        <v>1585</v>
      </c>
      <c r="AI2856" s="2" t="str">
        <f>INDEX('ISO2-ISO3'!$D$1:$D$249, MATCH($N2856, 'ISO2-ISO3'!$C$1:$C$249, 0))</f>
        <v>CHN</v>
      </c>
      <c r="AJ2856" s="2" t="str">
        <f>INDEX('WB Country Groups'!$C$2:$C$219, MATCH($AI2856, 'WB Country Groups'!$B$2:$B$219, 0))</f>
        <v>East Asia &amp; Pacific</v>
      </c>
    </row>
    <row r="2857" spans="1:36">
      <c r="A2857" s="70">
        <v>45169</v>
      </c>
      <c r="B2857" s="70">
        <v>45169</v>
      </c>
      <c r="C2857" s="71">
        <v>892400</v>
      </c>
      <c r="D2857" s="1" t="s">
        <v>12162</v>
      </c>
      <c r="E2857" s="71">
        <v>9768602</v>
      </c>
      <c r="G2857" s="1" t="s">
        <v>12163</v>
      </c>
      <c r="H2857" s="72" t="s">
        <v>12164</v>
      </c>
      <c r="I2857" s="1" t="s">
        <v>12165</v>
      </c>
      <c r="J2857" s="73">
        <v>0.55000000000000004</v>
      </c>
      <c r="K2857" s="73">
        <v>0.3</v>
      </c>
      <c r="L2857" s="73">
        <v>0.06</v>
      </c>
      <c r="M2857" s="1">
        <v>0.2</v>
      </c>
      <c r="N2857" s="1" t="s">
        <v>975</v>
      </c>
      <c r="O2857" s="1" t="s">
        <v>1474</v>
      </c>
      <c r="P2857" s="1">
        <v>45103020</v>
      </c>
      <c r="Q2857" s="73">
        <v>416880452</v>
      </c>
      <c r="R2857" s="74">
        <v>109.08</v>
      </c>
      <c r="S2857" s="1" t="s">
        <v>3323</v>
      </c>
      <c r="T2857" s="75">
        <v>7.2785000000000002</v>
      </c>
      <c r="U2857" s="76">
        <v>374857344.54209</v>
      </c>
      <c r="V2857" s="77">
        <v>374857344.54209</v>
      </c>
      <c r="W2857" s="77">
        <v>6237595635.8069696</v>
      </c>
      <c r="X2857" s="76">
        <v>5.8765216600000002E-4</v>
      </c>
      <c r="Y2857" s="71">
        <v>1</v>
      </c>
      <c r="Z2857" s="71">
        <v>0</v>
      </c>
      <c r="AA2857" s="71">
        <v>0</v>
      </c>
      <c r="AB2857" s="71">
        <v>0</v>
      </c>
      <c r="AC2857" s="73">
        <v>0</v>
      </c>
      <c r="AD2857" s="73">
        <v>1</v>
      </c>
      <c r="AE2857" s="1" t="s">
        <v>3412</v>
      </c>
      <c r="AF2857" s="1" t="s">
        <v>1450</v>
      </c>
      <c r="AG2857" s="1" t="s">
        <v>1585</v>
      </c>
      <c r="AI2857" s="2" t="str">
        <f>INDEX('ISO2-ISO3'!$D$1:$D$249, MATCH($N2857, 'ISO2-ISO3'!$C$1:$C$249, 0))</f>
        <v>CHN</v>
      </c>
      <c r="AJ2857" s="2" t="str">
        <f>INDEX('WB Country Groups'!$C$2:$C$219, MATCH($AI2857, 'WB Country Groups'!$B$2:$B$219, 0))</f>
        <v>East Asia &amp; Pacific</v>
      </c>
    </row>
    <row r="2858" spans="1:36">
      <c r="A2858" s="70">
        <v>45169</v>
      </c>
      <c r="B2858" s="70">
        <v>45169</v>
      </c>
      <c r="C2858" s="71">
        <v>892400</v>
      </c>
      <c r="D2858" s="1" t="s">
        <v>12166</v>
      </c>
      <c r="E2858" s="71">
        <v>9768702</v>
      </c>
      <c r="G2858" s="1" t="s">
        <v>12167</v>
      </c>
      <c r="H2858" s="72" t="s">
        <v>12168</v>
      </c>
      <c r="I2858" s="1" t="s">
        <v>12169</v>
      </c>
      <c r="J2858" s="73">
        <v>0.45</v>
      </c>
      <c r="K2858" s="73">
        <v>0.3</v>
      </c>
      <c r="L2858" s="73">
        <v>0.06</v>
      </c>
      <c r="M2858" s="1">
        <v>0.2</v>
      </c>
      <c r="N2858" s="1" t="s">
        <v>975</v>
      </c>
      <c r="O2858" s="1" t="s">
        <v>1447</v>
      </c>
      <c r="P2858" s="1">
        <v>35202010</v>
      </c>
      <c r="Q2858" s="73">
        <v>523584000</v>
      </c>
      <c r="R2858" s="74">
        <v>31.96</v>
      </c>
      <c r="S2858" s="1" t="s">
        <v>3323</v>
      </c>
      <c r="T2858" s="75">
        <v>7.2785000000000002</v>
      </c>
      <c r="U2858" s="76">
        <v>137943900.30913001</v>
      </c>
      <c r="V2858" s="77">
        <v>137943900.30913001</v>
      </c>
      <c r="W2858" s="77">
        <v>2295375248.9643602</v>
      </c>
      <c r="X2858" s="76">
        <v>2.1625034959999999E-4</v>
      </c>
      <c r="Y2858" s="71">
        <v>0</v>
      </c>
      <c r="Z2858" s="71">
        <v>1</v>
      </c>
      <c r="AA2858" s="71">
        <v>0</v>
      </c>
      <c r="AB2858" s="71">
        <v>0</v>
      </c>
      <c r="AC2858" s="73">
        <v>0</v>
      </c>
      <c r="AD2858" s="73">
        <v>1</v>
      </c>
      <c r="AE2858" s="1" t="s">
        <v>3412</v>
      </c>
      <c r="AF2858" s="1" t="s">
        <v>1450</v>
      </c>
      <c r="AG2858" s="1" t="s">
        <v>1585</v>
      </c>
      <c r="AI2858" s="2" t="str">
        <f>INDEX('ISO2-ISO3'!$D$1:$D$249, MATCH($N2858, 'ISO2-ISO3'!$C$1:$C$249, 0))</f>
        <v>CHN</v>
      </c>
      <c r="AJ2858" s="2" t="str">
        <f>INDEX('WB Country Groups'!$C$2:$C$219, MATCH($AI2858, 'WB Country Groups'!$B$2:$B$219, 0))</f>
        <v>East Asia &amp; Pacific</v>
      </c>
    </row>
    <row r="2859" spans="1:36">
      <c r="A2859" s="70">
        <v>45169</v>
      </c>
      <c r="B2859" s="70">
        <v>45169</v>
      </c>
      <c r="C2859" s="71">
        <v>892400</v>
      </c>
      <c r="D2859" s="1" t="s">
        <v>12170</v>
      </c>
      <c r="E2859" s="71">
        <v>9769402</v>
      </c>
      <c r="G2859" s="1" t="s">
        <v>12171</v>
      </c>
      <c r="H2859" s="72" t="s">
        <v>12172</v>
      </c>
      <c r="I2859" s="1" t="s">
        <v>12173</v>
      </c>
      <c r="J2859" s="73">
        <v>0.65</v>
      </c>
      <c r="K2859" s="73">
        <v>0.3</v>
      </c>
      <c r="L2859" s="73">
        <v>0.06</v>
      </c>
      <c r="M2859" s="1">
        <v>0.2</v>
      </c>
      <c r="N2859" s="1" t="s">
        <v>975</v>
      </c>
      <c r="O2859" s="1" t="s">
        <v>1467</v>
      </c>
      <c r="P2859" s="1">
        <v>20104010</v>
      </c>
      <c r="Q2859" s="73">
        <v>1485190984</v>
      </c>
      <c r="R2859" s="74">
        <v>99.75</v>
      </c>
      <c r="S2859" s="1" t="s">
        <v>3323</v>
      </c>
      <c r="T2859" s="75">
        <v>7.2785000000000002</v>
      </c>
      <c r="U2859" s="76">
        <v>1221249988.21735</v>
      </c>
      <c r="V2859" s="77">
        <v>1221249988.21735</v>
      </c>
      <c r="W2859" s="77">
        <v>20321500185.728802</v>
      </c>
      <c r="X2859" s="76">
        <v>1.9145155117E-3</v>
      </c>
      <c r="Y2859" s="71">
        <v>1</v>
      </c>
      <c r="Z2859" s="71">
        <v>0</v>
      </c>
      <c r="AA2859" s="71">
        <v>0</v>
      </c>
      <c r="AB2859" s="71">
        <v>0</v>
      </c>
      <c r="AC2859" s="73">
        <v>0</v>
      </c>
      <c r="AD2859" s="73">
        <v>1</v>
      </c>
      <c r="AE2859" s="1" t="s">
        <v>3412</v>
      </c>
      <c r="AF2859" s="1" t="s">
        <v>1450</v>
      </c>
      <c r="AG2859" s="1" t="s">
        <v>1585</v>
      </c>
      <c r="AI2859" s="2" t="str">
        <f>INDEX('ISO2-ISO3'!$D$1:$D$249, MATCH($N2859, 'ISO2-ISO3'!$C$1:$C$249, 0))</f>
        <v>CHN</v>
      </c>
      <c r="AJ2859" s="2" t="str">
        <f>INDEX('WB Country Groups'!$C$2:$C$219, MATCH($AI2859, 'WB Country Groups'!$B$2:$B$219, 0))</f>
        <v>East Asia &amp; Pacific</v>
      </c>
    </row>
    <row r="2860" spans="1:36">
      <c r="A2860" s="70">
        <v>45169</v>
      </c>
      <c r="B2860" s="70">
        <v>45169</v>
      </c>
      <c r="C2860" s="71">
        <v>892400</v>
      </c>
      <c r="D2860" s="1" t="s">
        <v>12174</v>
      </c>
      <c r="E2860" s="71">
        <v>9770602</v>
      </c>
      <c r="G2860" s="1" t="s">
        <v>12175</v>
      </c>
      <c r="H2860" s="72" t="s">
        <v>12176</v>
      </c>
      <c r="I2860" s="1" t="s">
        <v>12177</v>
      </c>
      <c r="J2860" s="73">
        <v>0.45</v>
      </c>
      <c r="K2860" s="73">
        <v>0.3</v>
      </c>
      <c r="L2860" s="73">
        <v>0.06</v>
      </c>
      <c r="M2860" s="1">
        <v>0.2</v>
      </c>
      <c r="N2860" s="1" t="s">
        <v>975</v>
      </c>
      <c r="O2860" s="1" t="s">
        <v>1462</v>
      </c>
      <c r="P2860" s="1">
        <v>15101010</v>
      </c>
      <c r="Q2860" s="73">
        <v>502646510</v>
      </c>
      <c r="R2860" s="74">
        <v>60.86</v>
      </c>
      <c r="S2860" s="1" t="s">
        <v>3323</v>
      </c>
      <c r="T2860" s="75">
        <v>7.2785000000000002</v>
      </c>
      <c r="U2860" s="76">
        <v>252176134.63158599</v>
      </c>
      <c r="V2860" s="77">
        <v>252176134.63158599</v>
      </c>
      <c r="W2860" s="77">
        <v>4196190310.0875101</v>
      </c>
      <c r="X2860" s="76">
        <v>3.9532865999999999E-4</v>
      </c>
      <c r="Y2860" s="71">
        <v>0</v>
      </c>
      <c r="Z2860" s="71">
        <v>1</v>
      </c>
      <c r="AA2860" s="71">
        <v>0</v>
      </c>
      <c r="AB2860" s="71">
        <v>0</v>
      </c>
      <c r="AC2860" s="73">
        <v>0</v>
      </c>
      <c r="AD2860" s="73">
        <v>1</v>
      </c>
      <c r="AE2860" s="1" t="s">
        <v>3412</v>
      </c>
      <c r="AF2860" s="1" t="s">
        <v>1450</v>
      </c>
      <c r="AG2860" s="1" t="s">
        <v>1585</v>
      </c>
      <c r="AI2860" s="2" t="str">
        <f>INDEX('ISO2-ISO3'!$D$1:$D$249, MATCH($N2860, 'ISO2-ISO3'!$C$1:$C$249, 0))</f>
        <v>CHN</v>
      </c>
      <c r="AJ2860" s="2" t="str">
        <f>INDEX('WB Country Groups'!$C$2:$C$219, MATCH($AI2860, 'WB Country Groups'!$B$2:$B$219, 0))</f>
        <v>East Asia &amp; Pacific</v>
      </c>
    </row>
    <row r="2861" spans="1:36">
      <c r="A2861" s="70">
        <v>45169</v>
      </c>
      <c r="B2861" s="70">
        <v>45169</v>
      </c>
      <c r="C2861" s="71">
        <v>892400</v>
      </c>
      <c r="D2861" s="1" t="s">
        <v>12178</v>
      </c>
      <c r="E2861" s="71">
        <v>9773402</v>
      </c>
      <c r="G2861" s="1" t="s">
        <v>12179</v>
      </c>
      <c r="H2861" s="72" t="s">
        <v>12180</v>
      </c>
      <c r="I2861" s="1" t="s">
        <v>12181</v>
      </c>
      <c r="J2861" s="73">
        <v>0.6</v>
      </c>
      <c r="K2861" s="73">
        <v>0.3</v>
      </c>
      <c r="L2861" s="73">
        <v>0.06</v>
      </c>
      <c r="M2861" s="1">
        <v>0.2</v>
      </c>
      <c r="N2861" s="1" t="s">
        <v>975</v>
      </c>
      <c r="O2861" s="1" t="s">
        <v>1474</v>
      </c>
      <c r="P2861" s="1">
        <v>45203015</v>
      </c>
      <c r="Q2861" s="73">
        <v>1916497371</v>
      </c>
      <c r="R2861" s="74">
        <v>32.11</v>
      </c>
      <c r="S2861" s="1" t="s">
        <v>3323</v>
      </c>
      <c r="T2861" s="75">
        <v>7.2785000000000002</v>
      </c>
      <c r="U2861" s="76">
        <v>507291864.39082199</v>
      </c>
      <c r="V2861" s="77">
        <v>507291864.39082199</v>
      </c>
      <c r="W2861" s="77">
        <v>8441295243.3143101</v>
      </c>
      <c r="X2861" s="76">
        <v>7.952656317E-4</v>
      </c>
      <c r="Y2861" s="71">
        <v>1</v>
      </c>
      <c r="Z2861" s="71">
        <v>0</v>
      </c>
      <c r="AA2861" s="71">
        <v>0</v>
      </c>
      <c r="AB2861" s="71">
        <v>0</v>
      </c>
      <c r="AC2861" s="73">
        <v>0</v>
      </c>
      <c r="AD2861" s="73">
        <v>1</v>
      </c>
      <c r="AE2861" s="1" t="s">
        <v>3412</v>
      </c>
      <c r="AF2861" s="1" t="s">
        <v>1450</v>
      </c>
      <c r="AG2861" s="1" t="s">
        <v>1585</v>
      </c>
      <c r="AI2861" s="2" t="str">
        <f>INDEX('ISO2-ISO3'!$D$1:$D$249, MATCH($N2861, 'ISO2-ISO3'!$C$1:$C$249, 0))</f>
        <v>CHN</v>
      </c>
      <c r="AJ2861" s="2" t="str">
        <f>INDEX('WB Country Groups'!$C$2:$C$219, MATCH($AI2861, 'WB Country Groups'!$B$2:$B$219, 0))</f>
        <v>East Asia &amp; Pacific</v>
      </c>
    </row>
    <row r="2862" spans="1:36">
      <c r="A2862" s="70">
        <v>45169</v>
      </c>
      <c r="B2862" s="70">
        <v>45169</v>
      </c>
      <c r="C2862" s="71">
        <v>892400</v>
      </c>
      <c r="D2862" s="1" t="s">
        <v>12182</v>
      </c>
      <c r="E2862" s="71">
        <v>9775102</v>
      </c>
      <c r="G2862" s="1" t="s">
        <v>12183</v>
      </c>
      <c r="H2862" s="72" t="s">
        <v>12184</v>
      </c>
      <c r="I2862" s="1" t="s">
        <v>12185</v>
      </c>
      <c r="J2862" s="73">
        <v>0.55000000000000004</v>
      </c>
      <c r="K2862" s="73">
        <v>0.3</v>
      </c>
      <c r="L2862" s="73">
        <v>0.06</v>
      </c>
      <c r="M2862" s="1">
        <v>0.2</v>
      </c>
      <c r="N2862" s="1" t="s">
        <v>975</v>
      </c>
      <c r="O2862" s="1" t="s">
        <v>1447</v>
      </c>
      <c r="P2862" s="1">
        <v>35101010</v>
      </c>
      <c r="Q2862" s="73">
        <v>807710386</v>
      </c>
      <c r="R2862" s="74">
        <v>21.39</v>
      </c>
      <c r="S2862" s="1" t="s">
        <v>3323</v>
      </c>
      <c r="T2862" s="75">
        <v>7.2785000000000002</v>
      </c>
      <c r="U2862" s="76">
        <v>142421585.40803701</v>
      </c>
      <c r="V2862" s="77">
        <v>142421585.40803701</v>
      </c>
      <c r="W2862" s="77">
        <v>2369883563.76231</v>
      </c>
      <c r="X2862" s="76">
        <v>2.2326987679999999E-4</v>
      </c>
      <c r="Y2862" s="71">
        <v>0</v>
      </c>
      <c r="Z2862" s="71">
        <v>1</v>
      </c>
      <c r="AA2862" s="71">
        <v>0</v>
      </c>
      <c r="AB2862" s="71">
        <v>0</v>
      </c>
      <c r="AC2862" s="73">
        <v>0</v>
      </c>
      <c r="AD2862" s="73">
        <v>1</v>
      </c>
      <c r="AE2862" s="1" t="s">
        <v>3412</v>
      </c>
      <c r="AF2862" s="1" t="s">
        <v>1450</v>
      </c>
      <c r="AG2862" s="1" t="s">
        <v>1585</v>
      </c>
      <c r="AI2862" s="2" t="str">
        <f>INDEX('ISO2-ISO3'!$D$1:$D$249, MATCH($N2862, 'ISO2-ISO3'!$C$1:$C$249, 0))</f>
        <v>CHN</v>
      </c>
      <c r="AJ2862" s="2" t="str">
        <f>INDEX('WB Country Groups'!$C$2:$C$219, MATCH($AI2862, 'WB Country Groups'!$B$2:$B$219, 0))</f>
        <v>East Asia &amp; Pacific</v>
      </c>
    </row>
    <row r="2863" spans="1:36">
      <c r="A2863" s="70">
        <v>45169</v>
      </c>
      <c r="B2863" s="70">
        <v>45169</v>
      </c>
      <c r="C2863" s="71">
        <v>892400</v>
      </c>
      <c r="D2863" s="1" t="s">
        <v>12186</v>
      </c>
      <c r="E2863" s="71">
        <v>9776002</v>
      </c>
      <c r="G2863" s="1" t="s">
        <v>12187</v>
      </c>
      <c r="H2863" s="72" t="s">
        <v>12188</v>
      </c>
      <c r="I2863" s="1" t="s">
        <v>12189</v>
      </c>
      <c r="J2863" s="73">
        <v>0.7</v>
      </c>
      <c r="K2863" s="73">
        <v>0.3</v>
      </c>
      <c r="L2863" s="73">
        <v>0.06</v>
      </c>
      <c r="M2863" s="1">
        <v>0.2</v>
      </c>
      <c r="N2863" s="1" t="s">
        <v>975</v>
      </c>
      <c r="O2863" s="1" t="s">
        <v>1467</v>
      </c>
      <c r="P2863" s="1">
        <v>20104010</v>
      </c>
      <c r="Q2863" s="73">
        <v>1862319056</v>
      </c>
      <c r="R2863" s="74">
        <v>15.84</v>
      </c>
      <c r="S2863" s="1" t="s">
        <v>3323</v>
      </c>
      <c r="T2863" s="75">
        <v>7.2785000000000002</v>
      </c>
      <c r="U2863" s="76">
        <v>243174834.21342301</v>
      </c>
      <c r="V2863" s="77">
        <v>243174834.21342301</v>
      </c>
      <c r="W2863" s="77">
        <v>4046409405.3715901</v>
      </c>
      <c r="X2863" s="76">
        <v>3.8121760219999998E-4</v>
      </c>
      <c r="Y2863" s="71">
        <v>0</v>
      </c>
      <c r="Z2863" s="71">
        <v>1</v>
      </c>
      <c r="AA2863" s="71">
        <v>0</v>
      </c>
      <c r="AB2863" s="71">
        <v>0</v>
      </c>
      <c r="AC2863" s="73">
        <v>0</v>
      </c>
      <c r="AD2863" s="73">
        <v>1</v>
      </c>
      <c r="AE2863" s="1" t="s">
        <v>3412</v>
      </c>
      <c r="AF2863" s="1" t="s">
        <v>1450</v>
      </c>
      <c r="AG2863" s="1" t="s">
        <v>1585</v>
      </c>
      <c r="AI2863" s="2" t="str">
        <f>INDEX('ISO2-ISO3'!$D$1:$D$249, MATCH($N2863, 'ISO2-ISO3'!$C$1:$C$249, 0))</f>
        <v>CHN</v>
      </c>
      <c r="AJ2863" s="2" t="str">
        <f>INDEX('WB Country Groups'!$C$2:$C$219, MATCH($AI2863, 'WB Country Groups'!$B$2:$B$219, 0))</f>
        <v>East Asia &amp; Pacific</v>
      </c>
    </row>
    <row r="2864" spans="1:36">
      <c r="A2864" s="70">
        <v>45169</v>
      </c>
      <c r="B2864" s="70">
        <v>45169</v>
      </c>
      <c r="C2864" s="71">
        <v>892400</v>
      </c>
      <c r="D2864" s="1" t="s">
        <v>12190</v>
      </c>
      <c r="E2864" s="71">
        <v>9776702</v>
      </c>
      <c r="G2864" s="1" t="s">
        <v>12191</v>
      </c>
      <c r="H2864" s="72" t="s">
        <v>12192</v>
      </c>
      <c r="I2864" s="1" t="s">
        <v>12193</v>
      </c>
      <c r="J2864" s="73">
        <v>0.5</v>
      </c>
      <c r="K2864" s="73">
        <v>0.3</v>
      </c>
      <c r="L2864" s="73">
        <v>0.06</v>
      </c>
      <c r="M2864" s="1">
        <v>0.2</v>
      </c>
      <c r="N2864" s="1" t="s">
        <v>975</v>
      </c>
      <c r="O2864" s="1" t="s">
        <v>1447</v>
      </c>
      <c r="P2864" s="1">
        <v>35202010</v>
      </c>
      <c r="Q2864" s="73">
        <v>417467045</v>
      </c>
      <c r="R2864" s="74">
        <v>49.43</v>
      </c>
      <c r="S2864" s="1" t="s">
        <v>3323</v>
      </c>
      <c r="T2864" s="75">
        <v>7.2785000000000002</v>
      </c>
      <c r="U2864" s="76">
        <v>170106994.85622001</v>
      </c>
      <c r="V2864" s="77">
        <v>170106994.85622001</v>
      </c>
      <c r="W2864" s="77">
        <v>2830566518.6620402</v>
      </c>
      <c r="X2864" s="76">
        <v>2.6667142960000001E-4</v>
      </c>
      <c r="Y2864" s="71">
        <v>0</v>
      </c>
      <c r="Z2864" s="71">
        <v>1</v>
      </c>
      <c r="AA2864" s="71">
        <v>0</v>
      </c>
      <c r="AB2864" s="71">
        <v>0</v>
      </c>
      <c r="AC2864" s="73">
        <v>0</v>
      </c>
      <c r="AD2864" s="73">
        <v>1</v>
      </c>
      <c r="AE2864" s="1" t="s">
        <v>3412</v>
      </c>
      <c r="AF2864" s="1" t="s">
        <v>1450</v>
      </c>
      <c r="AG2864" s="1" t="s">
        <v>1585</v>
      </c>
      <c r="AI2864" s="2" t="str">
        <f>INDEX('ISO2-ISO3'!$D$1:$D$249, MATCH($N2864, 'ISO2-ISO3'!$C$1:$C$249, 0))</f>
        <v>CHN</v>
      </c>
      <c r="AJ2864" s="2" t="str">
        <f>INDEX('WB Country Groups'!$C$2:$C$219, MATCH($AI2864, 'WB Country Groups'!$B$2:$B$219, 0))</f>
        <v>East Asia &amp; Pacific</v>
      </c>
    </row>
    <row r="2865" spans="1:36">
      <c r="A2865" s="70">
        <v>45169</v>
      </c>
      <c r="B2865" s="70">
        <v>45169</v>
      </c>
      <c r="C2865" s="71">
        <v>892400</v>
      </c>
      <c r="D2865" s="1" t="s">
        <v>12194</v>
      </c>
      <c r="E2865" s="71">
        <v>9778702</v>
      </c>
      <c r="G2865" s="1" t="s">
        <v>12195</v>
      </c>
      <c r="H2865" s="72" t="s">
        <v>12196</v>
      </c>
      <c r="I2865" s="1" t="s">
        <v>12197</v>
      </c>
      <c r="J2865" s="73">
        <v>0.6</v>
      </c>
      <c r="K2865" s="73">
        <v>0.3</v>
      </c>
      <c r="L2865" s="73">
        <v>0.06</v>
      </c>
      <c r="M2865" s="1">
        <v>0.2</v>
      </c>
      <c r="N2865" s="1" t="s">
        <v>975</v>
      </c>
      <c r="O2865" s="1" t="s">
        <v>1474</v>
      </c>
      <c r="P2865" s="1">
        <v>45103010</v>
      </c>
      <c r="Q2865" s="73">
        <v>665814309</v>
      </c>
      <c r="R2865" s="74">
        <v>30.16</v>
      </c>
      <c r="S2865" s="1" t="s">
        <v>3323</v>
      </c>
      <c r="T2865" s="75">
        <v>7.2785000000000002</v>
      </c>
      <c r="U2865" s="76">
        <v>165536521.75123999</v>
      </c>
      <c r="V2865" s="77">
        <v>165536521.75123999</v>
      </c>
      <c r="W2865" s="77">
        <v>2754514219.0118198</v>
      </c>
      <c r="X2865" s="76">
        <v>2.5950644149999998E-4</v>
      </c>
      <c r="Y2865" s="71">
        <v>0</v>
      </c>
      <c r="Z2865" s="71">
        <v>1</v>
      </c>
      <c r="AA2865" s="71">
        <v>0</v>
      </c>
      <c r="AB2865" s="71">
        <v>0</v>
      </c>
      <c r="AC2865" s="73">
        <v>0.5</v>
      </c>
      <c r="AD2865" s="73">
        <v>0.5</v>
      </c>
      <c r="AE2865" s="1" t="s">
        <v>3412</v>
      </c>
      <c r="AF2865" s="1" t="s">
        <v>1450</v>
      </c>
      <c r="AG2865" s="1" t="s">
        <v>1585</v>
      </c>
      <c r="AI2865" s="2" t="str">
        <f>INDEX('ISO2-ISO3'!$D$1:$D$249, MATCH($N2865, 'ISO2-ISO3'!$C$1:$C$249, 0))</f>
        <v>CHN</v>
      </c>
      <c r="AJ2865" s="2" t="str">
        <f>INDEX('WB Country Groups'!$C$2:$C$219, MATCH($AI2865, 'WB Country Groups'!$B$2:$B$219, 0))</f>
        <v>East Asia &amp; Pacific</v>
      </c>
    </row>
    <row r="2866" spans="1:36">
      <c r="A2866" s="70">
        <v>45169</v>
      </c>
      <c r="B2866" s="70">
        <v>45169</v>
      </c>
      <c r="C2866" s="71">
        <v>892400</v>
      </c>
      <c r="D2866" s="1" t="s">
        <v>12198</v>
      </c>
      <c r="E2866" s="71">
        <v>9779902</v>
      </c>
      <c r="G2866" s="1" t="s">
        <v>12199</v>
      </c>
      <c r="H2866" s="72" t="s">
        <v>12200</v>
      </c>
      <c r="I2866" s="1" t="s">
        <v>12201</v>
      </c>
      <c r="J2866" s="73">
        <v>0.7</v>
      </c>
      <c r="K2866" s="73">
        <v>0.3</v>
      </c>
      <c r="L2866" s="73">
        <v>0.06</v>
      </c>
      <c r="M2866" s="1">
        <v>0.2</v>
      </c>
      <c r="N2866" s="1" t="s">
        <v>975</v>
      </c>
      <c r="O2866" s="1" t="s">
        <v>1462</v>
      </c>
      <c r="P2866" s="1">
        <v>15101050</v>
      </c>
      <c r="Q2866" s="73">
        <v>516014473</v>
      </c>
      <c r="R2866" s="74">
        <v>47</v>
      </c>
      <c r="S2866" s="1" t="s">
        <v>3323</v>
      </c>
      <c r="T2866" s="75">
        <v>7.2785000000000002</v>
      </c>
      <c r="U2866" s="76">
        <v>199925920.70618901</v>
      </c>
      <c r="V2866" s="77">
        <v>199925920.70618901</v>
      </c>
      <c r="W2866" s="77">
        <v>3326751012.45508</v>
      </c>
      <c r="X2866" s="76">
        <v>3.134176295E-4</v>
      </c>
      <c r="Y2866" s="71">
        <v>0</v>
      </c>
      <c r="Z2866" s="71">
        <v>1</v>
      </c>
      <c r="AA2866" s="71">
        <v>0</v>
      </c>
      <c r="AB2866" s="71">
        <v>0</v>
      </c>
      <c r="AC2866" s="73">
        <v>0</v>
      </c>
      <c r="AD2866" s="73">
        <v>1</v>
      </c>
      <c r="AE2866" s="1" t="s">
        <v>3412</v>
      </c>
      <c r="AF2866" s="1" t="s">
        <v>1450</v>
      </c>
      <c r="AG2866" s="1" t="s">
        <v>1585</v>
      </c>
      <c r="AI2866" s="2" t="str">
        <f>INDEX('ISO2-ISO3'!$D$1:$D$249, MATCH($N2866, 'ISO2-ISO3'!$C$1:$C$249, 0))</f>
        <v>CHN</v>
      </c>
      <c r="AJ2866" s="2" t="str">
        <f>INDEX('WB Country Groups'!$C$2:$C$219, MATCH($AI2866, 'WB Country Groups'!$B$2:$B$219, 0))</f>
        <v>East Asia &amp; Pacific</v>
      </c>
    </row>
    <row r="2867" spans="1:36">
      <c r="A2867" s="70">
        <v>45169</v>
      </c>
      <c r="B2867" s="70">
        <v>45169</v>
      </c>
      <c r="C2867" s="71">
        <v>892400</v>
      </c>
      <c r="D2867" s="1" t="s">
        <v>12202</v>
      </c>
      <c r="E2867" s="71">
        <v>9780102</v>
      </c>
      <c r="G2867" s="1" t="s">
        <v>12203</v>
      </c>
      <c r="H2867" s="72" t="s">
        <v>12204</v>
      </c>
      <c r="I2867" s="1" t="s">
        <v>12205</v>
      </c>
      <c r="J2867" s="73">
        <v>0.55000000000000004</v>
      </c>
      <c r="K2867" s="73">
        <v>0.3</v>
      </c>
      <c r="L2867" s="73">
        <v>0.06</v>
      </c>
      <c r="M2867" s="1">
        <v>0.2</v>
      </c>
      <c r="N2867" s="1" t="s">
        <v>975</v>
      </c>
      <c r="O2867" s="1" t="s">
        <v>1447</v>
      </c>
      <c r="P2867" s="1">
        <v>35201010</v>
      </c>
      <c r="Q2867" s="73">
        <v>1116912345</v>
      </c>
      <c r="R2867" s="74">
        <v>27.87</v>
      </c>
      <c r="S2867" s="1" t="s">
        <v>3323</v>
      </c>
      <c r="T2867" s="75">
        <v>7.2785000000000002</v>
      </c>
      <c r="U2867" s="76">
        <v>256605182.84110701</v>
      </c>
      <c r="V2867" s="77">
        <v>256605182.84110701</v>
      </c>
      <c r="W2867" s="77">
        <v>4269889311.0134101</v>
      </c>
      <c r="X2867" s="76">
        <v>4.0227194080000002E-4</v>
      </c>
      <c r="Y2867" s="71">
        <v>0</v>
      </c>
      <c r="Z2867" s="71">
        <v>1</v>
      </c>
      <c r="AA2867" s="71">
        <v>0</v>
      </c>
      <c r="AB2867" s="71">
        <v>0</v>
      </c>
      <c r="AC2867" s="73">
        <v>0</v>
      </c>
      <c r="AD2867" s="73">
        <v>1</v>
      </c>
      <c r="AE2867" s="1" t="s">
        <v>3412</v>
      </c>
      <c r="AF2867" s="1" t="s">
        <v>1450</v>
      </c>
      <c r="AG2867" s="1" t="s">
        <v>1585</v>
      </c>
      <c r="AI2867" s="2" t="str">
        <f>INDEX('ISO2-ISO3'!$D$1:$D$249, MATCH($N2867, 'ISO2-ISO3'!$C$1:$C$249, 0))</f>
        <v>CHN</v>
      </c>
      <c r="AJ2867" s="2" t="str">
        <f>INDEX('WB Country Groups'!$C$2:$C$219, MATCH($AI2867, 'WB Country Groups'!$B$2:$B$219, 0))</f>
        <v>East Asia &amp; Pacific</v>
      </c>
    </row>
    <row r="2868" spans="1:36">
      <c r="A2868" s="70">
        <v>45169</v>
      </c>
      <c r="B2868" s="70">
        <v>45169</v>
      </c>
      <c r="C2868" s="71">
        <v>892400</v>
      </c>
      <c r="D2868" s="1" t="s">
        <v>12206</v>
      </c>
      <c r="E2868" s="71">
        <v>9781202</v>
      </c>
      <c r="G2868" s="1" t="s">
        <v>12207</v>
      </c>
      <c r="H2868" s="72" t="s">
        <v>12208</v>
      </c>
      <c r="I2868" s="1" t="s">
        <v>12209</v>
      </c>
      <c r="J2868" s="73">
        <v>0.7</v>
      </c>
      <c r="K2868" s="73">
        <v>0.3</v>
      </c>
      <c r="L2868" s="73">
        <v>0.06</v>
      </c>
      <c r="M2868" s="1">
        <v>0.2</v>
      </c>
      <c r="N2868" s="1" t="s">
        <v>975</v>
      </c>
      <c r="O2868" s="1" t="s">
        <v>1474</v>
      </c>
      <c r="P2868" s="1">
        <v>45103010</v>
      </c>
      <c r="Q2868" s="73">
        <v>457478344</v>
      </c>
      <c r="R2868" s="74">
        <v>80.069999999999993</v>
      </c>
      <c r="S2868" s="1" t="s">
        <v>3323</v>
      </c>
      <c r="T2868" s="75">
        <v>7.2785000000000002</v>
      </c>
      <c r="U2868" s="76">
        <v>301960219.85914701</v>
      </c>
      <c r="V2868" s="77">
        <v>301960219.85914701</v>
      </c>
      <c r="W2868" s="77">
        <v>5024593427.3517904</v>
      </c>
      <c r="X2868" s="76">
        <v>4.7337361749999999E-4</v>
      </c>
      <c r="Y2868" s="71">
        <v>0</v>
      </c>
      <c r="Z2868" s="71">
        <v>1</v>
      </c>
      <c r="AA2868" s="71">
        <v>0</v>
      </c>
      <c r="AB2868" s="71">
        <v>0</v>
      </c>
      <c r="AC2868" s="73">
        <v>0</v>
      </c>
      <c r="AD2868" s="73">
        <v>1</v>
      </c>
      <c r="AE2868" s="1" t="s">
        <v>3412</v>
      </c>
      <c r="AF2868" s="1" t="s">
        <v>1450</v>
      </c>
      <c r="AG2868" s="1" t="s">
        <v>1585</v>
      </c>
      <c r="AI2868" s="2" t="str">
        <f>INDEX('ISO2-ISO3'!$D$1:$D$249, MATCH($N2868, 'ISO2-ISO3'!$C$1:$C$249, 0))</f>
        <v>CHN</v>
      </c>
      <c r="AJ2868" s="2" t="str">
        <f>INDEX('WB Country Groups'!$C$2:$C$219, MATCH($AI2868, 'WB Country Groups'!$B$2:$B$219, 0))</f>
        <v>East Asia &amp; Pacific</v>
      </c>
    </row>
    <row r="2869" spans="1:36">
      <c r="A2869" s="70">
        <v>45169</v>
      </c>
      <c r="B2869" s="70">
        <v>45169</v>
      </c>
      <c r="C2869" s="71">
        <v>892400</v>
      </c>
      <c r="D2869" s="1" t="s">
        <v>12210</v>
      </c>
      <c r="E2869" s="71">
        <v>9783702</v>
      </c>
      <c r="G2869" s="1" t="s">
        <v>12211</v>
      </c>
      <c r="H2869" s="72" t="s">
        <v>12212</v>
      </c>
      <c r="I2869" s="1" t="s">
        <v>12213</v>
      </c>
      <c r="J2869" s="73">
        <v>0.45</v>
      </c>
      <c r="K2869" s="73">
        <v>0.3</v>
      </c>
      <c r="L2869" s="73">
        <v>0.06</v>
      </c>
      <c r="M2869" s="1">
        <v>0.2</v>
      </c>
      <c r="N2869" s="1" t="s">
        <v>975</v>
      </c>
      <c r="O2869" s="1" t="s">
        <v>1474</v>
      </c>
      <c r="P2869" s="1">
        <v>45301010</v>
      </c>
      <c r="Q2869" s="73">
        <v>1308716101</v>
      </c>
      <c r="R2869" s="74">
        <v>56.33</v>
      </c>
      <c r="S2869" s="1" t="s">
        <v>3323</v>
      </c>
      <c r="T2869" s="75">
        <v>7.2785000000000002</v>
      </c>
      <c r="U2869" s="76">
        <v>607707450.45817101</v>
      </c>
      <c r="V2869" s="77">
        <v>607707450.45817101</v>
      </c>
      <c r="W2869" s="77">
        <v>10112202404.506001</v>
      </c>
      <c r="X2869" s="76">
        <v>9.5268401369999998E-4</v>
      </c>
      <c r="Y2869" s="71">
        <v>1</v>
      </c>
      <c r="Z2869" s="71">
        <v>0</v>
      </c>
      <c r="AA2869" s="71">
        <v>0</v>
      </c>
      <c r="AB2869" s="71">
        <v>0</v>
      </c>
      <c r="AC2869" s="73">
        <v>0</v>
      </c>
      <c r="AD2869" s="73">
        <v>1</v>
      </c>
      <c r="AE2869" s="1" t="s">
        <v>3412</v>
      </c>
      <c r="AF2869" s="1" t="s">
        <v>1450</v>
      </c>
      <c r="AG2869" s="1" t="s">
        <v>1585</v>
      </c>
      <c r="AI2869" s="2" t="str">
        <f>INDEX('ISO2-ISO3'!$D$1:$D$249, MATCH($N2869, 'ISO2-ISO3'!$C$1:$C$249, 0))</f>
        <v>CHN</v>
      </c>
      <c r="AJ2869" s="2" t="str">
        <f>INDEX('WB Country Groups'!$C$2:$C$219, MATCH($AI2869, 'WB Country Groups'!$B$2:$B$219, 0))</f>
        <v>East Asia &amp; Pacific</v>
      </c>
    </row>
    <row r="2870" spans="1:36">
      <c r="A2870" s="70">
        <v>45169</v>
      </c>
      <c r="B2870" s="70">
        <v>45169</v>
      </c>
      <c r="C2870" s="71">
        <v>892400</v>
      </c>
      <c r="D2870" s="1" t="s">
        <v>12214</v>
      </c>
      <c r="E2870" s="71">
        <v>9784402</v>
      </c>
      <c r="G2870" s="1" t="s">
        <v>12215</v>
      </c>
      <c r="H2870" s="72" t="s">
        <v>12216</v>
      </c>
      <c r="I2870" s="1" t="s">
        <v>12217</v>
      </c>
      <c r="J2870" s="73">
        <v>0.35</v>
      </c>
      <c r="K2870" s="73">
        <v>0.3</v>
      </c>
      <c r="L2870" s="73">
        <v>0.06</v>
      </c>
      <c r="M2870" s="1">
        <v>0.2</v>
      </c>
      <c r="N2870" s="1" t="s">
        <v>975</v>
      </c>
      <c r="O2870" s="1" t="s">
        <v>1474</v>
      </c>
      <c r="P2870" s="1">
        <v>45203015</v>
      </c>
      <c r="Q2870" s="73">
        <v>4973479998</v>
      </c>
      <c r="R2870" s="74">
        <v>12.3</v>
      </c>
      <c r="S2870" s="1" t="s">
        <v>3323</v>
      </c>
      <c r="T2870" s="75">
        <v>7.2785000000000002</v>
      </c>
      <c r="U2870" s="76">
        <v>504283607.683451</v>
      </c>
      <c r="V2870" s="77">
        <v>504283607.683451</v>
      </c>
      <c r="W2870" s="77">
        <v>8391238097.0892401</v>
      </c>
      <c r="X2870" s="76">
        <v>7.9054968149999997E-4</v>
      </c>
      <c r="Y2870" s="71">
        <v>1</v>
      </c>
      <c r="Z2870" s="71">
        <v>0</v>
      </c>
      <c r="AA2870" s="71">
        <v>0</v>
      </c>
      <c r="AB2870" s="71">
        <v>0</v>
      </c>
      <c r="AC2870" s="73">
        <v>1</v>
      </c>
      <c r="AD2870" s="73">
        <v>0</v>
      </c>
      <c r="AE2870" s="1" t="s">
        <v>3412</v>
      </c>
      <c r="AF2870" s="1" t="s">
        <v>1450</v>
      </c>
      <c r="AG2870" s="1" t="s">
        <v>1585</v>
      </c>
      <c r="AI2870" s="2" t="str">
        <f>INDEX('ISO2-ISO3'!$D$1:$D$249, MATCH($N2870, 'ISO2-ISO3'!$C$1:$C$249, 0))</f>
        <v>CHN</v>
      </c>
      <c r="AJ2870" s="2" t="str">
        <f>INDEX('WB Country Groups'!$C$2:$C$219, MATCH($AI2870, 'WB Country Groups'!$B$2:$B$219, 0))</f>
        <v>East Asia &amp; Pacific</v>
      </c>
    </row>
    <row r="2871" spans="1:36">
      <c r="A2871" s="70">
        <v>45169</v>
      </c>
      <c r="B2871" s="70">
        <v>45169</v>
      </c>
      <c r="C2871" s="71">
        <v>892400</v>
      </c>
      <c r="D2871" s="1" t="s">
        <v>12218</v>
      </c>
      <c r="E2871" s="71">
        <v>9784702</v>
      </c>
      <c r="G2871" s="1" t="s">
        <v>12219</v>
      </c>
      <c r="H2871" s="72" t="s">
        <v>12220</v>
      </c>
      <c r="I2871" s="1" t="s">
        <v>12221</v>
      </c>
      <c r="J2871" s="73">
        <v>0.85</v>
      </c>
      <c r="K2871" s="73">
        <v>0.3</v>
      </c>
      <c r="L2871" s="73">
        <v>0.06</v>
      </c>
      <c r="M2871" s="1">
        <v>0.2</v>
      </c>
      <c r="N2871" s="1" t="s">
        <v>975</v>
      </c>
      <c r="O2871" s="1" t="s">
        <v>1462</v>
      </c>
      <c r="P2871" s="1">
        <v>15101010</v>
      </c>
      <c r="Q2871" s="73">
        <v>1281727020</v>
      </c>
      <c r="R2871" s="74">
        <v>14.05</v>
      </c>
      <c r="S2871" s="1" t="s">
        <v>3323</v>
      </c>
      <c r="T2871" s="75">
        <v>7.2785000000000002</v>
      </c>
      <c r="U2871" s="76">
        <v>148450350.73985001</v>
      </c>
      <c r="V2871" s="77">
        <v>148450350.73985001</v>
      </c>
      <c r="W2871" s="77">
        <v>2470201727.1131101</v>
      </c>
      <c r="X2871" s="76">
        <v>2.3272098419999999E-4</v>
      </c>
      <c r="Y2871" s="71">
        <v>0</v>
      </c>
      <c r="Z2871" s="71">
        <v>1</v>
      </c>
      <c r="AA2871" s="71">
        <v>0</v>
      </c>
      <c r="AB2871" s="71">
        <v>0</v>
      </c>
      <c r="AC2871" s="73">
        <v>0</v>
      </c>
      <c r="AD2871" s="73">
        <v>1</v>
      </c>
      <c r="AE2871" s="1" t="s">
        <v>3412</v>
      </c>
      <c r="AF2871" s="1" t="s">
        <v>1450</v>
      </c>
      <c r="AG2871" s="1" t="s">
        <v>1585</v>
      </c>
      <c r="AI2871" s="2" t="str">
        <f>INDEX('ISO2-ISO3'!$D$1:$D$249, MATCH($N2871, 'ISO2-ISO3'!$C$1:$C$249, 0))</f>
        <v>CHN</v>
      </c>
      <c r="AJ2871" s="2" t="str">
        <f>INDEX('WB Country Groups'!$C$2:$C$219, MATCH($AI2871, 'WB Country Groups'!$B$2:$B$219, 0))</f>
        <v>East Asia &amp; Pacific</v>
      </c>
    </row>
    <row r="2872" spans="1:36">
      <c r="A2872" s="70">
        <v>45169</v>
      </c>
      <c r="B2872" s="70">
        <v>45169</v>
      </c>
      <c r="C2872" s="71">
        <v>892400</v>
      </c>
      <c r="D2872" s="1" t="s">
        <v>12222</v>
      </c>
      <c r="E2872" s="71">
        <v>9786302</v>
      </c>
      <c r="G2872" s="1" t="s">
        <v>12223</v>
      </c>
      <c r="H2872" s="72" t="s">
        <v>12224</v>
      </c>
      <c r="I2872" s="1" t="s">
        <v>12225</v>
      </c>
      <c r="J2872" s="73">
        <v>0.55000000000000004</v>
      </c>
      <c r="K2872" s="73">
        <v>0.3</v>
      </c>
      <c r="L2872" s="73">
        <v>0.06</v>
      </c>
      <c r="M2872" s="1">
        <v>0.2</v>
      </c>
      <c r="N2872" s="1" t="s">
        <v>975</v>
      </c>
      <c r="O2872" s="1" t="s">
        <v>1462</v>
      </c>
      <c r="P2872" s="1">
        <v>15101010</v>
      </c>
      <c r="Q2872" s="73">
        <v>832523728</v>
      </c>
      <c r="R2872" s="74">
        <v>27</v>
      </c>
      <c r="S2872" s="1" t="s">
        <v>3323</v>
      </c>
      <c r="T2872" s="75">
        <v>7.2785000000000002</v>
      </c>
      <c r="U2872" s="76">
        <v>185297580.45751199</v>
      </c>
      <c r="V2872" s="77">
        <v>185297580.45751199</v>
      </c>
      <c r="W2872" s="77">
        <v>3083336623.9609299</v>
      </c>
      <c r="X2872" s="76">
        <v>2.9048523680000001E-4</v>
      </c>
      <c r="Y2872" s="71">
        <v>0</v>
      </c>
      <c r="Z2872" s="71">
        <v>1</v>
      </c>
      <c r="AA2872" s="71">
        <v>0</v>
      </c>
      <c r="AB2872" s="71">
        <v>0</v>
      </c>
      <c r="AC2872" s="73">
        <v>0</v>
      </c>
      <c r="AD2872" s="73">
        <v>1</v>
      </c>
      <c r="AE2872" s="1" t="s">
        <v>3412</v>
      </c>
      <c r="AF2872" s="1" t="s">
        <v>1450</v>
      </c>
      <c r="AG2872" s="1" t="s">
        <v>1585</v>
      </c>
      <c r="AI2872" s="2" t="str">
        <f>INDEX('ISO2-ISO3'!$D$1:$D$249, MATCH($N2872, 'ISO2-ISO3'!$C$1:$C$249, 0))</f>
        <v>CHN</v>
      </c>
      <c r="AJ2872" s="2" t="str">
        <f>INDEX('WB Country Groups'!$C$2:$C$219, MATCH($AI2872, 'WB Country Groups'!$B$2:$B$219, 0))</f>
        <v>East Asia &amp; Pacific</v>
      </c>
    </row>
    <row r="2873" spans="1:36">
      <c r="A2873" s="70">
        <v>45169</v>
      </c>
      <c r="B2873" s="70">
        <v>45169</v>
      </c>
      <c r="C2873" s="71">
        <v>892400</v>
      </c>
      <c r="D2873" s="1" t="s">
        <v>12226</v>
      </c>
      <c r="E2873" s="71">
        <v>9787602</v>
      </c>
      <c r="G2873" s="1" t="s">
        <v>12227</v>
      </c>
      <c r="H2873" s="72" t="s">
        <v>12228</v>
      </c>
      <c r="I2873" s="1" t="s">
        <v>12229</v>
      </c>
      <c r="J2873" s="73">
        <v>0.35</v>
      </c>
      <c r="K2873" s="73">
        <v>0.3</v>
      </c>
      <c r="L2873" s="73">
        <v>0.06</v>
      </c>
      <c r="M2873" s="1">
        <v>0.2</v>
      </c>
      <c r="N2873" s="1" t="s">
        <v>975</v>
      </c>
      <c r="O2873" s="1" t="s">
        <v>1692</v>
      </c>
      <c r="P2873" s="1">
        <v>50202010</v>
      </c>
      <c r="Q2873" s="73">
        <v>1870720955</v>
      </c>
      <c r="R2873" s="74">
        <v>29.54</v>
      </c>
      <c r="S2873" s="1" t="s">
        <v>3323</v>
      </c>
      <c r="T2873" s="75">
        <v>7.2785000000000002</v>
      </c>
      <c r="U2873" s="76">
        <v>455542463.50786602</v>
      </c>
      <c r="V2873" s="77">
        <v>455542463.50786602</v>
      </c>
      <c r="W2873" s="77">
        <v>7580189433.85641</v>
      </c>
      <c r="X2873" s="76">
        <v>7.1413971019999997E-4</v>
      </c>
      <c r="Y2873" s="71">
        <v>1</v>
      </c>
      <c r="Z2873" s="71">
        <v>0</v>
      </c>
      <c r="AA2873" s="71">
        <v>0</v>
      </c>
      <c r="AB2873" s="71">
        <v>0</v>
      </c>
      <c r="AC2873" s="73">
        <v>0</v>
      </c>
      <c r="AD2873" s="73">
        <v>1</v>
      </c>
      <c r="AE2873" s="1" t="s">
        <v>3412</v>
      </c>
      <c r="AF2873" s="1" t="s">
        <v>1450</v>
      </c>
      <c r="AG2873" s="1" t="s">
        <v>1585</v>
      </c>
      <c r="AI2873" s="2" t="str">
        <f>INDEX('ISO2-ISO3'!$D$1:$D$249, MATCH($N2873, 'ISO2-ISO3'!$C$1:$C$249, 0))</f>
        <v>CHN</v>
      </c>
      <c r="AJ2873" s="2" t="str">
        <f>INDEX('WB Country Groups'!$C$2:$C$219, MATCH($AI2873, 'WB Country Groups'!$B$2:$B$219, 0))</f>
        <v>East Asia &amp; Pacific</v>
      </c>
    </row>
    <row r="2874" spans="1:36">
      <c r="A2874" s="70">
        <v>45169</v>
      </c>
      <c r="B2874" s="70">
        <v>45169</v>
      </c>
      <c r="C2874" s="71">
        <v>892400</v>
      </c>
      <c r="D2874" s="1" t="s">
        <v>12230</v>
      </c>
      <c r="E2874" s="71">
        <v>9791802</v>
      </c>
      <c r="G2874" s="1" t="s">
        <v>12231</v>
      </c>
      <c r="H2874" s="72" t="s">
        <v>12232</v>
      </c>
      <c r="I2874" s="1" t="s">
        <v>12233</v>
      </c>
      <c r="J2874" s="73">
        <v>0.65</v>
      </c>
      <c r="K2874" s="73">
        <v>0.3</v>
      </c>
      <c r="L2874" s="73">
        <v>0.06</v>
      </c>
      <c r="M2874" s="1">
        <v>0.2</v>
      </c>
      <c r="N2874" s="1" t="s">
        <v>975</v>
      </c>
      <c r="O2874" s="1" t="s">
        <v>1447</v>
      </c>
      <c r="P2874" s="1">
        <v>35101010</v>
      </c>
      <c r="Q2874" s="73">
        <v>1880609577</v>
      </c>
      <c r="R2874" s="74">
        <v>16.190000000000001</v>
      </c>
      <c r="S2874" s="1" t="s">
        <v>3323</v>
      </c>
      <c r="T2874" s="75">
        <v>7.2785000000000002</v>
      </c>
      <c r="U2874" s="76">
        <v>250989097.08013999</v>
      </c>
      <c r="V2874" s="77">
        <v>250989097.08013999</v>
      </c>
      <c r="W2874" s="77">
        <v>4176438102.0589299</v>
      </c>
      <c r="X2874" s="76">
        <v>3.9346777830000002E-4</v>
      </c>
      <c r="Y2874" s="71">
        <v>0</v>
      </c>
      <c r="Z2874" s="71">
        <v>1</v>
      </c>
      <c r="AA2874" s="71">
        <v>0</v>
      </c>
      <c r="AB2874" s="71">
        <v>0</v>
      </c>
      <c r="AC2874" s="73">
        <v>0</v>
      </c>
      <c r="AD2874" s="73">
        <v>1</v>
      </c>
      <c r="AE2874" s="1" t="s">
        <v>3412</v>
      </c>
      <c r="AF2874" s="1" t="s">
        <v>1450</v>
      </c>
      <c r="AG2874" s="1" t="s">
        <v>1585</v>
      </c>
      <c r="AI2874" s="2" t="str">
        <f>INDEX('ISO2-ISO3'!$D$1:$D$249, MATCH($N2874, 'ISO2-ISO3'!$C$1:$C$249, 0))</f>
        <v>CHN</v>
      </c>
      <c r="AJ2874" s="2" t="str">
        <f>INDEX('WB Country Groups'!$C$2:$C$219, MATCH($AI2874, 'WB Country Groups'!$B$2:$B$219, 0))</f>
        <v>East Asia &amp; Pacific</v>
      </c>
    </row>
    <row r="2875" spans="1:36">
      <c r="A2875" s="70">
        <v>45169</v>
      </c>
      <c r="B2875" s="70">
        <v>45169</v>
      </c>
      <c r="C2875" s="71">
        <v>892400</v>
      </c>
      <c r="D2875" s="1" t="s">
        <v>12234</v>
      </c>
      <c r="E2875" s="71">
        <v>9792002</v>
      </c>
      <c r="G2875" s="1" t="s">
        <v>12235</v>
      </c>
      <c r="H2875" s="72" t="s">
        <v>12236</v>
      </c>
      <c r="I2875" s="1" t="s">
        <v>12237</v>
      </c>
      <c r="J2875" s="73">
        <v>0.6</v>
      </c>
      <c r="K2875" s="73">
        <v>0.3</v>
      </c>
      <c r="L2875" s="73">
        <v>0.06</v>
      </c>
      <c r="M2875" s="1">
        <v>0.2</v>
      </c>
      <c r="N2875" s="1" t="s">
        <v>975</v>
      </c>
      <c r="O2875" s="1" t="s">
        <v>1467</v>
      </c>
      <c r="P2875" s="1">
        <v>20104010</v>
      </c>
      <c r="Q2875" s="73">
        <v>2045721497</v>
      </c>
      <c r="R2875" s="74">
        <v>49.4</v>
      </c>
      <c r="S2875" s="1" t="s">
        <v>3323</v>
      </c>
      <c r="T2875" s="75">
        <v>7.2785000000000002</v>
      </c>
      <c r="U2875" s="76">
        <v>833072544.76993895</v>
      </c>
      <c r="V2875" s="77">
        <v>833072544.76993895</v>
      </c>
      <c r="W2875" s="77">
        <v>13862259190.666901</v>
      </c>
      <c r="X2875" s="76">
        <v>1.3059818421000001E-3</v>
      </c>
      <c r="Y2875" s="71">
        <v>1</v>
      </c>
      <c r="Z2875" s="71">
        <v>0</v>
      </c>
      <c r="AA2875" s="71">
        <v>0</v>
      </c>
      <c r="AB2875" s="71">
        <v>0</v>
      </c>
      <c r="AC2875" s="73">
        <v>0</v>
      </c>
      <c r="AD2875" s="73">
        <v>1</v>
      </c>
      <c r="AE2875" s="1" t="s">
        <v>3412</v>
      </c>
      <c r="AF2875" s="1" t="s">
        <v>1450</v>
      </c>
      <c r="AG2875" s="1" t="s">
        <v>1585</v>
      </c>
      <c r="AI2875" s="2" t="str">
        <f>INDEX('ISO2-ISO3'!$D$1:$D$249, MATCH($N2875, 'ISO2-ISO3'!$C$1:$C$249, 0))</f>
        <v>CHN</v>
      </c>
      <c r="AJ2875" s="2" t="str">
        <f>INDEX('WB Country Groups'!$C$2:$C$219, MATCH($AI2875, 'WB Country Groups'!$B$2:$B$219, 0))</f>
        <v>East Asia &amp; Pacific</v>
      </c>
    </row>
    <row r="2876" spans="1:36">
      <c r="A2876" s="70">
        <v>45169</v>
      </c>
      <c r="B2876" s="70">
        <v>45169</v>
      </c>
      <c r="C2876" s="71">
        <v>892400</v>
      </c>
      <c r="D2876" s="1" t="s">
        <v>12238</v>
      </c>
      <c r="E2876" s="71">
        <v>9793102</v>
      </c>
      <c r="G2876" s="1" t="s">
        <v>12239</v>
      </c>
      <c r="H2876" s="72" t="s">
        <v>12240</v>
      </c>
      <c r="I2876" s="1" t="s">
        <v>12241</v>
      </c>
      <c r="J2876" s="73">
        <v>0.75</v>
      </c>
      <c r="K2876" s="73">
        <v>0.3</v>
      </c>
      <c r="L2876" s="73">
        <v>0.06</v>
      </c>
      <c r="M2876" s="1">
        <v>0.2</v>
      </c>
      <c r="N2876" s="1" t="s">
        <v>975</v>
      </c>
      <c r="O2876" s="1" t="s">
        <v>1484</v>
      </c>
      <c r="P2876" s="1">
        <v>40203040</v>
      </c>
      <c r="Q2876" s="73">
        <v>15856995053</v>
      </c>
      <c r="R2876" s="74">
        <v>15.87</v>
      </c>
      <c r="S2876" s="1" t="s">
        <v>3323</v>
      </c>
      <c r="T2876" s="75">
        <v>7.2785000000000002</v>
      </c>
      <c r="U2876" s="76">
        <v>2074470109.1525199</v>
      </c>
      <c r="V2876" s="77">
        <v>2074470109.1525199</v>
      </c>
      <c r="W2876" s="77">
        <v>34519013400.333298</v>
      </c>
      <c r="X2876" s="76">
        <v>3.2520820804999998E-3</v>
      </c>
      <c r="Y2876" s="71">
        <v>1</v>
      </c>
      <c r="Z2876" s="71">
        <v>0</v>
      </c>
      <c r="AA2876" s="71">
        <v>0</v>
      </c>
      <c r="AB2876" s="71">
        <v>0</v>
      </c>
      <c r="AC2876" s="73">
        <v>0</v>
      </c>
      <c r="AD2876" s="73">
        <v>1</v>
      </c>
      <c r="AE2876" s="1" t="s">
        <v>3412</v>
      </c>
      <c r="AF2876" s="1" t="s">
        <v>1450</v>
      </c>
      <c r="AG2876" s="1" t="s">
        <v>1585</v>
      </c>
      <c r="AI2876" s="2" t="str">
        <f>INDEX('ISO2-ISO3'!$D$1:$D$249, MATCH($N2876, 'ISO2-ISO3'!$C$1:$C$249, 0))</f>
        <v>CHN</v>
      </c>
      <c r="AJ2876" s="2" t="str">
        <f>INDEX('WB Country Groups'!$C$2:$C$219, MATCH($AI2876, 'WB Country Groups'!$B$2:$B$219, 0))</f>
        <v>East Asia &amp; Pacific</v>
      </c>
    </row>
    <row r="2877" spans="1:36">
      <c r="A2877" s="70">
        <v>45169</v>
      </c>
      <c r="B2877" s="70">
        <v>45169</v>
      </c>
      <c r="C2877" s="71">
        <v>892400</v>
      </c>
      <c r="D2877" s="1" t="s">
        <v>12242</v>
      </c>
      <c r="E2877" s="71">
        <v>9795302</v>
      </c>
      <c r="G2877" s="1" t="s">
        <v>12243</v>
      </c>
      <c r="H2877" s="72" t="s">
        <v>12244</v>
      </c>
      <c r="I2877" s="1" t="s">
        <v>12245</v>
      </c>
      <c r="J2877" s="73">
        <v>0.45</v>
      </c>
      <c r="K2877" s="73">
        <v>0.3</v>
      </c>
      <c r="L2877" s="73">
        <v>0.06</v>
      </c>
      <c r="M2877" s="1">
        <v>0.2</v>
      </c>
      <c r="N2877" s="1" t="s">
        <v>975</v>
      </c>
      <c r="O2877" s="1" t="s">
        <v>1447</v>
      </c>
      <c r="P2877" s="1">
        <v>35102020</v>
      </c>
      <c r="Q2877" s="73">
        <v>9329803726</v>
      </c>
      <c r="R2877" s="74">
        <v>18.02</v>
      </c>
      <c r="S2877" s="1" t="s">
        <v>3323</v>
      </c>
      <c r="T2877" s="75">
        <v>7.2785000000000002</v>
      </c>
      <c r="U2877" s="76">
        <v>1385915200.7352099</v>
      </c>
      <c r="V2877" s="77">
        <v>1385915200.7352099</v>
      </c>
      <c r="W2877" s="77">
        <v>23061515890.170399</v>
      </c>
      <c r="X2877" s="76">
        <v>2.1726560288999998E-3</v>
      </c>
      <c r="Y2877" s="71">
        <v>1</v>
      </c>
      <c r="Z2877" s="71">
        <v>0</v>
      </c>
      <c r="AA2877" s="71">
        <v>0</v>
      </c>
      <c r="AB2877" s="71">
        <v>0</v>
      </c>
      <c r="AC2877" s="73">
        <v>0</v>
      </c>
      <c r="AD2877" s="73">
        <v>1</v>
      </c>
      <c r="AE2877" s="1" t="s">
        <v>3412</v>
      </c>
      <c r="AF2877" s="1" t="s">
        <v>1450</v>
      </c>
      <c r="AG2877" s="1" t="s">
        <v>1585</v>
      </c>
      <c r="AI2877" s="2" t="str">
        <f>INDEX('ISO2-ISO3'!$D$1:$D$249, MATCH($N2877, 'ISO2-ISO3'!$C$1:$C$249, 0))</f>
        <v>CHN</v>
      </c>
      <c r="AJ2877" s="2" t="str">
        <f>INDEX('WB Country Groups'!$C$2:$C$219, MATCH($AI2877, 'WB Country Groups'!$B$2:$B$219, 0))</f>
        <v>East Asia &amp; Pacific</v>
      </c>
    </row>
    <row r="2878" spans="1:36">
      <c r="A2878" s="70">
        <v>45169</v>
      </c>
      <c r="B2878" s="70">
        <v>45169</v>
      </c>
      <c r="C2878" s="71">
        <v>892400</v>
      </c>
      <c r="D2878" s="1" t="s">
        <v>12246</v>
      </c>
      <c r="E2878" s="71">
        <v>9795602</v>
      </c>
      <c r="G2878" s="1" t="s">
        <v>12247</v>
      </c>
      <c r="H2878" s="72" t="s">
        <v>12248</v>
      </c>
      <c r="I2878" s="1" t="s">
        <v>12249</v>
      </c>
      <c r="J2878" s="73">
        <v>0.75</v>
      </c>
      <c r="K2878" s="73">
        <v>0.3</v>
      </c>
      <c r="L2878" s="73">
        <v>0.06</v>
      </c>
      <c r="M2878" s="1">
        <v>0.2</v>
      </c>
      <c r="N2878" s="1" t="s">
        <v>975</v>
      </c>
      <c r="O2878" s="1" t="s">
        <v>1467</v>
      </c>
      <c r="P2878" s="1">
        <v>20104010</v>
      </c>
      <c r="Q2878" s="73">
        <v>506500774</v>
      </c>
      <c r="R2878" s="74">
        <v>44.32</v>
      </c>
      <c r="S2878" s="1" t="s">
        <v>3323</v>
      </c>
      <c r="T2878" s="75">
        <v>7.2785000000000002</v>
      </c>
      <c r="U2878" s="76">
        <v>185050059.52061599</v>
      </c>
      <c r="V2878" s="77">
        <v>185050059.52061599</v>
      </c>
      <c r="W2878" s="77">
        <v>3079217895.7614298</v>
      </c>
      <c r="X2878" s="76">
        <v>2.90097206E-4</v>
      </c>
      <c r="Y2878" s="71">
        <v>0</v>
      </c>
      <c r="Z2878" s="71">
        <v>1</v>
      </c>
      <c r="AA2878" s="71">
        <v>0</v>
      </c>
      <c r="AB2878" s="71">
        <v>0</v>
      </c>
      <c r="AC2878" s="73">
        <v>0</v>
      </c>
      <c r="AD2878" s="73">
        <v>1</v>
      </c>
      <c r="AE2878" s="1" t="s">
        <v>3412</v>
      </c>
      <c r="AF2878" s="1" t="s">
        <v>1450</v>
      </c>
      <c r="AG2878" s="1" t="s">
        <v>1585</v>
      </c>
      <c r="AI2878" s="2" t="str">
        <f>INDEX('ISO2-ISO3'!$D$1:$D$249, MATCH($N2878, 'ISO2-ISO3'!$C$1:$C$249, 0))</f>
        <v>CHN</v>
      </c>
      <c r="AJ2878" s="2" t="str">
        <f>INDEX('WB Country Groups'!$C$2:$C$219, MATCH($AI2878, 'WB Country Groups'!$B$2:$B$219, 0))</f>
        <v>East Asia &amp; Pacific</v>
      </c>
    </row>
    <row r="2879" spans="1:36">
      <c r="A2879" s="70">
        <v>45169</v>
      </c>
      <c r="B2879" s="70">
        <v>45169</v>
      </c>
      <c r="C2879" s="71">
        <v>892400</v>
      </c>
      <c r="D2879" s="1" t="s">
        <v>12250</v>
      </c>
      <c r="E2879" s="71">
        <v>9797202</v>
      </c>
      <c r="G2879" s="1" t="s">
        <v>12251</v>
      </c>
      <c r="H2879" s="72" t="s">
        <v>12252</v>
      </c>
      <c r="I2879" s="1" t="s">
        <v>12253</v>
      </c>
      <c r="J2879" s="73">
        <v>0.4</v>
      </c>
      <c r="K2879" s="73">
        <v>0.3</v>
      </c>
      <c r="L2879" s="73">
        <v>0.06</v>
      </c>
      <c r="M2879" s="1">
        <v>0.2</v>
      </c>
      <c r="N2879" s="1" t="s">
        <v>975</v>
      </c>
      <c r="O2879" s="1" t="s">
        <v>1447</v>
      </c>
      <c r="P2879" s="1">
        <v>35101010</v>
      </c>
      <c r="Q2879" s="73">
        <v>1212441394</v>
      </c>
      <c r="R2879" s="74">
        <v>270</v>
      </c>
      <c r="S2879" s="1" t="s">
        <v>3323</v>
      </c>
      <c r="T2879" s="75">
        <v>7.2785000000000002</v>
      </c>
      <c r="U2879" s="76">
        <v>2698571214.2336998</v>
      </c>
      <c r="V2879" s="77">
        <v>2698571214.2336998</v>
      </c>
      <c r="W2879" s="77">
        <v>44904004880.524498</v>
      </c>
      <c r="X2879" s="76">
        <v>4.2304659151000002E-3</v>
      </c>
      <c r="Y2879" s="71">
        <v>1</v>
      </c>
      <c r="Z2879" s="71">
        <v>0</v>
      </c>
      <c r="AA2879" s="71">
        <v>0</v>
      </c>
      <c r="AB2879" s="71">
        <v>0</v>
      </c>
      <c r="AC2879" s="73">
        <v>0</v>
      </c>
      <c r="AD2879" s="73">
        <v>1</v>
      </c>
      <c r="AE2879" s="1" t="s">
        <v>3412</v>
      </c>
      <c r="AF2879" s="1" t="s">
        <v>1450</v>
      </c>
      <c r="AG2879" s="1" t="s">
        <v>1585</v>
      </c>
      <c r="AI2879" s="2" t="str">
        <f>INDEX('ISO2-ISO3'!$D$1:$D$249, MATCH($N2879, 'ISO2-ISO3'!$C$1:$C$249, 0))</f>
        <v>CHN</v>
      </c>
      <c r="AJ2879" s="2" t="str">
        <f>INDEX('WB Country Groups'!$C$2:$C$219, MATCH($AI2879, 'WB Country Groups'!$B$2:$B$219, 0))</f>
        <v>East Asia &amp; Pacific</v>
      </c>
    </row>
    <row r="2880" spans="1:36">
      <c r="A2880" s="70">
        <v>45169</v>
      </c>
      <c r="B2880" s="70">
        <v>45169</v>
      </c>
      <c r="C2880" s="71">
        <v>892400</v>
      </c>
      <c r="D2880" s="1" t="s">
        <v>12254</v>
      </c>
      <c r="E2880" s="71">
        <v>9797401</v>
      </c>
      <c r="G2880" s="1" t="s">
        <v>12255</v>
      </c>
      <c r="H2880" s="72" t="s">
        <v>12256</v>
      </c>
      <c r="I2880" s="1" t="s">
        <v>12257</v>
      </c>
      <c r="J2880" s="73">
        <v>0.55000000000000004</v>
      </c>
      <c r="K2880" s="73">
        <v>0.55000000000000004</v>
      </c>
      <c r="L2880" s="73">
        <v>0.55000000000000004</v>
      </c>
      <c r="M2880" s="1">
        <v>1</v>
      </c>
      <c r="N2880" s="1" t="s">
        <v>975</v>
      </c>
      <c r="O2880" s="1" t="s">
        <v>1455</v>
      </c>
      <c r="P2880" s="1">
        <v>25301020</v>
      </c>
      <c r="Q2880" s="73">
        <v>2241746804</v>
      </c>
      <c r="R2880" s="74">
        <v>17.579999999999998</v>
      </c>
      <c r="S2880" s="1" t="s">
        <v>1565</v>
      </c>
      <c r="T2880" s="75">
        <v>7.8417500000000002</v>
      </c>
      <c r="U2880" s="76">
        <v>2764108757.3406401</v>
      </c>
      <c r="V2880" s="77">
        <v>2764108757.3406401</v>
      </c>
      <c r="W2880" s="77">
        <v>5025652286.0739002</v>
      </c>
      <c r="X2880" s="76">
        <v>4.3332070771000004E-3</v>
      </c>
      <c r="Y2880" s="71">
        <v>0</v>
      </c>
      <c r="Z2880" s="71">
        <v>1</v>
      </c>
      <c r="AA2880" s="71">
        <v>0</v>
      </c>
      <c r="AB2880" s="71">
        <v>0</v>
      </c>
      <c r="AC2880" s="73">
        <v>0</v>
      </c>
      <c r="AD2880" s="73">
        <v>1</v>
      </c>
      <c r="AE2880" s="1" t="s">
        <v>1566</v>
      </c>
      <c r="AF2880" s="1" t="s">
        <v>1450</v>
      </c>
      <c r="AG2880" s="1" t="s">
        <v>3300</v>
      </c>
      <c r="AI2880" s="2" t="str">
        <f>INDEX('ISO2-ISO3'!$D$1:$D$249, MATCH($N2880, 'ISO2-ISO3'!$C$1:$C$249, 0))</f>
        <v>CHN</v>
      </c>
      <c r="AJ2880" s="2" t="str">
        <f>INDEX('WB Country Groups'!$C$2:$C$219, MATCH($AI2880, 'WB Country Groups'!$B$2:$B$219, 0))</f>
        <v>East Asia &amp; Pacific</v>
      </c>
    </row>
    <row r="2881" spans="1:36">
      <c r="A2881" s="70">
        <v>45169</v>
      </c>
      <c r="B2881" s="70">
        <v>45169</v>
      </c>
      <c r="C2881" s="71">
        <v>892400</v>
      </c>
      <c r="D2881" s="1" t="s">
        <v>12258</v>
      </c>
      <c r="E2881" s="71">
        <v>9797601</v>
      </c>
      <c r="F2881" s="1" t="s">
        <v>12259</v>
      </c>
      <c r="G2881" s="1" t="s">
        <v>12260</v>
      </c>
      <c r="H2881" s="72" t="s">
        <v>12261</v>
      </c>
      <c r="I2881" s="1" t="s">
        <v>12262</v>
      </c>
      <c r="J2881" s="73">
        <v>0.85</v>
      </c>
      <c r="K2881" s="73">
        <v>0.85</v>
      </c>
      <c r="L2881" s="73">
        <v>0.85</v>
      </c>
      <c r="M2881" s="1">
        <v>1</v>
      </c>
      <c r="N2881" s="1" t="s">
        <v>1375</v>
      </c>
      <c r="O2881" s="1" t="s">
        <v>1447</v>
      </c>
      <c r="P2881" s="1">
        <v>35201010</v>
      </c>
      <c r="Q2881" s="73">
        <v>385677955</v>
      </c>
      <c r="R2881" s="74">
        <v>113.07</v>
      </c>
      <c r="S2881" s="1" t="s">
        <v>1448</v>
      </c>
      <c r="T2881" s="75">
        <v>1</v>
      </c>
      <c r="U2881" s="76">
        <v>37067315416.072502</v>
      </c>
      <c r="V2881" s="77">
        <v>37067315416.072502</v>
      </c>
      <c r="W2881" s="77">
        <v>43608606371.849998</v>
      </c>
      <c r="X2881" s="76">
        <v>5.8109274124900002E-2</v>
      </c>
      <c r="Y2881" s="71">
        <v>1</v>
      </c>
      <c r="Z2881" s="71">
        <v>0</v>
      </c>
      <c r="AA2881" s="71">
        <v>0</v>
      </c>
      <c r="AB2881" s="71">
        <v>0</v>
      </c>
      <c r="AC2881" s="73">
        <v>0</v>
      </c>
      <c r="AD2881" s="73">
        <v>1</v>
      </c>
      <c r="AE2881" s="1" t="s">
        <v>1475</v>
      </c>
      <c r="AF2881" s="1" t="s">
        <v>1450</v>
      </c>
      <c r="AG2881" s="1" t="s">
        <v>1451</v>
      </c>
      <c r="AI2881" s="2" t="str">
        <f>INDEX('ISO2-ISO3'!$D$1:$D$249, MATCH($N2881, 'ISO2-ISO3'!$C$1:$C$249, 0))</f>
        <v>USA</v>
      </c>
      <c r="AJ2881" s="2" t="str">
        <f>INDEX('WB Country Groups'!$C$2:$C$219, MATCH($AI2881, 'WB Country Groups'!$B$2:$B$219, 0))</f>
        <v>North America</v>
      </c>
    </row>
    <row r="2882" spans="1:36">
      <c r="A2882" s="70">
        <v>45169</v>
      </c>
      <c r="B2882" s="70">
        <v>45169</v>
      </c>
      <c r="C2882" s="71">
        <v>892400</v>
      </c>
      <c r="D2882" s="1" t="s">
        <v>12263</v>
      </c>
      <c r="E2882" s="71">
        <v>9797802</v>
      </c>
      <c r="G2882" s="1" t="s">
        <v>12264</v>
      </c>
      <c r="H2882" s="72" t="s">
        <v>12265</v>
      </c>
      <c r="I2882" s="1" t="s">
        <v>12266</v>
      </c>
      <c r="J2882" s="73">
        <v>0.65</v>
      </c>
      <c r="K2882" s="73">
        <v>0.3</v>
      </c>
      <c r="L2882" s="73">
        <v>0.06</v>
      </c>
      <c r="M2882" s="1">
        <v>0.2</v>
      </c>
      <c r="N2882" s="1" t="s">
        <v>975</v>
      </c>
      <c r="O2882" s="1" t="s">
        <v>1692</v>
      </c>
      <c r="P2882" s="1">
        <v>50202020</v>
      </c>
      <c r="Q2882" s="73">
        <v>1195621204</v>
      </c>
      <c r="R2882" s="74">
        <v>36.18</v>
      </c>
      <c r="S2882" s="1" t="s">
        <v>3323</v>
      </c>
      <c r="T2882" s="75">
        <v>7.2785000000000002</v>
      </c>
      <c r="U2882" s="76">
        <v>356591950.21545601</v>
      </c>
      <c r="V2882" s="77">
        <v>356591950.21545601</v>
      </c>
      <c r="W2882" s="77">
        <v>5933660964.1326704</v>
      </c>
      <c r="X2882" s="76">
        <v>5.5901807709999999E-4</v>
      </c>
      <c r="Y2882" s="71">
        <v>0</v>
      </c>
      <c r="Z2882" s="71">
        <v>1</v>
      </c>
      <c r="AA2882" s="71">
        <v>0</v>
      </c>
      <c r="AB2882" s="71">
        <v>0</v>
      </c>
      <c r="AC2882" s="73">
        <v>0</v>
      </c>
      <c r="AD2882" s="73">
        <v>1</v>
      </c>
      <c r="AE2882" s="1" t="s">
        <v>3412</v>
      </c>
      <c r="AF2882" s="1" t="s">
        <v>1450</v>
      </c>
      <c r="AG2882" s="1" t="s">
        <v>1585</v>
      </c>
      <c r="AI2882" s="2" t="str">
        <f>INDEX('ISO2-ISO3'!$D$1:$D$249, MATCH($N2882, 'ISO2-ISO3'!$C$1:$C$249, 0))</f>
        <v>CHN</v>
      </c>
      <c r="AJ2882" s="2" t="str">
        <f>INDEX('WB Country Groups'!$C$2:$C$219, MATCH($AI2882, 'WB Country Groups'!$B$2:$B$219, 0))</f>
        <v>East Asia &amp; Pacific</v>
      </c>
    </row>
    <row r="2883" spans="1:36">
      <c r="A2883" s="70">
        <v>45169</v>
      </c>
      <c r="B2883" s="70">
        <v>45169</v>
      </c>
      <c r="C2883" s="71">
        <v>892400</v>
      </c>
      <c r="D2883" s="1" t="s">
        <v>12267</v>
      </c>
      <c r="E2883" s="71">
        <v>9798502</v>
      </c>
      <c r="G2883" s="1" t="s">
        <v>12268</v>
      </c>
      <c r="H2883" s="72" t="s">
        <v>12269</v>
      </c>
      <c r="I2883" s="1" t="s">
        <v>12270</v>
      </c>
      <c r="J2883" s="73">
        <v>0.35</v>
      </c>
      <c r="K2883" s="73">
        <v>0.3</v>
      </c>
      <c r="L2883" s="73">
        <v>0.06</v>
      </c>
      <c r="M2883" s="1">
        <v>0.2</v>
      </c>
      <c r="N2883" s="1" t="s">
        <v>975</v>
      </c>
      <c r="O2883" s="1" t="s">
        <v>1692</v>
      </c>
      <c r="P2883" s="1">
        <v>50202010</v>
      </c>
      <c r="Q2883" s="73">
        <v>2933608500</v>
      </c>
      <c r="R2883" s="74">
        <v>9.34</v>
      </c>
      <c r="S2883" s="1" t="s">
        <v>3323</v>
      </c>
      <c r="T2883" s="75">
        <v>7.2785000000000002</v>
      </c>
      <c r="U2883" s="76">
        <v>225869918.71951601</v>
      </c>
      <c r="V2883" s="77">
        <v>225869918.71951601</v>
      </c>
      <c r="W2883" s="77">
        <v>3758457023.1269398</v>
      </c>
      <c r="X2883" s="76">
        <v>3.5408922590000002E-4</v>
      </c>
      <c r="Y2883" s="71">
        <v>0</v>
      </c>
      <c r="Z2883" s="71">
        <v>1</v>
      </c>
      <c r="AA2883" s="71">
        <v>0</v>
      </c>
      <c r="AB2883" s="71">
        <v>0</v>
      </c>
      <c r="AC2883" s="73">
        <v>1</v>
      </c>
      <c r="AD2883" s="73">
        <v>0</v>
      </c>
      <c r="AE2883" s="1" t="s">
        <v>3412</v>
      </c>
      <c r="AF2883" s="1" t="s">
        <v>1450</v>
      </c>
      <c r="AG2883" s="1" t="s">
        <v>1585</v>
      </c>
      <c r="AI2883" s="2" t="str">
        <f>INDEX('ISO2-ISO3'!$D$1:$D$249, MATCH($N2883, 'ISO2-ISO3'!$C$1:$C$249, 0))</f>
        <v>CHN</v>
      </c>
      <c r="AJ2883" s="2" t="str">
        <f>INDEX('WB Country Groups'!$C$2:$C$219, MATCH($AI2883, 'WB Country Groups'!$B$2:$B$219, 0))</f>
        <v>East Asia &amp; Pacific</v>
      </c>
    </row>
    <row r="2884" spans="1:36">
      <c r="A2884" s="70">
        <v>45169</v>
      </c>
      <c r="B2884" s="70">
        <v>45169</v>
      </c>
      <c r="C2884" s="71">
        <v>892400</v>
      </c>
      <c r="D2884" s="1" t="s">
        <v>12271</v>
      </c>
      <c r="E2884" s="71">
        <v>9803601</v>
      </c>
      <c r="F2884" s="1" t="s">
        <v>12272</v>
      </c>
      <c r="G2884" s="1" t="s">
        <v>12273</v>
      </c>
      <c r="H2884" s="72" t="s">
        <v>12274</v>
      </c>
      <c r="I2884" s="1" t="s">
        <v>12275</v>
      </c>
      <c r="J2884" s="73">
        <v>0.85</v>
      </c>
      <c r="K2884" s="73">
        <v>0.85</v>
      </c>
      <c r="L2884" s="73">
        <v>0.85</v>
      </c>
      <c r="M2884" s="1">
        <v>1</v>
      </c>
      <c r="N2884" s="1" t="s">
        <v>975</v>
      </c>
      <c r="O2884" s="1" t="s">
        <v>1692</v>
      </c>
      <c r="P2884" s="1">
        <v>50202010</v>
      </c>
      <c r="Q2884" s="73">
        <v>837507543</v>
      </c>
      <c r="R2884" s="74">
        <v>6.82</v>
      </c>
      <c r="S2884" s="1" t="s">
        <v>1448</v>
      </c>
      <c r="T2884" s="75">
        <v>1</v>
      </c>
      <c r="U2884" s="76">
        <v>4855031226.7709999</v>
      </c>
      <c r="V2884" s="77">
        <v>4855031226.7709999</v>
      </c>
      <c r="W2884" s="77">
        <v>11560426040.24</v>
      </c>
      <c r="X2884" s="76">
        <v>7.6110810096000001E-3</v>
      </c>
      <c r="Y2884" s="71">
        <v>1</v>
      </c>
      <c r="Z2884" s="71">
        <v>0</v>
      </c>
      <c r="AA2884" s="71">
        <v>0</v>
      </c>
      <c r="AB2884" s="71">
        <v>0</v>
      </c>
      <c r="AC2884" s="73">
        <v>0.35</v>
      </c>
      <c r="AD2884" s="73">
        <v>0.65</v>
      </c>
      <c r="AE2884" s="1" t="s">
        <v>1449</v>
      </c>
      <c r="AF2884" s="1" t="s">
        <v>1450</v>
      </c>
      <c r="AG2884" s="1" t="s">
        <v>1585</v>
      </c>
      <c r="AI2884" s="2" t="str">
        <f>INDEX('ISO2-ISO3'!$D$1:$D$249, MATCH($N2884, 'ISO2-ISO3'!$C$1:$C$249, 0))</f>
        <v>CHN</v>
      </c>
      <c r="AJ2884" s="2" t="str">
        <f>INDEX('WB Country Groups'!$C$2:$C$219, MATCH($AI2884, 'WB Country Groups'!$B$2:$B$219, 0))</f>
        <v>East Asia &amp; Pacific</v>
      </c>
    </row>
    <row r="2885" spans="1:36">
      <c r="A2885" s="70">
        <v>45169</v>
      </c>
      <c r="B2885" s="70">
        <v>45169</v>
      </c>
      <c r="C2885" s="71">
        <v>892400</v>
      </c>
      <c r="D2885" s="1" t="s">
        <v>12276</v>
      </c>
      <c r="E2885" s="71">
        <v>9807801</v>
      </c>
      <c r="F2885" s="1" t="s">
        <v>12277</v>
      </c>
      <c r="G2885" s="1" t="s">
        <v>12278</v>
      </c>
      <c r="H2885" s="72" t="s">
        <v>12279</v>
      </c>
      <c r="I2885" s="1" t="s">
        <v>12280</v>
      </c>
      <c r="J2885" s="73">
        <v>0.7</v>
      </c>
      <c r="K2885" s="73">
        <v>0.7</v>
      </c>
      <c r="L2885" s="73">
        <v>0.7</v>
      </c>
      <c r="M2885" s="1">
        <v>1</v>
      </c>
      <c r="N2885" s="1" t="s">
        <v>975</v>
      </c>
      <c r="O2885" s="1" t="s">
        <v>1484</v>
      </c>
      <c r="P2885" s="1">
        <v>40202010</v>
      </c>
      <c r="Q2885" s="73">
        <v>159031352</v>
      </c>
      <c r="R2885" s="74">
        <v>17</v>
      </c>
      <c r="S2885" s="1" t="s">
        <v>1448</v>
      </c>
      <c r="T2885" s="75">
        <v>1</v>
      </c>
      <c r="U2885" s="76">
        <v>1892473088.8</v>
      </c>
      <c r="V2885" s="77">
        <v>1892473088.8</v>
      </c>
      <c r="W2885" s="77">
        <v>2703532984</v>
      </c>
      <c r="X2885" s="76">
        <v>2.9667710288000001E-3</v>
      </c>
      <c r="Y2885" s="71">
        <v>0</v>
      </c>
      <c r="Z2885" s="71">
        <v>1</v>
      </c>
      <c r="AA2885" s="71">
        <v>0</v>
      </c>
      <c r="AB2885" s="71">
        <v>0</v>
      </c>
      <c r="AC2885" s="73">
        <v>0.5</v>
      </c>
      <c r="AD2885" s="73">
        <v>0.5</v>
      </c>
      <c r="AE2885" s="1" t="s">
        <v>1475</v>
      </c>
      <c r="AF2885" s="1" t="s">
        <v>1450</v>
      </c>
      <c r="AG2885" s="1" t="s">
        <v>1585</v>
      </c>
      <c r="AI2885" s="2" t="str">
        <f>INDEX('ISO2-ISO3'!$D$1:$D$249, MATCH($N2885, 'ISO2-ISO3'!$C$1:$C$249, 0))</f>
        <v>CHN</v>
      </c>
      <c r="AJ2885" s="2" t="str">
        <f>INDEX('WB Country Groups'!$C$2:$C$219, MATCH($AI2885, 'WB Country Groups'!$B$2:$B$219, 0))</f>
        <v>East Asia &amp; Pacific</v>
      </c>
    </row>
    <row r="2886" spans="1:36">
      <c r="A2886" s="70">
        <v>45169</v>
      </c>
      <c r="B2886" s="70">
        <v>45169</v>
      </c>
      <c r="C2886" s="71">
        <v>892400</v>
      </c>
      <c r="D2886" s="1" t="s">
        <v>12281</v>
      </c>
      <c r="E2886" s="71">
        <v>9809601</v>
      </c>
      <c r="G2886" s="1" t="s">
        <v>12282</v>
      </c>
      <c r="H2886" s="72" t="s">
        <v>12283</v>
      </c>
      <c r="I2886" s="1" t="s">
        <v>12284</v>
      </c>
      <c r="J2886" s="73">
        <v>0.6</v>
      </c>
      <c r="K2886" s="73">
        <v>0.6</v>
      </c>
      <c r="L2886" s="73">
        <v>0.6</v>
      </c>
      <c r="M2886" s="1">
        <v>1</v>
      </c>
      <c r="N2886" s="1" t="s">
        <v>1115</v>
      </c>
      <c r="O2886" s="1" t="s">
        <v>1692</v>
      </c>
      <c r="P2886" s="1">
        <v>50102010</v>
      </c>
      <c r="Q2886" s="73">
        <v>4787145170</v>
      </c>
      <c r="R2886" s="74">
        <v>1670</v>
      </c>
      <c r="S2886" s="1" t="s">
        <v>1479</v>
      </c>
      <c r="T2886" s="75">
        <v>145.58500000000001</v>
      </c>
      <c r="U2886" s="76">
        <v>32947896145.481998</v>
      </c>
      <c r="V2886" s="77">
        <v>32947896145.481998</v>
      </c>
      <c r="W2886" s="77">
        <v>54913160242.470001</v>
      </c>
      <c r="X2886" s="76">
        <v>5.1651389032799998E-2</v>
      </c>
      <c r="Y2886" s="71">
        <v>1</v>
      </c>
      <c r="Z2886" s="71">
        <v>0</v>
      </c>
      <c r="AA2886" s="71">
        <v>0</v>
      </c>
      <c r="AB2886" s="71">
        <v>0</v>
      </c>
      <c r="AC2886" s="73">
        <v>1</v>
      </c>
      <c r="AD2886" s="73">
        <v>0</v>
      </c>
      <c r="AE2886" s="1" t="s">
        <v>1480</v>
      </c>
      <c r="AF2886" s="1" t="s">
        <v>1450</v>
      </c>
      <c r="AG2886" s="1" t="s">
        <v>1451</v>
      </c>
      <c r="AI2886" s="2" t="str">
        <f>INDEX('ISO2-ISO3'!$D$1:$D$249, MATCH($N2886, 'ISO2-ISO3'!$C$1:$C$249, 0))</f>
        <v>JPN</v>
      </c>
      <c r="AJ2886" s="2" t="str">
        <f>INDEX('WB Country Groups'!$C$2:$C$219, MATCH($AI2886, 'WB Country Groups'!$B$2:$B$219, 0))</f>
        <v>East Asia &amp; Pacific</v>
      </c>
    </row>
    <row r="2887" spans="1:36">
      <c r="A2887" s="70">
        <v>45169</v>
      </c>
      <c r="B2887" s="70">
        <v>45169</v>
      </c>
      <c r="C2887" s="71">
        <v>892400</v>
      </c>
      <c r="D2887" s="1" t="s">
        <v>12285</v>
      </c>
      <c r="E2887" s="71">
        <v>9812602</v>
      </c>
      <c r="G2887" s="1" t="s">
        <v>12286</v>
      </c>
      <c r="H2887" s="72" t="s">
        <v>12287</v>
      </c>
      <c r="I2887" s="1" t="s">
        <v>12288</v>
      </c>
      <c r="J2887" s="73">
        <v>0.45</v>
      </c>
      <c r="K2887" s="73">
        <v>0.3</v>
      </c>
      <c r="L2887" s="73">
        <v>0.06</v>
      </c>
      <c r="M2887" s="1">
        <v>0.2</v>
      </c>
      <c r="N2887" s="1" t="s">
        <v>975</v>
      </c>
      <c r="O2887" s="1" t="s">
        <v>1467</v>
      </c>
      <c r="P2887" s="1">
        <v>20104010</v>
      </c>
      <c r="Q2887" s="73">
        <v>278478475</v>
      </c>
      <c r="R2887" s="74">
        <v>152.56</v>
      </c>
      <c r="S2887" s="1" t="s">
        <v>3323</v>
      </c>
      <c r="T2887" s="75">
        <v>7.2785000000000002</v>
      </c>
      <c r="U2887" s="76">
        <v>350220590.61070299</v>
      </c>
      <c r="V2887" s="77">
        <v>350220590.61070299</v>
      </c>
      <c r="W2887" s="77">
        <v>5827642060.0257902</v>
      </c>
      <c r="X2887" s="76">
        <v>5.4902989540000005E-4</v>
      </c>
      <c r="Y2887" s="71">
        <v>1</v>
      </c>
      <c r="Z2887" s="71">
        <v>0</v>
      </c>
      <c r="AA2887" s="71">
        <v>0</v>
      </c>
      <c r="AB2887" s="71">
        <v>0</v>
      </c>
      <c r="AC2887" s="73">
        <v>0</v>
      </c>
      <c r="AD2887" s="73">
        <v>1</v>
      </c>
      <c r="AE2887" s="1" t="s">
        <v>3412</v>
      </c>
      <c r="AF2887" s="1" t="s">
        <v>1450</v>
      </c>
      <c r="AG2887" s="1" t="s">
        <v>1585</v>
      </c>
      <c r="AI2887" s="2" t="str">
        <f>INDEX('ISO2-ISO3'!$D$1:$D$249, MATCH($N2887, 'ISO2-ISO3'!$C$1:$C$249, 0))</f>
        <v>CHN</v>
      </c>
      <c r="AJ2887" s="2" t="str">
        <f>INDEX('WB Country Groups'!$C$2:$C$219, MATCH($AI2887, 'WB Country Groups'!$B$2:$B$219, 0))</f>
        <v>East Asia &amp; Pacific</v>
      </c>
    </row>
    <row r="2888" spans="1:36">
      <c r="A2888" s="70">
        <v>45169</v>
      </c>
      <c r="B2888" s="70">
        <v>45169</v>
      </c>
      <c r="C2888" s="71">
        <v>892400</v>
      </c>
      <c r="D2888" s="1" t="s">
        <v>12289</v>
      </c>
      <c r="E2888" s="71">
        <v>9815804</v>
      </c>
      <c r="G2888" s="1" t="s">
        <v>12290</v>
      </c>
      <c r="H2888" s="72" t="s">
        <v>12291</v>
      </c>
      <c r="I2888" s="1" t="s">
        <v>12292</v>
      </c>
      <c r="J2888" s="73">
        <v>0.45</v>
      </c>
      <c r="K2888" s="73">
        <v>0.3</v>
      </c>
      <c r="L2888" s="73">
        <v>0.06</v>
      </c>
      <c r="M2888" s="1">
        <v>0.2</v>
      </c>
      <c r="N2888" s="1" t="s">
        <v>975</v>
      </c>
      <c r="O2888" s="1" t="s">
        <v>1447</v>
      </c>
      <c r="P2888" s="1">
        <v>35201010</v>
      </c>
      <c r="Q2888" s="73">
        <v>766394171</v>
      </c>
      <c r="R2888" s="74">
        <v>38.01</v>
      </c>
      <c r="S2888" s="1" t="s">
        <v>3323</v>
      </c>
      <c r="T2888" s="75">
        <v>7.2785000000000002</v>
      </c>
      <c r="U2888" s="76">
        <v>240137191.23206699</v>
      </c>
      <c r="V2888" s="77">
        <v>240137191.23206699</v>
      </c>
      <c r="W2888" s="77">
        <v>4594317442.9756203</v>
      </c>
      <c r="X2888" s="76">
        <v>3.7645558399999998E-4</v>
      </c>
      <c r="Y2888" s="71">
        <v>1</v>
      </c>
      <c r="Z2888" s="71">
        <v>0</v>
      </c>
      <c r="AA2888" s="71">
        <v>0</v>
      </c>
      <c r="AB2888" s="71">
        <v>0</v>
      </c>
      <c r="AC2888" s="73">
        <v>0</v>
      </c>
      <c r="AD2888" s="73">
        <v>1</v>
      </c>
      <c r="AE2888" s="1" t="s">
        <v>3324</v>
      </c>
      <c r="AF2888" s="1" t="s">
        <v>1450</v>
      </c>
      <c r="AG2888" s="1" t="s">
        <v>1585</v>
      </c>
      <c r="AI2888" s="2" t="str">
        <f>INDEX('ISO2-ISO3'!$D$1:$D$249, MATCH($N2888, 'ISO2-ISO3'!$C$1:$C$249, 0))</f>
        <v>CHN</v>
      </c>
      <c r="AJ2888" s="2" t="str">
        <f>INDEX('WB Country Groups'!$C$2:$C$219, MATCH($AI2888, 'WB Country Groups'!$B$2:$B$219, 0))</f>
        <v>East Asia &amp; Pacific</v>
      </c>
    </row>
    <row r="2889" spans="1:36">
      <c r="A2889" s="70">
        <v>45169</v>
      </c>
      <c r="B2889" s="70">
        <v>45169</v>
      </c>
      <c r="C2889" s="71">
        <v>892400</v>
      </c>
      <c r="D2889" s="1" t="s">
        <v>12293</v>
      </c>
      <c r="E2889" s="71">
        <v>9825902</v>
      </c>
      <c r="G2889" s="1" t="s">
        <v>12294</v>
      </c>
      <c r="H2889" s="72" t="s">
        <v>12295</v>
      </c>
      <c r="I2889" s="1" t="s">
        <v>12296</v>
      </c>
      <c r="J2889" s="73">
        <v>0.5</v>
      </c>
      <c r="K2889" s="73">
        <v>0.3</v>
      </c>
      <c r="L2889" s="73">
        <v>0.06</v>
      </c>
      <c r="M2889" s="1">
        <v>0.2</v>
      </c>
      <c r="N2889" s="1" t="s">
        <v>975</v>
      </c>
      <c r="O2889" s="1" t="s">
        <v>1467</v>
      </c>
      <c r="P2889" s="1">
        <v>20106020</v>
      </c>
      <c r="Q2889" s="73">
        <v>574044289</v>
      </c>
      <c r="R2889" s="74">
        <v>41.68</v>
      </c>
      <c r="S2889" s="1" t="s">
        <v>3323</v>
      </c>
      <c r="T2889" s="75">
        <v>7.2785000000000002</v>
      </c>
      <c r="U2889" s="76">
        <v>197234314.478423</v>
      </c>
      <c r="V2889" s="77">
        <v>197234314.478423</v>
      </c>
      <c r="W2889" s="77">
        <v>3281962904.3812199</v>
      </c>
      <c r="X2889" s="76">
        <v>3.0919808240000002E-4</v>
      </c>
      <c r="Y2889" s="71">
        <v>1</v>
      </c>
      <c r="Z2889" s="71">
        <v>0</v>
      </c>
      <c r="AA2889" s="71">
        <v>0</v>
      </c>
      <c r="AB2889" s="71">
        <v>0</v>
      </c>
      <c r="AC2889" s="73">
        <v>0</v>
      </c>
      <c r="AD2889" s="73">
        <v>1</v>
      </c>
      <c r="AE2889" s="1" t="s">
        <v>3324</v>
      </c>
      <c r="AF2889" s="1" t="s">
        <v>1450</v>
      </c>
      <c r="AG2889" s="1" t="s">
        <v>1585</v>
      </c>
      <c r="AI2889" s="2" t="str">
        <f>INDEX('ISO2-ISO3'!$D$1:$D$249, MATCH($N2889, 'ISO2-ISO3'!$C$1:$C$249, 0))</f>
        <v>CHN</v>
      </c>
      <c r="AJ2889" s="2" t="str">
        <f>INDEX('WB Country Groups'!$C$2:$C$219, MATCH($AI2889, 'WB Country Groups'!$B$2:$B$219, 0))</f>
        <v>East Asia &amp; Pacific</v>
      </c>
    </row>
    <row r="2890" spans="1:36">
      <c r="A2890" s="70">
        <v>45169</v>
      </c>
      <c r="B2890" s="70">
        <v>45169</v>
      </c>
      <c r="C2890" s="71">
        <v>892400</v>
      </c>
      <c r="D2890" s="1" t="s">
        <v>12297</v>
      </c>
      <c r="E2890" s="71">
        <v>9831501</v>
      </c>
      <c r="G2890" s="1" t="s">
        <v>12298</v>
      </c>
      <c r="H2890" s="72" t="s">
        <v>12299</v>
      </c>
      <c r="I2890" s="1" t="s">
        <v>12300</v>
      </c>
      <c r="J2890" s="73">
        <v>0.7</v>
      </c>
      <c r="K2890" s="73">
        <v>0.7</v>
      </c>
      <c r="L2890" s="73">
        <v>0.7</v>
      </c>
      <c r="M2890" s="1">
        <v>1</v>
      </c>
      <c r="N2890" s="1" t="s">
        <v>1305</v>
      </c>
      <c r="O2890" s="1" t="s">
        <v>1692</v>
      </c>
      <c r="P2890" s="1">
        <v>50201030</v>
      </c>
      <c r="Q2890" s="73">
        <v>442512678</v>
      </c>
      <c r="R2890" s="74">
        <v>78.28</v>
      </c>
      <c r="S2890" s="1" t="s">
        <v>1573</v>
      </c>
      <c r="T2890" s="75">
        <v>18.934999999999999</v>
      </c>
      <c r="U2890" s="76">
        <v>1280587520.6595199</v>
      </c>
      <c r="V2890" s="77">
        <v>1280587520.6595199</v>
      </c>
      <c r="W2890" s="77">
        <v>1829410743.79931</v>
      </c>
      <c r="X2890" s="76">
        <v>2.0075371104000001E-3</v>
      </c>
      <c r="Y2890" s="71">
        <v>0</v>
      </c>
      <c r="Z2890" s="71">
        <v>1</v>
      </c>
      <c r="AA2890" s="71">
        <v>0</v>
      </c>
      <c r="AB2890" s="71">
        <v>0</v>
      </c>
      <c r="AC2890" s="73">
        <v>0.5</v>
      </c>
      <c r="AD2890" s="73">
        <v>0.5</v>
      </c>
      <c r="AE2890" s="1" t="s">
        <v>1574</v>
      </c>
      <c r="AF2890" s="1" t="s">
        <v>1450</v>
      </c>
      <c r="AG2890" s="1" t="s">
        <v>1451</v>
      </c>
      <c r="AI2890" s="2" t="str">
        <f>INDEX('ISO2-ISO3'!$D$1:$D$249, MATCH($N2890, 'ISO2-ISO3'!$C$1:$C$249, 0))</f>
        <v>ZAF</v>
      </c>
      <c r="AJ2890" s="2" t="str">
        <f>INDEX('WB Country Groups'!$C$2:$C$219, MATCH($AI2890, 'WB Country Groups'!$B$2:$B$219, 0))</f>
        <v>Sub-Saharan Africa</v>
      </c>
    </row>
    <row r="2891" spans="1:36">
      <c r="A2891" s="70">
        <v>45169</v>
      </c>
      <c r="B2891" s="70">
        <v>45169</v>
      </c>
      <c r="C2891" s="71">
        <v>892400</v>
      </c>
      <c r="D2891" s="1" t="s">
        <v>12301</v>
      </c>
      <c r="E2891" s="71">
        <v>9831901</v>
      </c>
      <c r="G2891" s="1" t="s">
        <v>12302</v>
      </c>
      <c r="H2891" s="72" t="s">
        <v>12303</v>
      </c>
      <c r="I2891" s="1" t="s">
        <v>12304</v>
      </c>
      <c r="J2891" s="73">
        <v>0.25</v>
      </c>
      <c r="K2891" s="73">
        <v>0.25</v>
      </c>
      <c r="L2891" s="73">
        <v>0.25</v>
      </c>
      <c r="M2891" s="1">
        <v>1</v>
      </c>
      <c r="N2891" s="1" t="s">
        <v>1220</v>
      </c>
      <c r="O2891" s="1" t="s">
        <v>1692</v>
      </c>
      <c r="P2891" s="1">
        <v>50203010</v>
      </c>
      <c r="Q2891" s="73">
        <v>1165686913</v>
      </c>
      <c r="R2891" s="74">
        <v>75.8</v>
      </c>
      <c r="S2891" s="1" t="s">
        <v>2554</v>
      </c>
      <c r="T2891" s="75">
        <v>10.63715</v>
      </c>
      <c r="U2891" s="76">
        <v>2076662169.97504</v>
      </c>
      <c r="V2891" s="77">
        <v>2076662169.97504</v>
      </c>
      <c r="W2891" s="77">
        <v>8728905577.1329708</v>
      </c>
      <c r="X2891" s="76">
        <v>3.2555185059000001E-3</v>
      </c>
      <c r="Y2891" s="71">
        <v>0</v>
      </c>
      <c r="Z2891" s="71">
        <v>1</v>
      </c>
      <c r="AA2891" s="71">
        <v>0</v>
      </c>
      <c r="AB2891" s="71">
        <v>0</v>
      </c>
      <c r="AC2891" s="73">
        <v>0</v>
      </c>
      <c r="AD2891" s="73">
        <v>1</v>
      </c>
      <c r="AE2891" s="1" t="s">
        <v>2555</v>
      </c>
      <c r="AF2891" s="1" t="s">
        <v>1450</v>
      </c>
      <c r="AG2891" s="1" t="s">
        <v>1451</v>
      </c>
      <c r="AI2891" s="2" t="str">
        <f>INDEX('ISO2-ISO3'!$D$1:$D$249, MATCH($N2891, 'ISO2-ISO3'!$C$1:$C$249, 0))</f>
        <v>NOR</v>
      </c>
      <c r="AJ2891" s="2" t="str">
        <f>INDEX('WB Country Groups'!$C$2:$C$219, MATCH($AI2891, 'WB Country Groups'!$B$2:$B$219, 0))</f>
        <v>Europe &amp; Central Asia</v>
      </c>
    </row>
    <row r="2892" spans="1:36">
      <c r="A2892" s="70">
        <v>45169</v>
      </c>
      <c r="B2892" s="70">
        <v>45169</v>
      </c>
      <c r="C2892" s="71">
        <v>892400</v>
      </c>
      <c r="D2892" s="1" t="s">
        <v>12305</v>
      </c>
      <c r="E2892" s="71">
        <v>9832001</v>
      </c>
      <c r="G2892" s="1" t="s">
        <v>12306</v>
      </c>
      <c r="H2892" s="72" t="s">
        <v>12307</v>
      </c>
      <c r="I2892" s="1" t="s">
        <v>12308</v>
      </c>
      <c r="J2892" s="73">
        <v>1</v>
      </c>
      <c r="K2892" s="73">
        <v>1</v>
      </c>
      <c r="L2892" s="73">
        <v>1</v>
      </c>
      <c r="M2892" s="1">
        <v>1</v>
      </c>
      <c r="N2892" s="1" t="s">
        <v>1324</v>
      </c>
      <c r="O2892" s="1" t="s">
        <v>1447</v>
      </c>
      <c r="P2892" s="1">
        <v>35101020</v>
      </c>
      <c r="Q2892" s="73">
        <v>499700000</v>
      </c>
      <c r="R2892" s="74">
        <v>73.92</v>
      </c>
      <c r="S2892" s="1" t="s">
        <v>1468</v>
      </c>
      <c r="T2892" s="75">
        <v>0.88324999999999998</v>
      </c>
      <c r="U2892" s="76">
        <v>41820349844.324898</v>
      </c>
      <c r="V2892" s="77">
        <v>41820349844.324898</v>
      </c>
      <c r="W2892" s="77">
        <v>41820349844.324898</v>
      </c>
      <c r="X2892" s="76">
        <v>6.55604579351E-2</v>
      </c>
      <c r="Y2892" s="71">
        <v>1</v>
      </c>
      <c r="Z2892" s="71">
        <v>0</v>
      </c>
      <c r="AA2892" s="71">
        <v>0</v>
      </c>
      <c r="AB2892" s="71">
        <v>0</v>
      </c>
      <c r="AC2892" s="73">
        <v>0</v>
      </c>
      <c r="AD2892" s="73">
        <v>1</v>
      </c>
      <c r="AE2892" s="1" t="s">
        <v>1469</v>
      </c>
      <c r="AF2892" s="1" t="s">
        <v>1470</v>
      </c>
      <c r="AG2892" s="1" t="s">
        <v>1451</v>
      </c>
      <c r="AI2892" s="2" t="str">
        <f>INDEX('ISO2-ISO3'!$D$1:$D$249, MATCH($N2892, 'ISO2-ISO3'!$C$1:$C$249, 0))</f>
        <v>CHE</v>
      </c>
      <c r="AJ2892" s="2" t="str">
        <f>INDEX('WB Country Groups'!$C$2:$C$219, MATCH($AI2892, 'WB Country Groups'!$B$2:$B$219, 0))</f>
        <v>Europe &amp; Central Asia</v>
      </c>
    </row>
    <row r="2893" spans="1:36">
      <c r="A2893" s="70">
        <v>45169</v>
      </c>
      <c r="B2893" s="70">
        <v>45169</v>
      </c>
      <c r="C2893" s="71">
        <v>892400</v>
      </c>
      <c r="D2893" s="1" t="s">
        <v>12309</v>
      </c>
      <c r="E2893" s="71">
        <v>9834102</v>
      </c>
      <c r="G2893" s="1" t="s">
        <v>12310</v>
      </c>
      <c r="H2893" s="72" t="s">
        <v>12311</v>
      </c>
      <c r="I2893" s="1" t="s">
        <v>12312</v>
      </c>
      <c r="J2893" s="73">
        <v>0.75</v>
      </c>
      <c r="K2893" s="73">
        <v>0.3</v>
      </c>
      <c r="L2893" s="73">
        <v>0.06</v>
      </c>
      <c r="M2893" s="1">
        <v>0.2</v>
      </c>
      <c r="N2893" s="1" t="s">
        <v>975</v>
      </c>
      <c r="O2893" s="1" t="s">
        <v>1467</v>
      </c>
      <c r="P2893" s="1">
        <v>20104020</v>
      </c>
      <c r="Q2893" s="73">
        <v>2272085706</v>
      </c>
      <c r="R2893" s="74">
        <v>14.93</v>
      </c>
      <c r="S2893" s="1" t="s">
        <v>3323</v>
      </c>
      <c r="T2893" s="75">
        <v>7.2785000000000002</v>
      </c>
      <c r="U2893" s="76">
        <v>279636515.138394</v>
      </c>
      <c r="V2893" s="77">
        <v>279636515.138394</v>
      </c>
      <c r="W2893" s="77">
        <v>4653128801.7585201</v>
      </c>
      <c r="X2893" s="76">
        <v>4.3837744200000002E-4</v>
      </c>
      <c r="Y2893" s="71">
        <v>0</v>
      </c>
      <c r="Z2893" s="71">
        <v>1</v>
      </c>
      <c r="AA2893" s="71">
        <v>0</v>
      </c>
      <c r="AB2893" s="71">
        <v>0</v>
      </c>
      <c r="AC2893" s="73">
        <v>0</v>
      </c>
      <c r="AD2893" s="73">
        <v>1</v>
      </c>
      <c r="AE2893" s="1" t="s">
        <v>3324</v>
      </c>
      <c r="AF2893" s="1" t="s">
        <v>1450</v>
      </c>
      <c r="AG2893" s="1" t="s">
        <v>1585</v>
      </c>
      <c r="AI2893" s="2" t="str">
        <f>INDEX('ISO2-ISO3'!$D$1:$D$249, MATCH($N2893, 'ISO2-ISO3'!$C$1:$C$249, 0))</f>
        <v>CHN</v>
      </c>
      <c r="AJ2893" s="2" t="str">
        <f>INDEX('WB Country Groups'!$C$2:$C$219, MATCH($AI2893, 'WB Country Groups'!$B$2:$B$219, 0))</f>
        <v>East Asia &amp; Pacific</v>
      </c>
    </row>
    <row r="2894" spans="1:36">
      <c r="A2894" s="70">
        <v>45169</v>
      </c>
      <c r="B2894" s="70">
        <v>45169</v>
      </c>
      <c r="C2894" s="71">
        <v>892400</v>
      </c>
      <c r="D2894" s="1" t="s">
        <v>12313</v>
      </c>
      <c r="E2894" s="71">
        <v>9834402</v>
      </c>
      <c r="G2894" s="1" t="s">
        <v>12314</v>
      </c>
      <c r="H2894" s="72" t="s">
        <v>12315</v>
      </c>
      <c r="I2894" s="1" t="s">
        <v>12316</v>
      </c>
      <c r="J2894" s="73">
        <v>1</v>
      </c>
      <c r="K2894" s="73">
        <v>1</v>
      </c>
      <c r="L2894" s="73">
        <v>1</v>
      </c>
      <c r="M2894" s="1">
        <v>1</v>
      </c>
      <c r="N2894" s="1" t="s">
        <v>975</v>
      </c>
      <c r="O2894" s="1" t="s">
        <v>1447</v>
      </c>
      <c r="P2894" s="1">
        <v>35203010</v>
      </c>
      <c r="Q2894" s="73">
        <v>301537125</v>
      </c>
      <c r="R2894" s="74">
        <v>18.3</v>
      </c>
      <c r="S2894" s="1" t="s">
        <v>1565</v>
      </c>
      <c r="T2894" s="75">
        <v>7.8417500000000002</v>
      </c>
      <c r="U2894" s="76">
        <v>703685961.36066604</v>
      </c>
      <c r="V2894" s="77">
        <v>703685961.36066604</v>
      </c>
      <c r="W2894" s="77">
        <v>6775114898.67377</v>
      </c>
      <c r="X2894" s="76">
        <v>1.1031465313E-3</v>
      </c>
      <c r="Y2894" s="71">
        <v>1</v>
      </c>
      <c r="Z2894" s="71">
        <v>0</v>
      </c>
      <c r="AA2894" s="71">
        <v>0</v>
      </c>
      <c r="AB2894" s="71">
        <v>0</v>
      </c>
      <c r="AC2894" s="73">
        <v>0</v>
      </c>
      <c r="AD2894" s="73">
        <v>1</v>
      </c>
      <c r="AE2894" s="1" t="s">
        <v>1566</v>
      </c>
      <c r="AF2894" s="1" t="s">
        <v>1450</v>
      </c>
      <c r="AG2894" s="1" t="s">
        <v>3494</v>
      </c>
      <c r="AI2894" s="2" t="str">
        <f>INDEX('ISO2-ISO3'!$D$1:$D$249, MATCH($N2894, 'ISO2-ISO3'!$C$1:$C$249, 0))</f>
        <v>CHN</v>
      </c>
      <c r="AJ2894" s="2" t="str">
        <f>INDEX('WB Country Groups'!$C$2:$C$219, MATCH($AI2894, 'WB Country Groups'!$B$2:$B$219, 0))</f>
        <v>East Asia &amp; Pacific</v>
      </c>
    </row>
    <row r="2895" spans="1:36">
      <c r="A2895" s="70">
        <v>45169</v>
      </c>
      <c r="B2895" s="70">
        <v>45169</v>
      </c>
      <c r="C2895" s="71">
        <v>892400</v>
      </c>
      <c r="D2895" s="1" t="s">
        <v>12317</v>
      </c>
      <c r="E2895" s="71">
        <v>9834403</v>
      </c>
      <c r="G2895" s="1" t="s">
        <v>12318</v>
      </c>
      <c r="H2895" s="72" t="s">
        <v>12319</v>
      </c>
      <c r="I2895" s="1" t="s">
        <v>12320</v>
      </c>
      <c r="J2895" s="73">
        <v>0.5</v>
      </c>
      <c r="K2895" s="73">
        <v>0.3</v>
      </c>
      <c r="L2895" s="73">
        <v>0.06</v>
      </c>
      <c r="M2895" s="1">
        <v>0.2</v>
      </c>
      <c r="N2895" s="1" t="s">
        <v>975</v>
      </c>
      <c r="O2895" s="1" t="s">
        <v>1447</v>
      </c>
      <c r="P2895" s="1">
        <v>35203010</v>
      </c>
      <c r="Q2895" s="73">
        <v>1485299706</v>
      </c>
      <c r="R2895" s="74">
        <v>29.8</v>
      </c>
      <c r="S2895" s="1" t="s">
        <v>3323</v>
      </c>
      <c r="T2895" s="75">
        <v>7.2785000000000002</v>
      </c>
      <c r="U2895" s="76">
        <v>364871316.11293501</v>
      </c>
      <c r="V2895" s="77">
        <v>364871316.11293501</v>
      </c>
      <c r="W2895" s="77">
        <v>6775114898.67377</v>
      </c>
      <c r="X2895" s="76">
        <v>5.7199738070000004E-4</v>
      </c>
      <c r="Y2895" s="71">
        <v>1</v>
      </c>
      <c r="Z2895" s="71">
        <v>0</v>
      </c>
      <c r="AA2895" s="71">
        <v>0</v>
      </c>
      <c r="AB2895" s="71">
        <v>0</v>
      </c>
      <c r="AC2895" s="73">
        <v>0</v>
      </c>
      <c r="AD2895" s="73">
        <v>1</v>
      </c>
      <c r="AE2895" s="1" t="s">
        <v>3412</v>
      </c>
      <c r="AF2895" s="1" t="s">
        <v>1450</v>
      </c>
      <c r="AG2895" s="1" t="s">
        <v>1585</v>
      </c>
      <c r="AI2895" s="2" t="str">
        <f>INDEX('ISO2-ISO3'!$D$1:$D$249, MATCH($N2895, 'ISO2-ISO3'!$C$1:$C$249, 0))</f>
        <v>CHN</v>
      </c>
      <c r="AJ2895" s="2" t="str">
        <f>INDEX('WB Country Groups'!$C$2:$C$219, MATCH($AI2895, 'WB Country Groups'!$B$2:$B$219, 0))</f>
        <v>East Asia &amp; Pacific</v>
      </c>
    </row>
    <row r="2896" spans="1:36">
      <c r="A2896" s="70">
        <v>45169</v>
      </c>
      <c r="B2896" s="70">
        <v>45169</v>
      </c>
      <c r="C2896" s="71">
        <v>892400</v>
      </c>
      <c r="D2896" s="1" t="s">
        <v>12321</v>
      </c>
      <c r="E2896" s="71">
        <v>9837801</v>
      </c>
      <c r="F2896" s="1">
        <v>260557103</v>
      </c>
      <c r="G2896" s="1" t="s">
        <v>12322</v>
      </c>
      <c r="H2896" s="72" t="s">
        <v>12323</v>
      </c>
      <c r="I2896" s="1" t="s">
        <v>12324</v>
      </c>
      <c r="J2896" s="73">
        <v>1</v>
      </c>
      <c r="K2896" s="73">
        <v>1</v>
      </c>
      <c r="L2896" s="73">
        <v>1</v>
      </c>
      <c r="M2896" s="1">
        <v>1</v>
      </c>
      <c r="N2896" s="1" t="s">
        <v>1375</v>
      </c>
      <c r="O2896" s="1" t="s">
        <v>1462</v>
      </c>
      <c r="P2896" s="1">
        <v>15101010</v>
      </c>
      <c r="Q2896" s="73">
        <v>707988709</v>
      </c>
      <c r="R2896" s="74">
        <v>54.56</v>
      </c>
      <c r="S2896" s="1" t="s">
        <v>1448</v>
      </c>
      <c r="T2896" s="75">
        <v>1</v>
      </c>
      <c r="U2896" s="76">
        <v>38627863963.040001</v>
      </c>
      <c r="V2896" s="77">
        <v>38627863963.040001</v>
      </c>
      <c r="W2896" s="77">
        <v>38627863963.040001</v>
      </c>
      <c r="X2896" s="76">
        <v>6.0555697403300003E-2</v>
      </c>
      <c r="Y2896" s="71">
        <v>1</v>
      </c>
      <c r="Z2896" s="71">
        <v>0</v>
      </c>
      <c r="AA2896" s="71">
        <v>0</v>
      </c>
      <c r="AB2896" s="71">
        <v>0</v>
      </c>
      <c r="AC2896" s="73">
        <v>1</v>
      </c>
      <c r="AD2896" s="73">
        <v>0</v>
      </c>
      <c r="AE2896" s="1" t="s">
        <v>1449</v>
      </c>
      <c r="AF2896" s="1" t="s">
        <v>1450</v>
      </c>
      <c r="AG2896" s="1" t="s">
        <v>1451</v>
      </c>
      <c r="AI2896" s="2" t="str">
        <f>INDEX('ISO2-ISO3'!$D$1:$D$249, MATCH($N2896, 'ISO2-ISO3'!$C$1:$C$249, 0))</f>
        <v>USA</v>
      </c>
      <c r="AJ2896" s="2" t="str">
        <f>INDEX('WB Country Groups'!$C$2:$C$219, MATCH($AI2896, 'WB Country Groups'!$B$2:$B$219, 0))</f>
        <v>North America</v>
      </c>
    </row>
    <row r="2897" spans="1:36">
      <c r="A2897" s="70">
        <v>45169</v>
      </c>
      <c r="B2897" s="70">
        <v>45169</v>
      </c>
      <c r="C2897" s="71">
        <v>892400</v>
      </c>
      <c r="D2897" s="1" t="s">
        <v>12325</v>
      </c>
      <c r="E2897" s="71">
        <v>9838001</v>
      </c>
      <c r="F2897" s="1" t="s">
        <v>12326</v>
      </c>
      <c r="G2897" s="1" t="s">
        <v>12327</v>
      </c>
      <c r="H2897" s="72" t="s">
        <v>12328</v>
      </c>
      <c r="I2897" s="1" t="s">
        <v>12329</v>
      </c>
      <c r="J2897" s="73">
        <v>1</v>
      </c>
      <c r="K2897" s="73">
        <v>1</v>
      </c>
      <c r="L2897" s="73">
        <v>1</v>
      </c>
      <c r="M2897" s="1">
        <v>1</v>
      </c>
      <c r="N2897" s="1" t="s">
        <v>1375</v>
      </c>
      <c r="O2897" s="1" t="s">
        <v>1692</v>
      </c>
      <c r="P2897" s="1">
        <v>50201020</v>
      </c>
      <c r="Q2897" s="73">
        <v>296917233</v>
      </c>
      <c r="R2897" s="74">
        <v>33.06</v>
      </c>
      <c r="S2897" s="1" t="s">
        <v>1448</v>
      </c>
      <c r="T2897" s="75">
        <v>1</v>
      </c>
      <c r="U2897" s="76">
        <v>9816083722.9799995</v>
      </c>
      <c r="V2897" s="77">
        <v>9816083722.9799995</v>
      </c>
      <c r="W2897" s="77">
        <v>17068989407.059999</v>
      </c>
      <c r="X2897" s="76">
        <v>1.53883682562E-2</v>
      </c>
      <c r="Y2897" s="71">
        <v>0</v>
      </c>
      <c r="Z2897" s="71">
        <v>1</v>
      </c>
      <c r="AA2897" s="71">
        <v>0</v>
      </c>
      <c r="AB2897" s="71">
        <v>0</v>
      </c>
      <c r="AC2897" s="73">
        <v>1</v>
      </c>
      <c r="AD2897" s="73">
        <v>0</v>
      </c>
      <c r="AE2897" s="1" t="s">
        <v>1475</v>
      </c>
      <c r="AF2897" s="1" t="s">
        <v>1450</v>
      </c>
      <c r="AG2897" s="1" t="s">
        <v>1585</v>
      </c>
      <c r="AI2897" s="2" t="str">
        <f>INDEX('ISO2-ISO3'!$D$1:$D$249, MATCH($N2897, 'ISO2-ISO3'!$C$1:$C$249, 0))</f>
        <v>USA</v>
      </c>
      <c r="AJ2897" s="2" t="str">
        <f>INDEX('WB Country Groups'!$C$2:$C$219, MATCH($AI2897, 'WB Country Groups'!$B$2:$B$219, 0))</f>
        <v>North America</v>
      </c>
    </row>
    <row r="2898" spans="1:36">
      <c r="A2898" s="70">
        <v>45169</v>
      </c>
      <c r="B2898" s="70">
        <v>45169</v>
      </c>
      <c r="C2898" s="71">
        <v>892400</v>
      </c>
      <c r="D2898" s="1" t="s">
        <v>12330</v>
      </c>
      <c r="E2898" s="71">
        <v>9838002</v>
      </c>
      <c r="F2898" s="1" t="s">
        <v>12331</v>
      </c>
      <c r="G2898" s="1" t="s">
        <v>12332</v>
      </c>
      <c r="H2898" s="72" t="s">
        <v>12333</v>
      </c>
      <c r="I2898" s="1" t="s">
        <v>12334</v>
      </c>
      <c r="J2898" s="73">
        <v>0.6</v>
      </c>
      <c r="K2898" s="73">
        <v>0.6</v>
      </c>
      <c r="L2898" s="73">
        <v>0.6</v>
      </c>
      <c r="M2898" s="1">
        <v>1</v>
      </c>
      <c r="N2898" s="1" t="s">
        <v>1375</v>
      </c>
      <c r="O2898" s="1" t="s">
        <v>1692</v>
      </c>
      <c r="P2898" s="1">
        <v>50201020</v>
      </c>
      <c r="Q2898" s="73">
        <v>237644354</v>
      </c>
      <c r="R2898" s="74">
        <v>30.52</v>
      </c>
      <c r="S2898" s="1" t="s">
        <v>1448</v>
      </c>
      <c r="T2898" s="75">
        <v>1</v>
      </c>
      <c r="U2898" s="76">
        <v>4351743410.448</v>
      </c>
      <c r="V2898" s="77">
        <v>4351743410.448</v>
      </c>
      <c r="W2898" s="77">
        <v>17068989407.059999</v>
      </c>
      <c r="X2898" s="76">
        <v>6.8220923992000004E-3</v>
      </c>
      <c r="Y2898" s="71">
        <v>0</v>
      </c>
      <c r="Z2898" s="71">
        <v>1</v>
      </c>
      <c r="AA2898" s="71">
        <v>0</v>
      </c>
      <c r="AB2898" s="71">
        <v>0</v>
      </c>
      <c r="AC2898" s="73">
        <v>1</v>
      </c>
      <c r="AD2898" s="73">
        <v>0</v>
      </c>
      <c r="AE2898" s="1" t="s">
        <v>1475</v>
      </c>
      <c r="AF2898" s="1" t="s">
        <v>1450</v>
      </c>
      <c r="AG2898" s="1" t="s">
        <v>1619</v>
      </c>
      <c r="AI2898" s="2" t="str">
        <f>INDEX('ISO2-ISO3'!$D$1:$D$249, MATCH($N2898, 'ISO2-ISO3'!$C$1:$C$249, 0))</f>
        <v>USA</v>
      </c>
      <c r="AJ2898" s="2" t="str">
        <f>INDEX('WB Country Groups'!$C$2:$C$219, MATCH($AI2898, 'WB Country Groups'!$B$2:$B$219, 0))</f>
        <v>North America</v>
      </c>
    </row>
    <row r="2899" spans="1:36">
      <c r="A2899" s="70">
        <v>45169</v>
      </c>
      <c r="B2899" s="70">
        <v>45169</v>
      </c>
      <c r="C2899" s="71">
        <v>892400</v>
      </c>
      <c r="D2899" s="1" t="s">
        <v>12335</v>
      </c>
      <c r="E2899" s="71">
        <v>9845901</v>
      </c>
      <c r="F2899" s="1" t="s">
        <v>12336</v>
      </c>
      <c r="G2899" s="1" t="s">
        <v>12337</v>
      </c>
      <c r="H2899" s="72" t="s">
        <v>12338</v>
      </c>
      <c r="I2899" s="1" t="s">
        <v>12339</v>
      </c>
      <c r="J2899" s="73">
        <v>0.95</v>
      </c>
      <c r="K2899" s="73">
        <v>0.95</v>
      </c>
      <c r="L2899" s="73">
        <v>0.95</v>
      </c>
      <c r="M2899" s="1">
        <v>1</v>
      </c>
      <c r="N2899" s="1" t="s">
        <v>1375</v>
      </c>
      <c r="O2899" s="1" t="s">
        <v>1474</v>
      </c>
      <c r="P2899" s="1">
        <v>45103010</v>
      </c>
      <c r="Q2899" s="73">
        <v>247166587</v>
      </c>
      <c r="R2899" s="74">
        <v>71.03</v>
      </c>
      <c r="S2899" s="1" t="s">
        <v>1448</v>
      </c>
      <c r="T2899" s="75">
        <v>1</v>
      </c>
      <c r="U2899" s="76">
        <v>16678430540.879499</v>
      </c>
      <c r="V2899" s="77">
        <v>16678430540.879499</v>
      </c>
      <c r="W2899" s="77">
        <v>20871211709.16</v>
      </c>
      <c r="X2899" s="76">
        <v>2.61462553032E-2</v>
      </c>
      <c r="Y2899" s="71">
        <v>0</v>
      </c>
      <c r="Z2899" s="71">
        <v>1</v>
      </c>
      <c r="AA2899" s="71">
        <v>0</v>
      </c>
      <c r="AB2899" s="71">
        <v>0</v>
      </c>
      <c r="AC2899" s="73">
        <v>1</v>
      </c>
      <c r="AD2899" s="73">
        <v>0</v>
      </c>
      <c r="AE2899" s="1" t="s">
        <v>1475</v>
      </c>
      <c r="AF2899" s="1" t="s">
        <v>1450</v>
      </c>
      <c r="AG2899" s="1" t="s">
        <v>1585</v>
      </c>
      <c r="AI2899" s="2" t="str">
        <f>INDEX('ISO2-ISO3'!$D$1:$D$249, MATCH($N2899, 'ISO2-ISO3'!$C$1:$C$249, 0))</f>
        <v>USA</v>
      </c>
      <c r="AJ2899" s="2" t="str">
        <f>INDEX('WB Country Groups'!$C$2:$C$219, MATCH($AI2899, 'WB Country Groups'!$B$2:$B$219, 0))</f>
        <v>North America</v>
      </c>
    </row>
    <row r="2900" spans="1:36">
      <c r="A2900" s="70">
        <v>45169</v>
      </c>
      <c r="B2900" s="70">
        <v>45169</v>
      </c>
      <c r="C2900" s="71">
        <v>892400</v>
      </c>
      <c r="D2900" s="1" t="s">
        <v>12340</v>
      </c>
      <c r="E2900" s="71">
        <v>9846901</v>
      </c>
      <c r="G2900" s="1" t="s">
        <v>12341</v>
      </c>
      <c r="H2900" s="72" t="s">
        <v>12342</v>
      </c>
      <c r="I2900" s="1" t="s">
        <v>12343</v>
      </c>
      <c r="J2900" s="73">
        <v>0.45</v>
      </c>
      <c r="K2900" s="73">
        <v>0.45</v>
      </c>
      <c r="L2900" s="73">
        <v>0.45</v>
      </c>
      <c r="M2900" s="1">
        <v>1</v>
      </c>
      <c r="N2900" s="1" t="s">
        <v>1111</v>
      </c>
      <c r="O2900" s="1" t="s">
        <v>1484</v>
      </c>
      <c r="P2900" s="1">
        <v>40201060</v>
      </c>
      <c r="Q2900" s="73">
        <v>1311638938</v>
      </c>
      <c r="R2900" s="74">
        <v>6.6319999999999997</v>
      </c>
      <c r="S2900" s="1" t="s">
        <v>1456</v>
      </c>
      <c r="T2900" s="75">
        <v>0.92136177270005104</v>
      </c>
      <c r="U2900" s="76">
        <v>4248554001.8617101</v>
      </c>
      <c r="V2900" s="77">
        <v>4248554001.8617101</v>
      </c>
      <c r="W2900" s="77">
        <v>9441231115.2482491</v>
      </c>
      <c r="X2900" s="76">
        <v>6.6603255821999999E-3</v>
      </c>
      <c r="Y2900" s="71">
        <v>0</v>
      </c>
      <c r="Z2900" s="71">
        <v>1</v>
      </c>
      <c r="AA2900" s="71">
        <v>0</v>
      </c>
      <c r="AB2900" s="71">
        <v>0</v>
      </c>
      <c r="AC2900" s="73">
        <v>0</v>
      </c>
      <c r="AD2900" s="73">
        <v>1</v>
      </c>
      <c r="AE2900" s="1" t="s">
        <v>1607</v>
      </c>
      <c r="AF2900" s="1" t="s">
        <v>1608</v>
      </c>
      <c r="AG2900" s="1" t="s">
        <v>1451</v>
      </c>
      <c r="AI2900" s="2" t="str">
        <f>INDEX('ISO2-ISO3'!$D$1:$D$249, MATCH($N2900, 'ISO2-ISO3'!$C$1:$C$249, 0))</f>
        <v>ITA</v>
      </c>
      <c r="AJ2900" s="2" t="str">
        <f>INDEX('WB Country Groups'!$C$2:$C$219, MATCH($AI2900, 'WB Country Groups'!$B$2:$B$219, 0))</f>
        <v>Europe &amp; Central Asia</v>
      </c>
    </row>
    <row r="2901" spans="1:36">
      <c r="A2901" s="70">
        <v>45169</v>
      </c>
      <c r="B2901" s="70">
        <v>45169</v>
      </c>
      <c r="C2901" s="71">
        <v>892400</v>
      </c>
      <c r="D2901" s="1" t="s">
        <v>12344</v>
      </c>
      <c r="E2901" s="71">
        <v>9847001</v>
      </c>
      <c r="F2901" s="1" t="s">
        <v>12345</v>
      </c>
      <c r="G2901" s="1" t="s">
        <v>12346</v>
      </c>
      <c r="H2901" s="72" t="s">
        <v>12347</v>
      </c>
      <c r="I2901" s="1" t="s">
        <v>12348</v>
      </c>
      <c r="J2901" s="73">
        <v>1</v>
      </c>
      <c r="K2901" s="73">
        <v>1</v>
      </c>
      <c r="L2901" s="73">
        <v>1</v>
      </c>
      <c r="M2901" s="1">
        <v>1</v>
      </c>
      <c r="N2901" s="1" t="s">
        <v>1375</v>
      </c>
      <c r="O2901" s="1" t="s">
        <v>1692</v>
      </c>
      <c r="P2901" s="1">
        <v>50203010</v>
      </c>
      <c r="Q2901" s="73">
        <v>595004275</v>
      </c>
      <c r="R2901" s="74">
        <v>27.49</v>
      </c>
      <c r="S2901" s="1" t="s">
        <v>1448</v>
      </c>
      <c r="T2901" s="75">
        <v>1</v>
      </c>
      <c r="U2901" s="76">
        <v>16356667519.75</v>
      </c>
      <c r="V2901" s="77">
        <v>16356667519.75</v>
      </c>
      <c r="W2901" s="77">
        <v>18849461984.290001</v>
      </c>
      <c r="X2901" s="76">
        <v>2.5641837451800001E-2</v>
      </c>
      <c r="Y2901" s="71">
        <v>0</v>
      </c>
      <c r="Z2901" s="71">
        <v>1</v>
      </c>
      <c r="AA2901" s="71">
        <v>0</v>
      </c>
      <c r="AB2901" s="71">
        <v>0</v>
      </c>
      <c r="AC2901" s="73">
        <v>0</v>
      </c>
      <c r="AD2901" s="73">
        <v>1</v>
      </c>
      <c r="AE2901" s="1" t="s">
        <v>1449</v>
      </c>
      <c r="AF2901" s="1" t="s">
        <v>1450</v>
      </c>
      <c r="AG2901" s="1" t="s">
        <v>1585</v>
      </c>
      <c r="AI2901" s="2" t="str">
        <f>INDEX('ISO2-ISO3'!$D$1:$D$249, MATCH($N2901, 'ISO2-ISO3'!$C$1:$C$249, 0))</f>
        <v>USA</v>
      </c>
      <c r="AJ2901" s="2" t="str">
        <f>INDEX('WB Country Groups'!$C$2:$C$219, MATCH($AI2901, 'WB Country Groups'!$B$2:$B$219, 0))</f>
        <v>North America</v>
      </c>
    </row>
    <row r="2902" spans="1:36">
      <c r="A2902" s="70">
        <v>45169</v>
      </c>
      <c r="B2902" s="70">
        <v>45169</v>
      </c>
      <c r="C2902" s="71">
        <v>892400</v>
      </c>
      <c r="D2902" s="1" t="s">
        <v>12349</v>
      </c>
      <c r="E2902" s="71">
        <v>9847601</v>
      </c>
      <c r="F2902" s="1" t="s">
        <v>12350</v>
      </c>
      <c r="G2902" s="1" t="s">
        <v>12351</v>
      </c>
      <c r="H2902" s="72" t="s">
        <v>12352</v>
      </c>
      <c r="I2902" s="1" t="s">
        <v>12353</v>
      </c>
      <c r="J2902" s="73">
        <v>0.9</v>
      </c>
      <c r="K2902" s="73">
        <v>0.9</v>
      </c>
      <c r="L2902" s="73">
        <v>0.9</v>
      </c>
      <c r="M2902" s="1">
        <v>1</v>
      </c>
      <c r="N2902" s="1" t="s">
        <v>1375</v>
      </c>
      <c r="O2902" s="1" t="s">
        <v>1467</v>
      </c>
      <c r="P2902" s="1">
        <v>20304040</v>
      </c>
      <c r="Q2902" s="73">
        <v>2013871932</v>
      </c>
      <c r="R2902" s="74">
        <v>47.23</v>
      </c>
      <c r="S2902" s="1" t="s">
        <v>1448</v>
      </c>
      <c r="T2902" s="75">
        <v>1</v>
      </c>
      <c r="U2902" s="76">
        <v>85603654213.524002</v>
      </c>
      <c r="V2902" s="77">
        <v>85603654213.524002</v>
      </c>
      <c r="W2902" s="77">
        <v>95115171348.360001</v>
      </c>
      <c r="X2902" s="76">
        <v>0.13419817844779999</v>
      </c>
      <c r="Y2902" s="71">
        <v>1</v>
      </c>
      <c r="Z2902" s="71">
        <v>0</v>
      </c>
      <c r="AA2902" s="71">
        <v>0</v>
      </c>
      <c r="AB2902" s="71">
        <v>0</v>
      </c>
      <c r="AC2902" s="73">
        <v>0</v>
      </c>
      <c r="AD2902" s="73">
        <v>1</v>
      </c>
      <c r="AE2902" s="1" t="s">
        <v>1449</v>
      </c>
      <c r="AF2902" s="1" t="s">
        <v>1450</v>
      </c>
      <c r="AG2902" s="1" t="s">
        <v>1451</v>
      </c>
      <c r="AI2902" s="2" t="str">
        <f>INDEX('ISO2-ISO3'!$D$1:$D$249, MATCH($N2902, 'ISO2-ISO3'!$C$1:$C$249, 0))</f>
        <v>USA</v>
      </c>
      <c r="AJ2902" s="2" t="str">
        <f>INDEX('WB Country Groups'!$C$2:$C$219, MATCH($AI2902, 'WB Country Groups'!$B$2:$B$219, 0))</f>
        <v>North America</v>
      </c>
    </row>
    <row r="2903" spans="1:36">
      <c r="A2903" s="70">
        <v>45169</v>
      </c>
      <c r="B2903" s="70">
        <v>45169</v>
      </c>
      <c r="C2903" s="71">
        <v>892400</v>
      </c>
      <c r="D2903" s="1" t="s">
        <v>12354</v>
      </c>
      <c r="E2903" s="71">
        <v>9848201</v>
      </c>
      <c r="F2903" s="1" t="s">
        <v>12355</v>
      </c>
      <c r="G2903" s="1" t="s">
        <v>12356</v>
      </c>
      <c r="H2903" s="72" t="s">
        <v>12357</v>
      </c>
      <c r="I2903" s="1" t="s">
        <v>12358</v>
      </c>
      <c r="J2903" s="73">
        <v>1</v>
      </c>
      <c r="K2903" s="73">
        <v>1</v>
      </c>
      <c r="L2903" s="73">
        <v>1</v>
      </c>
      <c r="M2903" s="1">
        <v>1</v>
      </c>
      <c r="N2903" s="1" t="s">
        <v>1375</v>
      </c>
      <c r="O2903" s="1" t="s">
        <v>1462</v>
      </c>
      <c r="P2903" s="1">
        <v>15101030</v>
      </c>
      <c r="Q2903" s="73">
        <v>712605421</v>
      </c>
      <c r="R2903" s="74">
        <v>50.51</v>
      </c>
      <c r="S2903" s="1" t="s">
        <v>1448</v>
      </c>
      <c r="T2903" s="75">
        <v>1</v>
      </c>
      <c r="U2903" s="76">
        <v>35993699814.709999</v>
      </c>
      <c r="V2903" s="77">
        <v>35993699814.709999</v>
      </c>
      <c r="W2903" s="77">
        <v>35993699814.709999</v>
      </c>
      <c r="X2903" s="76">
        <v>5.6426200436299999E-2</v>
      </c>
      <c r="Y2903" s="71">
        <v>1</v>
      </c>
      <c r="Z2903" s="71">
        <v>0</v>
      </c>
      <c r="AA2903" s="71">
        <v>0</v>
      </c>
      <c r="AB2903" s="71">
        <v>0</v>
      </c>
      <c r="AC2903" s="73">
        <v>0.35</v>
      </c>
      <c r="AD2903" s="73">
        <v>0.65</v>
      </c>
      <c r="AE2903" s="1" t="s">
        <v>1449</v>
      </c>
      <c r="AF2903" s="1" t="s">
        <v>1450</v>
      </c>
      <c r="AG2903" s="1" t="s">
        <v>1451</v>
      </c>
      <c r="AI2903" s="2" t="str">
        <f>INDEX('ISO2-ISO3'!$D$1:$D$249, MATCH($N2903, 'ISO2-ISO3'!$C$1:$C$249, 0))</f>
        <v>USA</v>
      </c>
      <c r="AJ2903" s="2" t="str">
        <f>INDEX('WB Country Groups'!$C$2:$C$219, MATCH($AI2903, 'WB Country Groups'!$B$2:$B$219, 0))</f>
        <v>North America</v>
      </c>
    </row>
    <row r="2904" spans="1:36">
      <c r="A2904" s="70">
        <v>45169</v>
      </c>
      <c r="B2904" s="70">
        <v>45169</v>
      </c>
      <c r="C2904" s="71">
        <v>892400</v>
      </c>
      <c r="D2904" s="1" t="s">
        <v>12359</v>
      </c>
      <c r="E2904" s="71">
        <v>9848302</v>
      </c>
      <c r="G2904" s="1" t="s">
        <v>12360</v>
      </c>
      <c r="H2904" s="72" t="s">
        <v>12361</v>
      </c>
      <c r="I2904" s="1" t="s">
        <v>12362</v>
      </c>
      <c r="J2904" s="73">
        <v>0.3</v>
      </c>
      <c r="K2904" s="73">
        <v>0.3</v>
      </c>
      <c r="L2904" s="73">
        <v>0.06</v>
      </c>
      <c r="M2904" s="1">
        <v>0.2</v>
      </c>
      <c r="N2904" s="1" t="s">
        <v>975</v>
      </c>
      <c r="O2904" s="1" t="s">
        <v>1462</v>
      </c>
      <c r="P2904" s="1">
        <v>15101020</v>
      </c>
      <c r="Q2904" s="73">
        <v>7333360000</v>
      </c>
      <c r="R2904" s="74">
        <v>13.71</v>
      </c>
      <c r="S2904" s="1" t="s">
        <v>3323</v>
      </c>
      <c r="T2904" s="75">
        <v>7.2785000000000002</v>
      </c>
      <c r="U2904" s="76">
        <v>828800156.07611501</v>
      </c>
      <c r="V2904" s="77">
        <v>828800156.07611501</v>
      </c>
      <c r="W2904" s="77">
        <v>13791166991.3034</v>
      </c>
      <c r="X2904" s="76">
        <v>1.2992841516000001E-3</v>
      </c>
      <c r="Y2904" s="71">
        <v>1</v>
      </c>
      <c r="Z2904" s="71">
        <v>0</v>
      </c>
      <c r="AA2904" s="71">
        <v>0</v>
      </c>
      <c r="AB2904" s="71">
        <v>0</v>
      </c>
      <c r="AC2904" s="73">
        <v>1</v>
      </c>
      <c r="AD2904" s="73">
        <v>0</v>
      </c>
      <c r="AE2904" s="1" t="s">
        <v>3324</v>
      </c>
      <c r="AF2904" s="1" t="s">
        <v>1450</v>
      </c>
      <c r="AG2904" s="1" t="s">
        <v>1585</v>
      </c>
      <c r="AI2904" s="2" t="str">
        <f>INDEX('ISO2-ISO3'!$D$1:$D$249, MATCH($N2904, 'ISO2-ISO3'!$C$1:$C$249, 0))</f>
        <v>CHN</v>
      </c>
      <c r="AJ2904" s="2" t="str">
        <f>INDEX('WB Country Groups'!$C$2:$C$219, MATCH($AI2904, 'WB Country Groups'!$B$2:$B$219, 0))</f>
        <v>East Asia &amp; Pacific</v>
      </c>
    </row>
    <row r="2905" spans="1:36">
      <c r="A2905" s="70">
        <v>45169</v>
      </c>
      <c r="B2905" s="70">
        <v>45169</v>
      </c>
      <c r="C2905" s="71">
        <v>892400</v>
      </c>
      <c r="D2905" s="1" t="s">
        <v>12363</v>
      </c>
      <c r="E2905" s="71">
        <v>9848601</v>
      </c>
      <c r="F2905" s="1" t="s">
        <v>12364</v>
      </c>
      <c r="G2905" s="1" t="s">
        <v>12365</v>
      </c>
      <c r="H2905" s="72" t="s">
        <v>12366</v>
      </c>
      <c r="I2905" s="1" t="s">
        <v>12367</v>
      </c>
      <c r="J2905" s="73">
        <v>1</v>
      </c>
      <c r="K2905" s="73">
        <v>1</v>
      </c>
      <c r="L2905" s="73">
        <v>1</v>
      </c>
      <c r="M2905" s="1">
        <v>1</v>
      </c>
      <c r="N2905" s="1" t="s">
        <v>1375</v>
      </c>
      <c r="O2905" s="1" t="s">
        <v>1447</v>
      </c>
      <c r="P2905" s="1">
        <v>35203010</v>
      </c>
      <c r="Q2905" s="73">
        <v>675051076</v>
      </c>
      <c r="R2905" s="74">
        <v>21.65</v>
      </c>
      <c r="S2905" s="1" t="s">
        <v>1448</v>
      </c>
      <c r="T2905" s="75">
        <v>1</v>
      </c>
      <c r="U2905" s="76">
        <v>14614855795.4</v>
      </c>
      <c r="V2905" s="77">
        <v>14614855795.4</v>
      </c>
      <c r="W2905" s="77">
        <v>14614855795.4</v>
      </c>
      <c r="X2905" s="76">
        <v>2.29112535445E-2</v>
      </c>
      <c r="Y2905" s="71">
        <v>0</v>
      </c>
      <c r="Z2905" s="71">
        <v>1</v>
      </c>
      <c r="AA2905" s="71">
        <v>0</v>
      </c>
      <c r="AB2905" s="71">
        <v>0</v>
      </c>
      <c r="AC2905" s="73">
        <v>1</v>
      </c>
      <c r="AD2905" s="73">
        <v>0</v>
      </c>
      <c r="AE2905" s="1" t="s">
        <v>1449</v>
      </c>
      <c r="AF2905" s="1" t="s">
        <v>1450</v>
      </c>
      <c r="AG2905" s="1" t="s">
        <v>1451</v>
      </c>
      <c r="AI2905" s="2" t="str">
        <f>INDEX('ISO2-ISO3'!$D$1:$D$249, MATCH($N2905, 'ISO2-ISO3'!$C$1:$C$249, 0))</f>
        <v>USA</v>
      </c>
      <c r="AJ2905" s="2" t="str">
        <f>INDEX('WB Country Groups'!$C$2:$C$219, MATCH($AI2905, 'WB Country Groups'!$B$2:$B$219, 0))</f>
        <v>North America</v>
      </c>
    </row>
    <row r="2906" spans="1:36">
      <c r="A2906" s="70">
        <v>45169</v>
      </c>
      <c r="B2906" s="70">
        <v>45169</v>
      </c>
      <c r="C2906" s="71">
        <v>892400</v>
      </c>
      <c r="D2906" s="1" t="s">
        <v>12368</v>
      </c>
      <c r="E2906" s="71">
        <v>9851601</v>
      </c>
      <c r="G2906" s="1" t="s">
        <v>12369</v>
      </c>
      <c r="H2906" s="72" t="s">
        <v>12370</v>
      </c>
      <c r="I2906" s="1" t="s">
        <v>12371</v>
      </c>
      <c r="J2906" s="73">
        <v>0.5</v>
      </c>
      <c r="K2906" s="73">
        <v>0.5</v>
      </c>
      <c r="L2906" s="73">
        <v>0.5</v>
      </c>
      <c r="M2906" s="1">
        <v>1</v>
      </c>
      <c r="N2906" s="1" t="s">
        <v>1129</v>
      </c>
      <c r="O2906" s="1" t="s">
        <v>1467</v>
      </c>
      <c r="P2906" s="1">
        <v>20104010</v>
      </c>
      <c r="Q2906" s="73">
        <v>97801344</v>
      </c>
      <c r="R2906" s="74">
        <v>324500</v>
      </c>
      <c r="S2906" s="1" t="s">
        <v>3451</v>
      </c>
      <c r="T2906" s="75">
        <v>1321.75</v>
      </c>
      <c r="U2906" s="76">
        <v>12005498818.99</v>
      </c>
      <c r="V2906" s="77">
        <v>12005498818.99</v>
      </c>
      <c r="W2906" s="77">
        <v>24010997637.9799</v>
      </c>
      <c r="X2906" s="76">
        <v>1.8820646007100001E-2</v>
      </c>
      <c r="Y2906" s="71">
        <v>1</v>
      </c>
      <c r="Z2906" s="71">
        <v>0</v>
      </c>
      <c r="AA2906" s="71">
        <v>0</v>
      </c>
      <c r="AB2906" s="71">
        <v>0</v>
      </c>
      <c r="AC2906" s="73">
        <v>0</v>
      </c>
      <c r="AD2906" s="73">
        <v>1</v>
      </c>
      <c r="AE2906" s="1" t="s">
        <v>4054</v>
      </c>
      <c r="AF2906" s="1" t="s">
        <v>1450</v>
      </c>
      <c r="AG2906" s="1" t="s">
        <v>1451</v>
      </c>
      <c r="AI2906" s="2" t="str">
        <f>INDEX('ISO2-ISO3'!$D$1:$D$249, MATCH($N2906, 'ISO2-ISO3'!$C$1:$C$249, 0))</f>
        <v>KOR</v>
      </c>
      <c r="AJ2906" s="2" t="str">
        <f>INDEX('WB Country Groups'!$C$2:$C$219, MATCH($AI2906, 'WB Country Groups'!$B$2:$B$219, 0))</f>
        <v>East Asia &amp; Pacific</v>
      </c>
    </row>
    <row r="2907" spans="1:36">
      <c r="A2907" s="70">
        <v>45169</v>
      </c>
      <c r="B2907" s="70">
        <v>45169</v>
      </c>
      <c r="C2907" s="71">
        <v>892400</v>
      </c>
      <c r="D2907" s="1" t="s">
        <v>12372</v>
      </c>
      <c r="E2907" s="71">
        <v>9853002</v>
      </c>
      <c r="G2907" s="1" t="s">
        <v>12373</v>
      </c>
      <c r="H2907" s="72" t="s">
        <v>12374</v>
      </c>
      <c r="I2907" s="1" t="s">
        <v>12375</v>
      </c>
      <c r="J2907" s="73">
        <v>0.45</v>
      </c>
      <c r="K2907" s="73">
        <v>0.3</v>
      </c>
      <c r="L2907" s="73">
        <v>0.06</v>
      </c>
      <c r="M2907" s="1">
        <v>0.2</v>
      </c>
      <c r="N2907" s="1" t="s">
        <v>975</v>
      </c>
      <c r="O2907" s="1" t="s">
        <v>1467</v>
      </c>
      <c r="P2907" s="1">
        <v>20104010</v>
      </c>
      <c r="Q2907" s="73">
        <v>396688445</v>
      </c>
      <c r="R2907" s="74">
        <v>75.040000000000006</v>
      </c>
      <c r="S2907" s="1" t="s">
        <v>3323</v>
      </c>
      <c r="T2907" s="75">
        <v>7.2785000000000002</v>
      </c>
      <c r="U2907" s="76">
        <v>245387106.51480401</v>
      </c>
      <c r="V2907" s="77">
        <v>245387106.51480401</v>
      </c>
      <c r="W2907" s="77">
        <v>4083221436.0099902</v>
      </c>
      <c r="X2907" s="76">
        <v>3.846857124E-4</v>
      </c>
      <c r="Y2907" s="71">
        <v>1</v>
      </c>
      <c r="Z2907" s="71">
        <v>0</v>
      </c>
      <c r="AA2907" s="71">
        <v>0</v>
      </c>
      <c r="AB2907" s="71">
        <v>0</v>
      </c>
      <c r="AC2907" s="73">
        <v>0</v>
      </c>
      <c r="AD2907" s="73">
        <v>1</v>
      </c>
      <c r="AE2907" s="1" t="s">
        <v>3412</v>
      </c>
      <c r="AF2907" s="1" t="s">
        <v>1450</v>
      </c>
      <c r="AG2907" s="1" t="s">
        <v>1585</v>
      </c>
      <c r="AI2907" s="2" t="str">
        <f>INDEX('ISO2-ISO3'!$D$1:$D$249, MATCH($N2907, 'ISO2-ISO3'!$C$1:$C$249, 0))</f>
        <v>CHN</v>
      </c>
      <c r="AJ2907" s="2" t="str">
        <f>INDEX('WB Country Groups'!$C$2:$C$219, MATCH($AI2907, 'WB Country Groups'!$B$2:$B$219, 0))</f>
        <v>East Asia &amp; Pacific</v>
      </c>
    </row>
    <row r="2908" spans="1:36">
      <c r="A2908" s="70">
        <v>45169</v>
      </c>
      <c r="B2908" s="70">
        <v>45169</v>
      </c>
      <c r="C2908" s="71">
        <v>892400</v>
      </c>
      <c r="D2908" s="1" t="s">
        <v>12376</v>
      </c>
      <c r="E2908" s="71">
        <v>9854101</v>
      </c>
      <c r="G2908" s="1" t="s">
        <v>12377</v>
      </c>
      <c r="H2908" s="72" t="s">
        <v>12378</v>
      </c>
      <c r="I2908" s="1" t="s">
        <v>12379</v>
      </c>
      <c r="J2908" s="73">
        <v>0.4</v>
      </c>
      <c r="K2908" s="73">
        <v>0.4</v>
      </c>
      <c r="L2908" s="73">
        <v>0.4</v>
      </c>
      <c r="M2908" s="1">
        <v>1</v>
      </c>
      <c r="N2908" s="1" t="s">
        <v>975</v>
      </c>
      <c r="O2908" s="1" t="s">
        <v>1455</v>
      </c>
      <c r="P2908" s="1">
        <v>25302010</v>
      </c>
      <c r="Q2908" s="73">
        <v>1013801710</v>
      </c>
      <c r="R2908" s="74">
        <v>39.75</v>
      </c>
      <c r="S2908" s="1" t="s">
        <v>1565</v>
      </c>
      <c r="T2908" s="75">
        <v>7.8417500000000002</v>
      </c>
      <c r="U2908" s="76">
        <v>2055593099.6270001</v>
      </c>
      <c r="V2908" s="77">
        <v>2055593099.6270001</v>
      </c>
      <c r="W2908" s="77">
        <v>5138982749.0674896</v>
      </c>
      <c r="X2908" s="76">
        <v>3.2224891815000002E-3</v>
      </c>
      <c r="Y2908" s="71">
        <v>0</v>
      </c>
      <c r="Z2908" s="71">
        <v>1</v>
      </c>
      <c r="AA2908" s="71">
        <v>0</v>
      </c>
      <c r="AB2908" s="71">
        <v>0</v>
      </c>
      <c r="AC2908" s="73">
        <v>0</v>
      </c>
      <c r="AD2908" s="73">
        <v>1</v>
      </c>
      <c r="AE2908" s="1" t="s">
        <v>1566</v>
      </c>
      <c r="AF2908" s="1" t="s">
        <v>1450</v>
      </c>
      <c r="AG2908" s="1" t="s">
        <v>3300</v>
      </c>
      <c r="AI2908" s="2" t="str">
        <f>INDEX('ISO2-ISO3'!$D$1:$D$249, MATCH($N2908, 'ISO2-ISO3'!$C$1:$C$249, 0))</f>
        <v>CHN</v>
      </c>
      <c r="AJ2908" s="2" t="str">
        <f>INDEX('WB Country Groups'!$C$2:$C$219, MATCH($AI2908, 'WB Country Groups'!$B$2:$B$219, 0))</f>
        <v>East Asia &amp; Pacific</v>
      </c>
    </row>
    <row r="2909" spans="1:36">
      <c r="A2909" s="70">
        <v>45169</v>
      </c>
      <c r="B2909" s="70">
        <v>45169</v>
      </c>
      <c r="C2909" s="71">
        <v>892400</v>
      </c>
      <c r="D2909" s="1" t="s">
        <v>12380</v>
      </c>
      <c r="E2909" s="71">
        <v>9855002</v>
      </c>
      <c r="G2909" s="1" t="s">
        <v>12381</v>
      </c>
      <c r="H2909" s="72" t="s">
        <v>12382</v>
      </c>
      <c r="I2909" s="1" t="s">
        <v>12383</v>
      </c>
      <c r="J2909" s="73">
        <v>0.65</v>
      </c>
      <c r="K2909" s="73">
        <v>0.3</v>
      </c>
      <c r="L2909" s="73">
        <v>0.06</v>
      </c>
      <c r="M2909" s="1">
        <v>0.2</v>
      </c>
      <c r="N2909" s="1" t="s">
        <v>975</v>
      </c>
      <c r="O2909" s="1" t="s">
        <v>1462</v>
      </c>
      <c r="P2909" s="1">
        <v>15101010</v>
      </c>
      <c r="Q2909" s="73">
        <v>278024709</v>
      </c>
      <c r="R2909" s="74">
        <v>93.79</v>
      </c>
      <c r="S2909" s="1" t="s">
        <v>3323</v>
      </c>
      <c r="T2909" s="75">
        <v>7.2785000000000002</v>
      </c>
      <c r="U2909" s="76">
        <v>214955862.80505601</v>
      </c>
      <c r="V2909" s="77">
        <v>214955862.80505601</v>
      </c>
      <c r="W2909" s="77">
        <v>3576848022.9774199</v>
      </c>
      <c r="X2909" s="76">
        <v>3.3697960090000001E-4</v>
      </c>
      <c r="Y2909" s="71">
        <v>0</v>
      </c>
      <c r="Z2909" s="71">
        <v>1</v>
      </c>
      <c r="AA2909" s="71">
        <v>0</v>
      </c>
      <c r="AB2909" s="71">
        <v>0</v>
      </c>
      <c r="AC2909" s="73">
        <v>0</v>
      </c>
      <c r="AD2909" s="73">
        <v>1</v>
      </c>
      <c r="AE2909" s="1" t="s">
        <v>3412</v>
      </c>
      <c r="AF2909" s="1" t="s">
        <v>1450</v>
      </c>
      <c r="AG2909" s="1" t="s">
        <v>1585</v>
      </c>
      <c r="AI2909" s="2" t="str">
        <f>INDEX('ISO2-ISO3'!$D$1:$D$249, MATCH($N2909, 'ISO2-ISO3'!$C$1:$C$249, 0))</f>
        <v>CHN</v>
      </c>
      <c r="AJ2909" s="2" t="str">
        <f>INDEX('WB Country Groups'!$C$2:$C$219, MATCH($AI2909, 'WB Country Groups'!$B$2:$B$219, 0))</f>
        <v>East Asia &amp; Pacific</v>
      </c>
    </row>
    <row r="2910" spans="1:36">
      <c r="A2910" s="70">
        <v>45169</v>
      </c>
      <c r="B2910" s="70">
        <v>45169</v>
      </c>
      <c r="C2910" s="71">
        <v>892400</v>
      </c>
      <c r="D2910" s="1" t="s">
        <v>12384</v>
      </c>
      <c r="E2910" s="71">
        <v>9861101</v>
      </c>
      <c r="F2910" s="1" t="s">
        <v>12385</v>
      </c>
      <c r="G2910" s="1" t="s">
        <v>12386</v>
      </c>
      <c r="H2910" s="72" t="s">
        <v>12387</v>
      </c>
      <c r="I2910" s="1" t="s">
        <v>12388</v>
      </c>
      <c r="J2910" s="73">
        <v>0.6</v>
      </c>
      <c r="K2910" s="73">
        <v>0.6</v>
      </c>
      <c r="L2910" s="73">
        <v>0.6</v>
      </c>
      <c r="M2910" s="1">
        <v>1</v>
      </c>
      <c r="N2910" s="1" t="s">
        <v>1091</v>
      </c>
      <c r="O2910" s="1" t="s">
        <v>1484</v>
      </c>
      <c r="P2910" s="1">
        <v>40203020</v>
      </c>
      <c r="Q2910" s="73">
        <v>91687789</v>
      </c>
      <c r="R2910" s="74">
        <v>59.6</v>
      </c>
      <c r="S2910" s="1" t="s">
        <v>1448</v>
      </c>
      <c r="T2910" s="75">
        <v>1</v>
      </c>
      <c r="U2910" s="76">
        <v>3278755334.6399999</v>
      </c>
      <c r="V2910" s="77">
        <v>3278755334.6399999</v>
      </c>
      <c r="W2910" s="77">
        <v>8299705004.3500004</v>
      </c>
      <c r="X2910" s="76">
        <v>5.1400024628E-3</v>
      </c>
      <c r="Y2910" s="71">
        <v>0</v>
      </c>
      <c r="Z2910" s="71">
        <v>1</v>
      </c>
      <c r="AA2910" s="71">
        <v>0</v>
      </c>
      <c r="AB2910" s="71">
        <v>0</v>
      </c>
      <c r="AC2910" s="73">
        <v>0</v>
      </c>
      <c r="AD2910" s="73">
        <v>1</v>
      </c>
      <c r="AE2910" s="1" t="s">
        <v>10552</v>
      </c>
      <c r="AF2910" s="1" t="s">
        <v>1450</v>
      </c>
      <c r="AG2910" s="1" t="s">
        <v>1585</v>
      </c>
      <c r="AI2910" s="2" t="str">
        <f>INDEX('ISO2-ISO3'!$D$1:$D$249, MATCH($N2910, 'ISO2-ISO3'!$C$1:$C$249, 0))</f>
        <v>HKG</v>
      </c>
      <c r="AJ2910" s="2" t="str">
        <f>INDEX('WB Country Groups'!$C$2:$C$219, MATCH($AI2910, 'WB Country Groups'!$B$2:$B$219, 0))</f>
        <v>East Asia &amp; Pacific</v>
      </c>
    </row>
    <row r="2911" spans="1:36">
      <c r="A2911" s="70">
        <v>45169</v>
      </c>
      <c r="B2911" s="70">
        <v>45169</v>
      </c>
      <c r="C2911" s="71">
        <v>892400</v>
      </c>
      <c r="D2911" s="1" t="s">
        <v>12389</v>
      </c>
      <c r="E2911" s="71">
        <v>9861801</v>
      </c>
      <c r="F2911" s="1">
        <v>892672106</v>
      </c>
      <c r="G2911" s="1" t="s">
        <v>12390</v>
      </c>
      <c r="H2911" s="72" t="s">
        <v>12391</v>
      </c>
      <c r="I2911" s="1" t="s">
        <v>12392</v>
      </c>
      <c r="J2911" s="73">
        <v>1</v>
      </c>
      <c r="K2911" s="73">
        <v>1</v>
      </c>
      <c r="L2911" s="73">
        <v>1</v>
      </c>
      <c r="M2911" s="1">
        <v>1</v>
      </c>
      <c r="N2911" s="1" t="s">
        <v>1375</v>
      </c>
      <c r="O2911" s="1" t="s">
        <v>1484</v>
      </c>
      <c r="P2911" s="1">
        <v>40203040</v>
      </c>
      <c r="Q2911" s="73">
        <v>111032801</v>
      </c>
      <c r="R2911" s="74">
        <v>86.43</v>
      </c>
      <c r="S2911" s="1" t="s">
        <v>1448</v>
      </c>
      <c r="T2911" s="75">
        <v>1</v>
      </c>
      <c r="U2911" s="76">
        <v>9596564990.4300003</v>
      </c>
      <c r="V2911" s="77">
        <v>9596564990.4300003</v>
      </c>
      <c r="W2911" s="77">
        <v>17974500774.990002</v>
      </c>
      <c r="X2911" s="76">
        <v>1.5044235586700001E-2</v>
      </c>
      <c r="Y2911" s="71">
        <v>0</v>
      </c>
      <c r="Z2911" s="71">
        <v>1</v>
      </c>
      <c r="AA2911" s="71">
        <v>0</v>
      </c>
      <c r="AB2911" s="71">
        <v>0</v>
      </c>
      <c r="AC2911" s="73">
        <v>0</v>
      </c>
      <c r="AD2911" s="73">
        <v>1</v>
      </c>
      <c r="AE2911" s="1" t="s">
        <v>1475</v>
      </c>
      <c r="AF2911" s="1" t="s">
        <v>1450</v>
      </c>
      <c r="AG2911" s="1" t="s">
        <v>1585</v>
      </c>
      <c r="AI2911" s="2" t="str">
        <f>INDEX('ISO2-ISO3'!$D$1:$D$249, MATCH($N2911, 'ISO2-ISO3'!$C$1:$C$249, 0))</f>
        <v>USA</v>
      </c>
      <c r="AJ2911" s="2" t="str">
        <f>INDEX('WB Country Groups'!$C$2:$C$219, MATCH($AI2911, 'WB Country Groups'!$B$2:$B$219, 0))</f>
        <v>North America</v>
      </c>
    </row>
    <row r="2912" spans="1:36">
      <c r="A2912" s="70">
        <v>45169</v>
      </c>
      <c r="B2912" s="70">
        <v>45169</v>
      </c>
      <c r="C2912" s="71">
        <v>892400</v>
      </c>
      <c r="D2912" s="1" t="s">
        <v>12393</v>
      </c>
      <c r="E2912" s="71">
        <v>9863401</v>
      </c>
      <c r="F2912" s="1" t="s">
        <v>12394</v>
      </c>
      <c r="G2912" s="1" t="s">
        <v>12395</v>
      </c>
      <c r="H2912" s="72" t="s">
        <v>12396</v>
      </c>
      <c r="I2912" s="1" t="s">
        <v>12397</v>
      </c>
      <c r="J2912" s="73">
        <v>0.85</v>
      </c>
      <c r="K2912" s="73">
        <v>0.85</v>
      </c>
      <c r="L2912" s="73">
        <v>0.85</v>
      </c>
      <c r="M2912" s="1">
        <v>1</v>
      </c>
      <c r="N2912" s="1" t="s">
        <v>1375</v>
      </c>
      <c r="O2912" s="1" t="s">
        <v>1455</v>
      </c>
      <c r="P2912" s="1">
        <v>25504040</v>
      </c>
      <c r="Q2912" s="73">
        <v>115757139</v>
      </c>
      <c r="R2912" s="74">
        <v>23.98</v>
      </c>
      <c r="S2912" s="1" t="s">
        <v>1448</v>
      </c>
      <c r="T2912" s="75">
        <v>1</v>
      </c>
      <c r="U2912" s="76">
        <v>2359477764.237</v>
      </c>
      <c r="V2912" s="77">
        <v>2359477764.237</v>
      </c>
      <c r="W2912" s="77">
        <v>10238152970.1</v>
      </c>
      <c r="X2912" s="76">
        <v>3.6988796909999998E-3</v>
      </c>
      <c r="Y2912" s="71">
        <v>0</v>
      </c>
      <c r="Z2912" s="71">
        <v>1</v>
      </c>
      <c r="AA2912" s="71">
        <v>0</v>
      </c>
      <c r="AB2912" s="71">
        <v>0</v>
      </c>
      <c r="AC2912" s="73">
        <v>0</v>
      </c>
      <c r="AD2912" s="73">
        <v>1</v>
      </c>
      <c r="AE2912" s="1" t="s">
        <v>1449</v>
      </c>
      <c r="AF2912" s="1" t="s">
        <v>1450</v>
      </c>
      <c r="AG2912" s="1" t="s">
        <v>1585</v>
      </c>
      <c r="AI2912" s="2" t="str">
        <f>INDEX('ISO2-ISO3'!$D$1:$D$249, MATCH($N2912, 'ISO2-ISO3'!$C$1:$C$249, 0))</f>
        <v>USA</v>
      </c>
      <c r="AJ2912" s="2" t="str">
        <f>INDEX('WB Country Groups'!$C$2:$C$219, MATCH($AI2912, 'WB Country Groups'!$B$2:$B$219, 0))</f>
        <v>North America</v>
      </c>
    </row>
    <row r="2913" spans="1:36">
      <c r="A2913" s="70">
        <v>45169</v>
      </c>
      <c r="B2913" s="70">
        <v>45169</v>
      </c>
      <c r="C2913" s="71">
        <v>892400</v>
      </c>
      <c r="D2913" s="1" t="s">
        <v>12398</v>
      </c>
      <c r="E2913" s="71">
        <v>9863501</v>
      </c>
      <c r="F2913" s="1" t="s">
        <v>12399</v>
      </c>
      <c r="G2913" s="1" t="s">
        <v>12400</v>
      </c>
      <c r="H2913" s="72" t="s">
        <v>12401</v>
      </c>
      <c r="I2913" s="1" t="s">
        <v>12402</v>
      </c>
      <c r="J2913" s="73">
        <v>1</v>
      </c>
      <c r="K2913" s="73">
        <v>1</v>
      </c>
      <c r="L2913" s="73">
        <v>1</v>
      </c>
      <c r="M2913" s="1">
        <v>1</v>
      </c>
      <c r="N2913" s="1" t="s">
        <v>1375</v>
      </c>
      <c r="O2913" s="1" t="s">
        <v>1474</v>
      </c>
      <c r="P2913" s="1">
        <v>45103020</v>
      </c>
      <c r="Q2913" s="73">
        <v>222937242</v>
      </c>
      <c r="R2913" s="74">
        <v>163.03</v>
      </c>
      <c r="S2913" s="1" t="s">
        <v>1448</v>
      </c>
      <c r="T2913" s="75">
        <v>1</v>
      </c>
      <c r="U2913" s="76">
        <v>36345458563.260002</v>
      </c>
      <c r="V2913" s="77">
        <v>36345458563.260002</v>
      </c>
      <c r="W2913" s="77">
        <v>38452905474.550003</v>
      </c>
      <c r="X2913" s="76">
        <v>5.6977641653899999E-2</v>
      </c>
      <c r="Y2913" s="71">
        <v>1</v>
      </c>
      <c r="Z2913" s="71">
        <v>0</v>
      </c>
      <c r="AA2913" s="71">
        <v>0</v>
      </c>
      <c r="AB2913" s="71">
        <v>0</v>
      </c>
      <c r="AC2913" s="73">
        <v>0</v>
      </c>
      <c r="AD2913" s="73">
        <v>1</v>
      </c>
      <c r="AE2913" s="1" t="s">
        <v>1475</v>
      </c>
      <c r="AF2913" s="1" t="s">
        <v>1450</v>
      </c>
      <c r="AG2913" s="1" t="s">
        <v>1585</v>
      </c>
      <c r="AI2913" s="2" t="str">
        <f>INDEX('ISO2-ISO3'!$D$1:$D$249, MATCH($N2913, 'ISO2-ISO3'!$C$1:$C$249, 0))</f>
        <v>USA</v>
      </c>
      <c r="AJ2913" s="2" t="str">
        <f>INDEX('WB Country Groups'!$C$2:$C$219, MATCH($AI2913, 'WB Country Groups'!$B$2:$B$219, 0))</f>
        <v>North America</v>
      </c>
    </row>
    <row r="2914" spans="1:36">
      <c r="A2914" s="70">
        <v>45169</v>
      </c>
      <c r="B2914" s="70">
        <v>45169</v>
      </c>
      <c r="C2914" s="71">
        <v>892400</v>
      </c>
      <c r="D2914" s="1" t="s">
        <v>12403</v>
      </c>
      <c r="E2914" s="71">
        <v>9863801</v>
      </c>
      <c r="G2914" s="1" t="s">
        <v>12404</v>
      </c>
      <c r="H2914" s="72" t="s">
        <v>12405</v>
      </c>
      <c r="I2914" s="1" t="s">
        <v>12406</v>
      </c>
      <c r="J2914" s="73">
        <v>0.2</v>
      </c>
      <c r="K2914" s="73">
        <v>0.2</v>
      </c>
      <c r="L2914" s="73">
        <v>0.2</v>
      </c>
      <c r="M2914" s="1">
        <v>1</v>
      </c>
      <c r="N2914" s="1" t="s">
        <v>975</v>
      </c>
      <c r="O2914" s="1" t="s">
        <v>1447</v>
      </c>
      <c r="P2914" s="1">
        <v>35202010</v>
      </c>
      <c r="Q2914" s="73">
        <v>5922350070</v>
      </c>
      <c r="R2914" s="74">
        <v>10.199999999999999</v>
      </c>
      <c r="S2914" s="1" t="s">
        <v>1565</v>
      </c>
      <c r="T2914" s="75">
        <v>7.8417500000000002</v>
      </c>
      <c r="U2914" s="76">
        <v>1540675760.23209</v>
      </c>
      <c r="V2914" s="77">
        <v>1540675760.23209</v>
      </c>
      <c r="W2914" s="77">
        <v>7703378801.16045</v>
      </c>
      <c r="X2914" s="76">
        <v>2.4152693305E-3</v>
      </c>
      <c r="Y2914" s="71">
        <v>1</v>
      </c>
      <c r="Z2914" s="71">
        <v>0</v>
      </c>
      <c r="AA2914" s="71">
        <v>0</v>
      </c>
      <c r="AB2914" s="71">
        <v>0</v>
      </c>
      <c r="AC2914" s="73">
        <v>0</v>
      </c>
      <c r="AD2914" s="73">
        <v>1</v>
      </c>
      <c r="AE2914" s="1" t="s">
        <v>1566</v>
      </c>
      <c r="AF2914" s="1" t="s">
        <v>1450</v>
      </c>
      <c r="AG2914" s="1" t="s">
        <v>3300</v>
      </c>
      <c r="AI2914" s="2" t="str">
        <f>INDEX('ISO2-ISO3'!$D$1:$D$249, MATCH($N2914, 'ISO2-ISO3'!$C$1:$C$249, 0))</f>
        <v>CHN</v>
      </c>
      <c r="AJ2914" s="2" t="str">
        <f>INDEX('WB Country Groups'!$C$2:$C$219, MATCH($AI2914, 'WB Country Groups'!$B$2:$B$219, 0))</f>
        <v>East Asia &amp; Pacific</v>
      </c>
    </row>
    <row r="2915" spans="1:36">
      <c r="A2915" s="70">
        <v>45169</v>
      </c>
      <c r="B2915" s="70">
        <v>45169</v>
      </c>
      <c r="C2915" s="71">
        <v>892400</v>
      </c>
      <c r="D2915" s="1" t="s">
        <v>12407</v>
      </c>
      <c r="E2915" s="71">
        <v>9864401</v>
      </c>
      <c r="G2915" s="1" t="s">
        <v>12408</v>
      </c>
      <c r="H2915" s="72" t="s">
        <v>12409</v>
      </c>
      <c r="I2915" s="1" t="s">
        <v>12410</v>
      </c>
      <c r="J2915" s="73">
        <v>0.4</v>
      </c>
      <c r="K2915" s="73">
        <v>0.4</v>
      </c>
      <c r="L2915" s="73">
        <v>0.4</v>
      </c>
      <c r="M2915" s="1">
        <v>1</v>
      </c>
      <c r="N2915" s="1" t="s">
        <v>1199</v>
      </c>
      <c r="O2915" s="1" t="s">
        <v>1455</v>
      </c>
      <c r="P2915" s="1">
        <v>25503030</v>
      </c>
      <c r="Q2915" s="73">
        <v>2003817745</v>
      </c>
      <c r="R2915" s="74">
        <v>63.78</v>
      </c>
      <c r="S2915" s="1" t="s">
        <v>1456</v>
      </c>
      <c r="T2915" s="75">
        <v>0.92136177270005104</v>
      </c>
      <c r="U2915" s="76">
        <v>55484609656.236099</v>
      </c>
      <c r="V2915" s="77">
        <v>55484609656.236099</v>
      </c>
      <c r="W2915" s="77">
        <v>138773303351.87399</v>
      </c>
      <c r="X2915" s="76">
        <v>8.6981491808499997E-2</v>
      </c>
      <c r="Y2915" s="71">
        <v>1</v>
      </c>
      <c r="Z2915" s="71">
        <v>0</v>
      </c>
      <c r="AA2915" s="71">
        <v>0</v>
      </c>
      <c r="AB2915" s="71">
        <v>0</v>
      </c>
      <c r="AC2915" s="73">
        <v>0</v>
      </c>
      <c r="AD2915" s="73">
        <v>1</v>
      </c>
      <c r="AE2915" s="1" t="s">
        <v>1485</v>
      </c>
      <c r="AF2915" s="1" t="s">
        <v>1450</v>
      </c>
      <c r="AG2915" s="1" t="s">
        <v>4777</v>
      </c>
      <c r="AI2915" s="2" t="str">
        <f>INDEX('ISO2-ISO3'!$D$1:$D$249, MATCH($N2915, 'ISO2-ISO3'!$C$1:$C$249, 0))</f>
        <v>NLD</v>
      </c>
      <c r="AJ2915" s="2" t="str">
        <f>INDEX('WB Country Groups'!$C$2:$C$219, MATCH($AI2915, 'WB Country Groups'!$B$2:$B$219, 0))</f>
        <v>Europe &amp; Central Asia</v>
      </c>
    </row>
    <row r="2916" spans="1:36">
      <c r="A2916" s="70">
        <v>45169</v>
      </c>
      <c r="B2916" s="70">
        <v>45169</v>
      </c>
      <c r="C2916" s="71">
        <v>892400</v>
      </c>
      <c r="D2916" s="1" t="s">
        <v>12411</v>
      </c>
      <c r="E2916" s="71">
        <v>9868302</v>
      </c>
      <c r="G2916" s="1" t="s">
        <v>12412</v>
      </c>
      <c r="H2916" s="72" t="s">
        <v>12413</v>
      </c>
      <c r="I2916" s="1" t="s">
        <v>12414</v>
      </c>
      <c r="J2916" s="73">
        <v>0.55000000000000004</v>
      </c>
      <c r="K2916" s="73">
        <v>0.3</v>
      </c>
      <c r="L2916" s="73">
        <v>0.06</v>
      </c>
      <c r="M2916" s="1">
        <v>0.2</v>
      </c>
      <c r="N2916" s="1" t="s">
        <v>975</v>
      </c>
      <c r="O2916" s="1" t="s">
        <v>1474</v>
      </c>
      <c r="P2916" s="1">
        <v>45203015</v>
      </c>
      <c r="Q2916" s="73">
        <v>533802594</v>
      </c>
      <c r="R2916" s="74">
        <v>124.1</v>
      </c>
      <c r="S2916" s="1" t="s">
        <v>3323</v>
      </c>
      <c r="T2916" s="75">
        <v>7.2785000000000002</v>
      </c>
      <c r="U2916" s="76">
        <v>546086984.25829506</v>
      </c>
      <c r="V2916" s="77">
        <v>546086984.25829506</v>
      </c>
      <c r="W2916" s="77">
        <v>9086842873.3642406</v>
      </c>
      <c r="X2916" s="76">
        <v>8.5608353100000004E-4</v>
      </c>
      <c r="Y2916" s="71">
        <v>1</v>
      </c>
      <c r="Z2916" s="71">
        <v>0</v>
      </c>
      <c r="AA2916" s="71">
        <v>0</v>
      </c>
      <c r="AB2916" s="71">
        <v>0</v>
      </c>
      <c r="AC2916" s="73">
        <v>0</v>
      </c>
      <c r="AD2916" s="73">
        <v>1</v>
      </c>
      <c r="AE2916" s="1" t="s">
        <v>3412</v>
      </c>
      <c r="AF2916" s="1" t="s">
        <v>1450</v>
      </c>
      <c r="AG2916" s="1" t="s">
        <v>1585</v>
      </c>
      <c r="AI2916" s="2" t="str">
        <f>INDEX('ISO2-ISO3'!$D$1:$D$249, MATCH($N2916, 'ISO2-ISO3'!$C$1:$C$249, 0))</f>
        <v>CHN</v>
      </c>
      <c r="AJ2916" s="2" t="str">
        <f>INDEX('WB Country Groups'!$C$2:$C$219, MATCH($AI2916, 'WB Country Groups'!$B$2:$B$219, 0))</f>
        <v>East Asia &amp; Pacific</v>
      </c>
    </row>
    <row r="2917" spans="1:36">
      <c r="A2917" s="70">
        <v>45169</v>
      </c>
      <c r="B2917" s="70">
        <v>45169</v>
      </c>
      <c r="C2917" s="71">
        <v>892400</v>
      </c>
      <c r="D2917" s="1" t="s">
        <v>12415</v>
      </c>
      <c r="E2917" s="71">
        <v>9881501</v>
      </c>
      <c r="F2917" s="1" t="s">
        <v>12416</v>
      </c>
      <c r="G2917" s="1" t="s">
        <v>12417</v>
      </c>
      <c r="H2917" s="72" t="s">
        <v>12418</v>
      </c>
      <c r="I2917" s="1" t="s">
        <v>12419</v>
      </c>
      <c r="J2917" s="73">
        <v>0.55000000000000004</v>
      </c>
      <c r="K2917" s="73">
        <v>0.55000000000000004</v>
      </c>
      <c r="L2917" s="73">
        <v>0.55000000000000004</v>
      </c>
      <c r="M2917" s="1">
        <v>1</v>
      </c>
      <c r="N2917" s="1" t="s">
        <v>1375</v>
      </c>
      <c r="O2917" s="1" t="s">
        <v>1467</v>
      </c>
      <c r="P2917" s="1">
        <v>20202020</v>
      </c>
      <c r="Q2917" s="73">
        <v>675544848</v>
      </c>
      <c r="R2917" s="74">
        <v>7.43</v>
      </c>
      <c r="S2917" s="1" t="s">
        <v>1448</v>
      </c>
      <c r="T2917" s="75">
        <v>1</v>
      </c>
      <c r="U2917" s="76">
        <v>2760614021.3520002</v>
      </c>
      <c r="V2917" s="77">
        <v>2760614021.3520002</v>
      </c>
      <c r="W2917" s="77">
        <v>5019298220.6400003</v>
      </c>
      <c r="X2917" s="76">
        <v>4.3277284885000003E-3</v>
      </c>
      <c r="Y2917" s="71">
        <v>0</v>
      </c>
      <c r="Z2917" s="71">
        <v>1</v>
      </c>
      <c r="AA2917" s="71">
        <v>0</v>
      </c>
      <c r="AB2917" s="71">
        <v>0</v>
      </c>
      <c r="AC2917" s="73">
        <v>1</v>
      </c>
      <c r="AD2917" s="73">
        <v>0</v>
      </c>
      <c r="AE2917" s="1" t="s">
        <v>1449</v>
      </c>
      <c r="AF2917" s="1" t="s">
        <v>1450</v>
      </c>
      <c r="AG2917" s="1" t="s">
        <v>1451</v>
      </c>
      <c r="AI2917" s="2" t="str">
        <f>INDEX('ISO2-ISO3'!$D$1:$D$249, MATCH($N2917, 'ISO2-ISO3'!$C$1:$C$249, 0))</f>
        <v>USA</v>
      </c>
      <c r="AJ2917" s="2" t="str">
        <f>INDEX('WB Country Groups'!$C$2:$C$219, MATCH($AI2917, 'WB Country Groups'!$B$2:$B$219, 0))</f>
        <v>North America</v>
      </c>
    </row>
    <row r="2918" spans="1:36">
      <c r="A2918" s="70">
        <v>45169</v>
      </c>
      <c r="B2918" s="70">
        <v>45169</v>
      </c>
      <c r="C2918" s="71">
        <v>892400</v>
      </c>
      <c r="D2918" s="1" t="s">
        <v>12420</v>
      </c>
      <c r="E2918" s="71">
        <v>9890202</v>
      </c>
      <c r="G2918" s="1" t="s">
        <v>12421</v>
      </c>
      <c r="H2918" s="72" t="s">
        <v>12422</v>
      </c>
      <c r="I2918" s="1" t="s">
        <v>12423</v>
      </c>
      <c r="J2918" s="73">
        <v>0.65</v>
      </c>
      <c r="K2918" s="73">
        <v>0.3</v>
      </c>
      <c r="L2918" s="73">
        <v>0.06</v>
      </c>
      <c r="M2918" s="1">
        <v>0.2</v>
      </c>
      <c r="N2918" s="1" t="s">
        <v>975</v>
      </c>
      <c r="O2918" s="1" t="s">
        <v>1484</v>
      </c>
      <c r="P2918" s="1">
        <v>40101015</v>
      </c>
      <c r="Q2918" s="73">
        <v>3666733854</v>
      </c>
      <c r="R2918" s="74">
        <v>6.74</v>
      </c>
      <c r="S2918" s="1" t="s">
        <v>3323</v>
      </c>
      <c r="T2918" s="75">
        <v>7.2785000000000002</v>
      </c>
      <c r="U2918" s="76">
        <v>203727027.623494</v>
      </c>
      <c r="V2918" s="77">
        <v>203727027.623494</v>
      </c>
      <c r="W2918" s="77">
        <v>3390001121.5001001</v>
      </c>
      <c r="X2918" s="76">
        <v>3.1937650629999999E-4</v>
      </c>
      <c r="Y2918" s="71">
        <v>0</v>
      </c>
      <c r="Z2918" s="71">
        <v>1</v>
      </c>
      <c r="AA2918" s="71">
        <v>0</v>
      </c>
      <c r="AB2918" s="71">
        <v>0</v>
      </c>
      <c r="AC2918" s="73">
        <v>1</v>
      </c>
      <c r="AD2918" s="73">
        <v>0</v>
      </c>
      <c r="AE2918" s="1" t="s">
        <v>3412</v>
      </c>
      <c r="AF2918" s="1" t="s">
        <v>1450</v>
      </c>
      <c r="AG2918" s="1" t="s">
        <v>1585</v>
      </c>
      <c r="AI2918" s="2" t="str">
        <f>INDEX('ISO2-ISO3'!$D$1:$D$249, MATCH($N2918, 'ISO2-ISO3'!$C$1:$C$249, 0))</f>
        <v>CHN</v>
      </c>
      <c r="AJ2918" s="2" t="str">
        <f>INDEX('WB Country Groups'!$C$2:$C$219, MATCH($AI2918, 'WB Country Groups'!$B$2:$B$219, 0))</f>
        <v>East Asia &amp; Pacific</v>
      </c>
    </row>
    <row r="2919" spans="1:36">
      <c r="A2919" s="70">
        <v>45169</v>
      </c>
      <c r="B2919" s="70">
        <v>45169</v>
      </c>
      <c r="C2919" s="71">
        <v>892400</v>
      </c>
      <c r="D2919" s="1" t="s">
        <v>12424</v>
      </c>
      <c r="E2919" s="71">
        <v>9891702</v>
      </c>
      <c r="G2919" s="1" t="s">
        <v>12425</v>
      </c>
      <c r="H2919" s="72" t="s">
        <v>12426</v>
      </c>
      <c r="I2919" s="1" t="s">
        <v>12427</v>
      </c>
      <c r="J2919" s="73">
        <v>0.65</v>
      </c>
      <c r="K2919" s="73">
        <v>0.3</v>
      </c>
      <c r="L2919" s="73">
        <v>0.06</v>
      </c>
      <c r="M2919" s="1">
        <v>0.2</v>
      </c>
      <c r="N2919" s="1" t="s">
        <v>975</v>
      </c>
      <c r="O2919" s="1" t="s">
        <v>1467</v>
      </c>
      <c r="P2919" s="1">
        <v>20107010</v>
      </c>
      <c r="Q2919" s="73">
        <v>723050343</v>
      </c>
      <c r="R2919" s="74">
        <v>36.11</v>
      </c>
      <c r="S2919" s="1" t="s">
        <v>3323</v>
      </c>
      <c r="T2919" s="75">
        <v>7.2785000000000002</v>
      </c>
      <c r="U2919" s="76">
        <v>215231280.228591</v>
      </c>
      <c r="V2919" s="77">
        <v>215231280.228591</v>
      </c>
      <c r="W2919" s="77">
        <v>3581430946.4390502</v>
      </c>
      <c r="X2919" s="76">
        <v>3.3741136419999999E-4</v>
      </c>
      <c r="Y2919" s="71">
        <v>0</v>
      </c>
      <c r="Z2919" s="71">
        <v>1</v>
      </c>
      <c r="AA2919" s="71">
        <v>0</v>
      </c>
      <c r="AB2919" s="71">
        <v>0</v>
      </c>
      <c r="AC2919" s="73">
        <v>0</v>
      </c>
      <c r="AD2919" s="73">
        <v>1</v>
      </c>
      <c r="AE2919" s="1" t="s">
        <v>3324</v>
      </c>
      <c r="AF2919" s="1" t="s">
        <v>1450</v>
      </c>
      <c r="AG2919" s="1" t="s">
        <v>1585</v>
      </c>
      <c r="AI2919" s="2" t="str">
        <f>INDEX('ISO2-ISO3'!$D$1:$D$249, MATCH($N2919, 'ISO2-ISO3'!$C$1:$C$249, 0))</f>
        <v>CHN</v>
      </c>
      <c r="AJ2919" s="2" t="str">
        <f>INDEX('WB Country Groups'!$C$2:$C$219, MATCH($AI2919, 'WB Country Groups'!$B$2:$B$219, 0))</f>
        <v>East Asia &amp; Pacific</v>
      </c>
    </row>
    <row r="2920" spans="1:36">
      <c r="A2920" s="70">
        <v>45169</v>
      </c>
      <c r="B2920" s="70">
        <v>45169</v>
      </c>
      <c r="C2920" s="71">
        <v>892400</v>
      </c>
      <c r="D2920" s="1" t="s">
        <v>12428</v>
      </c>
      <c r="E2920" s="71">
        <v>9902702</v>
      </c>
      <c r="G2920" s="1" t="s">
        <v>12429</v>
      </c>
      <c r="H2920" s="72" t="s">
        <v>12430</v>
      </c>
      <c r="I2920" s="1" t="s">
        <v>12431</v>
      </c>
      <c r="J2920" s="73">
        <v>0.6</v>
      </c>
      <c r="K2920" s="73">
        <v>0.3</v>
      </c>
      <c r="L2920" s="73">
        <v>0.06</v>
      </c>
      <c r="M2920" s="1">
        <v>0.2</v>
      </c>
      <c r="N2920" s="1" t="s">
        <v>975</v>
      </c>
      <c r="O2920" s="1" t="s">
        <v>1474</v>
      </c>
      <c r="P2920" s="1">
        <v>45301020</v>
      </c>
      <c r="Q2920" s="73">
        <v>415263603</v>
      </c>
      <c r="R2920" s="74">
        <v>87.58</v>
      </c>
      <c r="S2920" s="1" t="s">
        <v>3323</v>
      </c>
      <c r="T2920" s="75">
        <v>7.2785000000000002</v>
      </c>
      <c r="U2920" s="76">
        <v>299804517.55779302</v>
      </c>
      <c r="V2920" s="77">
        <v>299804517.55779302</v>
      </c>
      <c r="W2920" s="77">
        <v>4988722716.8993998</v>
      </c>
      <c r="X2920" s="76">
        <v>4.6999419029999999E-4</v>
      </c>
      <c r="Y2920" s="71">
        <v>0</v>
      </c>
      <c r="Z2920" s="71">
        <v>1</v>
      </c>
      <c r="AA2920" s="71">
        <v>0</v>
      </c>
      <c r="AB2920" s="71">
        <v>0</v>
      </c>
      <c r="AC2920" s="73">
        <v>0</v>
      </c>
      <c r="AD2920" s="73">
        <v>1</v>
      </c>
      <c r="AE2920" s="1" t="s">
        <v>3324</v>
      </c>
      <c r="AF2920" s="1" t="s">
        <v>1450</v>
      </c>
      <c r="AG2920" s="1" t="s">
        <v>1585</v>
      </c>
      <c r="AI2920" s="2" t="str">
        <f>INDEX('ISO2-ISO3'!$D$1:$D$249, MATCH($N2920, 'ISO2-ISO3'!$C$1:$C$249, 0))</f>
        <v>CHN</v>
      </c>
      <c r="AJ2920" s="2" t="str">
        <f>INDEX('WB Country Groups'!$C$2:$C$219, MATCH($AI2920, 'WB Country Groups'!$B$2:$B$219, 0))</f>
        <v>East Asia &amp; Pacific</v>
      </c>
    </row>
    <row r="2921" spans="1:36">
      <c r="A2921" s="70">
        <v>45169</v>
      </c>
      <c r="B2921" s="70">
        <v>45169</v>
      </c>
      <c r="C2921" s="71">
        <v>892400</v>
      </c>
      <c r="D2921" s="1" t="s">
        <v>12432</v>
      </c>
      <c r="E2921" s="71">
        <v>9906001</v>
      </c>
      <c r="F2921" s="1">
        <v>268150109</v>
      </c>
      <c r="G2921" s="1" t="s">
        <v>12433</v>
      </c>
      <c r="H2921" s="72" t="s">
        <v>12434</v>
      </c>
      <c r="I2921" s="1" t="s">
        <v>12435</v>
      </c>
      <c r="J2921" s="73">
        <v>0.75</v>
      </c>
      <c r="K2921" s="73">
        <v>0.75</v>
      </c>
      <c r="L2921" s="73">
        <v>0.75</v>
      </c>
      <c r="M2921" s="1">
        <v>1</v>
      </c>
      <c r="N2921" s="1" t="s">
        <v>1375</v>
      </c>
      <c r="O2921" s="1" t="s">
        <v>1474</v>
      </c>
      <c r="P2921" s="1">
        <v>45103010</v>
      </c>
      <c r="Q2921" s="73">
        <v>289051862</v>
      </c>
      <c r="R2921" s="74">
        <v>48.2</v>
      </c>
      <c r="S2921" s="1" t="s">
        <v>1448</v>
      </c>
      <c r="T2921" s="75">
        <v>1</v>
      </c>
      <c r="U2921" s="76">
        <v>10449224811.299999</v>
      </c>
      <c r="V2921" s="77">
        <v>10449224811.299999</v>
      </c>
      <c r="W2921" s="77">
        <v>13932299748.4</v>
      </c>
      <c r="X2921" s="76">
        <v>1.6380923790600001E-2</v>
      </c>
      <c r="Y2921" s="71">
        <v>0</v>
      </c>
      <c r="Z2921" s="71">
        <v>1</v>
      </c>
      <c r="AA2921" s="71">
        <v>0</v>
      </c>
      <c r="AB2921" s="71">
        <v>0</v>
      </c>
      <c r="AC2921" s="73">
        <v>0</v>
      </c>
      <c r="AD2921" s="73">
        <v>1</v>
      </c>
      <c r="AE2921" s="1" t="s">
        <v>1449</v>
      </c>
      <c r="AF2921" s="1" t="s">
        <v>1450</v>
      </c>
      <c r="AG2921" s="1" t="s">
        <v>1451</v>
      </c>
      <c r="AI2921" s="2" t="str">
        <f>INDEX('ISO2-ISO3'!$D$1:$D$249, MATCH($N2921, 'ISO2-ISO3'!$C$1:$C$249, 0))</f>
        <v>USA</v>
      </c>
      <c r="AJ2921" s="2" t="str">
        <f>INDEX('WB Country Groups'!$C$2:$C$219, MATCH($AI2921, 'WB Country Groups'!$B$2:$B$219, 0))</f>
        <v>North America</v>
      </c>
    </row>
    <row r="2922" spans="1:36">
      <c r="A2922" s="70">
        <v>45169</v>
      </c>
      <c r="B2922" s="70">
        <v>45169</v>
      </c>
      <c r="C2922" s="71">
        <v>892400</v>
      </c>
      <c r="D2922" s="1" t="s">
        <v>12436</v>
      </c>
      <c r="E2922" s="71">
        <v>9906701</v>
      </c>
      <c r="F2922" s="1" t="s">
        <v>12437</v>
      </c>
      <c r="G2922" s="1" t="s">
        <v>12438</v>
      </c>
      <c r="H2922" s="72" t="s">
        <v>12439</v>
      </c>
      <c r="I2922" s="1" t="s">
        <v>12440</v>
      </c>
      <c r="J2922" s="73">
        <v>0.85</v>
      </c>
      <c r="K2922" s="73">
        <v>0.85</v>
      </c>
      <c r="L2922" s="73">
        <v>0.85</v>
      </c>
      <c r="M2922" s="1">
        <v>1</v>
      </c>
      <c r="N2922" s="1" t="s">
        <v>1375</v>
      </c>
      <c r="O2922" s="1" t="s">
        <v>1474</v>
      </c>
      <c r="P2922" s="1">
        <v>45103010</v>
      </c>
      <c r="Q2922" s="73">
        <v>294055143</v>
      </c>
      <c r="R2922" s="74">
        <v>96.48</v>
      </c>
      <c r="S2922" s="1" t="s">
        <v>1448</v>
      </c>
      <c r="T2922" s="75">
        <v>1</v>
      </c>
      <c r="U2922" s="76">
        <v>24114874167.144001</v>
      </c>
      <c r="V2922" s="77">
        <v>24114874167.144001</v>
      </c>
      <c r="W2922" s="77">
        <v>30831643645.919998</v>
      </c>
      <c r="X2922" s="76">
        <v>3.7804136008700001E-2</v>
      </c>
      <c r="Y2922" s="71">
        <v>1</v>
      </c>
      <c r="Z2922" s="71">
        <v>0</v>
      </c>
      <c r="AA2922" s="71">
        <v>0</v>
      </c>
      <c r="AB2922" s="71">
        <v>0</v>
      </c>
      <c r="AC2922" s="73">
        <v>0</v>
      </c>
      <c r="AD2922" s="73">
        <v>1</v>
      </c>
      <c r="AE2922" s="1" t="s">
        <v>1475</v>
      </c>
      <c r="AF2922" s="1" t="s">
        <v>1450</v>
      </c>
      <c r="AG2922" s="1" t="s">
        <v>1585</v>
      </c>
      <c r="AI2922" s="2" t="str">
        <f>INDEX('ISO2-ISO3'!$D$1:$D$249, MATCH($N2922, 'ISO2-ISO3'!$C$1:$C$249, 0))</f>
        <v>USA</v>
      </c>
      <c r="AJ2922" s="2" t="str">
        <f>INDEX('WB Country Groups'!$C$2:$C$219, MATCH($AI2922, 'WB Country Groups'!$B$2:$B$219, 0))</f>
        <v>North America</v>
      </c>
    </row>
    <row r="2923" spans="1:36">
      <c r="A2923" s="70">
        <v>45169</v>
      </c>
      <c r="B2923" s="70">
        <v>45169</v>
      </c>
      <c r="C2923" s="71">
        <v>892400</v>
      </c>
      <c r="D2923" s="1" t="s">
        <v>12441</v>
      </c>
      <c r="E2923" s="71">
        <v>9906801</v>
      </c>
      <c r="G2923" s="1" t="s">
        <v>12442</v>
      </c>
      <c r="H2923" s="72" t="s">
        <v>12443</v>
      </c>
      <c r="I2923" s="1" t="s">
        <v>12444</v>
      </c>
      <c r="J2923" s="73">
        <v>0.3</v>
      </c>
      <c r="K2923" s="73">
        <v>0.3</v>
      </c>
      <c r="L2923" s="73">
        <v>0.3</v>
      </c>
      <c r="M2923" s="1">
        <v>1</v>
      </c>
      <c r="N2923" s="1" t="s">
        <v>1322</v>
      </c>
      <c r="O2923" s="1" t="s">
        <v>1484</v>
      </c>
      <c r="P2923" s="1">
        <v>40203010</v>
      </c>
      <c r="Q2923" s="73">
        <v>1185393930</v>
      </c>
      <c r="R2923" s="74">
        <v>220.8</v>
      </c>
      <c r="S2923" s="1" t="s">
        <v>1613</v>
      </c>
      <c r="T2923" s="75">
        <v>10.9499</v>
      </c>
      <c r="U2923" s="76">
        <v>7170886850.4004602</v>
      </c>
      <c r="V2923" s="77">
        <v>7170886850.4004602</v>
      </c>
      <c r="W2923" s="77">
        <v>24077651698.737</v>
      </c>
      <c r="X2923" s="76">
        <v>1.12415756316E-2</v>
      </c>
      <c r="Y2923" s="71">
        <v>1</v>
      </c>
      <c r="Z2923" s="71">
        <v>0</v>
      </c>
      <c r="AA2923" s="71">
        <v>0</v>
      </c>
      <c r="AB2923" s="71">
        <v>0</v>
      </c>
      <c r="AC2923" s="73">
        <v>0</v>
      </c>
      <c r="AD2923" s="73">
        <v>1</v>
      </c>
      <c r="AE2923" s="1" t="s">
        <v>1614</v>
      </c>
      <c r="AF2923" s="1" t="s">
        <v>1450</v>
      </c>
      <c r="AG2923" s="1" t="s">
        <v>1451</v>
      </c>
      <c r="AI2923" s="2" t="str">
        <f>INDEX('ISO2-ISO3'!$D$1:$D$249, MATCH($N2923, 'ISO2-ISO3'!$C$1:$C$249, 0))</f>
        <v>SWE</v>
      </c>
      <c r="AJ2923" s="2" t="str">
        <f>INDEX('WB Country Groups'!$C$2:$C$219, MATCH($AI2923, 'WB Country Groups'!$B$2:$B$219, 0))</f>
        <v>Europe &amp; Central Asia</v>
      </c>
    </row>
    <row r="2924" spans="1:36">
      <c r="A2924" s="70">
        <v>45169</v>
      </c>
      <c r="B2924" s="70">
        <v>45169</v>
      </c>
      <c r="C2924" s="71">
        <v>892400</v>
      </c>
      <c r="D2924" s="1" t="s">
        <v>12445</v>
      </c>
      <c r="E2924" s="71">
        <v>9907002</v>
      </c>
      <c r="G2924" s="1" t="s">
        <v>12446</v>
      </c>
      <c r="H2924" s="72" t="s">
        <v>12447</v>
      </c>
      <c r="I2924" s="1" t="s">
        <v>12448</v>
      </c>
      <c r="J2924" s="73">
        <v>0.65</v>
      </c>
      <c r="K2924" s="73">
        <v>0.3</v>
      </c>
      <c r="L2924" s="73">
        <v>0.06</v>
      </c>
      <c r="M2924" s="1">
        <v>0.2</v>
      </c>
      <c r="N2924" s="1" t="s">
        <v>975</v>
      </c>
      <c r="O2924" s="1" t="s">
        <v>1474</v>
      </c>
      <c r="P2924" s="1">
        <v>45203010</v>
      </c>
      <c r="Q2924" s="73">
        <v>447300000</v>
      </c>
      <c r="R2924" s="74">
        <v>51.21</v>
      </c>
      <c r="S2924" s="1" t="s">
        <v>3323</v>
      </c>
      <c r="T2924" s="75">
        <v>7.2785000000000002</v>
      </c>
      <c r="U2924" s="76">
        <v>188826541.18293601</v>
      </c>
      <c r="V2924" s="77">
        <v>188826541.18293601</v>
      </c>
      <c r="W2924" s="77">
        <v>3142058242.5722198</v>
      </c>
      <c r="X2924" s="76">
        <v>2.9601747850000002E-4</v>
      </c>
      <c r="Y2924" s="71">
        <v>0</v>
      </c>
      <c r="Z2924" s="71">
        <v>1</v>
      </c>
      <c r="AA2924" s="71">
        <v>0</v>
      </c>
      <c r="AB2924" s="71">
        <v>0</v>
      </c>
      <c r="AC2924" s="73">
        <v>0</v>
      </c>
      <c r="AD2924" s="73">
        <v>1</v>
      </c>
      <c r="AE2924" s="1" t="s">
        <v>3324</v>
      </c>
      <c r="AF2924" s="1" t="s">
        <v>1450</v>
      </c>
      <c r="AG2924" s="1" t="s">
        <v>1585</v>
      </c>
      <c r="AI2924" s="2" t="str">
        <f>INDEX('ISO2-ISO3'!$D$1:$D$249, MATCH($N2924, 'ISO2-ISO3'!$C$1:$C$249, 0))</f>
        <v>CHN</v>
      </c>
      <c r="AJ2924" s="2" t="str">
        <f>INDEX('WB Country Groups'!$C$2:$C$219, MATCH($AI2924, 'WB Country Groups'!$B$2:$B$219, 0))</f>
        <v>East Asia &amp; Pacific</v>
      </c>
    </row>
    <row r="2925" spans="1:36">
      <c r="A2925" s="70">
        <v>45169</v>
      </c>
      <c r="B2925" s="70">
        <v>45169</v>
      </c>
      <c r="C2925" s="71">
        <v>892400</v>
      </c>
      <c r="D2925" s="1" t="s">
        <v>12449</v>
      </c>
      <c r="E2925" s="71">
        <v>9907302</v>
      </c>
      <c r="G2925" s="1" t="s">
        <v>12450</v>
      </c>
      <c r="H2925" s="72" t="s">
        <v>12451</v>
      </c>
      <c r="I2925" s="1" t="s">
        <v>12452</v>
      </c>
      <c r="J2925" s="73">
        <v>0.55000000000000004</v>
      </c>
      <c r="K2925" s="73">
        <v>0.3</v>
      </c>
      <c r="L2925" s="73">
        <v>0.06</v>
      </c>
      <c r="M2925" s="1">
        <v>0.2</v>
      </c>
      <c r="N2925" s="1" t="s">
        <v>975</v>
      </c>
      <c r="O2925" s="1" t="s">
        <v>1474</v>
      </c>
      <c r="P2925" s="1">
        <v>45301020</v>
      </c>
      <c r="Q2925" s="73">
        <v>1136078141</v>
      </c>
      <c r="R2925" s="74">
        <v>51.24</v>
      </c>
      <c r="S2925" s="1" t="s">
        <v>3323</v>
      </c>
      <c r="T2925" s="75">
        <v>7.2785000000000002</v>
      </c>
      <c r="U2925" s="76">
        <v>479873413.02334303</v>
      </c>
      <c r="V2925" s="77">
        <v>479873413.02334303</v>
      </c>
      <c r="W2925" s="77">
        <v>7985054449.1015301</v>
      </c>
      <c r="X2925" s="76">
        <v>7.5228258069999997E-4</v>
      </c>
      <c r="Y2925" s="71">
        <v>1</v>
      </c>
      <c r="Z2925" s="71">
        <v>0</v>
      </c>
      <c r="AA2925" s="71">
        <v>0</v>
      </c>
      <c r="AB2925" s="71">
        <v>0</v>
      </c>
      <c r="AC2925" s="73">
        <v>0</v>
      </c>
      <c r="AD2925" s="73">
        <v>1</v>
      </c>
      <c r="AE2925" s="1" t="s">
        <v>3324</v>
      </c>
      <c r="AF2925" s="1" t="s">
        <v>1450</v>
      </c>
      <c r="AG2925" s="1" t="s">
        <v>1585</v>
      </c>
      <c r="AI2925" s="2" t="str">
        <f>INDEX('ISO2-ISO3'!$D$1:$D$249, MATCH($N2925, 'ISO2-ISO3'!$C$1:$C$249, 0))</f>
        <v>CHN</v>
      </c>
      <c r="AJ2925" s="2" t="str">
        <f>INDEX('WB Country Groups'!$C$2:$C$219, MATCH($AI2925, 'WB Country Groups'!$B$2:$B$219, 0))</f>
        <v>East Asia &amp; Pacific</v>
      </c>
    </row>
    <row r="2926" spans="1:36">
      <c r="A2926" s="70">
        <v>45169</v>
      </c>
      <c r="B2926" s="70">
        <v>45169</v>
      </c>
      <c r="C2926" s="71">
        <v>892400</v>
      </c>
      <c r="D2926" s="1" t="s">
        <v>12453</v>
      </c>
      <c r="E2926" s="71">
        <v>9907402</v>
      </c>
      <c r="G2926" s="1" t="s">
        <v>12454</v>
      </c>
      <c r="H2926" s="72" t="s">
        <v>12455</v>
      </c>
      <c r="I2926" s="1" t="s">
        <v>12456</v>
      </c>
      <c r="J2926" s="73">
        <v>0.6</v>
      </c>
      <c r="K2926" s="73">
        <v>0.3</v>
      </c>
      <c r="L2926" s="73">
        <v>0.06</v>
      </c>
      <c r="M2926" s="1">
        <v>0.2</v>
      </c>
      <c r="N2926" s="1" t="s">
        <v>975</v>
      </c>
      <c r="O2926" s="1" t="s">
        <v>1467</v>
      </c>
      <c r="P2926" s="1">
        <v>20104010</v>
      </c>
      <c r="Q2926" s="73">
        <v>450883265</v>
      </c>
      <c r="R2926" s="74">
        <v>50.94</v>
      </c>
      <c r="S2926" s="1" t="s">
        <v>3323</v>
      </c>
      <c r="T2926" s="75">
        <v>7.2785000000000002</v>
      </c>
      <c r="U2926" s="76">
        <v>189335661.35137701</v>
      </c>
      <c r="V2926" s="77">
        <v>189335661.35137701</v>
      </c>
      <c r="W2926" s="77">
        <v>3150529960.6458001</v>
      </c>
      <c r="X2926" s="76">
        <v>2.9681561030000001E-4</v>
      </c>
      <c r="Y2926" s="71">
        <v>0</v>
      </c>
      <c r="Z2926" s="71">
        <v>1</v>
      </c>
      <c r="AA2926" s="71">
        <v>0</v>
      </c>
      <c r="AB2926" s="71">
        <v>0</v>
      </c>
      <c r="AC2926" s="73">
        <v>0</v>
      </c>
      <c r="AD2926" s="73">
        <v>1</v>
      </c>
      <c r="AE2926" s="1" t="s">
        <v>3324</v>
      </c>
      <c r="AF2926" s="1" t="s">
        <v>1450</v>
      </c>
      <c r="AG2926" s="1" t="s">
        <v>1585</v>
      </c>
      <c r="AI2926" s="2" t="str">
        <f>INDEX('ISO2-ISO3'!$D$1:$D$249, MATCH($N2926, 'ISO2-ISO3'!$C$1:$C$249, 0))</f>
        <v>CHN</v>
      </c>
      <c r="AJ2926" s="2" t="str">
        <f>INDEX('WB Country Groups'!$C$2:$C$219, MATCH($AI2926, 'WB Country Groups'!$B$2:$B$219, 0))</f>
        <v>East Asia &amp; Pacific</v>
      </c>
    </row>
    <row r="2927" spans="1:36">
      <c r="A2927" s="70">
        <v>45169</v>
      </c>
      <c r="B2927" s="70">
        <v>45169</v>
      </c>
      <c r="C2927" s="71">
        <v>892400</v>
      </c>
      <c r="D2927" s="1" t="s">
        <v>12457</v>
      </c>
      <c r="E2927" s="71">
        <v>9907802</v>
      </c>
      <c r="G2927" s="1" t="s">
        <v>12458</v>
      </c>
      <c r="H2927" s="72" t="s">
        <v>12459</v>
      </c>
      <c r="I2927" s="1" t="s">
        <v>12460</v>
      </c>
      <c r="J2927" s="73">
        <v>0.6</v>
      </c>
      <c r="K2927" s="73">
        <v>0.3</v>
      </c>
      <c r="L2927" s="73">
        <v>0.06</v>
      </c>
      <c r="M2927" s="1">
        <v>0.2</v>
      </c>
      <c r="N2927" s="1" t="s">
        <v>975</v>
      </c>
      <c r="O2927" s="1" t="s">
        <v>1474</v>
      </c>
      <c r="P2927" s="1">
        <v>45301010</v>
      </c>
      <c r="Q2927" s="73">
        <v>617053267</v>
      </c>
      <c r="R2927" s="74">
        <v>152.34</v>
      </c>
      <c r="S2927" s="1" t="s">
        <v>3323</v>
      </c>
      <c r="T2927" s="75">
        <v>7.2785000000000002</v>
      </c>
      <c r="U2927" s="76">
        <v>774900553.91726303</v>
      </c>
      <c r="V2927" s="77">
        <v>774900553.91726303</v>
      </c>
      <c r="W2927" s="77">
        <v>12894282008.007999</v>
      </c>
      <c r="X2927" s="76">
        <v>1.2147874266000001E-3</v>
      </c>
      <c r="Y2927" s="71">
        <v>1</v>
      </c>
      <c r="Z2927" s="71">
        <v>0</v>
      </c>
      <c r="AA2927" s="71">
        <v>0</v>
      </c>
      <c r="AB2927" s="71">
        <v>0</v>
      </c>
      <c r="AC2927" s="73">
        <v>0</v>
      </c>
      <c r="AD2927" s="73">
        <v>1</v>
      </c>
      <c r="AE2927" s="1" t="s">
        <v>3324</v>
      </c>
      <c r="AF2927" s="1" t="s">
        <v>1450</v>
      </c>
      <c r="AG2927" s="1" t="s">
        <v>1585</v>
      </c>
      <c r="AI2927" s="2" t="str">
        <f>INDEX('ISO2-ISO3'!$D$1:$D$249, MATCH($N2927, 'ISO2-ISO3'!$C$1:$C$249, 0))</f>
        <v>CHN</v>
      </c>
      <c r="AJ2927" s="2" t="str">
        <f>INDEX('WB Country Groups'!$C$2:$C$219, MATCH($AI2927, 'WB Country Groups'!$B$2:$B$219, 0))</f>
        <v>East Asia &amp; Pacific</v>
      </c>
    </row>
    <row r="2928" spans="1:36">
      <c r="A2928" s="70">
        <v>45169</v>
      </c>
      <c r="B2928" s="70">
        <v>45169</v>
      </c>
      <c r="C2928" s="71">
        <v>892400</v>
      </c>
      <c r="D2928" s="1" t="s">
        <v>12461</v>
      </c>
      <c r="E2928" s="71">
        <v>9908402</v>
      </c>
      <c r="G2928" s="1" t="s">
        <v>12462</v>
      </c>
      <c r="H2928" s="72" t="s">
        <v>12463</v>
      </c>
      <c r="I2928" s="1" t="s">
        <v>12464</v>
      </c>
      <c r="J2928" s="73">
        <v>0.6</v>
      </c>
      <c r="K2928" s="73">
        <v>0.3</v>
      </c>
      <c r="L2928" s="73">
        <v>0.06</v>
      </c>
      <c r="M2928" s="1">
        <v>0.2</v>
      </c>
      <c r="N2928" s="1" t="s">
        <v>975</v>
      </c>
      <c r="O2928" s="1" t="s">
        <v>1462</v>
      </c>
      <c r="P2928" s="1">
        <v>15104050</v>
      </c>
      <c r="Q2928" s="73">
        <v>649664497</v>
      </c>
      <c r="R2928" s="74">
        <v>47.43</v>
      </c>
      <c r="S2928" s="1" t="s">
        <v>3323</v>
      </c>
      <c r="T2928" s="75">
        <v>7.2785000000000002</v>
      </c>
      <c r="U2928" s="76">
        <v>254010472.70214999</v>
      </c>
      <c r="V2928" s="77">
        <v>254010472.70214999</v>
      </c>
      <c r="W2928" s="77">
        <v>4226713545.9534702</v>
      </c>
      <c r="X2928" s="76">
        <v>3.9820429459999998E-4</v>
      </c>
      <c r="Y2928" s="71">
        <v>0</v>
      </c>
      <c r="Z2928" s="71">
        <v>1</v>
      </c>
      <c r="AA2928" s="71">
        <v>0</v>
      </c>
      <c r="AB2928" s="71">
        <v>0</v>
      </c>
      <c r="AC2928" s="73">
        <v>0</v>
      </c>
      <c r="AD2928" s="73">
        <v>1</v>
      </c>
      <c r="AE2928" s="1" t="s">
        <v>3324</v>
      </c>
      <c r="AF2928" s="1" t="s">
        <v>1450</v>
      </c>
      <c r="AG2928" s="1" t="s">
        <v>1585</v>
      </c>
      <c r="AI2928" s="2" t="str">
        <f>INDEX('ISO2-ISO3'!$D$1:$D$249, MATCH($N2928, 'ISO2-ISO3'!$C$1:$C$249, 0))</f>
        <v>CHN</v>
      </c>
      <c r="AJ2928" s="2" t="str">
        <f>INDEX('WB Country Groups'!$C$2:$C$219, MATCH($AI2928, 'WB Country Groups'!$B$2:$B$219, 0))</f>
        <v>East Asia &amp; Pacific</v>
      </c>
    </row>
    <row r="2929" spans="1:36">
      <c r="A2929" s="70">
        <v>45169</v>
      </c>
      <c r="B2929" s="70">
        <v>45169</v>
      </c>
      <c r="C2929" s="71">
        <v>892400</v>
      </c>
      <c r="D2929" s="1" t="s">
        <v>12465</v>
      </c>
      <c r="E2929" s="71">
        <v>9909302</v>
      </c>
      <c r="G2929" s="1" t="s">
        <v>12466</v>
      </c>
      <c r="H2929" s="72" t="s">
        <v>12467</v>
      </c>
      <c r="I2929" s="1" t="s">
        <v>12468</v>
      </c>
      <c r="J2929" s="73">
        <v>0.3</v>
      </c>
      <c r="K2929" s="73">
        <v>0.3</v>
      </c>
      <c r="L2929" s="73">
        <v>0.06</v>
      </c>
      <c r="M2929" s="1">
        <v>0.2</v>
      </c>
      <c r="N2929" s="1" t="s">
        <v>975</v>
      </c>
      <c r="O2929" s="1" t="s">
        <v>1474</v>
      </c>
      <c r="P2929" s="1">
        <v>45203010</v>
      </c>
      <c r="Q2929" s="73">
        <v>145974775</v>
      </c>
      <c r="R2929" s="74">
        <v>263.37</v>
      </c>
      <c r="S2929" s="1" t="s">
        <v>3323</v>
      </c>
      <c r="T2929" s="75">
        <v>7.2785000000000002</v>
      </c>
      <c r="U2929" s="76">
        <v>316922798.58556002</v>
      </c>
      <c r="V2929" s="77">
        <v>316922798.58556002</v>
      </c>
      <c r="W2929" s="77">
        <v>5273569516.8513899</v>
      </c>
      <c r="X2929" s="76">
        <v>4.9682998550000003E-4</v>
      </c>
      <c r="Y2929" s="71">
        <v>0</v>
      </c>
      <c r="Z2929" s="71">
        <v>1</v>
      </c>
      <c r="AA2929" s="71">
        <v>0</v>
      </c>
      <c r="AB2929" s="71">
        <v>0</v>
      </c>
      <c r="AC2929" s="73">
        <v>0</v>
      </c>
      <c r="AD2929" s="73">
        <v>1</v>
      </c>
      <c r="AE2929" s="1" t="s">
        <v>3324</v>
      </c>
      <c r="AF2929" s="1" t="s">
        <v>1450</v>
      </c>
      <c r="AG2929" s="1" t="s">
        <v>1585</v>
      </c>
      <c r="AI2929" s="2" t="str">
        <f>INDEX('ISO2-ISO3'!$D$1:$D$249, MATCH($N2929, 'ISO2-ISO3'!$C$1:$C$249, 0))</f>
        <v>CHN</v>
      </c>
      <c r="AJ2929" s="2" t="str">
        <f>INDEX('WB Country Groups'!$C$2:$C$219, MATCH($AI2929, 'WB Country Groups'!$B$2:$B$219, 0))</f>
        <v>East Asia &amp; Pacific</v>
      </c>
    </row>
    <row r="2930" spans="1:36">
      <c r="A2930" s="70">
        <v>45169</v>
      </c>
      <c r="B2930" s="70">
        <v>45169</v>
      </c>
      <c r="C2930" s="71">
        <v>892400</v>
      </c>
      <c r="D2930" s="1" t="s">
        <v>12469</v>
      </c>
      <c r="E2930" s="71">
        <v>9909801</v>
      </c>
      <c r="G2930" s="1" t="s">
        <v>12470</v>
      </c>
      <c r="H2930" s="72" t="s">
        <v>12471</v>
      </c>
      <c r="I2930" s="1" t="s">
        <v>12472</v>
      </c>
      <c r="J2930" s="73">
        <v>0.13</v>
      </c>
      <c r="K2930" s="73">
        <v>0.13</v>
      </c>
      <c r="L2930" s="73">
        <v>0.13</v>
      </c>
      <c r="M2930" s="1">
        <v>1</v>
      </c>
      <c r="N2930" s="1" t="s">
        <v>1091</v>
      </c>
      <c r="O2930" s="1" t="s">
        <v>1499</v>
      </c>
      <c r="P2930" s="1">
        <v>30201010</v>
      </c>
      <c r="Q2930" s="73">
        <v>13243397000</v>
      </c>
      <c r="R2930" s="74">
        <v>17</v>
      </c>
      <c r="S2930" s="1" t="s">
        <v>1565</v>
      </c>
      <c r="T2930" s="75">
        <v>7.8417500000000002</v>
      </c>
      <c r="U2930" s="76">
        <v>3732318343.4819999</v>
      </c>
      <c r="V2930" s="77">
        <v>3732318343.4819999</v>
      </c>
      <c r="W2930" s="77">
        <v>28710141103.707699</v>
      </c>
      <c r="X2930" s="76">
        <v>5.8510390436999999E-3</v>
      </c>
      <c r="Y2930" s="71">
        <v>1</v>
      </c>
      <c r="Z2930" s="71">
        <v>0</v>
      </c>
      <c r="AA2930" s="71">
        <v>0</v>
      </c>
      <c r="AB2930" s="71">
        <v>0</v>
      </c>
      <c r="AC2930" s="73">
        <v>0</v>
      </c>
      <c r="AD2930" s="73">
        <v>1</v>
      </c>
      <c r="AE2930" s="1" t="s">
        <v>1566</v>
      </c>
      <c r="AF2930" s="1" t="s">
        <v>1450</v>
      </c>
      <c r="AG2930" s="1" t="s">
        <v>1451</v>
      </c>
      <c r="AI2930" s="2" t="str">
        <f>INDEX('ISO2-ISO3'!$D$1:$D$249, MATCH($N2930, 'ISO2-ISO3'!$C$1:$C$249, 0))</f>
        <v>HKG</v>
      </c>
      <c r="AJ2930" s="2" t="str">
        <f>INDEX('WB Country Groups'!$C$2:$C$219, MATCH($AI2930, 'WB Country Groups'!$B$2:$B$219, 0))</f>
        <v>East Asia &amp; Pacific</v>
      </c>
    </row>
    <row r="2931" spans="1:36">
      <c r="A2931" s="70">
        <v>45169</v>
      </c>
      <c r="B2931" s="70">
        <v>45169</v>
      </c>
      <c r="C2931" s="71">
        <v>892400</v>
      </c>
      <c r="D2931" s="1" t="s">
        <v>12473</v>
      </c>
      <c r="E2931" s="71">
        <v>9914401</v>
      </c>
      <c r="G2931" s="1" t="s">
        <v>12474</v>
      </c>
      <c r="H2931" s="72" t="s">
        <v>12475</v>
      </c>
      <c r="I2931" s="1" t="s">
        <v>12476</v>
      </c>
      <c r="J2931" s="73">
        <v>0.95</v>
      </c>
      <c r="K2931" s="73">
        <v>0.95</v>
      </c>
      <c r="L2931" s="73">
        <v>0.95</v>
      </c>
      <c r="M2931" s="1">
        <v>1</v>
      </c>
      <c r="N2931" s="1" t="s">
        <v>1369</v>
      </c>
      <c r="O2931" s="1" t="s">
        <v>1484</v>
      </c>
      <c r="P2931" s="1">
        <v>40201020</v>
      </c>
      <c r="Q2931" s="73">
        <v>2360331062</v>
      </c>
      <c r="R2931" s="74">
        <v>1.91</v>
      </c>
      <c r="S2931" s="1" t="s">
        <v>1669</v>
      </c>
      <c r="T2931" s="75">
        <v>0.78917255257862096</v>
      </c>
      <c r="U2931" s="76">
        <v>5426976265.2095299</v>
      </c>
      <c r="V2931" s="77">
        <v>5426976265.2095299</v>
      </c>
      <c r="W2931" s="77">
        <v>5712606594.9574003</v>
      </c>
      <c r="X2931" s="76">
        <v>8.5077014054999994E-3</v>
      </c>
      <c r="Y2931" s="71">
        <v>0</v>
      </c>
      <c r="Z2931" s="71">
        <v>1</v>
      </c>
      <c r="AA2931" s="71">
        <v>0</v>
      </c>
      <c r="AB2931" s="71">
        <v>0</v>
      </c>
      <c r="AC2931" s="73">
        <v>1</v>
      </c>
      <c r="AD2931" s="73">
        <v>0</v>
      </c>
      <c r="AE2931" s="1" t="s">
        <v>1670</v>
      </c>
      <c r="AF2931" s="1" t="s">
        <v>1450</v>
      </c>
      <c r="AG2931" s="1" t="s">
        <v>1451</v>
      </c>
      <c r="AI2931" s="2" t="str">
        <f>INDEX('ISO2-ISO3'!$D$1:$D$249, MATCH($N2931, 'ISO2-ISO3'!$C$1:$C$249, 0))</f>
        <v>GBR</v>
      </c>
      <c r="AJ2931" s="2" t="str">
        <f>INDEX('WB Country Groups'!$C$2:$C$219, MATCH($AI2931, 'WB Country Groups'!$B$2:$B$219, 0))</f>
        <v>Europe &amp; Central Asia</v>
      </c>
    </row>
    <row r="2932" spans="1:36">
      <c r="A2932" s="70">
        <v>45169</v>
      </c>
      <c r="B2932" s="70">
        <v>45169</v>
      </c>
      <c r="C2932" s="71">
        <v>892400</v>
      </c>
      <c r="D2932" s="1" t="s">
        <v>12477</v>
      </c>
      <c r="E2932" s="71">
        <v>9914801</v>
      </c>
      <c r="F2932" s="1" t="s">
        <v>12478</v>
      </c>
      <c r="G2932" s="1" t="s">
        <v>12479</v>
      </c>
      <c r="H2932" s="72" t="s">
        <v>12480</v>
      </c>
      <c r="I2932" s="1" t="s">
        <v>12481</v>
      </c>
      <c r="J2932" s="73">
        <v>1</v>
      </c>
      <c r="K2932" s="73">
        <v>1</v>
      </c>
      <c r="L2932" s="73">
        <v>1</v>
      </c>
      <c r="M2932" s="1">
        <v>1</v>
      </c>
      <c r="N2932" s="1" t="s">
        <v>1375</v>
      </c>
      <c r="O2932" s="1" t="s">
        <v>1484</v>
      </c>
      <c r="P2932" s="1">
        <v>40203010</v>
      </c>
      <c r="Q2932" s="73">
        <v>706369856</v>
      </c>
      <c r="R2932" s="74">
        <v>106.37</v>
      </c>
      <c r="S2932" s="1" t="s">
        <v>1448</v>
      </c>
      <c r="T2932" s="75">
        <v>1</v>
      </c>
      <c r="U2932" s="76">
        <v>75136561582.720001</v>
      </c>
      <c r="V2932" s="77">
        <v>75136561582.720001</v>
      </c>
      <c r="W2932" s="77">
        <v>75136561582.720001</v>
      </c>
      <c r="X2932" s="76">
        <v>0.11778924383390001</v>
      </c>
      <c r="Y2932" s="71">
        <v>1</v>
      </c>
      <c r="Z2932" s="71">
        <v>0</v>
      </c>
      <c r="AA2932" s="71">
        <v>0</v>
      </c>
      <c r="AB2932" s="71">
        <v>0</v>
      </c>
      <c r="AC2932" s="73">
        <v>1</v>
      </c>
      <c r="AD2932" s="73">
        <v>0</v>
      </c>
      <c r="AE2932" s="1" t="s">
        <v>1449</v>
      </c>
      <c r="AF2932" s="1" t="s">
        <v>1450</v>
      </c>
      <c r="AG2932" s="1" t="s">
        <v>1451</v>
      </c>
      <c r="AI2932" s="2" t="str">
        <f>INDEX('ISO2-ISO3'!$D$1:$D$249, MATCH($N2932, 'ISO2-ISO3'!$C$1:$C$249, 0))</f>
        <v>USA</v>
      </c>
      <c r="AJ2932" s="2" t="str">
        <f>INDEX('WB Country Groups'!$C$2:$C$219, MATCH($AI2932, 'WB Country Groups'!$B$2:$B$219, 0))</f>
        <v>North America</v>
      </c>
    </row>
    <row r="2933" spans="1:36">
      <c r="A2933" s="70">
        <v>45169</v>
      </c>
      <c r="B2933" s="70">
        <v>45169</v>
      </c>
      <c r="C2933" s="71">
        <v>892400</v>
      </c>
      <c r="D2933" s="1" t="s">
        <v>12482</v>
      </c>
      <c r="E2933" s="71">
        <v>9915101</v>
      </c>
      <c r="G2933" s="1" t="s">
        <v>12483</v>
      </c>
      <c r="H2933" s="72" t="s">
        <v>12484</v>
      </c>
      <c r="I2933" s="1" t="s">
        <v>12485</v>
      </c>
      <c r="J2933" s="73">
        <v>0.3</v>
      </c>
      <c r="K2933" s="73">
        <v>0.3</v>
      </c>
      <c r="L2933" s="73">
        <v>0.3</v>
      </c>
      <c r="M2933" s="1">
        <v>1</v>
      </c>
      <c r="N2933" s="1" t="s">
        <v>975</v>
      </c>
      <c r="O2933" s="1" t="s">
        <v>1455</v>
      </c>
      <c r="P2933" s="1">
        <v>25504010</v>
      </c>
      <c r="Q2933" s="73">
        <v>6201222024</v>
      </c>
      <c r="R2933" s="74">
        <v>6.38</v>
      </c>
      <c r="S2933" s="1" t="s">
        <v>1565</v>
      </c>
      <c r="T2933" s="75">
        <v>7.8417500000000002</v>
      </c>
      <c r="U2933" s="76">
        <v>1513582931.6078701</v>
      </c>
      <c r="V2933" s="77">
        <v>1513582931.6078701</v>
      </c>
      <c r="W2933" s="77">
        <v>5045276438.6928902</v>
      </c>
      <c r="X2933" s="76">
        <v>2.3727967482000002E-3</v>
      </c>
      <c r="Y2933" s="71">
        <v>0</v>
      </c>
      <c r="Z2933" s="71">
        <v>1</v>
      </c>
      <c r="AA2933" s="71">
        <v>0</v>
      </c>
      <c r="AB2933" s="71">
        <v>0</v>
      </c>
      <c r="AC2933" s="73">
        <v>1</v>
      </c>
      <c r="AD2933" s="73">
        <v>0</v>
      </c>
      <c r="AE2933" s="1" t="s">
        <v>1566</v>
      </c>
      <c r="AF2933" s="1" t="s">
        <v>1450</v>
      </c>
      <c r="AG2933" s="1" t="s">
        <v>3300</v>
      </c>
      <c r="AI2933" s="2" t="str">
        <f>INDEX('ISO2-ISO3'!$D$1:$D$249, MATCH($N2933, 'ISO2-ISO3'!$C$1:$C$249, 0))</f>
        <v>CHN</v>
      </c>
      <c r="AJ2933" s="2" t="str">
        <f>INDEX('WB Country Groups'!$C$2:$C$219, MATCH($AI2933, 'WB Country Groups'!$B$2:$B$219, 0))</f>
        <v>East Asia &amp; Pacific</v>
      </c>
    </row>
    <row r="2934" spans="1:36">
      <c r="A2934" s="70">
        <v>45169</v>
      </c>
      <c r="B2934" s="70">
        <v>45169</v>
      </c>
      <c r="C2934" s="71">
        <v>892400</v>
      </c>
      <c r="D2934" s="1" t="s">
        <v>12486</v>
      </c>
      <c r="E2934" s="71">
        <v>9915201</v>
      </c>
      <c r="G2934" s="1" t="s">
        <v>12487</v>
      </c>
      <c r="H2934" s="72" t="s">
        <v>12488</v>
      </c>
      <c r="I2934" s="1" t="s">
        <v>12489</v>
      </c>
      <c r="J2934" s="73">
        <v>0.25</v>
      </c>
      <c r="K2934" s="73">
        <v>0.25</v>
      </c>
      <c r="L2934" s="73">
        <v>0.25</v>
      </c>
      <c r="M2934" s="1">
        <v>1</v>
      </c>
      <c r="N2934" s="1" t="s">
        <v>1337</v>
      </c>
      <c r="O2934" s="1" t="s">
        <v>1455</v>
      </c>
      <c r="P2934" s="1">
        <v>25301020</v>
      </c>
      <c r="Q2934" s="73">
        <v>32002343300</v>
      </c>
      <c r="R2934" s="74">
        <v>4.3600000000000003</v>
      </c>
      <c r="S2934" s="1" t="s">
        <v>3341</v>
      </c>
      <c r="T2934" s="75">
        <v>35.017499999999998</v>
      </c>
      <c r="U2934" s="76">
        <v>996146332.46234</v>
      </c>
      <c r="V2934" s="77">
        <v>996146332.46234</v>
      </c>
      <c r="W2934" s="77">
        <v>3984585329.84936</v>
      </c>
      <c r="X2934" s="76">
        <v>1.5616275323E-3</v>
      </c>
      <c r="Y2934" s="71">
        <v>0</v>
      </c>
      <c r="Z2934" s="71">
        <v>1</v>
      </c>
      <c r="AA2934" s="71">
        <v>0</v>
      </c>
      <c r="AB2934" s="71">
        <v>0</v>
      </c>
      <c r="AC2934" s="73">
        <v>0</v>
      </c>
      <c r="AD2934" s="73">
        <v>1</v>
      </c>
      <c r="AE2934" s="1" t="s">
        <v>3342</v>
      </c>
      <c r="AF2934" s="1" t="s">
        <v>1450</v>
      </c>
      <c r="AG2934" s="1" t="s">
        <v>1451</v>
      </c>
      <c r="AI2934" s="2" t="str">
        <f>INDEX('ISO2-ISO3'!$D$1:$D$249, MATCH($N2934, 'ISO2-ISO3'!$C$1:$C$249, 0))</f>
        <v>THA</v>
      </c>
      <c r="AJ2934" s="2" t="str">
        <f>INDEX('WB Country Groups'!$C$2:$C$219, MATCH($AI2934, 'WB Country Groups'!$B$2:$B$219, 0))</f>
        <v>East Asia &amp; Pacific</v>
      </c>
    </row>
    <row r="2935" spans="1:36">
      <c r="A2935" s="70">
        <v>45169</v>
      </c>
      <c r="B2935" s="70">
        <v>45169</v>
      </c>
      <c r="C2935" s="71">
        <v>892400</v>
      </c>
      <c r="D2935" s="1" t="s">
        <v>12490</v>
      </c>
      <c r="E2935" s="71">
        <v>9915602</v>
      </c>
      <c r="G2935" s="1" t="s">
        <v>12491</v>
      </c>
      <c r="H2935" s="72" t="s">
        <v>12492</v>
      </c>
      <c r="I2935" s="1" t="s">
        <v>12493</v>
      </c>
      <c r="J2935" s="73">
        <v>0.3</v>
      </c>
      <c r="K2935" s="73">
        <v>0.3</v>
      </c>
      <c r="L2935" s="73">
        <v>0.06</v>
      </c>
      <c r="M2935" s="1">
        <v>0.2</v>
      </c>
      <c r="N2935" s="1" t="s">
        <v>975</v>
      </c>
      <c r="O2935" s="1" t="s">
        <v>1474</v>
      </c>
      <c r="P2935" s="1">
        <v>45202030</v>
      </c>
      <c r="Q2935" s="73">
        <v>803950350</v>
      </c>
      <c r="R2935" s="74">
        <v>146.82</v>
      </c>
      <c r="S2935" s="1" t="s">
        <v>3323</v>
      </c>
      <c r="T2935" s="75">
        <v>7.2785000000000002</v>
      </c>
      <c r="U2935" s="76">
        <v>973024582.43044603</v>
      </c>
      <c r="V2935" s="77">
        <v>973024582.43044603</v>
      </c>
      <c r="W2935" s="77">
        <v>16191049681.353001</v>
      </c>
      <c r="X2935" s="76">
        <v>1.5253802859999999E-3</v>
      </c>
      <c r="Y2935" s="71">
        <v>1</v>
      </c>
      <c r="Z2935" s="71">
        <v>0</v>
      </c>
      <c r="AA2935" s="71">
        <v>0</v>
      </c>
      <c r="AB2935" s="71">
        <v>0</v>
      </c>
      <c r="AC2935" s="73">
        <v>0</v>
      </c>
      <c r="AD2935" s="73">
        <v>1</v>
      </c>
      <c r="AE2935" s="1" t="s">
        <v>3324</v>
      </c>
      <c r="AF2935" s="1" t="s">
        <v>1450</v>
      </c>
      <c r="AG2935" s="1" t="s">
        <v>1585</v>
      </c>
      <c r="AI2935" s="2" t="str">
        <f>INDEX('ISO2-ISO3'!$D$1:$D$249, MATCH($N2935, 'ISO2-ISO3'!$C$1:$C$249, 0))</f>
        <v>CHN</v>
      </c>
      <c r="AJ2935" s="2" t="str">
        <f>INDEX('WB Country Groups'!$C$2:$C$219, MATCH($AI2935, 'WB Country Groups'!$B$2:$B$219, 0))</f>
        <v>East Asia &amp; Pacific</v>
      </c>
    </row>
  </sheetData>
  <autoFilter ref="AI1:AJ1" xr:uid="{39790DF6-ABB0-4088-93F1-B213FB5FF809}"/>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DF74F-DC10-45E5-9B4F-93DF3A041D95}">
  <sheetPr>
    <tabColor theme="4" tint="0.79998168889431442"/>
  </sheetPr>
  <dimension ref="A1:AG1514"/>
  <sheetViews>
    <sheetView topLeftCell="V1" workbookViewId="0">
      <selection activeCell="AG1" sqref="AG1"/>
    </sheetView>
  </sheetViews>
  <sheetFormatPr defaultRowHeight="14.5"/>
  <cols>
    <col min="1" max="2" width="11.36328125" style="70" bestFit="1" customWidth="1"/>
    <col min="3" max="3" width="16" style="71" bestFit="1" customWidth="1"/>
    <col min="4" max="4" width="28.36328125" style="1" bestFit="1" customWidth="1"/>
    <col min="5" max="5" width="19" style="71" bestFit="1" customWidth="1"/>
    <col min="6" max="6" width="11.54296875" style="1" bestFit="1" customWidth="1"/>
    <col min="7" max="7" width="15.81640625" style="1" bestFit="1" customWidth="1"/>
    <col min="8" max="8" width="10.6328125" style="72" bestFit="1" customWidth="1"/>
    <col min="9" max="9" width="17.36328125" style="1" bestFit="1" customWidth="1"/>
    <col min="10" max="11" width="6.54296875" style="73" bestFit="1" customWidth="1"/>
    <col min="12" max="12" width="27.453125" style="73" bestFit="1" customWidth="1"/>
    <col min="13" max="13" width="6.54296875" style="1" bestFit="1" customWidth="1"/>
    <col min="14" max="14" width="9.1796875" style="1" bestFit="1" customWidth="1"/>
    <col min="15" max="15" width="21.08984375" style="1" bestFit="1" customWidth="1"/>
    <col min="16" max="16" width="23.08984375" style="1" bestFit="1" customWidth="1"/>
    <col min="17" max="17" width="26.08984375" style="73" bestFit="1" customWidth="1"/>
    <col min="18" max="18" width="13.08984375" style="74" bestFit="1" customWidth="1"/>
    <col min="19" max="19" width="10.08984375" style="1" bestFit="1" customWidth="1"/>
    <col min="20" max="20" width="19.81640625" style="75" bestFit="1" customWidth="1"/>
    <col min="21" max="21" width="29.90625" style="76" bestFit="1" customWidth="1"/>
    <col min="22" max="22" width="40.36328125" style="77" bestFit="1" customWidth="1"/>
    <col min="23" max="23" width="34.453125" style="77" bestFit="1" customWidth="1"/>
    <col min="24" max="24" width="15.6328125" style="76" bestFit="1" customWidth="1"/>
    <col min="25" max="25" width="14.6328125" style="71" bestFit="1" customWidth="1"/>
    <col min="26" max="26" width="12.6328125" style="71" bestFit="1" customWidth="1"/>
    <col min="27" max="27" width="14.81640625" style="71" bestFit="1" customWidth="1"/>
    <col min="28" max="28" width="15.08984375" style="71" bestFit="1" customWidth="1"/>
    <col min="29" max="29" width="23.54296875" style="73" bestFit="1" customWidth="1"/>
    <col min="30" max="30" width="25.90625" style="73" bestFit="1" customWidth="1"/>
    <col min="31" max="31" width="32.453125" style="1" bestFit="1" customWidth="1"/>
    <col min="32" max="32" width="12.81640625" style="1" bestFit="1" customWidth="1"/>
    <col min="33" max="33" width="10.81640625" style="1" bestFit="1" customWidth="1"/>
  </cols>
  <sheetData>
    <row r="1" spans="1:33">
      <c r="A1" s="70" t="s">
        <v>1411</v>
      </c>
      <c r="B1" s="70" t="s">
        <v>1412</v>
      </c>
      <c r="C1" s="71" t="s">
        <v>1413</v>
      </c>
      <c r="D1" s="1" t="s">
        <v>1414</v>
      </c>
      <c r="E1" s="71" t="s">
        <v>1415</v>
      </c>
      <c r="F1" s="1" t="s">
        <v>1416</v>
      </c>
      <c r="G1" s="1" t="s">
        <v>1417</v>
      </c>
      <c r="H1" s="72" t="s">
        <v>1418</v>
      </c>
      <c r="I1" s="1" t="s">
        <v>1419</v>
      </c>
      <c r="J1" s="73" t="s">
        <v>1420</v>
      </c>
      <c r="K1" s="73" t="s">
        <v>1421</v>
      </c>
      <c r="L1" s="73" t="s">
        <v>1422</v>
      </c>
      <c r="M1" s="1" t="s">
        <v>1423</v>
      </c>
      <c r="N1" s="1" t="s">
        <v>1424</v>
      </c>
      <c r="O1" s="1" t="s">
        <v>1425</v>
      </c>
      <c r="P1" s="1" t="s">
        <v>1426</v>
      </c>
      <c r="Q1" s="73" t="s">
        <v>1427</v>
      </c>
      <c r="R1" s="74" t="s">
        <v>1428</v>
      </c>
      <c r="S1" s="1" t="s">
        <v>1429</v>
      </c>
      <c r="T1" s="75" t="s">
        <v>1430</v>
      </c>
      <c r="U1" s="76" t="s">
        <v>1431</v>
      </c>
      <c r="V1" s="77" t="s">
        <v>1432</v>
      </c>
      <c r="W1" s="77" t="s">
        <v>1433</v>
      </c>
      <c r="X1" s="76" t="s">
        <v>1434</v>
      </c>
      <c r="Y1" s="71" t="s">
        <v>1435</v>
      </c>
      <c r="Z1" s="71" t="s">
        <v>1436</v>
      </c>
      <c r="AA1" s="71" t="s">
        <v>1437</v>
      </c>
      <c r="AB1" s="71" t="s">
        <v>1438</v>
      </c>
      <c r="AC1" s="73" t="s">
        <v>1439</v>
      </c>
      <c r="AD1" s="73" t="s">
        <v>1440</v>
      </c>
      <c r="AE1" s="1" t="s">
        <v>1441</v>
      </c>
      <c r="AF1" s="1" t="s">
        <v>1442</v>
      </c>
      <c r="AG1" s="1" t="s">
        <v>1443</v>
      </c>
    </row>
    <row r="2" spans="1:33">
      <c r="A2" s="70">
        <v>45169</v>
      </c>
      <c r="B2" s="70">
        <v>45169</v>
      </c>
      <c r="C2" s="71">
        <v>990100</v>
      </c>
      <c r="D2" s="1" t="s">
        <v>1444</v>
      </c>
      <c r="E2" s="71">
        <v>1000801</v>
      </c>
      <c r="F2" s="1">
        <v>2824100</v>
      </c>
      <c r="G2" s="1" t="s">
        <v>1445</v>
      </c>
      <c r="H2" s="72">
        <v>2002305</v>
      </c>
      <c r="I2" s="1" t="s">
        <v>1446</v>
      </c>
      <c r="J2" s="73">
        <v>1</v>
      </c>
      <c r="K2" s="73">
        <v>1</v>
      </c>
      <c r="L2" s="73">
        <v>1</v>
      </c>
      <c r="M2" s="1">
        <v>1</v>
      </c>
      <c r="N2" s="1" t="s">
        <v>1375</v>
      </c>
      <c r="O2" s="1" t="s">
        <v>1447</v>
      </c>
      <c r="P2" s="1">
        <v>35101010</v>
      </c>
      <c r="Q2" s="73">
        <v>1737946233</v>
      </c>
      <c r="R2" s="74">
        <v>102.9</v>
      </c>
      <c r="S2" s="1" t="s">
        <v>1448</v>
      </c>
      <c r="T2" s="75">
        <v>1</v>
      </c>
      <c r="U2" s="76">
        <v>178834667375.70001</v>
      </c>
      <c r="V2" s="77">
        <v>178834667375.70001</v>
      </c>
      <c r="W2" s="77">
        <v>178834667375.70001</v>
      </c>
      <c r="X2" s="76">
        <v>0.31284815192139998</v>
      </c>
      <c r="Y2" s="71">
        <v>1</v>
      </c>
      <c r="Z2" s="71">
        <v>0</v>
      </c>
      <c r="AA2" s="71">
        <v>0</v>
      </c>
      <c r="AB2" s="71">
        <v>0</v>
      </c>
      <c r="AC2" s="73">
        <v>1</v>
      </c>
      <c r="AD2" s="73">
        <v>0</v>
      </c>
      <c r="AE2" s="1" t="s">
        <v>1449</v>
      </c>
      <c r="AF2" s="1" t="s">
        <v>1450</v>
      </c>
      <c r="AG2" s="1" t="s">
        <v>1451</v>
      </c>
    </row>
    <row r="3" spans="1:33">
      <c r="A3" s="70">
        <v>45169</v>
      </c>
      <c r="B3" s="70">
        <v>45169</v>
      </c>
      <c r="C3" s="71">
        <v>990100</v>
      </c>
      <c r="D3" s="1" t="s">
        <v>1452</v>
      </c>
      <c r="E3" s="71">
        <v>1001301</v>
      </c>
      <c r="G3" s="1" t="s">
        <v>1453</v>
      </c>
      <c r="H3" s="72">
        <v>5852842</v>
      </c>
      <c r="I3" s="1" t="s">
        <v>1454</v>
      </c>
      <c r="J3" s="73">
        <v>0.7</v>
      </c>
      <c r="K3" s="73">
        <v>0.7</v>
      </c>
      <c r="L3" s="73">
        <v>0.7</v>
      </c>
      <c r="M3" s="1">
        <v>1</v>
      </c>
      <c r="N3" s="1" t="s">
        <v>1042</v>
      </c>
      <c r="O3" s="1" t="s">
        <v>1455</v>
      </c>
      <c r="P3" s="1">
        <v>25301020</v>
      </c>
      <c r="Q3" s="73">
        <v>263031794</v>
      </c>
      <c r="R3" s="74">
        <v>33.090000000000003</v>
      </c>
      <c r="S3" s="1" t="s">
        <v>1456</v>
      </c>
      <c r="T3" s="75">
        <v>0.92136177270005104</v>
      </c>
      <c r="U3" s="76">
        <v>6612609319.1034203</v>
      </c>
      <c r="V3" s="77">
        <v>6612609319.1034203</v>
      </c>
      <c r="W3" s="77">
        <v>9446584741.5763092</v>
      </c>
      <c r="X3" s="76">
        <v>1.1567905905599999E-2</v>
      </c>
      <c r="Y3" s="71">
        <v>0</v>
      </c>
      <c r="Z3" s="71">
        <v>1</v>
      </c>
      <c r="AA3" s="71">
        <v>0</v>
      </c>
      <c r="AB3" s="71">
        <v>0</v>
      </c>
      <c r="AC3" s="73">
        <v>0</v>
      </c>
      <c r="AD3" s="73">
        <v>1</v>
      </c>
      <c r="AE3" s="1" t="s">
        <v>1457</v>
      </c>
      <c r="AF3" s="1" t="s">
        <v>1450</v>
      </c>
      <c r="AG3" s="1" t="s">
        <v>1451</v>
      </c>
    </row>
    <row r="4" spans="1:33">
      <c r="A4" s="70">
        <v>45169</v>
      </c>
      <c r="B4" s="70">
        <v>45169</v>
      </c>
      <c r="C4" s="71">
        <v>990100</v>
      </c>
      <c r="D4" s="1" t="s">
        <v>1458</v>
      </c>
      <c r="E4" s="71">
        <v>1001401</v>
      </c>
      <c r="G4" s="1" t="s">
        <v>1459</v>
      </c>
      <c r="H4" s="72" t="s">
        <v>1460</v>
      </c>
      <c r="I4" s="1" t="s">
        <v>1461</v>
      </c>
      <c r="J4" s="73">
        <v>0.85</v>
      </c>
      <c r="K4" s="73">
        <v>0.85</v>
      </c>
      <c r="L4" s="73">
        <v>0.85</v>
      </c>
      <c r="M4" s="1">
        <v>1</v>
      </c>
      <c r="N4" s="1" t="s">
        <v>925</v>
      </c>
      <c r="O4" s="1" t="s">
        <v>1462</v>
      </c>
      <c r="P4" s="1">
        <v>15101050</v>
      </c>
      <c r="Q4" s="73">
        <v>246400000</v>
      </c>
      <c r="R4" s="74">
        <v>24.47</v>
      </c>
      <c r="S4" s="1" t="s">
        <v>1456</v>
      </c>
      <c r="T4" s="75">
        <v>0.92136177270005104</v>
      </c>
      <c r="U4" s="76">
        <v>5562415276.8800001</v>
      </c>
      <c r="V4" s="77">
        <v>5562415276.8800001</v>
      </c>
      <c r="W4" s="77">
        <v>6544017972.8000002</v>
      </c>
      <c r="X4" s="76">
        <v>9.7307270739000005E-3</v>
      </c>
      <c r="Y4" s="71">
        <v>0</v>
      </c>
      <c r="Z4" s="71">
        <v>1</v>
      </c>
      <c r="AA4" s="71">
        <v>0</v>
      </c>
      <c r="AB4" s="71">
        <v>0</v>
      </c>
      <c r="AC4" s="73">
        <v>1</v>
      </c>
      <c r="AD4" s="73">
        <v>0</v>
      </c>
      <c r="AE4" s="1" t="s">
        <v>1463</v>
      </c>
      <c r="AF4" s="1" t="s">
        <v>1450</v>
      </c>
      <c r="AG4" s="1" t="s">
        <v>1451</v>
      </c>
    </row>
    <row r="5" spans="1:33">
      <c r="A5" s="70">
        <v>45169</v>
      </c>
      <c r="B5" s="70">
        <v>45169</v>
      </c>
      <c r="C5" s="71">
        <v>990100</v>
      </c>
      <c r="D5" s="1" t="s">
        <v>1464</v>
      </c>
      <c r="E5" s="71">
        <v>1002303</v>
      </c>
      <c r="G5" s="1" t="s">
        <v>1465</v>
      </c>
      <c r="H5" s="72">
        <v>7110720</v>
      </c>
      <c r="I5" s="1" t="s">
        <v>1466</v>
      </c>
      <c r="J5" s="73">
        <v>0.95</v>
      </c>
      <c r="K5" s="73">
        <v>0.95</v>
      </c>
      <c r="L5" s="73">
        <v>0.95</v>
      </c>
      <c r="M5" s="1">
        <v>1</v>
      </c>
      <c r="N5" s="1" t="s">
        <v>1324</v>
      </c>
      <c r="O5" s="1" t="s">
        <v>1467</v>
      </c>
      <c r="P5" s="1">
        <v>20202010</v>
      </c>
      <c r="Q5" s="73">
        <v>168426561</v>
      </c>
      <c r="R5" s="74">
        <v>38.130000000000003</v>
      </c>
      <c r="S5" s="1" t="s">
        <v>1468</v>
      </c>
      <c r="T5" s="75">
        <v>0.88324999999999998</v>
      </c>
      <c r="U5" s="76">
        <v>6907443569.0727396</v>
      </c>
      <c r="V5" s="77">
        <v>6907443569.0727396</v>
      </c>
      <c r="W5" s="77">
        <v>7270993230.60289</v>
      </c>
      <c r="X5" s="76">
        <v>1.2083680344500001E-2</v>
      </c>
      <c r="Y5" s="71">
        <v>0</v>
      </c>
      <c r="Z5" s="71">
        <v>1</v>
      </c>
      <c r="AA5" s="71">
        <v>0</v>
      </c>
      <c r="AB5" s="71">
        <v>0</v>
      </c>
      <c r="AC5" s="73">
        <v>1</v>
      </c>
      <c r="AD5" s="73">
        <v>0</v>
      </c>
      <c r="AE5" s="1" t="s">
        <v>1469</v>
      </c>
      <c r="AF5" s="1" t="s">
        <v>1470</v>
      </c>
      <c r="AG5" s="1" t="s">
        <v>1451</v>
      </c>
    </row>
    <row r="6" spans="1:33">
      <c r="A6" s="70">
        <v>45169</v>
      </c>
      <c r="B6" s="70">
        <v>45169</v>
      </c>
      <c r="C6" s="71">
        <v>990100</v>
      </c>
      <c r="D6" s="1" t="s">
        <v>1471</v>
      </c>
      <c r="E6" s="71">
        <v>1002701</v>
      </c>
      <c r="F6" s="1">
        <v>7903107</v>
      </c>
      <c r="G6" s="1" t="s">
        <v>1472</v>
      </c>
      <c r="H6" s="72">
        <v>2007849</v>
      </c>
      <c r="I6" s="1" t="s">
        <v>1473</v>
      </c>
      <c r="J6" s="73">
        <v>1</v>
      </c>
      <c r="K6" s="73">
        <v>1</v>
      </c>
      <c r="L6" s="73">
        <v>1</v>
      </c>
      <c r="M6" s="1">
        <v>1</v>
      </c>
      <c r="N6" s="1" t="s">
        <v>1375</v>
      </c>
      <c r="O6" s="1" t="s">
        <v>1474</v>
      </c>
      <c r="P6" s="1">
        <v>45301020</v>
      </c>
      <c r="Q6" s="73">
        <v>1609406409</v>
      </c>
      <c r="R6" s="74">
        <v>105.72</v>
      </c>
      <c r="S6" s="1" t="s">
        <v>1448</v>
      </c>
      <c r="T6" s="75">
        <v>1</v>
      </c>
      <c r="U6" s="76">
        <v>170146445559.48001</v>
      </c>
      <c r="V6" s="77">
        <v>170146445559.48001</v>
      </c>
      <c r="W6" s="77">
        <v>170146445559.48001</v>
      </c>
      <c r="X6" s="76">
        <v>0.29764923004249999</v>
      </c>
      <c r="Y6" s="71">
        <v>1</v>
      </c>
      <c r="Z6" s="71">
        <v>0</v>
      </c>
      <c r="AA6" s="71">
        <v>0</v>
      </c>
      <c r="AB6" s="71">
        <v>0</v>
      </c>
      <c r="AC6" s="73">
        <v>0</v>
      </c>
      <c r="AD6" s="73">
        <v>1</v>
      </c>
      <c r="AE6" s="1" t="s">
        <v>1475</v>
      </c>
      <c r="AF6" s="1" t="s">
        <v>1450</v>
      </c>
      <c r="AG6" s="1" t="s">
        <v>1451</v>
      </c>
    </row>
    <row r="7" spans="1:33">
      <c r="A7" s="70">
        <v>45169</v>
      </c>
      <c r="B7" s="70">
        <v>45169</v>
      </c>
      <c r="C7" s="71">
        <v>990100</v>
      </c>
      <c r="D7" s="1" t="s">
        <v>1476</v>
      </c>
      <c r="E7" s="71">
        <v>1002801</v>
      </c>
      <c r="G7" s="1" t="s">
        <v>1477</v>
      </c>
      <c r="H7" s="72">
        <v>6870490</v>
      </c>
      <c r="I7" s="1" t="s">
        <v>1478</v>
      </c>
      <c r="J7" s="73">
        <v>1</v>
      </c>
      <c r="K7" s="73">
        <v>1</v>
      </c>
      <c r="L7" s="73">
        <v>1</v>
      </c>
      <c r="M7" s="1">
        <v>1</v>
      </c>
      <c r="N7" s="1" t="s">
        <v>1115</v>
      </c>
      <c r="O7" s="1" t="s">
        <v>1474</v>
      </c>
      <c r="P7" s="1">
        <v>45301010</v>
      </c>
      <c r="Q7" s="73">
        <v>191542265</v>
      </c>
      <c r="R7" s="74">
        <v>18310</v>
      </c>
      <c r="S7" s="1" t="s">
        <v>1479</v>
      </c>
      <c r="T7" s="75">
        <v>145.58500000000001</v>
      </c>
      <c r="U7" s="76">
        <v>24089974050.554699</v>
      </c>
      <c r="V7" s="77">
        <v>24089974050.554699</v>
      </c>
      <c r="W7" s="77">
        <v>24089974050.554699</v>
      </c>
      <c r="X7" s="76">
        <v>4.2142298091000001E-2</v>
      </c>
      <c r="Y7" s="71">
        <v>0</v>
      </c>
      <c r="Z7" s="71">
        <v>1</v>
      </c>
      <c r="AA7" s="71">
        <v>0</v>
      </c>
      <c r="AB7" s="71">
        <v>0</v>
      </c>
      <c r="AC7" s="73">
        <v>0</v>
      </c>
      <c r="AD7" s="73">
        <v>1</v>
      </c>
      <c r="AE7" s="1" t="s">
        <v>1480</v>
      </c>
      <c r="AF7" s="1" t="s">
        <v>1450</v>
      </c>
      <c r="AG7" s="1" t="s">
        <v>1451</v>
      </c>
    </row>
    <row r="8" spans="1:33">
      <c r="A8" s="70">
        <v>45169</v>
      </c>
      <c r="B8" s="70">
        <v>45169</v>
      </c>
      <c r="C8" s="71">
        <v>990100</v>
      </c>
      <c r="D8" s="1" t="s">
        <v>1481</v>
      </c>
      <c r="E8" s="71">
        <v>1003201</v>
      </c>
      <c r="G8" s="1" t="s">
        <v>1482</v>
      </c>
      <c r="H8" s="72">
        <v>5927375</v>
      </c>
      <c r="I8" s="1" t="s">
        <v>1483</v>
      </c>
      <c r="J8" s="73">
        <v>0.8</v>
      </c>
      <c r="K8" s="73">
        <v>0.8</v>
      </c>
      <c r="L8" s="73">
        <v>0.8</v>
      </c>
      <c r="M8" s="1">
        <v>1</v>
      </c>
      <c r="N8" s="1" t="s">
        <v>1199</v>
      </c>
      <c r="O8" s="1" t="s">
        <v>1484</v>
      </c>
      <c r="P8" s="1">
        <v>40301020</v>
      </c>
      <c r="Q8" s="73">
        <v>2109430229</v>
      </c>
      <c r="R8" s="74">
        <v>4.74</v>
      </c>
      <c r="S8" s="1" t="s">
        <v>1456</v>
      </c>
      <c r="T8" s="75">
        <v>0.92136177270005104</v>
      </c>
      <c r="U8" s="76">
        <v>8681670615.5792103</v>
      </c>
      <c r="V8" s="77">
        <v>8681670615.5792103</v>
      </c>
      <c r="W8" s="77">
        <v>10925248970.989201</v>
      </c>
      <c r="X8" s="76">
        <v>1.51874613996E-2</v>
      </c>
      <c r="Y8" s="71">
        <v>0</v>
      </c>
      <c r="Z8" s="71">
        <v>1</v>
      </c>
      <c r="AA8" s="71">
        <v>0</v>
      </c>
      <c r="AB8" s="71">
        <v>0</v>
      </c>
      <c r="AC8" s="73">
        <v>1</v>
      </c>
      <c r="AD8" s="73">
        <v>0</v>
      </c>
      <c r="AE8" s="1" t="s">
        <v>1485</v>
      </c>
      <c r="AF8" s="1" t="s">
        <v>1450</v>
      </c>
      <c r="AG8" s="1" t="s">
        <v>1451</v>
      </c>
    </row>
    <row r="9" spans="1:33">
      <c r="A9" s="70">
        <v>45169</v>
      </c>
      <c r="B9" s="70">
        <v>45169</v>
      </c>
      <c r="C9" s="71">
        <v>990100</v>
      </c>
      <c r="D9" s="1" t="s">
        <v>1486</v>
      </c>
      <c r="E9" s="71">
        <v>1003801</v>
      </c>
      <c r="G9" s="1" t="s">
        <v>1487</v>
      </c>
      <c r="H9" s="72" t="s">
        <v>1488</v>
      </c>
      <c r="I9" s="1" t="s">
        <v>1489</v>
      </c>
      <c r="J9" s="73">
        <v>0.85</v>
      </c>
      <c r="K9" s="73">
        <v>0.85</v>
      </c>
      <c r="L9" s="73">
        <v>0.85</v>
      </c>
      <c r="M9" s="1">
        <v>1</v>
      </c>
      <c r="N9" s="1" t="s">
        <v>925</v>
      </c>
      <c r="O9" s="1" t="s">
        <v>1484</v>
      </c>
      <c r="P9" s="1">
        <v>40301030</v>
      </c>
      <c r="Q9" s="73">
        <v>189731187</v>
      </c>
      <c r="R9" s="74">
        <v>36.68</v>
      </c>
      <c r="S9" s="1" t="s">
        <v>1456</v>
      </c>
      <c r="T9" s="75">
        <v>0.92136177270005104</v>
      </c>
      <c r="U9" s="76">
        <v>6420321662.5222101</v>
      </c>
      <c r="V9" s="77">
        <v>6420321662.5222101</v>
      </c>
      <c r="W9" s="77">
        <v>7553319602.96731</v>
      </c>
      <c r="X9" s="76">
        <v>1.12315234867E-2</v>
      </c>
      <c r="Y9" s="71">
        <v>0</v>
      </c>
      <c r="Z9" s="71">
        <v>1</v>
      </c>
      <c r="AA9" s="71">
        <v>0</v>
      </c>
      <c r="AB9" s="71">
        <v>0</v>
      </c>
      <c r="AC9" s="73">
        <v>1</v>
      </c>
      <c r="AD9" s="73">
        <v>0</v>
      </c>
      <c r="AE9" s="1" t="s">
        <v>1463</v>
      </c>
      <c r="AF9" s="1" t="s">
        <v>1450</v>
      </c>
      <c r="AG9" s="1" t="s">
        <v>1451</v>
      </c>
    </row>
    <row r="10" spans="1:33">
      <c r="A10" s="70">
        <v>45169</v>
      </c>
      <c r="B10" s="70">
        <v>45169</v>
      </c>
      <c r="C10" s="71">
        <v>990100</v>
      </c>
      <c r="D10" s="1" t="s">
        <v>1490</v>
      </c>
      <c r="E10" s="71">
        <v>1004401</v>
      </c>
      <c r="F10" s="1">
        <v>8474108</v>
      </c>
      <c r="G10" s="1" t="s">
        <v>1491</v>
      </c>
      <c r="H10" s="72">
        <v>2009823</v>
      </c>
      <c r="I10" s="1" t="s">
        <v>1492</v>
      </c>
      <c r="J10" s="73">
        <v>1</v>
      </c>
      <c r="K10" s="73">
        <v>1</v>
      </c>
      <c r="L10" s="73">
        <v>1</v>
      </c>
      <c r="M10" s="1">
        <v>1</v>
      </c>
      <c r="N10" s="1" t="s">
        <v>963</v>
      </c>
      <c r="O10" s="1" t="s">
        <v>1462</v>
      </c>
      <c r="P10" s="1">
        <v>15104030</v>
      </c>
      <c r="Q10" s="73">
        <v>492072312</v>
      </c>
      <c r="R10" s="74">
        <v>65.61</v>
      </c>
      <c r="S10" s="1" t="s">
        <v>1493</v>
      </c>
      <c r="T10" s="75">
        <v>1.3529500000000001</v>
      </c>
      <c r="U10" s="76">
        <v>23862570228.256802</v>
      </c>
      <c r="V10" s="77">
        <v>23862570228.256802</v>
      </c>
      <c r="W10" s="77">
        <v>23862570228.256802</v>
      </c>
      <c r="X10" s="76">
        <v>4.1744484475800002E-2</v>
      </c>
      <c r="Y10" s="71">
        <v>1</v>
      </c>
      <c r="Z10" s="71">
        <v>0</v>
      </c>
      <c r="AA10" s="71">
        <v>0</v>
      </c>
      <c r="AB10" s="71">
        <v>0</v>
      </c>
      <c r="AC10" s="73">
        <v>1</v>
      </c>
      <c r="AD10" s="73">
        <v>0</v>
      </c>
      <c r="AE10" s="1" t="s">
        <v>1494</v>
      </c>
      <c r="AF10" s="1" t="s">
        <v>1450</v>
      </c>
      <c r="AG10" s="1" t="s">
        <v>1451</v>
      </c>
    </row>
    <row r="11" spans="1:33">
      <c r="A11" s="70">
        <v>45169</v>
      </c>
      <c r="B11" s="70">
        <v>45169</v>
      </c>
      <c r="C11" s="71">
        <v>990100</v>
      </c>
      <c r="D11" s="1" t="s">
        <v>1495</v>
      </c>
      <c r="E11" s="71">
        <v>1004801</v>
      </c>
      <c r="G11" s="1" t="s">
        <v>1496</v>
      </c>
      <c r="H11" s="72" t="s">
        <v>1497</v>
      </c>
      <c r="I11" s="1" t="s">
        <v>1498</v>
      </c>
      <c r="J11" s="73">
        <v>1</v>
      </c>
      <c r="K11" s="73">
        <v>1</v>
      </c>
      <c r="L11" s="73">
        <v>1</v>
      </c>
      <c r="M11" s="1">
        <v>1</v>
      </c>
      <c r="N11" s="1" t="s">
        <v>1199</v>
      </c>
      <c r="O11" s="1" t="s">
        <v>1499</v>
      </c>
      <c r="P11" s="1">
        <v>30101030</v>
      </c>
      <c r="Q11" s="73">
        <v>975683473</v>
      </c>
      <c r="R11" s="74">
        <v>30.175000000000001</v>
      </c>
      <c r="S11" s="1" t="s">
        <v>1456</v>
      </c>
      <c r="T11" s="75">
        <v>0.92136177270005104</v>
      </c>
      <c r="U11" s="76">
        <v>31954059382.6651</v>
      </c>
      <c r="V11" s="77">
        <v>31954059382.6651</v>
      </c>
      <c r="W11" s="77">
        <v>31954059382.6651</v>
      </c>
      <c r="X11" s="76">
        <v>5.5899499638100002E-2</v>
      </c>
      <c r="Y11" s="71">
        <v>1</v>
      </c>
      <c r="Z11" s="71">
        <v>0</v>
      </c>
      <c r="AA11" s="71">
        <v>0</v>
      </c>
      <c r="AB11" s="71">
        <v>0</v>
      </c>
      <c r="AC11" s="73">
        <v>1</v>
      </c>
      <c r="AD11" s="73">
        <v>0</v>
      </c>
      <c r="AE11" s="1" t="s">
        <v>1485</v>
      </c>
      <c r="AF11" s="1" t="s">
        <v>1450</v>
      </c>
      <c r="AG11" s="1" t="s">
        <v>1451</v>
      </c>
    </row>
    <row r="12" spans="1:33">
      <c r="A12" s="70">
        <v>45169</v>
      </c>
      <c r="B12" s="70">
        <v>45169</v>
      </c>
      <c r="C12" s="71">
        <v>990100</v>
      </c>
      <c r="D12" s="1" t="s">
        <v>1500</v>
      </c>
      <c r="E12" s="71">
        <v>1005201</v>
      </c>
      <c r="G12" s="1" t="s">
        <v>1501</v>
      </c>
      <c r="H12" s="72" t="s">
        <v>1502</v>
      </c>
      <c r="I12" s="1" t="s">
        <v>1503</v>
      </c>
      <c r="J12" s="73">
        <v>1</v>
      </c>
      <c r="K12" s="73">
        <v>1</v>
      </c>
      <c r="L12" s="73">
        <v>1</v>
      </c>
      <c r="M12" s="1">
        <v>1</v>
      </c>
      <c r="N12" s="1" t="s">
        <v>1042</v>
      </c>
      <c r="O12" s="1" t="s">
        <v>1462</v>
      </c>
      <c r="P12" s="1">
        <v>15101040</v>
      </c>
      <c r="Q12" s="73">
        <v>523602853</v>
      </c>
      <c r="R12" s="74">
        <v>166.86</v>
      </c>
      <c r="S12" s="1" t="s">
        <v>1456</v>
      </c>
      <c r="T12" s="75">
        <v>0.92136177270005104</v>
      </c>
      <c r="U12" s="76">
        <v>94825262606.182404</v>
      </c>
      <c r="V12" s="77">
        <v>94825262606.182404</v>
      </c>
      <c r="W12" s="77">
        <v>94825262606.182404</v>
      </c>
      <c r="X12" s="76">
        <v>0.1658845491042</v>
      </c>
      <c r="Y12" s="71">
        <v>1</v>
      </c>
      <c r="Z12" s="71">
        <v>0</v>
      </c>
      <c r="AA12" s="71">
        <v>0</v>
      </c>
      <c r="AB12" s="71">
        <v>0</v>
      </c>
      <c r="AC12" s="73">
        <v>0</v>
      </c>
      <c r="AD12" s="73">
        <v>1</v>
      </c>
      <c r="AE12" s="1" t="s">
        <v>1457</v>
      </c>
      <c r="AF12" s="1" t="s">
        <v>1450</v>
      </c>
      <c r="AG12" s="1" t="s">
        <v>1451</v>
      </c>
    </row>
    <row r="13" spans="1:33">
      <c r="A13" s="70">
        <v>45169</v>
      </c>
      <c r="B13" s="70">
        <v>45169</v>
      </c>
      <c r="C13" s="71">
        <v>990100</v>
      </c>
      <c r="D13" s="1" t="s">
        <v>1504</v>
      </c>
      <c r="E13" s="71">
        <v>1005401</v>
      </c>
      <c r="F13" s="1">
        <v>9158106</v>
      </c>
      <c r="G13" s="1" t="s">
        <v>1505</v>
      </c>
      <c r="H13" s="72">
        <v>2011602</v>
      </c>
      <c r="I13" s="1" t="s">
        <v>1506</v>
      </c>
      <c r="J13" s="73">
        <v>1</v>
      </c>
      <c r="K13" s="73">
        <v>1</v>
      </c>
      <c r="L13" s="73">
        <v>1</v>
      </c>
      <c r="M13" s="1">
        <v>1</v>
      </c>
      <c r="N13" s="1" t="s">
        <v>1375</v>
      </c>
      <c r="O13" s="1" t="s">
        <v>1462</v>
      </c>
      <c r="P13" s="1">
        <v>15101040</v>
      </c>
      <c r="Q13" s="73">
        <v>222082851</v>
      </c>
      <c r="R13" s="74">
        <v>295.49</v>
      </c>
      <c r="S13" s="1" t="s">
        <v>1448</v>
      </c>
      <c r="T13" s="75">
        <v>1</v>
      </c>
      <c r="U13" s="76">
        <v>65623261641.989998</v>
      </c>
      <c r="V13" s="77">
        <v>65623261641.989998</v>
      </c>
      <c r="W13" s="77">
        <v>65623261641.989998</v>
      </c>
      <c r="X13" s="76">
        <v>0.11479942020760001</v>
      </c>
      <c r="Y13" s="71">
        <v>1</v>
      </c>
      <c r="Z13" s="71">
        <v>0</v>
      </c>
      <c r="AA13" s="71">
        <v>0</v>
      </c>
      <c r="AB13" s="71">
        <v>0</v>
      </c>
      <c r="AC13" s="73">
        <v>1</v>
      </c>
      <c r="AD13" s="73">
        <v>0</v>
      </c>
      <c r="AE13" s="1" t="s">
        <v>1449</v>
      </c>
      <c r="AF13" s="1" t="s">
        <v>1450</v>
      </c>
      <c r="AG13" s="1" t="s">
        <v>1451</v>
      </c>
    </row>
    <row r="14" spans="1:33">
      <c r="A14" s="70">
        <v>45169</v>
      </c>
      <c r="B14" s="70">
        <v>45169</v>
      </c>
      <c r="C14" s="71">
        <v>990100</v>
      </c>
      <c r="D14" s="1" t="s">
        <v>1507</v>
      </c>
      <c r="E14" s="71">
        <v>1005701</v>
      </c>
      <c r="G14" s="1" t="s">
        <v>1508</v>
      </c>
      <c r="H14" s="72">
        <v>6010702</v>
      </c>
      <c r="I14" s="1" t="s">
        <v>1509</v>
      </c>
      <c r="J14" s="73">
        <v>0.5</v>
      </c>
      <c r="K14" s="73">
        <v>0.5</v>
      </c>
      <c r="L14" s="73">
        <v>0.5</v>
      </c>
      <c r="M14" s="1">
        <v>1</v>
      </c>
      <c r="N14" s="1" t="s">
        <v>1115</v>
      </c>
      <c r="O14" s="1" t="s">
        <v>1455</v>
      </c>
      <c r="P14" s="1">
        <v>25101010</v>
      </c>
      <c r="Q14" s="73">
        <v>294674600</v>
      </c>
      <c r="R14" s="74">
        <v>4867</v>
      </c>
      <c r="S14" s="1" t="s">
        <v>1479</v>
      </c>
      <c r="T14" s="75">
        <v>145.58500000000001</v>
      </c>
      <c r="U14" s="76">
        <v>4925580513.7891998</v>
      </c>
      <c r="V14" s="77">
        <v>4925580513.7891998</v>
      </c>
      <c r="W14" s="77">
        <v>9851161027.5783901</v>
      </c>
      <c r="X14" s="76">
        <v>8.6166669107999999E-3</v>
      </c>
      <c r="Y14" s="71">
        <v>0</v>
      </c>
      <c r="Z14" s="71">
        <v>1</v>
      </c>
      <c r="AA14" s="71">
        <v>0</v>
      </c>
      <c r="AB14" s="71">
        <v>0</v>
      </c>
      <c r="AC14" s="73">
        <v>1</v>
      </c>
      <c r="AD14" s="73">
        <v>0</v>
      </c>
      <c r="AE14" s="1" t="s">
        <v>1480</v>
      </c>
      <c r="AF14" s="1" t="s">
        <v>1450</v>
      </c>
      <c r="AG14" s="1" t="s">
        <v>1451</v>
      </c>
    </row>
    <row r="15" spans="1:33">
      <c r="A15" s="70">
        <v>45169</v>
      </c>
      <c r="B15" s="70">
        <v>45169</v>
      </c>
      <c r="C15" s="71">
        <v>990100</v>
      </c>
      <c r="D15" s="1" t="s">
        <v>1510</v>
      </c>
      <c r="E15" s="71">
        <v>1005801</v>
      </c>
      <c r="G15" s="1" t="s">
        <v>1511</v>
      </c>
      <c r="H15" s="72">
        <v>6010906</v>
      </c>
      <c r="I15" s="1" t="s">
        <v>1512</v>
      </c>
      <c r="J15" s="73">
        <v>0.85</v>
      </c>
      <c r="K15" s="73">
        <v>0.85</v>
      </c>
      <c r="L15" s="73">
        <v>0.85</v>
      </c>
      <c r="M15" s="1">
        <v>1</v>
      </c>
      <c r="N15" s="1" t="s">
        <v>1115</v>
      </c>
      <c r="O15" s="1" t="s">
        <v>1499</v>
      </c>
      <c r="P15" s="1">
        <v>30202030</v>
      </c>
      <c r="Q15" s="73">
        <v>529798154</v>
      </c>
      <c r="R15" s="74">
        <v>6173</v>
      </c>
      <c r="S15" s="1" t="s">
        <v>1479</v>
      </c>
      <c r="T15" s="75">
        <v>145.58500000000001</v>
      </c>
      <c r="U15" s="76">
        <v>19094531743.9688</v>
      </c>
      <c r="V15" s="77">
        <v>19094531743.9688</v>
      </c>
      <c r="W15" s="77">
        <v>22464154992.904499</v>
      </c>
      <c r="X15" s="76">
        <v>3.3403416997200001E-2</v>
      </c>
      <c r="Y15" s="71">
        <v>1</v>
      </c>
      <c r="Z15" s="71">
        <v>0</v>
      </c>
      <c r="AA15" s="71">
        <v>0</v>
      </c>
      <c r="AB15" s="71">
        <v>0</v>
      </c>
      <c r="AC15" s="73">
        <v>0</v>
      </c>
      <c r="AD15" s="73">
        <v>1</v>
      </c>
      <c r="AE15" s="1" t="s">
        <v>1480</v>
      </c>
      <c r="AF15" s="1" t="s">
        <v>1450</v>
      </c>
      <c r="AG15" s="1" t="s">
        <v>1451</v>
      </c>
    </row>
    <row r="16" spans="1:33">
      <c r="A16" s="70">
        <v>45169</v>
      </c>
      <c r="B16" s="70">
        <v>45169</v>
      </c>
      <c r="C16" s="71">
        <v>990100</v>
      </c>
      <c r="D16" s="1" t="s">
        <v>1513</v>
      </c>
      <c r="E16" s="71">
        <v>1006101</v>
      </c>
      <c r="G16" s="1" t="s">
        <v>1514</v>
      </c>
      <c r="H16" s="72" t="s">
        <v>1515</v>
      </c>
      <c r="I16" s="1" t="s">
        <v>1516</v>
      </c>
      <c r="J16" s="73">
        <v>1</v>
      </c>
      <c r="K16" s="73">
        <v>1</v>
      </c>
      <c r="L16" s="73">
        <v>1</v>
      </c>
      <c r="M16" s="1">
        <v>1</v>
      </c>
      <c r="N16" s="1" t="s">
        <v>1199</v>
      </c>
      <c r="O16" s="1" t="s">
        <v>1462</v>
      </c>
      <c r="P16" s="1">
        <v>15101050</v>
      </c>
      <c r="Q16" s="73">
        <v>170428331</v>
      </c>
      <c r="R16" s="74">
        <v>75.040000000000006</v>
      </c>
      <c r="S16" s="1" t="s">
        <v>1456</v>
      </c>
      <c r="T16" s="75">
        <v>0.92136177270005104</v>
      </c>
      <c r="U16" s="76">
        <v>13880478154.375799</v>
      </c>
      <c r="V16" s="77">
        <v>13880478154.375799</v>
      </c>
      <c r="W16" s="77">
        <v>13880478154.375799</v>
      </c>
      <c r="X16" s="76">
        <v>2.4282103700100002E-2</v>
      </c>
      <c r="Y16" s="71">
        <v>1</v>
      </c>
      <c r="Z16" s="71">
        <v>0</v>
      </c>
      <c r="AA16" s="71">
        <v>0</v>
      </c>
      <c r="AB16" s="71">
        <v>0</v>
      </c>
      <c r="AC16" s="73">
        <v>0</v>
      </c>
      <c r="AD16" s="73">
        <v>1</v>
      </c>
      <c r="AE16" s="1" t="s">
        <v>1485</v>
      </c>
      <c r="AF16" s="1" t="s">
        <v>1450</v>
      </c>
      <c r="AG16" s="1" t="s">
        <v>1451</v>
      </c>
    </row>
    <row r="17" spans="1:33">
      <c r="A17" s="70">
        <v>45169</v>
      </c>
      <c r="B17" s="70">
        <v>45169</v>
      </c>
      <c r="C17" s="71">
        <v>990100</v>
      </c>
      <c r="D17" s="1" t="s">
        <v>1517</v>
      </c>
      <c r="E17" s="71">
        <v>1007801</v>
      </c>
      <c r="G17" s="1" t="s">
        <v>1518</v>
      </c>
      <c r="H17" s="72">
        <v>6014908</v>
      </c>
      <c r="I17" s="1" t="s">
        <v>1519</v>
      </c>
      <c r="J17" s="73">
        <v>0.95</v>
      </c>
      <c r="K17" s="73">
        <v>0.33</v>
      </c>
      <c r="L17" s="73">
        <v>0.33</v>
      </c>
      <c r="M17" s="1">
        <v>1</v>
      </c>
      <c r="N17" s="1" t="s">
        <v>1115</v>
      </c>
      <c r="O17" s="1" t="s">
        <v>1467</v>
      </c>
      <c r="P17" s="1">
        <v>20302010</v>
      </c>
      <c r="Q17" s="73">
        <v>484293561</v>
      </c>
      <c r="R17" s="74">
        <v>3290</v>
      </c>
      <c r="S17" s="1" t="s">
        <v>1479</v>
      </c>
      <c r="T17" s="75">
        <v>145.58500000000001</v>
      </c>
      <c r="U17" s="76">
        <v>3611618773.7589698</v>
      </c>
      <c r="V17" s="77">
        <v>3611618773.7589698</v>
      </c>
      <c r="W17" s="77">
        <v>10944299314.421101</v>
      </c>
      <c r="X17" s="76">
        <v>6.3180605605999999E-3</v>
      </c>
      <c r="Y17" s="71">
        <v>0</v>
      </c>
      <c r="Z17" s="71">
        <v>1</v>
      </c>
      <c r="AA17" s="71">
        <v>0</v>
      </c>
      <c r="AB17" s="71">
        <v>0</v>
      </c>
      <c r="AC17" s="73">
        <v>1</v>
      </c>
      <c r="AD17" s="73">
        <v>0</v>
      </c>
      <c r="AE17" s="1" t="s">
        <v>1480</v>
      </c>
      <c r="AF17" s="1" t="s">
        <v>1450</v>
      </c>
      <c r="AG17" s="1" t="s">
        <v>1451</v>
      </c>
    </row>
    <row r="18" spans="1:33">
      <c r="A18" s="70">
        <v>45169</v>
      </c>
      <c r="B18" s="70">
        <v>45169</v>
      </c>
      <c r="C18" s="71">
        <v>990100</v>
      </c>
      <c r="D18" s="1" t="s">
        <v>1520</v>
      </c>
      <c r="E18" s="71">
        <v>1008301</v>
      </c>
      <c r="G18" s="1" t="s">
        <v>1521</v>
      </c>
      <c r="H18" s="72">
        <v>5231485</v>
      </c>
      <c r="I18" s="1" t="s">
        <v>1522</v>
      </c>
      <c r="J18" s="73">
        <v>1</v>
      </c>
      <c r="K18" s="73">
        <v>1</v>
      </c>
      <c r="L18" s="73">
        <v>1</v>
      </c>
      <c r="M18" s="1">
        <v>1</v>
      </c>
      <c r="N18" s="1" t="s">
        <v>1058</v>
      </c>
      <c r="O18" s="1" t="s">
        <v>1484</v>
      </c>
      <c r="P18" s="1">
        <v>40301030</v>
      </c>
      <c r="Q18" s="73">
        <v>403313996</v>
      </c>
      <c r="R18" s="74">
        <v>224.35</v>
      </c>
      <c r="S18" s="1" t="s">
        <v>1456</v>
      </c>
      <c r="T18" s="75">
        <v>0.92136177270005104</v>
      </c>
      <c r="U18" s="76">
        <v>98206261301.071899</v>
      </c>
      <c r="V18" s="77">
        <v>98206261301.071899</v>
      </c>
      <c r="W18" s="77">
        <v>98206261301.071899</v>
      </c>
      <c r="X18" s="76">
        <v>0.1717991696241</v>
      </c>
      <c r="Y18" s="71">
        <v>1</v>
      </c>
      <c r="Z18" s="71">
        <v>0</v>
      </c>
      <c r="AA18" s="71">
        <v>0</v>
      </c>
      <c r="AB18" s="71">
        <v>0</v>
      </c>
      <c r="AC18" s="73">
        <v>1</v>
      </c>
      <c r="AD18" s="73">
        <v>0</v>
      </c>
      <c r="AE18" s="1" t="s">
        <v>1523</v>
      </c>
      <c r="AF18" s="1" t="s">
        <v>1524</v>
      </c>
      <c r="AG18" s="1" t="s">
        <v>1451</v>
      </c>
    </row>
    <row r="19" spans="1:33">
      <c r="A19" s="70">
        <v>45169</v>
      </c>
      <c r="B19" s="70">
        <v>45169</v>
      </c>
      <c r="C19" s="71">
        <v>990100</v>
      </c>
      <c r="D19" s="1" t="s">
        <v>1525</v>
      </c>
      <c r="E19" s="71">
        <v>1009001</v>
      </c>
      <c r="F19" s="1">
        <v>438516106</v>
      </c>
      <c r="G19" s="1" t="s">
        <v>1526</v>
      </c>
      <c r="H19" s="72">
        <v>2020459</v>
      </c>
      <c r="I19" s="1" t="s">
        <v>1527</v>
      </c>
      <c r="J19" s="73">
        <v>1</v>
      </c>
      <c r="K19" s="73">
        <v>1</v>
      </c>
      <c r="L19" s="73">
        <v>1</v>
      </c>
      <c r="M19" s="1">
        <v>1</v>
      </c>
      <c r="N19" s="1" t="s">
        <v>1375</v>
      </c>
      <c r="O19" s="1" t="s">
        <v>1467</v>
      </c>
      <c r="P19" s="1">
        <v>20105010</v>
      </c>
      <c r="Q19" s="73">
        <v>665702094</v>
      </c>
      <c r="R19" s="74">
        <v>187.94</v>
      </c>
      <c r="S19" s="1" t="s">
        <v>1448</v>
      </c>
      <c r="T19" s="75">
        <v>1</v>
      </c>
      <c r="U19" s="76">
        <v>125112051546.36</v>
      </c>
      <c r="V19" s="77">
        <v>125112051546.36</v>
      </c>
      <c r="W19" s="77">
        <v>125112051546.36</v>
      </c>
      <c r="X19" s="76">
        <v>0.2188673744512</v>
      </c>
      <c r="Y19" s="71">
        <v>1</v>
      </c>
      <c r="Z19" s="71">
        <v>0</v>
      </c>
      <c r="AA19" s="71">
        <v>0</v>
      </c>
      <c r="AB19" s="71">
        <v>0</v>
      </c>
      <c r="AC19" s="73">
        <v>1</v>
      </c>
      <c r="AD19" s="73">
        <v>0</v>
      </c>
      <c r="AE19" s="1" t="s">
        <v>1475</v>
      </c>
      <c r="AF19" s="1" t="s">
        <v>1450</v>
      </c>
      <c r="AG19" s="1" t="s">
        <v>1451</v>
      </c>
    </row>
    <row r="20" spans="1:33">
      <c r="A20" s="70">
        <v>45169</v>
      </c>
      <c r="B20" s="70">
        <v>45169</v>
      </c>
      <c r="C20" s="71">
        <v>990100</v>
      </c>
      <c r="D20" s="1" t="s">
        <v>1528</v>
      </c>
      <c r="E20" s="71">
        <v>1009701</v>
      </c>
      <c r="F20" s="1">
        <v>443201108</v>
      </c>
      <c r="G20" s="1" t="s">
        <v>1529</v>
      </c>
      <c r="H20" s="72" t="s">
        <v>1530</v>
      </c>
      <c r="I20" s="1" t="s">
        <v>1531</v>
      </c>
      <c r="J20" s="73">
        <v>0.95</v>
      </c>
      <c r="K20" s="73">
        <v>0.95</v>
      </c>
      <c r="L20" s="73">
        <v>0.95</v>
      </c>
      <c r="M20" s="1">
        <v>1</v>
      </c>
      <c r="N20" s="1" t="s">
        <v>1375</v>
      </c>
      <c r="O20" s="1" t="s">
        <v>1467</v>
      </c>
      <c r="P20" s="1">
        <v>20101010</v>
      </c>
      <c r="Q20" s="73">
        <v>411804221</v>
      </c>
      <c r="R20" s="74">
        <v>49.47</v>
      </c>
      <c r="S20" s="1" t="s">
        <v>1448</v>
      </c>
      <c r="T20" s="75">
        <v>1</v>
      </c>
      <c r="U20" s="76">
        <v>19353357072.226501</v>
      </c>
      <c r="V20" s="77">
        <v>19353357072.226501</v>
      </c>
      <c r="W20" s="77">
        <v>20371954812.869999</v>
      </c>
      <c r="X20" s="76">
        <v>3.3856198478599997E-2</v>
      </c>
      <c r="Y20" s="71">
        <v>0</v>
      </c>
      <c r="Z20" s="71">
        <v>1</v>
      </c>
      <c r="AA20" s="71">
        <v>0</v>
      </c>
      <c r="AB20" s="71">
        <v>0</v>
      </c>
      <c r="AC20" s="73">
        <v>0</v>
      </c>
      <c r="AD20" s="73">
        <v>1</v>
      </c>
      <c r="AE20" s="1" t="s">
        <v>1449</v>
      </c>
      <c r="AF20" s="1" t="s">
        <v>1450</v>
      </c>
      <c r="AG20" s="1" t="s">
        <v>1451</v>
      </c>
    </row>
    <row r="21" spans="1:33">
      <c r="A21" s="70">
        <v>45169</v>
      </c>
      <c r="B21" s="70">
        <v>45169</v>
      </c>
      <c r="C21" s="71">
        <v>990100</v>
      </c>
      <c r="D21" s="1" t="s">
        <v>1532</v>
      </c>
      <c r="E21" s="71">
        <v>1010401</v>
      </c>
      <c r="F21" s="1" t="s">
        <v>1533</v>
      </c>
      <c r="G21" s="1" t="s">
        <v>1534</v>
      </c>
      <c r="H21" s="72" t="s">
        <v>1535</v>
      </c>
      <c r="I21" s="1" t="s">
        <v>1536</v>
      </c>
      <c r="J21" s="73">
        <v>1</v>
      </c>
      <c r="K21" s="73">
        <v>1</v>
      </c>
      <c r="L21" s="73">
        <v>1</v>
      </c>
      <c r="M21" s="1">
        <v>1</v>
      </c>
      <c r="N21" s="1" t="s">
        <v>1375</v>
      </c>
      <c r="O21" s="1" t="s">
        <v>1462</v>
      </c>
      <c r="P21" s="1">
        <v>15103020</v>
      </c>
      <c r="Q21" s="73">
        <v>1485779968</v>
      </c>
      <c r="R21" s="74">
        <v>9.74</v>
      </c>
      <c r="S21" s="1" t="s">
        <v>1448</v>
      </c>
      <c r="T21" s="75">
        <v>1</v>
      </c>
      <c r="U21" s="76">
        <v>14471496888.32</v>
      </c>
      <c r="V21" s="77">
        <v>14471496888.32</v>
      </c>
      <c r="W21" s="77">
        <v>14471496888.32</v>
      </c>
      <c r="X21" s="76">
        <v>2.5316014637900001E-2</v>
      </c>
      <c r="Y21" s="71">
        <v>0</v>
      </c>
      <c r="Z21" s="71">
        <v>1</v>
      </c>
      <c r="AA21" s="71">
        <v>0</v>
      </c>
      <c r="AB21" s="71">
        <v>0</v>
      </c>
      <c r="AC21" s="73">
        <v>1</v>
      </c>
      <c r="AD21" s="73">
        <v>0</v>
      </c>
      <c r="AE21" s="1" t="s">
        <v>1449</v>
      </c>
      <c r="AF21" s="1" t="s">
        <v>1450</v>
      </c>
      <c r="AG21" s="1" t="s">
        <v>1451</v>
      </c>
    </row>
    <row r="22" spans="1:33">
      <c r="A22" s="70">
        <v>45169</v>
      </c>
      <c r="B22" s="70">
        <v>45169</v>
      </c>
      <c r="C22" s="71">
        <v>990100</v>
      </c>
      <c r="D22" s="1" t="s">
        <v>1537</v>
      </c>
      <c r="E22" s="71">
        <v>1010901</v>
      </c>
      <c r="F22" s="1" t="s">
        <v>1538</v>
      </c>
      <c r="G22" s="1" t="s">
        <v>1539</v>
      </c>
      <c r="H22" s="72">
        <v>2023748</v>
      </c>
      <c r="I22" s="1" t="s">
        <v>1540</v>
      </c>
      <c r="J22" s="73">
        <v>0.9</v>
      </c>
      <c r="K22" s="73">
        <v>0.9</v>
      </c>
      <c r="L22" s="73">
        <v>0.9</v>
      </c>
      <c r="M22" s="1">
        <v>1</v>
      </c>
      <c r="N22" s="1" t="s">
        <v>1375</v>
      </c>
      <c r="O22" s="1" t="s">
        <v>1541</v>
      </c>
      <c r="P22" s="1">
        <v>10102020</v>
      </c>
      <c r="Q22" s="73">
        <v>307050595</v>
      </c>
      <c r="R22" s="74">
        <v>154.5</v>
      </c>
      <c r="S22" s="1" t="s">
        <v>1448</v>
      </c>
      <c r="T22" s="75">
        <v>1</v>
      </c>
      <c r="U22" s="76">
        <v>42695385234.75</v>
      </c>
      <c r="V22" s="77">
        <v>42695385234.75</v>
      </c>
      <c r="W22" s="77">
        <v>47439316927.5</v>
      </c>
      <c r="X22" s="76">
        <v>7.4690061844700006E-2</v>
      </c>
      <c r="Y22" s="71">
        <v>1</v>
      </c>
      <c r="Z22" s="71">
        <v>0</v>
      </c>
      <c r="AA22" s="71">
        <v>0</v>
      </c>
      <c r="AB22" s="71">
        <v>0</v>
      </c>
      <c r="AC22" s="73">
        <v>0</v>
      </c>
      <c r="AD22" s="73">
        <v>1</v>
      </c>
      <c r="AE22" s="1" t="s">
        <v>1449</v>
      </c>
      <c r="AF22" s="1" t="s">
        <v>1450</v>
      </c>
      <c r="AG22" s="1" t="s">
        <v>1451</v>
      </c>
    </row>
    <row r="23" spans="1:33">
      <c r="A23" s="70">
        <v>45169</v>
      </c>
      <c r="B23" s="70">
        <v>45169</v>
      </c>
      <c r="C23" s="71">
        <v>990100</v>
      </c>
      <c r="D23" s="1" t="s">
        <v>1542</v>
      </c>
      <c r="E23" s="71">
        <v>1011201</v>
      </c>
      <c r="F23" s="1">
        <v>67901108</v>
      </c>
      <c r="G23" s="1" t="s">
        <v>1543</v>
      </c>
      <c r="H23" s="72">
        <v>2024644</v>
      </c>
      <c r="I23" s="1" t="s">
        <v>1544</v>
      </c>
      <c r="J23" s="73">
        <v>1</v>
      </c>
      <c r="K23" s="73">
        <v>1</v>
      </c>
      <c r="L23" s="73">
        <v>1</v>
      </c>
      <c r="M23" s="1">
        <v>1</v>
      </c>
      <c r="N23" s="1" t="s">
        <v>963</v>
      </c>
      <c r="O23" s="1" t="s">
        <v>1462</v>
      </c>
      <c r="P23" s="1">
        <v>15104030</v>
      </c>
      <c r="Q23" s="73">
        <v>1761535483</v>
      </c>
      <c r="R23" s="74">
        <v>21.9</v>
      </c>
      <c r="S23" s="1" t="s">
        <v>1493</v>
      </c>
      <c r="T23" s="75">
        <v>1.3529500000000001</v>
      </c>
      <c r="U23" s="76">
        <v>28513712315.8284</v>
      </c>
      <c r="V23" s="77">
        <v>28513712315.8284</v>
      </c>
      <c r="W23" s="77">
        <v>28513712315.8284</v>
      </c>
      <c r="X23" s="76">
        <v>4.9881056807000002E-2</v>
      </c>
      <c r="Y23" s="71">
        <v>1</v>
      </c>
      <c r="Z23" s="71">
        <v>0</v>
      </c>
      <c r="AA23" s="71">
        <v>0</v>
      </c>
      <c r="AB23" s="71">
        <v>0</v>
      </c>
      <c r="AC23" s="73">
        <v>1</v>
      </c>
      <c r="AD23" s="73">
        <v>0</v>
      </c>
      <c r="AE23" s="1" t="s">
        <v>1494</v>
      </c>
      <c r="AF23" s="1" t="s">
        <v>1450</v>
      </c>
      <c r="AG23" s="1" t="s">
        <v>1451</v>
      </c>
    </row>
    <row r="24" spans="1:33">
      <c r="A24" s="70">
        <v>45169</v>
      </c>
      <c r="B24" s="70">
        <v>45169</v>
      </c>
      <c r="C24" s="71">
        <v>990100</v>
      </c>
      <c r="D24" s="1" t="s">
        <v>1545</v>
      </c>
      <c r="E24" s="71">
        <v>1011501</v>
      </c>
      <c r="F24" s="1">
        <v>25537101</v>
      </c>
      <c r="G24" s="1" t="s">
        <v>1546</v>
      </c>
      <c r="H24" s="72">
        <v>2026242</v>
      </c>
      <c r="I24" s="1" t="s">
        <v>1547</v>
      </c>
      <c r="J24" s="73">
        <v>1</v>
      </c>
      <c r="K24" s="73">
        <v>1</v>
      </c>
      <c r="L24" s="73">
        <v>1</v>
      </c>
      <c r="M24" s="1">
        <v>1</v>
      </c>
      <c r="N24" s="1" t="s">
        <v>1375</v>
      </c>
      <c r="O24" s="1" t="s">
        <v>1548</v>
      </c>
      <c r="P24" s="1">
        <v>55101010</v>
      </c>
      <c r="Q24" s="73">
        <v>514406939</v>
      </c>
      <c r="R24" s="74">
        <v>78.400000000000006</v>
      </c>
      <c r="S24" s="1" t="s">
        <v>1448</v>
      </c>
      <c r="T24" s="75">
        <v>1</v>
      </c>
      <c r="U24" s="76">
        <v>40329504017.599998</v>
      </c>
      <c r="V24" s="77">
        <v>40329504017.599998</v>
      </c>
      <c r="W24" s="77">
        <v>40329504017.599998</v>
      </c>
      <c r="X24" s="76">
        <v>7.0551258237399994E-2</v>
      </c>
      <c r="Y24" s="71">
        <v>1</v>
      </c>
      <c r="Z24" s="71">
        <v>0</v>
      </c>
      <c r="AA24" s="71">
        <v>0</v>
      </c>
      <c r="AB24" s="71">
        <v>0</v>
      </c>
      <c r="AC24" s="73">
        <v>1</v>
      </c>
      <c r="AD24" s="73">
        <v>0</v>
      </c>
      <c r="AE24" s="1" t="s">
        <v>1475</v>
      </c>
      <c r="AF24" s="1" t="s">
        <v>1450</v>
      </c>
      <c r="AG24" s="1" t="s">
        <v>1451</v>
      </c>
    </row>
    <row r="25" spans="1:33">
      <c r="A25" s="70">
        <v>45169</v>
      </c>
      <c r="B25" s="70">
        <v>45169</v>
      </c>
      <c r="C25" s="71">
        <v>990100</v>
      </c>
      <c r="D25" s="1" t="s">
        <v>1549</v>
      </c>
      <c r="E25" s="71">
        <v>1011601</v>
      </c>
      <c r="F25" s="1">
        <v>25816109</v>
      </c>
      <c r="G25" s="1" t="s">
        <v>1550</v>
      </c>
      <c r="H25" s="72">
        <v>2026082</v>
      </c>
      <c r="I25" s="1" t="s">
        <v>1551</v>
      </c>
      <c r="J25" s="73">
        <v>0.85</v>
      </c>
      <c r="K25" s="73">
        <v>0.85</v>
      </c>
      <c r="L25" s="73">
        <v>0.85</v>
      </c>
      <c r="M25" s="1">
        <v>1</v>
      </c>
      <c r="N25" s="1" t="s">
        <v>1375</v>
      </c>
      <c r="O25" s="1" t="s">
        <v>1484</v>
      </c>
      <c r="P25" s="1">
        <v>40202010</v>
      </c>
      <c r="Q25" s="73">
        <v>744065873</v>
      </c>
      <c r="R25" s="74">
        <v>157.99</v>
      </c>
      <c r="S25" s="1" t="s">
        <v>1448</v>
      </c>
      <c r="T25" s="75">
        <v>1</v>
      </c>
      <c r="U25" s="76">
        <v>99921722183.979507</v>
      </c>
      <c r="V25" s="77">
        <v>99921722183.979507</v>
      </c>
      <c r="W25" s="77">
        <v>117554967275.27</v>
      </c>
      <c r="X25" s="76">
        <v>0.17480014686629999</v>
      </c>
      <c r="Y25" s="71">
        <v>1</v>
      </c>
      <c r="Z25" s="71">
        <v>0</v>
      </c>
      <c r="AA25" s="71">
        <v>0</v>
      </c>
      <c r="AB25" s="71">
        <v>0</v>
      </c>
      <c r="AC25" s="73">
        <v>1</v>
      </c>
      <c r="AD25" s="73">
        <v>0</v>
      </c>
      <c r="AE25" s="1" t="s">
        <v>1449</v>
      </c>
      <c r="AF25" s="1" t="s">
        <v>1450</v>
      </c>
      <c r="AG25" s="1" t="s">
        <v>1451</v>
      </c>
    </row>
    <row r="26" spans="1:33">
      <c r="A26" s="70">
        <v>45169</v>
      </c>
      <c r="B26" s="70">
        <v>45169</v>
      </c>
      <c r="C26" s="71">
        <v>990100</v>
      </c>
      <c r="D26" s="1" t="s">
        <v>1552</v>
      </c>
      <c r="E26" s="71">
        <v>1011701</v>
      </c>
      <c r="F26" s="1">
        <v>1055102</v>
      </c>
      <c r="G26" s="1" t="s">
        <v>1553</v>
      </c>
      <c r="H26" s="72">
        <v>2026361</v>
      </c>
      <c r="I26" s="1" t="s">
        <v>1554</v>
      </c>
      <c r="J26" s="73">
        <v>0.95</v>
      </c>
      <c r="K26" s="73">
        <v>0.95</v>
      </c>
      <c r="L26" s="73">
        <v>0.95</v>
      </c>
      <c r="M26" s="1">
        <v>1</v>
      </c>
      <c r="N26" s="1" t="s">
        <v>1375</v>
      </c>
      <c r="O26" s="1" t="s">
        <v>1484</v>
      </c>
      <c r="P26" s="1">
        <v>40301020</v>
      </c>
      <c r="Q26" s="73">
        <v>611708391</v>
      </c>
      <c r="R26" s="74">
        <v>74.569999999999993</v>
      </c>
      <c r="S26" s="1" t="s">
        <v>1448</v>
      </c>
      <c r="T26" s="75">
        <v>1</v>
      </c>
      <c r="U26" s="76">
        <v>43334339981.026497</v>
      </c>
      <c r="V26" s="77">
        <v>43334339981.026497</v>
      </c>
      <c r="W26" s="77">
        <v>45615094716.870003</v>
      </c>
      <c r="X26" s="76">
        <v>7.5807830644600005E-2</v>
      </c>
      <c r="Y26" s="71">
        <v>1</v>
      </c>
      <c r="Z26" s="71">
        <v>0</v>
      </c>
      <c r="AA26" s="71">
        <v>0</v>
      </c>
      <c r="AB26" s="71">
        <v>0</v>
      </c>
      <c r="AC26" s="73">
        <v>1</v>
      </c>
      <c r="AD26" s="73">
        <v>0</v>
      </c>
      <c r="AE26" s="1" t="s">
        <v>1449</v>
      </c>
      <c r="AF26" s="1" t="s">
        <v>1450</v>
      </c>
      <c r="AG26" s="1" t="s">
        <v>1451</v>
      </c>
    </row>
    <row r="27" spans="1:33">
      <c r="A27" s="70">
        <v>45169</v>
      </c>
      <c r="B27" s="70">
        <v>45169</v>
      </c>
      <c r="C27" s="71">
        <v>990100</v>
      </c>
      <c r="D27" s="1" t="s">
        <v>1555</v>
      </c>
      <c r="E27" s="71">
        <v>1012201</v>
      </c>
      <c r="F27" s="1">
        <v>26874784</v>
      </c>
      <c r="G27" s="1" t="s">
        <v>1556</v>
      </c>
      <c r="H27" s="72">
        <v>2027342</v>
      </c>
      <c r="I27" s="1" t="s">
        <v>1557</v>
      </c>
      <c r="J27" s="73">
        <v>1</v>
      </c>
      <c r="K27" s="73">
        <v>1</v>
      </c>
      <c r="L27" s="73">
        <v>1</v>
      </c>
      <c r="M27" s="1">
        <v>1</v>
      </c>
      <c r="N27" s="1" t="s">
        <v>1375</v>
      </c>
      <c r="O27" s="1" t="s">
        <v>1484</v>
      </c>
      <c r="P27" s="1">
        <v>40301030</v>
      </c>
      <c r="Q27" s="73">
        <v>733667935</v>
      </c>
      <c r="R27" s="74">
        <v>58.52</v>
      </c>
      <c r="S27" s="1" t="s">
        <v>1448</v>
      </c>
      <c r="T27" s="75">
        <v>1</v>
      </c>
      <c r="U27" s="76">
        <v>42934247556.199997</v>
      </c>
      <c r="V27" s="77">
        <v>42934247556.199997</v>
      </c>
      <c r="W27" s="77">
        <v>42934247556.199997</v>
      </c>
      <c r="X27" s="76">
        <v>7.5107920624100002E-2</v>
      </c>
      <c r="Y27" s="71">
        <v>1</v>
      </c>
      <c r="Z27" s="71">
        <v>0</v>
      </c>
      <c r="AA27" s="71">
        <v>0</v>
      </c>
      <c r="AB27" s="71">
        <v>0</v>
      </c>
      <c r="AC27" s="73">
        <v>1</v>
      </c>
      <c r="AD27" s="73">
        <v>0</v>
      </c>
      <c r="AE27" s="1" t="s">
        <v>1449</v>
      </c>
      <c r="AF27" s="1" t="s">
        <v>1450</v>
      </c>
      <c r="AG27" s="1" t="s">
        <v>1451</v>
      </c>
    </row>
    <row r="28" spans="1:33">
      <c r="A28" s="70">
        <v>45169</v>
      </c>
      <c r="B28" s="70">
        <v>45169</v>
      </c>
      <c r="C28" s="71">
        <v>990100</v>
      </c>
      <c r="D28" s="1" t="s">
        <v>1558</v>
      </c>
      <c r="E28" s="71">
        <v>1013401</v>
      </c>
      <c r="F28" s="1">
        <v>31162100</v>
      </c>
      <c r="G28" s="1" t="s">
        <v>1559</v>
      </c>
      <c r="H28" s="72">
        <v>2023607</v>
      </c>
      <c r="I28" s="1" t="s">
        <v>1560</v>
      </c>
      <c r="J28" s="73">
        <v>1</v>
      </c>
      <c r="K28" s="73">
        <v>1</v>
      </c>
      <c r="L28" s="73">
        <v>1</v>
      </c>
      <c r="M28" s="1">
        <v>1</v>
      </c>
      <c r="N28" s="1" t="s">
        <v>1375</v>
      </c>
      <c r="O28" s="1" t="s">
        <v>1447</v>
      </c>
      <c r="P28" s="1">
        <v>35201010</v>
      </c>
      <c r="Q28" s="73">
        <v>534215408</v>
      </c>
      <c r="R28" s="74">
        <v>256.33999999999997</v>
      </c>
      <c r="S28" s="1" t="s">
        <v>1448</v>
      </c>
      <c r="T28" s="75">
        <v>1</v>
      </c>
      <c r="U28" s="76">
        <v>136940777686.72</v>
      </c>
      <c r="V28" s="77">
        <v>136940777686.72</v>
      </c>
      <c r="W28" s="77">
        <v>136940777686.72</v>
      </c>
      <c r="X28" s="76">
        <v>0.23956020301129999</v>
      </c>
      <c r="Y28" s="71">
        <v>1</v>
      </c>
      <c r="Z28" s="71">
        <v>0</v>
      </c>
      <c r="AA28" s="71">
        <v>0</v>
      </c>
      <c r="AB28" s="71">
        <v>0</v>
      </c>
      <c r="AC28" s="73">
        <v>1</v>
      </c>
      <c r="AD28" s="73">
        <v>0</v>
      </c>
      <c r="AE28" s="1" t="s">
        <v>1475</v>
      </c>
      <c r="AF28" s="1" t="s">
        <v>1450</v>
      </c>
      <c r="AG28" s="1" t="s">
        <v>1451</v>
      </c>
    </row>
    <row r="29" spans="1:33">
      <c r="A29" s="70">
        <v>45169</v>
      </c>
      <c r="B29" s="70">
        <v>45169</v>
      </c>
      <c r="C29" s="71">
        <v>990100</v>
      </c>
      <c r="D29" s="1" t="s">
        <v>1561</v>
      </c>
      <c r="E29" s="71">
        <v>1013601</v>
      </c>
      <c r="G29" s="1" t="s">
        <v>1562</v>
      </c>
      <c r="H29" s="72">
        <v>6030506</v>
      </c>
      <c r="I29" s="1" t="s">
        <v>1563</v>
      </c>
      <c r="J29" s="73">
        <v>0.4</v>
      </c>
      <c r="K29" s="73">
        <v>0.4</v>
      </c>
      <c r="L29" s="73">
        <v>0.4</v>
      </c>
      <c r="M29" s="1">
        <v>1</v>
      </c>
      <c r="N29" s="1" t="s">
        <v>1091</v>
      </c>
      <c r="O29" s="1" t="s">
        <v>1564</v>
      </c>
      <c r="P29" s="1">
        <v>60201020</v>
      </c>
      <c r="Q29" s="73">
        <v>4499260670</v>
      </c>
      <c r="R29" s="74">
        <v>10.48</v>
      </c>
      <c r="S29" s="1" t="s">
        <v>1565</v>
      </c>
      <c r="T29" s="75">
        <v>7.8417500000000002</v>
      </c>
      <c r="U29" s="76">
        <v>2405190260.9289999</v>
      </c>
      <c r="V29" s="77">
        <v>2405190260.9289999</v>
      </c>
      <c r="W29" s="77">
        <v>6012975652.3225002</v>
      </c>
      <c r="X29" s="76">
        <v>4.2075697021999999E-3</v>
      </c>
      <c r="Y29" s="71">
        <v>0</v>
      </c>
      <c r="Z29" s="71">
        <v>1</v>
      </c>
      <c r="AA29" s="71">
        <v>0</v>
      </c>
      <c r="AB29" s="71">
        <v>0</v>
      </c>
      <c r="AC29" s="73">
        <v>1</v>
      </c>
      <c r="AD29" s="73">
        <v>0</v>
      </c>
      <c r="AE29" s="1" t="s">
        <v>1566</v>
      </c>
      <c r="AF29" s="1" t="s">
        <v>1450</v>
      </c>
      <c r="AG29" s="1" t="s">
        <v>1451</v>
      </c>
    </row>
    <row r="30" spans="1:33">
      <c r="A30" s="70">
        <v>45169</v>
      </c>
      <c r="B30" s="70">
        <v>45169</v>
      </c>
      <c r="C30" s="71">
        <v>990100</v>
      </c>
      <c r="D30" s="1" t="s">
        <v>1567</v>
      </c>
      <c r="E30" s="71">
        <v>1014501</v>
      </c>
      <c r="F30" s="1">
        <v>32654105</v>
      </c>
      <c r="G30" s="1" t="s">
        <v>1568</v>
      </c>
      <c r="H30" s="72">
        <v>2032067</v>
      </c>
      <c r="I30" s="1" t="s">
        <v>1569</v>
      </c>
      <c r="J30" s="73">
        <v>1</v>
      </c>
      <c r="K30" s="73">
        <v>1</v>
      </c>
      <c r="L30" s="73">
        <v>1</v>
      </c>
      <c r="M30" s="1">
        <v>1</v>
      </c>
      <c r="N30" s="1" t="s">
        <v>1375</v>
      </c>
      <c r="O30" s="1" t="s">
        <v>1474</v>
      </c>
      <c r="P30" s="1">
        <v>45301020</v>
      </c>
      <c r="Q30" s="73">
        <v>505852499</v>
      </c>
      <c r="R30" s="74">
        <v>181.78</v>
      </c>
      <c r="S30" s="1" t="s">
        <v>1448</v>
      </c>
      <c r="T30" s="75">
        <v>1</v>
      </c>
      <c r="U30" s="76">
        <v>91953867268.220001</v>
      </c>
      <c r="V30" s="77">
        <v>91953867268.220001</v>
      </c>
      <c r="W30" s="77">
        <v>91953867268.220001</v>
      </c>
      <c r="X30" s="76">
        <v>0.16086141383569999</v>
      </c>
      <c r="Y30" s="71">
        <v>1</v>
      </c>
      <c r="Z30" s="71">
        <v>0</v>
      </c>
      <c r="AA30" s="71">
        <v>0</v>
      </c>
      <c r="AB30" s="71">
        <v>0</v>
      </c>
      <c r="AC30" s="73">
        <v>1</v>
      </c>
      <c r="AD30" s="73">
        <v>0</v>
      </c>
      <c r="AE30" s="1" t="s">
        <v>1475</v>
      </c>
      <c r="AF30" s="1" t="s">
        <v>1450</v>
      </c>
      <c r="AG30" s="1" t="s">
        <v>1451</v>
      </c>
    </row>
    <row r="31" spans="1:33">
      <c r="A31" s="70">
        <v>45169</v>
      </c>
      <c r="B31" s="70">
        <v>45169</v>
      </c>
      <c r="C31" s="71">
        <v>990100</v>
      </c>
      <c r="D31" s="1" t="s">
        <v>1575</v>
      </c>
      <c r="E31" s="71">
        <v>1015601</v>
      </c>
      <c r="G31" s="1" t="s">
        <v>1576</v>
      </c>
      <c r="H31" s="72">
        <v>6065586</v>
      </c>
      <c r="I31" s="1" t="s">
        <v>1577</v>
      </c>
      <c r="J31" s="73">
        <v>1</v>
      </c>
      <c r="K31" s="73">
        <v>1</v>
      </c>
      <c r="L31" s="73">
        <v>1</v>
      </c>
      <c r="M31" s="1">
        <v>1</v>
      </c>
      <c r="N31" s="1" t="s">
        <v>908</v>
      </c>
      <c r="O31" s="1" t="s">
        <v>1484</v>
      </c>
      <c r="P31" s="1">
        <v>40101010</v>
      </c>
      <c r="Q31" s="73">
        <v>3003366782</v>
      </c>
      <c r="R31" s="74">
        <v>25.33</v>
      </c>
      <c r="S31" s="1" t="s">
        <v>1578</v>
      </c>
      <c r="T31" s="75">
        <v>1.54404385084536</v>
      </c>
      <c r="U31" s="76">
        <v>49270155472.857101</v>
      </c>
      <c r="V31" s="77">
        <v>49270155472.857101</v>
      </c>
      <c r="W31" s="77">
        <v>49270155472.857101</v>
      </c>
      <c r="X31" s="76">
        <v>8.6191773165399999E-2</v>
      </c>
      <c r="Y31" s="71">
        <v>1</v>
      </c>
      <c r="Z31" s="71">
        <v>0</v>
      </c>
      <c r="AA31" s="71">
        <v>0</v>
      </c>
      <c r="AB31" s="71">
        <v>0</v>
      </c>
      <c r="AC31" s="73">
        <v>1</v>
      </c>
      <c r="AD31" s="73">
        <v>0</v>
      </c>
      <c r="AE31" s="1" t="s">
        <v>1579</v>
      </c>
      <c r="AF31" s="1" t="s">
        <v>1450</v>
      </c>
      <c r="AG31" s="1" t="s">
        <v>1451</v>
      </c>
    </row>
    <row r="32" spans="1:33">
      <c r="A32" s="70">
        <v>45169</v>
      </c>
      <c r="B32" s="70">
        <v>45169</v>
      </c>
      <c r="C32" s="71">
        <v>990100</v>
      </c>
      <c r="D32" s="1" t="s">
        <v>1580</v>
      </c>
      <c r="E32" s="71">
        <v>1015901</v>
      </c>
      <c r="F32" s="1" t="s">
        <v>1581</v>
      </c>
      <c r="G32" s="1" t="s">
        <v>1582</v>
      </c>
      <c r="H32" s="72" t="s">
        <v>1583</v>
      </c>
      <c r="I32" s="1" t="s">
        <v>1584</v>
      </c>
      <c r="J32" s="73">
        <v>1</v>
      </c>
      <c r="K32" s="73">
        <v>1</v>
      </c>
      <c r="L32" s="73">
        <v>1</v>
      </c>
      <c r="M32" s="1">
        <v>1</v>
      </c>
      <c r="N32" s="1" t="s">
        <v>1375</v>
      </c>
      <c r="O32" s="1" t="s">
        <v>1484</v>
      </c>
      <c r="P32" s="1">
        <v>40301010</v>
      </c>
      <c r="Q32" s="73">
        <v>205142379</v>
      </c>
      <c r="R32" s="74">
        <v>333.39</v>
      </c>
      <c r="S32" s="1" t="s">
        <v>1448</v>
      </c>
      <c r="T32" s="75">
        <v>1</v>
      </c>
      <c r="U32" s="76">
        <v>68392417734.809998</v>
      </c>
      <c r="V32" s="77">
        <v>68392417734.809998</v>
      </c>
      <c r="W32" s="77">
        <v>68392417734.809998</v>
      </c>
      <c r="X32" s="76">
        <v>0.1196437011221</v>
      </c>
      <c r="Y32" s="71">
        <v>1</v>
      </c>
      <c r="Z32" s="71">
        <v>0</v>
      </c>
      <c r="AA32" s="71">
        <v>0</v>
      </c>
      <c r="AB32" s="71">
        <v>0</v>
      </c>
      <c r="AC32" s="73">
        <v>0</v>
      </c>
      <c r="AD32" s="73">
        <v>1</v>
      </c>
      <c r="AE32" s="1" t="s">
        <v>1449</v>
      </c>
      <c r="AF32" s="1" t="s">
        <v>1450</v>
      </c>
      <c r="AG32" s="1" t="s">
        <v>1585</v>
      </c>
    </row>
    <row r="33" spans="1:33">
      <c r="A33" s="70">
        <v>45169</v>
      </c>
      <c r="B33" s="70">
        <v>45169</v>
      </c>
      <c r="C33" s="71">
        <v>990100</v>
      </c>
      <c r="D33" s="1" t="s">
        <v>1586</v>
      </c>
      <c r="E33" s="71">
        <v>1016301</v>
      </c>
      <c r="F33" s="1">
        <v>37833100</v>
      </c>
      <c r="G33" s="1" t="s">
        <v>1587</v>
      </c>
      <c r="H33" s="72">
        <v>2046251</v>
      </c>
      <c r="I33" s="1" t="s">
        <v>1588</v>
      </c>
      <c r="J33" s="73">
        <v>1</v>
      </c>
      <c r="K33" s="73">
        <v>1</v>
      </c>
      <c r="L33" s="73">
        <v>1</v>
      </c>
      <c r="M33" s="1">
        <v>1</v>
      </c>
      <c r="N33" s="1" t="s">
        <v>1375</v>
      </c>
      <c r="O33" s="1" t="s">
        <v>1474</v>
      </c>
      <c r="P33" s="1">
        <v>45202030</v>
      </c>
      <c r="Q33" s="73">
        <v>15821946000</v>
      </c>
      <c r="R33" s="74">
        <v>187.87</v>
      </c>
      <c r="S33" s="1" t="s">
        <v>1448</v>
      </c>
      <c r="T33" s="75">
        <v>1</v>
      </c>
      <c r="U33" s="76">
        <v>2972468995020</v>
      </c>
      <c r="V33" s="77">
        <v>2972468995020</v>
      </c>
      <c r="W33" s="77">
        <v>2972468995020</v>
      </c>
      <c r="X33" s="76">
        <v>5.1999505765967999</v>
      </c>
      <c r="Y33" s="71">
        <v>1</v>
      </c>
      <c r="Z33" s="71">
        <v>0</v>
      </c>
      <c r="AA33" s="71">
        <v>0</v>
      </c>
      <c r="AB33" s="71">
        <v>0</v>
      </c>
      <c r="AC33" s="73">
        <v>0</v>
      </c>
      <c r="AD33" s="73">
        <v>1</v>
      </c>
      <c r="AE33" s="1" t="s">
        <v>1475</v>
      </c>
      <c r="AF33" s="1" t="s">
        <v>1450</v>
      </c>
      <c r="AG33" s="1" t="s">
        <v>1451</v>
      </c>
    </row>
    <row r="34" spans="1:33">
      <c r="A34" s="70">
        <v>45169</v>
      </c>
      <c r="B34" s="70">
        <v>45169</v>
      </c>
      <c r="C34" s="71">
        <v>990100</v>
      </c>
      <c r="D34" s="1" t="s">
        <v>1589</v>
      </c>
      <c r="E34" s="71">
        <v>1017001</v>
      </c>
      <c r="F34" s="1">
        <v>39483102</v>
      </c>
      <c r="G34" s="1" t="s">
        <v>1590</v>
      </c>
      <c r="H34" s="72">
        <v>2047317</v>
      </c>
      <c r="I34" s="1" t="s">
        <v>1591</v>
      </c>
      <c r="J34" s="73">
        <v>1</v>
      </c>
      <c r="K34" s="73">
        <v>1</v>
      </c>
      <c r="L34" s="73">
        <v>1</v>
      </c>
      <c r="M34" s="1">
        <v>1</v>
      </c>
      <c r="N34" s="1" t="s">
        <v>1375</v>
      </c>
      <c r="O34" s="1" t="s">
        <v>1499</v>
      </c>
      <c r="P34" s="1">
        <v>30202010</v>
      </c>
      <c r="Q34" s="73">
        <v>546445165</v>
      </c>
      <c r="R34" s="74">
        <v>79.3</v>
      </c>
      <c r="S34" s="1" t="s">
        <v>1448</v>
      </c>
      <c r="T34" s="75">
        <v>1</v>
      </c>
      <c r="U34" s="76">
        <v>43333101584.5</v>
      </c>
      <c r="V34" s="77">
        <v>43333101584.5</v>
      </c>
      <c r="W34" s="77">
        <v>43333101584.5</v>
      </c>
      <c r="X34" s="76">
        <v>7.5805664229799993E-2</v>
      </c>
      <c r="Y34" s="71">
        <v>1</v>
      </c>
      <c r="Z34" s="71">
        <v>0</v>
      </c>
      <c r="AA34" s="71">
        <v>0</v>
      </c>
      <c r="AB34" s="71">
        <v>0</v>
      </c>
      <c r="AC34" s="73">
        <v>1</v>
      </c>
      <c r="AD34" s="73">
        <v>0</v>
      </c>
      <c r="AE34" s="1" t="s">
        <v>1449</v>
      </c>
      <c r="AF34" s="1" t="s">
        <v>1450</v>
      </c>
      <c r="AG34" s="1" t="s">
        <v>1451</v>
      </c>
    </row>
    <row r="35" spans="1:33">
      <c r="A35" s="70">
        <v>45169</v>
      </c>
      <c r="B35" s="70">
        <v>45169</v>
      </c>
      <c r="C35" s="71">
        <v>990100</v>
      </c>
      <c r="D35" s="1" t="s">
        <v>1592</v>
      </c>
      <c r="E35" s="71">
        <v>1018201</v>
      </c>
      <c r="F35" s="1">
        <v>42735100</v>
      </c>
      <c r="G35" s="1" t="s">
        <v>1593</v>
      </c>
      <c r="H35" s="72">
        <v>2051404</v>
      </c>
      <c r="I35" s="1" t="s">
        <v>1594</v>
      </c>
      <c r="J35" s="73">
        <v>1</v>
      </c>
      <c r="K35" s="73">
        <v>1</v>
      </c>
      <c r="L35" s="73">
        <v>1</v>
      </c>
      <c r="M35" s="1">
        <v>1</v>
      </c>
      <c r="N35" s="1" t="s">
        <v>1375</v>
      </c>
      <c r="O35" s="1" t="s">
        <v>1474</v>
      </c>
      <c r="P35" s="1">
        <v>45203030</v>
      </c>
      <c r="Q35" s="73">
        <v>57573947</v>
      </c>
      <c r="R35" s="74">
        <v>133.43</v>
      </c>
      <c r="S35" s="1" t="s">
        <v>1448</v>
      </c>
      <c r="T35" s="75">
        <v>1</v>
      </c>
      <c r="U35" s="76">
        <v>7682091748.21</v>
      </c>
      <c r="V35" s="77">
        <v>7682091748.21</v>
      </c>
      <c r="W35" s="77">
        <v>7682091748.21</v>
      </c>
      <c r="X35" s="76">
        <v>1.3438827278800001E-2</v>
      </c>
      <c r="Y35" s="71">
        <v>0</v>
      </c>
      <c r="Z35" s="71">
        <v>1</v>
      </c>
      <c r="AA35" s="71">
        <v>0</v>
      </c>
      <c r="AB35" s="71">
        <v>0</v>
      </c>
      <c r="AC35" s="73">
        <v>1</v>
      </c>
      <c r="AD35" s="73">
        <v>0</v>
      </c>
      <c r="AE35" s="1" t="s">
        <v>1449</v>
      </c>
      <c r="AF35" s="1" t="s">
        <v>1450</v>
      </c>
      <c r="AG35" s="1" t="s">
        <v>1451</v>
      </c>
    </row>
    <row r="36" spans="1:33">
      <c r="A36" s="70">
        <v>45169</v>
      </c>
      <c r="B36" s="70">
        <v>45169</v>
      </c>
      <c r="C36" s="71">
        <v>990100</v>
      </c>
      <c r="D36" s="1" t="s">
        <v>1595</v>
      </c>
      <c r="E36" s="71">
        <v>1018301</v>
      </c>
      <c r="G36" s="1" t="s">
        <v>1596</v>
      </c>
      <c r="H36" s="72">
        <v>6054409</v>
      </c>
      <c r="I36" s="1" t="s">
        <v>1597</v>
      </c>
      <c r="J36" s="73">
        <v>0.95</v>
      </c>
      <c r="K36" s="73">
        <v>0.95</v>
      </c>
      <c r="L36" s="73">
        <v>0.95</v>
      </c>
      <c r="M36" s="1">
        <v>1</v>
      </c>
      <c r="N36" s="1" t="s">
        <v>1115</v>
      </c>
      <c r="O36" s="1" t="s">
        <v>1499</v>
      </c>
      <c r="P36" s="1">
        <v>30201010</v>
      </c>
      <c r="Q36" s="73">
        <v>507003362</v>
      </c>
      <c r="R36" s="74">
        <v>5676</v>
      </c>
      <c r="S36" s="1" t="s">
        <v>1479</v>
      </c>
      <c r="T36" s="75">
        <v>145.58500000000001</v>
      </c>
      <c r="U36" s="76">
        <v>18778469818.844002</v>
      </c>
      <c r="V36" s="77">
        <v>18778469818.844002</v>
      </c>
      <c r="W36" s="77">
        <v>19766810335.625198</v>
      </c>
      <c r="X36" s="76">
        <v>3.2850507482400003E-2</v>
      </c>
      <c r="Y36" s="71">
        <v>1</v>
      </c>
      <c r="Z36" s="71">
        <v>0</v>
      </c>
      <c r="AA36" s="71">
        <v>0</v>
      </c>
      <c r="AB36" s="71">
        <v>0</v>
      </c>
      <c r="AC36" s="73">
        <v>1</v>
      </c>
      <c r="AD36" s="73">
        <v>0</v>
      </c>
      <c r="AE36" s="1" t="s">
        <v>1480</v>
      </c>
      <c r="AF36" s="1" t="s">
        <v>1450</v>
      </c>
      <c r="AG36" s="1" t="s">
        <v>1451</v>
      </c>
    </row>
    <row r="37" spans="1:33">
      <c r="A37" s="70">
        <v>45169</v>
      </c>
      <c r="B37" s="70">
        <v>45169</v>
      </c>
      <c r="C37" s="71">
        <v>990100</v>
      </c>
      <c r="D37" s="1" t="s">
        <v>1598</v>
      </c>
      <c r="E37" s="71">
        <v>1018401</v>
      </c>
      <c r="G37" s="1" t="s">
        <v>1599</v>
      </c>
      <c r="H37" s="72">
        <v>6054603</v>
      </c>
      <c r="I37" s="1" t="s">
        <v>1600</v>
      </c>
      <c r="J37" s="73">
        <v>0.9</v>
      </c>
      <c r="K37" s="73">
        <v>0.9</v>
      </c>
      <c r="L37" s="73">
        <v>0.9</v>
      </c>
      <c r="M37" s="1">
        <v>1</v>
      </c>
      <c r="N37" s="1" t="s">
        <v>1115</v>
      </c>
      <c r="O37" s="1" t="s">
        <v>1462</v>
      </c>
      <c r="P37" s="1">
        <v>15101010</v>
      </c>
      <c r="Q37" s="73">
        <v>1393932032</v>
      </c>
      <c r="R37" s="74">
        <v>941.8</v>
      </c>
      <c r="S37" s="1" t="s">
        <v>1479</v>
      </c>
      <c r="T37" s="75">
        <v>145.58500000000001</v>
      </c>
      <c r="U37" s="76">
        <v>8115703327.7043695</v>
      </c>
      <c r="V37" s="77">
        <v>8115703327.7043695</v>
      </c>
      <c r="W37" s="77">
        <v>9017448141.8937397</v>
      </c>
      <c r="X37" s="76">
        <v>1.4197374730900001E-2</v>
      </c>
      <c r="Y37" s="71">
        <v>0</v>
      </c>
      <c r="Z37" s="71">
        <v>1</v>
      </c>
      <c r="AA37" s="71">
        <v>0</v>
      </c>
      <c r="AB37" s="71">
        <v>0</v>
      </c>
      <c r="AC37" s="73">
        <v>1</v>
      </c>
      <c r="AD37" s="73">
        <v>0</v>
      </c>
      <c r="AE37" s="1" t="s">
        <v>1480</v>
      </c>
      <c r="AF37" s="1" t="s">
        <v>1450</v>
      </c>
      <c r="AG37" s="1" t="s">
        <v>1451</v>
      </c>
    </row>
    <row r="38" spans="1:33">
      <c r="A38" s="70">
        <v>45169</v>
      </c>
      <c r="B38" s="70">
        <v>45169</v>
      </c>
      <c r="C38" s="71">
        <v>990100</v>
      </c>
      <c r="D38" s="1" t="s">
        <v>1601</v>
      </c>
      <c r="E38" s="71">
        <v>1018601</v>
      </c>
      <c r="G38" s="1" t="s">
        <v>1602</v>
      </c>
      <c r="H38" s="72">
        <v>6055208</v>
      </c>
      <c r="I38" s="1" t="s">
        <v>1603</v>
      </c>
      <c r="J38" s="73">
        <v>0.9</v>
      </c>
      <c r="K38" s="73">
        <v>0.9</v>
      </c>
      <c r="L38" s="73">
        <v>0.9</v>
      </c>
      <c r="M38" s="1">
        <v>1</v>
      </c>
      <c r="N38" s="1" t="s">
        <v>1115</v>
      </c>
      <c r="O38" s="1" t="s">
        <v>1467</v>
      </c>
      <c r="P38" s="1">
        <v>20102010</v>
      </c>
      <c r="Q38" s="73">
        <v>227441381</v>
      </c>
      <c r="R38" s="74">
        <v>5113</v>
      </c>
      <c r="S38" s="1" t="s">
        <v>1479</v>
      </c>
      <c r="T38" s="75">
        <v>145.58500000000001</v>
      </c>
      <c r="U38" s="76">
        <v>7189044221.2295198</v>
      </c>
      <c r="V38" s="77">
        <v>7189044221.2295198</v>
      </c>
      <c r="W38" s="77">
        <v>7987826912.4772501</v>
      </c>
      <c r="X38" s="76">
        <v>1.25763043133E-2</v>
      </c>
      <c r="Y38" s="71">
        <v>0</v>
      </c>
      <c r="Z38" s="71">
        <v>1</v>
      </c>
      <c r="AA38" s="71">
        <v>0</v>
      </c>
      <c r="AB38" s="71">
        <v>0</v>
      </c>
      <c r="AC38" s="73">
        <v>1</v>
      </c>
      <c r="AD38" s="73">
        <v>0</v>
      </c>
      <c r="AE38" s="1" t="s">
        <v>1480</v>
      </c>
      <c r="AF38" s="1" t="s">
        <v>1450</v>
      </c>
      <c r="AG38" s="1" t="s">
        <v>1451</v>
      </c>
    </row>
    <row r="39" spans="1:33">
      <c r="A39" s="70">
        <v>45169</v>
      </c>
      <c r="B39" s="70">
        <v>45169</v>
      </c>
      <c r="C39" s="71">
        <v>990100</v>
      </c>
      <c r="D39" s="1" t="s">
        <v>1604</v>
      </c>
      <c r="E39" s="71">
        <v>1020301</v>
      </c>
      <c r="G39" s="1" t="s">
        <v>1605</v>
      </c>
      <c r="H39" s="72">
        <v>4056719</v>
      </c>
      <c r="I39" s="1" t="s">
        <v>1606</v>
      </c>
      <c r="J39" s="73">
        <v>0.65</v>
      </c>
      <c r="K39" s="73">
        <v>0.65</v>
      </c>
      <c r="L39" s="73">
        <v>0.65</v>
      </c>
      <c r="M39" s="1">
        <v>1</v>
      </c>
      <c r="N39" s="1" t="s">
        <v>1111</v>
      </c>
      <c r="O39" s="1" t="s">
        <v>1484</v>
      </c>
      <c r="P39" s="1">
        <v>40301030</v>
      </c>
      <c r="Q39" s="73">
        <v>1559281461</v>
      </c>
      <c r="R39" s="74">
        <v>19.13</v>
      </c>
      <c r="S39" s="1" t="s">
        <v>1456</v>
      </c>
      <c r="T39" s="75">
        <v>0.92136177270005104</v>
      </c>
      <c r="U39" s="76">
        <v>21043726689.4473</v>
      </c>
      <c r="V39" s="77">
        <v>21043726689.4473</v>
      </c>
      <c r="W39" s="77">
        <v>32374964137.611198</v>
      </c>
      <c r="X39" s="76">
        <v>3.68132817923E-2</v>
      </c>
      <c r="Y39" s="71">
        <v>1</v>
      </c>
      <c r="Z39" s="71">
        <v>0</v>
      </c>
      <c r="AA39" s="71">
        <v>0</v>
      </c>
      <c r="AB39" s="71">
        <v>0</v>
      </c>
      <c r="AC39" s="73">
        <v>1</v>
      </c>
      <c r="AD39" s="73">
        <v>0</v>
      </c>
      <c r="AE39" s="1" t="s">
        <v>1607</v>
      </c>
      <c r="AF39" s="1" t="s">
        <v>1608</v>
      </c>
      <c r="AG39" s="1" t="s">
        <v>1451</v>
      </c>
    </row>
    <row r="40" spans="1:33">
      <c r="A40" s="70">
        <v>45169</v>
      </c>
      <c r="B40" s="70">
        <v>45169</v>
      </c>
      <c r="C40" s="71">
        <v>990100</v>
      </c>
      <c r="D40" s="1" t="s">
        <v>1609</v>
      </c>
      <c r="E40" s="71">
        <v>1021701</v>
      </c>
      <c r="G40" s="1" t="s">
        <v>1610</v>
      </c>
      <c r="H40" s="72" t="s">
        <v>1611</v>
      </c>
      <c r="I40" s="1" t="s">
        <v>1612</v>
      </c>
      <c r="J40" s="73">
        <v>0.8</v>
      </c>
      <c r="K40" s="73">
        <v>0.8</v>
      </c>
      <c r="L40" s="73">
        <v>0.8</v>
      </c>
      <c r="M40" s="1">
        <v>1</v>
      </c>
      <c r="N40" s="1" t="s">
        <v>1322</v>
      </c>
      <c r="O40" s="1" t="s">
        <v>1467</v>
      </c>
      <c r="P40" s="1">
        <v>20106020</v>
      </c>
      <c r="Q40" s="73">
        <v>3357576000</v>
      </c>
      <c r="R40" s="74">
        <v>144.94999999999999</v>
      </c>
      <c r="S40" s="1" t="s">
        <v>1613</v>
      </c>
      <c r="T40" s="75">
        <v>10.9499</v>
      </c>
      <c r="U40" s="76">
        <v>35556901246.5867</v>
      </c>
      <c r="V40" s="77">
        <v>35556901246.5867</v>
      </c>
      <c r="W40" s="77">
        <v>62456947355.062599</v>
      </c>
      <c r="X40" s="76">
        <v>6.2202206128600002E-2</v>
      </c>
      <c r="Y40" s="71">
        <v>1</v>
      </c>
      <c r="Z40" s="71">
        <v>0</v>
      </c>
      <c r="AA40" s="71">
        <v>0</v>
      </c>
      <c r="AB40" s="71">
        <v>0</v>
      </c>
      <c r="AC40" s="73">
        <v>0</v>
      </c>
      <c r="AD40" s="73">
        <v>1</v>
      </c>
      <c r="AE40" s="1" t="s">
        <v>1614</v>
      </c>
      <c r="AF40" s="1" t="s">
        <v>1450</v>
      </c>
      <c r="AG40" s="1" t="s">
        <v>1585</v>
      </c>
    </row>
    <row r="41" spans="1:33">
      <c r="A41" s="70">
        <v>45169</v>
      </c>
      <c r="B41" s="70">
        <v>45169</v>
      </c>
      <c r="C41" s="71">
        <v>990100</v>
      </c>
      <c r="D41" s="1" t="s">
        <v>1615</v>
      </c>
      <c r="E41" s="71">
        <v>1021702</v>
      </c>
      <c r="G41" s="1" t="s">
        <v>1616</v>
      </c>
      <c r="H41" s="72" t="s">
        <v>1617</v>
      </c>
      <c r="I41" s="1" t="s">
        <v>1618</v>
      </c>
      <c r="J41" s="73">
        <v>1</v>
      </c>
      <c r="K41" s="73">
        <v>1</v>
      </c>
      <c r="L41" s="73">
        <v>1</v>
      </c>
      <c r="M41" s="1">
        <v>1</v>
      </c>
      <c r="N41" s="1" t="s">
        <v>1322</v>
      </c>
      <c r="O41" s="1" t="s">
        <v>1467</v>
      </c>
      <c r="P41" s="1">
        <v>20106020</v>
      </c>
      <c r="Q41" s="73">
        <v>1560876032</v>
      </c>
      <c r="R41" s="74">
        <v>126.35</v>
      </c>
      <c r="S41" s="1" t="s">
        <v>1613</v>
      </c>
      <c r="T41" s="75">
        <v>10.9499</v>
      </c>
      <c r="U41" s="76">
        <v>18010820796.829201</v>
      </c>
      <c r="V41" s="77">
        <v>18010820796.829201</v>
      </c>
      <c r="W41" s="77">
        <v>62456947355.062599</v>
      </c>
      <c r="X41" s="76">
        <v>3.1507604669499999E-2</v>
      </c>
      <c r="Y41" s="71">
        <v>1</v>
      </c>
      <c r="Z41" s="71">
        <v>0</v>
      </c>
      <c r="AA41" s="71">
        <v>0</v>
      </c>
      <c r="AB41" s="71">
        <v>0</v>
      </c>
      <c r="AC41" s="73">
        <v>0</v>
      </c>
      <c r="AD41" s="73">
        <v>1</v>
      </c>
      <c r="AE41" s="1" t="s">
        <v>1614</v>
      </c>
      <c r="AF41" s="1" t="s">
        <v>1450</v>
      </c>
      <c r="AG41" s="1" t="s">
        <v>1619</v>
      </c>
    </row>
    <row r="42" spans="1:33">
      <c r="A42" s="70">
        <v>45169</v>
      </c>
      <c r="B42" s="70">
        <v>45169</v>
      </c>
      <c r="C42" s="71">
        <v>990100</v>
      </c>
      <c r="D42" s="1" t="s">
        <v>1620</v>
      </c>
      <c r="E42" s="71">
        <v>1023401</v>
      </c>
      <c r="F42" s="1">
        <v>53015103</v>
      </c>
      <c r="G42" s="1" t="s">
        <v>1621</v>
      </c>
      <c r="H42" s="72">
        <v>2065308</v>
      </c>
      <c r="I42" s="1" t="s">
        <v>1622</v>
      </c>
      <c r="J42" s="73">
        <v>1</v>
      </c>
      <c r="K42" s="73">
        <v>1</v>
      </c>
      <c r="L42" s="73">
        <v>1</v>
      </c>
      <c r="M42" s="1">
        <v>1</v>
      </c>
      <c r="N42" s="1" t="s">
        <v>1375</v>
      </c>
      <c r="O42" s="1" t="s">
        <v>1467</v>
      </c>
      <c r="P42" s="1">
        <v>20202010</v>
      </c>
      <c r="Q42" s="73">
        <v>414351542</v>
      </c>
      <c r="R42" s="74">
        <v>254.61</v>
      </c>
      <c r="S42" s="1" t="s">
        <v>1448</v>
      </c>
      <c r="T42" s="75">
        <v>1</v>
      </c>
      <c r="U42" s="76">
        <v>105498046108.62</v>
      </c>
      <c r="V42" s="77">
        <v>105498046108.62</v>
      </c>
      <c r="W42" s="77">
        <v>105498046108.62</v>
      </c>
      <c r="X42" s="76">
        <v>0.18455520532309999</v>
      </c>
      <c r="Y42" s="71">
        <v>1</v>
      </c>
      <c r="Z42" s="71">
        <v>0</v>
      </c>
      <c r="AA42" s="71">
        <v>0</v>
      </c>
      <c r="AB42" s="71">
        <v>0</v>
      </c>
      <c r="AC42" s="73">
        <v>0</v>
      </c>
      <c r="AD42" s="73">
        <v>1</v>
      </c>
      <c r="AE42" s="1" t="s">
        <v>1475</v>
      </c>
      <c r="AF42" s="1" t="s">
        <v>1450</v>
      </c>
      <c r="AG42" s="1" t="s">
        <v>1451</v>
      </c>
    </row>
    <row r="43" spans="1:33">
      <c r="A43" s="70">
        <v>45169</v>
      </c>
      <c r="B43" s="70">
        <v>45169</v>
      </c>
      <c r="C43" s="71">
        <v>990100</v>
      </c>
      <c r="D43" s="1" t="s">
        <v>1623</v>
      </c>
      <c r="E43" s="71">
        <v>1024101</v>
      </c>
      <c r="F43" s="1">
        <v>53611109</v>
      </c>
      <c r="G43" s="1" t="s">
        <v>1624</v>
      </c>
      <c r="H43" s="72">
        <v>2066408</v>
      </c>
      <c r="I43" s="1" t="s">
        <v>1625</v>
      </c>
      <c r="J43" s="73">
        <v>1</v>
      </c>
      <c r="K43" s="73">
        <v>1</v>
      </c>
      <c r="L43" s="73">
        <v>1</v>
      </c>
      <c r="M43" s="1">
        <v>1</v>
      </c>
      <c r="N43" s="1" t="s">
        <v>1375</v>
      </c>
      <c r="O43" s="1" t="s">
        <v>1462</v>
      </c>
      <c r="P43" s="1">
        <v>15103020</v>
      </c>
      <c r="Q43" s="73">
        <v>81108975</v>
      </c>
      <c r="R43" s="74">
        <v>188.38</v>
      </c>
      <c r="S43" s="1" t="s">
        <v>1448</v>
      </c>
      <c r="T43" s="75">
        <v>1</v>
      </c>
      <c r="U43" s="76">
        <v>15279308710.5</v>
      </c>
      <c r="V43" s="77">
        <v>15279308710.5</v>
      </c>
      <c r="W43" s="77">
        <v>15279308710.5</v>
      </c>
      <c r="X43" s="76">
        <v>2.67291770822E-2</v>
      </c>
      <c r="Y43" s="71">
        <v>0</v>
      </c>
      <c r="Z43" s="71">
        <v>1</v>
      </c>
      <c r="AA43" s="71">
        <v>0</v>
      </c>
      <c r="AB43" s="71">
        <v>0</v>
      </c>
      <c r="AC43" s="73">
        <v>0.5</v>
      </c>
      <c r="AD43" s="73">
        <v>0.5</v>
      </c>
      <c r="AE43" s="1" t="s">
        <v>1449</v>
      </c>
      <c r="AF43" s="1" t="s">
        <v>1450</v>
      </c>
      <c r="AG43" s="1" t="s">
        <v>1451</v>
      </c>
    </row>
    <row r="44" spans="1:33">
      <c r="A44" s="70">
        <v>45169</v>
      </c>
      <c r="B44" s="70">
        <v>45169</v>
      </c>
      <c r="C44" s="71">
        <v>990100</v>
      </c>
      <c r="D44" s="1" t="s">
        <v>1626</v>
      </c>
      <c r="E44" s="71">
        <v>1025101</v>
      </c>
      <c r="G44" s="1" t="s">
        <v>1627</v>
      </c>
      <c r="H44" s="72">
        <v>7088429</v>
      </c>
      <c r="I44" s="1" t="s">
        <v>1628</v>
      </c>
      <c r="J44" s="73">
        <v>0.8</v>
      </c>
      <c r="K44" s="73">
        <v>0.8</v>
      </c>
      <c r="L44" s="73">
        <v>0.8</v>
      </c>
      <c r="M44" s="1">
        <v>1</v>
      </c>
      <c r="N44" s="1" t="s">
        <v>1042</v>
      </c>
      <c r="O44" s="1" t="s">
        <v>1484</v>
      </c>
      <c r="P44" s="1">
        <v>40301030</v>
      </c>
      <c r="Q44" s="73">
        <v>2293202245</v>
      </c>
      <c r="R44" s="74">
        <v>27.774999999999999</v>
      </c>
      <c r="S44" s="1" t="s">
        <v>1456</v>
      </c>
      <c r="T44" s="75">
        <v>0.92136177270005104</v>
      </c>
      <c r="U44" s="76">
        <v>55303959197.8909</v>
      </c>
      <c r="V44" s="77">
        <v>55303959197.8909</v>
      </c>
      <c r="W44" s="77">
        <v>69129948997.363602</v>
      </c>
      <c r="X44" s="76">
        <v>9.6747133443899999E-2</v>
      </c>
      <c r="Y44" s="71">
        <v>1</v>
      </c>
      <c r="Z44" s="71">
        <v>0</v>
      </c>
      <c r="AA44" s="71">
        <v>0</v>
      </c>
      <c r="AB44" s="71">
        <v>0</v>
      </c>
      <c r="AC44" s="73">
        <v>1</v>
      </c>
      <c r="AD44" s="73">
        <v>0</v>
      </c>
      <c r="AE44" s="1" t="s">
        <v>1457</v>
      </c>
      <c r="AF44" s="1" t="s">
        <v>1450</v>
      </c>
      <c r="AG44" s="1" t="s">
        <v>1451</v>
      </c>
    </row>
    <row r="45" spans="1:33">
      <c r="A45" s="70">
        <v>45169</v>
      </c>
      <c r="B45" s="70">
        <v>45169</v>
      </c>
      <c r="C45" s="71">
        <v>990100</v>
      </c>
      <c r="D45" s="1" t="s">
        <v>1629</v>
      </c>
      <c r="E45" s="71">
        <v>1025601</v>
      </c>
      <c r="G45" s="1" t="s">
        <v>1630</v>
      </c>
      <c r="H45" s="72" t="s">
        <v>1631</v>
      </c>
      <c r="I45" s="1" t="s">
        <v>1632</v>
      </c>
      <c r="J45" s="73">
        <v>1</v>
      </c>
      <c r="K45" s="73">
        <v>1</v>
      </c>
      <c r="L45" s="73">
        <v>1</v>
      </c>
      <c r="M45" s="1">
        <v>1</v>
      </c>
      <c r="N45" s="1" t="s">
        <v>1324</v>
      </c>
      <c r="O45" s="1" t="s">
        <v>1484</v>
      </c>
      <c r="P45" s="1">
        <v>40203010</v>
      </c>
      <c r="Q45" s="73">
        <v>213801240</v>
      </c>
      <c r="R45" s="74">
        <v>61.46</v>
      </c>
      <c r="S45" s="1" t="s">
        <v>1468</v>
      </c>
      <c r="T45" s="75">
        <v>0.88324999999999998</v>
      </c>
      <c r="U45" s="76">
        <v>14877129023.9457</v>
      </c>
      <c r="V45" s="77">
        <v>14877129023.9457</v>
      </c>
      <c r="W45" s="77">
        <v>14877129023.9457</v>
      </c>
      <c r="X45" s="76">
        <v>2.6025615666899999E-2</v>
      </c>
      <c r="Y45" s="71">
        <v>0</v>
      </c>
      <c r="Z45" s="71">
        <v>1</v>
      </c>
      <c r="AA45" s="71">
        <v>0</v>
      </c>
      <c r="AB45" s="71">
        <v>0</v>
      </c>
      <c r="AC45" s="73">
        <v>1</v>
      </c>
      <c r="AD45" s="73">
        <v>0</v>
      </c>
      <c r="AE45" s="1" t="s">
        <v>1469</v>
      </c>
      <c r="AF45" s="1" t="s">
        <v>1470</v>
      </c>
      <c r="AG45" s="1" t="s">
        <v>1451</v>
      </c>
    </row>
    <row r="46" spans="1:33">
      <c r="A46" s="70">
        <v>45169</v>
      </c>
      <c r="B46" s="70">
        <v>45169</v>
      </c>
      <c r="C46" s="71">
        <v>990100</v>
      </c>
      <c r="D46" s="1" t="s">
        <v>1633</v>
      </c>
      <c r="E46" s="71">
        <v>1026101</v>
      </c>
      <c r="F46" s="1" t="s">
        <v>1634</v>
      </c>
      <c r="G46" s="1" t="s">
        <v>1635</v>
      </c>
      <c r="H46" s="72" t="s">
        <v>1636</v>
      </c>
      <c r="I46" s="1" t="s">
        <v>1637</v>
      </c>
      <c r="J46" s="73">
        <v>1</v>
      </c>
      <c r="K46" s="73">
        <v>1</v>
      </c>
      <c r="L46" s="73">
        <v>1</v>
      </c>
      <c r="M46" s="1">
        <v>1</v>
      </c>
      <c r="N46" s="1" t="s">
        <v>1375</v>
      </c>
      <c r="O46" s="1" t="s">
        <v>1541</v>
      </c>
      <c r="P46" s="1">
        <v>10101020</v>
      </c>
      <c r="Q46" s="73">
        <v>1011869982</v>
      </c>
      <c r="R46" s="74">
        <v>36.19</v>
      </c>
      <c r="S46" s="1" t="s">
        <v>1448</v>
      </c>
      <c r="T46" s="75">
        <v>1</v>
      </c>
      <c r="U46" s="76">
        <v>36619574648.580002</v>
      </c>
      <c r="V46" s="77">
        <v>36619574648.580002</v>
      </c>
      <c r="W46" s="77">
        <v>36619574648.580002</v>
      </c>
      <c r="X46" s="76">
        <v>6.4061215988300002E-2</v>
      </c>
      <c r="Y46" s="71">
        <v>0</v>
      </c>
      <c r="Z46" s="71">
        <v>1</v>
      </c>
      <c r="AA46" s="71">
        <v>0</v>
      </c>
      <c r="AB46" s="71">
        <v>0</v>
      </c>
      <c r="AC46" s="73">
        <v>0.65</v>
      </c>
      <c r="AD46" s="73">
        <v>0.35</v>
      </c>
      <c r="AE46" s="1" t="s">
        <v>1475</v>
      </c>
      <c r="AF46" s="1" t="s">
        <v>1450</v>
      </c>
      <c r="AG46" s="1" t="s">
        <v>1585</v>
      </c>
    </row>
    <row r="47" spans="1:33">
      <c r="A47" s="70">
        <v>45169</v>
      </c>
      <c r="B47" s="70">
        <v>45169</v>
      </c>
      <c r="C47" s="71">
        <v>990100</v>
      </c>
      <c r="D47" s="1" t="s">
        <v>1638</v>
      </c>
      <c r="E47" s="71">
        <v>1026401</v>
      </c>
      <c r="G47" s="1" t="s">
        <v>1639</v>
      </c>
      <c r="H47" s="72">
        <v>7124594</v>
      </c>
      <c r="I47" s="1" t="s">
        <v>1640</v>
      </c>
      <c r="J47" s="73">
        <v>1</v>
      </c>
      <c r="K47" s="73">
        <v>1</v>
      </c>
      <c r="L47" s="73">
        <v>1</v>
      </c>
      <c r="M47" s="1">
        <v>1</v>
      </c>
      <c r="N47" s="1" t="s">
        <v>1324</v>
      </c>
      <c r="O47" s="1" t="s">
        <v>1484</v>
      </c>
      <c r="P47" s="1">
        <v>40301030</v>
      </c>
      <c r="Q47" s="73">
        <v>45800000</v>
      </c>
      <c r="R47" s="74">
        <v>138.19999999999999</v>
      </c>
      <c r="S47" s="1" t="s">
        <v>1468</v>
      </c>
      <c r="T47" s="75">
        <v>0.88324999999999998</v>
      </c>
      <c r="U47" s="76">
        <v>7166215680.7245998</v>
      </c>
      <c r="V47" s="77">
        <v>7166215680.7245998</v>
      </c>
      <c r="W47" s="77">
        <v>7166215680.7245998</v>
      </c>
      <c r="X47" s="76">
        <v>1.25363687303E-2</v>
      </c>
      <c r="Y47" s="71">
        <v>0</v>
      </c>
      <c r="Z47" s="71">
        <v>1</v>
      </c>
      <c r="AA47" s="71">
        <v>0</v>
      </c>
      <c r="AB47" s="71">
        <v>0</v>
      </c>
      <c r="AC47" s="73">
        <v>1</v>
      </c>
      <c r="AD47" s="73">
        <v>0</v>
      </c>
      <c r="AE47" s="1" t="s">
        <v>1469</v>
      </c>
      <c r="AF47" s="1" t="s">
        <v>1470</v>
      </c>
      <c r="AG47" s="1" t="s">
        <v>1451</v>
      </c>
    </row>
    <row r="48" spans="1:33">
      <c r="A48" s="70">
        <v>45169</v>
      </c>
      <c r="B48" s="70">
        <v>45169</v>
      </c>
      <c r="C48" s="71">
        <v>990100</v>
      </c>
      <c r="D48" s="1" t="s">
        <v>1641</v>
      </c>
      <c r="E48" s="71">
        <v>1028201</v>
      </c>
      <c r="G48" s="1" t="s">
        <v>1642</v>
      </c>
      <c r="H48" s="72">
        <v>4076836</v>
      </c>
      <c r="I48" s="1" t="s">
        <v>1643</v>
      </c>
      <c r="J48" s="73">
        <v>0.85</v>
      </c>
      <c r="K48" s="73">
        <v>0.85</v>
      </c>
      <c r="L48" s="73">
        <v>0.85</v>
      </c>
      <c r="M48" s="1">
        <v>1</v>
      </c>
      <c r="N48" s="1" t="s">
        <v>1111</v>
      </c>
      <c r="O48" s="1" t="s">
        <v>1484</v>
      </c>
      <c r="P48" s="1">
        <v>40101010</v>
      </c>
      <c r="Q48" s="73">
        <v>18988803160</v>
      </c>
      <c r="R48" s="74">
        <v>2.472</v>
      </c>
      <c r="S48" s="1" t="s">
        <v>1456</v>
      </c>
      <c r="T48" s="75">
        <v>0.92136177270005104</v>
      </c>
      <c r="U48" s="76">
        <v>43304676167.394203</v>
      </c>
      <c r="V48" s="77">
        <v>43304676167.394203</v>
      </c>
      <c r="W48" s="77">
        <v>50946677843.993202</v>
      </c>
      <c r="X48" s="76">
        <v>7.5755937634100004E-2</v>
      </c>
      <c r="Y48" s="71">
        <v>1</v>
      </c>
      <c r="Z48" s="71">
        <v>0</v>
      </c>
      <c r="AA48" s="71">
        <v>0</v>
      </c>
      <c r="AB48" s="71">
        <v>0</v>
      </c>
      <c r="AC48" s="73">
        <v>1</v>
      </c>
      <c r="AD48" s="73">
        <v>0</v>
      </c>
      <c r="AE48" s="1" t="s">
        <v>1607</v>
      </c>
      <c r="AF48" s="1" t="s">
        <v>1608</v>
      </c>
      <c r="AG48" s="1" t="s">
        <v>1451</v>
      </c>
    </row>
    <row r="49" spans="1:33">
      <c r="A49" s="70">
        <v>45169</v>
      </c>
      <c r="B49" s="70">
        <v>45169</v>
      </c>
      <c r="C49" s="71">
        <v>990100</v>
      </c>
      <c r="D49" s="1" t="s">
        <v>1644</v>
      </c>
      <c r="E49" s="71">
        <v>1028501</v>
      </c>
      <c r="G49" s="1" t="s">
        <v>1645</v>
      </c>
      <c r="H49" s="72">
        <v>5501906</v>
      </c>
      <c r="I49" s="1" t="s">
        <v>1646</v>
      </c>
      <c r="J49" s="73">
        <v>1</v>
      </c>
      <c r="K49" s="73">
        <v>1</v>
      </c>
      <c r="L49" s="73">
        <v>1</v>
      </c>
      <c r="M49" s="1">
        <v>1</v>
      </c>
      <c r="N49" s="1" t="s">
        <v>1311</v>
      </c>
      <c r="O49" s="1" t="s">
        <v>1484</v>
      </c>
      <c r="P49" s="1">
        <v>40101010</v>
      </c>
      <c r="Q49" s="73">
        <v>6030116564</v>
      </c>
      <c r="R49" s="74">
        <v>7.266</v>
      </c>
      <c r="S49" s="1" t="s">
        <v>1456</v>
      </c>
      <c r="T49" s="75">
        <v>0.92136177270005104</v>
      </c>
      <c r="U49" s="76">
        <v>47554422434.549896</v>
      </c>
      <c r="V49" s="77">
        <v>47554422434.549896</v>
      </c>
      <c r="W49" s="77">
        <v>47554422434.549896</v>
      </c>
      <c r="X49" s="76">
        <v>8.3190319822499997E-2</v>
      </c>
      <c r="Y49" s="71">
        <v>1</v>
      </c>
      <c r="Z49" s="71">
        <v>0</v>
      </c>
      <c r="AA49" s="71">
        <v>0</v>
      </c>
      <c r="AB49" s="71">
        <v>0</v>
      </c>
      <c r="AC49" s="73">
        <v>1</v>
      </c>
      <c r="AD49" s="73">
        <v>0</v>
      </c>
      <c r="AE49" s="1" t="s">
        <v>1647</v>
      </c>
      <c r="AF49" s="1" t="s">
        <v>1450</v>
      </c>
      <c r="AG49" s="1" t="s">
        <v>1451</v>
      </c>
    </row>
    <row r="50" spans="1:33">
      <c r="A50" s="70">
        <v>45169</v>
      </c>
      <c r="B50" s="70">
        <v>45169</v>
      </c>
      <c r="C50" s="71">
        <v>990100</v>
      </c>
      <c r="D50" s="1" t="s">
        <v>1648</v>
      </c>
      <c r="E50" s="71">
        <v>1030001</v>
      </c>
      <c r="G50" s="1" t="s">
        <v>1649</v>
      </c>
      <c r="H50" s="72">
        <v>5705946</v>
      </c>
      <c r="I50" s="1" t="s">
        <v>1650</v>
      </c>
      <c r="J50" s="73">
        <v>1</v>
      </c>
      <c r="K50" s="73">
        <v>1</v>
      </c>
      <c r="L50" s="73">
        <v>1</v>
      </c>
      <c r="M50" s="1">
        <v>1</v>
      </c>
      <c r="N50" s="1" t="s">
        <v>1311</v>
      </c>
      <c r="O50" s="1" t="s">
        <v>1484</v>
      </c>
      <c r="P50" s="1">
        <v>40101010</v>
      </c>
      <c r="Q50" s="73">
        <v>16453995012</v>
      </c>
      <c r="R50" s="74">
        <v>3.6019999999999999</v>
      </c>
      <c r="S50" s="1" t="s">
        <v>1456</v>
      </c>
      <c r="T50" s="75">
        <v>0.92136177270005104</v>
      </c>
      <c r="U50" s="76">
        <v>64325753237.5597</v>
      </c>
      <c r="V50" s="77">
        <v>64325753237.5597</v>
      </c>
      <c r="W50" s="77">
        <v>64325753237.5597</v>
      </c>
      <c r="X50" s="76">
        <v>0.1125295968429</v>
      </c>
      <c r="Y50" s="71">
        <v>1</v>
      </c>
      <c r="Z50" s="71">
        <v>0</v>
      </c>
      <c r="AA50" s="71">
        <v>0</v>
      </c>
      <c r="AB50" s="71">
        <v>0</v>
      </c>
      <c r="AC50" s="73">
        <v>1</v>
      </c>
      <c r="AD50" s="73">
        <v>0</v>
      </c>
      <c r="AE50" s="1" t="s">
        <v>1647</v>
      </c>
      <c r="AF50" s="1" t="s">
        <v>1450</v>
      </c>
      <c r="AG50" s="1" t="s">
        <v>1451</v>
      </c>
    </row>
    <row r="51" spans="1:33">
      <c r="A51" s="70">
        <v>45169</v>
      </c>
      <c r="B51" s="70">
        <v>45169</v>
      </c>
      <c r="C51" s="71">
        <v>990100</v>
      </c>
      <c r="D51" s="1" t="s">
        <v>1651</v>
      </c>
      <c r="E51" s="71">
        <v>1030901</v>
      </c>
      <c r="G51" s="1" t="s">
        <v>1652</v>
      </c>
      <c r="H51" s="72" t="s">
        <v>1653</v>
      </c>
      <c r="I51" s="1" t="s">
        <v>1654</v>
      </c>
      <c r="J51" s="73">
        <v>1</v>
      </c>
      <c r="K51" s="73">
        <v>1</v>
      </c>
      <c r="L51" s="73">
        <v>1</v>
      </c>
      <c r="M51" s="1">
        <v>1</v>
      </c>
      <c r="N51" s="1" t="s">
        <v>1105</v>
      </c>
      <c r="O51" s="1" t="s">
        <v>1484</v>
      </c>
      <c r="P51" s="1">
        <v>40101010</v>
      </c>
      <c r="Q51" s="73">
        <v>1070205677</v>
      </c>
      <c r="R51" s="74">
        <v>9.1980000000000004</v>
      </c>
      <c r="S51" s="1" t="s">
        <v>1456</v>
      </c>
      <c r="T51" s="75">
        <v>0.92136177270005104</v>
      </c>
      <c r="U51" s="76">
        <v>10683916034.630899</v>
      </c>
      <c r="V51" s="77">
        <v>10683916034.630899</v>
      </c>
      <c r="W51" s="77">
        <v>10683916034.630899</v>
      </c>
      <c r="X51" s="76">
        <v>1.8690131146099999E-2</v>
      </c>
      <c r="Y51" s="71">
        <v>0</v>
      </c>
      <c r="Z51" s="71">
        <v>1</v>
      </c>
      <c r="AA51" s="71">
        <v>0</v>
      </c>
      <c r="AB51" s="71">
        <v>0</v>
      </c>
      <c r="AC51" s="73">
        <v>0.5</v>
      </c>
      <c r="AD51" s="73">
        <v>0.5</v>
      </c>
      <c r="AE51" s="1" t="s">
        <v>1655</v>
      </c>
      <c r="AF51" s="1" t="s">
        <v>1450</v>
      </c>
      <c r="AG51" s="1" t="s">
        <v>1451</v>
      </c>
    </row>
    <row r="52" spans="1:33">
      <c r="A52" s="70">
        <v>45169</v>
      </c>
      <c r="B52" s="70">
        <v>45169</v>
      </c>
      <c r="C52" s="71">
        <v>990100</v>
      </c>
      <c r="D52" s="1" t="s">
        <v>1656</v>
      </c>
      <c r="E52" s="71">
        <v>1031101</v>
      </c>
      <c r="F52" s="1">
        <v>63671101</v>
      </c>
      <c r="G52" s="1" t="s">
        <v>1657</v>
      </c>
      <c r="H52" s="72">
        <v>2076009</v>
      </c>
      <c r="I52" s="1" t="s">
        <v>1658</v>
      </c>
      <c r="J52" s="73">
        <v>1</v>
      </c>
      <c r="K52" s="73">
        <v>1</v>
      </c>
      <c r="L52" s="73">
        <v>1</v>
      </c>
      <c r="M52" s="1">
        <v>1</v>
      </c>
      <c r="N52" s="1" t="s">
        <v>963</v>
      </c>
      <c r="O52" s="1" t="s">
        <v>1484</v>
      </c>
      <c r="P52" s="1">
        <v>40101010</v>
      </c>
      <c r="Q52" s="73">
        <v>709753378</v>
      </c>
      <c r="R52" s="74">
        <v>116.37</v>
      </c>
      <c r="S52" s="1" t="s">
        <v>1493</v>
      </c>
      <c r="T52" s="75">
        <v>1.3529500000000001</v>
      </c>
      <c r="U52" s="76">
        <v>61047341437.495796</v>
      </c>
      <c r="V52" s="77">
        <v>61047341437.495796</v>
      </c>
      <c r="W52" s="77">
        <v>61047341437.495796</v>
      </c>
      <c r="X52" s="76">
        <v>0.1067944388451</v>
      </c>
      <c r="Y52" s="71">
        <v>1</v>
      </c>
      <c r="Z52" s="71">
        <v>0</v>
      </c>
      <c r="AA52" s="71">
        <v>0</v>
      </c>
      <c r="AB52" s="71">
        <v>0</v>
      </c>
      <c r="AC52" s="73">
        <v>1</v>
      </c>
      <c r="AD52" s="73">
        <v>0</v>
      </c>
      <c r="AE52" s="1" t="s">
        <v>1494</v>
      </c>
      <c r="AF52" s="1" t="s">
        <v>1450</v>
      </c>
      <c r="AG52" s="1" t="s">
        <v>1451</v>
      </c>
    </row>
    <row r="53" spans="1:33">
      <c r="A53" s="70">
        <v>45169</v>
      </c>
      <c r="B53" s="70">
        <v>45169</v>
      </c>
      <c r="C53" s="71">
        <v>990100</v>
      </c>
      <c r="D53" s="1" t="s">
        <v>1659</v>
      </c>
      <c r="E53" s="71">
        <v>1031401</v>
      </c>
      <c r="F53" s="1">
        <v>64149107</v>
      </c>
      <c r="G53" s="1" t="s">
        <v>1660</v>
      </c>
      <c r="H53" s="72">
        <v>2076281</v>
      </c>
      <c r="I53" s="1" t="s">
        <v>1661</v>
      </c>
      <c r="J53" s="73">
        <v>1</v>
      </c>
      <c r="K53" s="73">
        <v>1</v>
      </c>
      <c r="L53" s="73">
        <v>1</v>
      </c>
      <c r="M53" s="1">
        <v>1</v>
      </c>
      <c r="N53" s="1" t="s">
        <v>963</v>
      </c>
      <c r="O53" s="1" t="s">
        <v>1484</v>
      </c>
      <c r="P53" s="1">
        <v>40101010</v>
      </c>
      <c r="Q53" s="73">
        <v>1191752000</v>
      </c>
      <c r="R53" s="74">
        <v>64.12</v>
      </c>
      <c r="S53" s="1" t="s">
        <v>1493</v>
      </c>
      <c r="T53" s="75">
        <v>1.3529500000000001</v>
      </c>
      <c r="U53" s="76">
        <v>56480386000.960899</v>
      </c>
      <c r="V53" s="77">
        <v>56480386000.960899</v>
      </c>
      <c r="W53" s="77">
        <v>56480386000.960899</v>
      </c>
      <c r="X53" s="76">
        <v>9.8805140186199999E-2</v>
      </c>
      <c r="Y53" s="71">
        <v>1</v>
      </c>
      <c r="Z53" s="71">
        <v>0</v>
      </c>
      <c r="AA53" s="71">
        <v>0</v>
      </c>
      <c r="AB53" s="71">
        <v>0</v>
      </c>
      <c r="AC53" s="73">
        <v>1</v>
      </c>
      <c r="AD53" s="73">
        <v>0</v>
      </c>
      <c r="AE53" s="1" t="s">
        <v>1494</v>
      </c>
      <c r="AF53" s="1" t="s">
        <v>1450</v>
      </c>
      <c r="AG53" s="1" t="s">
        <v>1451</v>
      </c>
    </row>
    <row r="54" spans="1:33">
      <c r="A54" s="70">
        <v>45169</v>
      </c>
      <c r="B54" s="70">
        <v>45169</v>
      </c>
      <c r="C54" s="71">
        <v>990100</v>
      </c>
      <c r="D54" s="1" t="s">
        <v>1662</v>
      </c>
      <c r="E54" s="71">
        <v>1032201</v>
      </c>
      <c r="G54" s="1" t="s">
        <v>1663</v>
      </c>
      <c r="H54" s="72" t="s">
        <v>1664</v>
      </c>
      <c r="I54" s="1" t="s">
        <v>1665</v>
      </c>
      <c r="J54" s="73">
        <v>0.35</v>
      </c>
      <c r="K54" s="73">
        <v>0.35</v>
      </c>
      <c r="L54" s="73">
        <v>0.35</v>
      </c>
      <c r="M54" s="1">
        <v>1</v>
      </c>
      <c r="N54" s="1" t="s">
        <v>1324</v>
      </c>
      <c r="O54" s="1" t="s">
        <v>1484</v>
      </c>
      <c r="P54" s="1">
        <v>40101015</v>
      </c>
      <c r="Q54" s="73">
        <v>86061900</v>
      </c>
      <c r="R54" s="74">
        <v>95.8</v>
      </c>
      <c r="S54" s="1" t="s">
        <v>1468</v>
      </c>
      <c r="T54" s="75">
        <v>0.88324999999999998</v>
      </c>
      <c r="U54" s="76">
        <v>3267088035.0976501</v>
      </c>
      <c r="V54" s="77">
        <v>3267088035.0976501</v>
      </c>
      <c r="W54" s="77">
        <v>9334537243.1361408</v>
      </c>
      <c r="X54" s="76">
        <v>5.7153485336000004E-3</v>
      </c>
      <c r="Y54" s="71">
        <v>0</v>
      </c>
      <c r="Z54" s="71">
        <v>1</v>
      </c>
      <c r="AA54" s="71">
        <v>0</v>
      </c>
      <c r="AB54" s="71">
        <v>0</v>
      </c>
      <c r="AC54" s="73">
        <v>1</v>
      </c>
      <c r="AD54" s="73">
        <v>0</v>
      </c>
      <c r="AE54" s="1" t="s">
        <v>1469</v>
      </c>
      <c r="AF54" s="1" t="s">
        <v>1470</v>
      </c>
      <c r="AG54" s="1" t="s">
        <v>1451</v>
      </c>
    </row>
    <row r="55" spans="1:33">
      <c r="A55" s="70">
        <v>45169</v>
      </c>
      <c r="B55" s="70">
        <v>45169</v>
      </c>
      <c r="C55" s="71">
        <v>990100</v>
      </c>
      <c r="D55" s="1" t="s">
        <v>1666</v>
      </c>
      <c r="E55" s="71">
        <v>1032601</v>
      </c>
      <c r="G55" s="1" t="s">
        <v>1667</v>
      </c>
      <c r="H55" s="72">
        <v>3134865</v>
      </c>
      <c r="I55" s="1" t="s">
        <v>1668</v>
      </c>
      <c r="J55" s="73">
        <v>1</v>
      </c>
      <c r="K55" s="73">
        <v>1</v>
      </c>
      <c r="L55" s="73">
        <v>1</v>
      </c>
      <c r="M55" s="1">
        <v>1</v>
      </c>
      <c r="N55" s="1" t="s">
        <v>1369</v>
      </c>
      <c r="O55" s="1" t="s">
        <v>1484</v>
      </c>
      <c r="P55" s="1">
        <v>40101010</v>
      </c>
      <c r="Q55" s="73">
        <v>15547705428</v>
      </c>
      <c r="R55" s="74">
        <v>1.4736</v>
      </c>
      <c r="S55" s="1" t="s">
        <v>1669</v>
      </c>
      <c r="T55" s="75">
        <v>0.78917255257862096</v>
      </c>
      <c r="U55" s="76">
        <v>29031798741.401699</v>
      </c>
      <c r="V55" s="77">
        <v>29031798741.401699</v>
      </c>
      <c r="W55" s="77">
        <v>29031798741.401699</v>
      </c>
      <c r="X55" s="76">
        <v>5.0787382091399998E-2</v>
      </c>
      <c r="Y55" s="71">
        <v>1</v>
      </c>
      <c r="Z55" s="71">
        <v>0</v>
      </c>
      <c r="AA55" s="71">
        <v>0</v>
      </c>
      <c r="AB55" s="71">
        <v>0</v>
      </c>
      <c r="AC55" s="73">
        <v>1</v>
      </c>
      <c r="AD55" s="73">
        <v>0</v>
      </c>
      <c r="AE55" s="1" t="s">
        <v>1670</v>
      </c>
      <c r="AF55" s="1" t="s">
        <v>1450</v>
      </c>
      <c r="AG55" s="1" t="s">
        <v>1451</v>
      </c>
    </row>
    <row r="56" spans="1:33">
      <c r="A56" s="70">
        <v>45169</v>
      </c>
      <c r="B56" s="70">
        <v>45169</v>
      </c>
      <c r="C56" s="71">
        <v>990100</v>
      </c>
      <c r="D56" s="1" t="s">
        <v>1671</v>
      </c>
      <c r="E56" s="71">
        <v>1033101</v>
      </c>
      <c r="G56" s="1" t="s">
        <v>1672</v>
      </c>
      <c r="H56" s="72">
        <v>81180</v>
      </c>
      <c r="I56" s="1" t="s">
        <v>1673</v>
      </c>
      <c r="J56" s="73">
        <v>1</v>
      </c>
      <c r="K56" s="73">
        <v>1</v>
      </c>
      <c r="L56" s="73">
        <v>1</v>
      </c>
      <c r="M56" s="1">
        <v>1</v>
      </c>
      <c r="N56" s="1" t="s">
        <v>1369</v>
      </c>
      <c r="O56" s="1" t="s">
        <v>1455</v>
      </c>
      <c r="P56" s="1">
        <v>25201030</v>
      </c>
      <c r="Q56" s="73">
        <v>984193355</v>
      </c>
      <c r="R56" s="74">
        <v>4.5330000000000004</v>
      </c>
      <c r="S56" s="1" t="s">
        <v>1669</v>
      </c>
      <c r="T56" s="75">
        <v>0.78917255257862096</v>
      </c>
      <c r="U56" s="76">
        <v>5653197724.1701403</v>
      </c>
      <c r="V56" s="77">
        <v>5653197724.1701403</v>
      </c>
      <c r="W56" s="77">
        <v>5653197724.1701403</v>
      </c>
      <c r="X56" s="76">
        <v>9.8895392398000003E-3</v>
      </c>
      <c r="Y56" s="71">
        <v>0</v>
      </c>
      <c r="Z56" s="71">
        <v>1</v>
      </c>
      <c r="AA56" s="71">
        <v>0</v>
      </c>
      <c r="AB56" s="71">
        <v>0</v>
      </c>
      <c r="AC56" s="73">
        <v>1</v>
      </c>
      <c r="AD56" s="73">
        <v>0</v>
      </c>
      <c r="AE56" s="1" t="s">
        <v>1670</v>
      </c>
      <c r="AF56" s="1" t="s">
        <v>1450</v>
      </c>
      <c r="AG56" s="1" t="s">
        <v>1451</v>
      </c>
    </row>
    <row r="57" spans="1:33">
      <c r="A57" s="70">
        <v>45169</v>
      </c>
      <c r="B57" s="70">
        <v>45169</v>
      </c>
      <c r="C57" s="71">
        <v>990100</v>
      </c>
      <c r="D57" s="1" t="s">
        <v>1674</v>
      </c>
      <c r="E57" s="71">
        <v>1033201</v>
      </c>
      <c r="G57" s="1" t="s">
        <v>1675</v>
      </c>
      <c r="H57" s="72">
        <v>5086577</v>
      </c>
      <c r="I57" s="1" t="s">
        <v>1676</v>
      </c>
      <c r="J57" s="73">
        <v>1</v>
      </c>
      <c r="K57" s="73">
        <v>1</v>
      </c>
      <c r="L57" s="73">
        <v>1</v>
      </c>
      <c r="M57" s="1">
        <v>1</v>
      </c>
      <c r="N57" s="1" t="s">
        <v>1058</v>
      </c>
      <c r="O57" s="1" t="s">
        <v>1462</v>
      </c>
      <c r="P57" s="1">
        <v>15101020</v>
      </c>
      <c r="Q57" s="73">
        <v>893854929</v>
      </c>
      <c r="R57" s="74">
        <v>46.79</v>
      </c>
      <c r="S57" s="1" t="s">
        <v>1456</v>
      </c>
      <c r="T57" s="75">
        <v>0.92136177270005104</v>
      </c>
      <c r="U57" s="76">
        <v>45393105474.0271</v>
      </c>
      <c r="V57" s="77">
        <v>45393105474.0271</v>
      </c>
      <c r="W57" s="77">
        <v>45393105474.0271</v>
      </c>
      <c r="X57" s="76">
        <v>7.9409374960199994E-2</v>
      </c>
      <c r="Y57" s="71">
        <v>1</v>
      </c>
      <c r="Z57" s="71">
        <v>0</v>
      </c>
      <c r="AA57" s="71">
        <v>0</v>
      </c>
      <c r="AB57" s="71">
        <v>0</v>
      </c>
      <c r="AC57" s="73">
        <v>1</v>
      </c>
      <c r="AD57" s="73">
        <v>0</v>
      </c>
      <c r="AE57" s="1" t="s">
        <v>1523</v>
      </c>
      <c r="AF57" s="1" t="s">
        <v>1470</v>
      </c>
      <c r="AG57" s="1" t="s">
        <v>1451</v>
      </c>
    </row>
    <row r="58" spans="1:33">
      <c r="A58" s="70">
        <v>45169</v>
      </c>
      <c r="B58" s="70">
        <v>45169</v>
      </c>
      <c r="C58" s="71">
        <v>990100</v>
      </c>
      <c r="D58" s="1" t="s">
        <v>1677</v>
      </c>
      <c r="E58" s="71">
        <v>1033301</v>
      </c>
      <c r="G58" s="1" t="s">
        <v>1678</v>
      </c>
      <c r="H58" s="72" t="s">
        <v>1679</v>
      </c>
      <c r="I58" s="1" t="s">
        <v>1680</v>
      </c>
      <c r="J58" s="73">
        <v>1</v>
      </c>
      <c r="K58" s="73">
        <v>1</v>
      </c>
      <c r="L58" s="73">
        <v>1</v>
      </c>
      <c r="M58" s="1">
        <v>1</v>
      </c>
      <c r="N58" s="1" t="s">
        <v>1369</v>
      </c>
      <c r="O58" s="1" t="s">
        <v>1455</v>
      </c>
      <c r="P58" s="1">
        <v>25301020</v>
      </c>
      <c r="Q58" s="73">
        <v>173376308</v>
      </c>
      <c r="R58" s="74">
        <v>59.54</v>
      </c>
      <c r="S58" s="1" t="s">
        <v>1669</v>
      </c>
      <c r="T58" s="75">
        <v>0.78917255257862096</v>
      </c>
      <c r="U58" s="76">
        <v>13080568178.138201</v>
      </c>
      <c r="V58" s="77">
        <v>13080568178.138201</v>
      </c>
      <c r="W58" s="77">
        <v>13080568178.138201</v>
      </c>
      <c r="X58" s="76">
        <v>2.2882764514600001E-2</v>
      </c>
      <c r="Y58" s="71">
        <v>0</v>
      </c>
      <c r="Z58" s="71">
        <v>1</v>
      </c>
      <c r="AA58" s="71">
        <v>0</v>
      </c>
      <c r="AB58" s="71">
        <v>0</v>
      </c>
      <c r="AC58" s="73">
        <v>0</v>
      </c>
      <c r="AD58" s="73">
        <v>1</v>
      </c>
      <c r="AE58" s="1" t="s">
        <v>1670</v>
      </c>
      <c r="AF58" s="1" t="s">
        <v>1450</v>
      </c>
      <c r="AG58" s="1" t="s">
        <v>1451</v>
      </c>
    </row>
    <row r="59" spans="1:33">
      <c r="A59" s="70">
        <v>45169</v>
      </c>
      <c r="B59" s="70">
        <v>45169</v>
      </c>
      <c r="C59" s="71">
        <v>990100</v>
      </c>
      <c r="D59" s="1" t="s">
        <v>1681</v>
      </c>
      <c r="E59" s="71">
        <v>1034101</v>
      </c>
      <c r="F59" s="1">
        <v>71813109</v>
      </c>
      <c r="G59" s="1" t="s">
        <v>1682</v>
      </c>
      <c r="H59" s="72">
        <v>2085102</v>
      </c>
      <c r="I59" s="1" t="s">
        <v>1683</v>
      </c>
      <c r="J59" s="73">
        <v>1</v>
      </c>
      <c r="K59" s="73">
        <v>1</v>
      </c>
      <c r="L59" s="73">
        <v>1</v>
      </c>
      <c r="M59" s="1">
        <v>1</v>
      </c>
      <c r="N59" s="1" t="s">
        <v>1375</v>
      </c>
      <c r="O59" s="1" t="s">
        <v>1447</v>
      </c>
      <c r="P59" s="1">
        <v>35101010</v>
      </c>
      <c r="Q59" s="73">
        <v>505523153</v>
      </c>
      <c r="R59" s="74">
        <v>40.6</v>
      </c>
      <c r="S59" s="1" t="s">
        <v>1448</v>
      </c>
      <c r="T59" s="75">
        <v>1</v>
      </c>
      <c r="U59" s="76">
        <v>20524240011.799999</v>
      </c>
      <c r="V59" s="77">
        <v>20524240011.799999</v>
      </c>
      <c r="W59" s="77">
        <v>20524240011.799999</v>
      </c>
      <c r="X59" s="76">
        <v>3.5904506947699998E-2</v>
      </c>
      <c r="Y59" s="71">
        <v>0</v>
      </c>
      <c r="Z59" s="71">
        <v>1</v>
      </c>
      <c r="AA59" s="71">
        <v>0</v>
      </c>
      <c r="AB59" s="71">
        <v>0</v>
      </c>
      <c r="AC59" s="73">
        <v>1</v>
      </c>
      <c r="AD59" s="73">
        <v>0</v>
      </c>
      <c r="AE59" s="1" t="s">
        <v>1449</v>
      </c>
      <c r="AF59" s="1" t="s">
        <v>1450</v>
      </c>
      <c r="AG59" s="1" t="s">
        <v>1451</v>
      </c>
    </row>
    <row r="60" spans="1:33">
      <c r="A60" s="70">
        <v>45169</v>
      </c>
      <c r="B60" s="70">
        <v>45169</v>
      </c>
      <c r="C60" s="71">
        <v>990100</v>
      </c>
      <c r="D60" s="1" t="s">
        <v>1684</v>
      </c>
      <c r="E60" s="71">
        <v>1034201</v>
      </c>
      <c r="G60" s="1" t="s">
        <v>1685</v>
      </c>
      <c r="H60" s="72">
        <v>5069211</v>
      </c>
      <c r="I60" s="1" t="s">
        <v>1686</v>
      </c>
      <c r="J60" s="73">
        <v>1</v>
      </c>
      <c r="K60" s="73">
        <v>1</v>
      </c>
      <c r="L60" s="73">
        <v>1</v>
      </c>
      <c r="M60" s="1">
        <v>1</v>
      </c>
      <c r="N60" s="1" t="s">
        <v>1058</v>
      </c>
      <c r="O60" s="1" t="s">
        <v>1447</v>
      </c>
      <c r="P60" s="1">
        <v>35202010</v>
      </c>
      <c r="Q60" s="73">
        <v>982424082</v>
      </c>
      <c r="R60" s="74">
        <v>50.54</v>
      </c>
      <c r="S60" s="1" t="s">
        <v>1456</v>
      </c>
      <c r="T60" s="75">
        <v>0.92136177270005104</v>
      </c>
      <c r="U60" s="76">
        <v>53889486817.730301</v>
      </c>
      <c r="V60" s="77">
        <v>53889486817.730301</v>
      </c>
      <c r="W60" s="77">
        <v>53889486817.730301</v>
      </c>
      <c r="X60" s="76">
        <v>9.4272696710999998E-2</v>
      </c>
      <c r="Y60" s="71">
        <v>1</v>
      </c>
      <c r="Z60" s="71">
        <v>0</v>
      </c>
      <c r="AA60" s="71">
        <v>0</v>
      </c>
      <c r="AB60" s="71">
        <v>0</v>
      </c>
      <c r="AC60" s="73">
        <v>1</v>
      </c>
      <c r="AD60" s="73">
        <v>0</v>
      </c>
      <c r="AE60" s="1" t="s">
        <v>1523</v>
      </c>
      <c r="AF60" s="1" t="s">
        <v>1470</v>
      </c>
      <c r="AG60" s="1" t="s">
        <v>1451</v>
      </c>
    </row>
    <row r="61" spans="1:33">
      <c r="A61" s="70">
        <v>45169</v>
      </c>
      <c r="B61" s="70">
        <v>45169</v>
      </c>
      <c r="C61" s="71">
        <v>990100</v>
      </c>
      <c r="D61" s="1" t="s">
        <v>1687</v>
      </c>
      <c r="E61" s="71">
        <v>1035101</v>
      </c>
      <c r="F61" s="1" t="s">
        <v>1688</v>
      </c>
      <c r="G61" s="1" t="s">
        <v>1689</v>
      </c>
      <c r="H61" s="72" t="s">
        <v>1690</v>
      </c>
      <c r="I61" s="1" t="s">
        <v>1691</v>
      </c>
      <c r="J61" s="73">
        <v>1</v>
      </c>
      <c r="K61" s="73">
        <v>0.08</v>
      </c>
      <c r="L61" s="73">
        <v>0.08</v>
      </c>
      <c r="M61" s="1">
        <v>1</v>
      </c>
      <c r="N61" s="1" t="s">
        <v>963</v>
      </c>
      <c r="O61" s="1" t="s">
        <v>1692</v>
      </c>
      <c r="P61" s="1">
        <v>50101020</v>
      </c>
      <c r="Q61" s="73">
        <v>912159109</v>
      </c>
      <c r="R61" s="74">
        <v>57.24</v>
      </c>
      <c r="S61" s="1" t="s">
        <v>1493</v>
      </c>
      <c r="T61" s="75">
        <v>1.3529500000000001</v>
      </c>
      <c r="U61" s="76">
        <v>3087297381.2282801</v>
      </c>
      <c r="V61" s="77">
        <v>3087297381.2282801</v>
      </c>
      <c r="W61" s="77">
        <v>38591217265.3535</v>
      </c>
      <c r="X61" s="76">
        <v>5.4008280067999997E-3</v>
      </c>
      <c r="Y61" s="71">
        <v>1</v>
      </c>
      <c r="Z61" s="71">
        <v>0</v>
      </c>
      <c r="AA61" s="71">
        <v>0</v>
      </c>
      <c r="AB61" s="71">
        <v>0</v>
      </c>
      <c r="AC61" s="73">
        <v>1</v>
      </c>
      <c r="AD61" s="73">
        <v>0</v>
      </c>
      <c r="AE61" s="1" t="s">
        <v>1494</v>
      </c>
      <c r="AF61" s="1" t="s">
        <v>1450</v>
      </c>
      <c r="AG61" s="1" t="s">
        <v>1451</v>
      </c>
    </row>
    <row r="62" spans="1:33">
      <c r="A62" s="70">
        <v>45169</v>
      </c>
      <c r="B62" s="70">
        <v>45169</v>
      </c>
      <c r="C62" s="71">
        <v>990100</v>
      </c>
      <c r="D62" s="1" t="s">
        <v>1693</v>
      </c>
      <c r="E62" s="71">
        <v>1035501</v>
      </c>
      <c r="F62" s="1">
        <v>75887109</v>
      </c>
      <c r="G62" s="1" t="s">
        <v>1694</v>
      </c>
      <c r="H62" s="72">
        <v>2087807</v>
      </c>
      <c r="I62" s="1" t="s">
        <v>1695</v>
      </c>
      <c r="J62" s="73">
        <v>1</v>
      </c>
      <c r="K62" s="73">
        <v>1</v>
      </c>
      <c r="L62" s="73">
        <v>1</v>
      </c>
      <c r="M62" s="1">
        <v>1</v>
      </c>
      <c r="N62" s="1" t="s">
        <v>1375</v>
      </c>
      <c r="O62" s="1" t="s">
        <v>1447</v>
      </c>
      <c r="P62" s="1">
        <v>35101010</v>
      </c>
      <c r="Q62" s="73">
        <v>283901642</v>
      </c>
      <c r="R62" s="74">
        <v>279.45</v>
      </c>
      <c r="S62" s="1" t="s">
        <v>1448</v>
      </c>
      <c r="T62" s="75">
        <v>1</v>
      </c>
      <c r="U62" s="76">
        <v>79336313856.899994</v>
      </c>
      <c r="V62" s="77">
        <v>79336313856.899994</v>
      </c>
      <c r="W62" s="77">
        <v>79336313856.899994</v>
      </c>
      <c r="X62" s="76">
        <v>0.13878863385170001</v>
      </c>
      <c r="Y62" s="71">
        <v>1</v>
      </c>
      <c r="Z62" s="71">
        <v>0</v>
      </c>
      <c r="AA62" s="71">
        <v>0</v>
      </c>
      <c r="AB62" s="71">
        <v>0</v>
      </c>
      <c r="AC62" s="73">
        <v>1</v>
      </c>
      <c r="AD62" s="73">
        <v>0</v>
      </c>
      <c r="AE62" s="1" t="s">
        <v>1449</v>
      </c>
      <c r="AF62" s="1" t="s">
        <v>1450</v>
      </c>
      <c r="AG62" s="1" t="s">
        <v>1451</v>
      </c>
    </row>
    <row r="63" spans="1:33">
      <c r="A63" s="70">
        <v>45169</v>
      </c>
      <c r="B63" s="70">
        <v>45169</v>
      </c>
      <c r="C63" s="71">
        <v>990100</v>
      </c>
      <c r="D63" s="1" t="s">
        <v>1696</v>
      </c>
      <c r="E63" s="71">
        <v>1035701</v>
      </c>
      <c r="G63" s="1" t="s">
        <v>1697</v>
      </c>
      <c r="H63" s="72">
        <v>5107401</v>
      </c>
      <c r="I63" s="1" t="s">
        <v>1698</v>
      </c>
      <c r="J63" s="73">
        <v>0.4</v>
      </c>
      <c r="K63" s="73">
        <v>0.4</v>
      </c>
      <c r="L63" s="73">
        <v>0.4</v>
      </c>
      <c r="M63" s="1">
        <v>1</v>
      </c>
      <c r="N63" s="1" t="s">
        <v>1058</v>
      </c>
      <c r="O63" s="1" t="s">
        <v>1499</v>
      </c>
      <c r="P63" s="1">
        <v>30302010</v>
      </c>
      <c r="Q63" s="73">
        <v>252000000</v>
      </c>
      <c r="R63" s="74">
        <v>120.8</v>
      </c>
      <c r="S63" s="1" t="s">
        <v>1456</v>
      </c>
      <c r="T63" s="75">
        <v>0.92136177270005104</v>
      </c>
      <c r="U63" s="76">
        <v>13215916224</v>
      </c>
      <c r="V63" s="77">
        <v>13215916224</v>
      </c>
      <c r="W63" s="77">
        <v>33039790560</v>
      </c>
      <c r="X63" s="76">
        <v>2.3119538439000002E-2</v>
      </c>
      <c r="Y63" s="71">
        <v>1</v>
      </c>
      <c r="Z63" s="71">
        <v>0</v>
      </c>
      <c r="AA63" s="71">
        <v>0</v>
      </c>
      <c r="AB63" s="71">
        <v>0</v>
      </c>
      <c r="AC63" s="73">
        <v>0</v>
      </c>
      <c r="AD63" s="73">
        <v>1</v>
      </c>
      <c r="AE63" s="1" t="s">
        <v>1523</v>
      </c>
      <c r="AF63" s="1" t="s">
        <v>1524</v>
      </c>
      <c r="AG63" s="1" t="s">
        <v>1451</v>
      </c>
    </row>
    <row r="64" spans="1:33">
      <c r="A64" s="70">
        <v>45169</v>
      </c>
      <c r="B64" s="70">
        <v>45169</v>
      </c>
      <c r="C64" s="71">
        <v>990100</v>
      </c>
      <c r="D64" s="1" t="s">
        <v>1699</v>
      </c>
      <c r="E64" s="71">
        <v>1035901</v>
      </c>
      <c r="F64" s="1" t="s">
        <v>1700</v>
      </c>
      <c r="G64" s="1" t="s">
        <v>1701</v>
      </c>
      <c r="H64" s="72">
        <v>2090571</v>
      </c>
      <c r="I64" s="1" t="s">
        <v>1702</v>
      </c>
      <c r="J64" s="73">
        <v>1</v>
      </c>
      <c r="K64" s="73">
        <v>1</v>
      </c>
      <c r="L64" s="73">
        <v>1</v>
      </c>
      <c r="M64" s="1">
        <v>1</v>
      </c>
      <c r="N64" s="1" t="s">
        <v>1375</v>
      </c>
      <c r="O64" s="1" t="s">
        <v>1692</v>
      </c>
      <c r="P64" s="1">
        <v>50101020</v>
      </c>
      <c r="Q64" s="73">
        <v>4199882937</v>
      </c>
      <c r="R64" s="74">
        <v>34.979999999999997</v>
      </c>
      <c r="S64" s="1" t="s">
        <v>1448</v>
      </c>
      <c r="T64" s="75">
        <v>1</v>
      </c>
      <c r="U64" s="76">
        <v>146911905136.26001</v>
      </c>
      <c r="V64" s="77">
        <v>146911905136.26001</v>
      </c>
      <c r="W64" s="77">
        <v>146911905136.26001</v>
      </c>
      <c r="X64" s="76">
        <v>0.25700340259299997</v>
      </c>
      <c r="Y64" s="71">
        <v>1</v>
      </c>
      <c r="Z64" s="71">
        <v>0</v>
      </c>
      <c r="AA64" s="71">
        <v>0</v>
      </c>
      <c r="AB64" s="71">
        <v>0</v>
      </c>
      <c r="AC64" s="73">
        <v>1</v>
      </c>
      <c r="AD64" s="73">
        <v>0</v>
      </c>
      <c r="AE64" s="1" t="s">
        <v>1449</v>
      </c>
      <c r="AF64" s="1" t="s">
        <v>1450</v>
      </c>
      <c r="AG64" s="1" t="s">
        <v>1451</v>
      </c>
    </row>
    <row r="65" spans="1:33">
      <c r="A65" s="70">
        <v>45169</v>
      </c>
      <c r="B65" s="70">
        <v>45169</v>
      </c>
      <c r="C65" s="71">
        <v>990100</v>
      </c>
      <c r="D65" s="1" t="s">
        <v>1703</v>
      </c>
      <c r="E65" s="71">
        <v>1039701</v>
      </c>
      <c r="G65" s="1" t="s">
        <v>1704</v>
      </c>
      <c r="H65" s="72">
        <v>5756029</v>
      </c>
      <c r="I65" s="1" t="s">
        <v>1705</v>
      </c>
      <c r="J65" s="73">
        <v>0.55000000000000004</v>
      </c>
      <c r="K65" s="73">
        <v>0.55000000000000004</v>
      </c>
      <c r="L65" s="73">
        <v>0.55000000000000004</v>
      </c>
      <c r="M65" s="1">
        <v>1</v>
      </c>
      <c r="N65" s="1" t="s">
        <v>1058</v>
      </c>
      <c r="O65" s="1" t="s">
        <v>1455</v>
      </c>
      <c r="P65" s="1">
        <v>25102010</v>
      </c>
      <c r="Q65" s="73">
        <v>601995196</v>
      </c>
      <c r="R65" s="74">
        <v>97.17</v>
      </c>
      <c r="S65" s="1" t="s">
        <v>1456</v>
      </c>
      <c r="T65" s="75">
        <v>0.92136177270005104</v>
      </c>
      <c r="U65" s="76">
        <v>34918672784.897301</v>
      </c>
      <c r="V65" s="77">
        <v>34918672784.897301</v>
      </c>
      <c r="W65" s="77">
        <v>69210604417.0336</v>
      </c>
      <c r="X65" s="76">
        <v>6.1085707869799999E-2</v>
      </c>
      <c r="Y65" s="71">
        <v>1</v>
      </c>
      <c r="Z65" s="71">
        <v>0</v>
      </c>
      <c r="AA65" s="71">
        <v>0</v>
      </c>
      <c r="AB65" s="71">
        <v>0</v>
      </c>
      <c r="AC65" s="73">
        <v>1</v>
      </c>
      <c r="AD65" s="73">
        <v>0</v>
      </c>
      <c r="AE65" s="1" t="s">
        <v>1523</v>
      </c>
      <c r="AF65" s="1" t="s">
        <v>1524</v>
      </c>
      <c r="AG65" s="1" t="s">
        <v>1451</v>
      </c>
    </row>
    <row r="66" spans="1:33">
      <c r="A66" s="70">
        <v>45169</v>
      </c>
      <c r="B66" s="70">
        <v>45169</v>
      </c>
      <c r="C66" s="71">
        <v>990100</v>
      </c>
      <c r="D66" s="1" t="s">
        <v>1706</v>
      </c>
      <c r="E66" s="71">
        <v>1039703</v>
      </c>
      <c r="G66" s="1" t="s">
        <v>1707</v>
      </c>
      <c r="H66" s="72">
        <v>5756030</v>
      </c>
      <c r="I66" s="1" t="s">
        <v>1708</v>
      </c>
      <c r="J66" s="73">
        <v>1</v>
      </c>
      <c r="K66" s="73">
        <v>1</v>
      </c>
      <c r="L66" s="73">
        <v>1</v>
      </c>
      <c r="M66" s="1">
        <v>1</v>
      </c>
      <c r="N66" s="1" t="s">
        <v>1058</v>
      </c>
      <c r="O66" s="1" t="s">
        <v>1455</v>
      </c>
      <c r="P66" s="1">
        <v>25102010</v>
      </c>
      <c r="Q66" s="73">
        <v>59404304</v>
      </c>
      <c r="R66" s="74">
        <v>88.75</v>
      </c>
      <c r="S66" s="1" t="s">
        <v>1456</v>
      </c>
      <c r="T66" s="75">
        <v>0.92136177270005104</v>
      </c>
      <c r="U66" s="76">
        <v>5722108444.493</v>
      </c>
      <c r="V66" s="77">
        <v>5722108444.493</v>
      </c>
      <c r="W66" s="77">
        <v>69210604417.0336</v>
      </c>
      <c r="X66" s="76">
        <v>1.00100896444E-2</v>
      </c>
      <c r="Y66" s="71">
        <v>1</v>
      </c>
      <c r="Z66" s="71">
        <v>0</v>
      </c>
      <c r="AA66" s="71">
        <v>0</v>
      </c>
      <c r="AB66" s="71">
        <v>0</v>
      </c>
      <c r="AC66" s="73">
        <v>1</v>
      </c>
      <c r="AD66" s="73">
        <v>0</v>
      </c>
      <c r="AE66" s="1" t="s">
        <v>1523</v>
      </c>
      <c r="AF66" s="1" t="s">
        <v>1709</v>
      </c>
      <c r="AG66" s="1" t="s">
        <v>1451</v>
      </c>
    </row>
    <row r="67" spans="1:33">
      <c r="A67" s="70">
        <v>45169</v>
      </c>
      <c r="B67" s="70">
        <v>45169</v>
      </c>
      <c r="C67" s="71">
        <v>990100</v>
      </c>
      <c r="D67" s="1" t="s">
        <v>1710</v>
      </c>
      <c r="E67" s="71">
        <v>1039802</v>
      </c>
      <c r="G67" s="1" t="s">
        <v>1711</v>
      </c>
      <c r="H67" s="72">
        <v>7309681</v>
      </c>
      <c r="I67" s="1" t="s">
        <v>1712</v>
      </c>
      <c r="J67" s="73">
        <v>0.9</v>
      </c>
      <c r="K67" s="73">
        <v>0.9</v>
      </c>
      <c r="L67" s="73">
        <v>0.9</v>
      </c>
      <c r="M67" s="1">
        <v>1</v>
      </c>
      <c r="N67" s="1" t="s">
        <v>1042</v>
      </c>
      <c r="O67" s="1" t="s">
        <v>1484</v>
      </c>
      <c r="P67" s="1">
        <v>40101010</v>
      </c>
      <c r="Q67" s="73">
        <v>1234331646</v>
      </c>
      <c r="R67" s="74">
        <v>59.71</v>
      </c>
      <c r="S67" s="1" t="s">
        <v>1456</v>
      </c>
      <c r="T67" s="75">
        <v>0.92136177270005104</v>
      </c>
      <c r="U67" s="76">
        <v>71993163043.880997</v>
      </c>
      <c r="V67" s="77">
        <v>71993163043.880997</v>
      </c>
      <c r="W67" s="77">
        <v>79992403382.089996</v>
      </c>
      <c r="X67" s="76">
        <v>0.12594273996069999</v>
      </c>
      <c r="Y67" s="71">
        <v>1</v>
      </c>
      <c r="Z67" s="71">
        <v>0</v>
      </c>
      <c r="AA67" s="71">
        <v>0</v>
      </c>
      <c r="AB67" s="71">
        <v>0</v>
      </c>
      <c r="AC67" s="73">
        <v>1</v>
      </c>
      <c r="AD67" s="73">
        <v>0</v>
      </c>
      <c r="AE67" s="1" t="s">
        <v>1457</v>
      </c>
      <c r="AF67" s="1" t="s">
        <v>1450</v>
      </c>
      <c r="AG67" s="1" t="s">
        <v>1451</v>
      </c>
    </row>
    <row r="68" spans="1:33">
      <c r="A68" s="70">
        <v>45169</v>
      </c>
      <c r="B68" s="70">
        <v>45169</v>
      </c>
      <c r="C68" s="71">
        <v>990100</v>
      </c>
      <c r="D68" s="1" t="s">
        <v>1713</v>
      </c>
      <c r="E68" s="71">
        <v>1040201</v>
      </c>
      <c r="F68" s="1">
        <v>97023105</v>
      </c>
      <c r="G68" s="1" t="s">
        <v>1714</v>
      </c>
      <c r="H68" s="72">
        <v>2108601</v>
      </c>
      <c r="I68" s="1" t="s">
        <v>1715</v>
      </c>
      <c r="J68" s="73">
        <v>0.95</v>
      </c>
      <c r="K68" s="73">
        <v>0.95</v>
      </c>
      <c r="L68" s="73">
        <v>0.95</v>
      </c>
      <c r="M68" s="1">
        <v>1</v>
      </c>
      <c r="N68" s="1" t="s">
        <v>1375</v>
      </c>
      <c r="O68" s="1" t="s">
        <v>1467</v>
      </c>
      <c r="P68" s="1">
        <v>20101010</v>
      </c>
      <c r="Q68" s="73">
        <v>599177071</v>
      </c>
      <c r="R68" s="74">
        <v>224.03</v>
      </c>
      <c r="S68" s="1" t="s">
        <v>1448</v>
      </c>
      <c r="T68" s="75">
        <v>1</v>
      </c>
      <c r="U68" s="76">
        <v>127521957255.32401</v>
      </c>
      <c r="V68" s="77">
        <v>127521957255.32401</v>
      </c>
      <c r="W68" s="77">
        <v>134233639216.13</v>
      </c>
      <c r="X68" s="76">
        <v>0.2230831932207</v>
      </c>
      <c r="Y68" s="71">
        <v>1</v>
      </c>
      <c r="Z68" s="71">
        <v>0</v>
      </c>
      <c r="AA68" s="71">
        <v>0</v>
      </c>
      <c r="AB68" s="71">
        <v>0</v>
      </c>
      <c r="AC68" s="73">
        <v>0</v>
      </c>
      <c r="AD68" s="73">
        <v>1</v>
      </c>
      <c r="AE68" s="1" t="s">
        <v>1449</v>
      </c>
      <c r="AF68" s="1" t="s">
        <v>1450</v>
      </c>
      <c r="AG68" s="1" t="s">
        <v>1451</v>
      </c>
    </row>
    <row r="69" spans="1:33">
      <c r="A69" s="70">
        <v>45169</v>
      </c>
      <c r="B69" s="70">
        <v>45169</v>
      </c>
      <c r="C69" s="71">
        <v>990100</v>
      </c>
      <c r="D69" s="1" t="s">
        <v>1716</v>
      </c>
      <c r="E69" s="71">
        <v>1042601</v>
      </c>
      <c r="G69" s="1" t="s">
        <v>1717</v>
      </c>
      <c r="H69" s="72">
        <v>4002121</v>
      </c>
      <c r="I69" s="1" t="s">
        <v>1718</v>
      </c>
      <c r="J69" s="73">
        <v>0.55000000000000004</v>
      </c>
      <c r="K69" s="73">
        <v>0.55000000000000004</v>
      </c>
      <c r="L69" s="73">
        <v>0.55000000000000004</v>
      </c>
      <c r="M69" s="1">
        <v>1</v>
      </c>
      <c r="N69" s="1" t="s">
        <v>1042</v>
      </c>
      <c r="O69" s="1" t="s">
        <v>1467</v>
      </c>
      <c r="P69" s="1">
        <v>20103010</v>
      </c>
      <c r="Q69" s="73">
        <v>374486777</v>
      </c>
      <c r="R69" s="74">
        <v>31.9</v>
      </c>
      <c r="S69" s="1" t="s">
        <v>1456</v>
      </c>
      <c r="T69" s="75">
        <v>0.92136177270005104</v>
      </c>
      <c r="U69" s="76">
        <v>7131151624.8503904</v>
      </c>
      <c r="V69" s="77">
        <v>7131151624.8503904</v>
      </c>
      <c r="W69" s="77">
        <v>12965730227.0007</v>
      </c>
      <c r="X69" s="76">
        <v>1.24750286935E-2</v>
      </c>
      <c r="Y69" s="71">
        <v>0</v>
      </c>
      <c r="Z69" s="71">
        <v>1</v>
      </c>
      <c r="AA69" s="71">
        <v>0</v>
      </c>
      <c r="AB69" s="71">
        <v>0</v>
      </c>
      <c r="AC69" s="73">
        <v>1</v>
      </c>
      <c r="AD69" s="73">
        <v>0</v>
      </c>
      <c r="AE69" s="1" t="s">
        <v>1457</v>
      </c>
      <c r="AF69" s="1" t="s">
        <v>1450</v>
      </c>
      <c r="AG69" s="1" t="s">
        <v>1451</v>
      </c>
    </row>
    <row r="70" spans="1:33">
      <c r="A70" s="70">
        <v>45169</v>
      </c>
      <c r="B70" s="70">
        <v>45169</v>
      </c>
      <c r="C70" s="71">
        <v>990100</v>
      </c>
      <c r="D70" s="1" t="s">
        <v>1719</v>
      </c>
      <c r="E70" s="71">
        <v>1043501</v>
      </c>
      <c r="G70" s="1" t="s">
        <v>1720</v>
      </c>
      <c r="H70" s="72" t="s">
        <v>1721</v>
      </c>
      <c r="I70" s="1" t="s">
        <v>1722</v>
      </c>
      <c r="J70" s="73">
        <v>1</v>
      </c>
      <c r="K70" s="73">
        <v>1</v>
      </c>
      <c r="L70" s="73">
        <v>1</v>
      </c>
      <c r="M70" s="1">
        <v>1</v>
      </c>
      <c r="N70" s="1" t="s">
        <v>908</v>
      </c>
      <c r="O70" s="1" t="s">
        <v>1467</v>
      </c>
      <c r="P70" s="1">
        <v>20201070</v>
      </c>
      <c r="Q70" s="73">
        <v>1389781754</v>
      </c>
      <c r="R70" s="74">
        <v>14.97</v>
      </c>
      <c r="S70" s="1" t="s">
        <v>1578</v>
      </c>
      <c r="T70" s="75">
        <v>1.54404385084536</v>
      </c>
      <c r="U70" s="76">
        <v>13474379530.082199</v>
      </c>
      <c r="V70" s="77">
        <v>13474379530.082199</v>
      </c>
      <c r="W70" s="77">
        <v>13474379530.082199</v>
      </c>
      <c r="X70" s="76">
        <v>2.3571686609400001E-2</v>
      </c>
      <c r="Y70" s="71">
        <v>0</v>
      </c>
      <c r="Z70" s="71">
        <v>1</v>
      </c>
      <c r="AA70" s="71">
        <v>0</v>
      </c>
      <c r="AB70" s="71">
        <v>0</v>
      </c>
      <c r="AC70" s="73">
        <v>0</v>
      </c>
      <c r="AD70" s="73">
        <v>1</v>
      </c>
      <c r="AE70" s="1" t="s">
        <v>1579</v>
      </c>
      <c r="AF70" s="1" t="s">
        <v>1450</v>
      </c>
      <c r="AG70" s="1" t="s">
        <v>1451</v>
      </c>
    </row>
    <row r="71" spans="1:33">
      <c r="A71" s="70">
        <v>45169</v>
      </c>
      <c r="B71" s="70">
        <v>45169</v>
      </c>
      <c r="C71" s="71">
        <v>990100</v>
      </c>
      <c r="D71" s="1" t="s">
        <v>1723</v>
      </c>
      <c r="E71" s="71">
        <v>1044401</v>
      </c>
      <c r="G71" s="1" t="s">
        <v>1724</v>
      </c>
      <c r="H71" s="72">
        <v>6132101</v>
      </c>
      <c r="I71" s="1" t="s">
        <v>1725</v>
      </c>
      <c r="J71" s="73">
        <v>0.8</v>
      </c>
      <c r="K71" s="73">
        <v>0.8</v>
      </c>
      <c r="L71" s="73">
        <v>0.8</v>
      </c>
      <c r="M71" s="1">
        <v>1</v>
      </c>
      <c r="N71" s="1" t="s">
        <v>1115</v>
      </c>
      <c r="O71" s="1" t="s">
        <v>1455</v>
      </c>
      <c r="P71" s="1">
        <v>25101020</v>
      </c>
      <c r="Q71" s="73">
        <v>713698221</v>
      </c>
      <c r="R71" s="74">
        <v>5661</v>
      </c>
      <c r="S71" s="1" t="s">
        <v>1479</v>
      </c>
      <c r="T71" s="75">
        <v>145.58500000000001</v>
      </c>
      <c r="U71" s="76">
        <v>22201439044.302601</v>
      </c>
      <c r="V71" s="77">
        <v>22201439044.302601</v>
      </c>
      <c r="W71" s="77">
        <v>27751798805.3783</v>
      </c>
      <c r="X71" s="76">
        <v>3.8838550024600002E-2</v>
      </c>
      <c r="Y71" s="71">
        <v>1</v>
      </c>
      <c r="Z71" s="71">
        <v>0</v>
      </c>
      <c r="AA71" s="71">
        <v>0</v>
      </c>
      <c r="AB71" s="71">
        <v>0</v>
      </c>
      <c r="AC71" s="73">
        <v>1</v>
      </c>
      <c r="AD71" s="73">
        <v>0</v>
      </c>
      <c r="AE71" s="1" t="s">
        <v>1480</v>
      </c>
      <c r="AF71" s="1" t="s">
        <v>1450</v>
      </c>
      <c r="AG71" s="1" t="s">
        <v>1451</v>
      </c>
    </row>
    <row r="72" spans="1:33">
      <c r="A72" s="70">
        <v>45169</v>
      </c>
      <c r="B72" s="70">
        <v>45169</v>
      </c>
      <c r="C72" s="71">
        <v>990100</v>
      </c>
      <c r="D72" s="1" t="s">
        <v>1726</v>
      </c>
      <c r="E72" s="71">
        <v>1044801</v>
      </c>
      <c r="F72" s="1">
        <v>110122108</v>
      </c>
      <c r="G72" s="1" t="s">
        <v>1727</v>
      </c>
      <c r="H72" s="72">
        <v>2126335</v>
      </c>
      <c r="I72" s="1" t="s">
        <v>1728</v>
      </c>
      <c r="J72" s="73">
        <v>1</v>
      </c>
      <c r="K72" s="73">
        <v>1</v>
      </c>
      <c r="L72" s="73">
        <v>1</v>
      </c>
      <c r="M72" s="1">
        <v>1</v>
      </c>
      <c r="N72" s="1" t="s">
        <v>1375</v>
      </c>
      <c r="O72" s="1" t="s">
        <v>1447</v>
      </c>
      <c r="P72" s="1">
        <v>35202010</v>
      </c>
      <c r="Q72" s="73">
        <v>2103303294</v>
      </c>
      <c r="R72" s="74">
        <v>61.65</v>
      </c>
      <c r="S72" s="1" t="s">
        <v>1448</v>
      </c>
      <c r="T72" s="75">
        <v>1</v>
      </c>
      <c r="U72" s="76">
        <v>129668648075.10001</v>
      </c>
      <c r="V72" s="77">
        <v>129668648075.10001</v>
      </c>
      <c r="W72" s="77">
        <v>129668648075.10001</v>
      </c>
      <c r="X72" s="76">
        <v>0.22683855153890001</v>
      </c>
      <c r="Y72" s="71">
        <v>1</v>
      </c>
      <c r="Z72" s="71">
        <v>0</v>
      </c>
      <c r="AA72" s="71">
        <v>0</v>
      </c>
      <c r="AB72" s="71">
        <v>0</v>
      </c>
      <c r="AC72" s="73">
        <v>1</v>
      </c>
      <c r="AD72" s="73">
        <v>0</v>
      </c>
      <c r="AE72" s="1" t="s">
        <v>1449</v>
      </c>
      <c r="AF72" s="1" t="s">
        <v>1450</v>
      </c>
      <c r="AG72" s="1" t="s">
        <v>1451</v>
      </c>
    </row>
    <row r="73" spans="1:33">
      <c r="A73" s="70">
        <v>45169</v>
      </c>
      <c r="B73" s="70">
        <v>45169</v>
      </c>
      <c r="C73" s="71">
        <v>990100</v>
      </c>
      <c r="D73" s="1" t="s">
        <v>1729</v>
      </c>
      <c r="E73" s="71">
        <v>1045001</v>
      </c>
      <c r="G73" s="1" t="s">
        <v>1730</v>
      </c>
      <c r="H73" s="72">
        <v>263494</v>
      </c>
      <c r="I73" s="1" t="s">
        <v>1731</v>
      </c>
      <c r="J73" s="73">
        <v>1</v>
      </c>
      <c r="K73" s="73">
        <v>1</v>
      </c>
      <c r="L73" s="73">
        <v>1</v>
      </c>
      <c r="M73" s="1">
        <v>1</v>
      </c>
      <c r="N73" s="1" t="s">
        <v>1369</v>
      </c>
      <c r="O73" s="1" t="s">
        <v>1467</v>
      </c>
      <c r="P73" s="1">
        <v>20101010</v>
      </c>
      <c r="Q73" s="73">
        <v>3053472277</v>
      </c>
      <c r="R73" s="74">
        <v>10.074999999999999</v>
      </c>
      <c r="S73" s="1" t="s">
        <v>1669</v>
      </c>
      <c r="T73" s="75">
        <v>0.78917255257862096</v>
      </c>
      <c r="U73" s="76">
        <v>38982264512.690498</v>
      </c>
      <c r="V73" s="77">
        <v>38982264512.690498</v>
      </c>
      <c r="W73" s="77">
        <v>38982264512.690498</v>
      </c>
      <c r="X73" s="76">
        <v>6.8194436735699998E-2</v>
      </c>
      <c r="Y73" s="71">
        <v>1</v>
      </c>
      <c r="Z73" s="71">
        <v>0</v>
      </c>
      <c r="AA73" s="71">
        <v>0</v>
      </c>
      <c r="AB73" s="71">
        <v>0</v>
      </c>
      <c r="AC73" s="73">
        <v>0.65</v>
      </c>
      <c r="AD73" s="73">
        <v>0.35</v>
      </c>
      <c r="AE73" s="1" t="s">
        <v>1670</v>
      </c>
      <c r="AF73" s="1" t="s">
        <v>1450</v>
      </c>
      <c r="AG73" s="1" t="s">
        <v>1451</v>
      </c>
    </row>
    <row r="74" spans="1:33">
      <c r="A74" s="70">
        <v>45169</v>
      </c>
      <c r="B74" s="70">
        <v>45169</v>
      </c>
      <c r="C74" s="71">
        <v>990100</v>
      </c>
      <c r="D74" s="1" t="s">
        <v>1732</v>
      </c>
      <c r="E74" s="71">
        <v>1045601</v>
      </c>
      <c r="G74" s="1" t="s">
        <v>1733</v>
      </c>
      <c r="H74" s="72">
        <v>136701</v>
      </c>
      <c r="I74" s="1" t="s">
        <v>1734</v>
      </c>
      <c r="J74" s="73">
        <v>0.95</v>
      </c>
      <c r="K74" s="73">
        <v>0.95</v>
      </c>
      <c r="L74" s="73">
        <v>0.95</v>
      </c>
      <c r="M74" s="1">
        <v>1</v>
      </c>
      <c r="N74" s="1" t="s">
        <v>1369</v>
      </c>
      <c r="O74" s="1" t="s">
        <v>1564</v>
      </c>
      <c r="P74" s="1">
        <v>60101010</v>
      </c>
      <c r="Q74" s="73">
        <v>927068734</v>
      </c>
      <c r="R74" s="74">
        <v>3.2360000000000002</v>
      </c>
      <c r="S74" s="1" t="s">
        <v>1669</v>
      </c>
      <c r="T74" s="75">
        <v>0.78917255257862096</v>
      </c>
      <c r="U74" s="76">
        <v>3611370786.7188802</v>
      </c>
      <c r="V74" s="77">
        <v>3611370786.7188802</v>
      </c>
      <c r="W74" s="77">
        <v>3801442933.3882899</v>
      </c>
      <c r="X74" s="76">
        <v>6.3176267393000004E-3</v>
      </c>
      <c r="Y74" s="71">
        <v>0</v>
      </c>
      <c r="Z74" s="71">
        <v>1</v>
      </c>
      <c r="AA74" s="71">
        <v>0</v>
      </c>
      <c r="AB74" s="71">
        <v>0</v>
      </c>
      <c r="AC74" s="73">
        <v>1</v>
      </c>
      <c r="AD74" s="73">
        <v>0</v>
      </c>
      <c r="AE74" s="1" t="s">
        <v>1670</v>
      </c>
      <c r="AF74" s="1" t="s">
        <v>1450</v>
      </c>
      <c r="AG74" s="1" t="s">
        <v>1451</v>
      </c>
    </row>
    <row r="75" spans="1:33">
      <c r="A75" s="70">
        <v>45169</v>
      </c>
      <c r="B75" s="70">
        <v>45169</v>
      </c>
      <c r="C75" s="71">
        <v>990100</v>
      </c>
      <c r="D75" s="1" t="s">
        <v>1735</v>
      </c>
      <c r="E75" s="71">
        <v>1045701</v>
      </c>
      <c r="G75" s="1" t="s">
        <v>1736</v>
      </c>
      <c r="H75" s="72">
        <v>798059</v>
      </c>
      <c r="I75" s="1" t="s">
        <v>1737</v>
      </c>
      <c r="J75" s="73">
        <v>1</v>
      </c>
      <c r="K75" s="73">
        <v>1</v>
      </c>
      <c r="L75" s="73">
        <v>1</v>
      </c>
      <c r="M75" s="1">
        <v>1</v>
      </c>
      <c r="N75" s="1" t="s">
        <v>1369</v>
      </c>
      <c r="O75" s="1" t="s">
        <v>1541</v>
      </c>
      <c r="P75" s="1">
        <v>10102010</v>
      </c>
      <c r="Q75" s="73">
        <v>17694797330</v>
      </c>
      <c r="R75" s="74">
        <v>4.875</v>
      </c>
      <c r="S75" s="1" t="s">
        <v>1669</v>
      </c>
      <c r="T75" s="75">
        <v>0.78917255257862096</v>
      </c>
      <c r="U75" s="76">
        <v>109307066878.959</v>
      </c>
      <c r="V75" s="77">
        <v>109307066878.959</v>
      </c>
      <c r="W75" s="77">
        <v>109307066878.959</v>
      </c>
      <c r="X75" s="76">
        <v>0.1912185951798</v>
      </c>
      <c r="Y75" s="71">
        <v>1</v>
      </c>
      <c r="Z75" s="71">
        <v>0</v>
      </c>
      <c r="AA75" s="71">
        <v>0</v>
      </c>
      <c r="AB75" s="71">
        <v>0</v>
      </c>
      <c r="AC75" s="73">
        <v>1</v>
      </c>
      <c r="AD75" s="73">
        <v>0</v>
      </c>
      <c r="AE75" s="1" t="s">
        <v>1670</v>
      </c>
      <c r="AF75" s="1" t="s">
        <v>1450</v>
      </c>
      <c r="AG75" s="1" t="s">
        <v>1451</v>
      </c>
    </row>
    <row r="76" spans="1:33">
      <c r="A76" s="70">
        <v>45169</v>
      </c>
      <c r="B76" s="70">
        <v>45169</v>
      </c>
      <c r="C76" s="71">
        <v>990100</v>
      </c>
      <c r="D76" s="1" t="s">
        <v>1738</v>
      </c>
      <c r="E76" s="71">
        <v>1045901</v>
      </c>
      <c r="G76" s="1" t="s">
        <v>1739</v>
      </c>
      <c r="H76" s="72">
        <v>3091357</v>
      </c>
      <c r="I76" s="1" t="s">
        <v>1740</v>
      </c>
      <c r="J76" s="73">
        <v>0.7</v>
      </c>
      <c r="K76" s="73">
        <v>0.7</v>
      </c>
      <c r="L76" s="73">
        <v>0.7</v>
      </c>
      <c r="M76" s="1">
        <v>1</v>
      </c>
      <c r="N76" s="1" t="s">
        <v>1369</v>
      </c>
      <c r="O76" s="1" t="s">
        <v>1692</v>
      </c>
      <c r="P76" s="1">
        <v>50101020</v>
      </c>
      <c r="Q76" s="73">
        <v>9931937130</v>
      </c>
      <c r="R76" s="74">
        <v>1.1559999999999999</v>
      </c>
      <c r="S76" s="1" t="s">
        <v>1669</v>
      </c>
      <c r="T76" s="75">
        <v>0.78917255257862096</v>
      </c>
      <c r="U76" s="76">
        <v>10183987645.459</v>
      </c>
      <c r="V76" s="77">
        <v>10183987645.459</v>
      </c>
      <c r="W76" s="77">
        <v>14548553779.2271</v>
      </c>
      <c r="X76" s="76">
        <v>1.7815571001000001E-2</v>
      </c>
      <c r="Y76" s="71">
        <v>1</v>
      </c>
      <c r="Z76" s="71">
        <v>0</v>
      </c>
      <c r="AA76" s="71">
        <v>0</v>
      </c>
      <c r="AB76" s="71">
        <v>0</v>
      </c>
      <c r="AC76" s="73">
        <v>1</v>
      </c>
      <c r="AD76" s="73">
        <v>0</v>
      </c>
      <c r="AE76" s="1" t="s">
        <v>1670</v>
      </c>
      <c r="AF76" s="1" t="s">
        <v>1450</v>
      </c>
      <c r="AG76" s="1" t="s">
        <v>1451</v>
      </c>
    </row>
    <row r="77" spans="1:33">
      <c r="A77" s="70">
        <v>45169</v>
      </c>
      <c r="B77" s="70">
        <v>45169</v>
      </c>
      <c r="C77" s="71">
        <v>990100</v>
      </c>
      <c r="D77" s="1" t="s">
        <v>1741</v>
      </c>
      <c r="E77" s="71">
        <v>1046301</v>
      </c>
      <c r="G77" s="1" t="s">
        <v>1742</v>
      </c>
      <c r="H77" s="72">
        <v>6144690</v>
      </c>
      <c r="I77" s="1" t="s">
        <v>1743</v>
      </c>
      <c r="J77" s="73">
        <v>1</v>
      </c>
      <c r="K77" s="73">
        <v>1</v>
      </c>
      <c r="L77" s="73">
        <v>1</v>
      </c>
      <c r="M77" s="1">
        <v>1</v>
      </c>
      <c r="N77" s="1" t="s">
        <v>908</v>
      </c>
      <c r="O77" s="1" t="s">
        <v>1462</v>
      </c>
      <c r="P77" s="1">
        <v>15104020</v>
      </c>
      <c r="Q77" s="73">
        <v>5065820556</v>
      </c>
      <c r="R77" s="74">
        <v>44.85</v>
      </c>
      <c r="S77" s="1" t="s">
        <v>1578</v>
      </c>
      <c r="T77" s="75">
        <v>1.54404385084536</v>
      </c>
      <c r="U77" s="76">
        <v>147147408936.73901</v>
      </c>
      <c r="V77" s="77">
        <v>147147408936.73901</v>
      </c>
      <c r="W77" s="77">
        <v>147147408936.73901</v>
      </c>
      <c r="X77" s="76">
        <v>0.25741538607370001</v>
      </c>
      <c r="Y77" s="71">
        <v>1</v>
      </c>
      <c r="Z77" s="71">
        <v>0</v>
      </c>
      <c r="AA77" s="71">
        <v>0</v>
      </c>
      <c r="AB77" s="71">
        <v>0</v>
      </c>
      <c r="AC77" s="73">
        <v>1</v>
      </c>
      <c r="AD77" s="73">
        <v>0</v>
      </c>
      <c r="AE77" s="1" t="s">
        <v>1579</v>
      </c>
      <c r="AF77" s="1" t="s">
        <v>1450</v>
      </c>
      <c r="AG77" s="1" t="s">
        <v>1451</v>
      </c>
    </row>
    <row r="78" spans="1:33">
      <c r="A78" s="70">
        <v>45169</v>
      </c>
      <c r="B78" s="70">
        <v>45169</v>
      </c>
      <c r="C78" s="71">
        <v>990100</v>
      </c>
      <c r="D78" s="1" t="s">
        <v>1744</v>
      </c>
      <c r="E78" s="71">
        <v>1046401</v>
      </c>
      <c r="F78" s="1">
        <v>114813108</v>
      </c>
      <c r="G78" s="1" t="s">
        <v>1745</v>
      </c>
      <c r="H78" s="72">
        <v>6146500</v>
      </c>
      <c r="I78" s="1" t="s">
        <v>1746</v>
      </c>
      <c r="J78" s="73">
        <v>0.9</v>
      </c>
      <c r="K78" s="73">
        <v>0.9</v>
      </c>
      <c r="L78" s="73">
        <v>0.9</v>
      </c>
      <c r="M78" s="1">
        <v>1</v>
      </c>
      <c r="N78" s="1" t="s">
        <v>1115</v>
      </c>
      <c r="O78" s="1" t="s">
        <v>1474</v>
      </c>
      <c r="P78" s="1">
        <v>45202030</v>
      </c>
      <c r="Q78" s="73">
        <v>257755930</v>
      </c>
      <c r="R78" s="74">
        <v>2468.5</v>
      </c>
      <c r="S78" s="1" t="s">
        <v>1479</v>
      </c>
      <c r="T78" s="75">
        <v>145.58500000000001</v>
      </c>
      <c r="U78" s="76">
        <v>3933396035.88625</v>
      </c>
      <c r="V78" s="77">
        <v>3933396035.88625</v>
      </c>
      <c r="W78" s="77">
        <v>4370440039.8736095</v>
      </c>
      <c r="X78" s="76">
        <v>6.8809683193E-3</v>
      </c>
      <c r="Y78" s="71">
        <v>0</v>
      </c>
      <c r="Z78" s="71">
        <v>1</v>
      </c>
      <c r="AA78" s="71">
        <v>0</v>
      </c>
      <c r="AB78" s="71">
        <v>0</v>
      </c>
      <c r="AC78" s="73">
        <v>1</v>
      </c>
      <c r="AD78" s="73">
        <v>0</v>
      </c>
      <c r="AE78" s="1" t="s">
        <v>1480</v>
      </c>
      <c r="AF78" s="1" t="s">
        <v>1450</v>
      </c>
      <c r="AG78" s="1" t="s">
        <v>1451</v>
      </c>
    </row>
    <row r="79" spans="1:33">
      <c r="A79" s="70">
        <v>45169</v>
      </c>
      <c r="B79" s="70">
        <v>45169</v>
      </c>
      <c r="C79" s="71">
        <v>990100</v>
      </c>
      <c r="D79" s="1" t="s">
        <v>1747</v>
      </c>
      <c r="E79" s="71">
        <v>1047101</v>
      </c>
      <c r="G79" s="1" t="s">
        <v>1748</v>
      </c>
      <c r="H79" s="72" t="s">
        <v>1749</v>
      </c>
      <c r="I79" s="1" t="s">
        <v>1750</v>
      </c>
      <c r="J79" s="73">
        <v>0.95</v>
      </c>
      <c r="K79" s="73">
        <v>0.95</v>
      </c>
      <c r="L79" s="73">
        <v>0.95</v>
      </c>
      <c r="M79" s="1">
        <v>1</v>
      </c>
      <c r="N79" s="1" t="s">
        <v>1042</v>
      </c>
      <c r="O79" s="1" t="s">
        <v>1499</v>
      </c>
      <c r="P79" s="1">
        <v>30202030</v>
      </c>
      <c r="Q79" s="73">
        <v>675837932</v>
      </c>
      <c r="R79" s="74">
        <v>53.83</v>
      </c>
      <c r="S79" s="1" t="s">
        <v>1456</v>
      </c>
      <c r="T79" s="75">
        <v>0.92136177270005104</v>
      </c>
      <c r="U79" s="76">
        <v>37511148291.186401</v>
      </c>
      <c r="V79" s="77">
        <v>37511148291.186401</v>
      </c>
      <c r="W79" s="77">
        <v>39485419253.880402</v>
      </c>
      <c r="X79" s="76">
        <v>6.5620908918599993E-2</v>
      </c>
      <c r="Y79" s="71">
        <v>1</v>
      </c>
      <c r="Z79" s="71">
        <v>0</v>
      </c>
      <c r="AA79" s="71">
        <v>0</v>
      </c>
      <c r="AB79" s="71">
        <v>0</v>
      </c>
      <c r="AC79" s="73">
        <v>1</v>
      </c>
      <c r="AD79" s="73">
        <v>0</v>
      </c>
      <c r="AE79" s="1" t="s">
        <v>1457</v>
      </c>
      <c r="AF79" s="1" t="s">
        <v>1450</v>
      </c>
      <c r="AG79" s="1" t="s">
        <v>1451</v>
      </c>
    </row>
    <row r="80" spans="1:33">
      <c r="A80" s="70">
        <v>45169</v>
      </c>
      <c r="B80" s="70">
        <v>45169</v>
      </c>
      <c r="C80" s="71">
        <v>990100</v>
      </c>
      <c r="D80" s="1" t="s">
        <v>1751</v>
      </c>
      <c r="E80" s="71">
        <v>1047901</v>
      </c>
      <c r="G80" s="1" t="s">
        <v>1752</v>
      </c>
      <c r="H80" s="72" t="s">
        <v>1753</v>
      </c>
      <c r="I80" s="1" t="s">
        <v>1754</v>
      </c>
      <c r="J80" s="73">
        <v>1</v>
      </c>
      <c r="K80" s="73">
        <v>1</v>
      </c>
      <c r="L80" s="73">
        <v>1</v>
      </c>
      <c r="M80" s="1">
        <v>1</v>
      </c>
      <c r="N80" s="1" t="s">
        <v>1369</v>
      </c>
      <c r="O80" s="1" t="s">
        <v>1467</v>
      </c>
      <c r="P80" s="1">
        <v>20107010</v>
      </c>
      <c r="Q80" s="73">
        <v>337717788</v>
      </c>
      <c r="R80" s="74">
        <v>28.3</v>
      </c>
      <c r="S80" s="1" t="s">
        <v>1669</v>
      </c>
      <c r="T80" s="75">
        <v>0.78917255257862096</v>
      </c>
      <c r="U80" s="76">
        <v>12110676390.3169</v>
      </c>
      <c r="V80" s="77">
        <v>12110676390.3169</v>
      </c>
      <c r="W80" s="77">
        <v>12110676390.3169</v>
      </c>
      <c r="X80" s="76">
        <v>2.1186064105099999E-2</v>
      </c>
      <c r="Y80" s="71">
        <v>0</v>
      </c>
      <c r="Z80" s="71">
        <v>1</v>
      </c>
      <c r="AA80" s="71">
        <v>0</v>
      </c>
      <c r="AB80" s="71">
        <v>0</v>
      </c>
      <c r="AC80" s="73">
        <v>0.35</v>
      </c>
      <c r="AD80" s="73">
        <v>0.65</v>
      </c>
      <c r="AE80" s="1" t="s">
        <v>1670</v>
      </c>
      <c r="AF80" s="1" t="s">
        <v>1450</v>
      </c>
      <c r="AG80" s="1" t="s">
        <v>1451</v>
      </c>
    </row>
    <row r="81" spans="1:33">
      <c r="A81" s="70">
        <v>45169</v>
      </c>
      <c r="B81" s="70">
        <v>45169</v>
      </c>
      <c r="C81" s="71">
        <v>990100</v>
      </c>
      <c r="D81" s="1" t="s">
        <v>1755</v>
      </c>
      <c r="E81" s="71">
        <v>1049201</v>
      </c>
      <c r="F81" s="1">
        <v>124765108</v>
      </c>
      <c r="G81" s="1" t="s">
        <v>1756</v>
      </c>
      <c r="H81" s="72">
        <v>2162760</v>
      </c>
      <c r="I81" s="1" t="s">
        <v>1757</v>
      </c>
      <c r="J81" s="73">
        <v>1</v>
      </c>
      <c r="K81" s="73">
        <v>1</v>
      </c>
      <c r="L81" s="73">
        <v>1</v>
      </c>
      <c r="M81" s="1">
        <v>1</v>
      </c>
      <c r="N81" s="1" t="s">
        <v>963</v>
      </c>
      <c r="O81" s="1" t="s">
        <v>1467</v>
      </c>
      <c r="P81" s="1">
        <v>20101010</v>
      </c>
      <c r="Q81" s="73">
        <v>317859865</v>
      </c>
      <c r="R81" s="74">
        <v>32.590000000000003</v>
      </c>
      <c r="S81" s="1" t="s">
        <v>1493</v>
      </c>
      <c r="T81" s="75">
        <v>1.3529500000000001</v>
      </c>
      <c r="U81" s="76">
        <v>7656641413.4668703</v>
      </c>
      <c r="V81" s="77">
        <v>7656641413.4668703</v>
      </c>
      <c r="W81" s="77">
        <v>7656641413.4668703</v>
      </c>
      <c r="X81" s="76">
        <v>1.33943052054E-2</v>
      </c>
      <c r="Y81" s="71">
        <v>0</v>
      </c>
      <c r="Z81" s="71">
        <v>1</v>
      </c>
      <c r="AA81" s="71">
        <v>0</v>
      </c>
      <c r="AB81" s="71">
        <v>0</v>
      </c>
      <c r="AC81" s="73">
        <v>0</v>
      </c>
      <c r="AD81" s="73">
        <v>1</v>
      </c>
      <c r="AE81" s="1" t="s">
        <v>1494</v>
      </c>
      <c r="AF81" s="1" t="s">
        <v>1450</v>
      </c>
      <c r="AG81" s="1" t="s">
        <v>1451</v>
      </c>
    </row>
    <row r="82" spans="1:33">
      <c r="A82" s="70">
        <v>45169</v>
      </c>
      <c r="B82" s="70">
        <v>45169</v>
      </c>
      <c r="C82" s="71">
        <v>990100</v>
      </c>
      <c r="D82" s="1" t="s">
        <v>1758</v>
      </c>
      <c r="E82" s="71">
        <v>1049901</v>
      </c>
      <c r="G82" s="1" t="s">
        <v>1759</v>
      </c>
      <c r="H82" s="72" t="s">
        <v>1760</v>
      </c>
      <c r="I82" s="1" t="s">
        <v>1761</v>
      </c>
      <c r="J82" s="73">
        <v>1</v>
      </c>
      <c r="K82" s="73">
        <v>1</v>
      </c>
      <c r="L82" s="73">
        <v>1</v>
      </c>
      <c r="M82" s="1">
        <v>1</v>
      </c>
      <c r="N82" s="1" t="s">
        <v>908</v>
      </c>
      <c r="O82" s="1" t="s">
        <v>1541</v>
      </c>
      <c r="P82" s="1">
        <v>10102030</v>
      </c>
      <c r="Q82" s="73">
        <v>238302099</v>
      </c>
      <c r="R82" s="74">
        <v>35.299999999999997</v>
      </c>
      <c r="S82" s="1" t="s">
        <v>1578</v>
      </c>
      <c r="T82" s="75">
        <v>1.54404385084536</v>
      </c>
      <c r="U82" s="76">
        <v>5448073310.9324598</v>
      </c>
      <c r="V82" s="77">
        <v>5448073310.9324598</v>
      </c>
      <c r="W82" s="77">
        <v>5448073310.9324598</v>
      </c>
      <c r="X82" s="76">
        <v>9.5307005731999992E-3</v>
      </c>
      <c r="Y82" s="71">
        <v>0</v>
      </c>
      <c r="Z82" s="71">
        <v>1</v>
      </c>
      <c r="AA82" s="71">
        <v>0</v>
      </c>
      <c r="AB82" s="71">
        <v>0</v>
      </c>
      <c r="AC82" s="73">
        <v>1</v>
      </c>
      <c r="AD82" s="73">
        <v>0</v>
      </c>
      <c r="AE82" s="1" t="s">
        <v>1579</v>
      </c>
      <c r="AF82" s="1" t="s">
        <v>1450</v>
      </c>
      <c r="AG82" s="1" t="s">
        <v>1451</v>
      </c>
    </row>
    <row r="83" spans="1:33">
      <c r="A83" s="70">
        <v>45169</v>
      </c>
      <c r="B83" s="70">
        <v>45169</v>
      </c>
      <c r="C83" s="71">
        <v>990100</v>
      </c>
      <c r="D83" s="1" t="s">
        <v>1762</v>
      </c>
      <c r="E83" s="71">
        <v>1050301</v>
      </c>
      <c r="F83" s="1">
        <v>134429109</v>
      </c>
      <c r="G83" s="1" t="s">
        <v>1763</v>
      </c>
      <c r="H83" s="72">
        <v>2162845</v>
      </c>
      <c r="I83" s="1" t="s">
        <v>1764</v>
      </c>
      <c r="J83" s="73">
        <v>0.65</v>
      </c>
      <c r="K83" s="73">
        <v>0.65</v>
      </c>
      <c r="L83" s="73">
        <v>0.65</v>
      </c>
      <c r="M83" s="1">
        <v>1</v>
      </c>
      <c r="N83" s="1" t="s">
        <v>1375</v>
      </c>
      <c r="O83" s="1" t="s">
        <v>1499</v>
      </c>
      <c r="P83" s="1">
        <v>30202030</v>
      </c>
      <c r="Q83" s="73">
        <v>299475991</v>
      </c>
      <c r="R83" s="74">
        <v>41.7</v>
      </c>
      <c r="S83" s="1" t="s">
        <v>1448</v>
      </c>
      <c r="T83" s="75">
        <v>1</v>
      </c>
      <c r="U83" s="76">
        <v>8117296736.0550003</v>
      </c>
      <c r="V83" s="77">
        <v>8117296736.0550003</v>
      </c>
      <c r="W83" s="77">
        <v>12488148824.700001</v>
      </c>
      <c r="X83" s="76">
        <v>1.4200162193E-2</v>
      </c>
      <c r="Y83" s="71">
        <v>0</v>
      </c>
      <c r="Z83" s="71">
        <v>1</v>
      </c>
      <c r="AA83" s="71">
        <v>0</v>
      </c>
      <c r="AB83" s="71">
        <v>0</v>
      </c>
      <c r="AC83" s="73">
        <v>1</v>
      </c>
      <c r="AD83" s="73">
        <v>0</v>
      </c>
      <c r="AE83" s="1" t="s">
        <v>1449</v>
      </c>
      <c r="AF83" s="1" t="s">
        <v>1450</v>
      </c>
      <c r="AG83" s="1" t="s">
        <v>1451</v>
      </c>
    </row>
    <row r="84" spans="1:33">
      <c r="A84" s="70">
        <v>45169</v>
      </c>
      <c r="B84" s="70">
        <v>45169</v>
      </c>
      <c r="C84" s="71">
        <v>990100</v>
      </c>
      <c r="D84" s="1" t="s">
        <v>1765</v>
      </c>
      <c r="E84" s="71">
        <v>1050801</v>
      </c>
      <c r="F84" s="1">
        <v>136069101</v>
      </c>
      <c r="G84" s="1" t="s">
        <v>1766</v>
      </c>
      <c r="H84" s="72">
        <v>2170525</v>
      </c>
      <c r="I84" s="1" t="s">
        <v>1767</v>
      </c>
      <c r="J84" s="73">
        <v>1</v>
      </c>
      <c r="K84" s="73">
        <v>1</v>
      </c>
      <c r="L84" s="73">
        <v>1</v>
      </c>
      <c r="M84" s="1">
        <v>1</v>
      </c>
      <c r="N84" s="1" t="s">
        <v>963</v>
      </c>
      <c r="O84" s="1" t="s">
        <v>1484</v>
      </c>
      <c r="P84" s="1">
        <v>40101010</v>
      </c>
      <c r="Q84" s="73">
        <v>906003982</v>
      </c>
      <c r="R84" s="74">
        <v>53.54</v>
      </c>
      <c r="S84" s="1" t="s">
        <v>1493</v>
      </c>
      <c r="T84" s="75">
        <v>1.3529500000000001</v>
      </c>
      <c r="U84" s="76">
        <v>35853101146.590797</v>
      </c>
      <c r="V84" s="77">
        <v>35853101146.590797</v>
      </c>
      <c r="W84" s="77">
        <v>35853101146.590797</v>
      </c>
      <c r="X84" s="76">
        <v>6.2720369595899994E-2</v>
      </c>
      <c r="Y84" s="71">
        <v>1</v>
      </c>
      <c r="Z84" s="71">
        <v>0</v>
      </c>
      <c r="AA84" s="71">
        <v>0</v>
      </c>
      <c r="AB84" s="71">
        <v>0</v>
      </c>
      <c r="AC84" s="73">
        <v>1</v>
      </c>
      <c r="AD84" s="73">
        <v>0</v>
      </c>
      <c r="AE84" s="1" t="s">
        <v>1494</v>
      </c>
      <c r="AF84" s="1" t="s">
        <v>1450</v>
      </c>
      <c r="AG84" s="1" t="s">
        <v>1451</v>
      </c>
    </row>
    <row r="85" spans="1:33">
      <c r="A85" s="70">
        <v>45169</v>
      </c>
      <c r="B85" s="70">
        <v>45169</v>
      </c>
      <c r="C85" s="71">
        <v>990100</v>
      </c>
      <c r="D85" s="1" t="s">
        <v>1768</v>
      </c>
      <c r="E85" s="71">
        <v>1051301</v>
      </c>
      <c r="F85" s="1">
        <v>136681202</v>
      </c>
      <c r="G85" s="1" t="s">
        <v>1769</v>
      </c>
      <c r="H85" s="72">
        <v>2172286</v>
      </c>
      <c r="I85" s="1" t="s">
        <v>1770</v>
      </c>
      <c r="J85" s="73">
        <v>1</v>
      </c>
      <c r="K85" s="73">
        <v>1</v>
      </c>
      <c r="L85" s="73">
        <v>1</v>
      </c>
      <c r="M85" s="1">
        <v>1</v>
      </c>
      <c r="N85" s="1" t="s">
        <v>963</v>
      </c>
      <c r="O85" s="1" t="s">
        <v>1455</v>
      </c>
      <c r="P85" s="1">
        <v>25503030</v>
      </c>
      <c r="Q85" s="73">
        <v>53666997</v>
      </c>
      <c r="R85" s="74">
        <v>160.30000000000001</v>
      </c>
      <c r="S85" s="1" t="s">
        <v>1493</v>
      </c>
      <c r="T85" s="75">
        <v>1.3529500000000001</v>
      </c>
      <c r="U85" s="76">
        <v>6358564336.5238895</v>
      </c>
      <c r="V85" s="77">
        <v>6358564336.5238895</v>
      </c>
      <c r="W85" s="77">
        <v>7089516677.7634096</v>
      </c>
      <c r="X85" s="76">
        <v>1.1123487021499999E-2</v>
      </c>
      <c r="Y85" s="71">
        <v>0</v>
      </c>
      <c r="Z85" s="71">
        <v>1</v>
      </c>
      <c r="AA85" s="71">
        <v>0</v>
      </c>
      <c r="AB85" s="71">
        <v>0</v>
      </c>
      <c r="AC85" s="73">
        <v>1</v>
      </c>
      <c r="AD85" s="73">
        <v>0</v>
      </c>
      <c r="AE85" s="1" t="s">
        <v>1494</v>
      </c>
      <c r="AF85" s="1" t="s">
        <v>1450</v>
      </c>
      <c r="AG85" s="1" t="s">
        <v>1585</v>
      </c>
    </row>
    <row r="86" spans="1:33">
      <c r="A86" s="70">
        <v>45169</v>
      </c>
      <c r="B86" s="70">
        <v>45169</v>
      </c>
      <c r="C86" s="71">
        <v>990100</v>
      </c>
      <c r="D86" s="1" t="s">
        <v>1771</v>
      </c>
      <c r="E86" s="71">
        <v>1051401</v>
      </c>
      <c r="F86" s="1">
        <v>136717832</v>
      </c>
      <c r="G86" s="1" t="s">
        <v>1772</v>
      </c>
      <c r="H86" s="72">
        <v>2172639</v>
      </c>
      <c r="I86" s="1" t="s">
        <v>1773</v>
      </c>
      <c r="J86" s="73">
        <v>0.65</v>
      </c>
      <c r="K86" s="73">
        <v>0.65</v>
      </c>
      <c r="L86" s="73">
        <v>0.65</v>
      </c>
      <c r="M86" s="1">
        <v>1</v>
      </c>
      <c r="N86" s="1" t="s">
        <v>963</v>
      </c>
      <c r="O86" s="1" t="s">
        <v>1548</v>
      </c>
      <c r="P86" s="1">
        <v>55103010</v>
      </c>
      <c r="Q86" s="73">
        <v>201430327</v>
      </c>
      <c r="R86" s="74">
        <v>32.020000000000003</v>
      </c>
      <c r="S86" s="1" t="s">
        <v>1493</v>
      </c>
      <c r="T86" s="75">
        <v>1.3529500000000001</v>
      </c>
      <c r="U86" s="76">
        <v>3098687605.4924402</v>
      </c>
      <c r="V86" s="77">
        <v>3098687605.4924402</v>
      </c>
      <c r="W86" s="77">
        <v>6383850096.9289303</v>
      </c>
      <c r="X86" s="76">
        <v>5.4207537329999996E-3</v>
      </c>
      <c r="Y86" s="71">
        <v>0</v>
      </c>
      <c r="Z86" s="71">
        <v>1</v>
      </c>
      <c r="AA86" s="71">
        <v>0</v>
      </c>
      <c r="AB86" s="71">
        <v>0</v>
      </c>
      <c r="AC86" s="73">
        <v>1</v>
      </c>
      <c r="AD86" s="73">
        <v>0</v>
      </c>
      <c r="AE86" s="1" t="s">
        <v>1494</v>
      </c>
      <c r="AF86" s="1" t="s">
        <v>1450</v>
      </c>
      <c r="AG86" s="1" t="s">
        <v>1585</v>
      </c>
    </row>
    <row r="87" spans="1:33">
      <c r="A87" s="70">
        <v>45169</v>
      </c>
      <c r="B87" s="70">
        <v>45169</v>
      </c>
      <c r="C87" s="71">
        <v>990100</v>
      </c>
      <c r="D87" s="1" t="s">
        <v>1774</v>
      </c>
      <c r="E87" s="71">
        <v>1051701</v>
      </c>
      <c r="G87" s="1" t="s">
        <v>1775</v>
      </c>
      <c r="H87" s="72">
        <v>6172323</v>
      </c>
      <c r="I87" s="1" t="s">
        <v>1776</v>
      </c>
      <c r="J87" s="73">
        <v>0.75</v>
      </c>
      <c r="K87" s="73">
        <v>0.75</v>
      </c>
      <c r="L87" s="73">
        <v>0.75</v>
      </c>
      <c r="M87" s="1">
        <v>1</v>
      </c>
      <c r="N87" s="1" t="s">
        <v>1115</v>
      </c>
      <c r="O87" s="1" t="s">
        <v>1474</v>
      </c>
      <c r="P87" s="1">
        <v>45202030</v>
      </c>
      <c r="Q87" s="73">
        <v>1333763464</v>
      </c>
      <c r="R87" s="74">
        <v>3588</v>
      </c>
      <c r="S87" s="1" t="s">
        <v>1479</v>
      </c>
      <c r="T87" s="75">
        <v>145.58500000000001</v>
      </c>
      <c r="U87" s="76">
        <v>24653346715.829201</v>
      </c>
      <c r="V87" s="77">
        <v>24653346715.829201</v>
      </c>
      <c r="W87" s="77">
        <v>32871128954.438999</v>
      </c>
      <c r="X87" s="76">
        <v>4.3127845802500002E-2</v>
      </c>
      <c r="Y87" s="71">
        <v>1</v>
      </c>
      <c r="Z87" s="71">
        <v>0</v>
      </c>
      <c r="AA87" s="71">
        <v>0</v>
      </c>
      <c r="AB87" s="71">
        <v>0</v>
      </c>
      <c r="AC87" s="73">
        <v>1</v>
      </c>
      <c r="AD87" s="73">
        <v>0</v>
      </c>
      <c r="AE87" s="1" t="s">
        <v>1480</v>
      </c>
      <c r="AF87" s="1" t="s">
        <v>1450</v>
      </c>
      <c r="AG87" s="1" t="s">
        <v>1451</v>
      </c>
    </row>
    <row r="88" spans="1:33">
      <c r="A88" s="70">
        <v>45169</v>
      </c>
      <c r="B88" s="70">
        <v>45169</v>
      </c>
      <c r="C88" s="71">
        <v>990100</v>
      </c>
      <c r="D88" s="1" t="s">
        <v>1777</v>
      </c>
      <c r="E88" s="71">
        <v>1052001</v>
      </c>
      <c r="G88" s="1" t="s">
        <v>1778</v>
      </c>
      <c r="H88" s="72">
        <v>4163437</v>
      </c>
      <c r="I88" s="1" t="s">
        <v>1779</v>
      </c>
      <c r="J88" s="73">
        <v>0.95</v>
      </c>
      <c r="K88" s="73">
        <v>0.95</v>
      </c>
      <c r="L88" s="73">
        <v>0.95</v>
      </c>
      <c r="M88" s="1">
        <v>1</v>
      </c>
      <c r="N88" s="1" t="s">
        <v>1042</v>
      </c>
      <c r="O88" s="1" t="s">
        <v>1474</v>
      </c>
      <c r="P88" s="1">
        <v>45102010</v>
      </c>
      <c r="Q88" s="73">
        <v>173582113</v>
      </c>
      <c r="R88" s="74">
        <v>172.35</v>
      </c>
      <c r="S88" s="1" t="s">
        <v>1456</v>
      </c>
      <c r="T88" s="75">
        <v>0.92136177270005104</v>
      </c>
      <c r="U88" s="76">
        <v>30846768510.359001</v>
      </c>
      <c r="V88" s="77">
        <v>30846768510.359001</v>
      </c>
      <c r="W88" s="77">
        <v>32470282642.4832</v>
      </c>
      <c r="X88" s="76">
        <v>5.3962437277000001E-2</v>
      </c>
      <c r="Y88" s="71">
        <v>1</v>
      </c>
      <c r="Z88" s="71">
        <v>0</v>
      </c>
      <c r="AA88" s="71">
        <v>0</v>
      </c>
      <c r="AB88" s="71">
        <v>0</v>
      </c>
      <c r="AC88" s="73">
        <v>0</v>
      </c>
      <c r="AD88" s="73">
        <v>1</v>
      </c>
      <c r="AE88" s="1" t="s">
        <v>1457</v>
      </c>
      <c r="AF88" s="1" t="s">
        <v>1450</v>
      </c>
      <c r="AG88" s="1" t="s">
        <v>1451</v>
      </c>
    </row>
    <row r="89" spans="1:33">
      <c r="A89" s="70">
        <v>45169</v>
      </c>
      <c r="B89" s="70">
        <v>45169</v>
      </c>
      <c r="C89" s="71">
        <v>990100</v>
      </c>
      <c r="D89" s="1" t="s">
        <v>1780</v>
      </c>
      <c r="E89" s="71">
        <v>1052601</v>
      </c>
      <c r="F89" s="1" t="s">
        <v>1781</v>
      </c>
      <c r="G89" s="1" t="s">
        <v>1782</v>
      </c>
      <c r="H89" s="72">
        <v>2175672</v>
      </c>
      <c r="I89" s="1" t="s">
        <v>1783</v>
      </c>
      <c r="J89" s="73">
        <v>1</v>
      </c>
      <c r="K89" s="73">
        <v>1</v>
      </c>
      <c r="L89" s="73">
        <v>1</v>
      </c>
      <c r="M89" s="1">
        <v>1</v>
      </c>
      <c r="N89" s="1" t="s">
        <v>1375</v>
      </c>
      <c r="O89" s="1" t="s">
        <v>1447</v>
      </c>
      <c r="P89" s="1">
        <v>35102010</v>
      </c>
      <c r="Q89" s="73">
        <v>257639059</v>
      </c>
      <c r="R89" s="74">
        <v>87.33</v>
      </c>
      <c r="S89" s="1" t="s">
        <v>1448</v>
      </c>
      <c r="T89" s="75">
        <v>1</v>
      </c>
      <c r="U89" s="76">
        <v>22499619022.470001</v>
      </c>
      <c r="V89" s="77">
        <v>22499619022.470001</v>
      </c>
      <c r="W89" s="77">
        <v>22499619022.470001</v>
      </c>
      <c r="X89" s="76">
        <v>3.93601773829E-2</v>
      </c>
      <c r="Y89" s="71">
        <v>0</v>
      </c>
      <c r="Z89" s="71">
        <v>1</v>
      </c>
      <c r="AA89" s="71">
        <v>0</v>
      </c>
      <c r="AB89" s="71">
        <v>0</v>
      </c>
      <c r="AC89" s="73">
        <v>1</v>
      </c>
      <c r="AD89" s="73">
        <v>0</v>
      </c>
      <c r="AE89" s="1" t="s">
        <v>1449</v>
      </c>
      <c r="AF89" s="1" t="s">
        <v>1450</v>
      </c>
      <c r="AG89" s="1" t="s">
        <v>1451</v>
      </c>
    </row>
    <row r="90" spans="1:33">
      <c r="A90" s="70">
        <v>45169</v>
      </c>
      <c r="B90" s="70">
        <v>45169</v>
      </c>
      <c r="C90" s="71">
        <v>990100</v>
      </c>
      <c r="D90" s="1" t="s">
        <v>1784</v>
      </c>
      <c r="E90" s="71">
        <v>1052702</v>
      </c>
      <c r="G90" s="1" t="s">
        <v>1785</v>
      </c>
      <c r="H90" s="72">
        <v>4169219</v>
      </c>
      <c r="I90" s="1" t="s">
        <v>1786</v>
      </c>
      <c r="J90" s="73">
        <v>0.95</v>
      </c>
      <c r="K90" s="73">
        <v>0.95</v>
      </c>
      <c r="L90" s="73">
        <v>0.95</v>
      </c>
      <c r="M90" s="1">
        <v>1</v>
      </c>
      <c r="N90" s="1" t="s">
        <v>1009</v>
      </c>
      <c r="O90" s="1" t="s">
        <v>1499</v>
      </c>
      <c r="P90" s="1">
        <v>30201010</v>
      </c>
      <c r="Q90" s="73">
        <v>103657554</v>
      </c>
      <c r="R90" s="74">
        <v>996</v>
      </c>
      <c r="S90" s="1" t="s">
        <v>1787</v>
      </c>
      <c r="T90" s="75">
        <v>6.8669500000000001</v>
      </c>
      <c r="U90" s="76">
        <v>14283019039.7192</v>
      </c>
      <c r="V90" s="77">
        <v>14283019039.7192</v>
      </c>
      <c r="W90" s="77">
        <v>21561623979.2047</v>
      </c>
      <c r="X90" s="76">
        <v>2.4986296985999999E-2</v>
      </c>
      <c r="Y90" s="71">
        <v>1</v>
      </c>
      <c r="Z90" s="71">
        <v>0</v>
      </c>
      <c r="AA90" s="71">
        <v>0</v>
      </c>
      <c r="AB90" s="71">
        <v>0</v>
      </c>
      <c r="AC90" s="73">
        <v>0.35</v>
      </c>
      <c r="AD90" s="73">
        <v>0.65</v>
      </c>
      <c r="AE90" s="1" t="s">
        <v>1788</v>
      </c>
      <c r="AF90" s="1" t="s">
        <v>1450</v>
      </c>
      <c r="AG90" s="1" t="s">
        <v>1619</v>
      </c>
    </row>
    <row r="91" spans="1:33">
      <c r="A91" s="70">
        <v>45169</v>
      </c>
      <c r="B91" s="70">
        <v>45169</v>
      </c>
      <c r="C91" s="71">
        <v>990100</v>
      </c>
      <c r="D91" s="1" t="s">
        <v>1789</v>
      </c>
      <c r="E91" s="71">
        <v>1053001</v>
      </c>
      <c r="F91" s="1">
        <v>143658300</v>
      </c>
      <c r="G91" s="1" t="s">
        <v>1790</v>
      </c>
      <c r="H91" s="72">
        <v>2523044</v>
      </c>
      <c r="I91" s="1" t="s">
        <v>1791</v>
      </c>
      <c r="J91" s="73">
        <v>0.9</v>
      </c>
      <c r="K91" s="73">
        <v>0.9</v>
      </c>
      <c r="L91" s="73">
        <v>0.9</v>
      </c>
      <c r="M91" s="1">
        <v>1</v>
      </c>
      <c r="N91" s="1" t="s">
        <v>1375</v>
      </c>
      <c r="O91" s="1" t="s">
        <v>1455</v>
      </c>
      <c r="P91" s="1">
        <v>25301020</v>
      </c>
      <c r="Q91" s="73">
        <v>1116014127</v>
      </c>
      <c r="R91" s="74">
        <v>15.82</v>
      </c>
      <c r="S91" s="1" t="s">
        <v>1448</v>
      </c>
      <c r="T91" s="75">
        <v>1</v>
      </c>
      <c r="U91" s="76">
        <v>15889809140.226</v>
      </c>
      <c r="V91" s="77">
        <v>15889809140.226</v>
      </c>
      <c r="W91" s="77">
        <v>17655343489.139999</v>
      </c>
      <c r="X91" s="76">
        <v>2.7797168730500001E-2</v>
      </c>
      <c r="Y91" s="71">
        <v>0</v>
      </c>
      <c r="Z91" s="71">
        <v>1</v>
      </c>
      <c r="AA91" s="71">
        <v>0</v>
      </c>
      <c r="AB91" s="71">
        <v>0</v>
      </c>
      <c r="AC91" s="73">
        <v>1</v>
      </c>
      <c r="AD91" s="73">
        <v>0</v>
      </c>
      <c r="AE91" s="1" t="s">
        <v>1449</v>
      </c>
      <c r="AF91" s="1" t="s">
        <v>1450</v>
      </c>
      <c r="AG91" s="1" t="s">
        <v>1451</v>
      </c>
    </row>
    <row r="92" spans="1:33">
      <c r="A92" s="70">
        <v>45169</v>
      </c>
      <c r="B92" s="70">
        <v>45169</v>
      </c>
      <c r="C92" s="71">
        <v>990100</v>
      </c>
      <c r="D92" s="1" t="s">
        <v>1792</v>
      </c>
      <c r="E92" s="71">
        <v>1053301</v>
      </c>
      <c r="G92" s="1" t="s">
        <v>1793</v>
      </c>
      <c r="H92" s="72">
        <v>5641567</v>
      </c>
      <c r="I92" s="1" t="s">
        <v>1794</v>
      </c>
      <c r="J92" s="73">
        <v>0.8</v>
      </c>
      <c r="K92" s="73">
        <v>0.8</v>
      </c>
      <c r="L92" s="73">
        <v>0.8</v>
      </c>
      <c r="M92" s="1">
        <v>1</v>
      </c>
      <c r="N92" s="1" t="s">
        <v>1042</v>
      </c>
      <c r="O92" s="1" t="s">
        <v>1499</v>
      </c>
      <c r="P92" s="1">
        <v>30101040</v>
      </c>
      <c r="Q92" s="73">
        <v>742157461</v>
      </c>
      <c r="R92" s="74">
        <v>17.670000000000002</v>
      </c>
      <c r="S92" s="1" t="s">
        <v>1456</v>
      </c>
      <c r="T92" s="75">
        <v>0.92136177270005104</v>
      </c>
      <c r="U92" s="76">
        <v>11386556485.7892</v>
      </c>
      <c r="V92" s="77">
        <v>11386556485.7892</v>
      </c>
      <c r="W92" s="77">
        <v>14233195607.2365</v>
      </c>
      <c r="X92" s="76">
        <v>1.99193098609E-2</v>
      </c>
      <c r="Y92" s="71">
        <v>0</v>
      </c>
      <c r="Z92" s="71">
        <v>1</v>
      </c>
      <c r="AA92" s="71">
        <v>0</v>
      </c>
      <c r="AB92" s="71">
        <v>0</v>
      </c>
      <c r="AC92" s="73">
        <v>0.5</v>
      </c>
      <c r="AD92" s="73">
        <v>0.5</v>
      </c>
      <c r="AE92" s="1" t="s">
        <v>1457</v>
      </c>
      <c r="AF92" s="1" t="s">
        <v>1450</v>
      </c>
      <c r="AG92" s="1" t="s">
        <v>1451</v>
      </c>
    </row>
    <row r="93" spans="1:33">
      <c r="A93" s="70">
        <v>45169</v>
      </c>
      <c r="B93" s="70">
        <v>45169</v>
      </c>
      <c r="C93" s="71">
        <v>990100</v>
      </c>
      <c r="D93" s="1" t="s">
        <v>1795</v>
      </c>
      <c r="E93" s="71">
        <v>1054301</v>
      </c>
      <c r="G93" s="1" t="s">
        <v>1796</v>
      </c>
      <c r="H93" s="72">
        <v>5650422</v>
      </c>
      <c r="I93" s="1" t="s">
        <v>1797</v>
      </c>
      <c r="J93" s="73">
        <v>0.13</v>
      </c>
      <c r="K93" s="73">
        <v>0.13</v>
      </c>
      <c r="L93" s="73">
        <v>0.13</v>
      </c>
      <c r="M93" s="1">
        <v>1</v>
      </c>
      <c r="N93" s="1" t="s">
        <v>1311</v>
      </c>
      <c r="O93" s="1" t="s">
        <v>1548</v>
      </c>
      <c r="P93" s="1">
        <v>55102010</v>
      </c>
      <c r="Q93" s="73">
        <v>969613801</v>
      </c>
      <c r="R93" s="74">
        <v>26.74</v>
      </c>
      <c r="S93" s="1" t="s">
        <v>1456</v>
      </c>
      <c r="T93" s="75">
        <v>0.92136177270005104</v>
      </c>
      <c r="U93" s="76">
        <v>3658249772.1375399</v>
      </c>
      <c r="V93" s="77">
        <v>3658249772.1375399</v>
      </c>
      <c r="W93" s="77">
        <v>28140382862.5965</v>
      </c>
      <c r="X93" s="76">
        <v>6.3996354692999998E-3</v>
      </c>
      <c r="Y93" s="71">
        <v>1</v>
      </c>
      <c r="Z93" s="71">
        <v>0</v>
      </c>
      <c r="AA93" s="71">
        <v>0</v>
      </c>
      <c r="AB93" s="71">
        <v>0</v>
      </c>
      <c r="AC93" s="73">
        <v>1</v>
      </c>
      <c r="AD93" s="73">
        <v>0</v>
      </c>
      <c r="AE93" s="1" t="s">
        <v>1647</v>
      </c>
      <c r="AF93" s="1" t="s">
        <v>1450</v>
      </c>
      <c r="AG93" s="1" t="s">
        <v>1451</v>
      </c>
    </row>
    <row r="94" spans="1:33">
      <c r="A94" s="70">
        <v>45169</v>
      </c>
      <c r="B94" s="70">
        <v>45169</v>
      </c>
      <c r="C94" s="71">
        <v>990100</v>
      </c>
      <c r="D94" s="1" t="s">
        <v>1798</v>
      </c>
      <c r="E94" s="71">
        <v>1054501</v>
      </c>
      <c r="F94" s="1">
        <v>149123101</v>
      </c>
      <c r="G94" s="1" t="s">
        <v>1799</v>
      </c>
      <c r="H94" s="72">
        <v>2180201</v>
      </c>
      <c r="I94" s="1" t="s">
        <v>1800</v>
      </c>
      <c r="J94" s="73">
        <v>1</v>
      </c>
      <c r="K94" s="73">
        <v>1</v>
      </c>
      <c r="L94" s="73">
        <v>1</v>
      </c>
      <c r="M94" s="1">
        <v>1</v>
      </c>
      <c r="N94" s="1" t="s">
        <v>1375</v>
      </c>
      <c r="O94" s="1" t="s">
        <v>1467</v>
      </c>
      <c r="P94" s="1">
        <v>20106010</v>
      </c>
      <c r="Q94" s="73">
        <v>516345490</v>
      </c>
      <c r="R94" s="74">
        <v>281.13</v>
      </c>
      <c r="S94" s="1" t="s">
        <v>1448</v>
      </c>
      <c r="T94" s="75">
        <v>1</v>
      </c>
      <c r="U94" s="76">
        <v>145160207603.70001</v>
      </c>
      <c r="V94" s="77">
        <v>145160207603.70001</v>
      </c>
      <c r="W94" s="77">
        <v>145160207603.70001</v>
      </c>
      <c r="X94" s="76">
        <v>0.25393903401259998</v>
      </c>
      <c r="Y94" s="71">
        <v>1</v>
      </c>
      <c r="Z94" s="71">
        <v>0</v>
      </c>
      <c r="AA94" s="71">
        <v>0</v>
      </c>
      <c r="AB94" s="71">
        <v>0</v>
      </c>
      <c r="AC94" s="73">
        <v>1</v>
      </c>
      <c r="AD94" s="73">
        <v>0</v>
      </c>
      <c r="AE94" s="1" t="s">
        <v>1449</v>
      </c>
      <c r="AF94" s="1" t="s">
        <v>1450</v>
      </c>
      <c r="AG94" s="1" t="s">
        <v>1451</v>
      </c>
    </row>
    <row r="95" spans="1:33">
      <c r="A95" s="70">
        <v>45169</v>
      </c>
      <c r="B95" s="70">
        <v>45169</v>
      </c>
      <c r="C95" s="71">
        <v>990100</v>
      </c>
      <c r="D95" s="1" t="s">
        <v>1801</v>
      </c>
      <c r="E95" s="71">
        <v>1055201</v>
      </c>
      <c r="F95" s="1">
        <v>124900309</v>
      </c>
      <c r="G95" s="1" t="s">
        <v>1802</v>
      </c>
      <c r="H95" s="72">
        <v>2159795</v>
      </c>
      <c r="I95" s="1" t="s">
        <v>1803</v>
      </c>
      <c r="J95" s="73">
        <v>0.9</v>
      </c>
      <c r="K95" s="73">
        <v>0.9</v>
      </c>
      <c r="L95" s="73">
        <v>0.9</v>
      </c>
      <c r="M95" s="1">
        <v>1</v>
      </c>
      <c r="N95" s="1" t="s">
        <v>963</v>
      </c>
      <c r="O95" s="1" t="s">
        <v>1462</v>
      </c>
      <c r="P95" s="1">
        <v>15103010</v>
      </c>
      <c r="Q95" s="73">
        <v>165336489</v>
      </c>
      <c r="R95" s="74">
        <v>60.39</v>
      </c>
      <c r="S95" s="1" t="s">
        <v>1493</v>
      </c>
      <c r="T95" s="75">
        <v>1.3529500000000001</v>
      </c>
      <c r="U95" s="76">
        <v>6641933193.1253901</v>
      </c>
      <c r="V95" s="77">
        <v>6641933193.1253901</v>
      </c>
      <c r="W95" s="77">
        <v>7910251741.52777</v>
      </c>
      <c r="X95" s="76">
        <v>1.16192042357E-2</v>
      </c>
      <c r="Y95" s="71">
        <v>0</v>
      </c>
      <c r="Z95" s="71">
        <v>1</v>
      </c>
      <c r="AA95" s="71">
        <v>0</v>
      </c>
      <c r="AB95" s="71">
        <v>0</v>
      </c>
      <c r="AC95" s="73">
        <v>0</v>
      </c>
      <c r="AD95" s="73">
        <v>1</v>
      </c>
      <c r="AE95" s="1" t="s">
        <v>1494</v>
      </c>
      <c r="AF95" s="1" t="s">
        <v>1450</v>
      </c>
      <c r="AG95" s="1" t="s">
        <v>1619</v>
      </c>
    </row>
    <row r="96" spans="1:33">
      <c r="A96" s="70">
        <v>45169</v>
      </c>
      <c r="B96" s="70">
        <v>45169</v>
      </c>
      <c r="C96" s="71">
        <v>990100</v>
      </c>
      <c r="D96" s="1" t="s">
        <v>1804</v>
      </c>
      <c r="E96" s="71">
        <v>1060001</v>
      </c>
      <c r="F96" s="1" t="s">
        <v>1805</v>
      </c>
      <c r="G96" s="1" t="s">
        <v>1806</v>
      </c>
      <c r="H96" s="72">
        <v>2190385</v>
      </c>
      <c r="I96" s="1" t="s">
        <v>1807</v>
      </c>
      <c r="J96" s="73">
        <v>1</v>
      </c>
      <c r="K96" s="73">
        <v>1</v>
      </c>
      <c r="L96" s="73">
        <v>1</v>
      </c>
      <c r="M96" s="1">
        <v>1</v>
      </c>
      <c r="N96" s="1" t="s">
        <v>1375</v>
      </c>
      <c r="O96" s="1" t="s">
        <v>1484</v>
      </c>
      <c r="P96" s="1">
        <v>40101010</v>
      </c>
      <c r="Q96" s="73">
        <v>2931461005</v>
      </c>
      <c r="R96" s="74">
        <v>146.33000000000001</v>
      </c>
      <c r="S96" s="1" t="s">
        <v>1448</v>
      </c>
      <c r="T96" s="75">
        <v>1</v>
      </c>
      <c r="U96" s="76">
        <v>428960688861.65002</v>
      </c>
      <c r="V96" s="77">
        <v>428960688861.65002</v>
      </c>
      <c r="W96" s="77">
        <v>428960688861.65002</v>
      </c>
      <c r="X96" s="76">
        <v>0.75041131972130004</v>
      </c>
      <c r="Y96" s="71">
        <v>1</v>
      </c>
      <c r="Z96" s="71">
        <v>0</v>
      </c>
      <c r="AA96" s="71">
        <v>0</v>
      </c>
      <c r="AB96" s="71">
        <v>0</v>
      </c>
      <c r="AC96" s="73">
        <v>1</v>
      </c>
      <c r="AD96" s="73">
        <v>0</v>
      </c>
      <c r="AE96" s="1" t="s">
        <v>1449</v>
      </c>
      <c r="AF96" s="1" t="s">
        <v>1450</v>
      </c>
      <c r="AG96" s="1" t="s">
        <v>1451</v>
      </c>
    </row>
    <row r="97" spans="1:33">
      <c r="A97" s="70">
        <v>45169</v>
      </c>
      <c r="B97" s="70">
        <v>45169</v>
      </c>
      <c r="C97" s="71">
        <v>990100</v>
      </c>
      <c r="D97" s="1" t="s">
        <v>1808</v>
      </c>
      <c r="E97" s="71">
        <v>1060401</v>
      </c>
      <c r="G97" s="1" t="s">
        <v>1809</v>
      </c>
      <c r="H97" s="72" t="s">
        <v>1810</v>
      </c>
      <c r="I97" s="1" t="s">
        <v>1811</v>
      </c>
      <c r="J97" s="73">
        <v>0.7</v>
      </c>
      <c r="K97" s="73">
        <v>0.7</v>
      </c>
      <c r="L97" s="73">
        <v>0.7</v>
      </c>
      <c r="M97" s="1">
        <v>1</v>
      </c>
      <c r="N97" s="1" t="s">
        <v>1091</v>
      </c>
      <c r="O97" s="1" t="s">
        <v>1467</v>
      </c>
      <c r="P97" s="1">
        <v>20105010</v>
      </c>
      <c r="Q97" s="73">
        <v>3830044500</v>
      </c>
      <c r="R97" s="74">
        <v>42.75</v>
      </c>
      <c r="S97" s="1" t="s">
        <v>1565</v>
      </c>
      <c r="T97" s="75">
        <v>7.8417500000000002</v>
      </c>
      <c r="U97" s="76">
        <v>14615880595.8491</v>
      </c>
      <c r="V97" s="77">
        <v>14615880595.8491</v>
      </c>
      <c r="W97" s="77">
        <v>20879829422.641602</v>
      </c>
      <c r="X97" s="76">
        <v>2.5568595285299998E-2</v>
      </c>
      <c r="Y97" s="71">
        <v>1</v>
      </c>
      <c r="Z97" s="71">
        <v>0</v>
      </c>
      <c r="AA97" s="71">
        <v>0</v>
      </c>
      <c r="AB97" s="71">
        <v>0</v>
      </c>
      <c r="AC97" s="73">
        <v>1</v>
      </c>
      <c r="AD97" s="73">
        <v>0</v>
      </c>
      <c r="AE97" s="1" t="s">
        <v>1566</v>
      </c>
      <c r="AF97" s="1" t="s">
        <v>1450</v>
      </c>
      <c r="AG97" s="1" t="s">
        <v>1451</v>
      </c>
    </row>
    <row r="98" spans="1:33">
      <c r="A98" s="70">
        <v>45169</v>
      </c>
      <c r="B98" s="70">
        <v>45169</v>
      </c>
      <c r="C98" s="71">
        <v>990100</v>
      </c>
      <c r="D98" s="1" t="s">
        <v>1812</v>
      </c>
      <c r="E98" s="71">
        <v>1060601</v>
      </c>
      <c r="F98" s="1">
        <v>166764100</v>
      </c>
      <c r="G98" s="1" t="s">
        <v>1813</v>
      </c>
      <c r="H98" s="72">
        <v>2838555</v>
      </c>
      <c r="I98" s="1" t="s">
        <v>1814</v>
      </c>
      <c r="J98" s="73">
        <v>0.95</v>
      </c>
      <c r="K98" s="73">
        <v>0.95</v>
      </c>
      <c r="L98" s="73">
        <v>0.95</v>
      </c>
      <c r="M98" s="1">
        <v>1</v>
      </c>
      <c r="N98" s="1" t="s">
        <v>1375</v>
      </c>
      <c r="O98" s="1" t="s">
        <v>1541</v>
      </c>
      <c r="P98" s="1">
        <v>10102010</v>
      </c>
      <c r="Q98" s="73">
        <v>1909800913</v>
      </c>
      <c r="R98" s="74">
        <v>161.1</v>
      </c>
      <c r="S98" s="1" t="s">
        <v>1448</v>
      </c>
      <c r="T98" s="75">
        <v>1</v>
      </c>
      <c r="U98" s="76">
        <v>292285480730.08502</v>
      </c>
      <c r="V98" s="77">
        <v>292285480730.08502</v>
      </c>
      <c r="W98" s="77">
        <v>307668927084.29999</v>
      </c>
      <c r="X98" s="76">
        <v>0.51131569634520002</v>
      </c>
      <c r="Y98" s="71">
        <v>1</v>
      </c>
      <c r="Z98" s="71">
        <v>0</v>
      </c>
      <c r="AA98" s="71">
        <v>0</v>
      </c>
      <c r="AB98" s="71">
        <v>0</v>
      </c>
      <c r="AC98" s="73">
        <v>1</v>
      </c>
      <c r="AD98" s="73">
        <v>0</v>
      </c>
      <c r="AE98" s="1" t="s">
        <v>1449</v>
      </c>
      <c r="AF98" s="1" t="s">
        <v>1450</v>
      </c>
      <c r="AG98" s="1" t="s">
        <v>1451</v>
      </c>
    </row>
    <row r="99" spans="1:33">
      <c r="A99" s="70">
        <v>45169</v>
      </c>
      <c r="B99" s="70">
        <v>45169</v>
      </c>
      <c r="C99" s="71">
        <v>990100</v>
      </c>
      <c r="D99" s="1" t="s">
        <v>1815</v>
      </c>
      <c r="E99" s="71">
        <v>1060701</v>
      </c>
      <c r="G99" s="1" t="s">
        <v>1816</v>
      </c>
      <c r="H99" s="72">
        <v>6190563</v>
      </c>
      <c r="I99" s="1" t="s">
        <v>1817</v>
      </c>
      <c r="J99" s="73">
        <v>0.65</v>
      </c>
      <c r="K99" s="73">
        <v>0.65</v>
      </c>
      <c r="L99" s="73">
        <v>0.65</v>
      </c>
      <c r="M99" s="1">
        <v>1</v>
      </c>
      <c r="N99" s="1" t="s">
        <v>1115</v>
      </c>
      <c r="O99" s="1" t="s">
        <v>1484</v>
      </c>
      <c r="P99" s="1">
        <v>40101015</v>
      </c>
      <c r="Q99" s="73">
        <v>815521087</v>
      </c>
      <c r="R99" s="74">
        <v>1041.5</v>
      </c>
      <c r="S99" s="1" t="s">
        <v>1479</v>
      </c>
      <c r="T99" s="75">
        <v>145.58500000000001</v>
      </c>
      <c r="U99" s="76">
        <v>3792199662.5464501</v>
      </c>
      <c r="V99" s="77">
        <v>3792199662.5464501</v>
      </c>
      <c r="W99" s="77">
        <v>5834153326.9945402</v>
      </c>
      <c r="X99" s="76">
        <v>6.6339635013000003E-3</v>
      </c>
      <c r="Y99" s="71">
        <v>0</v>
      </c>
      <c r="Z99" s="71">
        <v>1</v>
      </c>
      <c r="AA99" s="71">
        <v>0</v>
      </c>
      <c r="AB99" s="71">
        <v>0</v>
      </c>
      <c r="AC99" s="73">
        <v>1</v>
      </c>
      <c r="AD99" s="73">
        <v>0</v>
      </c>
      <c r="AE99" s="1" t="s">
        <v>1480</v>
      </c>
      <c r="AF99" s="1" t="s">
        <v>1450</v>
      </c>
      <c r="AG99" s="1" t="s">
        <v>1451</v>
      </c>
    </row>
    <row r="100" spans="1:33">
      <c r="A100" s="70">
        <v>45169</v>
      </c>
      <c r="B100" s="70">
        <v>45169</v>
      </c>
      <c r="C100" s="71">
        <v>990100</v>
      </c>
      <c r="D100" s="1" t="s">
        <v>1818</v>
      </c>
      <c r="E100" s="71">
        <v>1061001</v>
      </c>
      <c r="G100" s="1" t="s">
        <v>1819</v>
      </c>
      <c r="H100" s="72">
        <v>6097017</v>
      </c>
      <c r="I100" s="1" t="s">
        <v>1820</v>
      </c>
      <c r="J100" s="73">
        <v>0.65</v>
      </c>
      <c r="K100" s="73">
        <v>0.65</v>
      </c>
      <c r="L100" s="73">
        <v>0.65</v>
      </c>
      <c r="M100" s="1">
        <v>1</v>
      </c>
      <c r="N100" s="1" t="s">
        <v>1091</v>
      </c>
      <c r="O100" s="1" t="s">
        <v>1548</v>
      </c>
      <c r="P100" s="1">
        <v>55101010</v>
      </c>
      <c r="Q100" s="73">
        <v>2526450570</v>
      </c>
      <c r="R100" s="74">
        <v>61.5</v>
      </c>
      <c r="S100" s="1" t="s">
        <v>1565</v>
      </c>
      <c r="T100" s="75">
        <v>7.8417500000000002</v>
      </c>
      <c r="U100" s="76">
        <v>12879122840.660601</v>
      </c>
      <c r="V100" s="77">
        <v>12879122840.660601</v>
      </c>
      <c r="W100" s="77">
        <v>19814035139.477798</v>
      </c>
      <c r="X100" s="76">
        <v>2.2530361915800001E-2</v>
      </c>
      <c r="Y100" s="71">
        <v>1</v>
      </c>
      <c r="Z100" s="71">
        <v>0</v>
      </c>
      <c r="AA100" s="71">
        <v>0</v>
      </c>
      <c r="AB100" s="71">
        <v>0</v>
      </c>
      <c r="AC100" s="73">
        <v>1</v>
      </c>
      <c r="AD100" s="73">
        <v>0</v>
      </c>
      <c r="AE100" s="1" t="s">
        <v>1566</v>
      </c>
      <c r="AF100" s="1" t="s">
        <v>1450</v>
      </c>
      <c r="AG100" s="1" t="s">
        <v>1451</v>
      </c>
    </row>
    <row r="101" spans="1:33">
      <c r="A101" s="70">
        <v>45169</v>
      </c>
      <c r="B101" s="70">
        <v>45169</v>
      </c>
      <c r="C101" s="71">
        <v>990100</v>
      </c>
      <c r="D101" s="1" t="s">
        <v>1821</v>
      </c>
      <c r="E101" s="71">
        <v>1062301</v>
      </c>
      <c r="G101" s="1" t="s">
        <v>1822</v>
      </c>
      <c r="H101" s="72">
        <v>6195609</v>
      </c>
      <c r="I101" s="1" t="s">
        <v>1823</v>
      </c>
      <c r="J101" s="73">
        <v>0.85</v>
      </c>
      <c r="K101" s="73">
        <v>0.85</v>
      </c>
      <c r="L101" s="73">
        <v>0.85</v>
      </c>
      <c r="M101" s="1">
        <v>1</v>
      </c>
      <c r="N101" s="1" t="s">
        <v>1115</v>
      </c>
      <c r="O101" s="1" t="s">
        <v>1548</v>
      </c>
      <c r="P101" s="1">
        <v>55101010</v>
      </c>
      <c r="Q101" s="73">
        <v>758000000</v>
      </c>
      <c r="R101" s="74">
        <v>1945</v>
      </c>
      <c r="S101" s="1" t="s">
        <v>1479</v>
      </c>
      <c r="T101" s="75">
        <v>145.58500000000001</v>
      </c>
      <c r="U101" s="76">
        <v>8607778960.7445793</v>
      </c>
      <c r="V101" s="77">
        <v>8607778960.7445793</v>
      </c>
      <c r="W101" s="77">
        <v>10126798777.3466</v>
      </c>
      <c r="X101" s="76">
        <v>1.50581974934E-2</v>
      </c>
      <c r="Y101" s="71">
        <v>0</v>
      </c>
      <c r="Z101" s="71">
        <v>1</v>
      </c>
      <c r="AA101" s="71">
        <v>0</v>
      </c>
      <c r="AB101" s="71">
        <v>0</v>
      </c>
      <c r="AC101" s="73">
        <v>1</v>
      </c>
      <c r="AD101" s="73">
        <v>0</v>
      </c>
      <c r="AE101" s="1" t="s">
        <v>1480</v>
      </c>
      <c r="AF101" s="1" t="s">
        <v>1450</v>
      </c>
      <c r="AG101" s="1" t="s">
        <v>1451</v>
      </c>
    </row>
    <row r="102" spans="1:33">
      <c r="A102" s="70">
        <v>45169</v>
      </c>
      <c r="B102" s="70">
        <v>45169</v>
      </c>
      <c r="C102" s="71">
        <v>990100</v>
      </c>
      <c r="D102" s="1" t="s">
        <v>1824</v>
      </c>
      <c r="E102" s="71">
        <v>1062401</v>
      </c>
      <c r="G102" s="1" t="s">
        <v>1825</v>
      </c>
      <c r="H102" s="72">
        <v>6196408</v>
      </c>
      <c r="I102" s="1" t="s">
        <v>1826</v>
      </c>
      <c r="J102" s="73">
        <v>0.4</v>
      </c>
      <c r="K102" s="73">
        <v>0.4</v>
      </c>
      <c r="L102" s="73">
        <v>0.4</v>
      </c>
      <c r="M102" s="1">
        <v>1</v>
      </c>
      <c r="N102" s="1" t="s">
        <v>1115</v>
      </c>
      <c r="O102" s="1" t="s">
        <v>1447</v>
      </c>
      <c r="P102" s="1">
        <v>35202010</v>
      </c>
      <c r="Q102" s="73">
        <v>1679057667</v>
      </c>
      <c r="R102" s="74">
        <v>4457</v>
      </c>
      <c r="S102" s="1" t="s">
        <v>1479</v>
      </c>
      <c r="T102" s="75">
        <v>145.58500000000001</v>
      </c>
      <c r="U102" s="76">
        <v>20561349100.028198</v>
      </c>
      <c r="V102" s="77">
        <v>20561349100.028198</v>
      </c>
      <c r="W102" s="77">
        <v>51403372750.070396</v>
      </c>
      <c r="X102" s="76">
        <v>3.5969424504499997E-2</v>
      </c>
      <c r="Y102" s="71">
        <v>1</v>
      </c>
      <c r="Z102" s="71">
        <v>0</v>
      </c>
      <c r="AA102" s="71">
        <v>0</v>
      </c>
      <c r="AB102" s="71">
        <v>0</v>
      </c>
      <c r="AC102" s="73">
        <v>0</v>
      </c>
      <c r="AD102" s="73">
        <v>1</v>
      </c>
      <c r="AE102" s="1" t="s">
        <v>1480</v>
      </c>
      <c r="AF102" s="1" t="s">
        <v>1450</v>
      </c>
      <c r="AG102" s="1" t="s">
        <v>1451</v>
      </c>
    </row>
    <row r="103" spans="1:33">
      <c r="A103" s="70">
        <v>45169</v>
      </c>
      <c r="B103" s="70">
        <v>45169</v>
      </c>
      <c r="C103" s="71">
        <v>990100</v>
      </c>
      <c r="D103" s="1" t="s">
        <v>1827</v>
      </c>
      <c r="E103" s="71">
        <v>1063301</v>
      </c>
      <c r="F103" s="1">
        <v>125523100</v>
      </c>
      <c r="G103" s="1" t="s">
        <v>1828</v>
      </c>
      <c r="H103" s="72" t="s">
        <v>1829</v>
      </c>
      <c r="I103" s="1" t="s">
        <v>1830</v>
      </c>
      <c r="J103" s="73">
        <v>1</v>
      </c>
      <c r="K103" s="73">
        <v>1</v>
      </c>
      <c r="L103" s="73">
        <v>1</v>
      </c>
      <c r="M103" s="1">
        <v>1</v>
      </c>
      <c r="N103" s="1" t="s">
        <v>1375</v>
      </c>
      <c r="O103" s="1" t="s">
        <v>1447</v>
      </c>
      <c r="P103" s="1">
        <v>35102015</v>
      </c>
      <c r="Q103" s="73">
        <v>297032506</v>
      </c>
      <c r="R103" s="74">
        <v>276.26</v>
      </c>
      <c r="S103" s="1" t="s">
        <v>1448</v>
      </c>
      <c r="T103" s="75">
        <v>1</v>
      </c>
      <c r="U103" s="76">
        <v>82058200107.559998</v>
      </c>
      <c r="V103" s="77">
        <v>82058200107.559998</v>
      </c>
      <c r="W103" s="77">
        <v>82058200107.559998</v>
      </c>
      <c r="X103" s="76">
        <v>0.14355022228280001</v>
      </c>
      <c r="Y103" s="71">
        <v>1</v>
      </c>
      <c r="Z103" s="71">
        <v>0</v>
      </c>
      <c r="AA103" s="71">
        <v>0</v>
      </c>
      <c r="AB103" s="71">
        <v>0</v>
      </c>
      <c r="AC103" s="73">
        <v>1</v>
      </c>
      <c r="AD103" s="73">
        <v>0</v>
      </c>
      <c r="AE103" s="1" t="s">
        <v>1449</v>
      </c>
      <c r="AF103" s="1" t="s">
        <v>1450</v>
      </c>
      <c r="AG103" s="1" t="s">
        <v>1451</v>
      </c>
    </row>
    <row r="104" spans="1:33">
      <c r="A104" s="70">
        <v>45169</v>
      </c>
      <c r="B104" s="70">
        <v>45169</v>
      </c>
      <c r="C104" s="71">
        <v>990100</v>
      </c>
      <c r="D104" s="1" t="s">
        <v>1831</v>
      </c>
      <c r="E104" s="71">
        <v>1064601</v>
      </c>
      <c r="G104" s="1" t="s">
        <v>1832</v>
      </c>
      <c r="H104" s="72">
        <v>6197928</v>
      </c>
      <c r="I104" s="1" t="s">
        <v>1833</v>
      </c>
      <c r="J104" s="73">
        <v>0.55000000000000004</v>
      </c>
      <c r="K104" s="73">
        <v>0.55000000000000004</v>
      </c>
      <c r="L104" s="73">
        <v>0.55000000000000004</v>
      </c>
      <c r="M104" s="1">
        <v>1</v>
      </c>
      <c r="N104" s="1" t="s">
        <v>1293</v>
      </c>
      <c r="O104" s="1" t="s">
        <v>1564</v>
      </c>
      <c r="P104" s="1">
        <v>60201010</v>
      </c>
      <c r="Q104" s="73">
        <v>909301000</v>
      </c>
      <c r="R104" s="74">
        <v>6.68</v>
      </c>
      <c r="S104" s="1" t="s">
        <v>1834</v>
      </c>
      <c r="T104" s="75">
        <v>1.3505</v>
      </c>
      <c r="U104" s="76">
        <v>2473729636.4309502</v>
      </c>
      <c r="V104" s="77">
        <v>2473729636.4309502</v>
      </c>
      <c r="W104" s="77">
        <v>4497690248.0562801</v>
      </c>
      <c r="X104" s="76">
        <v>4.3274704869000003E-3</v>
      </c>
      <c r="Y104" s="71">
        <v>0</v>
      </c>
      <c r="Z104" s="71">
        <v>1</v>
      </c>
      <c r="AA104" s="71">
        <v>0</v>
      </c>
      <c r="AB104" s="71">
        <v>0</v>
      </c>
      <c r="AC104" s="73">
        <v>1</v>
      </c>
      <c r="AD104" s="73">
        <v>0</v>
      </c>
      <c r="AE104" s="1" t="s">
        <v>1835</v>
      </c>
      <c r="AF104" s="1" t="s">
        <v>1450</v>
      </c>
      <c r="AG104" s="1" t="s">
        <v>1451</v>
      </c>
    </row>
    <row r="105" spans="1:33">
      <c r="A105" s="70">
        <v>45169</v>
      </c>
      <c r="B105" s="70">
        <v>45169</v>
      </c>
      <c r="C105" s="71">
        <v>990100</v>
      </c>
      <c r="D105" s="1" t="s">
        <v>1836</v>
      </c>
      <c r="E105" s="71">
        <v>1065001</v>
      </c>
      <c r="F105" s="1">
        <v>185899101</v>
      </c>
      <c r="G105" s="1" t="s">
        <v>1837</v>
      </c>
      <c r="H105" s="72" t="s">
        <v>1838</v>
      </c>
      <c r="I105" s="1" t="s">
        <v>1839</v>
      </c>
      <c r="J105" s="73">
        <v>1</v>
      </c>
      <c r="K105" s="73">
        <v>1</v>
      </c>
      <c r="L105" s="73">
        <v>1</v>
      </c>
      <c r="M105" s="1">
        <v>1</v>
      </c>
      <c r="N105" s="1" t="s">
        <v>1375</v>
      </c>
      <c r="O105" s="1" t="s">
        <v>1462</v>
      </c>
      <c r="P105" s="1">
        <v>15104050</v>
      </c>
      <c r="Q105" s="73">
        <v>515051263</v>
      </c>
      <c r="R105" s="74">
        <v>15.29</v>
      </c>
      <c r="S105" s="1" t="s">
        <v>1448</v>
      </c>
      <c r="T105" s="75">
        <v>1</v>
      </c>
      <c r="U105" s="76">
        <v>7875133811.2700005</v>
      </c>
      <c r="V105" s="77">
        <v>7875133811.2700005</v>
      </c>
      <c r="W105" s="77">
        <v>7875133811.2700005</v>
      </c>
      <c r="X105" s="76">
        <v>1.37765294344E-2</v>
      </c>
      <c r="Y105" s="71">
        <v>0</v>
      </c>
      <c r="Z105" s="71">
        <v>1</v>
      </c>
      <c r="AA105" s="71">
        <v>0</v>
      </c>
      <c r="AB105" s="71">
        <v>0</v>
      </c>
      <c r="AC105" s="73">
        <v>1</v>
      </c>
      <c r="AD105" s="73">
        <v>0</v>
      </c>
      <c r="AE105" s="1" t="s">
        <v>1449</v>
      </c>
      <c r="AF105" s="1" t="s">
        <v>1450</v>
      </c>
      <c r="AG105" s="1" t="s">
        <v>1451</v>
      </c>
    </row>
    <row r="106" spans="1:33">
      <c r="A106" s="70">
        <v>45169</v>
      </c>
      <c r="B106" s="70">
        <v>45169</v>
      </c>
      <c r="C106" s="71">
        <v>990100</v>
      </c>
      <c r="D106" s="1" t="s">
        <v>1840</v>
      </c>
      <c r="E106" s="71">
        <v>1065301</v>
      </c>
      <c r="F106" s="1">
        <v>189054109</v>
      </c>
      <c r="G106" s="1" t="s">
        <v>1841</v>
      </c>
      <c r="H106" s="72">
        <v>2204026</v>
      </c>
      <c r="I106" s="1" t="s">
        <v>1842</v>
      </c>
      <c r="J106" s="73">
        <v>1</v>
      </c>
      <c r="K106" s="73">
        <v>1</v>
      </c>
      <c r="L106" s="73">
        <v>1</v>
      </c>
      <c r="M106" s="1">
        <v>1</v>
      </c>
      <c r="N106" s="1" t="s">
        <v>1375</v>
      </c>
      <c r="O106" s="1" t="s">
        <v>1499</v>
      </c>
      <c r="P106" s="1">
        <v>30301010</v>
      </c>
      <c r="Q106" s="73">
        <v>123524928</v>
      </c>
      <c r="R106" s="74">
        <v>156.44999999999999</v>
      </c>
      <c r="S106" s="1" t="s">
        <v>1448</v>
      </c>
      <c r="T106" s="75">
        <v>1</v>
      </c>
      <c r="U106" s="76">
        <v>19325474985.599998</v>
      </c>
      <c r="V106" s="77">
        <v>19325474985.599998</v>
      </c>
      <c r="W106" s="77">
        <v>19325474985.599998</v>
      </c>
      <c r="X106" s="76">
        <v>3.3807422369299997E-2</v>
      </c>
      <c r="Y106" s="71">
        <v>0</v>
      </c>
      <c r="Z106" s="71">
        <v>1</v>
      </c>
      <c r="AA106" s="71">
        <v>0</v>
      </c>
      <c r="AB106" s="71">
        <v>0</v>
      </c>
      <c r="AC106" s="73">
        <v>0.65</v>
      </c>
      <c r="AD106" s="73">
        <v>0.35</v>
      </c>
      <c r="AE106" s="1" t="s">
        <v>1449</v>
      </c>
      <c r="AF106" s="1" t="s">
        <v>1450</v>
      </c>
      <c r="AG106" s="1" t="s">
        <v>1451</v>
      </c>
    </row>
    <row r="107" spans="1:33">
      <c r="A107" s="70">
        <v>45169</v>
      </c>
      <c r="B107" s="70">
        <v>45169</v>
      </c>
      <c r="C107" s="71">
        <v>990100</v>
      </c>
      <c r="D107" s="1" t="s">
        <v>1843</v>
      </c>
      <c r="E107" s="71">
        <v>1065801</v>
      </c>
      <c r="F107" s="1">
        <v>125896100</v>
      </c>
      <c r="G107" s="1" t="s">
        <v>1844</v>
      </c>
      <c r="H107" s="72">
        <v>2219224</v>
      </c>
      <c r="I107" s="1" t="s">
        <v>1845</v>
      </c>
      <c r="J107" s="73">
        <v>1</v>
      </c>
      <c r="K107" s="73">
        <v>1</v>
      </c>
      <c r="L107" s="73">
        <v>1</v>
      </c>
      <c r="M107" s="1">
        <v>1</v>
      </c>
      <c r="N107" s="1" t="s">
        <v>1375</v>
      </c>
      <c r="O107" s="1" t="s">
        <v>1548</v>
      </c>
      <c r="P107" s="1">
        <v>55103010</v>
      </c>
      <c r="Q107" s="73">
        <v>291651605</v>
      </c>
      <c r="R107" s="74">
        <v>56.19</v>
      </c>
      <c r="S107" s="1" t="s">
        <v>1448</v>
      </c>
      <c r="T107" s="75">
        <v>1</v>
      </c>
      <c r="U107" s="76">
        <v>16387903684.950001</v>
      </c>
      <c r="V107" s="77">
        <v>16387903684.950001</v>
      </c>
      <c r="W107" s="77">
        <v>16387903684.950001</v>
      </c>
      <c r="X107" s="76">
        <v>2.8668520801600001E-2</v>
      </c>
      <c r="Y107" s="71">
        <v>0</v>
      </c>
      <c r="Z107" s="71">
        <v>1</v>
      </c>
      <c r="AA107" s="71">
        <v>0</v>
      </c>
      <c r="AB107" s="71">
        <v>0</v>
      </c>
      <c r="AC107" s="73">
        <v>1</v>
      </c>
      <c r="AD107" s="73">
        <v>0</v>
      </c>
      <c r="AE107" s="1" t="s">
        <v>1449</v>
      </c>
      <c r="AF107" s="1" t="s">
        <v>1450</v>
      </c>
      <c r="AG107" s="1" t="s">
        <v>1451</v>
      </c>
    </row>
    <row r="108" spans="1:33">
      <c r="A108" s="70">
        <v>45169</v>
      </c>
      <c r="B108" s="70">
        <v>45169</v>
      </c>
      <c r="C108" s="71">
        <v>990100</v>
      </c>
      <c r="D108" s="1" t="s">
        <v>1846</v>
      </c>
      <c r="E108" s="71">
        <v>1066701</v>
      </c>
      <c r="F108" s="1">
        <v>191216100</v>
      </c>
      <c r="G108" s="1" t="s">
        <v>1847</v>
      </c>
      <c r="H108" s="72">
        <v>2206657</v>
      </c>
      <c r="I108" s="1" t="s">
        <v>1848</v>
      </c>
      <c r="J108" s="73">
        <v>0.95</v>
      </c>
      <c r="K108" s="73">
        <v>0.95</v>
      </c>
      <c r="L108" s="73">
        <v>0.95</v>
      </c>
      <c r="M108" s="1">
        <v>1</v>
      </c>
      <c r="N108" s="1" t="s">
        <v>1375</v>
      </c>
      <c r="O108" s="1" t="s">
        <v>1499</v>
      </c>
      <c r="P108" s="1">
        <v>30201030</v>
      </c>
      <c r="Q108" s="73">
        <v>4326305541</v>
      </c>
      <c r="R108" s="74">
        <v>59.83</v>
      </c>
      <c r="S108" s="1" t="s">
        <v>1448</v>
      </c>
      <c r="T108" s="75">
        <v>1</v>
      </c>
      <c r="U108" s="76">
        <v>245900717492.12799</v>
      </c>
      <c r="V108" s="77">
        <v>245900717492.12799</v>
      </c>
      <c r="W108" s="77">
        <v>258842860518.03</v>
      </c>
      <c r="X108" s="76">
        <v>0.43017154421159998</v>
      </c>
      <c r="Y108" s="71">
        <v>1</v>
      </c>
      <c r="Z108" s="71">
        <v>0</v>
      </c>
      <c r="AA108" s="71">
        <v>0</v>
      </c>
      <c r="AB108" s="71">
        <v>0</v>
      </c>
      <c r="AC108" s="73">
        <v>1</v>
      </c>
      <c r="AD108" s="73">
        <v>0</v>
      </c>
      <c r="AE108" s="1" t="s">
        <v>1449</v>
      </c>
      <c r="AF108" s="1" t="s">
        <v>1450</v>
      </c>
      <c r="AG108" s="1" t="s">
        <v>1451</v>
      </c>
    </row>
    <row r="109" spans="1:33">
      <c r="A109" s="70">
        <v>45169</v>
      </c>
      <c r="B109" s="70">
        <v>45169</v>
      </c>
      <c r="C109" s="71">
        <v>990100</v>
      </c>
      <c r="D109" s="1" t="s">
        <v>1849</v>
      </c>
      <c r="E109" s="71">
        <v>1068101</v>
      </c>
      <c r="F109" s="1">
        <v>194162103</v>
      </c>
      <c r="G109" s="1" t="s">
        <v>1850</v>
      </c>
      <c r="H109" s="72">
        <v>2209106</v>
      </c>
      <c r="I109" s="1" t="s">
        <v>1851</v>
      </c>
      <c r="J109" s="73">
        <v>0.95</v>
      </c>
      <c r="K109" s="73">
        <v>0.95</v>
      </c>
      <c r="L109" s="73">
        <v>0.95</v>
      </c>
      <c r="M109" s="1">
        <v>1</v>
      </c>
      <c r="N109" s="1" t="s">
        <v>1375</v>
      </c>
      <c r="O109" s="1" t="s">
        <v>1499</v>
      </c>
      <c r="P109" s="1">
        <v>30301010</v>
      </c>
      <c r="Q109" s="73">
        <v>832137632</v>
      </c>
      <c r="R109" s="74">
        <v>73.47</v>
      </c>
      <c r="S109" s="1" t="s">
        <v>1448</v>
      </c>
      <c r="T109" s="75">
        <v>1</v>
      </c>
      <c r="U109" s="76">
        <v>58080294231.888</v>
      </c>
      <c r="V109" s="77">
        <v>58080294231.888</v>
      </c>
      <c r="W109" s="77">
        <v>61137151823.040001</v>
      </c>
      <c r="X109" s="76">
        <v>0.1016039729888</v>
      </c>
      <c r="Y109" s="71">
        <v>1</v>
      </c>
      <c r="Z109" s="71">
        <v>0</v>
      </c>
      <c r="AA109" s="71">
        <v>0</v>
      </c>
      <c r="AB109" s="71">
        <v>0</v>
      </c>
      <c r="AC109" s="73">
        <v>0.5</v>
      </c>
      <c r="AD109" s="73">
        <v>0.5</v>
      </c>
      <c r="AE109" s="1" t="s">
        <v>1449</v>
      </c>
      <c r="AF109" s="1" t="s">
        <v>1450</v>
      </c>
      <c r="AG109" s="1" t="s">
        <v>1451</v>
      </c>
    </row>
    <row r="110" spans="1:33">
      <c r="A110" s="70">
        <v>45169</v>
      </c>
      <c r="B110" s="70">
        <v>45169</v>
      </c>
      <c r="C110" s="71">
        <v>990100</v>
      </c>
      <c r="D110" s="1" t="s">
        <v>1852</v>
      </c>
      <c r="E110" s="71">
        <v>1068301</v>
      </c>
      <c r="G110" s="1" t="s">
        <v>1853</v>
      </c>
      <c r="H110" s="72" t="s">
        <v>1854</v>
      </c>
      <c r="I110" s="1" t="s">
        <v>1855</v>
      </c>
      <c r="J110" s="73">
        <v>0.6</v>
      </c>
      <c r="K110" s="73">
        <v>0.6</v>
      </c>
      <c r="L110" s="73">
        <v>0.6</v>
      </c>
      <c r="M110" s="1">
        <v>1</v>
      </c>
      <c r="N110" s="1" t="s">
        <v>1009</v>
      </c>
      <c r="O110" s="1" t="s">
        <v>1447</v>
      </c>
      <c r="P110" s="1">
        <v>35101020</v>
      </c>
      <c r="Q110" s="73">
        <v>198000000</v>
      </c>
      <c r="R110" s="74">
        <v>785.2</v>
      </c>
      <c r="S110" s="1" t="s">
        <v>1787</v>
      </c>
      <c r="T110" s="75">
        <v>6.8669500000000001</v>
      </c>
      <c r="U110" s="76">
        <v>13584161818.565701</v>
      </c>
      <c r="V110" s="77">
        <v>13584161818.565701</v>
      </c>
      <c r="W110" s="77">
        <v>24698476033.755901</v>
      </c>
      <c r="X110" s="76">
        <v>2.3763736543399999E-2</v>
      </c>
      <c r="Y110" s="71">
        <v>1</v>
      </c>
      <c r="Z110" s="71">
        <v>0</v>
      </c>
      <c r="AA110" s="71">
        <v>0</v>
      </c>
      <c r="AB110" s="71">
        <v>0</v>
      </c>
      <c r="AC110" s="73">
        <v>0</v>
      </c>
      <c r="AD110" s="73">
        <v>1</v>
      </c>
      <c r="AE110" s="1" t="s">
        <v>1788</v>
      </c>
      <c r="AF110" s="1" t="s">
        <v>1450</v>
      </c>
      <c r="AG110" s="1" t="s">
        <v>1619</v>
      </c>
    </row>
    <row r="111" spans="1:33">
      <c r="A111" s="70">
        <v>45169</v>
      </c>
      <c r="B111" s="70">
        <v>45169</v>
      </c>
      <c r="C111" s="71">
        <v>990100</v>
      </c>
      <c r="D111" s="1" t="s">
        <v>1856</v>
      </c>
      <c r="E111" s="71">
        <v>1069401</v>
      </c>
      <c r="G111" s="1" t="s">
        <v>1857</v>
      </c>
      <c r="H111" s="72" t="s">
        <v>1858</v>
      </c>
      <c r="I111" s="1" t="s">
        <v>1859</v>
      </c>
      <c r="J111" s="73">
        <v>1</v>
      </c>
      <c r="K111" s="73">
        <v>1</v>
      </c>
      <c r="L111" s="73">
        <v>1</v>
      </c>
      <c r="M111" s="1">
        <v>1</v>
      </c>
      <c r="N111" s="1" t="s">
        <v>1369</v>
      </c>
      <c r="O111" s="1" t="s">
        <v>1484</v>
      </c>
      <c r="P111" s="1">
        <v>40301030</v>
      </c>
      <c r="Q111" s="73">
        <v>2785558342</v>
      </c>
      <c r="R111" s="74">
        <v>3.7519999999999998</v>
      </c>
      <c r="S111" s="1" t="s">
        <v>1669</v>
      </c>
      <c r="T111" s="75">
        <v>0.78917255257862096</v>
      </c>
      <c r="U111" s="76">
        <v>13243510389.500999</v>
      </c>
      <c r="V111" s="77">
        <v>13243510389.500999</v>
      </c>
      <c r="W111" s="77">
        <v>13243510389.500999</v>
      </c>
      <c r="X111" s="76">
        <v>2.3167810867499999E-2</v>
      </c>
      <c r="Y111" s="71">
        <v>1</v>
      </c>
      <c r="Z111" s="71">
        <v>0</v>
      </c>
      <c r="AA111" s="71">
        <v>0</v>
      </c>
      <c r="AB111" s="71">
        <v>0</v>
      </c>
      <c r="AC111" s="73">
        <v>1</v>
      </c>
      <c r="AD111" s="73">
        <v>0</v>
      </c>
      <c r="AE111" s="1" t="s">
        <v>1670</v>
      </c>
      <c r="AF111" s="1" t="s">
        <v>1450</v>
      </c>
      <c r="AG111" s="1" t="s">
        <v>1451</v>
      </c>
    </row>
    <row r="112" spans="1:33">
      <c r="A112" s="70">
        <v>45169</v>
      </c>
      <c r="B112" s="70">
        <v>45169</v>
      </c>
      <c r="C112" s="71">
        <v>990100</v>
      </c>
      <c r="D112" s="1" t="s">
        <v>1860</v>
      </c>
      <c r="E112" s="71">
        <v>1069501</v>
      </c>
      <c r="G112" s="1" t="s">
        <v>1861</v>
      </c>
      <c r="H112" s="72" t="s">
        <v>1862</v>
      </c>
      <c r="I112" s="1" t="s">
        <v>1863</v>
      </c>
      <c r="J112" s="73">
        <v>0.85</v>
      </c>
      <c r="K112" s="73">
        <v>0.85</v>
      </c>
      <c r="L112" s="73">
        <v>0.85</v>
      </c>
      <c r="M112" s="1">
        <v>1</v>
      </c>
      <c r="N112" s="1" t="s">
        <v>1058</v>
      </c>
      <c r="O112" s="1" t="s">
        <v>1484</v>
      </c>
      <c r="P112" s="1">
        <v>40101010</v>
      </c>
      <c r="Q112" s="73">
        <v>1252357634</v>
      </c>
      <c r="R112" s="74">
        <v>10.15</v>
      </c>
      <c r="S112" s="1" t="s">
        <v>1456</v>
      </c>
      <c r="T112" s="75">
        <v>0.92136177270005104</v>
      </c>
      <c r="U112" s="76">
        <v>11726897954.179001</v>
      </c>
      <c r="V112" s="77">
        <v>11726897954.179001</v>
      </c>
      <c r="W112" s="77">
        <v>13796350534.3283</v>
      </c>
      <c r="X112" s="76">
        <v>2.05146933006E-2</v>
      </c>
      <c r="Y112" s="71">
        <v>0</v>
      </c>
      <c r="Z112" s="71">
        <v>1</v>
      </c>
      <c r="AA112" s="71">
        <v>0</v>
      </c>
      <c r="AB112" s="71">
        <v>0</v>
      </c>
      <c r="AC112" s="73">
        <v>1</v>
      </c>
      <c r="AD112" s="73">
        <v>0</v>
      </c>
      <c r="AE112" s="1" t="s">
        <v>1523</v>
      </c>
      <c r="AF112" s="1" t="s">
        <v>1524</v>
      </c>
      <c r="AG112" s="1" t="s">
        <v>1451</v>
      </c>
    </row>
    <row r="113" spans="1:33">
      <c r="A113" s="70">
        <v>45169</v>
      </c>
      <c r="B113" s="70">
        <v>45169</v>
      </c>
      <c r="C113" s="71">
        <v>990100</v>
      </c>
      <c r="D113" s="1" t="s">
        <v>1864</v>
      </c>
      <c r="E113" s="71">
        <v>1070701</v>
      </c>
      <c r="F113" s="1">
        <v>205887102</v>
      </c>
      <c r="G113" s="1" t="s">
        <v>1865</v>
      </c>
      <c r="H113" s="72">
        <v>2215460</v>
      </c>
      <c r="I113" s="1" t="s">
        <v>1866</v>
      </c>
      <c r="J113" s="73">
        <v>1</v>
      </c>
      <c r="K113" s="73">
        <v>1</v>
      </c>
      <c r="L113" s="73">
        <v>1</v>
      </c>
      <c r="M113" s="1">
        <v>1</v>
      </c>
      <c r="N113" s="1" t="s">
        <v>1375</v>
      </c>
      <c r="O113" s="1" t="s">
        <v>1499</v>
      </c>
      <c r="P113" s="1">
        <v>30202030</v>
      </c>
      <c r="Q113" s="73">
        <v>476906797</v>
      </c>
      <c r="R113" s="74">
        <v>29.88</v>
      </c>
      <c r="S113" s="1" t="s">
        <v>1448</v>
      </c>
      <c r="T113" s="75">
        <v>1</v>
      </c>
      <c r="U113" s="76">
        <v>14249975094.360001</v>
      </c>
      <c r="V113" s="77">
        <v>14249975094.360001</v>
      </c>
      <c r="W113" s="77">
        <v>14249975094.360001</v>
      </c>
      <c r="X113" s="76">
        <v>2.4928490871600002E-2</v>
      </c>
      <c r="Y113" s="71">
        <v>0</v>
      </c>
      <c r="Z113" s="71">
        <v>1</v>
      </c>
      <c r="AA113" s="71">
        <v>0</v>
      </c>
      <c r="AB113" s="71">
        <v>0</v>
      </c>
      <c r="AC113" s="73">
        <v>1</v>
      </c>
      <c r="AD113" s="73">
        <v>0</v>
      </c>
      <c r="AE113" s="1" t="s">
        <v>1449</v>
      </c>
      <c r="AF113" s="1" t="s">
        <v>1450</v>
      </c>
      <c r="AG113" s="1" t="s">
        <v>1451</v>
      </c>
    </row>
    <row r="114" spans="1:33">
      <c r="A114" s="70">
        <v>45169</v>
      </c>
      <c r="B114" s="70">
        <v>45169</v>
      </c>
      <c r="C114" s="71">
        <v>990100</v>
      </c>
      <c r="D114" s="1" t="s">
        <v>1867</v>
      </c>
      <c r="E114" s="71">
        <v>1071401</v>
      </c>
      <c r="F114" s="1">
        <v>209115104</v>
      </c>
      <c r="G114" s="1" t="s">
        <v>1868</v>
      </c>
      <c r="H114" s="72">
        <v>2216850</v>
      </c>
      <c r="I114" s="1" t="s">
        <v>1869</v>
      </c>
      <c r="J114" s="73">
        <v>1</v>
      </c>
      <c r="K114" s="73">
        <v>1</v>
      </c>
      <c r="L114" s="73">
        <v>1</v>
      </c>
      <c r="M114" s="1">
        <v>1</v>
      </c>
      <c r="N114" s="1" t="s">
        <v>1375</v>
      </c>
      <c r="O114" s="1" t="s">
        <v>1548</v>
      </c>
      <c r="P114" s="1">
        <v>55103010</v>
      </c>
      <c r="Q114" s="73">
        <v>346437853</v>
      </c>
      <c r="R114" s="74">
        <v>88.96</v>
      </c>
      <c r="S114" s="1" t="s">
        <v>1448</v>
      </c>
      <c r="T114" s="75">
        <v>1</v>
      </c>
      <c r="U114" s="76">
        <v>30819111402.880001</v>
      </c>
      <c r="V114" s="77">
        <v>30819111402.880001</v>
      </c>
      <c r="W114" s="77">
        <v>30819111402.880001</v>
      </c>
      <c r="X114" s="76">
        <v>5.3914054739699999E-2</v>
      </c>
      <c r="Y114" s="71">
        <v>1</v>
      </c>
      <c r="Z114" s="71">
        <v>0</v>
      </c>
      <c r="AA114" s="71">
        <v>0</v>
      </c>
      <c r="AB114" s="71">
        <v>0</v>
      </c>
      <c r="AC114" s="73">
        <v>1</v>
      </c>
      <c r="AD114" s="73">
        <v>0</v>
      </c>
      <c r="AE114" s="1" t="s">
        <v>1449</v>
      </c>
      <c r="AF114" s="1" t="s">
        <v>1450</v>
      </c>
      <c r="AG114" s="1" t="s">
        <v>1451</v>
      </c>
    </row>
    <row r="115" spans="1:33">
      <c r="A115" s="70">
        <v>45169</v>
      </c>
      <c r="B115" s="70">
        <v>45169</v>
      </c>
      <c r="C115" s="71">
        <v>990100</v>
      </c>
      <c r="D115" s="1" t="s">
        <v>1870</v>
      </c>
      <c r="E115" s="71">
        <v>1072801</v>
      </c>
      <c r="G115" s="1" t="s">
        <v>1871</v>
      </c>
      <c r="H115" s="72">
        <v>4598589</v>
      </c>
      <c r="I115" s="1" t="s">
        <v>1872</v>
      </c>
      <c r="J115" s="73">
        <v>0.55000000000000004</v>
      </c>
      <c r="K115" s="73">
        <v>0.55000000000000004</v>
      </c>
      <c r="L115" s="73">
        <v>0.55000000000000004</v>
      </c>
      <c r="M115" s="1">
        <v>1</v>
      </c>
      <c r="N115" s="1" t="s">
        <v>1058</v>
      </c>
      <c r="O115" s="1" t="s">
        <v>1455</v>
      </c>
      <c r="P115" s="1">
        <v>25101010</v>
      </c>
      <c r="Q115" s="73">
        <v>200005983</v>
      </c>
      <c r="R115" s="74">
        <v>68.62</v>
      </c>
      <c r="S115" s="1" t="s">
        <v>1456</v>
      </c>
      <c r="T115" s="75">
        <v>0.92136177270005104</v>
      </c>
      <c r="U115" s="76">
        <v>8192683946.8087997</v>
      </c>
      <c r="V115" s="77">
        <v>8192683946.8087997</v>
      </c>
      <c r="W115" s="77">
        <v>14895788994.1978</v>
      </c>
      <c r="X115" s="76">
        <v>1.43320423811E-2</v>
      </c>
      <c r="Y115" s="71">
        <v>0</v>
      </c>
      <c r="Z115" s="71">
        <v>1</v>
      </c>
      <c r="AA115" s="71">
        <v>0</v>
      </c>
      <c r="AB115" s="71">
        <v>0</v>
      </c>
      <c r="AC115" s="73">
        <v>1</v>
      </c>
      <c r="AD115" s="73">
        <v>0</v>
      </c>
      <c r="AE115" s="1" t="s">
        <v>1523</v>
      </c>
      <c r="AF115" s="1" t="s">
        <v>1524</v>
      </c>
      <c r="AG115" s="1" t="s">
        <v>1451</v>
      </c>
    </row>
    <row r="116" spans="1:33">
      <c r="A116" s="70">
        <v>45169</v>
      </c>
      <c r="B116" s="70">
        <v>45169</v>
      </c>
      <c r="C116" s="71">
        <v>990100</v>
      </c>
      <c r="D116" s="1" t="s">
        <v>1873</v>
      </c>
      <c r="E116" s="71">
        <v>1073801</v>
      </c>
      <c r="F116" s="1" t="s">
        <v>1874</v>
      </c>
      <c r="G116" s="1" t="s">
        <v>1875</v>
      </c>
      <c r="H116" s="72" t="s">
        <v>1876</v>
      </c>
      <c r="I116" s="1" t="s">
        <v>1877</v>
      </c>
      <c r="J116" s="73">
        <v>0.9</v>
      </c>
      <c r="K116" s="73">
        <v>0.9</v>
      </c>
      <c r="L116" s="73">
        <v>0.9</v>
      </c>
      <c r="M116" s="1">
        <v>1</v>
      </c>
      <c r="N116" s="1" t="s">
        <v>1375</v>
      </c>
      <c r="O116" s="1" t="s">
        <v>1499</v>
      </c>
      <c r="P116" s="1">
        <v>30201010</v>
      </c>
      <c r="Q116" s="73">
        <v>210923362</v>
      </c>
      <c r="R116" s="74">
        <v>63.49</v>
      </c>
      <c r="S116" s="1" t="s">
        <v>1448</v>
      </c>
      <c r="T116" s="75">
        <v>1</v>
      </c>
      <c r="U116" s="76">
        <v>12052371828.042</v>
      </c>
      <c r="V116" s="77">
        <v>12052371828.042</v>
      </c>
      <c r="W116" s="77">
        <v>13771679717.379999</v>
      </c>
      <c r="X116" s="76">
        <v>2.10840678041E-2</v>
      </c>
      <c r="Y116" s="71">
        <v>0</v>
      </c>
      <c r="Z116" s="71">
        <v>1</v>
      </c>
      <c r="AA116" s="71">
        <v>0</v>
      </c>
      <c r="AB116" s="71">
        <v>0</v>
      </c>
      <c r="AC116" s="73">
        <v>1</v>
      </c>
      <c r="AD116" s="73">
        <v>0</v>
      </c>
      <c r="AE116" s="1" t="s">
        <v>1449</v>
      </c>
      <c r="AF116" s="1" t="s">
        <v>1450</v>
      </c>
      <c r="AG116" s="1" t="s">
        <v>1619</v>
      </c>
    </row>
    <row r="117" spans="1:33">
      <c r="A117" s="70">
        <v>45169</v>
      </c>
      <c r="B117" s="70">
        <v>45169</v>
      </c>
      <c r="C117" s="71">
        <v>990100</v>
      </c>
      <c r="D117" s="1" t="s">
        <v>1878</v>
      </c>
      <c r="E117" s="71">
        <v>1074001</v>
      </c>
      <c r="F117" s="1">
        <v>219350105</v>
      </c>
      <c r="G117" s="1" t="s">
        <v>1879</v>
      </c>
      <c r="H117" s="72">
        <v>2224701</v>
      </c>
      <c r="I117" s="1" t="s">
        <v>1880</v>
      </c>
      <c r="J117" s="73">
        <v>0.95</v>
      </c>
      <c r="K117" s="73">
        <v>0.95</v>
      </c>
      <c r="L117" s="73">
        <v>0.95</v>
      </c>
      <c r="M117" s="1">
        <v>1</v>
      </c>
      <c r="N117" s="1" t="s">
        <v>1375</v>
      </c>
      <c r="O117" s="1" t="s">
        <v>1474</v>
      </c>
      <c r="P117" s="1">
        <v>45203015</v>
      </c>
      <c r="Q117" s="73">
        <v>847231784</v>
      </c>
      <c r="R117" s="74">
        <v>32.82</v>
      </c>
      <c r="S117" s="1" t="s">
        <v>1448</v>
      </c>
      <c r="T117" s="75">
        <v>1</v>
      </c>
      <c r="U117" s="76">
        <v>26415839793.335999</v>
      </c>
      <c r="V117" s="77">
        <v>26415839793.335999</v>
      </c>
      <c r="W117" s="77">
        <v>27806147150.880001</v>
      </c>
      <c r="X117" s="76">
        <v>4.6211099794400003E-2</v>
      </c>
      <c r="Y117" s="71">
        <v>1</v>
      </c>
      <c r="Z117" s="71">
        <v>0</v>
      </c>
      <c r="AA117" s="71">
        <v>0</v>
      </c>
      <c r="AB117" s="71">
        <v>0</v>
      </c>
      <c r="AC117" s="73">
        <v>1</v>
      </c>
      <c r="AD117" s="73">
        <v>0</v>
      </c>
      <c r="AE117" s="1" t="s">
        <v>1449</v>
      </c>
      <c r="AF117" s="1" t="s">
        <v>1450</v>
      </c>
      <c r="AG117" s="1" t="s">
        <v>1451</v>
      </c>
    </row>
    <row r="118" spans="1:33">
      <c r="A118" s="70">
        <v>45169</v>
      </c>
      <c r="B118" s="70">
        <v>45169</v>
      </c>
      <c r="C118" s="71">
        <v>990100</v>
      </c>
      <c r="D118" s="1" t="s">
        <v>1881</v>
      </c>
      <c r="E118" s="71">
        <v>1075201</v>
      </c>
      <c r="G118" s="1" t="s">
        <v>1882</v>
      </c>
      <c r="H118" s="72">
        <v>6220103</v>
      </c>
      <c r="I118" s="1" t="s">
        <v>1883</v>
      </c>
      <c r="J118" s="73">
        <v>1</v>
      </c>
      <c r="K118" s="73">
        <v>1</v>
      </c>
      <c r="L118" s="73">
        <v>1</v>
      </c>
      <c r="M118" s="1">
        <v>1</v>
      </c>
      <c r="N118" s="1" t="s">
        <v>908</v>
      </c>
      <c r="O118" s="1" t="s">
        <v>1462</v>
      </c>
      <c r="P118" s="1">
        <v>15104020</v>
      </c>
      <c r="Q118" s="73">
        <v>371216214</v>
      </c>
      <c r="R118" s="74">
        <v>112.9</v>
      </c>
      <c r="S118" s="1" t="s">
        <v>1578</v>
      </c>
      <c r="T118" s="75">
        <v>1.54404385084536</v>
      </c>
      <c r="U118" s="76">
        <v>27143212634.572601</v>
      </c>
      <c r="V118" s="77">
        <v>27143212634.572601</v>
      </c>
      <c r="W118" s="77">
        <v>27143212634.572601</v>
      </c>
      <c r="X118" s="76">
        <v>4.7483544631199998E-2</v>
      </c>
      <c r="Y118" s="71">
        <v>1</v>
      </c>
      <c r="Z118" s="71">
        <v>0</v>
      </c>
      <c r="AA118" s="71">
        <v>0</v>
      </c>
      <c r="AB118" s="71">
        <v>0</v>
      </c>
      <c r="AC118" s="73">
        <v>0</v>
      </c>
      <c r="AD118" s="73">
        <v>1</v>
      </c>
      <c r="AE118" s="1" t="s">
        <v>1579</v>
      </c>
      <c r="AF118" s="1" t="s">
        <v>1450</v>
      </c>
      <c r="AG118" s="1" t="s">
        <v>1451</v>
      </c>
    </row>
    <row r="119" spans="1:33">
      <c r="A119" s="70">
        <v>45169</v>
      </c>
      <c r="B119" s="70">
        <v>45169</v>
      </c>
      <c r="C119" s="71">
        <v>990100</v>
      </c>
      <c r="D119" s="1" t="s">
        <v>1884</v>
      </c>
      <c r="E119" s="71">
        <v>1076301</v>
      </c>
      <c r="G119" s="1" t="s">
        <v>1885</v>
      </c>
      <c r="H119" s="72" t="s">
        <v>1886</v>
      </c>
      <c r="I119" s="1" t="s">
        <v>1887</v>
      </c>
      <c r="J119" s="73">
        <v>0.95</v>
      </c>
      <c r="K119" s="73">
        <v>0.95</v>
      </c>
      <c r="L119" s="73">
        <v>0.95</v>
      </c>
      <c r="M119" s="1">
        <v>1</v>
      </c>
      <c r="N119" s="1" t="s">
        <v>1111</v>
      </c>
      <c r="O119" s="1" t="s">
        <v>1484</v>
      </c>
      <c r="P119" s="1">
        <v>40101010</v>
      </c>
      <c r="Q119" s="73">
        <v>1940777908</v>
      </c>
      <c r="R119" s="74">
        <v>22.565000000000001</v>
      </c>
      <c r="S119" s="1" t="s">
        <v>1456</v>
      </c>
      <c r="T119" s="75">
        <v>0.92136177270005104</v>
      </c>
      <c r="U119" s="76">
        <v>45154869728.747902</v>
      </c>
      <c r="V119" s="77">
        <v>45154869728.747902</v>
      </c>
      <c r="W119" s="77">
        <v>47531441819.734596</v>
      </c>
      <c r="X119" s="76">
        <v>7.8992612294899997E-2</v>
      </c>
      <c r="Y119" s="71">
        <v>1</v>
      </c>
      <c r="Z119" s="71">
        <v>0</v>
      </c>
      <c r="AA119" s="71">
        <v>0</v>
      </c>
      <c r="AB119" s="71">
        <v>0</v>
      </c>
      <c r="AC119" s="73">
        <v>1</v>
      </c>
      <c r="AD119" s="73">
        <v>0</v>
      </c>
      <c r="AE119" s="1" t="s">
        <v>1607</v>
      </c>
      <c r="AF119" s="1" t="s">
        <v>1608</v>
      </c>
      <c r="AG119" s="1" t="s">
        <v>1451</v>
      </c>
    </row>
    <row r="120" spans="1:33">
      <c r="A120" s="70">
        <v>45169</v>
      </c>
      <c r="B120" s="70">
        <v>45169</v>
      </c>
      <c r="C120" s="71">
        <v>990100</v>
      </c>
      <c r="D120" s="1" t="s">
        <v>1888</v>
      </c>
      <c r="E120" s="71">
        <v>1076701</v>
      </c>
      <c r="G120" s="1" t="s">
        <v>1889</v>
      </c>
      <c r="H120" s="72">
        <v>4182249</v>
      </c>
      <c r="I120" s="1" t="s">
        <v>1890</v>
      </c>
      <c r="J120" s="73">
        <v>1</v>
      </c>
      <c r="K120" s="73">
        <v>1</v>
      </c>
      <c r="L120" s="73">
        <v>1</v>
      </c>
      <c r="M120" s="1">
        <v>1</v>
      </c>
      <c r="N120" s="1" t="s">
        <v>1105</v>
      </c>
      <c r="O120" s="1" t="s">
        <v>1462</v>
      </c>
      <c r="P120" s="1">
        <v>15102010</v>
      </c>
      <c r="Q120" s="73">
        <v>740404462</v>
      </c>
      <c r="R120" s="74">
        <v>53.12</v>
      </c>
      <c r="S120" s="1" t="s">
        <v>1456</v>
      </c>
      <c r="T120" s="75">
        <v>0.92136177270005104</v>
      </c>
      <c r="U120" s="76">
        <v>42687124848.019897</v>
      </c>
      <c r="V120" s="77">
        <v>42687124848.019897</v>
      </c>
      <c r="W120" s="77">
        <v>42687124848.019897</v>
      </c>
      <c r="X120" s="76">
        <v>7.4675611365000005E-2</v>
      </c>
      <c r="Y120" s="71">
        <v>1</v>
      </c>
      <c r="Z120" s="71">
        <v>0</v>
      </c>
      <c r="AA120" s="71">
        <v>0</v>
      </c>
      <c r="AB120" s="71">
        <v>0</v>
      </c>
      <c r="AC120" s="73">
        <v>1</v>
      </c>
      <c r="AD120" s="73">
        <v>0</v>
      </c>
      <c r="AE120" s="1" t="s">
        <v>1655</v>
      </c>
      <c r="AF120" s="1" t="s">
        <v>1450</v>
      </c>
      <c r="AG120" s="1" t="s">
        <v>1451</v>
      </c>
    </row>
    <row r="121" spans="1:33">
      <c r="A121" s="70">
        <v>45169</v>
      </c>
      <c r="B121" s="70">
        <v>45169</v>
      </c>
      <c r="C121" s="71">
        <v>990100</v>
      </c>
      <c r="D121" s="1" t="s">
        <v>1891</v>
      </c>
      <c r="E121" s="71">
        <v>1078101</v>
      </c>
      <c r="F121" s="1">
        <v>126408103</v>
      </c>
      <c r="G121" s="1" t="s">
        <v>1892</v>
      </c>
      <c r="H121" s="72">
        <v>2160753</v>
      </c>
      <c r="I121" s="1" t="s">
        <v>1893</v>
      </c>
      <c r="J121" s="73">
        <v>1</v>
      </c>
      <c r="K121" s="73">
        <v>1</v>
      </c>
      <c r="L121" s="73">
        <v>1</v>
      </c>
      <c r="M121" s="1">
        <v>1</v>
      </c>
      <c r="N121" s="1" t="s">
        <v>1375</v>
      </c>
      <c r="O121" s="1" t="s">
        <v>1467</v>
      </c>
      <c r="P121" s="1">
        <v>20304010</v>
      </c>
      <c r="Q121" s="73">
        <v>2048431781</v>
      </c>
      <c r="R121" s="74">
        <v>30.2</v>
      </c>
      <c r="S121" s="1" t="s">
        <v>1448</v>
      </c>
      <c r="T121" s="75">
        <v>1</v>
      </c>
      <c r="U121" s="76">
        <v>61862639786.199997</v>
      </c>
      <c r="V121" s="77">
        <v>61862639786.199997</v>
      </c>
      <c r="W121" s="77">
        <v>61862639786.199997</v>
      </c>
      <c r="X121" s="76">
        <v>0.10822069800050001</v>
      </c>
      <c r="Y121" s="71">
        <v>1</v>
      </c>
      <c r="Z121" s="71">
        <v>0</v>
      </c>
      <c r="AA121" s="71">
        <v>0</v>
      </c>
      <c r="AB121" s="71">
        <v>0</v>
      </c>
      <c r="AC121" s="73">
        <v>1</v>
      </c>
      <c r="AD121" s="73">
        <v>0</v>
      </c>
      <c r="AE121" s="1" t="s">
        <v>1475</v>
      </c>
      <c r="AF121" s="1" t="s">
        <v>1450</v>
      </c>
      <c r="AG121" s="1" t="s">
        <v>1451</v>
      </c>
    </row>
    <row r="122" spans="1:33">
      <c r="A122" s="70">
        <v>45169</v>
      </c>
      <c r="B122" s="70">
        <v>45169</v>
      </c>
      <c r="C122" s="71">
        <v>990100</v>
      </c>
      <c r="D122" s="1" t="s">
        <v>1894</v>
      </c>
      <c r="E122" s="71">
        <v>1078201</v>
      </c>
      <c r="G122" s="1" t="s">
        <v>1895</v>
      </c>
      <c r="H122" s="72">
        <v>5579107</v>
      </c>
      <c r="I122" s="1" t="s">
        <v>1896</v>
      </c>
      <c r="J122" s="73">
        <v>0.45</v>
      </c>
      <c r="K122" s="73">
        <v>0.45</v>
      </c>
      <c r="L122" s="73">
        <v>0.45</v>
      </c>
      <c r="M122" s="1">
        <v>1</v>
      </c>
      <c r="N122" s="1" t="s">
        <v>1311</v>
      </c>
      <c r="O122" s="1" t="s">
        <v>1548</v>
      </c>
      <c r="P122" s="1">
        <v>55101010</v>
      </c>
      <c r="Q122" s="73">
        <v>54856653</v>
      </c>
      <c r="R122" s="74">
        <v>131.85</v>
      </c>
      <c r="S122" s="1" t="s">
        <v>1456</v>
      </c>
      <c r="T122" s="75">
        <v>0.92136177270005104</v>
      </c>
      <c r="U122" s="76">
        <v>3532578038.9003601</v>
      </c>
      <c r="V122" s="77">
        <v>3532578038.9003601</v>
      </c>
      <c r="W122" s="77">
        <v>7850173419.7785702</v>
      </c>
      <c r="X122" s="76">
        <v>6.1797890039999998E-3</v>
      </c>
      <c r="Y122" s="71">
        <v>0</v>
      </c>
      <c r="Z122" s="71">
        <v>1</v>
      </c>
      <c r="AA122" s="71">
        <v>0</v>
      </c>
      <c r="AB122" s="71">
        <v>0</v>
      </c>
      <c r="AC122" s="73">
        <v>0</v>
      </c>
      <c r="AD122" s="73">
        <v>1</v>
      </c>
      <c r="AE122" s="1" t="s">
        <v>1647</v>
      </c>
      <c r="AF122" s="1" t="s">
        <v>1450</v>
      </c>
      <c r="AG122" s="1" t="s">
        <v>1451</v>
      </c>
    </row>
    <row r="123" spans="1:33">
      <c r="A123" s="70">
        <v>45169</v>
      </c>
      <c r="B123" s="70">
        <v>45169</v>
      </c>
      <c r="C123" s="71">
        <v>990100</v>
      </c>
      <c r="D123" s="1" t="s">
        <v>1897</v>
      </c>
      <c r="E123" s="71">
        <v>1078501</v>
      </c>
      <c r="F123" s="1">
        <v>231021106</v>
      </c>
      <c r="G123" s="1" t="s">
        <v>1898</v>
      </c>
      <c r="H123" s="72">
        <v>2240202</v>
      </c>
      <c r="I123" s="1" t="s">
        <v>1899</v>
      </c>
      <c r="J123" s="73">
        <v>1</v>
      </c>
      <c r="K123" s="73">
        <v>1</v>
      </c>
      <c r="L123" s="73">
        <v>1</v>
      </c>
      <c r="M123" s="1">
        <v>1</v>
      </c>
      <c r="N123" s="1" t="s">
        <v>1375</v>
      </c>
      <c r="O123" s="1" t="s">
        <v>1467</v>
      </c>
      <c r="P123" s="1">
        <v>20106010</v>
      </c>
      <c r="Q123" s="73">
        <v>141539731</v>
      </c>
      <c r="R123" s="74">
        <v>230.04</v>
      </c>
      <c r="S123" s="1" t="s">
        <v>1448</v>
      </c>
      <c r="T123" s="75">
        <v>1</v>
      </c>
      <c r="U123" s="76">
        <v>32559799719.240002</v>
      </c>
      <c r="V123" s="77">
        <v>32559799719.240002</v>
      </c>
      <c r="W123" s="77">
        <v>32559799719.240002</v>
      </c>
      <c r="X123" s="76">
        <v>5.6959164118300001E-2</v>
      </c>
      <c r="Y123" s="71">
        <v>1</v>
      </c>
      <c r="Z123" s="71">
        <v>0</v>
      </c>
      <c r="AA123" s="71">
        <v>0</v>
      </c>
      <c r="AB123" s="71">
        <v>0</v>
      </c>
      <c r="AC123" s="73">
        <v>1</v>
      </c>
      <c r="AD123" s="73">
        <v>0</v>
      </c>
      <c r="AE123" s="1" t="s">
        <v>1449</v>
      </c>
      <c r="AF123" s="1" t="s">
        <v>1450</v>
      </c>
      <c r="AG123" s="1" t="s">
        <v>1451</v>
      </c>
    </row>
    <row r="124" spans="1:33">
      <c r="A124" s="70">
        <v>45169</v>
      </c>
      <c r="B124" s="70">
        <v>45169</v>
      </c>
      <c r="C124" s="71">
        <v>990100</v>
      </c>
      <c r="D124" s="1" t="s">
        <v>1900</v>
      </c>
      <c r="E124" s="71">
        <v>1078801</v>
      </c>
      <c r="G124" s="1" t="s">
        <v>1901</v>
      </c>
      <c r="H124" s="72">
        <v>6242260</v>
      </c>
      <c r="I124" s="1" t="s">
        <v>1902</v>
      </c>
      <c r="J124" s="73">
        <v>0.25</v>
      </c>
      <c r="K124" s="73">
        <v>0.25</v>
      </c>
      <c r="L124" s="73">
        <v>0.25</v>
      </c>
      <c r="M124" s="1">
        <v>1</v>
      </c>
      <c r="N124" s="1" t="s">
        <v>1293</v>
      </c>
      <c r="O124" s="1" t="s">
        <v>1467</v>
      </c>
      <c r="P124" s="1">
        <v>20105010</v>
      </c>
      <c r="Q124" s="73">
        <v>395236288</v>
      </c>
      <c r="R124" s="74">
        <v>33.42</v>
      </c>
      <c r="S124" s="1" t="s">
        <v>1834</v>
      </c>
      <c r="T124" s="75">
        <v>1.3505</v>
      </c>
      <c r="U124" s="76">
        <v>2445167853.5653501</v>
      </c>
      <c r="V124" s="77">
        <v>2445167853.5653501</v>
      </c>
      <c r="W124" s="77">
        <v>9780671414.2613792</v>
      </c>
      <c r="X124" s="76">
        <v>4.2775053369000001E-3</v>
      </c>
      <c r="Y124" s="71">
        <v>0</v>
      </c>
      <c r="Z124" s="71">
        <v>1</v>
      </c>
      <c r="AA124" s="71">
        <v>0</v>
      </c>
      <c r="AB124" s="71">
        <v>0</v>
      </c>
      <c r="AC124" s="73">
        <v>0</v>
      </c>
      <c r="AD124" s="73">
        <v>1</v>
      </c>
      <c r="AE124" s="1" t="s">
        <v>1835</v>
      </c>
      <c r="AF124" s="1" t="s">
        <v>1450</v>
      </c>
      <c r="AG124" s="1" t="s">
        <v>1451</v>
      </c>
    </row>
    <row r="125" spans="1:33">
      <c r="A125" s="70">
        <v>45169</v>
      </c>
      <c r="B125" s="70">
        <v>45169</v>
      </c>
      <c r="C125" s="71">
        <v>990100</v>
      </c>
      <c r="D125" s="1" t="s">
        <v>1903</v>
      </c>
      <c r="E125" s="71">
        <v>1079301</v>
      </c>
      <c r="G125" s="1" t="s">
        <v>1904</v>
      </c>
      <c r="H125" s="72">
        <v>6250906</v>
      </c>
      <c r="I125" s="1" t="s">
        <v>1905</v>
      </c>
      <c r="J125" s="73">
        <v>0.75</v>
      </c>
      <c r="K125" s="73">
        <v>0.75</v>
      </c>
      <c r="L125" s="73">
        <v>0.75</v>
      </c>
      <c r="M125" s="1">
        <v>1</v>
      </c>
      <c r="N125" s="1" t="s">
        <v>1115</v>
      </c>
      <c r="O125" s="1" t="s">
        <v>1467</v>
      </c>
      <c r="P125" s="1">
        <v>20201010</v>
      </c>
      <c r="Q125" s="73">
        <v>292240346</v>
      </c>
      <c r="R125" s="74">
        <v>3983</v>
      </c>
      <c r="S125" s="1" t="s">
        <v>1479</v>
      </c>
      <c r="T125" s="75">
        <v>145.58500000000001</v>
      </c>
      <c r="U125" s="76">
        <v>5996462366.2362204</v>
      </c>
      <c r="V125" s="77">
        <v>5996462366.2362204</v>
      </c>
      <c r="W125" s="77">
        <v>7995283154.9816303</v>
      </c>
      <c r="X125" s="76">
        <v>1.04900363944E-2</v>
      </c>
      <c r="Y125" s="71">
        <v>0</v>
      </c>
      <c r="Z125" s="71">
        <v>1</v>
      </c>
      <c r="AA125" s="71">
        <v>0</v>
      </c>
      <c r="AB125" s="71">
        <v>0</v>
      </c>
      <c r="AC125" s="73">
        <v>1</v>
      </c>
      <c r="AD125" s="73">
        <v>0</v>
      </c>
      <c r="AE125" s="1" t="s">
        <v>1480</v>
      </c>
      <c r="AF125" s="1" t="s">
        <v>1450</v>
      </c>
      <c r="AG125" s="1" t="s">
        <v>1451</v>
      </c>
    </row>
    <row r="126" spans="1:33">
      <c r="A126" s="70">
        <v>45169</v>
      </c>
      <c r="B126" s="70">
        <v>45169</v>
      </c>
      <c r="C126" s="71">
        <v>990100</v>
      </c>
      <c r="D126" s="1" t="s">
        <v>1906</v>
      </c>
      <c r="E126" s="71">
        <v>1080001</v>
      </c>
      <c r="G126" s="1" t="s">
        <v>1907</v>
      </c>
      <c r="H126" s="72">
        <v>6250025</v>
      </c>
      <c r="I126" s="1" t="s">
        <v>1908</v>
      </c>
      <c r="J126" s="73">
        <v>0.8</v>
      </c>
      <c r="K126" s="73">
        <v>0.8</v>
      </c>
      <c r="L126" s="73">
        <v>0.8</v>
      </c>
      <c r="M126" s="1">
        <v>1</v>
      </c>
      <c r="N126" s="1" t="s">
        <v>1115</v>
      </c>
      <c r="O126" s="1" t="s">
        <v>1467</v>
      </c>
      <c r="P126" s="1">
        <v>20106020</v>
      </c>
      <c r="Q126" s="73">
        <v>379830231</v>
      </c>
      <c r="R126" s="74">
        <v>2693.5</v>
      </c>
      <c r="S126" s="1" t="s">
        <v>1479</v>
      </c>
      <c r="T126" s="75">
        <v>145.58500000000001</v>
      </c>
      <c r="U126" s="76">
        <v>5621857895.79146</v>
      </c>
      <c r="V126" s="77">
        <v>5621857895.79146</v>
      </c>
      <c r="W126" s="77">
        <v>7027322369.7393303</v>
      </c>
      <c r="X126" s="76">
        <v>9.8347142579999994E-3</v>
      </c>
      <c r="Y126" s="71">
        <v>0</v>
      </c>
      <c r="Z126" s="71">
        <v>1</v>
      </c>
      <c r="AA126" s="71">
        <v>0</v>
      </c>
      <c r="AB126" s="71">
        <v>0</v>
      </c>
      <c r="AC126" s="73">
        <v>0</v>
      </c>
      <c r="AD126" s="73">
        <v>1</v>
      </c>
      <c r="AE126" s="1" t="s">
        <v>1480</v>
      </c>
      <c r="AF126" s="1" t="s">
        <v>1450</v>
      </c>
      <c r="AG126" s="1" t="s">
        <v>1451</v>
      </c>
    </row>
    <row r="127" spans="1:33">
      <c r="A127" s="70">
        <v>45169</v>
      </c>
      <c r="B127" s="70">
        <v>45169</v>
      </c>
      <c r="C127" s="71">
        <v>990100</v>
      </c>
      <c r="D127" s="1" t="s">
        <v>1909</v>
      </c>
      <c r="E127" s="71">
        <v>1080301</v>
      </c>
      <c r="G127" s="1" t="s">
        <v>1910</v>
      </c>
      <c r="H127" s="72">
        <v>6250724</v>
      </c>
      <c r="I127" s="1" t="s">
        <v>1911</v>
      </c>
      <c r="J127" s="73">
        <v>0.9</v>
      </c>
      <c r="K127" s="73">
        <v>0.9</v>
      </c>
      <c r="L127" s="73">
        <v>0.9</v>
      </c>
      <c r="M127" s="1">
        <v>1</v>
      </c>
      <c r="N127" s="1" t="s">
        <v>1115</v>
      </c>
      <c r="O127" s="1" t="s">
        <v>1467</v>
      </c>
      <c r="P127" s="1">
        <v>20102010</v>
      </c>
      <c r="Q127" s="73">
        <v>293113973</v>
      </c>
      <c r="R127" s="74">
        <v>25225</v>
      </c>
      <c r="S127" s="1" t="s">
        <v>1479</v>
      </c>
      <c r="T127" s="75">
        <v>145.58500000000001</v>
      </c>
      <c r="U127" s="76">
        <v>45708142817.1343</v>
      </c>
      <c r="V127" s="77">
        <v>45708142817.1343</v>
      </c>
      <c r="W127" s="77">
        <v>50786825352.371498</v>
      </c>
      <c r="X127" s="76">
        <v>7.9960492101099997E-2</v>
      </c>
      <c r="Y127" s="71">
        <v>1</v>
      </c>
      <c r="Z127" s="71">
        <v>0</v>
      </c>
      <c r="AA127" s="71">
        <v>0</v>
      </c>
      <c r="AB127" s="71">
        <v>0</v>
      </c>
      <c r="AC127" s="73">
        <v>0</v>
      </c>
      <c r="AD127" s="73">
        <v>1</v>
      </c>
      <c r="AE127" s="1" t="s">
        <v>1480</v>
      </c>
      <c r="AF127" s="1" t="s">
        <v>1450</v>
      </c>
      <c r="AG127" s="1" t="s">
        <v>1451</v>
      </c>
    </row>
    <row r="128" spans="1:33">
      <c r="A128" s="70">
        <v>45169</v>
      </c>
      <c r="B128" s="70">
        <v>45169</v>
      </c>
      <c r="C128" s="71">
        <v>990100</v>
      </c>
      <c r="D128" s="1" t="s">
        <v>1912</v>
      </c>
      <c r="E128" s="71">
        <v>1081701</v>
      </c>
      <c r="G128" s="1" t="s">
        <v>1913</v>
      </c>
      <c r="H128" s="72">
        <v>6251363</v>
      </c>
      <c r="I128" s="1" t="s">
        <v>1914</v>
      </c>
      <c r="J128" s="73">
        <v>0.9</v>
      </c>
      <c r="K128" s="73">
        <v>0.9</v>
      </c>
      <c r="L128" s="73">
        <v>0.9</v>
      </c>
      <c r="M128" s="1">
        <v>1</v>
      </c>
      <c r="N128" s="1" t="s">
        <v>1115</v>
      </c>
      <c r="O128" s="1" t="s">
        <v>1564</v>
      </c>
      <c r="P128" s="1">
        <v>60201010</v>
      </c>
      <c r="Q128" s="73">
        <v>666290951</v>
      </c>
      <c r="R128" s="74">
        <v>4048</v>
      </c>
      <c r="S128" s="1" t="s">
        <v>1479</v>
      </c>
      <c r="T128" s="75">
        <v>145.58500000000001</v>
      </c>
      <c r="U128" s="76">
        <v>16673635283.0525</v>
      </c>
      <c r="V128" s="77">
        <v>16673635283.0525</v>
      </c>
      <c r="W128" s="77">
        <v>18526261425.613899</v>
      </c>
      <c r="X128" s="76">
        <v>2.9168371326799999E-2</v>
      </c>
      <c r="Y128" s="71">
        <v>1</v>
      </c>
      <c r="Z128" s="71">
        <v>0</v>
      </c>
      <c r="AA128" s="71">
        <v>0</v>
      </c>
      <c r="AB128" s="71">
        <v>0</v>
      </c>
      <c r="AC128" s="73">
        <v>1</v>
      </c>
      <c r="AD128" s="73">
        <v>0</v>
      </c>
      <c r="AE128" s="1" t="s">
        <v>1480</v>
      </c>
      <c r="AF128" s="1" t="s">
        <v>1450</v>
      </c>
      <c r="AG128" s="1" t="s">
        <v>1451</v>
      </c>
    </row>
    <row r="129" spans="1:33">
      <c r="A129" s="70">
        <v>45169</v>
      </c>
      <c r="B129" s="70">
        <v>45169</v>
      </c>
      <c r="C129" s="71">
        <v>990100</v>
      </c>
      <c r="D129" s="1" t="s">
        <v>1915</v>
      </c>
      <c r="E129" s="71">
        <v>1081901</v>
      </c>
      <c r="G129" s="1" t="s">
        <v>1916</v>
      </c>
      <c r="H129" s="72">
        <v>6251448</v>
      </c>
      <c r="I129" s="1" t="s">
        <v>1917</v>
      </c>
      <c r="J129" s="73">
        <v>0.85</v>
      </c>
      <c r="K129" s="73">
        <v>0.85</v>
      </c>
      <c r="L129" s="73">
        <v>0.85</v>
      </c>
      <c r="M129" s="1">
        <v>1</v>
      </c>
      <c r="N129" s="1" t="s">
        <v>1115</v>
      </c>
      <c r="O129" s="1" t="s">
        <v>1484</v>
      </c>
      <c r="P129" s="1">
        <v>40203020</v>
      </c>
      <c r="Q129" s="73">
        <v>1569378772</v>
      </c>
      <c r="R129" s="74">
        <v>829</v>
      </c>
      <c r="S129" s="1" t="s">
        <v>1479</v>
      </c>
      <c r="T129" s="75">
        <v>145.58500000000001</v>
      </c>
      <c r="U129" s="76">
        <v>7595993760.9630098</v>
      </c>
      <c r="V129" s="77">
        <v>7595993760.9630098</v>
      </c>
      <c r="W129" s="77">
        <v>8936463248.1917801</v>
      </c>
      <c r="X129" s="76">
        <v>1.32882099707E-2</v>
      </c>
      <c r="Y129" s="71">
        <v>0</v>
      </c>
      <c r="Z129" s="71">
        <v>1</v>
      </c>
      <c r="AA129" s="71">
        <v>0</v>
      </c>
      <c r="AB129" s="71">
        <v>0</v>
      </c>
      <c r="AC129" s="73">
        <v>1</v>
      </c>
      <c r="AD129" s="73">
        <v>0</v>
      </c>
      <c r="AE129" s="1" t="s">
        <v>1480</v>
      </c>
      <c r="AF129" s="1" t="s">
        <v>1450</v>
      </c>
      <c r="AG129" s="1" t="s">
        <v>1451</v>
      </c>
    </row>
    <row r="130" spans="1:33">
      <c r="A130" s="70">
        <v>45169</v>
      </c>
      <c r="B130" s="70">
        <v>45169</v>
      </c>
      <c r="C130" s="71">
        <v>990100</v>
      </c>
      <c r="D130" s="1" t="s">
        <v>1918</v>
      </c>
      <c r="E130" s="71">
        <v>1082701</v>
      </c>
      <c r="G130" s="1" t="s">
        <v>1919</v>
      </c>
      <c r="H130" s="72">
        <v>4588825</v>
      </c>
      <c r="I130" s="1" t="s">
        <v>1920</v>
      </c>
      <c r="J130" s="73">
        <v>0.8</v>
      </c>
      <c r="K130" s="73">
        <v>0.8</v>
      </c>
      <c r="L130" s="73">
        <v>0.8</v>
      </c>
      <c r="M130" s="1">
        <v>1</v>
      </c>
      <c r="N130" s="1" t="s">
        <v>1009</v>
      </c>
      <c r="O130" s="1" t="s">
        <v>1484</v>
      </c>
      <c r="P130" s="1">
        <v>40101010</v>
      </c>
      <c r="Q130" s="73">
        <v>862184621</v>
      </c>
      <c r="R130" s="74">
        <v>154.65</v>
      </c>
      <c r="S130" s="1" t="s">
        <v>1787</v>
      </c>
      <c r="T130" s="75">
        <v>6.8669500000000001</v>
      </c>
      <c r="U130" s="76">
        <v>15533749526.372</v>
      </c>
      <c r="V130" s="77">
        <v>15533749526.372</v>
      </c>
      <c r="W130" s="77">
        <v>19417186907.965</v>
      </c>
      <c r="X130" s="76">
        <v>2.7174288425400001E-2</v>
      </c>
      <c r="Y130" s="71">
        <v>0</v>
      </c>
      <c r="Z130" s="71">
        <v>1</v>
      </c>
      <c r="AA130" s="71">
        <v>0</v>
      </c>
      <c r="AB130" s="71">
        <v>0</v>
      </c>
      <c r="AC130" s="73">
        <v>1</v>
      </c>
      <c r="AD130" s="73">
        <v>0</v>
      </c>
      <c r="AE130" s="1" t="s">
        <v>1788</v>
      </c>
      <c r="AF130" s="1" t="s">
        <v>1450</v>
      </c>
      <c r="AG130" s="1" t="s">
        <v>1451</v>
      </c>
    </row>
    <row r="131" spans="1:33">
      <c r="A131" s="70">
        <v>45169</v>
      </c>
      <c r="B131" s="70">
        <v>45169</v>
      </c>
      <c r="C131" s="71">
        <v>990100</v>
      </c>
      <c r="D131" s="1" t="s">
        <v>1921</v>
      </c>
      <c r="E131" s="71">
        <v>1084101</v>
      </c>
      <c r="F131" s="1">
        <v>8.7611999999999999E+110</v>
      </c>
      <c r="G131" s="1" t="s">
        <v>1922</v>
      </c>
      <c r="H131" s="72">
        <v>2259101</v>
      </c>
      <c r="I131" s="1" t="s">
        <v>1923</v>
      </c>
      <c r="J131" s="73">
        <v>1</v>
      </c>
      <c r="K131" s="73">
        <v>1</v>
      </c>
      <c r="L131" s="73">
        <v>1</v>
      </c>
      <c r="M131" s="1">
        <v>1</v>
      </c>
      <c r="N131" s="1" t="s">
        <v>1375</v>
      </c>
      <c r="O131" s="1" t="s">
        <v>1499</v>
      </c>
      <c r="P131" s="1">
        <v>30101040</v>
      </c>
      <c r="Q131" s="73">
        <v>460363991</v>
      </c>
      <c r="R131" s="74">
        <v>126.55</v>
      </c>
      <c r="S131" s="1" t="s">
        <v>1448</v>
      </c>
      <c r="T131" s="75">
        <v>1</v>
      </c>
      <c r="U131" s="76">
        <v>58259063061.050003</v>
      </c>
      <c r="V131" s="77">
        <v>58259063061.050003</v>
      </c>
      <c r="W131" s="77">
        <v>58259063061.050003</v>
      </c>
      <c r="X131" s="76">
        <v>0.1019167059653</v>
      </c>
      <c r="Y131" s="71">
        <v>1</v>
      </c>
      <c r="Z131" s="71">
        <v>0</v>
      </c>
      <c r="AA131" s="71">
        <v>0</v>
      </c>
      <c r="AB131" s="71">
        <v>0</v>
      </c>
      <c r="AC131" s="73">
        <v>1</v>
      </c>
      <c r="AD131" s="73">
        <v>0</v>
      </c>
      <c r="AE131" s="1" t="s">
        <v>1449</v>
      </c>
      <c r="AF131" s="1" t="s">
        <v>1450</v>
      </c>
      <c r="AG131" s="1" t="s">
        <v>1451</v>
      </c>
    </row>
    <row r="132" spans="1:33">
      <c r="A132" s="70">
        <v>45169</v>
      </c>
      <c r="B132" s="70">
        <v>45169</v>
      </c>
      <c r="C132" s="71">
        <v>990100</v>
      </c>
      <c r="D132" s="1" t="s">
        <v>1924</v>
      </c>
      <c r="E132" s="71">
        <v>1084901</v>
      </c>
      <c r="F132" s="1">
        <v>244199105</v>
      </c>
      <c r="G132" s="1" t="s">
        <v>1925</v>
      </c>
      <c r="H132" s="72">
        <v>2261203</v>
      </c>
      <c r="I132" s="1" t="s">
        <v>1926</v>
      </c>
      <c r="J132" s="73">
        <v>0.95</v>
      </c>
      <c r="K132" s="73">
        <v>0.95</v>
      </c>
      <c r="L132" s="73">
        <v>0.95</v>
      </c>
      <c r="M132" s="1">
        <v>1</v>
      </c>
      <c r="N132" s="1" t="s">
        <v>1375</v>
      </c>
      <c r="O132" s="1" t="s">
        <v>1467</v>
      </c>
      <c r="P132" s="1">
        <v>20106015</v>
      </c>
      <c r="Q132" s="73">
        <v>296322273</v>
      </c>
      <c r="R132" s="74">
        <v>410.94</v>
      </c>
      <c r="S132" s="1" t="s">
        <v>1448</v>
      </c>
      <c r="T132" s="75">
        <v>1</v>
      </c>
      <c r="U132" s="76">
        <v>115682141123.289</v>
      </c>
      <c r="V132" s="77">
        <v>115682141123.289</v>
      </c>
      <c r="W132" s="77">
        <v>121770674866.62</v>
      </c>
      <c r="X132" s="76">
        <v>0.2023709641526</v>
      </c>
      <c r="Y132" s="71">
        <v>1</v>
      </c>
      <c r="Z132" s="71">
        <v>0</v>
      </c>
      <c r="AA132" s="71">
        <v>0</v>
      </c>
      <c r="AB132" s="71">
        <v>0</v>
      </c>
      <c r="AC132" s="73">
        <v>0</v>
      </c>
      <c r="AD132" s="73">
        <v>1</v>
      </c>
      <c r="AE132" s="1" t="s">
        <v>1449</v>
      </c>
      <c r="AF132" s="1" t="s">
        <v>1450</v>
      </c>
      <c r="AG132" s="1" t="s">
        <v>1451</v>
      </c>
    </row>
    <row r="133" spans="1:33">
      <c r="A133" s="70">
        <v>45169</v>
      </c>
      <c r="B133" s="70">
        <v>45169</v>
      </c>
      <c r="C133" s="71">
        <v>990100</v>
      </c>
      <c r="D133" s="1" t="s">
        <v>1927</v>
      </c>
      <c r="E133" s="71">
        <v>1086001</v>
      </c>
      <c r="F133" s="1">
        <v>233331107</v>
      </c>
      <c r="G133" s="1" t="s">
        <v>1928</v>
      </c>
      <c r="H133" s="72">
        <v>2280220</v>
      </c>
      <c r="I133" s="1" t="s">
        <v>1929</v>
      </c>
      <c r="J133" s="73">
        <v>1</v>
      </c>
      <c r="K133" s="73">
        <v>1</v>
      </c>
      <c r="L133" s="73">
        <v>1</v>
      </c>
      <c r="M133" s="1">
        <v>1</v>
      </c>
      <c r="N133" s="1" t="s">
        <v>1375</v>
      </c>
      <c r="O133" s="1" t="s">
        <v>1548</v>
      </c>
      <c r="P133" s="1">
        <v>55103010</v>
      </c>
      <c r="Q133" s="73">
        <v>206108359</v>
      </c>
      <c r="R133" s="74">
        <v>103.38</v>
      </c>
      <c r="S133" s="1" t="s">
        <v>1448</v>
      </c>
      <c r="T133" s="75">
        <v>1</v>
      </c>
      <c r="U133" s="76">
        <v>21307482153.419998</v>
      </c>
      <c r="V133" s="77">
        <v>21307482153.419998</v>
      </c>
      <c r="W133" s="77">
        <v>21307482153.419998</v>
      </c>
      <c r="X133" s="76">
        <v>3.7274687909299997E-2</v>
      </c>
      <c r="Y133" s="71">
        <v>0</v>
      </c>
      <c r="Z133" s="71">
        <v>1</v>
      </c>
      <c r="AA133" s="71">
        <v>0</v>
      </c>
      <c r="AB133" s="71">
        <v>0</v>
      </c>
      <c r="AC133" s="73">
        <v>1</v>
      </c>
      <c r="AD133" s="73">
        <v>0</v>
      </c>
      <c r="AE133" s="1" t="s">
        <v>1449</v>
      </c>
      <c r="AF133" s="1" t="s">
        <v>1450</v>
      </c>
      <c r="AG133" s="1" t="s">
        <v>1451</v>
      </c>
    </row>
    <row r="134" spans="1:33">
      <c r="A134" s="70">
        <v>45169</v>
      </c>
      <c r="B134" s="70">
        <v>45169</v>
      </c>
      <c r="C134" s="71">
        <v>990100</v>
      </c>
      <c r="D134" s="1" t="s">
        <v>1930</v>
      </c>
      <c r="E134" s="71">
        <v>1086202</v>
      </c>
      <c r="G134" s="1" t="s">
        <v>1931</v>
      </c>
      <c r="H134" s="72">
        <v>5750355</v>
      </c>
      <c r="I134" s="1" t="s">
        <v>1932</v>
      </c>
      <c r="J134" s="73">
        <v>0.95</v>
      </c>
      <c r="K134" s="73">
        <v>0.95</v>
      </c>
      <c r="L134" s="73">
        <v>0.95</v>
      </c>
      <c r="M134" s="1">
        <v>1</v>
      </c>
      <c r="N134" s="1" t="s">
        <v>1058</v>
      </c>
      <c r="O134" s="1" t="s">
        <v>1484</v>
      </c>
      <c r="P134" s="1">
        <v>40203030</v>
      </c>
      <c r="Q134" s="73">
        <v>2040242959</v>
      </c>
      <c r="R134" s="74">
        <v>10.052</v>
      </c>
      <c r="S134" s="1" t="s">
        <v>1456</v>
      </c>
      <c r="T134" s="75">
        <v>0.92136177270005104</v>
      </c>
      <c r="U134" s="76">
        <v>21145978365.891399</v>
      </c>
      <c r="V134" s="77">
        <v>21145978365.891399</v>
      </c>
      <c r="W134" s="77">
        <v>22258924595.675098</v>
      </c>
      <c r="X134" s="76">
        <v>3.6992157893199998E-2</v>
      </c>
      <c r="Y134" s="71">
        <v>1</v>
      </c>
      <c r="Z134" s="71">
        <v>0</v>
      </c>
      <c r="AA134" s="71">
        <v>0</v>
      </c>
      <c r="AB134" s="71">
        <v>0</v>
      </c>
      <c r="AC134" s="73">
        <v>1</v>
      </c>
      <c r="AD134" s="73">
        <v>0</v>
      </c>
      <c r="AE134" s="1" t="s">
        <v>1523</v>
      </c>
      <c r="AF134" s="1" t="s">
        <v>1470</v>
      </c>
      <c r="AG134" s="1" t="s">
        <v>1451</v>
      </c>
    </row>
    <row r="135" spans="1:33">
      <c r="A135" s="70">
        <v>45169</v>
      </c>
      <c r="B135" s="70">
        <v>45169</v>
      </c>
      <c r="C135" s="71">
        <v>990100</v>
      </c>
      <c r="D135" s="1" t="s">
        <v>1933</v>
      </c>
      <c r="E135" s="71">
        <v>1086501</v>
      </c>
      <c r="G135" s="1" t="s">
        <v>1934</v>
      </c>
      <c r="H135" s="72">
        <v>6175203</v>
      </c>
      <c r="I135" s="1" t="s">
        <v>1935</v>
      </c>
      <c r="J135" s="73">
        <v>0.7</v>
      </c>
      <c r="K135" s="73">
        <v>0.7</v>
      </c>
      <c r="L135" s="73">
        <v>0.7</v>
      </c>
      <c r="M135" s="1">
        <v>1</v>
      </c>
      <c r="N135" s="1" t="s">
        <v>1293</v>
      </c>
      <c r="O135" s="1" t="s">
        <v>1484</v>
      </c>
      <c r="P135" s="1">
        <v>40101010</v>
      </c>
      <c r="Q135" s="73">
        <v>2587617625</v>
      </c>
      <c r="R135" s="74">
        <v>33.299999999999997</v>
      </c>
      <c r="S135" s="1" t="s">
        <v>1834</v>
      </c>
      <c r="T135" s="75">
        <v>1.3505</v>
      </c>
      <c r="U135" s="76">
        <v>44662989143.835602</v>
      </c>
      <c r="V135" s="77">
        <v>44662989143.835602</v>
      </c>
      <c r="W135" s="77">
        <v>63804270205.479401</v>
      </c>
      <c r="X135" s="76">
        <v>7.8132130743900005E-2</v>
      </c>
      <c r="Y135" s="71">
        <v>1</v>
      </c>
      <c r="Z135" s="71">
        <v>0</v>
      </c>
      <c r="AA135" s="71">
        <v>0</v>
      </c>
      <c r="AB135" s="71">
        <v>0</v>
      </c>
      <c r="AC135" s="73">
        <v>0.65</v>
      </c>
      <c r="AD135" s="73">
        <v>0.35</v>
      </c>
      <c r="AE135" s="1" t="s">
        <v>1835</v>
      </c>
      <c r="AF135" s="1" t="s">
        <v>1450</v>
      </c>
      <c r="AG135" s="1" t="s">
        <v>1451</v>
      </c>
    </row>
    <row r="136" spans="1:33">
      <c r="A136" s="70">
        <v>45169</v>
      </c>
      <c r="B136" s="70">
        <v>45169</v>
      </c>
      <c r="C136" s="71">
        <v>990100</v>
      </c>
      <c r="D136" s="1" t="s">
        <v>1936</v>
      </c>
      <c r="E136" s="71">
        <v>1088501</v>
      </c>
      <c r="F136" s="1" t="s">
        <v>1937</v>
      </c>
      <c r="G136" s="1" t="s">
        <v>1938</v>
      </c>
      <c r="H136" s="72">
        <v>2542049</v>
      </c>
      <c r="I136" s="1" t="s">
        <v>1939</v>
      </c>
      <c r="J136" s="73">
        <v>1</v>
      </c>
      <c r="K136" s="73">
        <v>1</v>
      </c>
      <c r="L136" s="73">
        <v>1</v>
      </c>
      <c r="M136" s="1">
        <v>1</v>
      </c>
      <c r="N136" s="1" t="s">
        <v>1375</v>
      </c>
      <c r="O136" s="1" t="s">
        <v>1548</v>
      </c>
      <c r="P136" s="1">
        <v>55103010</v>
      </c>
      <c r="Q136" s="73">
        <v>835250715</v>
      </c>
      <c r="R136" s="74">
        <v>48.54</v>
      </c>
      <c r="S136" s="1" t="s">
        <v>1448</v>
      </c>
      <c r="T136" s="75">
        <v>1</v>
      </c>
      <c r="U136" s="76">
        <v>40543069706.099998</v>
      </c>
      <c r="V136" s="77">
        <v>40543069706.099998</v>
      </c>
      <c r="W136" s="77">
        <v>40543069706.099998</v>
      </c>
      <c r="X136" s="76">
        <v>7.0924863824799997E-2</v>
      </c>
      <c r="Y136" s="71">
        <v>1</v>
      </c>
      <c r="Z136" s="71">
        <v>0</v>
      </c>
      <c r="AA136" s="71">
        <v>0</v>
      </c>
      <c r="AB136" s="71">
        <v>0</v>
      </c>
      <c r="AC136" s="73">
        <v>1</v>
      </c>
      <c r="AD136" s="73">
        <v>0</v>
      </c>
      <c r="AE136" s="1" t="s">
        <v>1449</v>
      </c>
      <c r="AF136" s="1" t="s">
        <v>1450</v>
      </c>
      <c r="AG136" s="1" t="s">
        <v>1451</v>
      </c>
    </row>
    <row r="137" spans="1:33">
      <c r="A137" s="70">
        <v>45169</v>
      </c>
      <c r="B137" s="70">
        <v>45169</v>
      </c>
      <c r="C137" s="71">
        <v>990100</v>
      </c>
      <c r="D137" s="1" t="s">
        <v>1940</v>
      </c>
      <c r="E137" s="71">
        <v>1089501</v>
      </c>
      <c r="F137" s="1">
        <v>260003108</v>
      </c>
      <c r="G137" s="1" t="s">
        <v>1941</v>
      </c>
      <c r="H137" s="72">
        <v>2278407</v>
      </c>
      <c r="I137" s="1" t="s">
        <v>1942</v>
      </c>
      <c r="J137" s="73">
        <v>1</v>
      </c>
      <c r="K137" s="73">
        <v>1</v>
      </c>
      <c r="L137" s="73">
        <v>1</v>
      </c>
      <c r="M137" s="1">
        <v>1</v>
      </c>
      <c r="N137" s="1" t="s">
        <v>1375</v>
      </c>
      <c r="O137" s="1" t="s">
        <v>1467</v>
      </c>
      <c r="P137" s="1">
        <v>20106020</v>
      </c>
      <c r="Q137" s="73">
        <v>139770692</v>
      </c>
      <c r="R137" s="74">
        <v>148.30000000000001</v>
      </c>
      <c r="S137" s="1" t="s">
        <v>1448</v>
      </c>
      <c r="T137" s="75">
        <v>1</v>
      </c>
      <c r="U137" s="76">
        <v>20727993623.599998</v>
      </c>
      <c r="V137" s="77">
        <v>20727993623.599998</v>
      </c>
      <c r="W137" s="77">
        <v>20727993623.599998</v>
      </c>
      <c r="X137" s="76">
        <v>3.6260947574299998E-2</v>
      </c>
      <c r="Y137" s="71">
        <v>0</v>
      </c>
      <c r="Z137" s="71">
        <v>1</v>
      </c>
      <c r="AA137" s="71">
        <v>0</v>
      </c>
      <c r="AB137" s="71">
        <v>0</v>
      </c>
      <c r="AC137" s="73">
        <v>1</v>
      </c>
      <c r="AD137" s="73">
        <v>0</v>
      </c>
      <c r="AE137" s="1" t="s">
        <v>1449</v>
      </c>
      <c r="AF137" s="1" t="s">
        <v>1450</v>
      </c>
      <c r="AG137" s="1" t="s">
        <v>1451</v>
      </c>
    </row>
    <row r="138" spans="1:33">
      <c r="A138" s="70">
        <v>45169</v>
      </c>
      <c r="B138" s="70">
        <v>45169</v>
      </c>
      <c r="C138" s="71">
        <v>990100</v>
      </c>
      <c r="D138" s="1" t="s">
        <v>1943</v>
      </c>
      <c r="E138" s="71">
        <v>1089601</v>
      </c>
      <c r="F138" s="1" t="s">
        <v>1944</v>
      </c>
      <c r="G138" s="1" t="s">
        <v>1945</v>
      </c>
      <c r="H138" s="72" t="s">
        <v>1946</v>
      </c>
      <c r="I138" s="1" t="s">
        <v>1947</v>
      </c>
      <c r="J138" s="73">
        <v>1</v>
      </c>
      <c r="K138" s="73">
        <v>1</v>
      </c>
      <c r="L138" s="73">
        <v>1</v>
      </c>
      <c r="M138" s="1">
        <v>1</v>
      </c>
      <c r="N138" s="1" t="s">
        <v>1375</v>
      </c>
      <c r="O138" s="1" t="s">
        <v>1462</v>
      </c>
      <c r="P138" s="1">
        <v>15101050</v>
      </c>
      <c r="Q138" s="73">
        <v>459016106</v>
      </c>
      <c r="R138" s="74">
        <v>76.89</v>
      </c>
      <c r="S138" s="1" t="s">
        <v>1448</v>
      </c>
      <c r="T138" s="75">
        <v>1</v>
      </c>
      <c r="U138" s="76">
        <v>35293748390.339996</v>
      </c>
      <c r="V138" s="77">
        <v>35293748390.339996</v>
      </c>
      <c r="W138" s="77">
        <v>35293748390.339996</v>
      </c>
      <c r="X138" s="76">
        <v>6.1741854196E-2</v>
      </c>
      <c r="Y138" s="71">
        <v>1</v>
      </c>
      <c r="Z138" s="71">
        <v>0</v>
      </c>
      <c r="AA138" s="71">
        <v>0</v>
      </c>
      <c r="AB138" s="71">
        <v>0</v>
      </c>
      <c r="AC138" s="73">
        <v>1</v>
      </c>
      <c r="AD138" s="73">
        <v>0</v>
      </c>
      <c r="AE138" s="1" t="s">
        <v>1449</v>
      </c>
      <c r="AF138" s="1" t="s">
        <v>1450</v>
      </c>
      <c r="AG138" s="1" t="s">
        <v>1451</v>
      </c>
    </row>
    <row r="139" spans="1:33">
      <c r="A139" s="70">
        <v>45169</v>
      </c>
      <c r="B139" s="70">
        <v>45169</v>
      </c>
      <c r="C139" s="71">
        <v>990100</v>
      </c>
      <c r="D139" s="1" t="s">
        <v>1951</v>
      </c>
      <c r="E139" s="71">
        <v>1091201</v>
      </c>
      <c r="G139" s="1" t="s">
        <v>1952</v>
      </c>
      <c r="H139" s="72" t="s">
        <v>1953</v>
      </c>
      <c r="I139" s="1" t="s">
        <v>1954</v>
      </c>
      <c r="J139" s="73">
        <v>1</v>
      </c>
      <c r="K139" s="73">
        <v>1</v>
      </c>
      <c r="L139" s="73">
        <v>1</v>
      </c>
      <c r="M139" s="1">
        <v>1</v>
      </c>
      <c r="N139" s="1" t="s">
        <v>1199</v>
      </c>
      <c r="O139" s="1" t="s">
        <v>1462</v>
      </c>
      <c r="P139" s="1">
        <v>15101050</v>
      </c>
      <c r="Q139" s="73">
        <v>174786029</v>
      </c>
      <c r="R139" s="74">
        <v>85.15</v>
      </c>
      <c r="S139" s="1" t="s">
        <v>1456</v>
      </c>
      <c r="T139" s="75">
        <v>0.92136177270005104</v>
      </c>
      <c r="U139" s="76">
        <v>16153297011.374001</v>
      </c>
      <c r="V139" s="77">
        <v>16153297011.374001</v>
      </c>
      <c r="W139" s="77">
        <v>20223366023.473999</v>
      </c>
      <c r="X139" s="76">
        <v>2.8258106728400002E-2</v>
      </c>
      <c r="Y139" s="71">
        <v>1</v>
      </c>
      <c r="Z139" s="71">
        <v>0</v>
      </c>
      <c r="AA139" s="71">
        <v>0</v>
      </c>
      <c r="AB139" s="71">
        <v>0</v>
      </c>
      <c r="AC139" s="73">
        <v>0.35</v>
      </c>
      <c r="AD139" s="73">
        <v>0.65</v>
      </c>
      <c r="AE139" s="1" t="s">
        <v>1485</v>
      </c>
      <c r="AF139" s="1" t="s">
        <v>1450</v>
      </c>
      <c r="AG139" s="1" t="s">
        <v>1451</v>
      </c>
    </row>
    <row r="140" spans="1:33">
      <c r="A140" s="70">
        <v>45169</v>
      </c>
      <c r="B140" s="70">
        <v>45169</v>
      </c>
      <c r="C140" s="71">
        <v>990100</v>
      </c>
      <c r="D140" s="1" t="s">
        <v>1955</v>
      </c>
      <c r="E140" s="71">
        <v>1091501</v>
      </c>
      <c r="F140" s="1" t="s">
        <v>1956</v>
      </c>
      <c r="G140" s="1" t="s">
        <v>1957</v>
      </c>
      <c r="H140" s="72" t="s">
        <v>1958</v>
      </c>
      <c r="I140" s="1" t="s">
        <v>1959</v>
      </c>
      <c r="J140" s="73">
        <v>1</v>
      </c>
      <c r="K140" s="73">
        <v>1</v>
      </c>
      <c r="L140" s="73">
        <v>1</v>
      </c>
      <c r="M140" s="1">
        <v>1</v>
      </c>
      <c r="N140" s="1" t="s">
        <v>1375</v>
      </c>
      <c r="O140" s="1" t="s">
        <v>1548</v>
      </c>
      <c r="P140" s="1">
        <v>55101010</v>
      </c>
      <c r="Q140" s="73">
        <v>770648212</v>
      </c>
      <c r="R140" s="74">
        <v>88.8</v>
      </c>
      <c r="S140" s="1" t="s">
        <v>1448</v>
      </c>
      <c r="T140" s="75">
        <v>1</v>
      </c>
      <c r="U140" s="76">
        <v>68433561225.599998</v>
      </c>
      <c r="V140" s="77">
        <v>68433561225.599998</v>
      </c>
      <c r="W140" s="77">
        <v>68433561225.599998</v>
      </c>
      <c r="X140" s="76">
        <v>0.1197156763451</v>
      </c>
      <c r="Y140" s="71">
        <v>1</v>
      </c>
      <c r="Z140" s="71">
        <v>0</v>
      </c>
      <c r="AA140" s="71">
        <v>0</v>
      </c>
      <c r="AB140" s="71">
        <v>0</v>
      </c>
      <c r="AC140" s="73">
        <v>1</v>
      </c>
      <c r="AD140" s="73">
        <v>0</v>
      </c>
      <c r="AE140" s="1" t="s">
        <v>1449</v>
      </c>
      <c r="AF140" s="1" t="s">
        <v>1450</v>
      </c>
      <c r="AG140" s="1" t="s">
        <v>1451</v>
      </c>
    </row>
    <row r="141" spans="1:33">
      <c r="A141" s="70">
        <v>45169</v>
      </c>
      <c r="B141" s="70">
        <v>45169</v>
      </c>
      <c r="C141" s="71">
        <v>990100</v>
      </c>
      <c r="D141" s="1" t="s">
        <v>1960</v>
      </c>
      <c r="E141" s="71">
        <v>1091701</v>
      </c>
      <c r="F141" s="1">
        <v>615369105</v>
      </c>
      <c r="G141" s="1" t="s">
        <v>1961</v>
      </c>
      <c r="H141" s="72">
        <v>2252058</v>
      </c>
      <c r="I141" s="1" t="s">
        <v>1962</v>
      </c>
      <c r="J141" s="73">
        <v>0.9</v>
      </c>
      <c r="K141" s="73">
        <v>0.9</v>
      </c>
      <c r="L141" s="73">
        <v>0.9</v>
      </c>
      <c r="M141" s="1">
        <v>1</v>
      </c>
      <c r="N141" s="1" t="s">
        <v>1375</v>
      </c>
      <c r="O141" s="1" t="s">
        <v>1484</v>
      </c>
      <c r="P141" s="1">
        <v>40203040</v>
      </c>
      <c r="Q141" s="73">
        <v>183268980</v>
      </c>
      <c r="R141" s="74">
        <v>336.8</v>
      </c>
      <c r="S141" s="1" t="s">
        <v>1448</v>
      </c>
      <c r="T141" s="75">
        <v>1</v>
      </c>
      <c r="U141" s="76">
        <v>55552493217.599998</v>
      </c>
      <c r="V141" s="77">
        <v>55552493217.599998</v>
      </c>
      <c r="W141" s="77">
        <v>61724992464</v>
      </c>
      <c r="X141" s="76">
        <v>9.7181911610300001E-2</v>
      </c>
      <c r="Y141" s="71">
        <v>1</v>
      </c>
      <c r="Z141" s="71">
        <v>0</v>
      </c>
      <c r="AA141" s="71">
        <v>0</v>
      </c>
      <c r="AB141" s="71">
        <v>0</v>
      </c>
      <c r="AC141" s="73">
        <v>0.35</v>
      </c>
      <c r="AD141" s="73">
        <v>0.65</v>
      </c>
      <c r="AE141" s="1" t="s">
        <v>1449</v>
      </c>
      <c r="AF141" s="1" t="s">
        <v>1450</v>
      </c>
      <c r="AG141" s="1" t="s">
        <v>1451</v>
      </c>
    </row>
    <row r="142" spans="1:33">
      <c r="A142" s="70">
        <v>45169</v>
      </c>
      <c r="B142" s="70">
        <v>45169</v>
      </c>
      <c r="C142" s="71">
        <v>990100</v>
      </c>
      <c r="D142" s="1" t="s">
        <v>1963</v>
      </c>
      <c r="E142" s="71">
        <v>1092701</v>
      </c>
      <c r="G142" s="1" t="s">
        <v>1964</v>
      </c>
      <c r="H142" s="72">
        <v>4247494</v>
      </c>
      <c r="I142" s="1" t="s">
        <v>1965</v>
      </c>
      <c r="J142" s="73">
        <v>0.4</v>
      </c>
      <c r="K142" s="73">
        <v>0.4</v>
      </c>
      <c r="L142" s="73">
        <v>0.4</v>
      </c>
      <c r="M142" s="1">
        <v>1</v>
      </c>
      <c r="N142" s="1" t="s">
        <v>925</v>
      </c>
      <c r="O142" s="1" t="s">
        <v>1455</v>
      </c>
      <c r="P142" s="1">
        <v>25501010</v>
      </c>
      <c r="Q142" s="73">
        <v>54367928</v>
      </c>
      <c r="R142" s="74">
        <v>150.80000000000001</v>
      </c>
      <c r="S142" s="1" t="s">
        <v>1456</v>
      </c>
      <c r="T142" s="75">
        <v>0.92136177270005104</v>
      </c>
      <c r="U142" s="76">
        <v>3559376473.0975399</v>
      </c>
      <c r="V142" s="77">
        <v>3559376473.0975399</v>
      </c>
      <c r="W142" s="77">
        <v>9000735420.2438393</v>
      </c>
      <c r="X142" s="76">
        <v>6.2266694032999999E-3</v>
      </c>
      <c r="Y142" s="71">
        <v>0</v>
      </c>
      <c r="Z142" s="71">
        <v>1</v>
      </c>
      <c r="AA142" s="71">
        <v>0</v>
      </c>
      <c r="AB142" s="71">
        <v>0</v>
      </c>
      <c r="AC142" s="73">
        <v>0</v>
      </c>
      <c r="AD142" s="73">
        <v>1</v>
      </c>
      <c r="AE142" s="1" t="s">
        <v>1463</v>
      </c>
      <c r="AF142" s="1" t="s">
        <v>1450</v>
      </c>
      <c r="AG142" s="1" t="s">
        <v>1451</v>
      </c>
    </row>
    <row r="143" spans="1:33">
      <c r="A143" s="70">
        <v>45169</v>
      </c>
      <c r="B143" s="70">
        <v>45169</v>
      </c>
      <c r="C143" s="71">
        <v>990100</v>
      </c>
      <c r="D143" s="1" t="s">
        <v>1966</v>
      </c>
      <c r="E143" s="71">
        <v>1092901</v>
      </c>
      <c r="G143" s="1" t="s">
        <v>1967</v>
      </c>
      <c r="H143" s="72">
        <v>4253048</v>
      </c>
      <c r="I143" s="1" t="s">
        <v>1968</v>
      </c>
      <c r="J143" s="73">
        <v>0.6</v>
      </c>
      <c r="K143" s="73">
        <v>0.6</v>
      </c>
      <c r="L143" s="73">
        <v>0.6</v>
      </c>
      <c r="M143" s="1">
        <v>1</v>
      </c>
      <c r="N143" s="1" t="s">
        <v>1009</v>
      </c>
      <c r="O143" s="1" t="s">
        <v>1467</v>
      </c>
      <c r="P143" s="1">
        <v>20303010</v>
      </c>
      <c r="Q143" s="73">
        <v>8372725</v>
      </c>
      <c r="R143" s="74">
        <v>12505</v>
      </c>
      <c r="S143" s="1" t="s">
        <v>1787</v>
      </c>
      <c r="T143" s="75">
        <v>6.8669500000000001</v>
      </c>
      <c r="U143" s="76">
        <v>9148247136.6472702</v>
      </c>
      <c r="V143" s="77">
        <v>9148247136.6472702</v>
      </c>
      <c r="W143" s="77">
        <v>33788773025.1422</v>
      </c>
      <c r="X143" s="76">
        <v>1.6003676759199999E-2</v>
      </c>
      <c r="Y143" s="71">
        <v>1</v>
      </c>
      <c r="Z143" s="71">
        <v>0</v>
      </c>
      <c r="AA143" s="71">
        <v>0</v>
      </c>
      <c r="AB143" s="71">
        <v>0</v>
      </c>
      <c r="AC143" s="73">
        <v>0.65</v>
      </c>
      <c r="AD143" s="73">
        <v>0.35</v>
      </c>
      <c r="AE143" s="1" t="s">
        <v>1788</v>
      </c>
      <c r="AF143" s="1" t="s">
        <v>1450</v>
      </c>
      <c r="AG143" s="1" t="s">
        <v>1619</v>
      </c>
    </row>
    <row r="144" spans="1:33">
      <c r="A144" s="70">
        <v>45169</v>
      </c>
      <c r="B144" s="70">
        <v>45169</v>
      </c>
      <c r="C144" s="71">
        <v>990100</v>
      </c>
      <c r="D144" s="1" t="s">
        <v>1969</v>
      </c>
      <c r="E144" s="71">
        <v>1092902</v>
      </c>
      <c r="G144" s="1" t="s">
        <v>1970</v>
      </c>
      <c r="H144" s="72">
        <v>4253059</v>
      </c>
      <c r="I144" s="1" t="s">
        <v>1971</v>
      </c>
      <c r="J144" s="73">
        <v>0.3</v>
      </c>
      <c r="K144" s="73">
        <v>0.3</v>
      </c>
      <c r="L144" s="73">
        <v>0.3</v>
      </c>
      <c r="M144" s="1">
        <v>1</v>
      </c>
      <c r="N144" s="1" t="s">
        <v>1009</v>
      </c>
      <c r="O144" s="1" t="s">
        <v>1467</v>
      </c>
      <c r="P144" s="1">
        <v>20303010</v>
      </c>
      <c r="Q144" s="73">
        <v>10334436</v>
      </c>
      <c r="R144" s="74">
        <v>12320</v>
      </c>
      <c r="S144" s="1" t="s">
        <v>1787</v>
      </c>
      <c r="T144" s="75">
        <v>6.8669500000000001</v>
      </c>
      <c r="U144" s="76">
        <v>5562305747.9667101</v>
      </c>
      <c r="V144" s="77">
        <v>5562305747.9667101</v>
      </c>
      <c r="W144" s="77">
        <v>33788773025.1422</v>
      </c>
      <c r="X144" s="76">
        <v>9.7305354672999993E-3</v>
      </c>
      <c r="Y144" s="71">
        <v>1</v>
      </c>
      <c r="Z144" s="71">
        <v>0</v>
      </c>
      <c r="AA144" s="71">
        <v>0</v>
      </c>
      <c r="AB144" s="71">
        <v>0</v>
      </c>
      <c r="AC144" s="73">
        <v>0.65</v>
      </c>
      <c r="AD144" s="73">
        <v>0.35</v>
      </c>
      <c r="AE144" s="1" t="s">
        <v>1788</v>
      </c>
      <c r="AF144" s="1" t="s">
        <v>1450</v>
      </c>
      <c r="AG144" s="1" t="s">
        <v>1585</v>
      </c>
    </row>
    <row r="145" spans="1:33">
      <c r="A145" s="70">
        <v>45169</v>
      </c>
      <c r="B145" s="70">
        <v>45169</v>
      </c>
      <c r="C145" s="71">
        <v>990100</v>
      </c>
      <c r="D145" s="1" t="s">
        <v>1972</v>
      </c>
      <c r="E145" s="71">
        <v>1093601</v>
      </c>
      <c r="F145" s="1" t="s">
        <v>1973</v>
      </c>
      <c r="G145" s="1" t="s">
        <v>1974</v>
      </c>
      <c r="H145" s="72" t="s">
        <v>1975</v>
      </c>
      <c r="I145" s="1" t="s">
        <v>1976</v>
      </c>
      <c r="J145" s="73">
        <v>1</v>
      </c>
      <c r="K145" s="73">
        <v>1</v>
      </c>
      <c r="L145" s="73">
        <v>1</v>
      </c>
      <c r="M145" s="1">
        <v>1</v>
      </c>
      <c r="N145" s="1" t="s">
        <v>1375</v>
      </c>
      <c r="O145" s="1" t="s">
        <v>1467</v>
      </c>
      <c r="P145" s="1">
        <v>20104010</v>
      </c>
      <c r="Q145" s="73">
        <v>398000000</v>
      </c>
      <c r="R145" s="74">
        <v>230.37</v>
      </c>
      <c r="S145" s="1" t="s">
        <v>1448</v>
      </c>
      <c r="T145" s="75">
        <v>1</v>
      </c>
      <c r="U145" s="76">
        <v>91687260000</v>
      </c>
      <c r="V145" s="77">
        <v>91687260000</v>
      </c>
      <c r="W145" s="77">
        <v>91687260000</v>
      </c>
      <c r="X145" s="76">
        <v>0.1603950188555</v>
      </c>
      <c r="Y145" s="71">
        <v>1</v>
      </c>
      <c r="Z145" s="71">
        <v>0</v>
      </c>
      <c r="AA145" s="71">
        <v>0</v>
      </c>
      <c r="AB145" s="71">
        <v>0</v>
      </c>
      <c r="AC145" s="73">
        <v>1</v>
      </c>
      <c r="AD145" s="73">
        <v>0</v>
      </c>
      <c r="AE145" s="1" t="s">
        <v>1449</v>
      </c>
      <c r="AF145" s="1" t="s">
        <v>1450</v>
      </c>
      <c r="AG145" s="1" t="s">
        <v>1451</v>
      </c>
    </row>
    <row r="146" spans="1:33">
      <c r="A146" s="70">
        <v>45169</v>
      </c>
      <c r="B146" s="70">
        <v>45169</v>
      </c>
      <c r="C146" s="71">
        <v>990100</v>
      </c>
      <c r="D146" s="1" t="s">
        <v>1977</v>
      </c>
      <c r="E146" s="71">
        <v>1094601</v>
      </c>
      <c r="F146" s="1">
        <v>714046109</v>
      </c>
      <c r="G146" s="1" t="s">
        <v>1978</v>
      </c>
      <c r="H146" s="72">
        <v>2305844</v>
      </c>
      <c r="I146" s="1" t="s">
        <v>1979</v>
      </c>
      <c r="J146" s="73">
        <v>1</v>
      </c>
      <c r="K146" s="73">
        <v>1</v>
      </c>
      <c r="L146" s="73">
        <v>1</v>
      </c>
      <c r="M146" s="1">
        <v>1</v>
      </c>
      <c r="N146" s="1" t="s">
        <v>1375</v>
      </c>
      <c r="O146" s="1" t="s">
        <v>1447</v>
      </c>
      <c r="P146" s="1">
        <v>35203010</v>
      </c>
      <c r="Q146" s="73">
        <v>126411985</v>
      </c>
      <c r="R146" s="74">
        <v>117.03</v>
      </c>
      <c r="S146" s="1" t="s">
        <v>1448</v>
      </c>
      <c r="T146" s="75">
        <v>1</v>
      </c>
      <c r="U146" s="76">
        <v>14793994604.549999</v>
      </c>
      <c r="V146" s="77">
        <v>14793994604.549999</v>
      </c>
      <c r="W146" s="77">
        <v>14793994604.549999</v>
      </c>
      <c r="X146" s="76">
        <v>2.5880182737999999E-2</v>
      </c>
      <c r="Y146" s="71">
        <v>0</v>
      </c>
      <c r="Z146" s="71">
        <v>1</v>
      </c>
      <c r="AA146" s="71">
        <v>0</v>
      </c>
      <c r="AB146" s="71">
        <v>0</v>
      </c>
      <c r="AC146" s="73">
        <v>1</v>
      </c>
      <c r="AD146" s="73">
        <v>0</v>
      </c>
      <c r="AE146" s="1" t="s">
        <v>1449</v>
      </c>
      <c r="AF146" s="1" t="s">
        <v>1450</v>
      </c>
      <c r="AG146" s="1" t="s">
        <v>1451</v>
      </c>
    </row>
    <row r="147" spans="1:33">
      <c r="A147" s="70">
        <v>45169</v>
      </c>
      <c r="B147" s="70">
        <v>45169</v>
      </c>
      <c r="C147" s="71">
        <v>990100</v>
      </c>
      <c r="D147" s="1" t="s">
        <v>1980</v>
      </c>
      <c r="E147" s="71">
        <v>1094701</v>
      </c>
      <c r="G147" s="1" t="s">
        <v>1981</v>
      </c>
      <c r="H147" s="72">
        <v>6307200</v>
      </c>
      <c r="I147" s="1" t="s">
        <v>1982</v>
      </c>
      <c r="J147" s="73">
        <v>0.85</v>
      </c>
      <c r="K147" s="73">
        <v>0.85</v>
      </c>
      <c r="L147" s="73">
        <v>0.85</v>
      </c>
      <c r="M147" s="1">
        <v>1</v>
      </c>
      <c r="N147" s="1" t="s">
        <v>1115</v>
      </c>
      <c r="O147" s="1" t="s">
        <v>1447</v>
      </c>
      <c r="P147" s="1">
        <v>35202010</v>
      </c>
      <c r="Q147" s="73">
        <v>296566371</v>
      </c>
      <c r="R147" s="74">
        <v>9258</v>
      </c>
      <c r="S147" s="1" t="s">
        <v>1479</v>
      </c>
      <c r="T147" s="75">
        <v>145.58500000000001</v>
      </c>
      <c r="U147" s="76">
        <v>16030289819.076799</v>
      </c>
      <c r="V147" s="77">
        <v>16030289819.076799</v>
      </c>
      <c r="W147" s="77">
        <v>18859164493.031601</v>
      </c>
      <c r="X147" s="76">
        <v>2.80429215334E-2</v>
      </c>
      <c r="Y147" s="71">
        <v>1</v>
      </c>
      <c r="Z147" s="71">
        <v>0</v>
      </c>
      <c r="AA147" s="71">
        <v>0</v>
      </c>
      <c r="AB147" s="71">
        <v>0</v>
      </c>
      <c r="AC147" s="73">
        <v>0</v>
      </c>
      <c r="AD147" s="73">
        <v>1</v>
      </c>
      <c r="AE147" s="1" t="s">
        <v>1480</v>
      </c>
      <c r="AF147" s="1" t="s">
        <v>1450</v>
      </c>
      <c r="AG147" s="1" t="s">
        <v>1451</v>
      </c>
    </row>
    <row r="148" spans="1:33">
      <c r="A148" s="70">
        <v>45169</v>
      </c>
      <c r="B148" s="70">
        <v>45169</v>
      </c>
      <c r="C148" s="71">
        <v>990100</v>
      </c>
      <c r="D148" s="1" t="s">
        <v>1983</v>
      </c>
      <c r="E148" s="71">
        <v>1095201</v>
      </c>
      <c r="G148" s="1" t="s">
        <v>1984</v>
      </c>
      <c r="H148" s="72">
        <v>7097328</v>
      </c>
      <c r="I148" s="1" t="s">
        <v>1985</v>
      </c>
      <c r="J148" s="73">
        <v>0.65</v>
      </c>
      <c r="K148" s="73">
        <v>0.65</v>
      </c>
      <c r="L148" s="73">
        <v>0.65</v>
      </c>
      <c r="M148" s="1">
        <v>1</v>
      </c>
      <c r="N148" s="1" t="s">
        <v>925</v>
      </c>
      <c r="O148" s="1" t="s">
        <v>1484</v>
      </c>
      <c r="P148" s="1">
        <v>40201030</v>
      </c>
      <c r="Q148" s="73">
        <v>153000000</v>
      </c>
      <c r="R148" s="74">
        <v>74.36</v>
      </c>
      <c r="S148" s="1" t="s">
        <v>1456</v>
      </c>
      <c r="T148" s="75">
        <v>0.92136177270005104</v>
      </c>
      <c r="U148" s="76">
        <v>8026273955.6999998</v>
      </c>
      <c r="V148" s="77">
        <v>8026273955.6999998</v>
      </c>
      <c r="W148" s="77">
        <v>12348113778</v>
      </c>
      <c r="X148" s="76">
        <v>1.4040929595500001E-2</v>
      </c>
      <c r="Y148" s="71">
        <v>1</v>
      </c>
      <c r="Z148" s="71">
        <v>0</v>
      </c>
      <c r="AA148" s="71">
        <v>0</v>
      </c>
      <c r="AB148" s="71">
        <v>0</v>
      </c>
      <c r="AC148" s="73">
        <v>1</v>
      </c>
      <c r="AD148" s="73">
        <v>0</v>
      </c>
      <c r="AE148" s="1" t="s">
        <v>1463</v>
      </c>
      <c r="AF148" s="1" t="s">
        <v>1450</v>
      </c>
      <c r="AG148" s="1" t="s">
        <v>1451</v>
      </c>
    </row>
    <row r="149" spans="1:33">
      <c r="A149" s="70">
        <v>45169</v>
      </c>
      <c r="B149" s="70">
        <v>45169</v>
      </c>
      <c r="C149" s="71">
        <v>990100</v>
      </c>
      <c r="D149" s="1" t="s">
        <v>1986</v>
      </c>
      <c r="E149" s="71">
        <v>1096601</v>
      </c>
      <c r="F149" s="1">
        <v>291011104</v>
      </c>
      <c r="G149" s="1" t="s">
        <v>1987</v>
      </c>
      <c r="H149" s="72">
        <v>2313405</v>
      </c>
      <c r="I149" s="1" t="s">
        <v>1988</v>
      </c>
      <c r="J149" s="73">
        <v>1</v>
      </c>
      <c r="K149" s="73">
        <v>1</v>
      </c>
      <c r="L149" s="73">
        <v>1</v>
      </c>
      <c r="M149" s="1">
        <v>1</v>
      </c>
      <c r="N149" s="1" t="s">
        <v>1375</v>
      </c>
      <c r="O149" s="1" t="s">
        <v>1467</v>
      </c>
      <c r="P149" s="1">
        <v>20104010</v>
      </c>
      <c r="Q149" s="73">
        <v>571400000</v>
      </c>
      <c r="R149" s="74">
        <v>98.25</v>
      </c>
      <c r="S149" s="1" t="s">
        <v>1448</v>
      </c>
      <c r="T149" s="75">
        <v>1</v>
      </c>
      <c r="U149" s="76">
        <v>56140050000</v>
      </c>
      <c r="V149" s="77">
        <v>56140050000</v>
      </c>
      <c r="W149" s="77">
        <v>56140050000</v>
      </c>
      <c r="X149" s="76">
        <v>9.8209766310999994E-2</v>
      </c>
      <c r="Y149" s="71">
        <v>1</v>
      </c>
      <c r="Z149" s="71">
        <v>0</v>
      </c>
      <c r="AA149" s="71">
        <v>0</v>
      </c>
      <c r="AB149" s="71">
        <v>0</v>
      </c>
      <c r="AC149" s="73">
        <v>1</v>
      </c>
      <c r="AD149" s="73">
        <v>0</v>
      </c>
      <c r="AE149" s="1" t="s">
        <v>1449</v>
      </c>
      <c r="AF149" s="1" t="s">
        <v>1450</v>
      </c>
      <c r="AG149" s="1" t="s">
        <v>1451</v>
      </c>
    </row>
    <row r="150" spans="1:33">
      <c r="A150" s="70">
        <v>45169</v>
      </c>
      <c r="B150" s="70">
        <v>45169</v>
      </c>
      <c r="C150" s="71">
        <v>990100</v>
      </c>
      <c r="D150" s="1" t="s">
        <v>1989</v>
      </c>
      <c r="E150" s="71">
        <v>1097003</v>
      </c>
      <c r="G150" s="1" t="s">
        <v>1990</v>
      </c>
      <c r="H150" s="72">
        <v>7635610</v>
      </c>
      <c r="I150" s="1" t="s">
        <v>1991</v>
      </c>
      <c r="J150" s="73">
        <v>0.3</v>
      </c>
      <c r="K150" s="73">
        <v>0.3</v>
      </c>
      <c r="L150" s="73">
        <v>0.3</v>
      </c>
      <c r="M150" s="1">
        <v>1</v>
      </c>
      <c r="N150" s="1" t="s">
        <v>1324</v>
      </c>
      <c r="O150" s="1" t="s">
        <v>1462</v>
      </c>
      <c r="P150" s="1">
        <v>15101050</v>
      </c>
      <c r="Q150" s="73">
        <v>23389028</v>
      </c>
      <c r="R150" s="74">
        <v>664.5</v>
      </c>
      <c r="S150" s="1" t="s">
        <v>1468</v>
      </c>
      <c r="T150" s="75">
        <v>0.88324999999999998</v>
      </c>
      <c r="U150" s="76">
        <v>5278916197.9054604</v>
      </c>
      <c r="V150" s="77">
        <v>5278916197.9054604</v>
      </c>
      <c r="W150" s="77">
        <v>17596387326.351501</v>
      </c>
      <c r="X150" s="76">
        <v>9.2347820525999994E-3</v>
      </c>
      <c r="Y150" s="71">
        <v>0</v>
      </c>
      <c r="Z150" s="71">
        <v>1</v>
      </c>
      <c r="AA150" s="71">
        <v>0</v>
      </c>
      <c r="AB150" s="71">
        <v>0</v>
      </c>
      <c r="AC150" s="73">
        <v>0.65</v>
      </c>
      <c r="AD150" s="73">
        <v>0.35</v>
      </c>
      <c r="AE150" s="1" t="s">
        <v>1469</v>
      </c>
      <c r="AF150" s="1" t="s">
        <v>1470</v>
      </c>
      <c r="AG150" s="1" t="s">
        <v>1451</v>
      </c>
    </row>
    <row r="151" spans="1:33">
      <c r="A151" s="70">
        <v>45169</v>
      </c>
      <c r="B151" s="70">
        <v>45169</v>
      </c>
      <c r="C151" s="71">
        <v>990100</v>
      </c>
      <c r="D151" s="1" t="s">
        <v>1992</v>
      </c>
      <c r="E151" s="71">
        <v>1098101</v>
      </c>
      <c r="F151" s="1" t="s">
        <v>1993</v>
      </c>
      <c r="G151" s="1" t="s">
        <v>1994</v>
      </c>
      <c r="H151" s="72">
        <v>2317087</v>
      </c>
      <c r="I151" s="1" t="s">
        <v>1995</v>
      </c>
      <c r="J151" s="73">
        <v>1</v>
      </c>
      <c r="K151" s="73">
        <v>1</v>
      </c>
      <c r="L151" s="73">
        <v>1</v>
      </c>
      <c r="M151" s="1">
        <v>1</v>
      </c>
      <c r="N151" s="1" t="s">
        <v>1375</v>
      </c>
      <c r="O151" s="1" t="s">
        <v>1548</v>
      </c>
      <c r="P151" s="1">
        <v>55101010</v>
      </c>
      <c r="Q151" s="73">
        <v>212091116</v>
      </c>
      <c r="R151" s="74">
        <v>95.25</v>
      </c>
      <c r="S151" s="1" t="s">
        <v>1448</v>
      </c>
      <c r="T151" s="75">
        <v>1</v>
      </c>
      <c r="U151" s="76">
        <v>20201678799</v>
      </c>
      <c r="V151" s="77">
        <v>20201678799</v>
      </c>
      <c r="W151" s="77">
        <v>20201678799</v>
      </c>
      <c r="X151" s="76">
        <v>3.5340227768599998E-2</v>
      </c>
      <c r="Y151" s="71">
        <v>0</v>
      </c>
      <c r="Z151" s="71">
        <v>1</v>
      </c>
      <c r="AA151" s="71">
        <v>0</v>
      </c>
      <c r="AB151" s="71">
        <v>0</v>
      </c>
      <c r="AC151" s="73">
        <v>1</v>
      </c>
      <c r="AD151" s="73">
        <v>0</v>
      </c>
      <c r="AE151" s="1" t="s">
        <v>1449</v>
      </c>
      <c r="AF151" s="1" t="s">
        <v>1450</v>
      </c>
      <c r="AG151" s="1" t="s">
        <v>1451</v>
      </c>
    </row>
    <row r="152" spans="1:33">
      <c r="A152" s="70">
        <v>45169</v>
      </c>
      <c r="B152" s="70">
        <v>45169</v>
      </c>
      <c r="C152" s="71">
        <v>990100</v>
      </c>
      <c r="D152" s="1" t="s">
        <v>1996</v>
      </c>
      <c r="E152" s="71">
        <v>1098801</v>
      </c>
      <c r="G152" s="1" t="s">
        <v>1997</v>
      </c>
      <c r="H152" s="72">
        <v>5959378</v>
      </c>
      <c r="I152" s="1" t="s">
        <v>1998</v>
      </c>
      <c r="J152" s="73">
        <v>0.95</v>
      </c>
      <c r="K152" s="73">
        <v>0.95</v>
      </c>
      <c r="L152" s="73">
        <v>0.95</v>
      </c>
      <c r="M152" s="1">
        <v>1</v>
      </c>
      <c r="N152" s="1" t="s">
        <v>1322</v>
      </c>
      <c r="O152" s="1" t="s">
        <v>1474</v>
      </c>
      <c r="P152" s="1">
        <v>45201020</v>
      </c>
      <c r="Q152" s="73">
        <v>3072395752</v>
      </c>
      <c r="R152" s="74">
        <v>56.33</v>
      </c>
      <c r="S152" s="1" t="s">
        <v>1613</v>
      </c>
      <c r="T152" s="75">
        <v>10.9499</v>
      </c>
      <c r="U152" s="76">
        <v>15015173661.3715</v>
      </c>
      <c r="V152" s="77">
        <v>15015173661.3715</v>
      </c>
      <c r="W152" s="77">
        <v>17182366723.765499</v>
      </c>
      <c r="X152" s="76">
        <v>2.6267106929899999E-2</v>
      </c>
      <c r="Y152" s="71">
        <v>1</v>
      </c>
      <c r="Z152" s="71">
        <v>0</v>
      </c>
      <c r="AA152" s="71">
        <v>0</v>
      </c>
      <c r="AB152" s="71">
        <v>0</v>
      </c>
      <c r="AC152" s="73">
        <v>1</v>
      </c>
      <c r="AD152" s="73">
        <v>0</v>
      </c>
      <c r="AE152" s="1" t="s">
        <v>1614</v>
      </c>
      <c r="AF152" s="1" t="s">
        <v>1450</v>
      </c>
      <c r="AG152" s="1" t="s">
        <v>1619</v>
      </c>
    </row>
    <row r="153" spans="1:33">
      <c r="A153" s="70">
        <v>45169</v>
      </c>
      <c r="B153" s="70">
        <v>45169</v>
      </c>
      <c r="C153" s="71">
        <v>990100</v>
      </c>
      <c r="D153" s="1" t="s">
        <v>1999</v>
      </c>
      <c r="E153" s="71">
        <v>1099601</v>
      </c>
      <c r="G153" s="1" t="s">
        <v>2000</v>
      </c>
      <c r="H153" s="72">
        <v>7212477</v>
      </c>
      <c r="I153" s="1" t="s">
        <v>2001</v>
      </c>
      <c r="J153" s="73">
        <v>0.65</v>
      </c>
      <c r="K153" s="73">
        <v>0.65</v>
      </c>
      <c r="L153" s="73">
        <v>0.65</v>
      </c>
      <c r="M153" s="1">
        <v>1</v>
      </c>
      <c r="N153" s="1" t="s">
        <v>1042</v>
      </c>
      <c r="O153" s="1" t="s">
        <v>1447</v>
      </c>
      <c r="P153" s="1">
        <v>35101020</v>
      </c>
      <c r="Q153" s="73">
        <v>447647330</v>
      </c>
      <c r="R153" s="74">
        <v>173.9</v>
      </c>
      <c r="S153" s="1" t="s">
        <v>1456</v>
      </c>
      <c r="T153" s="75">
        <v>0.92136177270005104</v>
      </c>
      <c r="U153" s="76">
        <v>54918510237.588097</v>
      </c>
      <c r="V153" s="77">
        <v>54918510237.588097</v>
      </c>
      <c r="W153" s="77">
        <v>84490015750.135498</v>
      </c>
      <c r="X153" s="76">
        <v>9.60728402733E-2</v>
      </c>
      <c r="Y153" s="71">
        <v>1</v>
      </c>
      <c r="Z153" s="71">
        <v>0</v>
      </c>
      <c r="AA153" s="71">
        <v>0</v>
      </c>
      <c r="AB153" s="71">
        <v>0</v>
      </c>
      <c r="AC153" s="73">
        <v>0.35</v>
      </c>
      <c r="AD153" s="73">
        <v>0.65</v>
      </c>
      <c r="AE153" s="1" t="s">
        <v>1457</v>
      </c>
      <c r="AF153" s="1" t="s">
        <v>1450</v>
      </c>
      <c r="AG153" s="1" t="s">
        <v>1451</v>
      </c>
    </row>
    <row r="154" spans="1:33">
      <c r="A154" s="70">
        <v>45169</v>
      </c>
      <c r="B154" s="70">
        <v>45169</v>
      </c>
      <c r="C154" s="71">
        <v>990100</v>
      </c>
      <c r="D154" s="1" t="s">
        <v>2002</v>
      </c>
      <c r="E154" s="71">
        <v>1100101</v>
      </c>
      <c r="G154" s="1" t="s">
        <v>2003</v>
      </c>
      <c r="H154" s="72">
        <v>7042395</v>
      </c>
      <c r="I154" s="1" t="s">
        <v>2004</v>
      </c>
      <c r="J154" s="73">
        <v>0.55000000000000004</v>
      </c>
      <c r="K154" s="73">
        <v>0.55000000000000004</v>
      </c>
      <c r="L154" s="73">
        <v>0.55000000000000004</v>
      </c>
      <c r="M154" s="1">
        <v>1</v>
      </c>
      <c r="N154" s="1" t="s">
        <v>1042</v>
      </c>
      <c r="O154" s="1" t="s">
        <v>1484</v>
      </c>
      <c r="P154" s="1">
        <v>40201030</v>
      </c>
      <c r="Q154" s="73">
        <v>79224529</v>
      </c>
      <c r="R154" s="74">
        <v>54.45</v>
      </c>
      <c r="S154" s="1" t="s">
        <v>1456</v>
      </c>
      <c r="T154" s="75">
        <v>0.92136177270005104</v>
      </c>
      <c r="U154" s="76">
        <v>2575075993.5206199</v>
      </c>
      <c r="V154" s="77">
        <v>2575075993.5206199</v>
      </c>
      <c r="W154" s="77">
        <v>4681956351.85567</v>
      </c>
      <c r="X154" s="76">
        <v>4.5047628486E-3</v>
      </c>
      <c r="Y154" s="71">
        <v>0</v>
      </c>
      <c r="Z154" s="71">
        <v>1</v>
      </c>
      <c r="AA154" s="71">
        <v>0</v>
      </c>
      <c r="AB154" s="71">
        <v>0</v>
      </c>
      <c r="AC154" s="73">
        <v>1</v>
      </c>
      <c r="AD154" s="73">
        <v>0</v>
      </c>
      <c r="AE154" s="1" t="s">
        <v>1457</v>
      </c>
      <c r="AF154" s="1" t="s">
        <v>1450</v>
      </c>
      <c r="AG154" s="1" t="s">
        <v>1451</v>
      </c>
    </row>
    <row r="155" spans="1:33">
      <c r="A155" s="70">
        <v>45169</v>
      </c>
      <c r="B155" s="70">
        <v>45169</v>
      </c>
      <c r="C155" s="71">
        <v>990100</v>
      </c>
      <c r="D155" s="1" t="s">
        <v>2005</v>
      </c>
      <c r="E155" s="71">
        <v>1101701</v>
      </c>
      <c r="F155" s="1" t="s">
        <v>2006</v>
      </c>
      <c r="G155" s="1" t="s">
        <v>2007</v>
      </c>
      <c r="H155" s="72">
        <v>2326618</v>
      </c>
      <c r="I155" s="1" t="s">
        <v>2008</v>
      </c>
      <c r="J155" s="73">
        <v>1</v>
      </c>
      <c r="K155" s="73">
        <v>1</v>
      </c>
      <c r="L155" s="73">
        <v>1</v>
      </c>
      <c r="M155" s="1">
        <v>1</v>
      </c>
      <c r="N155" s="1" t="s">
        <v>1375</v>
      </c>
      <c r="O155" s="1" t="s">
        <v>1541</v>
      </c>
      <c r="P155" s="1">
        <v>10102010</v>
      </c>
      <c r="Q155" s="73">
        <v>4059294340</v>
      </c>
      <c r="R155" s="74">
        <v>111.19</v>
      </c>
      <c r="S155" s="1" t="s">
        <v>1448</v>
      </c>
      <c r="T155" s="75">
        <v>1</v>
      </c>
      <c r="U155" s="76">
        <v>451352937664.59998</v>
      </c>
      <c r="V155" s="77">
        <v>451352937664.59998</v>
      </c>
      <c r="W155" s="77">
        <v>451352937664.59998</v>
      </c>
      <c r="X155" s="76">
        <v>0.78958366677330005</v>
      </c>
      <c r="Y155" s="71">
        <v>1</v>
      </c>
      <c r="Z155" s="71">
        <v>0</v>
      </c>
      <c r="AA155" s="71">
        <v>0</v>
      </c>
      <c r="AB155" s="71">
        <v>0</v>
      </c>
      <c r="AC155" s="73">
        <v>0.65</v>
      </c>
      <c r="AD155" s="73">
        <v>0.35</v>
      </c>
      <c r="AE155" s="1" t="s">
        <v>1449</v>
      </c>
      <c r="AF155" s="1" t="s">
        <v>1450</v>
      </c>
      <c r="AG155" s="1" t="s">
        <v>1451</v>
      </c>
    </row>
    <row r="156" spans="1:33">
      <c r="A156" s="70">
        <v>45169</v>
      </c>
      <c r="B156" s="70">
        <v>45169</v>
      </c>
      <c r="C156" s="71">
        <v>990100</v>
      </c>
      <c r="D156" s="1" t="s">
        <v>2009</v>
      </c>
      <c r="E156" s="71">
        <v>1102701</v>
      </c>
      <c r="G156" s="1" t="s">
        <v>2010</v>
      </c>
      <c r="H156" s="72">
        <v>6356934</v>
      </c>
      <c r="I156" s="1" t="s">
        <v>2011</v>
      </c>
      <c r="J156" s="73">
        <v>0.95</v>
      </c>
      <c r="K156" s="73">
        <v>0.95</v>
      </c>
      <c r="L156" s="73">
        <v>0.95</v>
      </c>
      <c r="M156" s="1">
        <v>1</v>
      </c>
      <c r="N156" s="1" t="s">
        <v>1115</v>
      </c>
      <c r="O156" s="1" t="s">
        <v>1467</v>
      </c>
      <c r="P156" s="1">
        <v>20106020</v>
      </c>
      <c r="Q156" s="73">
        <v>1009546985</v>
      </c>
      <c r="R156" s="74">
        <v>4153</v>
      </c>
      <c r="S156" s="1" t="s">
        <v>1479</v>
      </c>
      <c r="T156" s="75">
        <v>145.58500000000001</v>
      </c>
      <c r="U156" s="76">
        <v>27358699023.043201</v>
      </c>
      <c r="V156" s="77">
        <v>27358699023.043201</v>
      </c>
      <c r="W156" s="77">
        <v>28798630550.5718</v>
      </c>
      <c r="X156" s="76">
        <v>4.7860510235099997E-2</v>
      </c>
      <c r="Y156" s="71">
        <v>1</v>
      </c>
      <c r="Z156" s="71">
        <v>0</v>
      </c>
      <c r="AA156" s="71">
        <v>0</v>
      </c>
      <c r="AB156" s="71">
        <v>0</v>
      </c>
      <c r="AC156" s="73">
        <v>0.5</v>
      </c>
      <c r="AD156" s="73">
        <v>0.5</v>
      </c>
      <c r="AE156" s="1" t="s">
        <v>1480</v>
      </c>
      <c r="AF156" s="1" t="s">
        <v>1450</v>
      </c>
      <c r="AG156" s="1" t="s">
        <v>1451</v>
      </c>
    </row>
    <row r="157" spans="1:33">
      <c r="A157" s="70">
        <v>45169</v>
      </c>
      <c r="B157" s="70">
        <v>45169</v>
      </c>
      <c r="C157" s="71">
        <v>990100</v>
      </c>
      <c r="D157" s="1" t="s">
        <v>2012</v>
      </c>
      <c r="E157" s="71">
        <v>1103501</v>
      </c>
      <c r="F157" s="1" t="s">
        <v>2013</v>
      </c>
      <c r="G157" s="1" t="s">
        <v>2014</v>
      </c>
      <c r="H157" s="72">
        <v>2142784</v>
      </c>
      <c r="I157" s="1" t="s">
        <v>2015</v>
      </c>
      <c r="J157" s="73">
        <v>0.95</v>
      </c>
      <c r="K157" s="73">
        <v>0.95</v>
      </c>
      <c r="L157" s="73">
        <v>0.95</v>
      </c>
      <c r="M157" s="1">
        <v>1</v>
      </c>
      <c r="N157" s="1" t="s">
        <v>1375</v>
      </c>
      <c r="O157" s="1" t="s">
        <v>1467</v>
      </c>
      <c r="P157" s="1">
        <v>20301010</v>
      </c>
      <c r="Q157" s="73">
        <v>251351937</v>
      </c>
      <c r="R157" s="74">
        <v>261.02</v>
      </c>
      <c r="S157" s="1" t="s">
        <v>1448</v>
      </c>
      <c r="T157" s="75">
        <v>1</v>
      </c>
      <c r="U157" s="76">
        <v>62327488465.953003</v>
      </c>
      <c r="V157" s="77">
        <v>62327488465.953003</v>
      </c>
      <c r="W157" s="77">
        <v>65607882595.739998</v>
      </c>
      <c r="X157" s="76">
        <v>0.109033890725</v>
      </c>
      <c r="Y157" s="71">
        <v>1</v>
      </c>
      <c r="Z157" s="71">
        <v>0</v>
      </c>
      <c r="AA157" s="71">
        <v>0</v>
      </c>
      <c r="AB157" s="71">
        <v>0</v>
      </c>
      <c r="AC157" s="73">
        <v>1</v>
      </c>
      <c r="AD157" s="73">
        <v>0</v>
      </c>
      <c r="AE157" s="1" t="s">
        <v>1449</v>
      </c>
      <c r="AF157" s="1" t="s">
        <v>1450</v>
      </c>
      <c r="AG157" s="1" t="s">
        <v>1451</v>
      </c>
    </row>
    <row r="158" spans="1:33">
      <c r="A158" s="70">
        <v>45169</v>
      </c>
      <c r="B158" s="70">
        <v>45169</v>
      </c>
      <c r="C158" s="71">
        <v>990100</v>
      </c>
      <c r="D158" s="1" t="s">
        <v>2016</v>
      </c>
      <c r="E158" s="71">
        <v>1104701</v>
      </c>
      <c r="G158" s="1" t="s">
        <v>2017</v>
      </c>
      <c r="H158" s="72" t="s">
        <v>2018</v>
      </c>
      <c r="I158" s="1" t="s">
        <v>2019</v>
      </c>
      <c r="J158" s="73">
        <v>0.7</v>
      </c>
      <c r="K158" s="73">
        <v>0.7</v>
      </c>
      <c r="L158" s="73">
        <v>0.7</v>
      </c>
      <c r="M158" s="1">
        <v>1</v>
      </c>
      <c r="N158" s="1" t="s">
        <v>1111</v>
      </c>
      <c r="O158" s="1" t="s">
        <v>1455</v>
      </c>
      <c r="P158" s="1">
        <v>25102010</v>
      </c>
      <c r="Q158" s="73">
        <v>3213454239</v>
      </c>
      <c r="R158" s="74">
        <v>17.175999999999998</v>
      </c>
      <c r="S158" s="1" t="s">
        <v>1456</v>
      </c>
      <c r="T158" s="75">
        <v>0.92136177270005104</v>
      </c>
      <c r="U158" s="76">
        <v>41933585862.936302</v>
      </c>
      <c r="V158" s="77">
        <v>41933585862.936302</v>
      </c>
      <c r="W158" s="77">
        <v>59905122661.337601</v>
      </c>
      <c r="X158" s="76">
        <v>7.3357392239300004E-2</v>
      </c>
      <c r="Y158" s="71">
        <v>1</v>
      </c>
      <c r="Z158" s="71">
        <v>0</v>
      </c>
      <c r="AA158" s="71">
        <v>0</v>
      </c>
      <c r="AB158" s="71">
        <v>0</v>
      </c>
      <c r="AC158" s="73">
        <v>1</v>
      </c>
      <c r="AD158" s="73">
        <v>0</v>
      </c>
      <c r="AE158" s="1" t="s">
        <v>1607</v>
      </c>
      <c r="AF158" s="1" t="s">
        <v>1608</v>
      </c>
      <c r="AG158" s="1" t="s">
        <v>1451</v>
      </c>
    </row>
    <row r="159" spans="1:33">
      <c r="A159" s="70">
        <v>45169</v>
      </c>
      <c r="B159" s="70">
        <v>45169</v>
      </c>
      <c r="C159" s="71">
        <v>990100</v>
      </c>
      <c r="D159" s="1" t="s">
        <v>2020</v>
      </c>
      <c r="E159" s="71">
        <v>1108801</v>
      </c>
      <c r="F159" s="1">
        <v>302491303</v>
      </c>
      <c r="G159" s="1" t="s">
        <v>2021</v>
      </c>
      <c r="H159" s="72">
        <v>2328603</v>
      </c>
      <c r="I159" s="1" t="s">
        <v>2022</v>
      </c>
      <c r="J159" s="73">
        <v>1</v>
      </c>
      <c r="K159" s="73">
        <v>1</v>
      </c>
      <c r="L159" s="73">
        <v>1</v>
      </c>
      <c r="M159" s="1">
        <v>1</v>
      </c>
      <c r="N159" s="1" t="s">
        <v>1375</v>
      </c>
      <c r="O159" s="1" t="s">
        <v>1462</v>
      </c>
      <c r="P159" s="1">
        <v>15101030</v>
      </c>
      <c r="Q159" s="73">
        <v>125141775</v>
      </c>
      <c r="R159" s="74">
        <v>86.23</v>
      </c>
      <c r="S159" s="1" t="s">
        <v>1448</v>
      </c>
      <c r="T159" s="75">
        <v>1</v>
      </c>
      <c r="U159" s="76">
        <v>10790975258.25</v>
      </c>
      <c r="V159" s="77">
        <v>10790975258.25</v>
      </c>
      <c r="W159" s="77">
        <v>10790975258.25</v>
      </c>
      <c r="X159" s="76">
        <v>1.8877417429800002E-2</v>
      </c>
      <c r="Y159" s="71">
        <v>0</v>
      </c>
      <c r="Z159" s="71">
        <v>1</v>
      </c>
      <c r="AA159" s="71">
        <v>0</v>
      </c>
      <c r="AB159" s="71">
        <v>0</v>
      </c>
      <c r="AC159" s="73">
        <v>1</v>
      </c>
      <c r="AD159" s="73">
        <v>0</v>
      </c>
      <c r="AE159" s="1" t="s">
        <v>1449</v>
      </c>
      <c r="AF159" s="1" t="s">
        <v>1450</v>
      </c>
      <c r="AG159" s="1" t="s">
        <v>1451</v>
      </c>
    </row>
    <row r="160" spans="1:33">
      <c r="A160" s="70">
        <v>45169</v>
      </c>
      <c r="B160" s="70">
        <v>45169</v>
      </c>
      <c r="C160" s="71">
        <v>990100</v>
      </c>
      <c r="D160" s="1" t="s">
        <v>2023</v>
      </c>
      <c r="E160" s="71">
        <v>1110001</v>
      </c>
      <c r="F160" s="1">
        <v>345370860</v>
      </c>
      <c r="G160" s="1" t="s">
        <v>2024</v>
      </c>
      <c r="H160" s="72">
        <v>2615468</v>
      </c>
      <c r="I160" s="1" t="s">
        <v>2025</v>
      </c>
      <c r="J160" s="73">
        <v>1</v>
      </c>
      <c r="K160" s="73">
        <v>1</v>
      </c>
      <c r="L160" s="73">
        <v>1</v>
      </c>
      <c r="M160" s="1">
        <v>1</v>
      </c>
      <c r="N160" s="1" t="s">
        <v>1375</v>
      </c>
      <c r="O160" s="1" t="s">
        <v>1455</v>
      </c>
      <c r="P160" s="1">
        <v>25102010</v>
      </c>
      <c r="Q160" s="73">
        <v>3929108044</v>
      </c>
      <c r="R160" s="74">
        <v>12.13</v>
      </c>
      <c r="S160" s="1" t="s">
        <v>1448</v>
      </c>
      <c r="T160" s="75">
        <v>1</v>
      </c>
      <c r="U160" s="76">
        <v>47660080573.720001</v>
      </c>
      <c r="V160" s="77">
        <v>47660080573.720001</v>
      </c>
      <c r="W160" s="77">
        <v>48519516255.599998</v>
      </c>
      <c r="X160" s="76">
        <v>8.337515509E-2</v>
      </c>
      <c r="Y160" s="71">
        <v>1</v>
      </c>
      <c r="Z160" s="71">
        <v>0</v>
      </c>
      <c r="AA160" s="71">
        <v>0</v>
      </c>
      <c r="AB160" s="71">
        <v>0</v>
      </c>
      <c r="AC160" s="73">
        <v>1</v>
      </c>
      <c r="AD160" s="73">
        <v>0</v>
      </c>
      <c r="AE160" s="1" t="s">
        <v>1449</v>
      </c>
      <c r="AF160" s="1" t="s">
        <v>1450</v>
      </c>
      <c r="AG160" s="1" t="s">
        <v>1451</v>
      </c>
    </row>
    <row r="161" spans="1:33">
      <c r="A161" s="70">
        <v>45169</v>
      </c>
      <c r="B161" s="70">
        <v>45169</v>
      </c>
      <c r="C161" s="71">
        <v>990100</v>
      </c>
      <c r="D161" s="1" t="s">
        <v>2026</v>
      </c>
      <c r="E161" s="71">
        <v>1111001</v>
      </c>
      <c r="G161" s="1" t="s">
        <v>2027</v>
      </c>
      <c r="H161" s="72" t="s">
        <v>2028</v>
      </c>
      <c r="I161" s="1" t="s">
        <v>2029</v>
      </c>
      <c r="J161" s="73">
        <v>0.75</v>
      </c>
      <c r="K161" s="73">
        <v>0.75</v>
      </c>
      <c r="L161" s="73">
        <v>0.75</v>
      </c>
      <c r="M161" s="1">
        <v>1</v>
      </c>
      <c r="N161" s="1" t="s">
        <v>1042</v>
      </c>
      <c r="O161" s="1" t="s">
        <v>1467</v>
      </c>
      <c r="P161" s="1">
        <v>20103010</v>
      </c>
      <c r="Q161" s="73">
        <v>98000000</v>
      </c>
      <c r="R161" s="74">
        <v>91.32</v>
      </c>
      <c r="S161" s="1" t="s">
        <v>1456</v>
      </c>
      <c r="T161" s="75">
        <v>0.92136177270005104</v>
      </c>
      <c r="U161" s="76">
        <v>7284890907</v>
      </c>
      <c r="V161" s="77">
        <v>7284890907</v>
      </c>
      <c r="W161" s="77">
        <v>9713187876</v>
      </c>
      <c r="X161" s="76">
        <v>1.2743975710300001E-2</v>
      </c>
      <c r="Y161" s="71">
        <v>0</v>
      </c>
      <c r="Z161" s="71">
        <v>1</v>
      </c>
      <c r="AA161" s="71">
        <v>0</v>
      </c>
      <c r="AB161" s="71">
        <v>0</v>
      </c>
      <c r="AC161" s="73">
        <v>0.5</v>
      </c>
      <c r="AD161" s="73">
        <v>0.5</v>
      </c>
      <c r="AE161" s="1" t="s">
        <v>1457</v>
      </c>
      <c r="AF161" s="1" t="s">
        <v>1450</v>
      </c>
      <c r="AG161" s="1" t="s">
        <v>1451</v>
      </c>
    </row>
    <row r="162" spans="1:33">
      <c r="A162" s="70">
        <v>45169</v>
      </c>
      <c r="B162" s="70">
        <v>45169</v>
      </c>
      <c r="C162" s="71">
        <v>990100</v>
      </c>
      <c r="D162" s="1" t="s">
        <v>2030</v>
      </c>
      <c r="E162" s="71">
        <v>1111301</v>
      </c>
      <c r="F162" s="1" t="s">
        <v>2031</v>
      </c>
      <c r="G162" s="1" t="s">
        <v>2032</v>
      </c>
      <c r="H162" s="72">
        <v>2328915</v>
      </c>
      <c r="I162" s="1" t="s">
        <v>2033</v>
      </c>
      <c r="J162" s="73">
        <v>1</v>
      </c>
      <c r="K162" s="73">
        <v>1</v>
      </c>
      <c r="L162" s="73">
        <v>1</v>
      </c>
      <c r="M162" s="1">
        <v>1</v>
      </c>
      <c r="N162" s="1" t="s">
        <v>1375</v>
      </c>
      <c r="O162" s="1" t="s">
        <v>1548</v>
      </c>
      <c r="P162" s="1">
        <v>55101010</v>
      </c>
      <c r="Q162" s="73">
        <v>2023384067</v>
      </c>
      <c r="R162" s="74">
        <v>66.8</v>
      </c>
      <c r="S162" s="1" t="s">
        <v>1448</v>
      </c>
      <c r="T162" s="75">
        <v>1</v>
      </c>
      <c r="U162" s="76">
        <v>135162055675.60001</v>
      </c>
      <c r="V162" s="77">
        <v>135162055675.60001</v>
      </c>
      <c r="W162" s="77">
        <v>135162055675.60001</v>
      </c>
      <c r="X162" s="76">
        <v>0.23644855859620001</v>
      </c>
      <c r="Y162" s="71">
        <v>1</v>
      </c>
      <c r="Z162" s="71">
        <v>0</v>
      </c>
      <c r="AA162" s="71">
        <v>0</v>
      </c>
      <c r="AB162" s="71">
        <v>0</v>
      </c>
      <c r="AC162" s="73">
        <v>1</v>
      </c>
      <c r="AD162" s="73">
        <v>0</v>
      </c>
      <c r="AE162" s="1" t="s">
        <v>1449</v>
      </c>
      <c r="AF162" s="1" t="s">
        <v>1450</v>
      </c>
      <c r="AG162" s="1" t="s">
        <v>1451</v>
      </c>
    </row>
    <row r="163" spans="1:33">
      <c r="A163" s="70">
        <v>45169</v>
      </c>
      <c r="B163" s="70">
        <v>45169</v>
      </c>
      <c r="C163" s="71">
        <v>990100</v>
      </c>
      <c r="D163" s="1" t="s">
        <v>2034</v>
      </c>
      <c r="E163" s="71">
        <v>1112602</v>
      </c>
      <c r="F163" s="1" t="s">
        <v>2035</v>
      </c>
      <c r="G163" s="1" t="s">
        <v>2036</v>
      </c>
      <c r="H163" s="72">
        <v>2352118</v>
      </c>
      <c r="I163" s="1" t="s">
        <v>2037</v>
      </c>
      <c r="J163" s="73">
        <v>1</v>
      </c>
      <c r="K163" s="73">
        <v>1</v>
      </c>
      <c r="L163" s="73">
        <v>1</v>
      </c>
      <c r="M163" s="1">
        <v>1</v>
      </c>
      <c r="N163" s="1" t="s">
        <v>1375</v>
      </c>
      <c r="O163" s="1" t="s">
        <v>1462</v>
      </c>
      <c r="P163" s="1">
        <v>15104025</v>
      </c>
      <c r="Q163" s="73">
        <v>1430693689</v>
      </c>
      <c r="R163" s="74">
        <v>39.909999999999997</v>
      </c>
      <c r="S163" s="1" t="s">
        <v>1448</v>
      </c>
      <c r="T163" s="75">
        <v>1</v>
      </c>
      <c r="U163" s="76">
        <v>57098985127.989998</v>
      </c>
      <c r="V163" s="77">
        <v>57098985127.989998</v>
      </c>
      <c r="W163" s="77">
        <v>57098985127.989998</v>
      </c>
      <c r="X163" s="76">
        <v>9.9887299459400003E-2</v>
      </c>
      <c r="Y163" s="71">
        <v>1</v>
      </c>
      <c r="Z163" s="71">
        <v>0</v>
      </c>
      <c r="AA163" s="71">
        <v>0</v>
      </c>
      <c r="AB163" s="71">
        <v>0</v>
      </c>
      <c r="AC163" s="73">
        <v>1</v>
      </c>
      <c r="AD163" s="73">
        <v>0</v>
      </c>
      <c r="AE163" s="1" t="s">
        <v>1449</v>
      </c>
      <c r="AF163" s="1" t="s">
        <v>1450</v>
      </c>
      <c r="AG163" s="1" t="s">
        <v>1619</v>
      </c>
    </row>
    <row r="164" spans="1:33">
      <c r="A164" s="70">
        <v>45169</v>
      </c>
      <c r="B164" s="70">
        <v>45169</v>
      </c>
      <c r="C164" s="71">
        <v>990100</v>
      </c>
      <c r="D164" s="1" t="s">
        <v>2038</v>
      </c>
      <c r="E164" s="71">
        <v>1112803</v>
      </c>
      <c r="G164" s="1" t="s">
        <v>2039</v>
      </c>
      <c r="H164" s="72">
        <v>4352097</v>
      </c>
      <c r="I164" s="1" t="s">
        <v>2040</v>
      </c>
      <c r="J164" s="73">
        <v>0.75</v>
      </c>
      <c r="K164" s="73">
        <v>0.75</v>
      </c>
      <c r="L164" s="73">
        <v>0.75</v>
      </c>
      <c r="M164" s="1">
        <v>1</v>
      </c>
      <c r="N164" s="1" t="s">
        <v>1058</v>
      </c>
      <c r="O164" s="1" t="s">
        <v>1447</v>
      </c>
      <c r="P164" s="1">
        <v>35102015</v>
      </c>
      <c r="Q164" s="73">
        <v>563237277</v>
      </c>
      <c r="R164" s="74">
        <v>29.61</v>
      </c>
      <c r="S164" s="1" t="s">
        <v>1456</v>
      </c>
      <c r="T164" s="75">
        <v>0.92136177270005104</v>
      </c>
      <c r="U164" s="76">
        <v>13575657466.5807</v>
      </c>
      <c r="V164" s="77">
        <v>13575657466.5807</v>
      </c>
      <c r="W164" s="77">
        <v>18100876622.107601</v>
      </c>
      <c r="X164" s="76">
        <v>2.3748859277999999E-2</v>
      </c>
      <c r="Y164" s="71">
        <v>1</v>
      </c>
      <c r="Z164" s="71">
        <v>0</v>
      </c>
      <c r="AA164" s="71">
        <v>0</v>
      </c>
      <c r="AB164" s="71">
        <v>0</v>
      </c>
      <c r="AC164" s="73">
        <v>1</v>
      </c>
      <c r="AD164" s="73">
        <v>0</v>
      </c>
      <c r="AE164" s="1" t="s">
        <v>1523</v>
      </c>
      <c r="AF164" s="1" t="s">
        <v>1524</v>
      </c>
      <c r="AG164" s="1" t="s">
        <v>1451</v>
      </c>
    </row>
    <row r="165" spans="1:33">
      <c r="A165" s="70">
        <v>45169</v>
      </c>
      <c r="B165" s="70">
        <v>45169</v>
      </c>
      <c r="C165" s="71">
        <v>990100</v>
      </c>
      <c r="D165" s="1" t="s">
        <v>2041</v>
      </c>
      <c r="E165" s="71">
        <v>1113301</v>
      </c>
      <c r="G165" s="1" t="s">
        <v>2042</v>
      </c>
      <c r="H165" s="72">
        <v>6356365</v>
      </c>
      <c r="I165" s="1" t="s">
        <v>2043</v>
      </c>
      <c r="J165" s="73">
        <v>0.85</v>
      </c>
      <c r="K165" s="73">
        <v>0.85</v>
      </c>
      <c r="L165" s="73">
        <v>0.85</v>
      </c>
      <c r="M165" s="1">
        <v>1</v>
      </c>
      <c r="N165" s="1" t="s">
        <v>1115</v>
      </c>
      <c r="O165" s="1" t="s">
        <v>1467</v>
      </c>
      <c r="P165" s="1">
        <v>20104010</v>
      </c>
      <c r="Q165" s="73">
        <v>149296991</v>
      </c>
      <c r="R165" s="74">
        <v>6875</v>
      </c>
      <c r="S165" s="1" t="s">
        <v>1479</v>
      </c>
      <c r="T165" s="75">
        <v>145.58500000000001</v>
      </c>
      <c r="U165" s="76">
        <v>5992748505.3834496</v>
      </c>
      <c r="V165" s="77">
        <v>5992748505.3834496</v>
      </c>
      <c r="W165" s="77">
        <v>7050292359.2746496</v>
      </c>
      <c r="X165" s="76">
        <v>1.04835394745E-2</v>
      </c>
      <c r="Y165" s="71">
        <v>0</v>
      </c>
      <c r="Z165" s="71">
        <v>1</v>
      </c>
      <c r="AA165" s="71">
        <v>0</v>
      </c>
      <c r="AB165" s="71">
        <v>0</v>
      </c>
      <c r="AC165" s="73">
        <v>0.65</v>
      </c>
      <c r="AD165" s="73">
        <v>0.35</v>
      </c>
      <c r="AE165" s="1" t="s">
        <v>1480</v>
      </c>
      <c r="AF165" s="1" t="s">
        <v>1450</v>
      </c>
      <c r="AG165" s="1" t="s">
        <v>1451</v>
      </c>
    </row>
    <row r="166" spans="1:33">
      <c r="A166" s="70">
        <v>45169</v>
      </c>
      <c r="B166" s="70">
        <v>45169</v>
      </c>
      <c r="C166" s="71">
        <v>990100</v>
      </c>
      <c r="D166" s="1" t="s">
        <v>2044</v>
      </c>
      <c r="E166" s="71">
        <v>1113401</v>
      </c>
      <c r="G166" s="1" t="s">
        <v>2045</v>
      </c>
      <c r="H166" s="72">
        <v>6356406</v>
      </c>
      <c r="I166" s="1" t="s">
        <v>2046</v>
      </c>
      <c r="J166" s="73">
        <v>0.8</v>
      </c>
      <c r="K166" s="73">
        <v>0.8</v>
      </c>
      <c r="L166" s="73">
        <v>0.8</v>
      </c>
      <c r="M166" s="1">
        <v>1</v>
      </c>
      <c r="N166" s="1" t="s">
        <v>1115</v>
      </c>
      <c r="O166" s="1" t="s">
        <v>1455</v>
      </c>
      <c r="P166" s="1">
        <v>25102010</v>
      </c>
      <c r="Q166" s="73">
        <v>769175873</v>
      </c>
      <c r="R166" s="74">
        <v>2809.5</v>
      </c>
      <c r="S166" s="1" t="s">
        <v>1479</v>
      </c>
      <c r="T166" s="75">
        <v>145.58500000000001</v>
      </c>
      <c r="U166" s="76">
        <v>11874847629.5965</v>
      </c>
      <c r="V166" s="77">
        <v>11874847629.5965</v>
      </c>
      <c r="W166" s="77">
        <v>14843559536.9956</v>
      </c>
      <c r="X166" s="76">
        <v>2.0773512148300002E-2</v>
      </c>
      <c r="Y166" s="71">
        <v>0</v>
      </c>
      <c r="Z166" s="71">
        <v>1</v>
      </c>
      <c r="AA166" s="71">
        <v>0</v>
      </c>
      <c r="AB166" s="71">
        <v>0</v>
      </c>
      <c r="AC166" s="73">
        <v>1</v>
      </c>
      <c r="AD166" s="73">
        <v>0</v>
      </c>
      <c r="AE166" s="1" t="s">
        <v>1480</v>
      </c>
      <c r="AF166" s="1" t="s">
        <v>1450</v>
      </c>
      <c r="AG166" s="1" t="s">
        <v>1451</v>
      </c>
    </row>
    <row r="167" spans="1:33">
      <c r="A167" s="70">
        <v>45169</v>
      </c>
      <c r="B167" s="70">
        <v>45169</v>
      </c>
      <c r="C167" s="71">
        <v>990100</v>
      </c>
      <c r="D167" s="1" t="s">
        <v>2047</v>
      </c>
      <c r="E167" s="71">
        <v>1113501</v>
      </c>
      <c r="G167" s="1" t="s">
        <v>2048</v>
      </c>
      <c r="H167" s="72">
        <v>6356525</v>
      </c>
      <c r="I167" s="1" t="s">
        <v>2049</v>
      </c>
      <c r="J167" s="73">
        <v>0.9</v>
      </c>
      <c r="K167" s="73">
        <v>0.9</v>
      </c>
      <c r="L167" s="73">
        <v>0.9</v>
      </c>
      <c r="M167" s="1">
        <v>1</v>
      </c>
      <c r="N167" s="1" t="s">
        <v>1115</v>
      </c>
      <c r="O167" s="1" t="s">
        <v>1474</v>
      </c>
      <c r="P167" s="1">
        <v>45202030</v>
      </c>
      <c r="Q167" s="73">
        <v>414625728</v>
      </c>
      <c r="R167" s="74">
        <v>8614</v>
      </c>
      <c r="S167" s="1" t="s">
        <v>1479</v>
      </c>
      <c r="T167" s="75">
        <v>145.58500000000001</v>
      </c>
      <c r="U167" s="76">
        <v>22079386055.519501</v>
      </c>
      <c r="V167" s="77">
        <v>22079386055.519501</v>
      </c>
      <c r="W167" s="77">
        <v>24532651172.7994</v>
      </c>
      <c r="X167" s="76">
        <v>3.8625034085400002E-2</v>
      </c>
      <c r="Y167" s="71">
        <v>1</v>
      </c>
      <c r="Z167" s="71">
        <v>0</v>
      </c>
      <c r="AA167" s="71">
        <v>0</v>
      </c>
      <c r="AB167" s="71">
        <v>0</v>
      </c>
      <c r="AC167" s="73">
        <v>1</v>
      </c>
      <c r="AD167" s="73">
        <v>0</v>
      </c>
      <c r="AE167" s="1" t="s">
        <v>1480</v>
      </c>
      <c r="AF167" s="1" t="s">
        <v>1450</v>
      </c>
      <c r="AG167" s="1" t="s">
        <v>1451</v>
      </c>
    </row>
    <row r="168" spans="1:33">
      <c r="A168" s="70">
        <v>45169</v>
      </c>
      <c r="B168" s="70">
        <v>45169</v>
      </c>
      <c r="C168" s="71">
        <v>990100</v>
      </c>
      <c r="D168" s="1" t="s">
        <v>2050</v>
      </c>
      <c r="E168" s="71">
        <v>1114201</v>
      </c>
      <c r="G168" s="1" t="s">
        <v>2051</v>
      </c>
      <c r="H168" s="72">
        <v>6356945</v>
      </c>
      <c r="I168" s="1" t="s">
        <v>2052</v>
      </c>
      <c r="J168" s="73">
        <v>0.85</v>
      </c>
      <c r="K168" s="73">
        <v>0.85</v>
      </c>
      <c r="L168" s="73">
        <v>0.85</v>
      </c>
      <c r="M168" s="1">
        <v>1</v>
      </c>
      <c r="N168" s="1" t="s">
        <v>1115</v>
      </c>
      <c r="O168" s="1" t="s">
        <v>1474</v>
      </c>
      <c r="P168" s="1">
        <v>45102010</v>
      </c>
      <c r="Q168" s="73">
        <v>207001821</v>
      </c>
      <c r="R168" s="74">
        <v>18205</v>
      </c>
      <c r="S168" s="1" t="s">
        <v>1479</v>
      </c>
      <c r="T168" s="75">
        <v>145.58500000000001</v>
      </c>
      <c r="U168" s="76">
        <v>22002252488.987499</v>
      </c>
      <c r="V168" s="77">
        <v>22002252488.987499</v>
      </c>
      <c r="W168" s="77">
        <v>25885002928.2206</v>
      </c>
      <c r="X168" s="76">
        <v>3.8490098873399999E-2</v>
      </c>
      <c r="Y168" s="71">
        <v>1</v>
      </c>
      <c r="Z168" s="71">
        <v>0</v>
      </c>
      <c r="AA168" s="71">
        <v>0</v>
      </c>
      <c r="AB168" s="71">
        <v>0</v>
      </c>
      <c r="AC168" s="73">
        <v>0</v>
      </c>
      <c r="AD168" s="73">
        <v>1</v>
      </c>
      <c r="AE168" s="1" t="s">
        <v>1480</v>
      </c>
      <c r="AF168" s="1" t="s">
        <v>1450</v>
      </c>
      <c r="AG168" s="1" t="s">
        <v>1451</v>
      </c>
    </row>
    <row r="169" spans="1:33">
      <c r="A169" s="70">
        <v>45169</v>
      </c>
      <c r="B169" s="70">
        <v>45169</v>
      </c>
      <c r="C169" s="71">
        <v>990100</v>
      </c>
      <c r="D169" s="1" t="s">
        <v>2053</v>
      </c>
      <c r="E169" s="71">
        <v>1118401</v>
      </c>
      <c r="F169" s="1">
        <v>369550108</v>
      </c>
      <c r="G169" s="1" t="s">
        <v>2054</v>
      </c>
      <c r="H169" s="72">
        <v>2365161</v>
      </c>
      <c r="I169" s="1" t="s">
        <v>2055</v>
      </c>
      <c r="J169" s="73">
        <v>0.85</v>
      </c>
      <c r="K169" s="73">
        <v>0.85</v>
      </c>
      <c r="L169" s="73">
        <v>0.85</v>
      </c>
      <c r="M169" s="1">
        <v>1</v>
      </c>
      <c r="N169" s="1" t="s">
        <v>1375</v>
      </c>
      <c r="O169" s="1" t="s">
        <v>1467</v>
      </c>
      <c r="P169" s="1">
        <v>20101010</v>
      </c>
      <c r="Q169" s="73">
        <v>274713729</v>
      </c>
      <c r="R169" s="74">
        <v>226.64</v>
      </c>
      <c r="S169" s="1" t="s">
        <v>1448</v>
      </c>
      <c r="T169" s="75">
        <v>1</v>
      </c>
      <c r="U169" s="76">
        <v>52921951609.475998</v>
      </c>
      <c r="V169" s="77">
        <v>52921951609.475998</v>
      </c>
      <c r="W169" s="77">
        <v>62261119540.559998</v>
      </c>
      <c r="X169" s="76">
        <v>9.2580118833000005E-2</v>
      </c>
      <c r="Y169" s="71">
        <v>1</v>
      </c>
      <c r="Z169" s="71">
        <v>0</v>
      </c>
      <c r="AA169" s="71">
        <v>0</v>
      </c>
      <c r="AB169" s="71">
        <v>0</v>
      </c>
      <c r="AC169" s="73">
        <v>1</v>
      </c>
      <c r="AD169" s="73">
        <v>0</v>
      </c>
      <c r="AE169" s="1" t="s">
        <v>1449</v>
      </c>
      <c r="AF169" s="1" t="s">
        <v>1450</v>
      </c>
      <c r="AG169" s="1" t="s">
        <v>1451</v>
      </c>
    </row>
    <row r="170" spans="1:33">
      <c r="A170" s="70">
        <v>45169</v>
      </c>
      <c r="B170" s="70">
        <v>45169</v>
      </c>
      <c r="C170" s="71">
        <v>990100</v>
      </c>
      <c r="D170" s="1" t="s">
        <v>2056</v>
      </c>
      <c r="E170" s="71">
        <v>1118601</v>
      </c>
      <c r="F170" s="1">
        <v>369604301</v>
      </c>
      <c r="G170" s="1" t="s">
        <v>2057</v>
      </c>
      <c r="H170" s="72" t="s">
        <v>2058</v>
      </c>
      <c r="I170" s="1" t="s">
        <v>2059</v>
      </c>
      <c r="J170" s="73">
        <v>1</v>
      </c>
      <c r="K170" s="73">
        <v>1</v>
      </c>
      <c r="L170" s="73">
        <v>1</v>
      </c>
      <c r="M170" s="1">
        <v>1</v>
      </c>
      <c r="N170" s="1" t="s">
        <v>1375</v>
      </c>
      <c r="O170" s="1" t="s">
        <v>1467</v>
      </c>
      <c r="P170" s="1">
        <v>20105010</v>
      </c>
      <c r="Q170" s="73">
        <v>1090282930</v>
      </c>
      <c r="R170" s="74">
        <v>114.46</v>
      </c>
      <c r="S170" s="1" t="s">
        <v>1448</v>
      </c>
      <c r="T170" s="75">
        <v>1</v>
      </c>
      <c r="U170" s="76">
        <v>124793784167.8</v>
      </c>
      <c r="V170" s="77">
        <v>124793784167.8</v>
      </c>
      <c r="W170" s="77">
        <v>124793784167.8</v>
      </c>
      <c r="X170" s="76">
        <v>0.21831060678049999</v>
      </c>
      <c r="Y170" s="71">
        <v>1</v>
      </c>
      <c r="Z170" s="71">
        <v>0</v>
      </c>
      <c r="AA170" s="71">
        <v>0</v>
      </c>
      <c r="AB170" s="71">
        <v>0</v>
      </c>
      <c r="AC170" s="73">
        <v>0.35</v>
      </c>
      <c r="AD170" s="73">
        <v>0.65</v>
      </c>
      <c r="AE170" s="1" t="s">
        <v>1449</v>
      </c>
      <c r="AF170" s="1" t="s">
        <v>1450</v>
      </c>
      <c r="AG170" s="1" t="s">
        <v>1451</v>
      </c>
    </row>
    <row r="171" spans="1:33">
      <c r="A171" s="70">
        <v>45169</v>
      </c>
      <c r="B171" s="70">
        <v>45169</v>
      </c>
      <c r="C171" s="71">
        <v>990100</v>
      </c>
      <c r="D171" s="1" t="s">
        <v>2060</v>
      </c>
      <c r="E171" s="71">
        <v>1118801</v>
      </c>
      <c r="F171" s="1">
        <v>370334104</v>
      </c>
      <c r="G171" s="1" t="s">
        <v>2061</v>
      </c>
      <c r="H171" s="72">
        <v>2367026</v>
      </c>
      <c r="I171" s="1" t="s">
        <v>2062</v>
      </c>
      <c r="J171" s="73">
        <v>1</v>
      </c>
      <c r="K171" s="73">
        <v>1</v>
      </c>
      <c r="L171" s="73">
        <v>1</v>
      </c>
      <c r="M171" s="1">
        <v>1</v>
      </c>
      <c r="N171" s="1" t="s">
        <v>1375</v>
      </c>
      <c r="O171" s="1" t="s">
        <v>1499</v>
      </c>
      <c r="P171" s="1">
        <v>30202030</v>
      </c>
      <c r="Q171" s="73">
        <v>587354488</v>
      </c>
      <c r="R171" s="74">
        <v>67.66</v>
      </c>
      <c r="S171" s="1" t="s">
        <v>1448</v>
      </c>
      <c r="T171" s="75">
        <v>1</v>
      </c>
      <c r="U171" s="76">
        <v>39740404658.080002</v>
      </c>
      <c r="V171" s="77">
        <v>39740404658.080002</v>
      </c>
      <c r="W171" s="77">
        <v>39740404658.080002</v>
      </c>
      <c r="X171" s="76">
        <v>6.9520704997200006E-2</v>
      </c>
      <c r="Y171" s="71">
        <v>1</v>
      </c>
      <c r="Z171" s="71">
        <v>0</v>
      </c>
      <c r="AA171" s="71">
        <v>0</v>
      </c>
      <c r="AB171" s="71">
        <v>0</v>
      </c>
      <c r="AC171" s="73">
        <v>1</v>
      </c>
      <c r="AD171" s="73">
        <v>0</v>
      </c>
      <c r="AE171" s="1" t="s">
        <v>1449</v>
      </c>
      <c r="AF171" s="1" t="s">
        <v>1450</v>
      </c>
      <c r="AG171" s="1" t="s">
        <v>1451</v>
      </c>
    </row>
    <row r="172" spans="1:33">
      <c r="A172" s="70">
        <v>45169</v>
      </c>
      <c r="B172" s="70">
        <v>45169</v>
      </c>
      <c r="C172" s="71">
        <v>990100</v>
      </c>
      <c r="D172" s="1" t="s">
        <v>2063</v>
      </c>
      <c r="E172" s="71">
        <v>1119201</v>
      </c>
      <c r="G172" s="1" t="s">
        <v>2064</v>
      </c>
      <c r="H172" s="72">
        <v>6365866</v>
      </c>
      <c r="I172" s="1" t="s">
        <v>2065</v>
      </c>
      <c r="J172" s="73">
        <v>1</v>
      </c>
      <c r="K172" s="73">
        <v>1</v>
      </c>
      <c r="L172" s="73">
        <v>1</v>
      </c>
      <c r="M172" s="1">
        <v>1</v>
      </c>
      <c r="N172" s="1" t="s">
        <v>908</v>
      </c>
      <c r="O172" s="1" t="s">
        <v>1564</v>
      </c>
      <c r="P172" s="1">
        <v>60101010</v>
      </c>
      <c r="Q172" s="73">
        <v>1915577430</v>
      </c>
      <c r="R172" s="74">
        <v>4.2</v>
      </c>
      <c r="S172" s="1" t="s">
        <v>1578</v>
      </c>
      <c r="T172" s="75">
        <v>1.54404385084536</v>
      </c>
      <c r="U172" s="76">
        <v>5210619634.6659002</v>
      </c>
      <c r="V172" s="77">
        <v>5210619634.6659002</v>
      </c>
      <c r="W172" s="77">
        <v>5210619634.6659002</v>
      </c>
      <c r="X172" s="76">
        <v>9.1153060364999993E-3</v>
      </c>
      <c r="Y172" s="71">
        <v>0</v>
      </c>
      <c r="Z172" s="71">
        <v>1</v>
      </c>
      <c r="AA172" s="71">
        <v>0</v>
      </c>
      <c r="AB172" s="71">
        <v>0</v>
      </c>
      <c r="AC172" s="73">
        <v>1</v>
      </c>
      <c r="AD172" s="73">
        <v>0</v>
      </c>
      <c r="AE172" s="1" t="s">
        <v>1579</v>
      </c>
      <c r="AF172" s="1" t="s">
        <v>2066</v>
      </c>
      <c r="AG172" s="1" t="s">
        <v>1451</v>
      </c>
    </row>
    <row r="173" spans="1:33">
      <c r="A173" s="70">
        <v>45169</v>
      </c>
      <c r="B173" s="70">
        <v>45169</v>
      </c>
      <c r="C173" s="71">
        <v>990100</v>
      </c>
      <c r="D173" s="1" t="s">
        <v>2067</v>
      </c>
      <c r="E173" s="71">
        <v>1119801</v>
      </c>
      <c r="G173" s="1" t="s">
        <v>2068</v>
      </c>
      <c r="H173" s="72">
        <v>4834777</v>
      </c>
      <c r="I173" s="1" t="s">
        <v>2069</v>
      </c>
      <c r="J173" s="73">
        <v>0.65</v>
      </c>
      <c r="K173" s="73">
        <v>0.65</v>
      </c>
      <c r="L173" s="73">
        <v>0.65</v>
      </c>
      <c r="M173" s="1">
        <v>1</v>
      </c>
      <c r="N173" s="1" t="s">
        <v>1042</v>
      </c>
      <c r="O173" s="1" t="s">
        <v>1692</v>
      </c>
      <c r="P173" s="1">
        <v>50201020</v>
      </c>
      <c r="Q173" s="73">
        <v>1102874718</v>
      </c>
      <c r="R173" s="74">
        <v>8.41</v>
      </c>
      <c r="S173" s="1" t="s">
        <v>1456</v>
      </c>
      <c r="T173" s="75">
        <v>0.92136177270005104</v>
      </c>
      <c r="U173" s="76">
        <v>6543428243.4785805</v>
      </c>
      <c r="V173" s="77">
        <v>6543428243.4785805</v>
      </c>
      <c r="W173" s="77">
        <v>10066812682.2747</v>
      </c>
      <c r="X173" s="76">
        <v>1.14468825494E-2</v>
      </c>
      <c r="Y173" s="71">
        <v>0</v>
      </c>
      <c r="Z173" s="71">
        <v>1</v>
      </c>
      <c r="AA173" s="71">
        <v>0</v>
      </c>
      <c r="AB173" s="71">
        <v>0</v>
      </c>
      <c r="AC173" s="73">
        <v>0.35</v>
      </c>
      <c r="AD173" s="73">
        <v>0.65</v>
      </c>
      <c r="AE173" s="1" t="s">
        <v>1457</v>
      </c>
      <c r="AF173" s="1" t="s">
        <v>1450</v>
      </c>
      <c r="AG173" s="1" t="s">
        <v>1451</v>
      </c>
    </row>
    <row r="174" spans="1:33">
      <c r="A174" s="70">
        <v>45169</v>
      </c>
      <c r="B174" s="70">
        <v>45169</v>
      </c>
      <c r="C174" s="71">
        <v>990100</v>
      </c>
      <c r="D174" s="1" t="s">
        <v>2076</v>
      </c>
      <c r="E174" s="71">
        <v>1120601</v>
      </c>
      <c r="F174" s="1">
        <v>372460105</v>
      </c>
      <c r="G174" s="1" t="s">
        <v>2077</v>
      </c>
      <c r="H174" s="72">
        <v>2367480</v>
      </c>
      <c r="I174" s="1" t="s">
        <v>2078</v>
      </c>
      <c r="J174" s="73">
        <v>1</v>
      </c>
      <c r="K174" s="73">
        <v>1</v>
      </c>
      <c r="L174" s="73">
        <v>1</v>
      </c>
      <c r="M174" s="1">
        <v>1</v>
      </c>
      <c r="N174" s="1" t="s">
        <v>1375</v>
      </c>
      <c r="O174" s="1" t="s">
        <v>1455</v>
      </c>
      <c r="P174" s="1">
        <v>25501010</v>
      </c>
      <c r="Q174" s="73">
        <v>140808951</v>
      </c>
      <c r="R174" s="74">
        <v>153.72999999999999</v>
      </c>
      <c r="S174" s="1" t="s">
        <v>1448</v>
      </c>
      <c r="T174" s="75">
        <v>1</v>
      </c>
      <c r="U174" s="76">
        <v>21646560037.23</v>
      </c>
      <c r="V174" s="77">
        <v>21646560037.23</v>
      </c>
      <c r="W174" s="77">
        <v>21646560037.23</v>
      </c>
      <c r="X174" s="76">
        <v>3.7867860871100001E-2</v>
      </c>
      <c r="Y174" s="71">
        <v>0</v>
      </c>
      <c r="Z174" s="71">
        <v>1</v>
      </c>
      <c r="AA174" s="71">
        <v>0</v>
      </c>
      <c r="AB174" s="71">
        <v>0</v>
      </c>
      <c r="AC174" s="73">
        <v>1</v>
      </c>
      <c r="AD174" s="73">
        <v>0</v>
      </c>
      <c r="AE174" s="1" t="s">
        <v>1449</v>
      </c>
      <c r="AF174" s="1" t="s">
        <v>1450</v>
      </c>
      <c r="AG174" s="1" t="s">
        <v>1451</v>
      </c>
    </row>
    <row r="175" spans="1:33">
      <c r="A175" s="70">
        <v>45169</v>
      </c>
      <c r="B175" s="70">
        <v>45169</v>
      </c>
      <c r="C175" s="71">
        <v>990100</v>
      </c>
      <c r="D175" s="1" t="s">
        <v>2079</v>
      </c>
      <c r="E175" s="71">
        <v>1121601</v>
      </c>
      <c r="G175" s="1" t="s">
        <v>2080</v>
      </c>
      <c r="H175" s="72">
        <v>7742468</v>
      </c>
      <c r="I175" s="1" t="s">
        <v>2081</v>
      </c>
      <c r="J175" s="73">
        <v>0.6</v>
      </c>
      <c r="K175" s="73">
        <v>0.6</v>
      </c>
      <c r="L175" s="73">
        <v>0.6</v>
      </c>
      <c r="M175" s="1">
        <v>1</v>
      </c>
      <c r="N175" s="1" t="s">
        <v>1042</v>
      </c>
      <c r="O175" s="1" t="s">
        <v>1564</v>
      </c>
      <c r="P175" s="1">
        <v>60104010</v>
      </c>
      <c r="Q175" s="73">
        <v>76623192</v>
      </c>
      <c r="R175" s="74">
        <v>98.85</v>
      </c>
      <c r="S175" s="1" t="s">
        <v>1456</v>
      </c>
      <c r="T175" s="75">
        <v>0.92136177270005104</v>
      </c>
      <c r="U175" s="76">
        <v>4932396429.0403299</v>
      </c>
      <c r="V175" s="77">
        <v>4932396429.0403299</v>
      </c>
      <c r="W175" s="77">
        <v>8220660715.0672197</v>
      </c>
      <c r="X175" s="76">
        <v>8.6285904742000007E-3</v>
      </c>
      <c r="Y175" s="71">
        <v>0</v>
      </c>
      <c r="Z175" s="71">
        <v>1</v>
      </c>
      <c r="AA175" s="71">
        <v>0</v>
      </c>
      <c r="AB175" s="71">
        <v>0</v>
      </c>
      <c r="AC175" s="73">
        <v>1</v>
      </c>
      <c r="AD175" s="73">
        <v>0</v>
      </c>
      <c r="AE175" s="1" t="s">
        <v>1457</v>
      </c>
      <c r="AF175" s="1" t="s">
        <v>1450</v>
      </c>
      <c r="AG175" s="1" t="s">
        <v>1451</v>
      </c>
    </row>
    <row r="176" spans="1:33">
      <c r="A176" s="70">
        <v>45169</v>
      </c>
      <c r="B176" s="70">
        <v>45169</v>
      </c>
      <c r="C176" s="71">
        <v>990100</v>
      </c>
      <c r="D176" s="1" t="s">
        <v>2082</v>
      </c>
      <c r="E176" s="71">
        <v>1125401</v>
      </c>
      <c r="F176" s="1">
        <v>384802104</v>
      </c>
      <c r="G176" s="1" t="s">
        <v>2083</v>
      </c>
      <c r="H176" s="72">
        <v>2380863</v>
      </c>
      <c r="I176" s="1" t="s">
        <v>2084</v>
      </c>
      <c r="J176" s="73">
        <v>0.9</v>
      </c>
      <c r="K176" s="73">
        <v>0.9</v>
      </c>
      <c r="L176" s="73">
        <v>0.9</v>
      </c>
      <c r="M176" s="1">
        <v>1</v>
      </c>
      <c r="N176" s="1" t="s">
        <v>1375</v>
      </c>
      <c r="O176" s="1" t="s">
        <v>1467</v>
      </c>
      <c r="P176" s="1">
        <v>20107010</v>
      </c>
      <c r="Q176" s="73">
        <v>50262705</v>
      </c>
      <c r="R176" s="74">
        <v>714.14</v>
      </c>
      <c r="S176" s="1" t="s">
        <v>1448</v>
      </c>
      <c r="T176" s="75">
        <v>1</v>
      </c>
      <c r="U176" s="76">
        <v>32305147333.830002</v>
      </c>
      <c r="V176" s="77">
        <v>32305147333.830002</v>
      </c>
      <c r="W176" s="77">
        <v>35894608148.699997</v>
      </c>
      <c r="X176" s="76">
        <v>5.6513682661500003E-2</v>
      </c>
      <c r="Y176" s="71">
        <v>0</v>
      </c>
      <c r="Z176" s="71">
        <v>1</v>
      </c>
      <c r="AA176" s="71">
        <v>0</v>
      </c>
      <c r="AB176" s="71">
        <v>0</v>
      </c>
      <c r="AC176" s="73">
        <v>0</v>
      </c>
      <c r="AD176" s="73">
        <v>1</v>
      </c>
      <c r="AE176" s="1" t="s">
        <v>1449</v>
      </c>
      <c r="AF176" s="1" t="s">
        <v>1450</v>
      </c>
      <c r="AG176" s="1" t="s">
        <v>1451</v>
      </c>
    </row>
    <row r="177" spans="1:33">
      <c r="A177" s="70">
        <v>45169</v>
      </c>
      <c r="B177" s="70">
        <v>45169</v>
      </c>
      <c r="C177" s="71">
        <v>990100</v>
      </c>
      <c r="D177" s="1" t="s">
        <v>2085</v>
      </c>
      <c r="E177" s="71">
        <v>1128701</v>
      </c>
      <c r="G177" s="1" t="s">
        <v>2086</v>
      </c>
      <c r="H177" s="72">
        <v>237400</v>
      </c>
      <c r="I177" s="1" t="s">
        <v>2087</v>
      </c>
      <c r="J177" s="73">
        <v>1</v>
      </c>
      <c r="K177" s="73">
        <v>1</v>
      </c>
      <c r="L177" s="73">
        <v>1</v>
      </c>
      <c r="M177" s="1">
        <v>1</v>
      </c>
      <c r="N177" s="1" t="s">
        <v>1369</v>
      </c>
      <c r="O177" s="1" t="s">
        <v>1499</v>
      </c>
      <c r="P177" s="1">
        <v>30201020</v>
      </c>
      <c r="Q177" s="73">
        <v>2254724583</v>
      </c>
      <c r="R177" s="74">
        <v>32.435000000000002</v>
      </c>
      <c r="S177" s="1" t="s">
        <v>1669</v>
      </c>
      <c r="T177" s="75">
        <v>0.78917255257862096</v>
      </c>
      <c r="U177" s="76">
        <v>92669203472.227005</v>
      </c>
      <c r="V177" s="77">
        <v>92669203472.227005</v>
      </c>
      <c r="W177" s="77">
        <v>92669203472.227005</v>
      </c>
      <c r="X177" s="76">
        <v>0.16211280213029999</v>
      </c>
      <c r="Y177" s="71">
        <v>1</v>
      </c>
      <c r="Z177" s="71">
        <v>0</v>
      </c>
      <c r="AA177" s="71">
        <v>0</v>
      </c>
      <c r="AB177" s="71">
        <v>0</v>
      </c>
      <c r="AC177" s="73">
        <v>0</v>
      </c>
      <c r="AD177" s="73">
        <v>1</v>
      </c>
      <c r="AE177" s="1" t="s">
        <v>1670</v>
      </c>
      <c r="AF177" s="1" t="s">
        <v>1450</v>
      </c>
      <c r="AG177" s="1" t="s">
        <v>1451</v>
      </c>
    </row>
    <row r="178" spans="1:33">
      <c r="A178" s="70">
        <v>45169</v>
      </c>
      <c r="B178" s="70">
        <v>45169</v>
      </c>
      <c r="C178" s="71">
        <v>990100</v>
      </c>
      <c r="D178" s="1" t="s">
        <v>2088</v>
      </c>
      <c r="E178" s="71">
        <v>1129901</v>
      </c>
      <c r="F178" s="1">
        <v>406216101</v>
      </c>
      <c r="G178" s="1" t="s">
        <v>2089</v>
      </c>
      <c r="H178" s="72">
        <v>2405302</v>
      </c>
      <c r="I178" s="1" t="s">
        <v>2090</v>
      </c>
      <c r="J178" s="73">
        <v>1</v>
      </c>
      <c r="K178" s="73">
        <v>1</v>
      </c>
      <c r="L178" s="73">
        <v>1</v>
      </c>
      <c r="M178" s="1">
        <v>1</v>
      </c>
      <c r="N178" s="1" t="s">
        <v>1375</v>
      </c>
      <c r="O178" s="1" t="s">
        <v>1541</v>
      </c>
      <c r="P178" s="1">
        <v>10101020</v>
      </c>
      <c r="Q178" s="73">
        <v>902879272</v>
      </c>
      <c r="R178" s="74">
        <v>38.619999999999997</v>
      </c>
      <c r="S178" s="1" t="s">
        <v>1448</v>
      </c>
      <c r="T178" s="75">
        <v>1</v>
      </c>
      <c r="U178" s="76">
        <v>34869197484.639999</v>
      </c>
      <c r="V178" s="77">
        <v>34869197484.639999</v>
      </c>
      <c r="W178" s="77">
        <v>34869197484.639999</v>
      </c>
      <c r="X178" s="76">
        <v>6.0999157222300003E-2</v>
      </c>
      <c r="Y178" s="71">
        <v>1</v>
      </c>
      <c r="Z178" s="71">
        <v>0</v>
      </c>
      <c r="AA178" s="71">
        <v>0</v>
      </c>
      <c r="AB178" s="71">
        <v>0</v>
      </c>
      <c r="AC178" s="73">
        <v>0.5</v>
      </c>
      <c r="AD178" s="73">
        <v>0.5</v>
      </c>
      <c r="AE178" s="1" t="s">
        <v>1449</v>
      </c>
      <c r="AF178" s="1" t="s">
        <v>1450</v>
      </c>
      <c r="AG178" s="1" t="s">
        <v>1451</v>
      </c>
    </row>
    <row r="179" spans="1:33">
      <c r="A179" s="70">
        <v>45169</v>
      </c>
      <c r="B179" s="70">
        <v>45169</v>
      </c>
      <c r="C179" s="71">
        <v>990100</v>
      </c>
      <c r="D179" s="1" t="s">
        <v>2091</v>
      </c>
      <c r="E179" s="71">
        <v>1130601</v>
      </c>
      <c r="G179" s="1" t="s">
        <v>2092</v>
      </c>
      <c r="H179" s="72">
        <v>6408374</v>
      </c>
      <c r="I179" s="1" t="s">
        <v>2093</v>
      </c>
      <c r="J179" s="73">
        <v>0.4</v>
      </c>
      <c r="K179" s="73">
        <v>0.4</v>
      </c>
      <c r="L179" s="73">
        <v>0.4</v>
      </c>
      <c r="M179" s="1">
        <v>1</v>
      </c>
      <c r="N179" s="1" t="s">
        <v>1091</v>
      </c>
      <c r="O179" s="1" t="s">
        <v>1484</v>
      </c>
      <c r="P179" s="1">
        <v>40101010</v>
      </c>
      <c r="Q179" s="73">
        <v>1911842736</v>
      </c>
      <c r="R179" s="74">
        <v>100</v>
      </c>
      <c r="S179" s="1" t="s">
        <v>1565</v>
      </c>
      <c r="T179" s="75">
        <v>7.8417500000000002</v>
      </c>
      <c r="U179" s="76">
        <v>9752122860.3309193</v>
      </c>
      <c r="V179" s="77">
        <v>9752122860.3309193</v>
      </c>
      <c r="W179" s="77">
        <v>24380307150.827301</v>
      </c>
      <c r="X179" s="76">
        <v>1.7060079339999999E-2</v>
      </c>
      <c r="Y179" s="71">
        <v>1</v>
      </c>
      <c r="Z179" s="71">
        <v>0</v>
      </c>
      <c r="AA179" s="71">
        <v>0</v>
      </c>
      <c r="AB179" s="71">
        <v>0</v>
      </c>
      <c r="AC179" s="73">
        <v>1</v>
      </c>
      <c r="AD179" s="73">
        <v>0</v>
      </c>
      <c r="AE179" s="1" t="s">
        <v>1566</v>
      </c>
      <c r="AF179" s="1" t="s">
        <v>1450</v>
      </c>
      <c r="AG179" s="1" t="s">
        <v>1451</v>
      </c>
    </row>
    <row r="180" spans="1:33">
      <c r="A180" s="70">
        <v>45169</v>
      </c>
      <c r="B180" s="70">
        <v>45169</v>
      </c>
      <c r="C180" s="71">
        <v>990100</v>
      </c>
      <c r="D180" s="1" t="s">
        <v>2094</v>
      </c>
      <c r="E180" s="71">
        <v>1130701</v>
      </c>
      <c r="G180" s="1" t="s">
        <v>2095</v>
      </c>
      <c r="H180" s="72">
        <v>6408664</v>
      </c>
      <c r="I180" s="1" t="s">
        <v>2096</v>
      </c>
      <c r="J180" s="73">
        <v>0.9</v>
      </c>
      <c r="K180" s="73">
        <v>0.9</v>
      </c>
      <c r="L180" s="73">
        <v>0.9</v>
      </c>
      <c r="M180" s="1">
        <v>1</v>
      </c>
      <c r="N180" s="1" t="s">
        <v>1115</v>
      </c>
      <c r="O180" s="1" t="s">
        <v>1467</v>
      </c>
      <c r="P180" s="1">
        <v>20304010</v>
      </c>
      <c r="Q180" s="73">
        <v>254281386</v>
      </c>
      <c r="R180" s="74">
        <v>5230</v>
      </c>
      <c r="S180" s="1" t="s">
        <v>1479</v>
      </c>
      <c r="T180" s="75">
        <v>145.58500000000001</v>
      </c>
      <c r="U180" s="76">
        <v>8221331070.5223799</v>
      </c>
      <c r="V180" s="77">
        <v>8221331070.5223799</v>
      </c>
      <c r="W180" s="77">
        <v>9134812300.5804195</v>
      </c>
      <c r="X180" s="76">
        <v>1.43821568239E-2</v>
      </c>
      <c r="Y180" s="71">
        <v>0</v>
      </c>
      <c r="Z180" s="71">
        <v>1</v>
      </c>
      <c r="AA180" s="71">
        <v>0</v>
      </c>
      <c r="AB180" s="71">
        <v>0</v>
      </c>
      <c r="AC180" s="73">
        <v>1</v>
      </c>
      <c r="AD180" s="73">
        <v>0</v>
      </c>
      <c r="AE180" s="1" t="s">
        <v>1480</v>
      </c>
      <c r="AF180" s="1" t="s">
        <v>1450</v>
      </c>
      <c r="AG180" s="1" t="s">
        <v>1451</v>
      </c>
    </row>
    <row r="181" spans="1:33">
      <c r="A181" s="70">
        <v>45169</v>
      </c>
      <c r="B181" s="70">
        <v>45169</v>
      </c>
      <c r="C181" s="71">
        <v>990100</v>
      </c>
      <c r="D181" s="1" t="s">
        <v>2097</v>
      </c>
      <c r="E181" s="71">
        <v>1131401</v>
      </c>
      <c r="G181" s="1" t="s">
        <v>2098</v>
      </c>
      <c r="H181" s="72" t="s">
        <v>2099</v>
      </c>
      <c r="I181" s="1" t="s">
        <v>2100</v>
      </c>
      <c r="J181" s="73">
        <v>1</v>
      </c>
      <c r="K181" s="73">
        <v>1</v>
      </c>
      <c r="L181" s="73">
        <v>1</v>
      </c>
      <c r="M181" s="1">
        <v>1</v>
      </c>
      <c r="N181" s="1" t="s">
        <v>908</v>
      </c>
      <c r="O181" s="1" t="s">
        <v>1462</v>
      </c>
      <c r="P181" s="1">
        <v>15102010</v>
      </c>
      <c r="Q181" s="73">
        <v>442056296</v>
      </c>
      <c r="R181" s="74">
        <v>46.53</v>
      </c>
      <c r="S181" s="1" t="s">
        <v>1578</v>
      </c>
      <c r="T181" s="75">
        <v>1.54404385084536</v>
      </c>
      <c r="U181" s="76">
        <v>13321434777.6577</v>
      </c>
      <c r="V181" s="77">
        <v>13321434777.6577</v>
      </c>
      <c r="W181" s="77">
        <v>13321434777.6577</v>
      </c>
      <c r="X181" s="76">
        <v>2.3304129519700002E-2</v>
      </c>
      <c r="Y181" s="71">
        <v>0</v>
      </c>
      <c r="Z181" s="71">
        <v>1</v>
      </c>
      <c r="AA181" s="71">
        <v>0</v>
      </c>
      <c r="AB181" s="71">
        <v>0</v>
      </c>
      <c r="AC181" s="73">
        <v>0</v>
      </c>
      <c r="AD181" s="73">
        <v>1</v>
      </c>
      <c r="AE181" s="1" t="s">
        <v>1579</v>
      </c>
      <c r="AF181" s="1" t="s">
        <v>2101</v>
      </c>
      <c r="AG181" s="1" t="s">
        <v>1451</v>
      </c>
    </row>
    <row r="182" spans="1:33">
      <c r="A182" s="70">
        <v>45169</v>
      </c>
      <c r="B182" s="70">
        <v>45169</v>
      </c>
      <c r="C182" s="71">
        <v>990100</v>
      </c>
      <c r="D182" s="1" t="s">
        <v>2102</v>
      </c>
      <c r="E182" s="71">
        <v>1132301</v>
      </c>
      <c r="F182" s="1">
        <v>418056107</v>
      </c>
      <c r="G182" s="1" t="s">
        <v>2103</v>
      </c>
      <c r="H182" s="72">
        <v>2414580</v>
      </c>
      <c r="I182" s="1" t="s">
        <v>2104</v>
      </c>
      <c r="J182" s="73">
        <v>0.95</v>
      </c>
      <c r="K182" s="73">
        <v>0.95</v>
      </c>
      <c r="L182" s="73">
        <v>0.95</v>
      </c>
      <c r="M182" s="1">
        <v>1</v>
      </c>
      <c r="N182" s="1" t="s">
        <v>1375</v>
      </c>
      <c r="O182" s="1" t="s">
        <v>1455</v>
      </c>
      <c r="P182" s="1">
        <v>25202010</v>
      </c>
      <c r="Q182" s="73">
        <v>138598376</v>
      </c>
      <c r="R182" s="74">
        <v>72</v>
      </c>
      <c r="S182" s="1" t="s">
        <v>1448</v>
      </c>
      <c r="T182" s="75">
        <v>1</v>
      </c>
      <c r="U182" s="76">
        <v>9480128918.3999996</v>
      </c>
      <c r="V182" s="77">
        <v>9480128918.3999996</v>
      </c>
      <c r="W182" s="77">
        <v>9979083072</v>
      </c>
      <c r="X182" s="76">
        <v>1.6584261069799999E-2</v>
      </c>
      <c r="Y182" s="71">
        <v>0</v>
      </c>
      <c r="Z182" s="71">
        <v>1</v>
      </c>
      <c r="AA182" s="71">
        <v>0</v>
      </c>
      <c r="AB182" s="71">
        <v>0</v>
      </c>
      <c r="AC182" s="73">
        <v>1</v>
      </c>
      <c r="AD182" s="73">
        <v>0</v>
      </c>
      <c r="AE182" s="1" t="s">
        <v>1475</v>
      </c>
      <c r="AF182" s="1" t="s">
        <v>1450</v>
      </c>
      <c r="AG182" s="1" t="s">
        <v>1451</v>
      </c>
    </row>
    <row r="183" spans="1:33">
      <c r="A183" s="70">
        <v>45169</v>
      </c>
      <c r="B183" s="70">
        <v>45169</v>
      </c>
      <c r="C183" s="71">
        <v>990100</v>
      </c>
      <c r="D183" s="1" t="s">
        <v>2105</v>
      </c>
      <c r="E183" s="71">
        <v>1133504</v>
      </c>
      <c r="G183" s="1" t="s">
        <v>2106</v>
      </c>
      <c r="H183" s="72">
        <v>5120679</v>
      </c>
      <c r="I183" s="1" t="s">
        <v>2107</v>
      </c>
      <c r="J183" s="73">
        <v>0.75</v>
      </c>
      <c r="K183" s="73">
        <v>0.75</v>
      </c>
      <c r="L183" s="73">
        <v>0.75</v>
      </c>
      <c r="M183" s="1">
        <v>1</v>
      </c>
      <c r="N183" s="1" t="s">
        <v>1058</v>
      </c>
      <c r="O183" s="1" t="s">
        <v>1462</v>
      </c>
      <c r="P183" s="1">
        <v>15102010</v>
      </c>
      <c r="Q183" s="73">
        <v>193091900</v>
      </c>
      <c r="R183" s="74">
        <v>74.28</v>
      </c>
      <c r="S183" s="1" t="s">
        <v>1456</v>
      </c>
      <c r="T183" s="75">
        <v>0.92136177270005104</v>
      </c>
      <c r="U183" s="76">
        <v>11675272480.0772</v>
      </c>
      <c r="V183" s="77">
        <v>11675272480.0772</v>
      </c>
      <c r="W183" s="77">
        <v>15567029973.436199</v>
      </c>
      <c r="X183" s="76">
        <v>2.0424381201799999E-2</v>
      </c>
      <c r="Y183" s="71">
        <v>0</v>
      </c>
      <c r="Z183" s="71">
        <v>1</v>
      </c>
      <c r="AA183" s="71">
        <v>0</v>
      </c>
      <c r="AB183" s="71">
        <v>0</v>
      </c>
      <c r="AC183" s="73">
        <v>1</v>
      </c>
      <c r="AD183" s="73">
        <v>0</v>
      </c>
      <c r="AE183" s="1" t="s">
        <v>1523</v>
      </c>
      <c r="AF183" s="1" t="s">
        <v>1524</v>
      </c>
      <c r="AG183" s="1" t="s">
        <v>1451</v>
      </c>
    </row>
    <row r="184" spans="1:33">
      <c r="A184" s="70">
        <v>45169</v>
      </c>
      <c r="B184" s="70">
        <v>45169</v>
      </c>
      <c r="C184" s="71">
        <v>990100</v>
      </c>
      <c r="D184" s="1" t="s">
        <v>2108</v>
      </c>
      <c r="E184" s="71">
        <v>1133601</v>
      </c>
      <c r="G184" s="1" t="s">
        <v>2109</v>
      </c>
      <c r="H184" s="72" t="s">
        <v>2110</v>
      </c>
      <c r="I184" s="1" t="s">
        <v>2111</v>
      </c>
      <c r="J184" s="73">
        <v>0.4</v>
      </c>
      <c r="K184" s="73">
        <v>0.4</v>
      </c>
      <c r="L184" s="73">
        <v>0.4</v>
      </c>
      <c r="M184" s="1">
        <v>1</v>
      </c>
      <c r="N184" s="1" t="s">
        <v>1199</v>
      </c>
      <c r="O184" s="1" t="s">
        <v>1499</v>
      </c>
      <c r="P184" s="1">
        <v>30201010</v>
      </c>
      <c r="Q184" s="73">
        <v>288030168</v>
      </c>
      <c r="R184" s="74">
        <v>73.900000000000006</v>
      </c>
      <c r="S184" s="1" t="s">
        <v>1456</v>
      </c>
      <c r="T184" s="75">
        <v>0.92136177270005104</v>
      </c>
      <c r="U184" s="76">
        <v>9240856326.31493</v>
      </c>
      <c r="V184" s="77">
        <v>9240856326.31493</v>
      </c>
      <c r="W184" s="77">
        <v>23102140815.7873</v>
      </c>
      <c r="X184" s="76">
        <v>1.6165684574899999E-2</v>
      </c>
      <c r="Y184" s="71">
        <v>1</v>
      </c>
      <c r="Z184" s="71">
        <v>0</v>
      </c>
      <c r="AA184" s="71">
        <v>0</v>
      </c>
      <c r="AB184" s="71">
        <v>0</v>
      </c>
      <c r="AC184" s="73">
        <v>0.65</v>
      </c>
      <c r="AD184" s="73">
        <v>0.35</v>
      </c>
      <c r="AE184" s="1" t="s">
        <v>1485</v>
      </c>
      <c r="AF184" s="1" t="s">
        <v>1450</v>
      </c>
      <c r="AG184" s="1" t="s">
        <v>1451</v>
      </c>
    </row>
    <row r="185" spans="1:33">
      <c r="A185" s="70">
        <v>45169</v>
      </c>
      <c r="B185" s="70">
        <v>45169</v>
      </c>
      <c r="C185" s="71">
        <v>990100</v>
      </c>
      <c r="D185" s="1" t="s">
        <v>2112</v>
      </c>
      <c r="E185" s="71">
        <v>1133701</v>
      </c>
      <c r="G185" s="1" t="s">
        <v>2113</v>
      </c>
      <c r="H185" s="72">
        <v>7792559</v>
      </c>
      <c r="I185" s="1" t="s">
        <v>2114</v>
      </c>
      <c r="J185" s="73">
        <v>0.45</v>
      </c>
      <c r="K185" s="73">
        <v>0.45</v>
      </c>
      <c r="L185" s="73">
        <v>0.45</v>
      </c>
      <c r="M185" s="1">
        <v>1</v>
      </c>
      <c r="N185" s="1" t="s">
        <v>1199</v>
      </c>
      <c r="O185" s="1" t="s">
        <v>1499</v>
      </c>
      <c r="P185" s="1">
        <v>30201010</v>
      </c>
      <c r="Q185" s="73">
        <v>576002613</v>
      </c>
      <c r="R185" s="74">
        <v>89.82</v>
      </c>
      <c r="S185" s="1" t="s">
        <v>1456</v>
      </c>
      <c r="T185" s="75">
        <v>0.92136177270005104</v>
      </c>
      <c r="U185" s="76">
        <v>25268521339.474201</v>
      </c>
      <c r="V185" s="77">
        <v>25268521339.474201</v>
      </c>
      <c r="W185" s="77">
        <v>56152269643.276001</v>
      </c>
      <c r="X185" s="76">
        <v>4.4204014349400002E-2</v>
      </c>
      <c r="Y185" s="71">
        <v>1</v>
      </c>
      <c r="Z185" s="71">
        <v>0</v>
      </c>
      <c r="AA185" s="71">
        <v>0</v>
      </c>
      <c r="AB185" s="71">
        <v>0</v>
      </c>
      <c r="AC185" s="73">
        <v>0</v>
      </c>
      <c r="AD185" s="73">
        <v>1</v>
      </c>
      <c r="AE185" s="1" t="s">
        <v>1485</v>
      </c>
      <c r="AF185" s="1" t="s">
        <v>1450</v>
      </c>
      <c r="AG185" s="1" t="s">
        <v>1451</v>
      </c>
    </row>
    <row r="186" spans="1:33">
      <c r="A186" s="70">
        <v>45169</v>
      </c>
      <c r="B186" s="70">
        <v>45169</v>
      </c>
      <c r="C186" s="71">
        <v>990100</v>
      </c>
      <c r="D186" s="1" t="s">
        <v>2115</v>
      </c>
      <c r="E186" s="71">
        <v>1134501</v>
      </c>
      <c r="G186" s="1" t="s">
        <v>2116</v>
      </c>
      <c r="H186" s="72">
        <v>6420538</v>
      </c>
      <c r="I186" s="1" t="s">
        <v>2117</v>
      </c>
      <c r="J186" s="73">
        <v>0.3</v>
      </c>
      <c r="K186" s="73">
        <v>0.3</v>
      </c>
      <c r="L186" s="73">
        <v>0.3</v>
      </c>
      <c r="M186" s="1">
        <v>1</v>
      </c>
      <c r="N186" s="1" t="s">
        <v>1091</v>
      </c>
      <c r="O186" s="1" t="s">
        <v>1564</v>
      </c>
      <c r="P186" s="1">
        <v>60201030</v>
      </c>
      <c r="Q186" s="73">
        <v>4841387005</v>
      </c>
      <c r="R186" s="74">
        <v>21.55</v>
      </c>
      <c r="S186" s="1" t="s">
        <v>1565</v>
      </c>
      <c r="T186" s="75">
        <v>7.8417500000000002</v>
      </c>
      <c r="U186" s="76">
        <v>3991400769.8951101</v>
      </c>
      <c r="V186" s="77">
        <v>3991400769.8951101</v>
      </c>
      <c r="W186" s="77">
        <v>13304669232.9837</v>
      </c>
      <c r="X186" s="76">
        <v>6.9824401093999998E-3</v>
      </c>
      <c r="Y186" s="71">
        <v>1</v>
      </c>
      <c r="Z186" s="71">
        <v>0</v>
      </c>
      <c r="AA186" s="71">
        <v>0</v>
      </c>
      <c r="AB186" s="71">
        <v>0</v>
      </c>
      <c r="AC186" s="73">
        <v>1</v>
      </c>
      <c r="AD186" s="73">
        <v>0</v>
      </c>
      <c r="AE186" s="1" t="s">
        <v>1566</v>
      </c>
      <c r="AF186" s="1" t="s">
        <v>1450</v>
      </c>
      <c r="AG186" s="1" t="s">
        <v>1451</v>
      </c>
    </row>
    <row r="187" spans="1:33">
      <c r="A187" s="70">
        <v>45169</v>
      </c>
      <c r="B187" s="70">
        <v>45169</v>
      </c>
      <c r="C187" s="71">
        <v>990100</v>
      </c>
      <c r="D187" s="1" t="s">
        <v>2118</v>
      </c>
      <c r="E187" s="71">
        <v>1134701</v>
      </c>
      <c r="G187" s="1" t="s">
        <v>2119</v>
      </c>
      <c r="H187" s="72">
        <v>5076705</v>
      </c>
      <c r="I187" s="1" t="s">
        <v>2120</v>
      </c>
      <c r="J187" s="73">
        <v>0.95</v>
      </c>
      <c r="K187" s="73">
        <v>0.95</v>
      </c>
      <c r="L187" s="73">
        <v>0.95</v>
      </c>
      <c r="M187" s="1">
        <v>1</v>
      </c>
      <c r="N187" s="1" t="s">
        <v>1058</v>
      </c>
      <c r="O187" s="1" t="s">
        <v>1499</v>
      </c>
      <c r="P187" s="1">
        <v>30301010</v>
      </c>
      <c r="Q187" s="73">
        <v>178162875</v>
      </c>
      <c r="R187" s="74">
        <v>70.72</v>
      </c>
      <c r="S187" s="1" t="s">
        <v>1456</v>
      </c>
      <c r="T187" s="75">
        <v>0.92136177270005104</v>
      </c>
      <c r="U187" s="76">
        <v>12991308027.5979</v>
      </c>
      <c r="V187" s="77">
        <v>12991308027.5979</v>
      </c>
      <c r="W187" s="77">
        <v>31659072789.6371</v>
      </c>
      <c r="X187" s="76">
        <v>2.2726615410300001E-2</v>
      </c>
      <c r="Y187" s="71">
        <v>1</v>
      </c>
      <c r="Z187" s="71">
        <v>0</v>
      </c>
      <c r="AA187" s="71">
        <v>0</v>
      </c>
      <c r="AB187" s="71">
        <v>0</v>
      </c>
      <c r="AC187" s="73">
        <v>1</v>
      </c>
      <c r="AD187" s="73">
        <v>0</v>
      </c>
      <c r="AE187" s="1" t="s">
        <v>1523</v>
      </c>
      <c r="AF187" s="1" t="s">
        <v>1709</v>
      </c>
      <c r="AG187" s="1" t="s">
        <v>1451</v>
      </c>
    </row>
    <row r="188" spans="1:33">
      <c r="A188" s="70">
        <v>45169</v>
      </c>
      <c r="B188" s="70">
        <v>45169</v>
      </c>
      <c r="C188" s="71">
        <v>990100</v>
      </c>
      <c r="D188" s="1" t="s">
        <v>2121</v>
      </c>
      <c r="E188" s="71">
        <v>1134702</v>
      </c>
      <c r="G188" s="1" t="s">
        <v>2122</v>
      </c>
      <c r="H188" s="72">
        <v>5002465</v>
      </c>
      <c r="I188" s="1" t="s">
        <v>2123</v>
      </c>
      <c r="J188" s="73">
        <v>0.4</v>
      </c>
      <c r="K188" s="73">
        <v>0.4</v>
      </c>
      <c r="L188" s="73">
        <v>0.4</v>
      </c>
      <c r="M188" s="1">
        <v>1</v>
      </c>
      <c r="N188" s="1" t="s">
        <v>1058</v>
      </c>
      <c r="O188" s="1" t="s">
        <v>1499</v>
      </c>
      <c r="P188" s="1">
        <v>30301010</v>
      </c>
      <c r="Q188" s="73">
        <v>259795875</v>
      </c>
      <c r="R188" s="74">
        <v>63.78</v>
      </c>
      <c r="S188" s="1" t="s">
        <v>1456</v>
      </c>
      <c r="T188" s="75">
        <v>0.92136177270005104</v>
      </c>
      <c r="U188" s="76">
        <v>7193604683.1820498</v>
      </c>
      <c r="V188" s="77">
        <v>7193604683.1820498</v>
      </c>
      <c r="W188" s="77">
        <v>31659072789.6371</v>
      </c>
      <c r="X188" s="76">
        <v>1.2584282252500001E-2</v>
      </c>
      <c r="Y188" s="71">
        <v>1</v>
      </c>
      <c r="Z188" s="71">
        <v>0</v>
      </c>
      <c r="AA188" s="71">
        <v>0</v>
      </c>
      <c r="AB188" s="71">
        <v>0</v>
      </c>
      <c r="AC188" s="73">
        <v>1</v>
      </c>
      <c r="AD188" s="73">
        <v>0</v>
      </c>
      <c r="AE188" s="1" t="s">
        <v>1523</v>
      </c>
      <c r="AF188" s="1" t="s">
        <v>1524</v>
      </c>
      <c r="AG188" s="1" t="s">
        <v>1451</v>
      </c>
    </row>
    <row r="189" spans="1:33">
      <c r="A189" s="70">
        <v>45169</v>
      </c>
      <c r="B189" s="70">
        <v>45169</v>
      </c>
      <c r="C189" s="71">
        <v>990100</v>
      </c>
      <c r="D189" s="1" t="s">
        <v>2124</v>
      </c>
      <c r="E189" s="71">
        <v>1134901</v>
      </c>
      <c r="G189" s="1" t="s">
        <v>2125</v>
      </c>
      <c r="H189" s="72">
        <v>5687431</v>
      </c>
      <c r="I189" s="1" t="s">
        <v>2126</v>
      </c>
      <c r="J189" s="73">
        <v>0.45</v>
      </c>
      <c r="K189" s="73">
        <v>0.45</v>
      </c>
      <c r="L189" s="73">
        <v>0.45</v>
      </c>
      <c r="M189" s="1">
        <v>1</v>
      </c>
      <c r="N189" s="1" t="s">
        <v>1322</v>
      </c>
      <c r="O189" s="1" t="s">
        <v>1455</v>
      </c>
      <c r="P189" s="1">
        <v>25504010</v>
      </c>
      <c r="Q189" s="73">
        <v>1460671998</v>
      </c>
      <c r="R189" s="74">
        <v>167.48</v>
      </c>
      <c r="S189" s="1" t="s">
        <v>1613</v>
      </c>
      <c r="T189" s="75">
        <v>10.9499</v>
      </c>
      <c r="U189" s="76">
        <v>10053517000.271099</v>
      </c>
      <c r="V189" s="77">
        <v>10053517000.271099</v>
      </c>
      <c r="W189" s="77">
        <v>25314519605.205502</v>
      </c>
      <c r="X189" s="76">
        <v>1.75873294591E-2</v>
      </c>
      <c r="Y189" s="71">
        <v>1</v>
      </c>
      <c r="Z189" s="71">
        <v>0</v>
      </c>
      <c r="AA189" s="71">
        <v>0</v>
      </c>
      <c r="AB189" s="71">
        <v>0</v>
      </c>
      <c r="AC189" s="73">
        <v>0</v>
      </c>
      <c r="AD189" s="73">
        <v>1</v>
      </c>
      <c r="AE189" s="1" t="s">
        <v>1614</v>
      </c>
      <c r="AF189" s="1" t="s">
        <v>1450</v>
      </c>
      <c r="AG189" s="1" t="s">
        <v>1619</v>
      </c>
    </row>
    <row r="190" spans="1:33">
      <c r="A190" s="70">
        <v>45169</v>
      </c>
      <c r="B190" s="70">
        <v>45169</v>
      </c>
      <c r="C190" s="71">
        <v>990100</v>
      </c>
      <c r="D190" s="1" t="s">
        <v>2127</v>
      </c>
      <c r="E190" s="71">
        <v>1135501</v>
      </c>
      <c r="F190" s="1">
        <v>427866108</v>
      </c>
      <c r="G190" s="1" t="s">
        <v>2128</v>
      </c>
      <c r="H190" s="72">
        <v>2422806</v>
      </c>
      <c r="I190" s="1" t="s">
        <v>2129</v>
      </c>
      <c r="J190" s="73">
        <v>1</v>
      </c>
      <c r="K190" s="73">
        <v>1</v>
      </c>
      <c r="L190" s="73">
        <v>1</v>
      </c>
      <c r="M190" s="1">
        <v>1</v>
      </c>
      <c r="N190" s="1" t="s">
        <v>1375</v>
      </c>
      <c r="O190" s="1" t="s">
        <v>1499</v>
      </c>
      <c r="P190" s="1">
        <v>30202030</v>
      </c>
      <c r="Q190" s="73">
        <v>147195923</v>
      </c>
      <c r="R190" s="74">
        <v>214.86</v>
      </c>
      <c r="S190" s="1" t="s">
        <v>1448</v>
      </c>
      <c r="T190" s="75">
        <v>1</v>
      </c>
      <c r="U190" s="76">
        <v>31626516015.779999</v>
      </c>
      <c r="V190" s="77">
        <v>31626516015.779999</v>
      </c>
      <c r="W190" s="77">
        <v>44112842142</v>
      </c>
      <c r="X190" s="76">
        <v>5.5326504823900002E-2</v>
      </c>
      <c r="Y190" s="71">
        <v>1</v>
      </c>
      <c r="Z190" s="71">
        <v>0</v>
      </c>
      <c r="AA190" s="71">
        <v>0</v>
      </c>
      <c r="AB190" s="71">
        <v>0</v>
      </c>
      <c r="AC190" s="73">
        <v>0</v>
      </c>
      <c r="AD190" s="73">
        <v>1</v>
      </c>
      <c r="AE190" s="1" t="s">
        <v>1449</v>
      </c>
      <c r="AF190" s="1" t="s">
        <v>1450</v>
      </c>
      <c r="AG190" s="1" t="s">
        <v>1451</v>
      </c>
    </row>
    <row r="191" spans="1:33">
      <c r="A191" s="70">
        <v>45169</v>
      </c>
      <c r="B191" s="70">
        <v>45169</v>
      </c>
      <c r="C191" s="71">
        <v>990100</v>
      </c>
      <c r="D191" s="1" t="s">
        <v>2130</v>
      </c>
      <c r="E191" s="71">
        <v>1135701</v>
      </c>
      <c r="F191" s="1" t="s">
        <v>2131</v>
      </c>
      <c r="G191" s="1" t="s">
        <v>2132</v>
      </c>
      <c r="H191" s="72" t="s">
        <v>2133</v>
      </c>
      <c r="I191" s="1" t="s">
        <v>2134</v>
      </c>
      <c r="J191" s="73">
        <v>0.9</v>
      </c>
      <c r="K191" s="73">
        <v>0.9</v>
      </c>
      <c r="L191" s="73">
        <v>0.9</v>
      </c>
      <c r="M191" s="1">
        <v>1</v>
      </c>
      <c r="N191" s="1" t="s">
        <v>1375</v>
      </c>
      <c r="O191" s="1" t="s">
        <v>1474</v>
      </c>
      <c r="P191" s="1">
        <v>45202030</v>
      </c>
      <c r="Q191" s="73">
        <v>985115519</v>
      </c>
      <c r="R191" s="74">
        <v>29.71</v>
      </c>
      <c r="S191" s="1" t="s">
        <v>1448</v>
      </c>
      <c r="T191" s="75">
        <v>1</v>
      </c>
      <c r="U191" s="76">
        <v>26341003862.541</v>
      </c>
      <c r="V191" s="77">
        <v>26341003862.541</v>
      </c>
      <c r="W191" s="77">
        <v>29267782069.490002</v>
      </c>
      <c r="X191" s="76">
        <v>4.6080183999399997E-2</v>
      </c>
      <c r="Y191" s="71">
        <v>1</v>
      </c>
      <c r="Z191" s="71">
        <v>0</v>
      </c>
      <c r="AA191" s="71">
        <v>0</v>
      </c>
      <c r="AB191" s="71">
        <v>0</v>
      </c>
      <c r="AC191" s="73">
        <v>1</v>
      </c>
      <c r="AD191" s="73">
        <v>0</v>
      </c>
      <c r="AE191" s="1" t="s">
        <v>1449</v>
      </c>
      <c r="AF191" s="1" t="s">
        <v>1450</v>
      </c>
      <c r="AG191" s="1" t="s">
        <v>1451</v>
      </c>
    </row>
    <row r="192" spans="1:33">
      <c r="A192" s="70">
        <v>45169</v>
      </c>
      <c r="B192" s="70">
        <v>45169</v>
      </c>
      <c r="C192" s="71">
        <v>990100</v>
      </c>
      <c r="D192" s="1" t="s">
        <v>2135</v>
      </c>
      <c r="E192" s="71">
        <v>1137001</v>
      </c>
      <c r="G192" s="1" t="s">
        <v>2136</v>
      </c>
      <c r="H192" s="72">
        <v>6428725</v>
      </c>
      <c r="I192" s="1" t="s">
        <v>2137</v>
      </c>
      <c r="J192" s="73">
        <v>0.8</v>
      </c>
      <c r="K192" s="73">
        <v>0.8</v>
      </c>
      <c r="L192" s="73">
        <v>0.8</v>
      </c>
      <c r="M192" s="1">
        <v>1</v>
      </c>
      <c r="N192" s="1" t="s">
        <v>1115</v>
      </c>
      <c r="O192" s="1" t="s">
        <v>1474</v>
      </c>
      <c r="P192" s="1">
        <v>45203015</v>
      </c>
      <c r="Q192" s="73">
        <v>37227089</v>
      </c>
      <c r="R192" s="74">
        <v>17655</v>
      </c>
      <c r="S192" s="1" t="s">
        <v>1479</v>
      </c>
      <c r="T192" s="75">
        <v>145.58500000000001</v>
      </c>
      <c r="U192" s="76">
        <v>3611604252.0589399</v>
      </c>
      <c r="V192" s="77">
        <v>3611604252.0589399</v>
      </c>
      <c r="W192" s="77">
        <v>4514505315.0736704</v>
      </c>
      <c r="X192" s="76">
        <v>6.3180351567999997E-3</v>
      </c>
      <c r="Y192" s="71">
        <v>0</v>
      </c>
      <c r="Z192" s="71">
        <v>1</v>
      </c>
      <c r="AA192" s="71">
        <v>0</v>
      </c>
      <c r="AB192" s="71">
        <v>0</v>
      </c>
      <c r="AC192" s="73">
        <v>0</v>
      </c>
      <c r="AD192" s="73">
        <v>1</v>
      </c>
      <c r="AE192" s="1" t="s">
        <v>1480</v>
      </c>
      <c r="AF192" s="1" t="s">
        <v>1450</v>
      </c>
      <c r="AG192" s="1" t="s">
        <v>1451</v>
      </c>
    </row>
    <row r="193" spans="1:33">
      <c r="A193" s="70">
        <v>45169</v>
      </c>
      <c r="B193" s="70">
        <v>45169</v>
      </c>
      <c r="C193" s="71">
        <v>990100</v>
      </c>
      <c r="D193" s="1" t="s">
        <v>2138</v>
      </c>
      <c r="E193" s="71">
        <v>1137501</v>
      </c>
      <c r="G193" s="1" t="s">
        <v>2139</v>
      </c>
      <c r="H193" s="72">
        <v>6429104</v>
      </c>
      <c r="I193" s="1" t="s">
        <v>2140</v>
      </c>
      <c r="J193" s="73">
        <v>1</v>
      </c>
      <c r="K193" s="73">
        <v>1</v>
      </c>
      <c r="L193" s="73">
        <v>1</v>
      </c>
      <c r="M193" s="1">
        <v>1</v>
      </c>
      <c r="N193" s="1" t="s">
        <v>1115</v>
      </c>
      <c r="O193" s="1" t="s">
        <v>1467</v>
      </c>
      <c r="P193" s="1">
        <v>20105010</v>
      </c>
      <c r="Q193" s="73">
        <v>938083077</v>
      </c>
      <c r="R193" s="74">
        <v>9694</v>
      </c>
      <c r="S193" s="1" t="s">
        <v>1479</v>
      </c>
      <c r="T193" s="75">
        <v>145.58500000000001</v>
      </c>
      <c r="U193" s="76">
        <v>62463697142.136902</v>
      </c>
      <c r="V193" s="77">
        <v>62463697142.136902</v>
      </c>
      <c r="W193" s="77">
        <v>62463697142.136902</v>
      </c>
      <c r="X193" s="76">
        <v>0.109272170211</v>
      </c>
      <c r="Y193" s="71">
        <v>1</v>
      </c>
      <c r="Z193" s="71">
        <v>0</v>
      </c>
      <c r="AA193" s="71">
        <v>0</v>
      </c>
      <c r="AB193" s="71">
        <v>0</v>
      </c>
      <c r="AC193" s="73">
        <v>0.65</v>
      </c>
      <c r="AD193" s="73">
        <v>0.35</v>
      </c>
      <c r="AE193" s="1" t="s">
        <v>1480</v>
      </c>
      <c r="AF193" s="1" t="s">
        <v>1450</v>
      </c>
      <c r="AG193" s="1" t="s">
        <v>1451</v>
      </c>
    </row>
    <row r="194" spans="1:33">
      <c r="A194" s="70">
        <v>45169</v>
      </c>
      <c r="B194" s="70">
        <v>45169</v>
      </c>
      <c r="C194" s="71">
        <v>990100</v>
      </c>
      <c r="D194" s="1" t="s">
        <v>2141</v>
      </c>
      <c r="E194" s="71">
        <v>1139301</v>
      </c>
      <c r="G194" s="1" t="s">
        <v>2142</v>
      </c>
      <c r="H194" s="72">
        <v>7110753</v>
      </c>
      <c r="I194" s="1" t="s">
        <v>2143</v>
      </c>
      <c r="J194" s="73">
        <v>0.9</v>
      </c>
      <c r="K194" s="73">
        <v>0.9</v>
      </c>
      <c r="L194" s="73">
        <v>0.9</v>
      </c>
      <c r="M194" s="1">
        <v>1</v>
      </c>
      <c r="N194" s="1" t="s">
        <v>1324</v>
      </c>
      <c r="O194" s="1" t="s">
        <v>1462</v>
      </c>
      <c r="P194" s="1">
        <v>15102010</v>
      </c>
      <c r="Q194" s="73">
        <v>615929059</v>
      </c>
      <c r="R194" s="74">
        <v>58.56</v>
      </c>
      <c r="S194" s="1" t="s">
        <v>1468</v>
      </c>
      <c r="T194" s="75">
        <v>0.88324999999999998</v>
      </c>
      <c r="U194" s="76">
        <v>36752816445.554497</v>
      </c>
      <c r="V194" s="77">
        <v>36752816445.554497</v>
      </c>
      <c r="W194" s="77">
        <v>40836462717.282799</v>
      </c>
      <c r="X194" s="76">
        <v>6.4294305302400004E-2</v>
      </c>
      <c r="Y194" s="71">
        <v>1</v>
      </c>
      <c r="Z194" s="71">
        <v>0</v>
      </c>
      <c r="AA194" s="71">
        <v>0</v>
      </c>
      <c r="AB194" s="71">
        <v>0</v>
      </c>
      <c r="AC194" s="73">
        <v>1</v>
      </c>
      <c r="AD194" s="73">
        <v>0</v>
      </c>
      <c r="AE194" s="1" t="s">
        <v>1469</v>
      </c>
      <c r="AF194" s="1" t="s">
        <v>1470</v>
      </c>
      <c r="AG194" s="1" t="s">
        <v>1451</v>
      </c>
    </row>
    <row r="195" spans="1:33">
      <c r="A195" s="70">
        <v>45169</v>
      </c>
      <c r="B195" s="70">
        <v>45169</v>
      </c>
      <c r="C195" s="71">
        <v>990100</v>
      </c>
      <c r="D195" s="1" t="s">
        <v>2144</v>
      </c>
      <c r="E195" s="71">
        <v>1140101</v>
      </c>
      <c r="F195" s="1">
        <v>437076102</v>
      </c>
      <c r="G195" s="1" t="s">
        <v>2145</v>
      </c>
      <c r="H195" s="72">
        <v>2434209</v>
      </c>
      <c r="I195" s="1" t="s">
        <v>2146</v>
      </c>
      <c r="J195" s="73">
        <v>1</v>
      </c>
      <c r="K195" s="73">
        <v>1</v>
      </c>
      <c r="L195" s="73">
        <v>1</v>
      </c>
      <c r="M195" s="1">
        <v>1</v>
      </c>
      <c r="N195" s="1" t="s">
        <v>1375</v>
      </c>
      <c r="O195" s="1" t="s">
        <v>1455</v>
      </c>
      <c r="P195" s="1">
        <v>25504030</v>
      </c>
      <c r="Q195" s="73">
        <v>1012668994</v>
      </c>
      <c r="R195" s="74">
        <v>330.3</v>
      </c>
      <c r="S195" s="1" t="s">
        <v>1448</v>
      </c>
      <c r="T195" s="75">
        <v>1</v>
      </c>
      <c r="U195" s="76">
        <v>334484568718.20001</v>
      </c>
      <c r="V195" s="77">
        <v>334484568718.20001</v>
      </c>
      <c r="W195" s="77">
        <v>334484568718.20001</v>
      </c>
      <c r="X195" s="76">
        <v>0.58513755025970005</v>
      </c>
      <c r="Y195" s="71">
        <v>1</v>
      </c>
      <c r="Z195" s="71">
        <v>0</v>
      </c>
      <c r="AA195" s="71">
        <v>0</v>
      </c>
      <c r="AB195" s="71">
        <v>0</v>
      </c>
      <c r="AC195" s="73">
        <v>1</v>
      </c>
      <c r="AD195" s="73">
        <v>0</v>
      </c>
      <c r="AE195" s="1" t="s">
        <v>1449</v>
      </c>
      <c r="AF195" s="1" t="s">
        <v>1450</v>
      </c>
      <c r="AG195" s="1" t="s">
        <v>1451</v>
      </c>
    </row>
    <row r="196" spans="1:33">
      <c r="A196" s="70">
        <v>45169</v>
      </c>
      <c r="B196" s="70">
        <v>45169</v>
      </c>
      <c r="C196" s="71">
        <v>990100</v>
      </c>
      <c r="D196" s="1" t="s">
        <v>2147</v>
      </c>
      <c r="E196" s="71">
        <v>1140601</v>
      </c>
      <c r="G196" s="1" t="s">
        <v>2148</v>
      </c>
      <c r="H196" s="72">
        <v>6435145</v>
      </c>
      <c r="I196" s="1" t="s">
        <v>2149</v>
      </c>
      <c r="J196" s="73">
        <v>0.85</v>
      </c>
      <c r="K196" s="73">
        <v>0.85</v>
      </c>
      <c r="L196" s="73">
        <v>0.85</v>
      </c>
      <c r="M196" s="1">
        <v>1</v>
      </c>
      <c r="N196" s="1" t="s">
        <v>1115</v>
      </c>
      <c r="O196" s="1" t="s">
        <v>1455</v>
      </c>
      <c r="P196" s="1">
        <v>25102010</v>
      </c>
      <c r="Q196" s="73">
        <v>1811428430</v>
      </c>
      <c r="R196" s="74">
        <v>4703</v>
      </c>
      <c r="S196" s="1" t="s">
        <v>1479</v>
      </c>
      <c r="T196" s="75">
        <v>145.58500000000001</v>
      </c>
      <c r="U196" s="76">
        <v>49739160767.568802</v>
      </c>
      <c r="V196" s="77">
        <v>49739160767.568802</v>
      </c>
      <c r="W196" s="77">
        <v>58516659726.551498</v>
      </c>
      <c r="X196" s="76">
        <v>8.7012237350899996E-2</v>
      </c>
      <c r="Y196" s="71">
        <v>1</v>
      </c>
      <c r="Z196" s="71">
        <v>0</v>
      </c>
      <c r="AA196" s="71">
        <v>0</v>
      </c>
      <c r="AB196" s="71">
        <v>0</v>
      </c>
      <c r="AC196" s="73">
        <v>1</v>
      </c>
      <c r="AD196" s="73">
        <v>0</v>
      </c>
      <c r="AE196" s="1" t="s">
        <v>1480</v>
      </c>
      <c r="AF196" s="1" t="s">
        <v>1450</v>
      </c>
      <c r="AG196" s="1" t="s">
        <v>1451</v>
      </c>
    </row>
    <row r="197" spans="1:33">
      <c r="A197" s="70">
        <v>45169</v>
      </c>
      <c r="B197" s="70">
        <v>45169</v>
      </c>
      <c r="C197" s="71">
        <v>990100</v>
      </c>
      <c r="D197" s="1" t="s">
        <v>2150</v>
      </c>
      <c r="E197" s="71">
        <v>1141201</v>
      </c>
      <c r="G197" s="1" t="s">
        <v>2151</v>
      </c>
      <c r="H197" s="72">
        <v>6436557</v>
      </c>
      <c r="I197" s="1" t="s">
        <v>2152</v>
      </c>
      <c r="J197" s="73">
        <v>0.6</v>
      </c>
      <c r="K197" s="73">
        <v>0.6</v>
      </c>
      <c r="L197" s="73">
        <v>0.6</v>
      </c>
      <c r="M197" s="1">
        <v>1</v>
      </c>
      <c r="N197" s="1" t="s">
        <v>1091</v>
      </c>
      <c r="O197" s="1" t="s">
        <v>1548</v>
      </c>
      <c r="P197" s="1">
        <v>55102010</v>
      </c>
      <c r="Q197" s="73">
        <v>18659870100</v>
      </c>
      <c r="R197" s="74">
        <v>5.77</v>
      </c>
      <c r="S197" s="1" t="s">
        <v>1565</v>
      </c>
      <c r="T197" s="75">
        <v>7.8417500000000002</v>
      </c>
      <c r="U197" s="76">
        <v>8238017060.7581196</v>
      </c>
      <c r="V197" s="77">
        <v>8238017060.7581196</v>
      </c>
      <c r="W197" s="77">
        <v>13730028434.596901</v>
      </c>
      <c r="X197" s="76">
        <v>1.44113468086E-2</v>
      </c>
      <c r="Y197" s="71">
        <v>1</v>
      </c>
      <c r="Z197" s="71">
        <v>0</v>
      </c>
      <c r="AA197" s="71">
        <v>0</v>
      </c>
      <c r="AB197" s="71">
        <v>0</v>
      </c>
      <c r="AC197" s="73">
        <v>1</v>
      </c>
      <c r="AD197" s="73">
        <v>0</v>
      </c>
      <c r="AE197" s="1" t="s">
        <v>1566</v>
      </c>
      <c r="AF197" s="1" t="s">
        <v>1450</v>
      </c>
      <c r="AG197" s="1" t="s">
        <v>1451</v>
      </c>
    </row>
    <row r="198" spans="1:33">
      <c r="A198" s="70">
        <v>45169</v>
      </c>
      <c r="B198" s="70">
        <v>45169</v>
      </c>
      <c r="C198" s="71">
        <v>990100</v>
      </c>
      <c r="D198" s="1" t="s">
        <v>2153</v>
      </c>
      <c r="E198" s="71">
        <v>1141301</v>
      </c>
      <c r="G198" s="1" t="s">
        <v>2154</v>
      </c>
      <c r="H198" s="72">
        <v>6435327</v>
      </c>
      <c r="I198" s="1" t="s">
        <v>2155</v>
      </c>
      <c r="J198" s="73">
        <v>0.65</v>
      </c>
      <c r="K198" s="73">
        <v>0.65</v>
      </c>
      <c r="L198" s="73">
        <v>0.65</v>
      </c>
      <c r="M198" s="1">
        <v>1</v>
      </c>
      <c r="N198" s="1" t="s">
        <v>1091</v>
      </c>
      <c r="O198" s="1" t="s">
        <v>1548</v>
      </c>
      <c r="P198" s="1">
        <v>55101010</v>
      </c>
      <c r="Q198" s="73">
        <v>2131105154</v>
      </c>
      <c r="R198" s="74">
        <v>38.65</v>
      </c>
      <c r="S198" s="1" t="s">
        <v>1565</v>
      </c>
      <c r="T198" s="75">
        <v>7.8417500000000002</v>
      </c>
      <c r="U198" s="76">
        <v>6827390471.6887197</v>
      </c>
      <c r="V198" s="77">
        <v>6827390471.6887197</v>
      </c>
      <c r="W198" s="77">
        <v>10503677648.7519</v>
      </c>
      <c r="X198" s="76">
        <v>1.1943637790500001E-2</v>
      </c>
      <c r="Y198" s="71">
        <v>0</v>
      </c>
      <c r="Z198" s="71">
        <v>1</v>
      </c>
      <c r="AA198" s="71">
        <v>0</v>
      </c>
      <c r="AB198" s="71">
        <v>0</v>
      </c>
      <c r="AC198" s="73">
        <v>1</v>
      </c>
      <c r="AD198" s="73">
        <v>0</v>
      </c>
      <c r="AE198" s="1" t="s">
        <v>1566</v>
      </c>
      <c r="AF198" s="1" t="s">
        <v>1450</v>
      </c>
      <c r="AG198" s="1" t="s">
        <v>1451</v>
      </c>
    </row>
    <row r="199" spans="1:33">
      <c r="A199" s="70">
        <v>45169</v>
      </c>
      <c r="B199" s="70">
        <v>45169</v>
      </c>
      <c r="C199" s="71">
        <v>990100</v>
      </c>
      <c r="D199" s="1" t="s">
        <v>2156</v>
      </c>
      <c r="E199" s="71">
        <v>1141502</v>
      </c>
      <c r="G199" s="1" t="s">
        <v>2157</v>
      </c>
      <c r="H199" s="72">
        <v>6434915</v>
      </c>
      <c r="I199" s="1" t="s">
        <v>2158</v>
      </c>
      <c r="J199" s="73">
        <v>0.5</v>
      </c>
      <c r="K199" s="73">
        <v>0.5</v>
      </c>
      <c r="L199" s="73">
        <v>0.5</v>
      </c>
      <c r="M199" s="1">
        <v>1</v>
      </c>
      <c r="N199" s="1" t="s">
        <v>1091</v>
      </c>
      <c r="O199" s="1" t="s">
        <v>1564</v>
      </c>
      <c r="P199" s="1">
        <v>60201020</v>
      </c>
      <c r="Q199" s="73">
        <v>2217602026</v>
      </c>
      <c r="R199" s="74">
        <v>3.55</v>
      </c>
      <c r="S199" s="1" t="s">
        <v>1448</v>
      </c>
      <c r="T199" s="75">
        <v>1</v>
      </c>
      <c r="U199" s="76">
        <v>3936243596.1500001</v>
      </c>
      <c r="V199" s="77">
        <v>3936243596.1500001</v>
      </c>
      <c r="W199" s="77">
        <v>7872487192.3000002</v>
      </c>
      <c r="X199" s="76">
        <v>6.8859497581999999E-3</v>
      </c>
      <c r="Y199" s="71">
        <v>0</v>
      </c>
      <c r="Z199" s="71">
        <v>1</v>
      </c>
      <c r="AA199" s="71">
        <v>0</v>
      </c>
      <c r="AB199" s="71">
        <v>0</v>
      </c>
      <c r="AC199" s="73">
        <v>1</v>
      </c>
      <c r="AD199" s="73">
        <v>0</v>
      </c>
      <c r="AE199" s="1" t="s">
        <v>1835</v>
      </c>
      <c r="AF199" s="1" t="s">
        <v>1450</v>
      </c>
      <c r="AG199" s="1" t="s">
        <v>1451</v>
      </c>
    </row>
    <row r="200" spans="1:33">
      <c r="A200" s="70">
        <v>45169</v>
      </c>
      <c r="B200" s="70">
        <v>45169</v>
      </c>
      <c r="C200" s="71">
        <v>990100</v>
      </c>
      <c r="D200" s="1" t="s">
        <v>2159</v>
      </c>
      <c r="E200" s="71">
        <v>1141705</v>
      </c>
      <c r="G200" s="1" t="s">
        <v>2160</v>
      </c>
      <c r="H200" s="72">
        <v>540528</v>
      </c>
      <c r="I200" s="1" t="s">
        <v>2161</v>
      </c>
      <c r="J200" s="73">
        <v>1</v>
      </c>
      <c r="K200" s="73">
        <v>1</v>
      </c>
      <c r="L200" s="73">
        <v>1</v>
      </c>
      <c r="M200" s="1">
        <v>1</v>
      </c>
      <c r="N200" s="1" t="s">
        <v>1369</v>
      </c>
      <c r="O200" s="1" t="s">
        <v>1484</v>
      </c>
      <c r="P200" s="1">
        <v>40101010</v>
      </c>
      <c r="Q200" s="73">
        <v>19978763972</v>
      </c>
      <c r="R200" s="74">
        <v>5.8310000000000004</v>
      </c>
      <c r="S200" s="1" t="s">
        <v>1669</v>
      </c>
      <c r="T200" s="75">
        <v>0.78917255257862096</v>
      </c>
      <c r="U200" s="76">
        <v>147618125263.07599</v>
      </c>
      <c r="V200" s="77">
        <v>147618125263.07599</v>
      </c>
      <c r="W200" s="77">
        <v>147618125263.07599</v>
      </c>
      <c r="X200" s="76">
        <v>0.25823884348800002</v>
      </c>
      <c r="Y200" s="71">
        <v>1</v>
      </c>
      <c r="Z200" s="71">
        <v>0</v>
      </c>
      <c r="AA200" s="71">
        <v>0</v>
      </c>
      <c r="AB200" s="71">
        <v>0</v>
      </c>
      <c r="AC200" s="73">
        <v>1</v>
      </c>
      <c r="AD200" s="73">
        <v>0</v>
      </c>
      <c r="AE200" s="1" t="s">
        <v>1670</v>
      </c>
      <c r="AF200" s="1" t="s">
        <v>1450</v>
      </c>
      <c r="AG200" s="1" t="s">
        <v>1451</v>
      </c>
    </row>
    <row r="201" spans="1:33">
      <c r="A201" s="70">
        <v>45169</v>
      </c>
      <c r="B201" s="70">
        <v>45169</v>
      </c>
      <c r="C201" s="71">
        <v>990100</v>
      </c>
      <c r="D201" s="1" t="s">
        <v>2162</v>
      </c>
      <c r="E201" s="71">
        <v>1143001</v>
      </c>
      <c r="F201" s="1" t="s">
        <v>2163</v>
      </c>
      <c r="G201" s="1" t="s">
        <v>2164</v>
      </c>
      <c r="H201" s="72">
        <v>2440637</v>
      </c>
      <c r="I201" s="1" t="s">
        <v>2165</v>
      </c>
      <c r="J201" s="73">
        <v>1</v>
      </c>
      <c r="K201" s="73">
        <v>1</v>
      </c>
      <c r="L201" s="73">
        <v>1</v>
      </c>
      <c r="M201" s="1">
        <v>1</v>
      </c>
      <c r="N201" s="1" t="s">
        <v>1375</v>
      </c>
      <c r="O201" s="1" t="s">
        <v>1548</v>
      </c>
      <c r="P201" s="1">
        <v>55103010</v>
      </c>
      <c r="Q201" s="73">
        <v>629788724</v>
      </c>
      <c r="R201" s="74">
        <v>27.89</v>
      </c>
      <c r="S201" s="1" t="s">
        <v>1448</v>
      </c>
      <c r="T201" s="75">
        <v>1</v>
      </c>
      <c r="U201" s="76">
        <v>17564807512.360001</v>
      </c>
      <c r="V201" s="77">
        <v>17564807512.360001</v>
      </c>
      <c r="W201" s="77">
        <v>17564807512.360001</v>
      </c>
      <c r="X201" s="76">
        <v>3.0727362036299999E-2</v>
      </c>
      <c r="Y201" s="71">
        <v>0</v>
      </c>
      <c r="Z201" s="71">
        <v>1</v>
      </c>
      <c r="AA201" s="71">
        <v>0</v>
      </c>
      <c r="AB201" s="71">
        <v>0</v>
      </c>
      <c r="AC201" s="73">
        <v>1</v>
      </c>
      <c r="AD201" s="73">
        <v>0</v>
      </c>
      <c r="AE201" s="1" t="s">
        <v>1449</v>
      </c>
      <c r="AF201" s="1" t="s">
        <v>1450</v>
      </c>
      <c r="AG201" s="1" t="s">
        <v>1451</v>
      </c>
    </row>
    <row r="202" spans="1:33">
      <c r="A202" s="70">
        <v>45169</v>
      </c>
      <c r="B202" s="70">
        <v>45169</v>
      </c>
      <c r="C202" s="71">
        <v>990100</v>
      </c>
      <c r="D202" s="1" t="s">
        <v>2166</v>
      </c>
      <c r="E202" s="71">
        <v>1143201</v>
      </c>
      <c r="G202" s="1" t="s">
        <v>2167</v>
      </c>
      <c r="H202" s="72">
        <v>6441506</v>
      </c>
      <c r="I202" s="1" t="s">
        <v>2168</v>
      </c>
      <c r="J202" s="73">
        <v>1</v>
      </c>
      <c r="K202" s="73">
        <v>1</v>
      </c>
      <c r="L202" s="73">
        <v>1</v>
      </c>
      <c r="M202" s="1">
        <v>1</v>
      </c>
      <c r="N202" s="1" t="s">
        <v>1115</v>
      </c>
      <c r="O202" s="1" t="s">
        <v>1447</v>
      </c>
      <c r="P202" s="1">
        <v>35101020</v>
      </c>
      <c r="Q202" s="73">
        <v>356960520</v>
      </c>
      <c r="R202" s="74">
        <v>16155</v>
      </c>
      <c r="S202" s="1" t="s">
        <v>1479</v>
      </c>
      <c r="T202" s="75">
        <v>145.58500000000001</v>
      </c>
      <c r="U202" s="76">
        <v>39610517571.178398</v>
      </c>
      <c r="V202" s="77">
        <v>39610517571.178398</v>
      </c>
      <c r="W202" s="77">
        <v>39610517571.178398</v>
      </c>
      <c r="X202" s="76">
        <v>6.9293484315100004E-2</v>
      </c>
      <c r="Y202" s="71">
        <v>1</v>
      </c>
      <c r="Z202" s="71">
        <v>0</v>
      </c>
      <c r="AA202" s="71">
        <v>0</v>
      </c>
      <c r="AB202" s="71">
        <v>0</v>
      </c>
      <c r="AC202" s="73">
        <v>0</v>
      </c>
      <c r="AD202" s="73">
        <v>1</v>
      </c>
      <c r="AE202" s="1" t="s">
        <v>1480</v>
      </c>
      <c r="AF202" s="1" t="s">
        <v>1450</v>
      </c>
      <c r="AG202" s="1" t="s">
        <v>1451</v>
      </c>
    </row>
    <row r="203" spans="1:33">
      <c r="A203" s="70">
        <v>45169</v>
      </c>
      <c r="B203" s="70">
        <v>45169</v>
      </c>
      <c r="C203" s="71">
        <v>990100</v>
      </c>
      <c r="D203" s="1" t="s">
        <v>2169</v>
      </c>
      <c r="E203" s="71">
        <v>1143801</v>
      </c>
      <c r="F203" s="1">
        <v>444859102</v>
      </c>
      <c r="G203" s="1" t="s">
        <v>2170</v>
      </c>
      <c r="H203" s="72">
        <v>2445063</v>
      </c>
      <c r="I203" s="1" t="s">
        <v>2171</v>
      </c>
      <c r="J203" s="73">
        <v>1</v>
      </c>
      <c r="K203" s="73">
        <v>1</v>
      </c>
      <c r="L203" s="73">
        <v>1</v>
      </c>
      <c r="M203" s="1">
        <v>1</v>
      </c>
      <c r="N203" s="1" t="s">
        <v>1375</v>
      </c>
      <c r="O203" s="1" t="s">
        <v>1447</v>
      </c>
      <c r="P203" s="1">
        <v>35102030</v>
      </c>
      <c r="Q203" s="73">
        <v>125074627</v>
      </c>
      <c r="R203" s="74">
        <v>461.63</v>
      </c>
      <c r="S203" s="1" t="s">
        <v>1448</v>
      </c>
      <c r="T203" s="75">
        <v>1</v>
      </c>
      <c r="U203" s="76">
        <v>57738200062.010002</v>
      </c>
      <c r="V203" s="77">
        <v>57738200062.010002</v>
      </c>
      <c r="W203" s="77">
        <v>57738200062.010002</v>
      </c>
      <c r="X203" s="76">
        <v>0.10100552342419999</v>
      </c>
      <c r="Y203" s="71">
        <v>1</v>
      </c>
      <c r="Z203" s="71">
        <v>0</v>
      </c>
      <c r="AA203" s="71">
        <v>0</v>
      </c>
      <c r="AB203" s="71">
        <v>0</v>
      </c>
      <c r="AC203" s="73">
        <v>1</v>
      </c>
      <c r="AD203" s="73">
        <v>0</v>
      </c>
      <c r="AE203" s="1" t="s">
        <v>1449</v>
      </c>
      <c r="AF203" s="1" t="s">
        <v>1450</v>
      </c>
      <c r="AG203" s="1" t="s">
        <v>1451</v>
      </c>
    </row>
    <row r="204" spans="1:33">
      <c r="A204" s="70">
        <v>45169</v>
      </c>
      <c r="B204" s="70">
        <v>45169</v>
      </c>
      <c r="C204" s="71">
        <v>990100</v>
      </c>
      <c r="D204" s="1" t="s">
        <v>2172</v>
      </c>
      <c r="E204" s="71">
        <v>1144801</v>
      </c>
      <c r="G204" s="1" t="s">
        <v>2173</v>
      </c>
      <c r="H204" s="72" t="s">
        <v>2174</v>
      </c>
      <c r="I204" s="1" t="s">
        <v>2175</v>
      </c>
      <c r="J204" s="73">
        <v>0.9</v>
      </c>
      <c r="K204" s="73">
        <v>0.9</v>
      </c>
      <c r="L204" s="73">
        <v>0.9</v>
      </c>
      <c r="M204" s="1">
        <v>1</v>
      </c>
      <c r="N204" s="1" t="s">
        <v>1311</v>
      </c>
      <c r="O204" s="1" t="s">
        <v>1548</v>
      </c>
      <c r="P204" s="1">
        <v>55101010</v>
      </c>
      <c r="Q204" s="73">
        <v>6642943195</v>
      </c>
      <c r="R204" s="74">
        <v>10.96</v>
      </c>
      <c r="S204" s="1" t="s">
        <v>1456</v>
      </c>
      <c r="T204" s="75">
        <v>0.92136177270005104</v>
      </c>
      <c r="U204" s="76">
        <v>71118635064.982193</v>
      </c>
      <c r="V204" s="77">
        <v>71118635064.982193</v>
      </c>
      <c r="W204" s="77">
        <v>79020705627.757996</v>
      </c>
      <c r="X204" s="76">
        <v>0.1244128662174</v>
      </c>
      <c r="Y204" s="71">
        <v>1</v>
      </c>
      <c r="Z204" s="71">
        <v>0</v>
      </c>
      <c r="AA204" s="71">
        <v>0</v>
      </c>
      <c r="AB204" s="71">
        <v>0</v>
      </c>
      <c r="AC204" s="73">
        <v>1</v>
      </c>
      <c r="AD204" s="73">
        <v>0</v>
      </c>
      <c r="AE204" s="1" t="s">
        <v>1647</v>
      </c>
      <c r="AF204" s="1" t="s">
        <v>1450</v>
      </c>
      <c r="AG204" s="1" t="s">
        <v>1451</v>
      </c>
    </row>
    <row r="205" spans="1:33">
      <c r="A205" s="70">
        <v>45169</v>
      </c>
      <c r="B205" s="70">
        <v>45169</v>
      </c>
      <c r="C205" s="71">
        <v>990100</v>
      </c>
      <c r="D205" s="1" t="s">
        <v>2176</v>
      </c>
      <c r="E205" s="71">
        <v>1145001</v>
      </c>
      <c r="F205" s="1">
        <v>459200101</v>
      </c>
      <c r="G205" s="1" t="s">
        <v>2177</v>
      </c>
      <c r="H205" s="72">
        <v>2005973</v>
      </c>
      <c r="I205" s="1" t="s">
        <v>2178</v>
      </c>
      <c r="J205" s="73">
        <v>1</v>
      </c>
      <c r="K205" s="73">
        <v>1</v>
      </c>
      <c r="L205" s="73">
        <v>1</v>
      </c>
      <c r="M205" s="1">
        <v>1</v>
      </c>
      <c r="N205" s="1" t="s">
        <v>1375</v>
      </c>
      <c r="O205" s="1" t="s">
        <v>1474</v>
      </c>
      <c r="P205" s="1">
        <v>45102010</v>
      </c>
      <c r="Q205" s="73">
        <v>907105611</v>
      </c>
      <c r="R205" s="74">
        <v>146.83000000000001</v>
      </c>
      <c r="S205" s="1" t="s">
        <v>1448</v>
      </c>
      <c r="T205" s="75">
        <v>1</v>
      </c>
      <c r="U205" s="76">
        <v>133190316863.13</v>
      </c>
      <c r="V205" s="77">
        <v>133190316863.13</v>
      </c>
      <c r="W205" s="77">
        <v>133190316863.13</v>
      </c>
      <c r="X205" s="76">
        <v>0.23299925621760001</v>
      </c>
      <c r="Y205" s="71">
        <v>1</v>
      </c>
      <c r="Z205" s="71">
        <v>0</v>
      </c>
      <c r="AA205" s="71">
        <v>0</v>
      </c>
      <c r="AB205" s="71">
        <v>0</v>
      </c>
      <c r="AC205" s="73">
        <v>1</v>
      </c>
      <c r="AD205" s="73">
        <v>0</v>
      </c>
      <c r="AE205" s="1" t="s">
        <v>1449</v>
      </c>
      <c r="AF205" s="1" t="s">
        <v>1450</v>
      </c>
      <c r="AG205" s="1" t="s">
        <v>1451</v>
      </c>
    </row>
    <row r="206" spans="1:33">
      <c r="A206" s="70">
        <v>45169</v>
      </c>
      <c r="B206" s="70">
        <v>45169</v>
      </c>
      <c r="C206" s="71">
        <v>990100</v>
      </c>
      <c r="D206" s="1" t="s">
        <v>2179</v>
      </c>
      <c r="E206" s="71">
        <v>1145101</v>
      </c>
      <c r="G206" s="1" t="s">
        <v>2180</v>
      </c>
      <c r="H206" s="72">
        <v>6458001</v>
      </c>
      <c r="I206" s="1" t="s">
        <v>2181</v>
      </c>
      <c r="J206" s="73">
        <v>1</v>
      </c>
      <c r="K206" s="73">
        <v>1</v>
      </c>
      <c r="L206" s="73">
        <v>1</v>
      </c>
      <c r="M206" s="1">
        <v>1</v>
      </c>
      <c r="N206" s="1" t="s">
        <v>908</v>
      </c>
      <c r="O206" s="1" t="s">
        <v>1462</v>
      </c>
      <c r="P206" s="1">
        <v>15101010</v>
      </c>
      <c r="Q206" s="73">
        <v>454140262</v>
      </c>
      <c r="R206" s="74">
        <v>15.71</v>
      </c>
      <c r="S206" s="1" t="s">
        <v>1578</v>
      </c>
      <c r="T206" s="75">
        <v>1.54404385084536</v>
      </c>
      <c r="U206" s="76">
        <v>4620687108.1503496</v>
      </c>
      <c r="V206" s="77">
        <v>4620687108.1503496</v>
      </c>
      <c r="W206" s="77">
        <v>4620687108.1503496</v>
      </c>
      <c r="X206" s="76">
        <v>8.0832952783000001E-3</v>
      </c>
      <c r="Y206" s="71">
        <v>0</v>
      </c>
      <c r="Z206" s="71">
        <v>1</v>
      </c>
      <c r="AA206" s="71">
        <v>0</v>
      </c>
      <c r="AB206" s="71">
        <v>0</v>
      </c>
      <c r="AC206" s="73">
        <v>0</v>
      </c>
      <c r="AD206" s="73">
        <v>1</v>
      </c>
      <c r="AE206" s="1" t="s">
        <v>1579</v>
      </c>
      <c r="AF206" s="1" t="s">
        <v>1450</v>
      </c>
      <c r="AG206" s="1" t="s">
        <v>1451</v>
      </c>
    </row>
    <row r="207" spans="1:33">
      <c r="A207" s="70">
        <v>45169</v>
      </c>
      <c r="B207" s="70">
        <v>45169</v>
      </c>
      <c r="C207" s="71">
        <v>990100</v>
      </c>
      <c r="D207" s="1" t="s">
        <v>2182</v>
      </c>
      <c r="E207" s="71">
        <v>1145304</v>
      </c>
      <c r="G207" s="1" t="s">
        <v>2183</v>
      </c>
      <c r="H207" s="72" t="s">
        <v>2184</v>
      </c>
      <c r="I207" s="1" t="s">
        <v>2185</v>
      </c>
      <c r="J207" s="73">
        <v>0.45</v>
      </c>
      <c r="K207" s="73">
        <v>0.45</v>
      </c>
      <c r="L207" s="73">
        <v>0.45</v>
      </c>
      <c r="M207" s="1">
        <v>1</v>
      </c>
      <c r="N207" s="1" t="s">
        <v>1199</v>
      </c>
      <c r="O207" s="1" t="s">
        <v>1484</v>
      </c>
      <c r="P207" s="1">
        <v>40201030</v>
      </c>
      <c r="Q207" s="73">
        <v>241000000</v>
      </c>
      <c r="R207" s="74">
        <v>81.739999999999995</v>
      </c>
      <c r="S207" s="1" t="s">
        <v>1456</v>
      </c>
      <c r="T207" s="75">
        <v>0.92136177270005104</v>
      </c>
      <c r="U207" s="76">
        <v>9621305401.0499992</v>
      </c>
      <c r="V207" s="77">
        <v>9621305401.0499992</v>
      </c>
      <c r="W207" s="77">
        <v>21380678669</v>
      </c>
      <c r="X207" s="76">
        <v>1.68312310916E-2</v>
      </c>
      <c r="Y207" s="71">
        <v>0</v>
      </c>
      <c r="Z207" s="71">
        <v>1</v>
      </c>
      <c r="AA207" s="71">
        <v>0</v>
      </c>
      <c r="AB207" s="71">
        <v>0</v>
      </c>
      <c r="AC207" s="73">
        <v>1</v>
      </c>
      <c r="AD207" s="73">
        <v>0</v>
      </c>
      <c r="AE207" s="1" t="s">
        <v>1485</v>
      </c>
      <c r="AF207" s="1" t="s">
        <v>1450</v>
      </c>
      <c r="AG207" s="1" t="s">
        <v>1451</v>
      </c>
    </row>
    <row r="208" spans="1:33">
      <c r="A208" s="70">
        <v>45169</v>
      </c>
      <c r="B208" s="70">
        <v>45169</v>
      </c>
      <c r="C208" s="71">
        <v>990100</v>
      </c>
      <c r="D208" s="1" t="s">
        <v>2186</v>
      </c>
      <c r="E208" s="71">
        <v>1145901</v>
      </c>
      <c r="F208" s="1">
        <v>452308109</v>
      </c>
      <c r="G208" s="1" t="s">
        <v>2187</v>
      </c>
      <c r="H208" s="72">
        <v>2457552</v>
      </c>
      <c r="I208" s="1" t="s">
        <v>2188</v>
      </c>
      <c r="J208" s="73">
        <v>1</v>
      </c>
      <c r="K208" s="73">
        <v>1</v>
      </c>
      <c r="L208" s="73">
        <v>1</v>
      </c>
      <c r="M208" s="1">
        <v>1</v>
      </c>
      <c r="N208" s="1" t="s">
        <v>1375</v>
      </c>
      <c r="O208" s="1" t="s">
        <v>1467</v>
      </c>
      <c r="P208" s="1">
        <v>20106020</v>
      </c>
      <c r="Q208" s="73">
        <v>304821117</v>
      </c>
      <c r="R208" s="74">
        <v>247.35</v>
      </c>
      <c r="S208" s="1" t="s">
        <v>1448</v>
      </c>
      <c r="T208" s="75">
        <v>1</v>
      </c>
      <c r="U208" s="76">
        <v>75397503289.949997</v>
      </c>
      <c r="V208" s="77">
        <v>75397503289.949997</v>
      </c>
      <c r="W208" s="77">
        <v>75397503289.949997</v>
      </c>
      <c r="X208" s="76">
        <v>0.1318981935096</v>
      </c>
      <c r="Y208" s="71">
        <v>1</v>
      </c>
      <c r="Z208" s="71">
        <v>0</v>
      </c>
      <c r="AA208" s="71">
        <v>0</v>
      </c>
      <c r="AB208" s="71">
        <v>0</v>
      </c>
      <c r="AC208" s="73">
        <v>0.65</v>
      </c>
      <c r="AD208" s="73">
        <v>0.35</v>
      </c>
      <c r="AE208" s="1" t="s">
        <v>1449</v>
      </c>
      <c r="AF208" s="1" t="s">
        <v>1450</v>
      </c>
      <c r="AG208" s="1" t="s">
        <v>1451</v>
      </c>
    </row>
    <row r="209" spans="1:33">
      <c r="A209" s="70">
        <v>45169</v>
      </c>
      <c r="B209" s="70">
        <v>45169</v>
      </c>
      <c r="C209" s="71">
        <v>990100</v>
      </c>
      <c r="D209" s="1" t="s">
        <v>2189</v>
      </c>
      <c r="E209" s="71">
        <v>1147101</v>
      </c>
      <c r="F209" s="1">
        <v>453038408</v>
      </c>
      <c r="G209" s="1" t="s">
        <v>2190</v>
      </c>
      <c r="H209" s="72">
        <v>2454241</v>
      </c>
      <c r="I209" s="1" t="s">
        <v>2191</v>
      </c>
      <c r="J209" s="73">
        <v>0.35</v>
      </c>
      <c r="K209" s="73">
        <v>0.35</v>
      </c>
      <c r="L209" s="73">
        <v>0.35</v>
      </c>
      <c r="M209" s="1">
        <v>1</v>
      </c>
      <c r="N209" s="1" t="s">
        <v>963</v>
      </c>
      <c r="O209" s="1" t="s">
        <v>1541</v>
      </c>
      <c r="P209" s="1">
        <v>10102010</v>
      </c>
      <c r="Q209" s="73">
        <v>584152718</v>
      </c>
      <c r="R209" s="74">
        <v>76.73</v>
      </c>
      <c r="S209" s="1" t="s">
        <v>1493</v>
      </c>
      <c r="T209" s="75">
        <v>1.3529500000000001</v>
      </c>
      <c r="U209" s="76">
        <v>11595190744.8531</v>
      </c>
      <c r="V209" s="77">
        <v>11595190744.8531</v>
      </c>
      <c r="W209" s="77">
        <v>33129116413.866001</v>
      </c>
      <c r="X209" s="76">
        <v>2.0284288549499999E-2</v>
      </c>
      <c r="Y209" s="71">
        <v>1</v>
      </c>
      <c r="Z209" s="71">
        <v>0</v>
      </c>
      <c r="AA209" s="71">
        <v>0</v>
      </c>
      <c r="AB209" s="71">
        <v>0</v>
      </c>
      <c r="AC209" s="73">
        <v>0</v>
      </c>
      <c r="AD209" s="73">
        <v>1</v>
      </c>
      <c r="AE209" s="1" t="s">
        <v>1494</v>
      </c>
      <c r="AF209" s="1" t="s">
        <v>1450</v>
      </c>
      <c r="AG209" s="1" t="s">
        <v>1451</v>
      </c>
    </row>
    <row r="210" spans="1:33">
      <c r="A210" s="70">
        <v>45169</v>
      </c>
      <c r="B210" s="70">
        <v>45169</v>
      </c>
      <c r="C210" s="71">
        <v>990100</v>
      </c>
      <c r="D210" s="1" t="s">
        <v>2192</v>
      </c>
      <c r="E210" s="71">
        <v>1148801</v>
      </c>
      <c r="G210" s="1" t="s">
        <v>2193</v>
      </c>
      <c r="H210" s="72" t="s">
        <v>2194</v>
      </c>
      <c r="I210" s="1" t="s">
        <v>2195</v>
      </c>
      <c r="J210" s="73">
        <v>0.5</v>
      </c>
      <c r="K210" s="73">
        <v>0.5</v>
      </c>
      <c r="L210" s="73">
        <v>0.5</v>
      </c>
      <c r="M210" s="1">
        <v>1</v>
      </c>
      <c r="N210" s="1" t="s">
        <v>1322</v>
      </c>
      <c r="O210" s="1" t="s">
        <v>1484</v>
      </c>
      <c r="P210" s="1">
        <v>40201030</v>
      </c>
      <c r="Q210" s="73">
        <v>260342503</v>
      </c>
      <c r="R210" s="74">
        <v>285.7</v>
      </c>
      <c r="S210" s="1" t="s">
        <v>1613</v>
      </c>
      <c r="T210" s="75">
        <v>10.9499</v>
      </c>
      <c r="U210" s="76">
        <v>3396371341.6149902</v>
      </c>
      <c r="V210" s="77">
        <v>3396371341.6149902</v>
      </c>
      <c r="W210" s="77">
        <v>11261088854.9758</v>
      </c>
      <c r="X210" s="76">
        <v>5.9415129799E-3</v>
      </c>
      <c r="Y210" s="71">
        <v>0</v>
      </c>
      <c r="Z210" s="71">
        <v>1</v>
      </c>
      <c r="AA210" s="71">
        <v>0</v>
      </c>
      <c r="AB210" s="71">
        <v>0</v>
      </c>
      <c r="AC210" s="73">
        <v>0.5</v>
      </c>
      <c r="AD210" s="73">
        <v>0.5</v>
      </c>
      <c r="AE210" s="1" t="s">
        <v>1614</v>
      </c>
      <c r="AF210" s="1" t="s">
        <v>1450</v>
      </c>
      <c r="AG210" s="1" t="s">
        <v>1585</v>
      </c>
    </row>
    <row r="211" spans="1:33">
      <c r="A211" s="70">
        <v>45169</v>
      </c>
      <c r="B211" s="70">
        <v>45169</v>
      </c>
      <c r="C211" s="71">
        <v>990100</v>
      </c>
      <c r="D211" s="1" t="s">
        <v>2196</v>
      </c>
      <c r="E211" s="71">
        <v>1148803</v>
      </c>
      <c r="G211" s="1" t="s">
        <v>2197</v>
      </c>
      <c r="H211" s="72" t="s">
        <v>2198</v>
      </c>
      <c r="I211" s="1" t="s">
        <v>2199</v>
      </c>
      <c r="J211" s="73">
        <v>0.9</v>
      </c>
      <c r="K211" s="73">
        <v>0.9</v>
      </c>
      <c r="L211" s="73">
        <v>0.9</v>
      </c>
      <c r="M211" s="1">
        <v>1</v>
      </c>
      <c r="N211" s="1" t="s">
        <v>1322</v>
      </c>
      <c r="O211" s="1" t="s">
        <v>1484</v>
      </c>
      <c r="P211" s="1">
        <v>40201030</v>
      </c>
      <c r="Q211" s="73">
        <v>171556605</v>
      </c>
      <c r="R211" s="74">
        <v>285.2</v>
      </c>
      <c r="S211" s="1" t="s">
        <v>1613</v>
      </c>
      <c r="T211" s="75">
        <v>10.9499</v>
      </c>
      <c r="U211" s="76">
        <v>4021511554.57128</v>
      </c>
      <c r="V211" s="77">
        <v>4021511554.57128</v>
      </c>
      <c r="W211" s="77">
        <v>11261088854.9758</v>
      </c>
      <c r="X211" s="76">
        <v>7.0351150379999996E-3</v>
      </c>
      <c r="Y211" s="71">
        <v>0</v>
      </c>
      <c r="Z211" s="71">
        <v>1</v>
      </c>
      <c r="AA211" s="71">
        <v>0</v>
      </c>
      <c r="AB211" s="71">
        <v>0</v>
      </c>
      <c r="AC211" s="73">
        <v>0.5</v>
      </c>
      <c r="AD211" s="73">
        <v>0.5</v>
      </c>
      <c r="AE211" s="1" t="s">
        <v>1614</v>
      </c>
      <c r="AF211" s="1" t="s">
        <v>1450</v>
      </c>
      <c r="AG211" s="1" t="s">
        <v>611</v>
      </c>
    </row>
    <row r="212" spans="1:33">
      <c r="A212" s="70">
        <v>45169</v>
      </c>
      <c r="B212" s="70">
        <v>45169</v>
      </c>
      <c r="C212" s="71">
        <v>990100</v>
      </c>
      <c r="D212" s="1" t="s">
        <v>2200</v>
      </c>
      <c r="E212" s="71">
        <v>1149001</v>
      </c>
      <c r="F212" s="1" t="s">
        <v>2201</v>
      </c>
      <c r="G212" s="1" t="s">
        <v>2202</v>
      </c>
      <c r="H212" s="72" t="s">
        <v>2203</v>
      </c>
      <c r="I212" s="1" t="s">
        <v>2204</v>
      </c>
      <c r="J212" s="73">
        <v>1</v>
      </c>
      <c r="K212" s="73">
        <v>1</v>
      </c>
      <c r="L212" s="73">
        <v>1</v>
      </c>
      <c r="M212" s="1">
        <v>1</v>
      </c>
      <c r="N212" s="1" t="s">
        <v>1375</v>
      </c>
      <c r="O212" s="1" t="s">
        <v>1467</v>
      </c>
      <c r="P212" s="1">
        <v>20102010</v>
      </c>
      <c r="Q212" s="73">
        <v>229074725</v>
      </c>
      <c r="R212" s="74">
        <v>205.26</v>
      </c>
      <c r="S212" s="1" t="s">
        <v>1448</v>
      </c>
      <c r="T212" s="75">
        <v>1</v>
      </c>
      <c r="U212" s="76">
        <v>47019878053.5</v>
      </c>
      <c r="V212" s="77">
        <v>47019878053.5</v>
      </c>
      <c r="W212" s="77">
        <v>47019878053.5</v>
      </c>
      <c r="X212" s="76">
        <v>8.2255203470700006E-2</v>
      </c>
      <c r="Y212" s="71">
        <v>1</v>
      </c>
      <c r="Z212" s="71">
        <v>0</v>
      </c>
      <c r="AA212" s="71">
        <v>0</v>
      </c>
      <c r="AB212" s="71">
        <v>0</v>
      </c>
      <c r="AC212" s="73">
        <v>1</v>
      </c>
      <c r="AD212" s="73">
        <v>0</v>
      </c>
      <c r="AE212" s="1" t="s">
        <v>1449</v>
      </c>
      <c r="AF212" s="1" t="s">
        <v>1450</v>
      </c>
      <c r="AG212" s="1" t="s">
        <v>1585</v>
      </c>
    </row>
    <row r="213" spans="1:33">
      <c r="A213" s="70">
        <v>45169</v>
      </c>
      <c r="B213" s="70">
        <v>45169</v>
      </c>
      <c r="C213" s="71">
        <v>990100</v>
      </c>
      <c r="D213" s="1" t="s">
        <v>2205</v>
      </c>
      <c r="E213" s="71">
        <v>1150101</v>
      </c>
      <c r="F213" s="1">
        <v>458140100</v>
      </c>
      <c r="G213" s="1" t="s">
        <v>2206</v>
      </c>
      <c r="H213" s="72">
        <v>2463247</v>
      </c>
      <c r="I213" s="1" t="s">
        <v>2207</v>
      </c>
      <c r="J213" s="73">
        <v>1</v>
      </c>
      <c r="K213" s="73">
        <v>1</v>
      </c>
      <c r="L213" s="73">
        <v>1</v>
      </c>
      <c r="M213" s="1">
        <v>1</v>
      </c>
      <c r="N213" s="1" t="s">
        <v>1375</v>
      </c>
      <c r="O213" s="1" t="s">
        <v>1474</v>
      </c>
      <c r="P213" s="1">
        <v>45301020</v>
      </c>
      <c r="Q213" s="73">
        <v>4171053000</v>
      </c>
      <c r="R213" s="74">
        <v>35.14</v>
      </c>
      <c r="S213" s="1" t="s">
        <v>1448</v>
      </c>
      <c r="T213" s="75">
        <v>1</v>
      </c>
      <c r="U213" s="76">
        <v>146570802420</v>
      </c>
      <c r="V213" s="77">
        <v>146570802420</v>
      </c>
      <c r="W213" s="77">
        <v>146570802420</v>
      </c>
      <c r="X213" s="76">
        <v>0.25640668744840001</v>
      </c>
      <c r="Y213" s="71">
        <v>1</v>
      </c>
      <c r="Z213" s="71">
        <v>0</v>
      </c>
      <c r="AA213" s="71">
        <v>0</v>
      </c>
      <c r="AB213" s="71">
        <v>0</v>
      </c>
      <c r="AC213" s="73">
        <v>1</v>
      </c>
      <c r="AD213" s="73">
        <v>0</v>
      </c>
      <c r="AE213" s="1" t="s">
        <v>1475</v>
      </c>
      <c r="AF213" s="1" t="s">
        <v>1450</v>
      </c>
      <c r="AG213" s="1" t="s">
        <v>1451</v>
      </c>
    </row>
    <row r="214" spans="1:33">
      <c r="A214" s="70">
        <v>45169</v>
      </c>
      <c r="B214" s="70">
        <v>45169</v>
      </c>
      <c r="C214" s="71">
        <v>990100</v>
      </c>
      <c r="D214" s="1" t="s">
        <v>2208</v>
      </c>
      <c r="E214" s="71">
        <v>1151101</v>
      </c>
      <c r="F214" s="1" t="s">
        <v>2209</v>
      </c>
      <c r="G214" s="1" t="s">
        <v>2210</v>
      </c>
      <c r="H214" s="72">
        <v>2466149</v>
      </c>
      <c r="I214" s="1" t="s">
        <v>2211</v>
      </c>
      <c r="J214" s="73">
        <v>1</v>
      </c>
      <c r="K214" s="73">
        <v>1</v>
      </c>
      <c r="L214" s="73">
        <v>1</v>
      </c>
      <c r="M214" s="1">
        <v>1</v>
      </c>
      <c r="N214" s="1" t="s">
        <v>963</v>
      </c>
      <c r="O214" s="1" t="s">
        <v>1541</v>
      </c>
      <c r="P214" s="1">
        <v>10102040</v>
      </c>
      <c r="Q214" s="73">
        <v>2024907965</v>
      </c>
      <c r="R214" s="74">
        <v>47.44</v>
      </c>
      <c r="S214" s="1" t="s">
        <v>1493</v>
      </c>
      <c r="T214" s="75">
        <v>1.3529500000000001</v>
      </c>
      <c r="U214" s="76">
        <v>71001614146.568604</v>
      </c>
      <c r="V214" s="77">
        <v>71001614146.568604</v>
      </c>
      <c r="W214" s="77">
        <v>71001614146.568604</v>
      </c>
      <c r="X214" s="76">
        <v>0.1242081532353</v>
      </c>
      <c r="Y214" s="71">
        <v>1</v>
      </c>
      <c r="Z214" s="71">
        <v>0</v>
      </c>
      <c r="AA214" s="71">
        <v>0</v>
      </c>
      <c r="AB214" s="71">
        <v>0</v>
      </c>
      <c r="AC214" s="73">
        <v>1</v>
      </c>
      <c r="AD214" s="73">
        <v>0</v>
      </c>
      <c r="AE214" s="1" t="s">
        <v>1494</v>
      </c>
      <c r="AF214" s="1" t="s">
        <v>1450</v>
      </c>
      <c r="AG214" s="1" t="s">
        <v>1451</v>
      </c>
    </row>
    <row r="215" spans="1:33">
      <c r="A215" s="70">
        <v>45169</v>
      </c>
      <c r="B215" s="70">
        <v>45169</v>
      </c>
      <c r="C215" s="71">
        <v>990100</v>
      </c>
      <c r="D215" s="1" t="s">
        <v>2212</v>
      </c>
      <c r="E215" s="71">
        <v>1151301</v>
      </c>
      <c r="F215" s="1">
        <v>459506101</v>
      </c>
      <c r="G215" s="1" t="s">
        <v>2213</v>
      </c>
      <c r="H215" s="72">
        <v>2464165</v>
      </c>
      <c r="I215" s="1" t="s">
        <v>2214</v>
      </c>
      <c r="J215" s="73">
        <v>1</v>
      </c>
      <c r="K215" s="73">
        <v>1</v>
      </c>
      <c r="L215" s="73">
        <v>1</v>
      </c>
      <c r="M215" s="1">
        <v>1</v>
      </c>
      <c r="N215" s="1" t="s">
        <v>1375</v>
      </c>
      <c r="O215" s="1" t="s">
        <v>1462</v>
      </c>
      <c r="P215" s="1">
        <v>15101050</v>
      </c>
      <c r="Q215" s="73">
        <v>255067476</v>
      </c>
      <c r="R215" s="74">
        <v>70.45</v>
      </c>
      <c r="S215" s="1" t="s">
        <v>1448</v>
      </c>
      <c r="T215" s="75">
        <v>1</v>
      </c>
      <c r="U215" s="76">
        <v>17969503684.200001</v>
      </c>
      <c r="V215" s="77">
        <v>17969503684.200001</v>
      </c>
      <c r="W215" s="77">
        <v>17969503684.200001</v>
      </c>
      <c r="X215" s="76">
        <v>3.14353257176E-2</v>
      </c>
      <c r="Y215" s="71">
        <v>1</v>
      </c>
      <c r="Z215" s="71">
        <v>0</v>
      </c>
      <c r="AA215" s="71">
        <v>0</v>
      </c>
      <c r="AB215" s="71">
        <v>0</v>
      </c>
      <c r="AC215" s="73">
        <v>1</v>
      </c>
      <c r="AD215" s="73">
        <v>0</v>
      </c>
      <c r="AE215" s="1" t="s">
        <v>1449</v>
      </c>
      <c r="AF215" s="1" t="s">
        <v>1450</v>
      </c>
      <c r="AG215" s="1" t="s">
        <v>1451</v>
      </c>
    </row>
    <row r="216" spans="1:33">
      <c r="A216" s="70">
        <v>45169</v>
      </c>
      <c r="B216" s="70">
        <v>45169</v>
      </c>
      <c r="C216" s="71">
        <v>990100</v>
      </c>
      <c r="D216" s="1" t="s">
        <v>2215</v>
      </c>
      <c r="E216" s="71">
        <v>1151401</v>
      </c>
      <c r="F216" s="1">
        <v>460146103</v>
      </c>
      <c r="G216" s="1" t="s">
        <v>2216</v>
      </c>
      <c r="H216" s="72">
        <v>2465254</v>
      </c>
      <c r="I216" s="1" t="s">
        <v>2217</v>
      </c>
      <c r="J216" s="73">
        <v>0.95</v>
      </c>
      <c r="K216" s="73">
        <v>0.95</v>
      </c>
      <c r="L216" s="73">
        <v>0.95</v>
      </c>
      <c r="M216" s="1">
        <v>1</v>
      </c>
      <c r="N216" s="1" t="s">
        <v>1375</v>
      </c>
      <c r="O216" s="1" t="s">
        <v>1462</v>
      </c>
      <c r="P216" s="1">
        <v>15103020</v>
      </c>
      <c r="Q216" s="73">
        <v>349365733</v>
      </c>
      <c r="R216" s="74">
        <v>34.92</v>
      </c>
      <c r="S216" s="1" t="s">
        <v>1448</v>
      </c>
      <c r="T216" s="75">
        <v>1</v>
      </c>
      <c r="U216" s="76">
        <v>11589858826.542</v>
      </c>
      <c r="V216" s="77">
        <v>11589858826.542</v>
      </c>
      <c r="W216" s="77">
        <v>12199851396.360001</v>
      </c>
      <c r="X216" s="76">
        <v>2.0274961047099999E-2</v>
      </c>
      <c r="Y216" s="71">
        <v>0</v>
      </c>
      <c r="Z216" s="71">
        <v>1</v>
      </c>
      <c r="AA216" s="71">
        <v>0</v>
      </c>
      <c r="AB216" s="71">
        <v>0</v>
      </c>
      <c r="AC216" s="73">
        <v>1</v>
      </c>
      <c r="AD216" s="73">
        <v>0</v>
      </c>
      <c r="AE216" s="1" t="s">
        <v>1449</v>
      </c>
      <c r="AF216" s="1" t="s">
        <v>1450</v>
      </c>
      <c r="AG216" s="1" t="s">
        <v>1451</v>
      </c>
    </row>
    <row r="217" spans="1:33">
      <c r="A217" s="70">
        <v>45169</v>
      </c>
      <c r="B217" s="70">
        <v>45169</v>
      </c>
      <c r="C217" s="71">
        <v>990100</v>
      </c>
      <c r="D217" s="1" t="s">
        <v>2218</v>
      </c>
      <c r="E217" s="71">
        <v>1152402</v>
      </c>
      <c r="G217" s="1" t="s">
        <v>2219</v>
      </c>
      <c r="H217" s="72" t="s">
        <v>2220</v>
      </c>
      <c r="I217" s="1" t="s">
        <v>2221</v>
      </c>
      <c r="J217" s="73">
        <v>0.35</v>
      </c>
      <c r="K217" s="73">
        <v>0.35</v>
      </c>
      <c r="L217" s="73">
        <v>0.35</v>
      </c>
      <c r="M217" s="1">
        <v>1</v>
      </c>
      <c r="N217" s="1" t="s">
        <v>1322</v>
      </c>
      <c r="O217" s="1" t="s">
        <v>1484</v>
      </c>
      <c r="P217" s="1">
        <v>40201030</v>
      </c>
      <c r="Q217" s="73">
        <v>1246764000</v>
      </c>
      <c r="R217" s="74">
        <v>209.3</v>
      </c>
      <c r="S217" s="1" t="s">
        <v>1613</v>
      </c>
      <c r="T217" s="75">
        <v>10.9499</v>
      </c>
      <c r="U217" s="76">
        <v>8340870402.46943</v>
      </c>
      <c r="V217" s="77">
        <v>8340870402.46943</v>
      </c>
      <c r="W217" s="77">
        <v>58955642955.643402</v>
      </c>
      <c r="X217" s="76">
        <v>1.4591275445199999E-2</v>
      </c>
      <c r="Y217" s="71">
        <v>1</v>
      </c>
      <c r="Z217" s="71">
        <v>0</v>
      </c>
      <c r="AA217" s="71">
        <v>0</v>
      </c>
      <c r="AB217" s="71">
        <v>0</v>
      </c>
      <c r="AC217" s="73">
        <v>1</v>
      </c>
      <c r="AD217" s="73">
        <v>0</v>
      </c>
      <c r="AE217" s="1" t="s">
        <v>1614</v>
      </c>
      <c r="AF217" s="1" t="s">
        <v>1450</v>
      </c>
      <c r="AG217" s="1" t="s">
        <v>1585</v>
      </c>
    </row>
    <row r="218" spans="1:33">
      <c r="A218" s="70">
        <v>45169</v>
      </c>
      <c r="B218" s="70">
        <v>45169</v>
      </c>
      <c r="C218" s="71">
        <v>990100</v>
      </c>
      <c r="D218" s="1" t="s">
        <v>2222</v>
      </c>
      <c r="E218" s="71">
        <v>1152403</v>
      </c>
      <c r="G218" s="1" t="s">
        <v>2223</v>
      </c>
      <c r="H218" s="72" t="s">
        <v>2224</v>
      </c>
      <c r="I218" s="1" t="s">
        <v>2225</v>
      </c>
      <c r="J218" s="73">
        <v>0.95</v>
      </c>
      <c r="K218" s="73">
        <v>0.95</v>
      </c>
      <c r="L218" s="73">
        <v>0.95</v>
      </c>
      <c r="M218" s="1">
        <v>1</v>
      </c>
      <c r="N218" s="1" t="s">
        <v>1322</v>
      </c>
      <c r="O218" s="1" t="s">
        <v>1484</v>
      </c>
      <c r="P218" s="1">
        <v>40201030</v>
      </c>
      <c r="Q218" s="73">
        <v>1821936000</v>
      </c>
      <c r="R218" s="74">
        <v>211.1</v>
      </c>
      <c r="S218" s="1" t="s">
        <v>1613</v>
      </c>
      <c r="T218" s="75">
        <v>10.9499</v>
      </c>
      <c r="U218" s="76">
        <v>33368355429.7299</v>
      </c>
      <c r="V218" s="77">
        <v>33368355429.7299</v>
      </c>
      <c r="W218" s="77">
        <v>58955642955.643402</v>
      </c>
      <c r="X218" s="76">
        <v>5.83736278991E-2</v>
      </c>
      <c r="Y218" s="71">
        <v>1</v>
      </c>
      <c r="Z218" s="71">
        <v>0</v>
      </c>
      <c r="AA218" s="71">
        <v>0</v>
      </c>
      <c r="AB218" s="71">
        <v>0</v>
      </c>
      <c r="AC218" s="73">
        <v>1</v>
      </c>
      <c r="AD218" s="73">
        <v>0</v>
      </c>
      <c r="AE218" s="1" t="s">
        <v>1614</v>
      </c>
      <c r="AF218" s="1" t="s">
        <v>1450</v>
      </c>
      <c r="AG218" s="1" t="s">
        <v>1619</v>
      </c>
    </row>
    <row r="219" spans="1:33">
      <c r="A219" s="70">
        <v>45169</v>
      </c>
      <c r="B219" s="70">
        <v>45169</v>
      </c>
      <c r="C219" s="71">
        <v>990100</v>
      </c>
      <c r="D219" s="1" t="s">
        <v>2226</v>
      </c>
      <c r="E219" s="71">
        <v>1153301</v>
      </c>
      <c r="G219" s="1" t="s">
        <v>2227</v>
      </c>
      <c r="H219" s="72">
        <v>6467104</v>
      </c>
      <c r="I219" s="1" t="s">
        <v>2228</v>
      </c>
      <c r="J219" s="73">
        <v>0.75</v>
      </c>
      <c r="K219" s="73">
        <v>0.75</v>
      </c>
      <c r="L219" s="73">
        <v>0.75</v>
      </c>
      <c r="M219" s="1">
        <v>1</v>
      </c>
      <c r="N219" s="1" t="s">
        <v>1115</v>
      </c>
      <c r="O219" s="1" t="s">
        <v>1455</v>
      </c>
      <c r="P219" s="1">
        <v>25102010</v>
      </c>
      <c r="Q219" s="73">
        <v>777442069</v>
      </c>
      <c r="R219" s="74">
        <v>1870</v>
      </c>
      <c r="S219" s="1" t="s">
        <v>1479</v>
      </c>
      <c r="T219" s="75">
        <v>145.58500000000001</v>
      </c>
      <c r="U219" s="76">
        <v>7489525031.9229298</v>
      </c>
      <c r="V219" s="77">
        <v>7489525031.9229298</v>
      </c>
      <c r="W219" s="77">
        <v>9986033375.8972397</v>
      </c>
      <c r="X219" s="76">
        <v>1.3101956680899999E-2</v>
      </c>
      <c r="Y219" s="71">
        <v>0</v>
      </c>
      <c r="Z219" s="71">
        <v>1</v>
      </c>
      <c r="AA219" s="71">
        <v>0</v>
      </c>
      <c r="AB219" s="71">
        <v>0</v>
      </c>
      <c r="AC219" s="73">
        <v>1</v>
      </c>
      <c r="AD219" s="73">
        <v>0</v>
      </c>
      <c r="AE219" s="1" t="s">
        <v>1480</v>
      </c>
      <c r="AF219" s="1" t="s">
        <v>1450</v>
      </c>
      <c r="AG219" s="1" t="s">
        <v>1451</v>
      </c>
    </row>
    <row r="220" spans="1:33">
      <c r="A220" s="70">
        <v>45169</v>
      </c>
      <c r="B220" s="70">
        <v>45169</v>
      </c>
      <c r="C220" s="71">
        <v>990100</v>
      </c>
      <c r="D220" s="1" t="s">
        <v>2229</v>
      </c>
      <c r="E220" s="71">
        <v>1154001</v>
      </c>
      <c r="G220" s="1" t="s">
        <v>2230</v>
      </c>
      <c r="H220" s="72">
        <v>6467803</v>
      </c>
      <c r="I220" s="1" t="s">
        <v>2231</v>
      </c>
      <c r="J220" s="73">
        <v>0.75</v>
      </c>
      <c r="K220" s="73">
        <v>0.75</v>
      </c>
      <c r="L220" s="73">
        <v>0.75</v>
      </c>
      <c r="M220" s="1">
        <v>1</v>
      </c>
      <c r="N220" s="1" t="s">
        <v>1115</v>
      </c>
      <c r="O220" s="1" t="s">
        <v>1467</v>
      </c>
      <c r="P220" s="1">
        <v>20107010</v>
      </c>
      <c r="Q220" s="73">
        <v>1584889504</v>
      </c>
      <c r="R220" s="74">
        <v>5472</v>
      </c>
      <c r="S220" s="1" t="s">
        <v>1479</v>
      </c>
      <c r="T220" s="75">
        <v>145.58500000000001</v>
      </c>
      <c r="U220" s="76">
        <v>44677587144.3899</v>
      </c>
      <c r="V220" s="77">
        <v>44677587144.3899</v>
      </c>
      <c r="W220" s="77">
        <v>59570116192.519798</v>
      </c>
      <c r="X220" s="76">
        <v>7.8157668060300001E-2</v>
      </c>
      <c r="Y220" s="71">
        <v>1</v>
      </c>
      <c r="Z220" s="71">
        <v>0</v>
      </c>
      <c r="AA220" s="71">
        <v>0</v>
      </c>
      <c r="AB220" s="71">
        <v>0</v>
      </c>
      <c r="AC220" s="73">
        <v>0.35</v>
      </c>
      <c r="AD220" s="73">
        <v>0.65</v>
      </c>
      <c r="AE220" s="1" t="s">
        <v>1480</v>
      </c>
      <c r="AF220" s="1" t="s">
        <v>1450</v>
      </c>
      <c r="AG220" s="1" t="s">
        <v>1451</v>
      </c>
    </row>
    <row r="221" spans="1:33">
      <c r="A221" s="70">
        <v>45169</v>
      </c>
      <c r="B221" s="70">
        <v>45169</v>
      </c>
      <c r="C221" s="71">
        <v>990100</v>
      </c>
      <c r="D221" s="1" t="s">
        <v>2232</v>
      </c>
      <c r="E221" s="71">
        <v>1156401</v>
      </c>
      <c r="G221" s="1" t="s">
        <v>2233</v>
      </c>
      <c r="H221" s="72">
        <v>6470986</v>
      </c>
      <c r="I221" s="1" t="s">
        <v>2234</v>
      </c>
      <c r="J221" s="73">
        <v>0.85</v>
      </c>
      <c r="K221" s="73">
        <v>0.85</v>
      </c>
      <c r="L221" s="73">
        <v>0.85</v>
      </c>
      <c r="M221" s="1">
        <v>1</v>
      </c>
      <c r="N221" s="1" t="s">
        <v>1115</v>
      </c>
      <c r="O221" s="1" t="s">
        <v>1462</v>
      </c>
      <c r="P221" s="1">
        <v>15101050</v>
      </c>
      <c r="Q221" s="73">
        <v>208400000</v>
      </c>
      <c r="R221" s="74">
        <v>4070</v>
      </c>
      <c r="S221" s="1" t="s">
        <v>1479</v>
      </c>
      <c r="T221" s="75">
        <v>145.58500000000001</v>
      </c>
      <c r="U221" s="76">
        <v>4952157159.0479803</v>
      </c>
      <c r="V221" s="77">
        <v>4952157159.0479803</v>
      </c>
      <c r="W221" s="77">
        <v>5826067245.9387999</v>
      </c>
      <c r="X221" s="76">
        <v>8.6631593190000002E-3</v>
      </c>
      <c r="Y221" s="71">
        <v>0</v>
      </c>
      <c r="Z221" s="71">
        <v>1</v>
      </c>
      <c r="AA221" s="71">
        <v>0</v>
      </c>
      <c r="AB221" s="71">
        <v>0</v>
      </c>
      <c r="AC221" s="73">
        <v>0.65</v>
      </c>
      <c r="AD221" s="73">
        <v>0.35</v>
      </c>
      <c r="AE221" s="1" t="s">
        <v>1480</v>
      </c>
      <c r="AF221" s="1" t="s">
        <v>1450</v>
      </c>
      <c r="AG221" s="1" t="s">
        <v>1451</v>
      </c>
    </row>
    <row r="222" spans="1:33">
      <c r="A222" s="70">
        <v>45169</v>
      </c>
      <c r="B222" s="70">
        <v>45169</v>
      </c>
      <c r="C222" s="71">
        <v>990100</v>
      </c>
      <c r="D222" s="1" t="s">
        <v>2235</v>
      </c>
      <c r="E222" s="71">
        <v>1156702</v>
      </c>
      <c r="G222" s="1" t="s">
        <v>2236</v>
      </c>
      <c r="H222" s="72">
        <v>6472119</v>
      </c>
      <c r="I222" s="1" t="s">
        <v>2237</v>
      </c>
      <c r="J222" s="73">
        <v>0.55000000000000004</v>
      </c>
      <c r="K222" s="73">
        <v>0.55000000000000004</v>
      </c>
      <c r="L222" s="73">
        <v>0.55000000000000004</v>
      </c>
      <c r="M222" s="1">
        <v>1</v>
      </c>
      <c r="N222" s="1" t="s">
        <v>1091</v>
      </c>
      <c r="O222" s="1" t="s">
        <v>1467</v>
      </c>
      <c r="P222" s="1">
        <v>20105010</v>
      </c>
      <c r="Q222" s="73">
        <v>289321958</v>
      </c>
      <c r="R222" s="74">
        <v>47.56</v>
      </c>
      <c r="S222" s="1" t="s">
        <v>1448</v>
      </c>
      <c r="T222" s="75">
        <v>1</v>
      </c>
      <c r="U222" s="76">
        <v>7568083777.3640003</v>
      </c>
      <c r="V222" s="77">
        <v>7568083777.3640003</v>
      </c>
      <c r="W222" s="77">
        <v>13760152322.48</v>
      </c>
      <c r="X222" s="76">
        <v>1.32393850593E-2</v>
      </c>
      <c r="Y222" s="71">
        <v>1</v>
      </c>
      <c r="Z222" s="71">
        <v>0</v>
      </c>
      <c r="AA222" s="71">
        <v>0</v>
      </c>
      <c r="AB222" s="71">
        <v>0</v>
      </c>
      <c r="AC222" s="73">
        <v>1</v>
      </c>
      <c r="AD222" s="73">
        <v>0</v>
      </c>
      <c r="AE222" s="1" t="s">
        <v>1835</v>
      </c>
      <c r="AF222" s="1" t="s">
        <v>1450</v>
      </c>
      <c r="AG222" s="1" t="s">
        <v>1451</v>
      </c>
    </row>
    <row r="223" spans="1:33">
      <c r="A223" s="70">
        <v>45169</v>
      </c>
      <c r="B223" s="70">
        <v>45169</v>
      </c>
      <c r="C223" s="71">
        <v>990100</v>
      </c>
      <c r="D223" s="1" t="s">
        <v>2238</v>
      </c>
      <c r="E223" s="71">
        <v>1157901</v>
      </c>
      <c r="G223" s="1" t="s">
        <v>2239</v>
      </c>
      <c r="H223" s="72" t="s">
        <v>2240</v>
      </c>
      <c r="I223" s="1" t="s">
        <v>2241</v>
      </c>
      <c r="J223" s="73">
        <v>1</v>
      </c>
      <c r="K223" s="73">
        <v>1</v>
      </c>
      <c r="L223" s="73">
        <v>1</v>
      </c>
      <c r="M223" s="1">
        <v>1</v>
      </c>
      <c r="N223" s="1" t="s">
        <v>1369</v>
      </c>
      <c r="O223" s="1" t="s">
        <v>1462</v>
      </c>
      <c r="P223" s="1">
        <v>15101050</v>
      </c>
      <c r="Q223" s="73">
        <v>183453417</v>
      </c>
      <c r="R223" s="74">
        <v>16.3</v>
      </c>
      <c r="S223" s="1" t="s">
        <v>1669</v>
      </c>
      <c r="T223" s="75">
        <v>0.78917255257862096</v>
      </c>
      <c r="U223" s="76">
        <v>3789146856.8302698</v>
      </c>
      <c r="V223" s="77">
        <v>3789146856.8302698</v>
      </c>
      <c r="W223" s="77">
        <v>3789146856.8302698</v>
      </c>
      <c r="X223" s="76">
        <v>6.6286230120000001E-3</v>
      </c>
      <c r="Y223" s="71">
        <v>0</v>
      </c>
      <c r="Z223" s="71">
        <v>1</v>
      </c>
      <c r="AA223" s="71">
        <v>0</v>
      </c>
      <c r="AB223" s="71">
        <v>0</v>
      </c>
      <c r="AC223" s="73">
        <v>1</v>
      </c>
      <c r="AD223" s="73">
        <v>0</v>
      </c>
      <c r="AE223" s="1" t="s">
        <v>1670</v>
      </c>
      <c r="AF223" s="1" t="s">
        <v>1450</v>
      </c>
      <c r="AG223" s="1" t="s">
        <v>1451</v>
      </c>
    </row>
    <row r="224" spans="1:33">
      <c r="A224" s="70">
        <v>45169</v>
      </c>
      <c r="B224" s="70">
        <v>45169</v>
      </c>
      <c r="C224" s="71">
        <v>990100</v>
      </c>
      <c r="D224" s="1" t="s">
        <v>2242</v>
      </c>
      <c r="E224" s="71">
        <v>1158001</v>
      </c>
      <c r="F224" s="1">
        <v>478160104</v>
      </c>
      <c r="G224" s="1" t="s">
        <v>2243</v>
      </c>
      <c r="H224" s="72">
        <v>2475833</v>
      </c>
      <c r="I224" s="1" t="s">
        <v>2244</v>
      </c>
      <c r="J224" s="73">
        <v>1</v>
      </c>
      <c r="K224" s="73">
        <v>1</v>
      </c>
      <c r="L224" s="73">
        <v>1</v>
      </c>
      <c r="M224" s="1">
        <v>1</v>
      </c>
      <c r="N224" s="1" t="s">
        <v>1375</v>
      </c>
      <c r="O224" s="1" t="s">
        <v>1447</v>
      </c>
      <c r="P224" s="1">
        <v>35202010</v>
      </c>
      <c r="Q224" s="73">
        <v>2407778639</v>
      </c>
      <c r="R224" s="74">
        <v>161.68</v>
      </c>
      <c r="S224" s="1" t="s">
        <v>1448</v>
      </c>
      <c r="T224" s="75">
        <v>1</v>
      </c>
      <c r="U224" s="76">
        <v>389289650353.52002</v>
      </c>
      <c r="V224" s="77">
        <v>389289650353.52002</v>
      </c>
      <c r="W224" s="77">
        <v>389289650353.52002</v>
      </c>
      <c r="X224" s="76">
        <v>0.68101196184400004</v>
      </c>
      <c r="Y224" s="71">
        <v>1</v>
      </c>
      <c r="Z224" s="71">
        <v>0</v>
      </c>
      <c r="AA224" s="71">
        <v>0</v>
      </c>
      <c r="AB224" s="71">
        <v>0</v>
      </c>
      <c r="AC224" s="73">
        <v>1</v>
      </c>
      <c r="AD224" s="73">
        <v>0</v>
      </c>
      <c r="AE224" s="1" t="s">
        <v>1449</v>
      </c>
      <c r="AF224" s="1" t="s">
        <v>1450</v>
      </c>
      <c r="AG224" s="1" t="s">
        <v>1451</v>
      </c>
    </row>
    <row r="225" spans="1:33">
      <c r="A225" s="70">
        <v>45169</v>
      </c>
      <c r="B225" s="70">
        <v>45169</v>
      </c>
      <c r="C225" s="71">
        <v>990100</v>
      </c>
      <c r="D225" s="1" t="s">
        <v>2245</v>
      </c>
      <c r="E225" s="71">
        <v>1159001</v>
      </c>
      <c r="G225" s="1" t="s">
        <v>2246</v>
      </c>
      <c r="H225" s="72">
        <v>6480048</v>
      </c>
      <c r="I225" s="1" t="s">
        <v>2247</v>
      </c>
      <c r="J225" s="73">
        <v>0.75</v>
      </c>
      <c r="K225" s="73">
        <v>0.75</v>
      </c>
      <c r="L225" s="73">
        <v>0.75</v>
      </c>
      <c r="M225" s="1">
        <v>1</v>
      </c>
      <c r="N225" s="1" t="s">
        <v>1115</v>
      </c>
      <c r="O225" s="1" t="s">
        <v>1499</v>
      </c>
      <c r="P225" s="1">
        <v>30101040</v>
      </c>
      <c r="Q225" s="73">
        <v>871925246</v>
      </c>
      <c r="R225" s="74">
        <v>3019</v>
      </c>
      <c r="S225" s="1" t="s">
        <v>1479</v>
      </c>
      <c r="T225" s="75">
        <v>145.58500000000001</v>
      </c>
      <c r="U225" s="76">
        <v>13560852685.754</v>
      </c>
      <c r="V225" s="77">
        <v>13560852685.754</v>
      </c>
      <c r="W225" s="77">
        <v>18081136914.338699</v>
      </c>
      <c r="X225" s="76">
        <v>2.3722960226200001E-2</v>
      </c>
      <c r="Y225" s="71">
        <v>1</v>
      </c>
      <c r="Z225" s="71">
        <v>0</v>
      </c>
      <c r="AA225" s="71">
        <v>0</v>
      </c>
      <c r="AB225" s="71">
        <v>0</v>
      </c>
      <c r="AC225" s="73">
        <v>0.5</v>
      </c>
      <c r="AD225" s="73">
        <v>0.5</v>
      </c>
      <c r="AE225" s="1" t="s">
        <v>1480</v>
      </c>
      <c r="AF225" s="1" t="s">
        <v>1450</v>
      </c>
      <c r="AG225" s="1" t="s">
        <v>1451</v>
      </c>
    </row>
    <row r="226" spans="1:33">
      <c r="A226" s="70">
        <v>45169</v>
      </c>
      <c r="B226" s="70">
        <v>45169</v>
      </c>
      <c r="C226" s="71">
        <v>990100</v>
      </c>
      <c r="D226" s="1" t="s">
        <v>2248</v>
      </c>
      <c r="E226" s="71">
        <v>1159401</v>
      </c>
      <c r="G226" s="1" t="s">
        <v>2249</v>
      </c>
      <c r="H226" s="72">
        <v>6481320</v>
      </c>
      <c r="I226" s="1" t="s">
        <v>2250</v>
      </c>
      <c r="J226" s="73">
        <v>0.8</v>
      </c>
      <c r="K226" s="73">
        <v>0.8</v>
      </c>
      <c r="L226" s="73">
        <v>0.8</v>
      </c>
      <c r="M226" s="1">
        <v>1</v>
      </c>
      <c r="N226" s="1" t="s">
        <v>1115</v>
      </c>
      <c r="O226" s="1" t="s">
        <v>1467</v>
      </c>
      <c r="P226" s="1">
        <v>20103010</v>
      </c>
      <c r="Q226" s="73">
        <v>528656011</v>
      </c>
      <c r="R226" s="74">
        <v>2433.5</v>
      </c>
      <c r="S226" s="1" t="s">
        <v>1479</v>
      </c>
      <c r="T226" s="75">
        <v>145.58500000000001</v>
      </c>
      <c r="U226" s="76">
        <v>7069323915.3401804</v>
      </c>
      <c r="V226" s="77">
        <v>7069323915.3401804</v>
      </c>
      <c r="W226" s="77">
        <v>8836654894.17523</v>
      </c>
      <c r="X226" s="76">
        <v>1.23668691015E-2</v>
      </c>
      <c r="Y226" s="71">
        <v>0</v>
      </c>
      <c r="Z226" s="71">
        <v>1</v>
      </c>
      <c r="AA226" s="71">
        <v>0</v>
      </c>
      <c r="AB226" s="71">
        <v>0</v>
      </c>
      <c r="AC226" s="73">
        <v>1</v>
      </c>
      <c r="AD226" s="73">
        <v>0</v>
      </c>
      <c r="AE226" s="1" t="s">
        <v>1480</v>
      </c>
      <c r="AF226" s="1" t="s">
        <v>1450</v>
      </c>
      <c r="AG226" s="1" t="s">
        <v>1451</v>
      </c>
    </row>
    <row r="227" spans="1:33">
      <c r="A227" s="70">
        <v>45169</v>
      </c>
      <c r="B227" s="70">
        <v>45169</v>
      </c>
      <c r="C227" s="71">
        <v>990100</v>
      </c>
      <c r="D227" s="1" t="s">
        <v>2251</v>
      </c>
      <c r="E227" s="71">
        <v>1160401</v>
      </c>
      <c r="G227" s="1" t="s">
        <v>2252</v>
      </c>
      <c r="H227" s="72">
        <v>6483489</v>
      </c>
      <c r="I227" s="1" t="s">
        <v>2253</v>
      </c>
      <c r="J227" s="73">
        <v>0.75</v>
      </c>
      <c r="K227" s="73">
        <v>0.75</v>
      </c>
      <c r="L227" s="73">
        <v>0.75</v>
      </c>
      <c r="M227" s="1">
        <v>1</v>
      </c>
      <c r="N227" s="1" t="s">
        <v>1115</v>
      </c>
      <c r="O227" s="1" t="s">
        <v>1548</v>
      </c>
      <c r="P227" s="1">
        <v>55101010</v>
      </c>
      <c r="Q227" s="73">
        <v>938733028</v>
      </c>
      <c r="R227" s="74">
        <v>2074</v>
      </c>
      <c r="S227" s="1" t="s">
        <v>1479</v>
      </c>
      <c r="T227" s="75">
        <v>145.58500000000001</v>
      </c>
      <c r="U227" s="76">
        <v>10029874128.8869</v>
      </c>
      <c r="V227" s="77">
        <v>10029874128.8869</v>
      </c>
      <c r="W227" s="77">
        <v>13373165505.182501</v>
      </c>
      <c r="X227" s="76">
        <v>1.75459693094E-2</v>
      </c>
      <c r="Y227" s="71">
        <v>0</v>
      </c>
      <c r="Z227" s="71">
        <v>1</v>
      </c>
      <c r="AA227" s="71">
        <v>0</v>
      </c>
      <c r="AB227" s="71">
        <v>0</v>
      </c>
      <c r="AC227" s="73">
        <v>1</v>
      </c>
      <c r="AD227" s="73">
        <v>0</v>
      </c>
      <c r="AE227" s="1" t="s">
        <v>1480</v>
      </c>
      <c r="AF227" s="1" t="s">
        <v>1450</v>
      </c>
      <c r="AG227" s="1" t="s">
        <v>1451</v>
      </c>
    </row>
    <row r="228" spans="1:33">
      <c r="A228" s="70">
        <v>45169</v>
      </c>
      <c r="B228" s="70">
        <v>45169</v>
      </c>
      <c r="C228" s="71">
        <v>990100</v>
      </c>
      <c r="D228" s="1" t="s">
        <v>2254</v>
      </c>
      <c r="E228" s="71">
        <v>1160801</v>
      </c>
      <c r="G228" s="1" t="s">
        <v>2255</v>
      </c>
      <c r="H228" s="72">
        <v>6483809</v>
      </c>
      <c r="I228" s="1" t="s">
        <v>2256</v>
      </c>
      <c r="J228" s="73">
        <v>1</v>
      </c>
      <c r="K228" s="73">
        <v>1</v>
      </c>
      <c r="L228" s="73">
        <v>1</v>
      </c>
      <c r="M228" s="1">
        <v>1</v>
      </c>
      <c r="N228" s="1" t="s">
        <v>1115</v>
      </c>
      <c r="O228" s="1" t="s">
        <v>1499</v>
      </c>
      <c r="P228" s="1">
        <v>30302010</v>
      </c>
      <c r="Q228" s="73">
        <v>465900000</v>
      </c>
      <c r="R228" s="74">
        <v>5639</v>
      </c>
      <c r="S228" s="1" t="s">
        <v>1479</v>
      </c>
      <c r="T228" s="75">
        <v>145.58500000000001</v>
      </c>
      <c r="U228" s="76">
        <v>18045884534.8078</v>
      </c>
      <c r="V228" s="77">
        <v>18045884534.8078</v>
      </c>
      <c r="W228" s="77">
        <v>18045884534.8078</v>
      </c>
      <c r="X228" s="76">
        <v>3.15689441502E-2</v>
      </c>
      <c r="Y228" s="71">
        <v>1</v>
      </c>
      <c r="Z228" s="71">
        <v>0</v>
      </c>
      <c r="AA228" s="71">
        <v>0</v>
      </c>
      <c r="AB228" s="71">
        <v>0</v>
      </c>
      <c r="AC228" s="73">
        <v>0.65</v>
      </c>
      <c r="AD228" s="73">
        <v>0.35</v>
      </c>
      <c r="AE228" s="1" t="s">
        <v>1480</v>
      </c>
      <c r="AF228" s="1" t="s">
        <v>1450</v>
      </c>
      <c r="AG228" s="1" t="s">
        <v>1451</v>
      </c>
    </row>
    <row r="229" spans="1:33">
      <c r="A229" s="70">
        <v>45169</v>
      </c>
      <c r="B229" s="70">
        <v>45169</v>
      </c>
      <c r="C229" s="71">
        <v>990100</v>
      </c>
      <c r="D229" s="1" t="s">
        <v>2257</v>
      </c>
      <c r="E229" s="71">
        <v>1161401</v>
      </c>
      <c r="G229" s="1" t="s">
        <v>2258</v>
      </c>
      <c r="H229" s="72">
        <v>6484686</v>
      </c>
      <c r="I229" s="1" t="s">
        <v>2259</v>
      </c>
      <c r="J229" s="73">
        <v>0.55000000000000004</v>
      </c>
      <c r="K229" s="73">
        <v>0.55000000000000004</v>
      </c>
      <c r="L229" s="73">
        <v>0.55000000000000004</v>
      </c>
      <c r="M229" s="1">
        <v>1</v>
      </c>
      <c r="N229" s="1" t="s">
        <v>1115</v>
      </c>
      <c r="O229" s="1" t="s">
        <v>1467</v>
      </c>
      <c r="P229" s="1">
        <v>20303010</v>
      </c>
      <c r="Q229" s="73">
        <v>250712389</v>
      </c>
      <c r="R229" s="74">
        <v>4886</v>
      </c>
      <c r="S229" s="1" t="s">
        <v>1479</v>
      </c>
      <c r="T229" s="75">
        <v>145.58500000000001</v>
      </c>
      <c r="U229" s="76">
        <v>4627807830.2002296</v>
      </c>
      <c r="V229" s="77">
        <v>4627807830.2002296</v>
      </c>
      <c r="W229" s="77">
        <v>8414196054.9095001</v>
      </c>
      <c r="X229" s="76">
        <v>8.0957520618000003E-3</v>
      </c>
      <c r="Y229" s="71">
        <v>0</v>
      </c>
      <c r="Z229" s="71">
        <v>1</v>
      </c>
      <c r="AA229" s="71">
        <v>0</v>
      </c>
      <c r="AB229" s="71">
        <v>0</v>
      </c>
      <c r="AC229" s="73">
        <v>1</v>
      </c>
      <c r="AD229" s="73">
        <v>0</v>
      </c>
      <c r="AE229" s="1" t="s">
        <v>1480</v>
      </c>
      <c r="AF229" s="1" t="s">
        <v>1450</v>
      </c>
      <c r="AG229" s="1" t="s">
        <v>1451</v>
      </c>
    </row>
    <row r="230" spans="1:33">
      <c r="A230" s="70">
        <v>45169</v>
      </c>
      <c r="B230" s="70">
        <v>45169</v>
      </c>
      <c r="C230" s="71">
        <v>990100</v>
      </c>
      <c r="D230" s="1" t="s">
        <v>2260</v>
      </c>
      <c r="E230" s="71">
        <v>1161901</v>
      </c>
      <c r="G230" s="1" t="s">
        <v>2261</v>
      </c>
      <c r="H230" s="72">
        <v>6487362</v>
      </c>
      <c r="I230" s="1" t="s">
        <v>2262</v>
      </c>
      <c r="J230" s="73">
        <v>0.8</v>
      </c>
      <c r="K230" s="73">
        <v>0.8</v>
      </c>
      <c r="L230" s="73">
        <v>0.8</v>
      </c>
      <c r="M230" s="1">
        <v>1</v>
      </c>
      <c r="N230" s="1" t="s">
        <v>1115</v>
      </c>
      <c r="O230" s="1" t="s">
        <v>1467</v>
      </c>
      <c r="P230" s="1">
        <v>20304010</v>
      </c>
      <c r="Q230" s="73">
        <v>128550800</v>
      </c>
      <c r="R230" s="74">
        <v>5040</v>
      </c>
      <c r="S230" s="1" t="s">
        <v>1479</v>
      </c>
      <c r="T230" s="75">
        <v>145.58500000000001</v>
      </c>
      <c r="U230" s="76">
        <v>3560235090.1535201</v>
      </c>
      <c r="V230" s="77">
        <v>3560235090.1535201</v>
      </c>
      <c r="W230" s="77">
        <v>4450293862.6919003</v>
      </c>
      <c r="X230" s="76">
        <v>6.2281714429999998E-3</v>
      </c>
      <c r="Y230" s="71">
        <v>0</v>
      </c>
      <c r="Z230" s="71">
        <v>1</v>
      </c>
      <c r="AA230" s="71">
        <v>0</v>
      </c>
      <c r="AB230" s="71">
        <v>0</v>
      </c>
      <c r="AC230" s="73">
        <v>0.5</v>
      </c>
      <c r="AD230" s="73">
        <v>0.5</v>
      </c>
      <c r="AE230" s="1" t="s">
        <v>1480</v>
      </c>
      <c r="AF230" s="1" t="s">
        <v>1450</v>
      </c>
      <c r="AG230" s="1" t="s">
        <v>1451</v>
      </c>
    </row>
    <row r="231" spans="1:33">
      <c r="A231" s="70">
        <v>45169</v>
      </c>
      <c r="B231" s="70">
        <v>45169</v>
      </c>
      <c r="C231" s="71">
        <v>990100</v>
      </c>
      <c r="D231" s="1" t="s">
        <v>2263</v>
      </c>
      <c r="E231" s="71">
        <v>1162001</v>
      </c>
      <c r="G231" s="1" t="s">
        <v>2264</v>
      </c>
      <c r="H231" s="72">
        <v>6487425</v>
      </c>
      <c r="I231" s="1" t="s">
        <v>2265</v>
      </c>
      <c r="J231" s="73">
        <v>0.75</v>
      </c>
      <c r="K231" s="73">
        <v>0.75</v>
      </c>
      <c r="L231" s="73">
        <v>0.75</v>
      </c>
      <c r="M231" s="1">
        <v>1</v>
      </c>
      <c r="N231" s="1" t="s">
        <v>1115</v>
      </c>
      <c r="O231" s="1" t="s">
        <v>1467</v>
      </c>
      <c r="P231" s="1">
        <v>20304010</v>
      </c>
      <c r="Q231" s="73">
        <v>172411186</v>
      </c>
      <c r="R231" s="74">
        <v>5578</v>
      </c>
      <c r="S231" s="1" t="s">
        <v>1479</v>
      </c>
      <c r="T231" s="75">
        <v>145.58500000000001</v>
      </c>
      <c r="U231" s="76">
        <v>4954371649.76474</v>
      </c>
      <c r="V231" s="77">
        <v>4954371649.76474</v>
      </c>
      <c r="W231" s="77">
        <v>6605828866.3529902</v>
      </c>
      <c r="X231" s="76">
        <v>8.6670332844999993E-3</v>
      </c>
      <c r="Y231" s="71">
        <v>0</v>
      </c>
      <c r="Z231" s="71">
        <v>1</v>
      </c>
      <c r="AA231" s="71">
        <v>0</v>
      </c>
      <c r="AB231" s="71">
        <v>0</v>
      </c>
      <c r="AC231" s="73">
        <v>0.65</v>
      </c>
      <c r="AD231" s="73">
        <v>0.35</v>
      </c>
      <c r="AE231" s="1" t="s">
        <v>1480</v>
      </c>
      <c r="AF231" s="1" t="s">
        <v>1450</v>
      </c>
      <c r="AG231" s="1" t="s">
        <v>1451</v>
      </c>
    </row>
    <row r="232" spans="1:33">
      <c r="A232" s="70">
        <v>45169</v>
      </c>
      <c r="B232" s="70">
        <v>45169</v>
      </c>
      <c r="C232" s="71">
        <v>990100</v>
      </c>
      <c r="D232" s="1" t="s">
        <v>2266</v>
      </c>
      <c r="E232" s="71">
        <v>1162101</v>
      </c>
      <c r="F232" s="1">
        <v>487836108</v>
      </c>
      <c r="G232" s="1" t="s">
        <v>2267</v>
      </c>
      <c r="H232" s="72">
        <v>2486813</v>
      </c>
      <c r="I232" s="1" t="s">
        <v>2268</v>
      </c>
      <c r="J232" s="73">
        <v>0.8</v>
      </c>
      <c r="K232" s="73">
        <v>0.8</v>
      </c>
      <c r="L232" s="73">
        <v>0.8</v>
      </c>
      <c r="M232" s="1">
        <v>1</v>
      </c>
      <c r="N232" s="1" t="s">
        <v>1375</v>
      </c>
      <c r="O232" s="1" t="s">
        <v>1499</v>
      </c>
      <c r="P232" s="1">
        <v>30202030</v>
      </c>
      <c r="Q232" s="73">
        <v>342668232</v>
      </c>
      <c r="R232" s="74">
        <v>61.02</v>
      </c>
      <c r="S232" s="1" t="s">
        <v>1448</v>
      </c>
      <c r="T232" s="75">
        <v>1</v>
      </c>
      <c r="U232" s="76">
        <v>16727692413.312</v>
      </c>
      <c r="V232" s="77">
        <v>16727692413.312</v>
      </c>
      <c r="W232" s="77">
        <v>20909615516.639999</v>
      </c>
      <c r="X232" s="76">
        <v>2.9262937294000001E-2</v>
      </c>
      <c r="Y232" s="71">
        <v>0</v>
      </c>
      <c r="Z232" s="71">
        <v>1</v>
      </c>
      <c r="AA232" s="71">
        <v>0</v>
      </c>
      <c r="AB232" s="71">
        <v>0</v>
      </c>
      <c r="AC232" s="73">
        <v>1</v>
      </c>
      <c r="AD232" s="73">
        <v>0</v>
      </c>
      <c r="AE232" s="1" t="s">
        <v>1449</v>
      </c>
      <c r="AF232" s="1" t="s">
        <v>1450</v>
      </c>
      <c r="AG232" s="1" t="s">
        <v>1451</v>
      </c>
    </row>
    <row r="233" spans="1:33">
      <c r="A233" s="70">
        <v>45169</v>
      </c>
      <c r="B233" s="70">
        <v>45169</v>
      </c>
      <c r="C233" s="71">
        <v>990100</v>
      </c>
      <c r="D233" s="1" t="s">
        <v>2269</v>
      </c>
      <c r="E233" s="71">
        <v>1162401</v>
      </c>
      <c r="G233" s="1" t="s">
        <v>2270</v>
      </c>
      <c r="H233" s="72" t="s">
        <v>2271</v>
      </c>
      <c r="I233" s="1" t="s">
        <v>2272</v>
      </c>
      <c r="J233" s="73">
        <v>0.8</v>
      </c>
      <c r="K233" s="73">
        <v>0.8</v>
      </c>
      <c r="L233" s="73">
        <v>0.8</v>
      </c>
      <c r="M233" s="1">
        <v>1</v>
      </c>
      <c r="N233" s="1" t="s">
        <v>1293</v>
      </c>
      <c r="O233" s="1" t="s">
        <v>1467</v>
      </c>
      <c r="P233" s="1">
        <v>20105010</v>
      </c>
      <c r="Q233" s="73">
        <v>1820557767</v>
      </c>
      <c r="R233" s="74">
        <v>6.94</v>
      </c>
      <c r="S233" s="1" t="s">
        <v>1834</v>
      </c>
      <c r="T233" s="75">
        <v>1.3505</v>
      </c>
      <c r="U233" s="76">
        <v>7484440371.9985199</v>
      </c>
      <c r="V233" s="77">
        <v>7484440371.9985199</v>
      </c>
      <c r="W233" s="77">
        <v>9355550464.9981499</v>
      </c>
      <c r="X233" s="76">
        <v>1.30930617251E-2</v>
      </c>
      <c r="Y233" s="71">
        <v>0</v>
      </c>
      <c r="Z233" s="71">
        <v>1</v>
      </c>
      <c r="AA233" s="71">
        <v>0</v>
      </c>
      <c r="AB233" s="71">
        <v>0</v>
      </c>
      <c r="AC233" s="73">
        <v>0</v>
      </c>
      <c r="AD233" s="73">
        <v>1</v>
      </c>
      <c r="AE233" s="1" t="s">
        <v>1835</v>
      </c>
      <c r="AF233" s="1" t="s">
        <v>1450</v>
      </c>
      <c r="AG233" s="1" t="s">
        <v>1451</v>
      </c>
    </row>
    <row r="234" spans="1:33">
      <c r="A234" s="70">
        <v>45169</v>
      </c>
      <c r="B234" s="70">
        <v>45169</v>
      </c>
      <c r="C234" s="71">
        <v>990100</v>
      </c>
      <c r="D234" s="1" t="s">
        <v>2273</v>
      </c>
      <c r="E234" s="71">
        <v>1162801</v>
      </c>
      <c r="G234" s="1" t="s">
        <v>2274</v>
      </c>
      <c r="H234" s="72">
        <v>4519579</v>
      </c>
      <c r="I234" s="1" t="s">
        <v>2275</v>
      </c>
      <c r="J234" s="73">
        <v>0.9</v>
      </c>
      <c r="K234" s="73">
        <v>0.9</v>
      </c>
      <c r="L234" s="73">
        <v>0.9</v>
      </c>
      <c r="M234" s="1">
        <v>1</v>
      </c>
      <c r="N234" s="1" t="s">
        <v>1105</v>
      </c>
      <c r="O234" s="1" t="s">
        <v>1499</v>
      </c>
      <c r="P234" s="1">
        <v>30202030</v>
      </c>
      <c r="Q234" s="73">
        <v>177074526</v>
      </c>
      <c r="R234" s="74">
        <v>86.14</v>
      </c>
      <c r="S234" s="1" t="s">
        <v>1456</v>
      </c>
      <c r="T234" s="75">
        <v>0.92136177270005104</v>
      </c>
      <c r="U234" s="76">
        <v>14899554235.2994</v>
      </c>
      <c r="V234" s="77">
        <v>14899554235.2994</v>
      </c>
      <c r="W234" s="77">
        <v>16555060261.4438</v>
      </c>
      <c r="X234" s="76">
        <v>2.60648456777E-2</v>
      </c>
      <c r="Y234" s="71">
        <v>1</v>
      </c>
      <c r="Z234" s="71">
        <v>0</v>
      </c>
      <c r="AA234" s="71">
        <v>0</v>
      </c>
      <c r="AB234" s="71">
        <v>0</v>
      </c>
      <c r="AC234" s="73">
        <v>0</v>
      </c>
      <c r="AD234" s="73">
        <v>1</v>
      </c>
      <c r="AE234" s="1" t="s">
        <v>1655</v>
      </c>
      <c r="AF234" s="1" t="s">
        <v>1450</v>
      </c>
      <c r="AG234" s="1" t="s">
        <v>1585</v>
      </c>
    </row>
    <row r="235" spans="1:33">
      <c r="A235" s="70">
        <v>45169</v>
      </c>
      <c r="B235" s="70">
        <v>45169</v>
      </c>
      <c r="C235" s="71">
        <v>990100</v>
      </c>
      <c r="D235" s="1" t="s">
        <v>2276</v>
      </c>
      <c r="E235" s="71">
        <v>1163101</v>
      </c>
      <c r="F235" s="1" t="s">
        <v>2277</v>
      </c>
      <c r="G235" s="1" t="s">
        <v>2278</v>
      </c>
      <c r="H235" s="72">
        <v>4490005</v>
      </c>
      <c r="I235" s="1" t="s">
        <v>2279</v>
      </c>
      <c r="J235" s="73">
        <v>1</v>
      </c>
      <c r="K235" s="73">
        <v>1</v>
      </c>
      <c r="L235" s="73">
        <v>1</v>
      </c>
      <c r="M235" s="1">
        <v>1</v>
      </c>
      <c r="N235" s="1" t="s">
        <v>1040</v>
      </c>
      <c r="O235" s="1" t="s">
        <v>1499</v>
      </c>
      <c r="P235" s="1">
        <v>30101030</v>
      </c>
      <c r="Q235" s="73">
        <v>273130980</v>
      </c>
      <c r="R235" s="74">
        <v>18.02</v>
      </c>
      <c r="S235" s="1" t="s">
        <v>1456</v>
      </c>
      <c r="T235" s="75">
        <v>0.92136177270005104</v>
      </c>
      <c r="U235" s="76">
        <v>5341897618.7568598</v>
      </c>
      <c r="V235" s="77">
        <v>5341897618.7568598</v>
      </c>
      <c r="W235" s="77">
        <v>7827503151.6288605</v>
      </c>
      <c r="X235" s="76">
        <v>9.3449599135999994E-3</v>
      </c>
      <c r="Y235" s="71">
        <v>0</v>
      </c>
      <c r="Z235" s="71">
        <v>1</v>
      </c>
      <c r="AA235" s="71">
        <v>0</v>
      </c>
      <c r="AB235" s="71">
        <v>0</v>
      </c>
      <c r="AC235" s="73">
        <v>1</v>
      </c>
      <c r="AD235" s="73">
        <v>0</v>
      </c>
      <c r="AE235" s="1" t="s">
        <v>2280</v>
      </c>
      <c r="AF235" s="1" t="s">
        <v>1450</v>
      </c>
      <c r="AG235" s="1" t="s">
        <v>1619</v>
      </c>
    </row>
    <row r="236" spans="1:33">
      <c r="A236" s="70">
        <v>45169</v>
      </c>
      <c r="B236" s="70">
        <v>45169</v>
      </c>
      <c r="C236" s="71">
        <v>990100</v>
      </c>
      <c r="D236" s="1" t="s">
        <v>2281</v>
      </c>
      <c r="E236" s="71">
        <v>1163301</v>
      </c>
      <c r="G236" s="1" t="s">
        <v>2282</v>
      </c>
      <c r="H236" s="72">
        <v>6490809</v>
      </c>
      <c r="I236" s="1" t="s">
        <v>2283</v>
      </c>
      <c r="J236" s="73">
        <v>0.7</v>
      </c>
      <c r="K236" s="73">
        <v>0.7</v>
      </c>
      <c r="L236" s="73">
        <v>0.7</v>
      </c>
      <c r="M236" s="1">
        <v>1</v>
      </c>
      <c r="N236" s="1" t="s">
        <v>1115</v>
      </c>
      <c r="O236" s="1" t="s">
        <v>1499</v>
      </c>
      <c r="P236" s="1">
        <v>30202030</v>
      </c>
      <c r="Q236" s="73">
        <v>193883202</v>
      </c>
      <c r="R236" s="74">
        <v>8426</v>
      </c>
      <c r="S236" s="1" t="s">
        <v>1479</v>
      </c>
      <c r="T236" s="75">
        <v>145.58500000000001</v>
      </c>
      <c r="U236" s="76">
        <v>7854943174.3407602</v>
      </c>
      <c r="V236" s="77">
        <v>7854943174.3407602</v>
      </c>
      <c r="W236" s="77">
        <v>11221347391.9154</v>
      </c>
      <c r="X236" s="76">
        <v>1.3741208522900001E-2</v>
      </c>
      <c r="Y236" s="71">
        <v>0</v>
      </c>
      <c r="Z236" s="71">
        <v>1</v>
      </c>
      <c r="AA236" s="71">
        <v>0</v>
      </c>
      <c r="AB236" s="71">
        <v>0</v>
      </c>
      <c r="AC236" s="73">
        <v>0</v>
      </c>
      <c r="AD236" s="73">
        <v>1</v>
      </c>
      <c r="AE236" s="1" t="s">
        <v>1480</v>
      </c>
      <c r="AF236" s="1" t="s">
        <v>1450</v>
      </c>
      <c r="AG236" s="1" t="s">
        <v>1451</v>
      </c>
    </row>
    <row r="237" spans="1:33">
      <c r="A237" s="70">
        <v>45169</v>
      </c>
      <c r="B237" s="70">
        <v>45169</v>
      </c>
      <c r="C237" s="71">
        <v>990100</v>
      </c>
      <c r="D237" s="1" t="s">
        <v>2284</v>
      </c>
      <c r="E237" s="71">
        <v>1163401</v>
      </c>
      <c r="F237" s="1">
        <v>494368103</v>
      </c>
      <c r="G237" s="1" t="s">
        <v>2285</v>
      </c>
      <c r="H237" s="72">
        <v>2491839</v>
      </c>
      <c r="I237" s="1" t="s">
        <v>2286</v>
      </c>
      <c r="J237" s="73">
        <v>1</v>
      </c>
      <c r="K237" s="73">
        <v>1</v>
      </c>
      <c r="L237" s="73">
        <v>1</v>
      </c>
      <c r="M237" s="1">
        <v>1</v>
      </c>
      <c r="N237" s="1" t="s">
        <v>1375</v>
      </c>
      <c r="O237" s="1" t="s">
        <v>1499</v>
      </c>
      <c r="P237" s="1">
        <v>30301010</v>
      </c>
      <c r="Q237" s="73">
        <v>337453754</v>
      </c>
      <c r="R237" s="74">
        <v>128.83000000000001</v>
      </c>
      <c r="S237" s="1" t="s">
        <v>1448</v>
      </c>
      <c r="T237" s="75">
        <v>1</v>
      </c>
      <c r="U237" s="76">
        <v>43474167127.82</v>
      </c>
      <c r="V237" s="77">
        <v>43474167127.82</v>
      </c>
      <c r="W237" s="77">
        <v>43474167127.82</v>
      </c>
      <c r="X237" s="76">
        <v>7.60524401775E-2</v>
      </c>
      <c r="Y237" s="71">
        <v>1</v>
      </c>
      <c r="Z237" s="71">
        <v>0</v>
      </c>
      <c r="AA237" s="71">
        <v>0</v>
      </c>
      <c r="AB237" s="71">
        <v>0</v>
      </c>
      <c r="AC237" s="73">
        <v>1</v>
      </c>
      <c r="AD237" s="73">
        <v>0</v>
      </c>
      <c r="AE237" s="1" t="s">
        <v>1449</v>
      </c>
      <c r="AF237" s="1" t="s">
        <v>1450</v>
      </c>
      <c r="AG237" s="1" t="s">
        <v>1451</v>
      </c>
    </row>
    <row r="238" spans="1:33">
      <c r="A238" s="70">
        <v>45169</v>
      </c>
      <c r="B238" s="70">
        <v>45169</v>
      </c>
      <c r="C238" s="71">
        <v>990100</v>
      </c>
      <c r="D238" s="1" t="s">
        <v>2287</v>
      </c>
      <c r="E238" s="71">
        <v>1163601</v>
      </c>
      <c r="G238" s="1" t="s">
        <v>2288</v>
      </c>
      <c r="H238" s="72">
        <v>3319521</v>
      </c>
      <c r="I238" s="1" t="s">
        <v>2289</v>
      </c>
      <c r="J238" s="73">
        <v>1</v>
      </c>
      <c r="K238" s="73">
        <v>1</v>
      </c>
      <c r="L238" s="73">
        <v>1</v>
      </c>
      <c r="M238" s="1">
        <v>1</v>
      </c>
      <c r="N238" s="1" t="s">
        <v>1369</v>
      </c>
      <c r="O238" s="1" t="s">
        <v>1455</v>
      </c>
      <c r="P238" s="1">
        <v>25504030</v>
      </c>
      <c r="Q238" s="73">
        <v>1938794863</v>
      </c>
      <c r="R238" s="74">
        <v>2.34</v>
      </c>
      <c r="S238" s="1" t="s">
        <v>1669</v>
      </c>
      <c r="T238" s="75">
        <v>0.78917255257862096</v>
      </c>
      <c r="U238" s="76">
        <v>5748780750.9220505</v>
      </c>
      <c r="V238" s="77">
        <v>5748780750.9220505</v>
      </c>
      <c r="W238" s="77">
        <v>5748780750.9220505</v>
      </c>
      <c r="X238" s="76">
        <v>1.0056749399399999E-2</v>
      </c>
      <c r="Y238" s="71">
        <v>0</v>
      </c>
      <c r="Z238" s="71">
        <v>1</v>
      </c>
      <c r="AA238" s="71">
        <v>0</v>
      </c>
      <c r="AB238" s="71">
        <v>0</v>
      </c>
      <c r="AC238" s="73">
        <v>1</v>
      </c>
      <c r="AD238" s="73">
        <v>0</v>
      </c>
      <c r="AE238" s="1" t="s">
        <v>1670</v>
      </c>
      <c r="AF238" s="1" t="s">
        <v>1450</v>
      </c>
      <c r="AG238" s="1" t="s">
        <v>1451</v>
      </c>
    </row>
    <row r="239" spans="1:33">
      <c r="A239" s="70">
        <v>45169</v>
      </c>
      <c r="B239" s="70">
        <v>45169</v>
      </c>
      <c r="C239" s="71">
        <v>990100</v>
      </c>
      <c r="D239" s="1" t="s">
        <v>2290</v>
      </c>
      <c r="E239" s="71">
        <v>1163801</v>
      </c>
      <c r="G239" s="1" t="s">
        <v>2291</v>
      </c>
      <c r="H239" s="72">
        <v>6492968</v>
      </c>
      <c r="I239" s="1" t="s">
        <v>2292</v>
      </c>
      <c r="J239" s="73">
        <v>0.95</v>
      </c>
      <c r="K239" s="73">
        <v>0.95</v>
      </c>
      <c r="L239" s="73">
        <v>0.95</v>
      </c>
      <c r="M239" s="1">
        <v>1</v>
      </c>
      <c r="N239" s="1" t="s">
        <v>1115</v>
      </c>
      <c r="O239" s="1" t="s">
        <v>1467</v>
      </c>
      <c r="P239" s="1">
        <v>20304010</v>
      </c>
      <c r="Q239" s="73">
        <v>190662062</v>
      </c>
      <c r="R239" s="74">
        <v>4609</v>
      </c>
      <c r="S239" s="1" t="s">
        <v>1479</v>
      </c>
      <c r="T239" s="75">
        <v>145.58500000000001</v>
      </c>
      <c r="U239" s="76">
        <v>5734267758.1488504</v>
      </c>
      <c r="V239" s="77">
        <v>5734267758.1488504</v>
      </c>
      <c r="W239" s="77">
        <v>6036071324.3672104</v>
      </c>
      <c r="X239" s="76">
        <v>1.00313607931E-2</v>
      </c>
      <c r="Y239" s="71">
        <v>0</v>
      </c>
      <c r="Z239" s="71">
        <v>1</v>
      </c>
      <c r="AA239" s="71">
        <v>0</v>
      </c>
      <c r="AB239" s="71">
        <v>0</v>
      </c>
      <c r="AC239" s="73">
        <v>1</v>
      </c>
      <c r="AD239" s="73">
        <v>0</v>
      </c>
      <c r="AE239" s="1" t="s">
        <v>1480</v>
      </c>
      <c r="AF239" s="1" t="s">
        <v>1450</v>
      </c>
      <c r="AG239" s="1" t="s">
        <v>1451</v>
      </c>
    </row>
    <row r="240" spans="1:33">
      <c r="A240" s="70">
        <v>45169</v>
      </c>
      <c r="B240" s="70">
        <v>45169</v>
      </c>
      <c r="C240" s="71">
        <v>990100</v>
      </c>
      <c r="D240" s="1" t="s">
        <v>2293</v>
      </c>
      <c r="E240" s="71">
        <v>1164201</v>
      </c>
      <c r="F240" s="1">
        <v>497350108</v>
      </c>
      <c r="G240" s="1" t="s">
        <v>2294</v>
      </c>
      <c r="H240" s="72">
        <v>6493745</v>
      </c>
      <c r="I240" s="1" t="s">
        <v>2295</v>
      </c>
      <c r="J240" s="73">
        <v>0.85</v>
      </c>
      <c r="K240" s="73">
        <v>0.85</v>
      </c>
      <c r="L240" s="73">
        <v>0.85</v>
      </c>
      <c r="M240" s="1">
        <v>1</v>
      </c>
      <c r="N240" s="1" t="s">
        <v>1115</v>
      </c>
      <c r="O240" s="1" t="s">
        <v>1499</v>
      </c>
      <c r="P240" s="1">
        <v>30201010</v>
      </c>
      <c r="Q240" s="73">
        <v>914000000</v>
      </c>
      <c r="R240" s="74">
        <v>2046</v>
      </c>
      <c r="S240" s="1" t="s">
        <v>1479</v>
      </c>
      <c r="T240" s="75">
        <v>145.58500000000001</v>
      </c>
      <c r="U240" s="76">
        <v>10918277295.051001</v>
      </c>
      <c r="V240" s="77">
        <v>10918277295.051001</v>
      </c>
      <c r="W240" s="77">
        <v>12845032111.824699</v>
      </c>
      <c r="X240" s="76">
        <v>1.9100115900600002E-2</v>
      </c>
      <c r="Y240" s="71">
        <v>1</v>
      </c>
      <c r="Z240" s="71">
        <v>0</v>
      </c>
      <c r="AA240" s="71">
        <v>0</v>
      </c>
      <c r="AB240" s="71">
        <v>0</v>
      </c>
      <c r="AC240" s="73">
        <v>0</v>
      </c>
      <c r="AD240" s="73">
        <v>1</v>
      </c>
      <c r="AE240" s="1" t="s">
        <v>1480</v>
      </c>
      <c r="AF240" s="1" t="s">
        <v>1450</v>
      </c>
      <c r="AG240" s="1" t="s">
        <v>1451</v>
      </c>
    </row>
    <row r="241" spans="1:33">
      <c r="A241" s="70">
        <v>45169</v>
      </c>
      <c r="B241" s="70">
        <v>45169</v>
      </c>
      <c r="C241" s="71">
        <v>990100</v>
      </c>
      <c r="D241" s="1" t="s">
        <v>2296</v>
      </c>
      <c r="E241" s="71">
        <v>1166001</v>
      </c>
      <c r="G241" s="1" t="s">
        <v>2297</v>
      </c>
      <c r="H241" s="72">
        <v>6496584</v>
      </c>
      <c r="I241" s="1" t="s">
        <v>2298</v>
      </c>
      <c r="J241" s="73">
        <v>0.95</v>
      </c>
      <c r="K241" s="73">
        <v>0.95</v>
      </c>
      <c r="L241" s="73">
        <v>0.95</v>
      </c>
      <c r="M241" s="1">
        <v>1</v>
      </c>
      <c r="N241" s="1" t="s">
        <v>1115</v>
      </c>
      <c r="O241" s="1" t="s">
        <v>1467</v>
      </c>
      <c r="P241" s="1">
        <v>20106010</v>
      </c>
      <c r="Q241" s="73">
        <v>973450930</v>
      </c>
      <c r="R241" s="74">
        <v>4150</v>
      </c>
      <c r="S241" s="1" t="s">
        <v>1479</v>
      </c>
      <c r="T241" s="75">
        <v>145.58500000000001</v>
      </c>
      <c r="U241" s="76">
        <v>26361440337.431702</v>
      </c>
      <c r="V241" s="77">
        <v>26361440337.431702</v>
      </c>
      <c r="W241" s="77">
        <v>27748884565.717602</v>
      </c>
      <c r="X241" s="76">
        <v>4.6115934972599998E-2</v>
      </c>
      <c r="Y241" s="71">
        <v>1</v>
      </c>
      <c r="Z241" s="71">
        <v>0</v>
      </c>
      <c r="AA241" s="71">
        <v>0</v>
      </c>
      <c r="AB241" s="71">
        <v>0</v>
      </c>
      <c r="AC241" s="73">
        <v>1</v>
      </c>
      <c r="AD241" s="73">
        <v>0</v>
      </c>
      <c r="AE241" s="1" t="s">
        <v>1480</v>
      </c>
      <c r="AF241" s="1" t="s">
        <v>1450</v>
      </c>
      <c r="AG241" s="1" t="s">
        <v>1451</v>
      </c>
    </row>
    <row r="242" spans="1:33">
      <c r="A242" s="70">
        <v>45169</v>
      </c>
      <c r="B242" s="70">
        <v>45169</v>
      </c>
      <c r="C242" s="71">
        <v>990100</v>
      </c>
      <c r="D242" s="1" t="s">
        <v>2299</v>
      </c>
      <c r="E242" s="71">
        <v>1166301</v>
      </c>
      <c r="G242" s="1" t="s">
        <v>2300</v>
      </c>
      <c r="H242" s="72" t="s">
        <v>2301</v>
      </c>
      <c r="I242" s="1" t="s">
        <v>2302</v>
      </c>
      <c r="J242" s="73">
        <v>0.75</v>
      </c>
      <c r="K242" s="73">
        <v>0.75</v>
      </c>
      <c r="L242" s="73">
        <v>0.75</v>
      </c>
      <c r="M242" s="1">
        <v>1</v>
      </c>
      <c r="N242" s="1" t="s">
        <v>1040</v>
      </c>
      <c r="O242" s="1" t="s">
        <v>1467</v>
      </c>
      <c r="P242" s="1">
        <v>20106020</v>
      </c>
      <c r="Q242" s="73">
        <v>453187148</v>
      </c>
      <c r="R242" s="74">
        <v>42</v>
      </c>
      <c r="S242" s="1" t="s">
        <v>1456</v>
      </c>
      <c r="T242" s="75">
        <v>0.92136177270005104</v>
      </c>
      <c r="U242" s="76">
        <v>15493800139.0767</v>
      </c>
      <c r="V242" s="77">
        <v>15493800139.0767</v>
      </c>
      <c r="W242" s="77">
        <v>24132319003.035599</v>
      </c>
      <c r="X242" s="76">
        <v>2.71044021323E-2</v>
      </c>
      <c r="Y242" s="71">
        <v>1</v>
      </c>
      <c r="Z242" s="71">
        <v>0</v>
      </c>
      <c r="AA242" s="71">
        <v>0</v>
      </c>
      <c r="AB242" s="71">
        <v>0</v>
      </c>
      <c r="AC242" s="73">
        <v>0.35</v>
      </c>
      <c r="AD242" s="73">
        <v>0.65</v>
      </c>
      <c r="AE242" s="1" t="s">
        <v>2280</v>
      </c>
      <c r="AF242" s="1" t="s">
        <v>1450</v>
      </c>
      <c r="AG242" s="1" t="s">
        <v>1619</v>
      </c>
    </row>
    <row r="243" spans="1:33">
      <c r="A243" s="70">
        <v>45169</v>
      </c>
      <c r="B243" s="70">
        <v>45169</v>
      </c>
      <c r="C243" s="71">
        <v>990100</v>
      </c>
      <c r="D243" s="1" t="s">
        <v>2303</v>
      </c>
      <c r="E243" s="71">
        <v>1167101</v>
      </c>
      <c r="G243" s="1" t="s">
        <v>2304</v>
      </c>
      <c r="H243" s="72">
        <v>4497749</v>
      </c>
      <c r="I243" s="1" t="s">
        <v>2305</v>
      </c>
      <c r="J243" s="73">
        <v>0.6</v>
      </c>
      <c r="K243" s="73">
        <v>0.6</v>
      </c>
      <c r="L243" s="73">
        <v>0.6</v>
      </c>
      <c r="M243" s="1">
        <v>1</v>
      </c>
      <c r="N243" s="1" t="s">
        <v>925</v>
      </c>
      <c r="O243" s="1" t="s">
        <v>1484</v>
      </c>
      <c r="P243" s="1">
        <v>40101010</v>
      </c>
      <c r="Q243" s="73">
        <v>417169414</v>
      </c>
      <c r="R243" s="74">
        <v>60.56</v>
      </c>
      <c r="S243" s="1" t="s">
        <v>1456</v>
      </c>
      <c r="T243" s="75">
        <v>0.92136177270005104</v>
      </c>
      <c r="U243" s="76">
        <v>16452025986.147301</v>
      </c>
      <c r="V243" s="77">
        <v>16452025986.147301</v>
      </c>
      <c r="W243" s="77">
        <v>27420043310.245499</v>
      </c>
      <c r="X243" s="76">
        <v>2.87806944854E-2</v>
      </c>
      <c r="Y243" s="71">
        <v>1</v>
      </c>
      <c r="Z243" s="71">
        <v>0</v>
      </c>
      <c r="AA243" s="71">
        <v>0</v>
      </c>
      <c r="AB243" s="71">
        <v>0</v>
      </c>
      <c r="AC243" s="73">
        <v>1</v>
      </c>
      <c r="AD243" s="73">
        <v>0</v>
      </c>
      <c r="AE243" s="1" t="s">
        <v>1463</v>
      </c>
      <c r="AF243" s="1" t="s">
        <v>1450</v>
      </c>
      <c r="AG243" s="1" t="s">
        <v>1451</v>
      </c>
    </row>
    <row r="244" spans="1:33">
      <c r="A244" s="70">
        <v>45169</v>
      </c>
      <c r="B244" s="70">
        <v>45169</v>
      </c>
      <c r="C244" s="71">
        <v>990100</v>
      </c>
      <c r="D244" s="1" t="s">
        <v>2306</v>
      </c>
      <c r="E244" s="71">
        <v>1167201</v>
      </c>
      <c r="F244" s="1">
        <v>501044101</v>
      </c>
      <c r="G244" s="1" t="s">
        <v>2307</v>
      </c>
      <c r="H244" s="72">
        <v>2497406</v>
      </c>
      <c r="I244" s="1" t="s">
        <v>2308</v>
      </c>
      <c r="J244" s="73">
        <v>0.95</v>
      </c>
      <c r="K244" s="73">
        <v>0.95</v>
      </c>
      <c r="L244" s="73">
        <v>0.95</v>
      </c>
      <c r="M244" s="1">
        <v>1</v>
      </c>
      <c r="N244" s="1" t="s">
        <v>1375</v>
      </c>
      <c r="O244" s="1" t="s">
        <v>1499</v>
      </c>
      <c r="P244" s="1">
        <v>30101030</v>
      </c>
      <c r="Q244" s="73">
        <v>717467532</v>
      </c>
      <c r="R244" s="74">
        <v>46.39</v>
      </c>
      <c r="S244" s="1" t="s">
        <v>1448</v>
      </c>
      <c r="T244" s="75">
        <v>1</v>
      </c>
      <c r="U244" s="76">
        <v>31619152869.006001</v>
      </c>
      <c r="V244" s="77">
        <v>31619152869.006001</v>
      </c>
      <c r="W244" s="77">
        <v>33283318809.48</v>
      </c>
      <c r="X244" s="76">
        <v>5.5313623949699998E-2</v>
      </c>
      <c r="Y244" s="71">
        <v>1</v>
      </c>
      <c r="Z244" s="71">
        <v>0</v>
      </c>
      <c r="AA244" s="71">
        <v>0</v>
      </c>
      <c r="AB244" s="71">
        <v>0</v>
      </c>
      <c r="AC244" s="73">
        <v>1</v>
      </c>
      <c r="AD244" s="73">
        <v>0</v>
      </c>
      <c r="AE244" s="1" t="s">
        <v>1449</v>
      </c>
      <c r="AF244" s="1" t="s">
        <v>1450</v>
      </c>
      <c r="AG244" s="1" t="s">
        <v>1451</v>
      </c>
    </row>
    <row r="245" spans="1:33">
      <c r="A245" s="70">
        <v>45169</v>
      </c>
      <c r="B245" s="70">
        <v>45169</v>
      </c>
      <c r="C245" s="71">
        <v>990100</v>
      </c>
      <c r="D245" s="1" t="s">
        <v>2312</v>
      </c>
      <c r="E245" s="71">
        <v>1167901</v>
      </c>
      <c r="G245" s="1" t="s">
        <v>2313</v>
      </c>
      <c r="H245" s="72">
        <v>6497509</v>
      </c>
      <c r="I245" s="1" t="s">
        <v>2314</v>
      </c>
      <c r="J245" s="73">
        <v>0.85</v>
      </c>
      <c r="K245" s="73">
        <v>0.85</v>
      </c>
      <c r="L245" s="73">
        <v>0.85</v>
      </c>
      <c r="M245" s="1">
        <v>1</v>
      </c>
      <c r="N245" s="1" t="s">
        <v>1115</v>
      </c>
      <c r="O245" s="1" t="s">
        <v>1467</v>
      </c>
      <c r="P245" s="1">
        <v>20106015</v>
      </c>
      <c r="Q245" s="73">
        <v>1191006846</v>
      </c>
      <c r="R245" s="74">
        <v>2335</v>
      </c>
      <c r="S245" s="1" t="s">
        <v>1479</v>
      </c>
      <c r="T245" s="75">
        <v>145.58500000000001</v>
      </c>
      <c r="U245" s="76">
        <v>16236912028.014601</v>
      </c>
      <c r="V245" s="77">
        <v>16236912028.014601</v>
      </c>
      <c r="W245" s="77">
        <v>19102249444.723</v>
      </c>
      <c r="X245" s="76">
        <v>2.8404380400200002E-2</v>
      </c>
      <c r="Y245" s="71">
        <v>1</v>
      </c>
      <c r="Z245" s="71">
        <v>0</v>
      </c>
      <c r="AA245" s="71">
        <v>0</v>
      </c>
      <c r="AB245" s="71">
        <v>0</v>
      </c>
      <c r="AC245" s="73">
        <v>0.65</v>
      </c>
      <c r="AD245" s="73">
        <v>0.35</v>
      </c>
      <c r="AE245" s="1" t="s">
        <v>1480</v>
      </c>
      <c r="AF245" s="1" t="s">
        <v>1450</v>
      </c>
      <c r="AG245" s="1" t="s">
        <v>1451</v>
      </c>
    </row>
    <row r="246" spans="1:33">
      <c r="A246" s="70">
        <v>45169</v>
      </c>
      <c r="B246" s="70">
        <v>45169</v>
      </c>
      <c r="C246" s="71">
        <v>990100</v>
      </c>
      <c r="D246" s="1" t="s">
        <v>2315</v>
      </c>
      <c r="E246" s="71">
        <v>1169401</v>
      </c>
      <c r="G246" s="1" t="s">
        <v>2316</v>
      </c>
      <c r="H246" s="72">
        <v>6499260</v>
      </c>
      <c r="I246" s="1" t="s">
        <v>2317</v>
      </c>
      <c r="J246" s="73">
        <v>0.85</v>
      </c>
      <c r="K246" s="73">
        <v>0.85</v>
      </c>
      <c r="L246" s="73">
        <v>0.85</v>
      </c>
      <c r="M246" s="1">
        <v>1</v>
      </c>
      <c r="N246" s="1" t="s">
        <v>1115</v>
      </c>
      <c r="O246" s="1" t="s">
        <v>1474</v>
      </c>
      <c r="P246" s="1">
        <v>45203015</v>
      </c>
      <c r="Q246" s="73">
        <v>377618580</v>
      </c>
      <c r="R246" s="74">
        <v>7478</v>
      </c>
      <c r="S246" s="1" t="s">
        <v>1479</v>
      </c>
      <c r="T246" s="75">
        <v>145.58500000000001</v>
      </c>
      <c r="U246" s="76">
        <v>16486979977.703699</v>
      </c>
      <c r="V246" s="77">
        <v>16486979977.703699</v>
      </c>
      <c r="W246" s="77">
        <v>19396447032.592602</v>
      </c>
      <c r="X246" s="76">
        <v>2.8841841978899999E-2</v>
      </c>
      <c r="Y246" s="71">
        <v>1</v>
      </c>
      <c r="Z246" s="71">
        <v>0</v>
      </c>
      <c r="AA246" s="71">
        <v>0</v>
      </c>
      <c r="AB246" s="71">
        <v>0</v>
      </c>
      <c r="AC246" s="73">
        <v>1</v>
      </c>
      <c r="AD246" s="73">
        <v>0</v>
      </c>
      <c r="AE246" s="1" t="s">
        <v>1480</v>
      </c>
      <c r="AF246" s="1" t="s">
        <v>1450</v>
      </c>
      <c r="AG246" s="1" t="s">
        <v>1451</v>
      </c>
    </row>
    <row r="247" spans="1:33">
      <c r="A247" s="70">
        <v>45169</v>
      </c>
      <c r="B247" s="70">
        <v>45169</v>
      </c>
      <c r="C247" s="71">
        <v>990100</v>
      </c>
      <c r="D247" s="1" t="s">
        <v>2318</v>
      </c>
      <c r="E247" s="71">
        <v>1169801</v>
      </c>
      <c r="G247" s="1" t="s">
        <v>2319</v>
      </c>
      <c r="H247" s="72">
        <v>6499550</v>
      </c>
      <c r="I247" s="1" t="s">
        <v>2320</v>
      </c>
      <c r="J247" s="73">
        <v>0.5</v>
      </c>
      <c r="K247" s="73">
        <v>0.5</v>
      </c>
      <c r="L247" s="73">
        <v>0.5</v>
      </c>
      <c r="M247" s="1">
        <v>1</v>
      </c>
      <c r="N247" s="1" t="s">
        <v>1115</v>
      </c>
      <c r="O247" s="1" t="s">
        <v>1447</v>
      </c>
      <c r="P247" s="1">
        <v>35202010</v>
      </c>
      <c r="Q247" s="73">
        <v>540000000</v>
      </c>
      <c r="R247" s="74">
        <v>2670.5</v>
      </c>
      <c r="S247" s="1" t="s">
        <v>1479</v>
      </c>
      <c r="T247" s="75">
        <v>145.58500000000001</v>
      </c>
      <c r="U247" s="76">
        <v>4952673695.7791004</v>
      </c>
      <c r="V247" s="77">
        <v>4952673695.7791004</v>
      </c>
      <c r="W247" s="77">
        <v>9905347391.5582008</v>
      </c>
      <c r="X247" s="76">
        <v>8.6640629332999999E-3</v>
      </c>
      <c r="Y247" s="71">
        <v>0</v>
      </c>
      <c r="Z247" s="71">
        <v>1</v>
      </c>
      <c r="AA247" s="71">
        <v>0</v>
      </c>
      <c r="AB247" s="71">
        <v>0</v>
      </c>
      <c r="AC247" s="73">
        <v>0</v>
      </c>
      <c r="AD247" s="73">
        <v>1</v>
      </c>
      <c r="AE247" s="1" t="s">
        <v>1480</v>
      </c>
      <c r="AF247" s="1" t="s">
        <v>1450</v>
      </c>
      <c r="AG247" s="1" t="s">
        <v>1451</v>
      </c>
    </row>
    <row r="248" spans="1:33">
      <c r="A248" s="70">
        <v>45169</v>
      </c>
      <c r="B248" s="70">
        <v>45169</v>
      </c>
      <c r="C248" s="71">
        <v>990100</v>
      </c>
      <c r="D248" s="1" t="s">
        <v>2321</v>
      </c>
      <c r="E248" s="71">
        <v>1171801</v>
      </c>
      <c r="G248" s="1" t="s">
        <v>2322</v>
      </c>
      <c r="H248" s="72" t="s">
        <v>2323</v>
      </c>
      <c r="I248" s="1" t="s">
        <v>2324</v>
      </c>
      <c r="J248" s="73">
        <v>0.95</v>
      </c>
      <c r="K248" s="73">
        <v>0.95</v>
      </c>
      <c r="L248" s="73">
        <v>0.95</v>
      </c>
      <c r="M248" s="1">
        <v>1</v>
      </c>
      <c r="N248" s="1" t="s">
        <v>1369</v>
      </c>
      <c r="O248" s="1" t="s">
        <v>1564</v>
      </c>
      <c r="P248" s="1">
        <v>60101010</v>
      </c>
      <c r="Q248" s="73">
        <v>741542040</v>
      </c>
      <c r="R248" s="74">
        <v>6.0259999999999998</v>
      </c>
      <c r="S248" s="1" t="s">
        <v>1669</v>
      </c>
      <c r="T248" s="75">
        <v>0.78917255257862096</v>
      </c>
      <c r="U248" s="76">
        <v>5379185708.5210505</v>
      </c>
      <c r="V248" s="77">
        <v>5379185708.5210505</v>
      </c>
      <c r="W248" s="77">
        <v>5662300745.8116398</v>
      </c>
      <c r="X248" s="76">
        <v>9.4101906104000002E-3</v>
      </c>
      <c r="Y248" s="71">
        <v>0</v>
      </c>
      <c r="Z248" s="71">
        <v>1</v>
      </c>
      <c r="AA248" s="71">
        <v>0</v>
      </c>
      <c r="AB248" s="71">
        <v>0</v>
      </c>
      <c r="AC248" s="73">
        <v>1</v>
      </c>
      <c r="AD248" s="73">
        <v>0</v>
      </c>
      <c r="AE248" s="1" t="s">
        <v>1670</v>
      </c>
      <c r="AF248" s="1" t="s">
        <v>1450</v>
      </c>
      <c r="AG248" s="1" t="s">
        <v>1451</v>
      </c>
    </row>
    <row r="249" spans="1:33">
      <c r="A249" s="70">
        <v>45169</v>
      </c>
      <c r="B249" s="70">
        <v>45169</v>
      </c>
      <c r="C249" s="71">
        <v>990100</v>
      </c>
      <c r="D249" s="1" t="s">
        <v>2325</v>
      </c>
      <c r="E249" s="71">
        <v>1173101</v>
      </c>
      <c r="G249" s="1" t="s">
        <v>2326</v>
      </c>
      <c r="H249" s="72">
        <v>560399</v>
      </c>
      <c r="I249" s="1" t="s">
        <v>2327</v>
      </c>
      <c r="J249" s="73">
        <v>1</v>
      </c>
      <c r="K249" s="73">
        <v>1</v>
      </c>
      <c r="L249" s="73">
        <v>1</v>
      </c>
      <c r="M249" s="1">
        <v>1</v>
      </c>
      <c r="N249" s="1" t="s">
        <v>1369</v>
      </c>
      <c r="O249" s="1" t="s">
        <v>1484</v>
      </c>
      <c r="P249" s="1">
        <v>40301020</v>
      </c>
      <c r="Q249" s="73">
        <v>5973315397</v>
      </c>
      <c r="R249" s="74">
        <v>2.1869999999999998</v>
      </c>
      <c r="S249" s="1" t="s">
        <v>1669</v>
      </c>
      <c r="T249" s="75">
        <v>0.78917255257862096</v>
      </c>
      <c r="U249" s="76">
        <v>16553592405.809799</v>
      </c>
      <c r="V249" s="77">
        <v>16553592405.809799</v>
      </c>
      <c r="W249" s="77">
        <v>16553592405.809799</v>
      </c>
      <c r="X249" s="76">
        <v>2.8958371818000001E-2</v>
      </c>
      <c r="Y249" s="71">
        <v>1</v>
      </c>
      <c r="Z249" s="71">
        <v>0</v>
      </c>
      <c r="AA249" s="71">
        <v>0</v>
      </c>
      <c r="AB249" s="71">
        <v>0</v>
      </c>
      <c r="AC249" s="73">
        <v>1</v>
      </c>
      <c r="AD249" s="73">
        <v>0</v>
      </c>
      <c r="AE249" s="1" t="s">
        <v>1670</v>
      </c>
      <c r="AF249" s="1" t="s">
        <v>1450</v>
      </c>
      <c r="AG249" s="1" t="s">
        <v>1451</v>
      </c>
    </row>
    <row r="250" spans="1:33">
      <c r="A250" s="70">
        <v>45169</v>
      </c>
      <c r="B250" s="70">
        <v>45169</v>
      </c>
      <c r="C250" s="71">
        <v>990100</v>
      </c>
      <c r="D250" s="1" t="s">
        <v>2328</v>
      </c>
      <c r="E250" s="71">
        <v>1173202</v>
      </c>
      <c r="G250" s="1" t="s">
        <v>2329</v>
      </c>
      <c r="H250" s="72" t="s">
        <v>2330</v>
      </c>
      <c r="I250" s="1" t="s">
        <v>2331</v>
      </c>
      <c r="J250" s="73">
        <v>1</v>
      </c>
      <c r="K250" s="73">
        <v>1</v>
      </c>
      <c r="L250" s="73">
        <v>1</v>
      </c>
      <c r="M250" s="1">
        <v>1</v>
      </c>
      <c r="N250" s="1" t="s">
        <v>1042</v>
      </c>
      <c r="O250" s="1" t="s">
        <v>1467</v>
      </c>
      <c r="P250" s="1">
        <v>20104010</v>
      </c>
      <c r="Q250" s="73">
        <v>266817746</v>
      </c>
      <c r="R250" s="74">
        <v>91.1</v>
      </c>
      <c r="S250" s="1" t="s">
        <v>1456</v>
      </c>
      <c r="T250" s="75">
        <v>0.92136177270005104</v>
      </c>
      <c r="U250" s="76">
        <v>26381707360.582199</v>
      </c>
      <c r="V250" s="77">
        <v>26381707360.582199</v>
      </c>
      <c r="W250" s="77">
        <v>26381707360.582199</v>
      </c>
      <c r="X250" s="76">
        <v>4.6151389511900003E-2</v>
      </c>
      <c r="Y250" s="71">
        <v>1</v>
      </c>
      <c r="Z250" s="71">
        <v>0</v>
      </c>
      <c r="AA250" s="71">
        <v>0</v>
      </c>
      <c r="AB250" s="71">
        <v>0</v>
      </c>
      <c r="AC250" s="73">
        <v>0</v>
      </c>
      <c r="AD250" s="73">
        <v>1</v>
      </c>
      <c r="AE250" s="1" t="s">
        <v>1457</v>
      </c>
      <c r="AF250" s="1" t="s">
        <v>1450</v>
      </c>
      <c r="AG250" s="1" t="s">
        <v>1451</v>
      </c>
    </row>
    <row r="251" spans="1:33">
      <c r="A251" s="70">
        <v>45169</v>
      </c>
      <c r="B251" s="70">
        <v>45169</v>
      </c>
      <c r="C251" s="71">
        <v>990100</v>
      </c>
      <c r="D251" s="1" t="s">
        <v>2332</v>
      </c>
      <c r="E251" s="71">
        <v>1173701</v>
      </c>
      <c r="G251" s="1" t="s">
        <v>2333</v>
      </c>
      <c r="H251" s="72">
        <v>6512004</v>
      </c>
      <c r="I251" s="1" t="s">
        <v>2334</v>
      </c>
      <c r="J251" s="73">
        <v>1</v>
      </c>
      <c r="K251" s="73">
        <v>1</v>
      </c>
      <c r="L251" s="73">
        <v>1</v>
      </c>
      <c r="M251" s="1">
        <v>1</v>
      </c>
      <c r="N251" s="1" t="s">
        <v>908</v>
      </c>
      <c r="O251" s="1" t="s">
        <v>1564</v>
      </c>
      <c r="P251" s="1">
        <v>60201010</v>
      </c>
      <c r="Q251" s="73">
        <v>689322065</v>
      </c>
      <c r="R251" s="74">
        <v>7.81</v>
      </c>
      <c r="S251" s="1" t="s">
        <v>1578</v>
      </c>
      <c r="T251" s="75">
        <v>1.54404385084536</v>
      </c>
      <c r="U251" s="76">
        <v>3486691990.4525199</v>
      </c>
      <c r="V251" s="77">
        <v>3486691990.4525199</v>
      </c>
      <c r="W251" s="77">
        <v>3486691990.4525199</v>
      </c>
      <c r="X251" s="76">
        <v>6.0995172889999998E-3</v>
      </c>
      <c r="Y251" s="71">
        <v>0</v>
      </c>
      <c r="Z251" s="71">
        <v>1</v>
      </c>
      <c r="AA251" s="71">
        <v>0</v>
      </c>
      <c r="AB251" s="71">
        <v>0</v>
      </c>
      <c r="AC251" s="73">
        <v>1</v>
      </c>
      <c r="AD251" s="73">
        <v>0</v>
      </c>
      <c r="AE251" s="1" t="s">
        <v>1579</v>
      </c>
      <c r="AF251" s="1" t="s">
        <v>2066</v>
      </c>
      <c r="AG251" s="1" t="s">
        <v>1451</v>
      </c>
    </row>
    <row r="252" spans="1:33">
      <c r="A252" s="70">
        <v>45169</v>
      </c>
      <c r="B252" s="70">
        <v>45169</v>
      </c>
      <c r="C252" s="71">
        <v>990100</v>
      </c>
      <c r="D252" s="1" t="s">
        <v>2335</v>
      </c>
      <c r="E252" s="71">
        <v>1174701</v>
      </c>
      <c r="F252" s="1">
        <v>532457108</v>
      </c>
      <c r="G252" s="1" t="s">
        <v>2336</v>
      </c>
      <c r="H252" s="72">
        <v>2516152</v>
      </c>
      <c r="I252" s="1" t="s">
        <v>2337</v>
      </c>
      <c r="J252" s="73">
        <v>0.85</v>
      </c>
      <c r="K252" s="73">
        <v>0.85</v>
      </c>
      <c r="L252" s="73">
        <v>0.85</v>
      </c>
      <c r="M252" s="1">
        <v>1</v>
      </c>
      <c r="N252" s="1" t="s">
        <v>1375</v>
      </c>
      <c r="O252" s="1" t="s">
        <v>1447</v>
      </c>
      <c r="P252" s="1">
        <v>35202010</v>
      </c>
      <c r="Q252" s="73">
        <v>950296153</v>
      </c>
      <c r="R252" s="74">
        <v>554.20000000000005</v>
      </c>
      <c r="S252" s="1" t="s">
        <v>1448</v>
      </c>
      <c r="T252" s="75">
        <v>1</v>
      </c>
      <c r="U252" s="76">
        <v>447656008793.71002</v>
      </c>
      <c r="V252" s="77">
        <v>447656008793.71002</v>
      </c>
      <c r="W252" s="77">
        <v>526654127992.59998</v>
      </c>
      <c r="X252" s="76">
        <v>0.78311636721650002</v>
      </c>
      <c r="Y252" s="71">
        <v>1</v>
      </c>
      <c r="Z252" s="71">
        <v>0</v>
      </c>
      <c r="AA252" s="71">
        <v>0</v>
      </c>
      <c r="AB252" s="71">
        <v>0</v>
      </c>
      <c r="AC252" s="73">
        <v>0</v>
      </c>
      <c r="AD252" s="73">
        <v>1</v>
      </c>
      <c r="AE252" s="1" t="s">
        <v>1449</v>
      </c>
      <c r="AF252" s="1" t="s">
        <v>1450</v>
      </c>
      <c r="AG252" s="1" t="s">
        <v>1451</v>
      </c>
    </row>
    <row r="253" spans="1:33">
      <c r="A253" s="70">
        <v>45169</v>
      </c>
      <c r="B253" s="70">
        <v>45169</v>
      </c>
      <c r="C253" s="71">
        <v>990100</v>
      </c>
      <c r="D253" s="1" t="s">
        <v>2338</v>
      </c>
      <c r="E253" s="71">
        <v>1174801</v>
      </c>
      <c r="F253" s="1">
        <v>70830104</v>
      </c>
      <c r="G253" s="1" t="s">
        <v>2339</v>
      </c>
      <c r="H253" s="72" t="s">
        <v>2340</v>
      </c>
      <c r="I253" s="1" t="s">
        <v>2341</v>
      </c>
      <c r="J253" s="73">
        <v>0.95</v>
      </c>
      <c r="K253" s="73">
        <v>0.95</v>
      </c>
      <c r="L253" s="73">
        <v>0.95</v>
      </c>
      <c r="M253" s="1">
        <v>1</v>
      </c>
      <c r="N253" s="1" t="s">
        <v>1375</v>
      </c>
      <c r="O253" s="1" t="s">
        <v>1455</v>
      </c>
      <c r="P253" s="1">
        <v>25504040</v>
      </c>
      <c r="Q253" s="73">
        <v>228766151</v>
      </c>
      <c r="R253" s="74">
        <v>36.869999999999997</v>
      </c>
      <c r="S253" s="1" t="s">
        <v>1448</v>
      </c>
      <c r="T253" s="75">
        <v>1</v>
      </c>
      <c r="U253" s="76">
        <v>8012877588.0015001</v>
      </c>
      <c r="V253" s="77">
        <v>8012877588.0015001</v>
      </c>
      <c r="W253" s="77">
        <v>8434607987.3699999</v>
      </c>
      <c r="X253" s="76">
        <v>1.40174943805E-2</v>
      </c>
      <c r="Y253" s="71">
        <v>0</v>
      </c>
      <c r="Z253" s="71">
        <v>1</v>
      </c>
      <c r="AA253" s="71">
        <v>0</v>
      </c>
      <c r="AB253" s="71">
        <v>0</v>
      </c>
      <c r="AC253" s="73">
        <v>1</v>
      </c>
      <c r="AD253" s="73">
        <v>0</v>
      </c>
      <c r="AE253" s="1" t="s">
        <v>1449</v>
      </c>
      <c r="AF253" s="1" t="s">
        <v>1450</v>
      </c>
      <c r="AG253" s="1" t="s">
        <v>1451</v>
      </c>
    </row>
    <row r="254" spans="1:33">
      <c r="A254" s="70">
        <v>45169</v>
      </c>
      <c r="B254" s="70">
        <v>45169</v>
      </c>
      <c r="C254" s="71">
        <v>990100</v>
      </c>
      <c r="D254" s="1" t="s">
        <v>2342</v>
      </c>
      <c r="E254" s="71">
        <v>1176401</v>
      </c>
      <c r="F254" s="1">
        <v>539481101</v>
      </c>
      <c r="G254" s="1" t="s">
        <v>2343</v>
      </c>
      <c r="H254" s="72">
        <v>2521800</v>
      </c>
      <c r="I254" s="1" t="s">
        <v>2344</v>
      </c>
      <c r="J254" s="73">
        <v>0.5</v>
      </c>
      <c r="K254" s="73">
        <v>0.5</v>
      </c>
      <c r="L254" s="73">
        <v>0.5</v>
      </c>
      <c r="M254" s="1">
        <v>1</v>
      </c>
      <c r="N254" s="1" t="s">
        <v>963</v>
      </c>
      <c r="O254" s="1" t="s">
        <v>1499</v>
      </c>
      <c r="P254" s="1">
        <v>30101030</v>
      </c>
      <c r="Q254" s="73">
        <v>321090364</v>
      </c>
      <c r="R254" s="74">
        <v>117.33</v>
      </c>
      <c r="S254" s="1" t="s">
        <v>1493</v>
      </c>
      <c r="T254" s="75">
        <v>1.3529500000000001</v>
      </c>
      <c r="U254" s="76">
        <v>13922736393.8505</v>
      </c>
      <c r="V254" s="77">
        <v>13922736393.8505</v>
      </c>
      <c r="W254" s="77">
        <v>27845472787.701</v>
      </c>
      <c r="X254" s="76">
        <v>2.4356029031900001E-2</v>
      </c>
      <c r="Y254" s="71">
        <v>1</v>
      </c>
      <c r="Z254" s="71">
        <v>0</v>
      </c>
      <c r="AA254" s="71">
        <v>0</v>
      </c>
      <c r="AB254" s="71">
        <v>0</v>
      </c>
      <c r="AC254" s="73">
        <v>0</v>
      </c>
      <c r="AD254" s="73">
        <v>1</v>
      </c>
      <c r="AE254" s="1" t="s">
        <v>1494</v>
      </c>
      <c r="AF254" s="1" t="s">
        <v>1450</v>
      </c>
      <c r="AG254" s="1" t="s">
        <v>1451</v>
      </c>
    </row>
    <row r="255" spans="1:33">
      <c r="A255" s="70">
        <v>45169</v>
      </c>
      <c r="B255" s="70">
        <v>45169</v>
      </c>
      <c r="C255" s="71">
        <v>990100</v>
      </c>
      <c r="D255" s="1" t="s">
        <v>2345</v>
      </c>
      <c r="E255" s="71">
        <v>1176901</v>
      </c>
      <c r="F255" s="1">
        <v>540424108</v>
      </c>
      <c r="G255" s="1" t="s">
        <v>2346</v>
      </c>
      <c r="H255" s="72">
        <v>2523022</v>
      </c>
      <c r="I255" s="1" t="s">
        <v>2347</v>
      </c>
      <c r="J255" s="73">
        <v>0.85</v>
      </c>
      <c r="K255" s="73">
        <v>0.85</v>
      </c>
      <c r="L255" s="73">
        <v>0.85</v>
      </c>
      <c r="M255" s="1">
        <v>1</v>
      </c>
      <c r="N255" s="1" t="s">
        <v>1375</v>
      </c>
      <c r="O255" s="1" t="s">
        <v>1484</v>
      </c>
      <c r="P255" s="1">
        <v>40301040</v>
      </c>
      <c r="Q255" s="73">
        <v>230876263</v>
      </c>
      <c r="R255" s="74">
        <v>62.09</v>
      </c>
      <c r="S255" s="1" t="s">
        <v>1448</v>
      </c>
      <c r="T255" s="75">
        <v>1</v>
      </c>
      <c r="U255" s="76">
        <v>12184841094.2195</v>
      </c>
      <c r="V255" s="77">
        <v>12184841094.2195</v>
      </c>
      <c r="W255" s="77">
        <v>14335107169.67</v>
      </c>
      <c r="X255" s="76">
        <v>2.13158056753E-2</v>
      </c>
      <c r="Y255" s="71">
        <v>0</v>
      </c>
      <c r="Z255" s="71">
        <v>1</v>
      </c>
      <c r="AA255" s="71">
        <v>0</v>
      </c>
      <c r="AB255" s="71">
        <v>0</v>
      </c>
      <c r="AC255" s="73">
        <v>1</v>
      </c>
      <c r="AD255" s="73">
        <v>0</v>
      </c>
      <c r="AE255" s="1" t="s">
        <v>1449</v>
      </c>
      <c r="AF255" s="1" t="s">
        <v>1450</v>
      </c>
      <c r="AG255" s="1" t="s">
        <v>1451</v>
      </c>
    </row>
    <row r="256" spans="1:33">
      <c r="A256" s="70">
        <v>45169</v>
      </c>
      <c r="B256" s="70">
        <v>45169</v>
      </c>
      <c r="C256" s="71">
        <v>990100</v>
      </c>
      <c r="D256" s="1" t="s">
        <v>2348</v>
      </c>
      <c r="E256" s="71">
        <v>1177001</v>
      </c>
      <c r="G256" s="1" t="s">
        <v>2349</v>
      </c>
      <c r="H256" s="72" t="s">
        <v>2350</v>
      </c>
      <c r="I256" s="1" t="s">
        <v>2351</v>
      </c>
      <c r="J256" s="73">
        <v>0.95</v>
      </c>
      <c r="K256" s="73">
        <v>0.95</v>
      </c>
      <c r="L256" s="73">
        <v>0.95</v>
      </c>
      <c r="M256" s="1">
        <v>1</v>
      </c>
      <c r="N256" s="1" t="s">
        <v>1324</v>
      </c>
      <c r="O256" s="1" t="s">
        <v>1474</v>
      </c>
      <c r="P256" s="1">
        <v>45202030</v>
      </c>
      <c r="Q256" s="73">
        <v>173106620</v>
      </c>
      <c r="R256" s="74">
        <v>61.26</v>
      </c>
      <c r="S256" s="1" t="s">
        <v>1468</v>
      </c>
      <c r="T256" s="75">
        <v>0.88324999999999998</v>
      </c>
      <c r="U256" s="76">
        <v>11405928065.8251</v>
      </c>
      <c r="V256" s="77">
        <v>11405928065.8251</v>
      </c>
      <c r="W256" s="77">
        <v>12006240069.2896</v>
      </c>
      <c r="X256" s="76">
        <v>1.9953197938099999E-2</v>
      </c>
      <c r="Y256" s="71">
        <v>0</v>
      </c>
      <c r="Z256" s="71">
        <v>1</v>
      </c>
      <c r="AA256" s="71">
        <v>0</v>
      </c>
      <c r="AB256" s="71">
        <v>0</v>
      </c>
      <c r="AC256" s="73">
        <v>0.35</v>
      </c>
      <c r="AD256" s="73">
        <v>0.65</v>
      </c>
      <c r="AE256" s="1" t="s">
        <v>1469</v>
      </c>
      <c r="AF256" s="1" t="s">
        <v>1470</v>
      </c>
      <c r="AG256" s="1" t="s">
        <v>1451</v>
      </c>
    </row>
    <row r="257" spans="1:33">
      <c r="A257" s="70">
        <v>45169</v>
      </c>
      <c r="B257" s="70">
        <v>45169</v>
      </c>
      <c r="C257" s="71">
        <v>990100</v>
      </c>
      <c r="D257" s="1" t="s">
        <v>2352</v>
      </c>
      <c r="E257" s="71">
        <v>1178101</v>
      </c>
      <c r="G257" s="1" t="s">
        <v>2353</v>
      </c>
      <c r="H257" s="72">
        <v>4057808</v>
      </c>
      <c r="I257" s="1" t="s">
        <v>2354</v>
      </c>
      <c r="J257" s="73">
        <v>0.45</v>
      </c>
      <c r="K257" s="73">
        <v>0.45</v>
      </c>
      <c r="L257" s="73">
        <v>0.45</v>
      </c>
      <c r="M257" s="1">
        <v>1</v>
      </c>
      <c r="N257" s="1" t="s">
        <v>1042</v>
      </c>
      <c r="O257" s="1" t="s">
        <v>1499</v>
      </c>
      <c r="P257" s="1">
        <v>30302010</v>
      </c>
      <c r="Q257" s="73">
        <v>535186562</v>
      </c>
      <c r="R257" s="74">
        <v>405.8</v>
      </c>
      <c r="S257" s="1" t="s">
        <v>1456</v>
      </c>
      <c r="T257" s="75">
        <v>0.92136177270005104</v>
      </c>
      <c r="U257" s="76">
        <v>106071709270.53</v>
      </c>
      <c r="V257" s="77">
        <v>106071709270.53</v>
      </c>
      <c r="W257" s="77">
        <v>235714909490.06699</v>
      </c>
      <c r="X257" s="76">
        <v>0.18555875492929999</v>
      </c>
      <c r="Y257" s="71">
        <v>1</v>
      </c>
      <c r="Z257" s="71">
        <v>0</v>
      </c>
      <c r="AA257" s="71">
        <v>0</v>
      </c>
      <c r="AB257" s="71">
        <v>0</v>
      </c>
      <c r="AC257" s="73">
        <v>0</v>
      </c>
      <c r="AD257" s="73">
        <v>1</v>
      </c>
      <c r="AE257" s="1" t="s">
        <v>1457</v>
      </c>
      <c r="AF257" s="1" t="s">
        <v>1450</v>
      </c>
      <c r="AG257" s="1" t="s">
        <v>1451</v>
      </c>
    </row>
    <row r="258" spans="1:33">
      <c r="A258" s="70">
        <v>45169</v>
      </c>
      <c r="B258" s="70">
        <v>45169</v>
      </c>
      <c r="C258" s="71">
        <v>990100</v>
      </c>
      <c r="D258" s="1" t="s">
        <v>2355</v>
      </c>
      <c r="E258" s="71">
        <v>1178701</v>
      </c>
      <c r="F258" s="1">
        <v>548661107</v>
      </c>
      <c r="G258" s="1" t="s">
        <v>2356</v>
      </c>
      <c r="H258" s="72">
        <v>2536763</v>
      </c>
      <c r="I258" s="1" t="s">
        <v>2357</v>
      </c>
      <c r="J258" s="73">
        <v>1</v>
      </c>
      <c r="K258" s="73">
        <v>1</v>
      </c>
      <c r="L258" s="73">
        <v>1</v>
      </c>
      <c r="M258" s="1">
        <v>1</v>
      </c>
      <c r="N258" s="1" t="s">
        <v>1375</v>
      </c>
      <c r="O258" s="1" t="s">
        <v>1455</v>
      </c>
      <c r="P258" s="1">
        <v>25504030</v>
      </c>
      <c r="Q258" s="73">
        <v>596356261</v>
      </c>
      <c r="R258" s="74">
        <v>230.48</v>
      </c>
      <c r="S258" s="1" t="s">
        <v>1448</v>
      </c>
      <c r="T258" s="75">
        <v>1</v>
      </c>
      <c r="U258" s="76">
        <v>137448191035.28</v>
      </c>
      <c r="V258" s="77">
        <v>137448191035.28</v>
      </c>
      <c r="W258" s="77">
        <v>137448191035.28</v>
      </c>
      <c r="X258" s="76">
        <v>0.240447857126</v>
      </c>
      <c r="Y258" s="71">
        <v>1</v>
      </c>
      <c r="Z258" s="71">
        <v>0</v>
      </c>
      <c r="AA258" s="71">
        <v>0</v>
      </c>
      <c r="AB258" s="71">
        <v>0</v>
      </c>
      <c r="AC258" s="73">
        <v>1</v>
      </c>
      <c r="AD258" s="73">
        <v>0</v>
      </c>
      <c r="AE258" s="1" t="s">
        <v>1449</v>
      </c>
      <c r="AF258" s="1" t="s">
        <v>1450</v>
      </c>
      <c r="AG258" s="1" t="s">
        <v>1451</v>
      </c>
    </row>
    <row r="259" spans="1:33">
      <c r="A259" s="70">
        <v>45169</v>
      </c>
      <c r="B259" s="70">
        <v>45169</v>
      </c>
      <c r="C259" s="71">
        <v>990100</v>
      </c>
      <c r="D259" s="1" t="s">
        <v>2358</v>
      </c>
      <c r="E259" s="71">
        <v>1179201</v>
      </c>
      <c r="G259" s="1" t="s">
        <v>2359</v>
      </c>
      <c r="H259" s="72">
        <v>5287488</v>
      </c>
      <c r="I259" s="1" t="s">
        <v>2360</v>
      </c>
      <c r="J259" s="73">
        <v>0.85</v>
      </c>
      <c r="K259" s="73">
        <v>0.5</v>
      </c>
      <c r="L259" s="73">
        <v>0.5</v>
      </c>
      <c r="M259" s="1">
        <v>1</v>
      </c>
      <c r="N259" s="1" t="s">
        <v>1058</v>
      </c>
      <c r="O259" s="1" t="s">
        <v>1467</v>
      </c>
      <c r="P259" s="1">
        <v>20302010</v>
      </c>
      <c r="Q259" s="73">
        <v>1195485644</v>
      </c>
      <c r="R259" s="74">
        <v>8.2469999999999999</v>
      </c>
      <c r="S259" s="1" t="s">
        <v>1456</v>
      </c>
      <c r="T259" s="75">
        <v>0.92136177270005104</v>
      </c>
      <c r="U259" s="76">
        <v>5350325137.3104496</v>
      </c>
      <c r="V259" s="77">
        <v>5350325137.3104496</v>
      </c>
      <c r="W259" s="77">
        <v>10700650274.620899</v>
      </c>
      <c r="X259" s="76">
        <v>9.3597027688000003E-3</v>
      </c>
      <c r="Y259" s="71">
        <v>0</v>
      </c>
      <c r="Z259" s="71">
        <v>1</v>
      </c>
      <c r="AA259" s="71">
        <v>0</v>
      </c>
      <c r="AB259" s="71">
        <v>0</v>
      </c>
      <c r="AC259" s="73">
        <v>1</v>
      </c>
      <c r="AD259" s="73">
        <v>0</v>
      </c>
      <c r="AE259" s="1" t="s">
        <v>1523</v>
      </c>
      <c r="AF259" s="1" t="s">
        <v>1524</v>
      </c>
      <c r="AG259" s="1" t="s">
        <v>1451</v>
      </c>
    </row>
    <row r="260" spans="1:33">
      <c r="A260" s="70">
        <v>45169</v>
      </c>
      <c r="B260" s="70">
        <v>45169</v>
      </c>
      <c r="C260" s="71">
        <v>990100</v>
      </c>
      <c r="D260" s="1" t="s">
        <v>2361</v>
      </c>
      <c r="E260" s="71">
        <v>1179501</v>
      </c>
      <c r="G260" s="1" t="s">
        <v>2362</v>
      </c>
      <c r="H260" s="72">
        <v>4061412</v>
      </c>
      <c r="I260" s="1" t="s">
        <v>2363</v>
      </c>
      <c r="J260" s="73">
        <v>0.55000000000000004</v>
      </c>
      <c r="K260" s="73">
        <v>0.55000000000000004</v>
      </c>
      <c r="L260" s="73">
        <v>0.55000000000000004</v>
      </c>
      <c r="M260" s="1">
        <v>1</v>
      </c>
      <c r="N260" s="1" t="s">
        <v>1042</v>
      </c>
      <c r="O260" s="1" t="s">
        <v>1455</v>
      </c>
      <c r="P260" s="1">
        <v>25203010</v>
      </c>
      <c r="Q260" s="73">
        <v>502048400</v>
      </c>
      <c r="R260" s="74">
        <v>782.2</v>
      </c>
      <c r="S260" s="1" t="s">
        <v>1456</v>
      </c>
      <c r="T260" s="75">
        <v>0.92136177270005104</v>
      </c>
      <c r="U260" s="76">
        <v>234420667932.69699</v>
      </c>
      <c r="V260" s="77">
        <v>234420667932.69699</v>
      </c>
      <c r="W260" s="77">
        <v>426219396241.26801</v>
      </c>
      <c r="X260" s="76">
        <v>0.41008868029410001</v>
      </c>
      <c r="Y260" s="71">
        <v>1</v>
      </c>
      <c r="Z260" s="71">
        <v>0</v>
      </c>
      <c r="AA260" s="71">
        <v>0</v>
      </c>
      <c r="AB260" s="71">
        <v>0</v>
      </c>
      <c r="AC260" s="73">
        <v>0</v>
      </c>
      <c r="AD260" s="73">
        <v>1</v>
      </c>
      <c r="AE260" s="1" t="s">
        <v>1457</v>
      </c>
      <c r="AF260" s="1" t="s">
        <v>1450</v>
      </c>
      <c r="AG260" s="1" t="s">
        <v>1451</v>
      </c>
    </row>
    <row r="261" spans="1:33">
      <c r="A261" s="70">
        <v>45169</v>
      </c>
      <c r="B261" s="70">
        <v>45169</v>
      </c>
      <c r="C261" s="71">
        <v>990100</v>
      </c>
      <c r="D261" s="1" t="s">
        <v>2364</v>
      </c>
      <c r="E261" s="71">
        <v>1180601</v>
      </c>
      <c r="F261" s="1">
        <v>559222401</v>
      </c>
      <c r="G261" s="1" t="s">
        <v>2365</v>
      </c>
      <c r="H261" s="72">
        <v>2554475</v>
      </c>
      <c r="I261" s="1" t="s">
        <v>2366</v>
      </c>
      <c r="J261" s="73">
        <v>0.95</v>
      </c>
      <c r="K261" s="73">
        <v>0.95</v>
      </c>
      <c r="L261" s="73">
        <v>0.95</v>
      </c>
      <c r="M261" s="1">
        <v>1</v>
      </c>
      <c r="N261" s="1" t="s">
        <v>963</v>
      </c>
      <c r="O261" s="1" t="s">
        <v>1455</v>
      </c>
      <c r="P261" s="1">
        <v>25101010</v>
      </c>
      <c r="Q261" s="73">
        <v>286117975</v>
      </c>
      <c r="R261" s="74">
        <v>79.48</v>
      </c>
      <c r="S261" s="1" t="s">
        <v>1493</v>
      </c>
      <c r="T261" s="75">
        <v>1.3529500000000001</v>
      </c>
      <c r="U261" s="76">
        <v>15967791729.4431</v>
      </c>
      <c r="V261" s="77">
        <v>15967791729.4431</v>
      </c>
      <c r="W261" s="77">
        <v>16808201820.4664</v>
      </c>
      <c r="X261" s="76">
        <v>2.79335891979E-2</v>
      </c>
      <c r="Y261" s="71">
        <v>1</v>
      </c>
      <c r="Z261" s="71">
        <v>0</v>
      </c>
      <c r="AA261" s="71">
        <v>0</v>
      </c>
      <c r="AB261" s="71">
        <v>0</v>
      </c>
      <c r="AC261" s="73">
        <v>0.65</v>
      </c>
      <c r="AD261" s="73">
        <v>0.35</v>
      </c>
      <c r="AE261" s="1" t="s">
        <v>1494</v>
      </c>
      <c r="AF261" s="1" t="s">
        <v>1450</v>
      </c>
      <c r="AG261" s="1" t="s">
        <v>1451</v>
      </c>
    </row>
    <row r="262" spans="1:33">
      <c r="A262" s="70">
        <v>45169</v>
      </c>
      <c r="B262" s="70">
        <v>45169</v>
      </c>
      <c r="C262" s="71">
        <v>990100</v>
      </c>
      <c r="D262" s="1" t="s">
        <v>2367</v>
      </c>
      <c r="E262" s="71">
        <v>1181501</v>
      </c>
      <c r="G262" s="1" t="s">
        <v>2368</v>
      </c>
      <c r="H262" s="72">
        <v>6555805</v>
      </c>
      <c r="I262" s="1" t="s">
        <v>2369</v>
      </c>
      <c r="J262" s="73">
        <v>0.8</v>
      </c>
      <c r="K262" s="73">
        <v>0.8</v>
      </c>
      <c r="L262" s="73">
        <v>0.8</v>
      </c>
      <c r="M262" s="1">
        <v>1</v>
      </c>
      <c r="N262" s="1" t="s">
        <v>1115</v>
      </c>
      <c r="O262" s="1" t="s">
        <v>1467</v>
      </c>
      <c r="P262" s="1">
        <v>20106020</v>
      </c>
      <c r="Q262" s="73">
        <v>280017520</v>
      </c>
      <c r="R262" s="74">
        <v>3998</v>
      </c>
      <c r="S262" s="1" t="s">
        <v>1479</v>
      </c>
      <c r="T262" s="75">
        <v>145.58500000000001</v>
      </c>
      <c r="U262" s="76">
        <v>6151787862.5407801</v>
      </c>
      <c r="V262" s="77">
        <v>6151787862.5407801</v>
      </c>
      <c r="W262" s="77">
        <v>7689734828.1759796</v>
      </c>
      <c r="X262" s="76">
        <v>1.0761758288E-2</v>
      </c>
      <c r="Y262" s="71">
        <v>0</v>
      </c>
      <c r="Z262" s="71">
        <v>1</v>
      </c>
      <c r="AA262" s="71">
        <v>0</v>
      </c>
      <c r="AB262" s="71">
        <v>0</v>
      </c>
      <c r="AC262" s="73">
        <v>0.65</v>
      </c>
      <c r="AD262" s="73">
        <v>0.35</v>
      </c>
      <c r="AE262" s="1" t="s">
        <v>1480</v>
      </c>
      <c r="AF262" s="1" t="s">
        <v>1450</v>
      </c>
      <c r="AG262" s="1" t="s">
        <v>1451</v>
      </c>
    </row>
    <row r="263" spans="1:33">
      <c r="A263" s="70">
        <v>45169</v>
      </c>
      <c r="B263" s="70">
        <v>45169</v>
      </c>
      <c r="C263" s="71">
        <v>990100</v>
      </c>
      <c r="D263" s="1" t="s">
        <v>2376</v>
      </c>
      <c r="E263" s="71">
        <v>1184301</v>
      </c>
      <c r="F263" s="1">
        <v>571748102</v>
      </c>
      <c r="G263" s="1" t="s">
        <v>2377</v>
      </c>
      <c r="H263" s="72">
        <v>2567741</v>
      </c>
      <c r="I263" s="1" t="s">
        <v>2378</v>
      </c>
      <c r="J263" s="73">
        <v>1</v>
      </c>
      <c r="K263" s="73">
        <v>1</v>
      </c>
      <c r="L263" s="73">
        <v>1</v>
      </c>
      <c r="M263" s="1">
        <v>1</v>
      </c>
      <c r="N263" s="1" t="s">
        <v>1375</v>
      </c>
      <c r="O263" s="1" t="s">
        <v>1484</v>
      </c>
      <c r="P263" s="1">
        <v>40301010</v>
      </c>
      <c r="Q263" s="73">
        <v>495061362</v>
      </c>
      <c r="R263" s="74">
        <v>194.99</v>
      </c>
      <c r="S263" s="1" t="s">
        <v>1448</v>
      </c>
      <c r="T263" s="75">
        <v>1</v>
      </c>
      <c r="U263" s="76">
        <v>96532014976.380005</v>
      </c>
      <c r="V263" s="77">
        <v>96532014976.380005</v>
      </c>
      <c r="W263" s="77">
        <v>96532014976.380005</v>
      </c>
      <c r="X263" s="76">
        <v>0.16887029192819999</v>
      </c>
      <c r="Y263" s="71">
        <v>1</v>
      </c>
      <c r="Z263" s="71">
        <v>0</v>
      </c>
      <c r="AA263" s="71">
        <v>0</v>
      </c>
      <c r="AB263" s="71">
        <v>0</v>
      </c>
      <c r="AC263" s="73">
        <v>0.35</v>
      </c>
      <c r="AD263" s="73">
        <v>0.65</v>
      </c>
      <c r="AE263" s="1" t="s">
        <v>1449</v>
      </c>
      <c r="AF263" s="1" t="s">
        <v>1450</v>
      </c>
      <c r="AG263" s="1" t="s">
        <v>1451</v>
      </c>
    </row>
    <row r="264" spans="1:33">
      <c r="A264" s="70">
        <v>45169</v>
      </c>
      <c r="B264" s="70">
        <v>45169</v>
      </c>
      <c r="C264" s="71">
        <v>990100</v>
      </c>
      <c r="D264" s="1" t="s">
        <v>2379</v>
      </c>
      <c r="E264" s="71">
        <v>1184501</v>
      </c>
      <c r="G264" s="1" t="s">
        <v>2380</v>
      </c>
      <c r="H264" s="72">
        <v>6569464</v>
      </c>
      <c r="I264" s="1" t="s">
        <v>2381</v>
      </c>
      <c r="J264" s="73">
        <v>0.9</v>
      </c>
      <c r="K264" s="73">
        <v>0.9</v>
      </c>
      <c r="L264" s="73">
        <v>0.9</v>
      </c>
      <c r="M264" s="1">
        <v>1</v>
      </c>
      <c r="N264" s="1" t="s">
        <v>1115</v>
      </c>
      <c r="O264" s="1" t="s">
        <v>1467</v>
      </c>
      <c r="P264" s="1">
        <v>20107010</v>
      </c>
      <c r="Q264" s="73">
        <v>1698395498</v>
      </c>
      <c r="R264" s="74">
        <v>2384.5</v>
      </c>
      <c r="S264" s="1" t="s">
        <v>1479</v>
      </c>
      <c r="T264" s="75">
        <v>145.58500000000001</v>
      </c>
      <c r="U264" s="76">
        <v>25035832389.895302</v>
      </c>
      <c r="V264" s="77">
        <v>25035832389.895302</v>
      </c>
      <c r="W264" s="77">
        <v>27817591544.328098</v>
      </c>
      <c r="X264" s="76">
        <v>4.37969550867E-2</v>
      </c>
      <c r="Y264" s="71">
        <v>1</v>
      </c>
      <c r="Z264" s="71">
        <v>0</v>
      </c>
      <c r="AA264" s="71">
        <v>0</v>
      </c>
      <c r="AB264" s="71">
        <v>0</v>
      </c>
      <c r="AC264" s="73">
        <v>1</v>
      </c>
      <c r="AD264" s="73">
        <v>0</v>
      </c>
      <c r="AE264" s="1" t="s">
        <v>1480</v>
      </c>
      <c r="AF264" s="1" t="s">
        <v>1450</v>
      </c>
      <c r="AG264" s="1" t="s">
        <v>1451</v>
      </c>
    </row>
    <row r="265" spans="1:33">
      <c r="A265" s="70">
        <v>45169</v>
      </c>
      <c r="B265" s="70">
        <v>45169</v>
      </c>
      <c r="C265" s="71">
        <v>990100</v>
      </c>
      <c r="D265" s="1" t="s">
        <v>2382</v>
      </c>
      <c r="E265" s="71">
        <v>1185101</v>
      </c>
      <c r="F265" s="1">
        <v>574599106</v>
      </c>
      <c r="G265" s="1" t="s">
        <v>2383</v>
      </c>
      <c r="H265" s="72">
        <v>2570200</v>
      </c>
      <c r="I265" s="1" t="s">
        <v>2384</v>
      </c>
      <c r="J265" s="73">
        <v>1</v>
      </c>
      <c r="K265" s="73">
        <v>1</v>
      </c>
      <c r="L265" s="73">
        <v>1</v>
      </c>
      <c r="M265" s="1">
        <v>1</v>
      </c>
      <c r="N265" s="1" t="s">
        <v>1375</v>
      </c>
      <c r="O265" s="1" t="s">
        <v>1467</v>
      </c>
      <c r="P265" s="1">
        <v>20102010</v>
      </c>
      <c r="Q265" s="73">
        <v>225395977</v>
      </c>
      <c r="R265" s="74">
        <v>59.01</v>
      </c>
      <c r="S265" s="1" t="s">
        <v>1448</v>
      </c>
      <c r="T265" s="75">
        <v>1</v>
      </c>
      <c r="U265" s="76">
        <v>13300616602.77</v>
      </c>
      <c r="V265" s="77">
        <v>13300616602.77</v>
      </c>
      <c r="W265" s="77">
        <v>13300616602.77</v>
      </c>
      <c r="X265" s="76">
        <v>2.3267710811599999E-2</v>
      </c>
      <c r="Y265" s="71">
        <v>0</v>
      </c>
      <c r="Z265" s="71">
        <v>1</v>
      </c>
      <c r="AA265" s="71">
        <v>0</v>
      </c>
      <c r="AB265" s="71">
        <v>0</v>
      </c>
      <c r="AC265" s="73">
        <v>1</v>
      </c>
      <c r="AD265" s="73">
        <v>0</v>
      </c>
      <c r="AE265" s="1" t="s">
        <v>1449</v>
      </c>
      <c r="AF265" s="1" t="s">
        <v>1450</v>
      </c>
      <c r="AG265" s="1" t="s">
        <v>1451</v>
      </c>
    </row>
    <row r="266" spans="1:33">
      <c r="A266" s="70">
        <v>45169</v>
      </c>
      <c r="B266" s="70">
        <v>45169</v>
      </c>
      <c r="C266" s="71">
        <v>990100</v>
      </c>
      <c r="D266" s="1" t="s">
        <v>2385</v>
      </c>
      <c r="E266" s="71">
        <v>1185601</v>
      </c>
      <c r="G266" s="1" t="s">
        <v>2386</v>
      </c>
      <c r="H266" s="72">
        <v>6572707</v>
      </c>
      <c r="I266" s="1" t="s">
        <v>2387</v>
      </c>
      <c r="J266" s="73">
        <v>0.9</v>
      </c>
      <c r="K266" s="73">
        <v>0.9</v>
      </c>
      <c r="L266" s="73">
        <v>0.9</v>
      </c>
      <c r="M266" s="1">
        <v>1</v>
      </c>
      <c r="N266" s="1" t="s">
        <v>1115</v>
      </c>
      <c r="O266" s="1" t="s">
        <v>1455</v>
      </c>
      <c r="P266" s="1">
        <v>25201010</v>
      </c>
      <c r="Q266" s="73">
        <v>2454056597</v>
      </c>
      <c r="R266" s="74">
        <v>1679.5</v>
      </c>
      <c r="S266" s="1" t="s">
        <v>1479</v>
      </c>
      <c r="T266" s="75">
        <v>145.58500000000001</v>
      </c>
      <c r="U266" s="76">
        <v>25479474184.808498</v>
      </c>
      <c r="V266" s="77">
        <v>25479474184.808498</v>
      </c>
      <c r="W266" s="77">
        <v>28310526872.009499</v>
      </c>
      <c r="X266" s="76">
        <v>4.4573049105199998E-2</v>
      </c>
      <c r="Y266" s="71">
        <v>1</v>
      </c>
      <c r="Z266" s="71">
        <v>0</v>
      </c>
      <c r="AA266" s="71">
        <v>0</v>
      </c>
      <c r="AB266" s="71">
        <v>0</v>
      </c>
      <c r="AC266" s="73">
        <v>1</v>
      </c>
      <c r="AD266" s="73">
        <v>0</v>
      </c>
      <c r="AE266" s="1" t="s">
        <v>1480</v>
      </c>
      <c r="AF266" s="1" t="s">
        <v>1450</v>
      </c>
      <c r="AG266" s="1" t="s">
        <v>1451</v>
      </c>
    </row>
    <row r="267" spans="1:33">
      <c r="A267" s="70">
        <v>45169</v>
      </c>
      <c r="B267" s="70">
        <v>45169</v>
      </c>
      <c r="C267" s="71">
        <v>990100</v>
      </c>
      <c r="D267" s="1" t="s">
        <v>2388</v>
      </c>
      <c r="E267" s="71">
        <v>1187001</v>
      </c>
      <c r="G267" s="1" t="s">
        <v>2389</v>
      </c>
      <c r="H267" s="72">
        <v>6900308</v>
      </c>
      <c r="I267" s="1" t="s">
        <v>2390</v>
      </c>
      <c r="J267" s="73">
        <v>0.9</v>
      </c>
      <c r="K267" s="73">
        <v>0.9</v>
      </c>
      <c r="L267" s="73">
        <v>0.9</v>
      </c>
      <c r="M267" s="1">
        <v>1</v>
      </c>
      <c r="N267" s="1" t="s">
        <v>1115</v>
      </c>
      <c r="O267" s="1" t="s">
        <v>1455</v>
      </c>
      <c r="P267" s="1">
        <v>25102010</v>
      </c>
      <c r="Q267" s="73">
        <v>631803980</v>
      </c>
      <c r="R267" s="74">
        <v>1532.5</v>
      </c>
      <c r="S267" s="1" t="s">
        <v>1479</v>
      </c>
      <c r="T267" s="75">
        <v>145.58500000000001</v>
      </c>
      <c r="U267" s="76">
        <v>5985614173.2664804</v>
      </c>
      <c r="V267" s="77">
        <v>5985614173.2664804</v>
      </c>
      <c r="W267" s="77">
        <v>6650682414.74053</v>
      </c>
      <c r="X267" s="76">
        <v>1.0471058881899999E-2</v>
      </c>
      <c r="Y267" s="71">
        <v>0</v>
      </c>
      <c r="Z267" s="71">
        <v>1</v>
      </c>
      <c r="AA267" s="71">
        <v>0</v>
      </c>
      <c r="AB267" s="71">
        <v>0</v>
      </c>
      <c r="AC267" s="73">
        <v>1</v>
      </c>
      <c r="AD267" s="73">
        <v>0</v>
      </c>
      <c r="AE267" s="1" t="s">
        <v>1480</v>
      </c>
      <c r="AF267" s="1" t="s">
        <v>1450</v>
      </c>
      <c r="AG267" s="1" t="s">
        <v>1451</v>
      </c>
    </row>
    <row r="268" spans="1:33">
      <c r="A268" s="70">
        <v>45169</v>
      </c>
      <c r="B268" s="70">
        <v>45169</v>
      </c>
      <c r="C268" s="71">
        <v>990100</v>
      </c>
      <c r="D268" s="1" t="s">
        <v>2391</v>
      </c>
      <c r="E268" s="71">
        <v>1187801</v>
      </c>
      <c r="F268" s="1">
        <v>580135101</v>
      </c>
      <c r="G268" s="1" t="s">
        <v>2392</v>
      </c>
      <c r="H268" s="72">
        <v>2550707</v>
      </c>
      <c r="I268" s="1" t="s">
        <v>2393</v>
      </c>
      <c r="J268" s="73">
        <v>1</v>
      </c>
      <c r="K268" s="73">
        <v>1</v>
      </c>
      <c r="L268" s="73">
        <v>1</v>
      </c>
      <c r="M268" s="1">
        <v>1</v>
      </c>
      <c r="N268" s="1" t="s">
        <v>1375</v>
      </c>
      <c r="O268" s="1" t="s">
        <v>1455</v>
      </c>
      <c r="P268" s="1">
        <v>25301040</v>
      </c>
      <c r="Q268" s="73">
        <v>730031742</v>
      </c>
      <c r="R268" s="74">
        <v>281.14999999999998</v>
      </c>
      <c r="S268" s="1" t="s">
        <v>1448</v>
      </c>
      <c r="T268" s="75">
        <v>1</v>
      </c>
      <c r="U268" s="76">
        <v>205248424263.29999</v>
      </c>
      <c r="V268" s="77">
        <v>205248424263.29999</v>
      </c>
      <c r="W268" s="77">
        <v>205248424263.29999</v>
      </c>
      <c r="X268" s="76">
        <v>0.35905560794129998</v>
      </c>
      <c r="Y268" s="71">
        <v>1</v>
      </c>
      <c r="Z268" s="71">
        <v>0</v>
      </c>
      <c r="AA268" s="71">
        <v>0</v>
      </c>
      <c r="AB268" s="71">
        <v>0</v>
      </c>
      <c r="AC268" s="73">
        <v>0.5</v>
      </c>
      <c r="AD268" s="73">
        <v>0.5</v>
      </c>
      <c r="AE268" s="1" t="s">
        <v>1449</v>
      </c>
      <c r="AF268" s="1" t="s">
        <v>1450</v>
      </c>
      <c r="AG268" s="1" t="s">
        <v>1451</v>
      </c>
    </row>
    <row r="269" spans="1:33">
      <c r="A269" s="70">
        <v>45169</v>
      </c>
      <c r="B269" s="70">
        <v>45169</v>
      </c>
      <c r="C269" s="71">
        <v>990100</v>
      </c>
      <c r="D269" s="1" t="s">
        <v>2394</v>
      </c>
      <c r="E269" s="71">
        <v>1188001</v>
      </c>
      <c r="F269" s="1" t="s">
        <v>2395</v>
      </c>
      <c r="G269" s="1" t="s">
        <v>2396</v>
      </c>
      <c r="H269" s="72" t="s">
        <v>2397</v>
      </c>
      <c r="I269" s="1" t="s">
        <v>2398</v>
      </c>
      <c r="J269" s="73">
        <v>1</v>
      </c>
      <c r="K269" s="73">
        <v>1</v>
      </c>
      <c r="L269" s="73">
        <v>1</v>
      </c>
      <c r="M269" s="1">
        <v>1</v>
      </c>
      <c r="N269" s="1" t="s">
        <v>1375</v>
      </c>
      <c r="O269" s="1" t="s">
        <v>1484</v>
      </c>
      <c r="P269" s="1">
        <v>40203040</v>
      </c>
      <c r="Q269" s="73">
        <v>327947456</v>
      </c>
      <c r="R269" s="74">
        <v>390.86</v>
      </c>
      <c r="S269" s="1" t="s">
        <v>1448</v>
      </c>
      <c r="T269" s="75">
        <v>1</v>
      </c>
      <c r="U269" s="76">
        <v>128181542652.16</v>
      </c>
      <c r="V269" s="77">
        <v>128181542652.16</v>
      </c>
      <c r="W269" s="77">
        <v>128181542652.16</v>
      </c>
      <c r="X269" s="76">
        <v>0.22423705267909999</v>
      </c>
      <c r="Y269" s="71">
        <v>1</v>
      </c>
      <c r="Z269" s="71">
        <v>0</v>
      </c>
      <c r="AA269" s="71">
        <v>0</v>
      </c>
      <c r="AB269" s="71">
        <v>0</v>
      </c>
      <c r="AC269" s="73">
        <v>0</v>
      </c>
      <c r="AD269" s="73">
        <v>1</v>
      </c>
      <c r="AE269" s="1" t="s">
        <v>1449</v>
      </c>
      <c r="AF269" s="1" t="s">
        <v>1450</v>
      </c>
      <c r="AG269" s="1" t="s">
        <v>1451</v>
      </c>
    </row>
    <row r="270" spans="1:33">
      <c r="A270" s="70">
        <v>45169</v>
      </c>
      <c r="B270" s="70">
        <v>45169</v>
      </c>
      <c r="C270" s="71">
        <v>990100</v>
      </c>
      <c r="D270" s="1" t="s">
        <v>2399</v>
      </c>
      <c r="E270" s="71">
        <v>1189101</v>
      </c>
      <c r="G270" s="1" t="s">
        <v>2400</v>
      </c>
      <c r="H270" s="72">
        <v>4574813</v>
      </c>
      <c r="I270" s="1" t="s">
        <v>2401</v>
      </c>
      <c r="J270" s="73">
        <v>0.65</v>
      </c>
      <c r="K270" s="73">
        <v>0.65</v>
      </c>
      <c r="L270" s="73">
        <v>0.65</v>
      </c>
      <c r="M270" s="1">
        <v>1</v>
      </c>
      <c r="N270" s="1" t="s">
        <v>1111</v>
      </c>
      <c r="O270" s="1" t="s">
        <v>1484</v>
      </c>
      <c r="P270" s="1">
        <v>40101010</v>
      </c>
      <c r="Q270" s="73">
        <v>849257474</v>
      </c>
      <c r="R270" s="74">
        <v>12.07</v>
      </c>
      <c r="S270" s="1" t="s">
        <v>1456</v>
      </c>
      <c r="T270" s="75">
        <v>0.92136177270005104</v>
      </c>
      <c r="U270" s="76">
        <v>7231523718.1389904</v>
      </c>
      <c r="V270" s="77">
        <v>7231523718.1389904</v>
      </c>
      <c r="W270" s="77">
        <v>11125421104.829201</v>
      </c>
      <c r="X270" s="76">
        <v>1.2650616706500001E-2</v>
      </c>
      <c r="Y270" s="71">
        <v>0</v>
      </c>
      <c r="Z270" s="71">
        <v>1</v>
      </c>
      <c r="AA270" s="71">
        <v>0</v>
      </c>
      <c r="AB270" s="71">
        <v>0</v>
      </c>
      <c r="AC270" s="73">
        <v>1</v>
      </c>
      <c r="AD270" s="73">
        <v>0</v>
      </c>
      <c r="AE270" s="1" t="s">
        <v>1607</v>
      </c>
      <c r="AF270" s="1" t="s">
        <v>1608</v>
      </c>
      <c r="AG270" s="1" t="s">
        <v>1451</v>
      </c>
    </row>
    <row r="271" spans="1:33">
      <c r="A271" s="70">
        <v>45169</v>
      </c>
      <c r="B271" s="70">
        <v>45169</v>
      </c>
      <c r="C271" s="71">
        <v>990100</v>
      </c>
      <c r="D271" s="1" t="s">
        <v>2402</v>
      </c>
      <c r="E271" s="71">
        <v>1189301</v>
      </c>
      <c r="F271" s="1" t="s">
        <v>2403</v>
      </c>
      <c r="G271" s="1" t="s">
        <v>2404</v>
      </c>
      <c r="H271" s="72" t="s">
        <v>2405</v>
      </c>
      <c r="I271" s="1" t="s">
        <v>2406</v>
      </c>
      <c r="J271" s="73">
        <v>1</v>
      </c>
      <c r="K271" s="73">
        <v>1</v>
      </c>
      <c r="L271" s="73">
        <v>1</v>
      </c>
      <c r="M271" s="1">
        <v>1</v>
      </c>
      <c r="N271" s="1" t="s">
        <v>1375</v>
      </c>
      <c r="O271" s="1" t="s">
        <v>1447</v>
      </c>
      <c r="P271" s="1">
        <v>35101010</v>
      </c>
      <c r="Q271" s="73">
        <v>1330423708</v>
      </c>
      <c r="R271" s="74">
        <v>81.5</v>
      </c>
      <c r="S271" s="1" t="s">
        <v>1448</v>
      </c>
      <c r="T271" s="75">
        <v>1</v>
      </c>
      <c r="U271" s="76">
        <v>108429532202</v>
      </c>
      <c r="V271" s="77">
        <v>108429532202</v>
      </c>
      <c r="W271" s="77">
        <v>108429532202</v>
      </c>
      <c r="X271" s="76">
        <v>0.18968346160669999</v>
      </c>
      <c r="Y271" s="71">
        <v>1</v>
      </c>
      <c r="Z271" s="71">
        <v>0</v>
      </c>
      <c r="AA271" s="71">
        <v>0</v>
      </c>
      <c r="AB271" s="71">
        <v>0</v>
      </c>
      <c r="AC271" s="73">
        <v>1</v>
      </c>
      <c r="AD271" s="73">
        <v>0</v>
      </c>
      <c r="AE271" s="1" t="s">
        <v>1449</v>
      </c>
      <c r="AF271" s="1" t="s">
        <v>1450</v>
      </c>
      <c r="AG271" s="1" t="s">
        <v>1451</v>
      </c>
    </row>
    <row r="272" spans="1:33">
      <c r="A272" s="70">
        <v>45169</v>
      </c>
      <c r="B272" s="70">
        <v>45169</v>
      </c>
      <c r="C272" s="71">
        <v>990100</v>
      </c>
      <c r="D272" s="1" t="s">
        <v>2407</v>
      </c>
      <c r="E272" s="71">
        <v>1189901</v>
      </c>
      <c r="F272" s="1">
        <v>126650100</v>
      </c>
      <c r="G272" s="1" t="s">
        <v>2408</v>
      </c>
      <c r="H272" s="72">
        <v>2577609</v>
      </c>
      <c r="I272" s="1" t="s">
        <v>2409</v>
      </c>
      <c r="J272" s="73">
        <v>1</v>
      </c>
      <c r="K272" s="73">
        <v>1</v>
      </c>
      <c r="L272" s="73">
        <v>1</v>
      </c>
      <c r="M272" s="1">
        <v>1</v>
      </c>
      <c r="N272" s="1" t="s">
        <v>1375</v>
      </c>
      <c r="O272" s="1" t="s">
        <v>1447</v>
      </c>
      <c r="P272" s="1">
        <v>35102015</v>
      </c>
      <c r="Q272" s="73">
        <v>1279828988</v>
      </c>
      <c r="R272" s="74">
        <v>65.17</v>
      </c>
      <c r="S272" s="1" t="s">
        <v>1448</v>
      </c>
      <c r="T272" s="75">
        <v>1</v>
      </c>
      <c r="U272" s="76">
        <v>83406455147.960007</v>
      </c>
      <c r="V272" s="77">
        <v>83406455147.960007</v>
      </c>
      <c r="W272" s="77">
        <v>83406455147.960007</v>
      </c>
      <c r="X272" s="76">
        <v>0.1459088203326</v>
      </c>
      <c r="Y272" s="71">
        <v>1</v>
      </c>
      <c r="Z272" s="71">
        <v>0</v>
      </c>
      <c r="AA272" s="71">
        <v>0</v>
      </c>
      <c r="AB272" s="71">
        <v>0</v>
      </c>
      <c r="AC272" s="73">
        <v>1</v>
      </c>
      <c r="AD272" s="73">
        <v>0</v>
      </c>
      <c r="AE272" s="1" t="s">
        <v>1449</v>
      </c>
      <c r="AF272" s="1" t="s">
        <v>1450</v>
      </c>
      <c r="AG272" s="1" t="s">
        <v>1451</v>
      </c>
    </row>
    <row r="273" spans="1:33">
      <c r="A273" s="70">
        <v>45169</v>
      </c>
      <c r="B273" s="70">
        <v>45169</v>
      </c>
      <c r="C273" s="71">
        <v>990100</v>
      </c>
      <c r="D273" s="1" t="s">
        <v>2410</v>
      </c>
      <c r="E273" s="71">
        <v>1191001</v>
      </c>
      <c r="F273" s="1" t="s">
        <v>2411</v>
      </c>
      <c r="G273" s="1" t="s">
        <v>2412</v>
      </c>
      <c r="H273" s="72">
        <v>2778844</v>
      </c>
      <c r="I273" s="1" t="s">
        <v>2413</v>
      </c>
      <c r="J273" s="73">
        <v>1</v>
      </c>
      <c r="K273" s="73">
        <v>1</v>
      </c>
      <c r="L273" s="73">
        <v>1</v>
      </c>
      <c r="M273" s="1">
        <v>1</v>
      </c>
      <c r="N273" s="1" t="s">
        <v>1375</v>
      </c>
      <c r="O273" s="1" t="s">
        <v>1447</v>
      </c>
      <c r="P273" s="1">
        <v>35202010</v>
      </c>
      <c r="Q273" s="73">
        <v>2537693776</v>
      </c>
      <c r="R273" s="74">
        <v>108.98</v>
      </c>
      <c r="S273" s="1" t="s">
        <v>1448</v>
      </c>
      <c r="T273" s="75">
        <v>1</v>
      </c>
      <c r="U273" s="76">
        <v>276557867708.47998</v>
      </c>
      <c r="V273" s="77">
        <v>276557867708.47998</v>
      </c>
      <c r="W273" s="77">
        <v>276557867708.47998</v>
      </c>
      <c r="X273" s="76">
        <v>0.48380226877470001</v>
      </c>
      <c r="Y273" s="71">
        <v>1</v>
      </c>
      <c r="Z273" s="71">
        <v>0</v>
      </c>
      <c r="AA273" s="71">
        <v>0</v>
      </c>
      <c r="AB273" s="71">
        <v>0</v>
      </c>
      <c r="AC273" s="73">
        <v>1</v>
      </c>
      <c r="AD273" s="73">
        <v>0</v>
      </c>
      <c r="AE273" s="1" t="s">
        <v>1449</v>
      </c>
      <c r="AF273" s="1" t="s">
        <v>1450</v>
      </c>
      <c r="AG273" s="1" t="s">
        <v>1451</v>
      </c>
    </row>
    <row r="274" spans="1:33">
      <c r="A274" s="70">
        <v>45169</v>
      </c>
      <c r="B274" s="70">
        <v>45169</v>
      </c>
      <c r="C274" s="71">
        <v>990100</v>
      </c>
      <c r="D274" s="1" t="s">
        <v>2414</v>
      </c>
      <c r="E274" s="71">
        <v>1191701</v>
      </c>
      <c r="G274" s="1" t="s">
        <v>2415</v>
      </c>
      <c r="H274" s="72">
        <v>4557104</v>
      </c>
      <c r="I274" s="1" t="s">
        <v>2416</v>
      </c>
      <c r="J274" s="73">
        <v>0.85</v>
      </c>
      <c r="K274" s="73">
        <v>0.85</v>
      </c>
      <c r="L274" s="73">
        <v>0.85</v>
      </c>
      <c r="M274" s="1">
        <v>1</v>
      </c>
      <c r="N274" s="1" t="s">
        <v>1058</v>
      </c>
      <c r="O274" s="1" t="s">
        <v>1467</v>
      </c>
      <c r="P274" s="1">
        <v>20106020</v>
      </c>
      <c r="Q274" s="73">
        <v>178195139</v>
      </c>
      <c r="R274" s="74">
        <v>36.4</v>
      </c>
      <c r="S274" s="1" t="s">
        <v>1456</v>
      </c>
      <c r="T274" s="75">
        <v>0.92136177270005104</v>
      </c>
      <c r="U274" s="76">
        <v>5983922671.8763304</v>
      </c>
      <c r="V274" s="77">
        <v>5983922671.8763304</v>
      </c>
      <c r="W274" s="77">
        <v>7039909025.7368603</v>
      </c>
      <c r="X274" s="76">
        <v>1.04680998187E-2</v>
      </c>
      <c r="Y274" s="71">
        <v>0</v>
      </c>
      <c r="Z274" s="71">
        <v>1</v>
      </c>
      <c r="AA274" s="71">
        <v>0</v>
      </c>
      <c r="AB274" s="71">
        <v>0</v>
      </c>
      <c r="AC274" s="73">
        <v>0</v>
      </c>
      <c r="AD274" s="73">
        <v>1</v>
      </c>
      <c r="AE274" s="1" t="s">
        <v>1523</v>
      </c>
      <c r="AF274" s="1" t="s">
        <v>1524</v>
      </c>
      <c r="AG274" s="1" t="s">
        <v>1451</v>
      </c>
    </row>
    <row r="275" spans="1:33">
      <c r="A275" s="70">
        <v>45169</v>
      </c>
      <c r="B275" s="70">
        <v>45169</v>
      </c>
      <c r="C275" s="71">
        <v>990100</v>
      </c>
      <c r="D275" s="1" t="s">
        <v>2417</v>
      </c>
      <c r="E275" s="71">
        <v>1191903</v>
      </c>
      <c r="G275" s="1" t="s">
        <v>2418</v>
      </c>
      <c r="H275" s="72">
        <v>4525189</v>
      </c>
      <c r="I275" s="1" t="s">
        <v>2419</v>
      </c>
      <c r="J275" s="73">
        <v>0.8</v>
      </c>
      <c r="K275" s="73">
        <v>0.8</v>
      </c>
      <c r="L275" s="73">
        <v>0.8</v>
      </c>
      <c r="M275" s="1">
        <v>1</v>
      </c>
      <c r="N275" s="1" t="s">
        <v>1040</v>
      </c>
      <c r="O275" s="1" t="s">
        <v>1467</v>
      </c>
      <c r="P275" s="1">
        <v>20106020</v>
      </c>
      <c r="Q275" s="73">
        <v>591723390</v>
      </c>
      <c r="R275" s="74">
        <v>11.725</v>
      </c>
      <c r="S275" s="1" t="s">
        <v>1456</v>
      </c>
      <c r="T275" s="75">
        <v>0.92136177270005104</v>
      </c>
      <c r="U275" s="76">
        <v>6024089084.9363699</v>
      </c>
      <c r="V275" s="77">
        <v>6024089084.9363699</v>
      </c>
      <c r="W275" s="77">
        <v>7530111356.1704597</v>
      </c>
      <c r="X275" s="76">
        <v>1.05383657704E-2</v>
      </c>
      <c r="Y275" s="71">
        <v>0</v>
      </c>
      <c r="Z275" s="71">
        <v>1</v>
      </c>
      <c r="AA275" s="71">
        <v>0</v>
      </c>
      <c r="AB275" s="71">
        <v>0</v>
      </c>
      <c r="AC275" s="73">
        <v>1</v>
      </c>
      <c r="AD275" s="73">
        <v>0</v>
      </c>
      <c r="AE275" s="1" t="s">
        <v>2280</v>
      </c>
      <c r="AF275" s="1" t="s">
        <v>1450</v>
      </c>
      <c r="AG275" s="1" t="s">
        <v>1619</v>
      </c>
    </row>
    <row r="276" spans="1:33">
      <c r="A276" s="70">
        <v>45169</v>
      </c>
      <c r="B276" s="70">
        <v>45169</v>
      </c>
      <c r="C276" s="71">
        <v>990100</v>
      </c>
      <c r="D276" s="1" t="s">
        <v>2420</v>
      </c>
      <c r="E276" s="71">
        <v>1192701</v>
      </c>
      <c r="G276" s="1" t="s">
        <v>2421</v>
      </c>
      <c r="H276" s="72" t="s">
        <v>2422</v>
      </c>
      <c r="I276" s="1" t="s">
        <v>2423</v>
      </c>
      <c r="J276" s="73">
        <v>0.95</v>
      </c>
      <c r="K276" s="73">
        <v>0.95</v>
      </c>
      <c r="L276" s="73">
        <v>0.95</v>
      </c>
      <c r="M276" s="1">
        <v>1</v>
      </c>
      <c r="N276" s="1" t="s">
        <v>1042</v>
      </c>
      <c r="O276" s="1" t="s">
        <v>1455</v>
      </c>
      <c r="P276" s="1">
        <v>25101020</v>
      </c>
      <c r="Q276" s="73">
        <v>714117350</v>
      </c>
      <c r="R276" s="74">
        <v>28.91</v>
      </c>
      <c r="S276" s="1" t="s">
        <v>1456</v>
      </c>
      <c r="T276" s="75">
        <v>0.92136177270005104</v>
      </c>
      <c r="U276" s="76">
        <v>21286834922.182098</v>
      </c>
      <c r="V276" s="77">
        <v>21286834922.182098</v>
      </c>
      <c r="W276" s="77">
        <v>22407194654.928501</v>
      </c>
      <c r="X276" s="76">
        <v>3.7238568245100002E-2</v>
      </c>
      <c r="Y276" s="71">
        <v>1</v>
      </c>
      <c r="Z276" s="71">
        <v>0</v>
      </c>
      <c r="AA276" s="71">
        <v>0</v>
      </c>
      <c r="AB276" s="71">
        <v>0</v>
      </c>
      <c r="AC276" s="73">
        <v>1</v>
      </c>
      <c r="AD276" s="73">
        <v>0</v>
      </c>
      <c r="AE276" s="1" t="s">
        <v>1457</v>
      </c>
      <c r="AF276" s="1" t="s">
        <v>1450</v>
      </c>
      <c r="AG276" s="1" t="s">
        <v>1451</v>
      </c>
    </row>
    <row r="277" spans="1:33">
      <c r="A277" s="70">
        <v>45169</v>
      </c>
      <c r="B277" s="70">
        <v>45169</v>
      </c>
      <c r="C277" s="71">
        <v>990100</v>
      </c>
      <c r="D277" s="1" t="s">
        <v>2424</v>
      </c>
      <c r="E277" s="71">
        <v>1193001</v>
      </c>
      <c r="F277" s="1">
        <v>594918104</v>
      </c>
      <c r="G277" s="1" t="s">
        <v>2425</v>
      </c>
      <c r="H277" s="72">
        <v>2588173</v>
      </c>
      <c r="I277" s="1" t="s">
        <v>2426</v>
      </c>
      <c r="J277" s="73">
        <v>0.95</v>
      </c>
      <c r="K277" s="73">
        <v>0.95</v>
      </c>
      <c r="L277" s="73">
        <v>0.95</v>
      </c>
      <c r="M277" s="1">
        <v>1</v>
      </c>
      <c r="N277" s="1" t="s">
        <v>1375</v>
      </c>
      <c r="O277" s="1" t="s">
        <v>1474</v>
      </c>
      <c r="P277" s="1">
        <v>45103020</v>
      </c>
      <c r="Q277" s="73">
        <v>7443803533</v>
      </c>
      <c r="R277" s="74">
        <v>327.76</v>
      </c>
      <c r="S277" s="1" t="s">
        <v>1448</v>
      </c>
      <c r="T277" s="75">
        <v>1</v>
      </c>
      <c r="U277" s="76">
        <v>2317791993677.2798</v>
      </c>
      <c r="V277" s="77">
        <v>2317791993677.2798</v>
      </c>
      <c r="W277" s="77">
        <v>2439781045976.0801</v>
      </c>
      <c r="X277" s="76">
        <v>4.0546777221717001</v>
      </c>
      <c r="Y277" s="71">
        <v>1</v>
      </c>
      <c r="Z277" s="71">
        <v>0</v>
      </c>
      <c r="AA277" s="71">
        <v>0</v>
      </c>
      <c r="AB277" s="71">
        <v>0</v>
      </c>
      <c r="AC277" s="73">
        <v>0</v>
      </c>
      <c r="AD277" s="73">
        <v>1</v>
      </c>
      <c r="AE277" s="1" t="s">
        <v>1475</v>
      </c>
      <c r="AF277" s="1" t="s">
        <v>1450</v>
      </c>
      <c r="AG277" s="1" t="s">
        <v>1451</v>
      </c>
    </row>
    <row r="278" spans="1:33">
      <c r="A278" s="70">
        <v>45169</v>
      </c>
      <c r="B278" s="70">
        <v>45169</v>
      </c>
      <c r="C278" s="71">
        <v>990100</v>
      </c>
      <c r="D278" s="1" t="s">
        <v>2427</v>
      </c>
      <c r="E278" s="71">
        <v>1193801</v>
      </c>
      <c r="G278" s="1" t="s">
        <v>2428</v>
      </c>
      <c r="H278" s="72">
        <v>6642406</v>
      </c>
      <c r="I278" s="1" t="s">
        <v>2429</v>
      </c>
      <c r="J278" s="73">
        <v>0.85</v>
      </c>
      <c r="K278" s="73">
        <v>0.85</v>
      </c>
      <c r="L278" s="73">
        <v>0.85</v>
      </c>
      <c r="M278" s="1">
        <v>1</v>
      </c>
      <c r="N278" s="1" t="s">
        <v>1115</v>
      </c>
      <c r="O278" s="1" t="s">
        <v>1467</v>
      </c>
      <c r="P278" s="1">
        <v>20106020</v>
      </c>
      <c r="Q278" s="73">
        <v>427080606</v>
      </c>
      <c r="R278" s="74">
        <v>2475.5</v>
      </c>
      <c r="S278" s="1" t="s">
        <v>1479</v>
      </c>
      <c r="T278" s="75">
        <v>145.58500000000001</v>
      </c>
      <c r="U278" s="76">
        <v>6172698658.0351696</v>
      </c>
      <c r="V278" s="77">
        <v>6172698658.0351696</v>
      </c>
      <c r="W278" s="77">
        <v>7261998421.2178497</v>
      </c>
      <c r="X278" s="76">
        <v>1.0798339023800001E-2</v>
      </c>
      <c r="Y278" s="71">
        <v>0</v>
      </c>
      <c r="Z278" s="71">
        <v>1</v>
      </c>
      <c r="AA278" s="71">
        <v>0</v>
      </c>
      <c r="AB278" s="71">
        <v>0</v>
      </c>
      <c r="AC278" s="73">
        <v>0</v>
      </c>
      <c r="AD278" s="73">
        <v>1</v>
      </c>
      <c r="AE278" s="1" t="s">
        <v>1480</v>
      </c>
      <c r="AF278" s="1" t="s">
        <v>1450</v>
      </c>
      <c r="AG278" s="1" t="s">
        <v>1451</v>
      </c>
    </row>
    <row r="279" spans="1:33">
      <c r="A279" s="70">
        <v>45169</v>
      </c>
      <c r="B279" s="70">
        <v>45169</v>
      </c>
      <c r="C279" s="71">
        <v>990100</v>
      </c>
      <c r="D279" s="1" t="s">
        <v>2430</v>
      </c>
      <c r="E279" s="71">
        <v>1194101</v>
      </c>
      <c r="F279" s="1" t="s">
        <v>2431</v>
      </c>
      <c r="G279" s="1" t="s">
        <v>2432</v>
      </c>
      <c r="H279" s="72">
        <v>2595708</v>
      </c>
      <c r="I279" s="1" t="s">
        <v>2433</v>
      </c>
      <c r="J279" s="73">
        <v>1</v>
      </c>
      <c r="K279" s="73">
        <v>1</v>
      </c>
      <c r="L279" s="73">
        <v>1</v>
      </c>
      <c r="M279" s="1">
        <v>1</v>
      </c>
      <c r="N279" s="1" t="s">
        <v>1375</v>
      </c>
      <c r="O279" s="1" t="s">
        <v>1467</v>
      </c>
      <c r="P279" s="1">
        <v>20105010</v>
      </c>
      <c r="Q279" s="73">
        <v>551468878</v>
      </c>
      <c r="R279" s="74">
        <v>106.67</v>
      </c>
      <c r="S279" s="1" t="s">
        <v>1448</v>
      </c>
      <c r="T279" s="75">
        <v>1</v>
      </c>
      <c r="U279" s="76">
        <v>58825185216.260002</v>
      </c>
      <c r="V279" s="77">
        <v>58825185216.260002</v>
      </c>
      <c r="W279" s="77">
        <v>58825185216.260002</v>
      </c>
      <c r="X279" s="76">
        <v>0.1029070635543</v>
      </c>
      <c r="Y279" s="71">
        <v>1</v>
      </c>
      <c r="Z279" s="71">
        <v>0</v>
      </c>
      <c r="AA279" s="71">
        <v>0</v>
      </c>
      <c r="AB279" s="71">
        <v>0</v>
      </c>
      <c r="AC279" s="73">
        <v>1</v>
      </c>
      <c r="AD279" s="73">
        <v>0</v>
      </c>
      <c r="AE279" s="1" t="s">
        <v>1449</v>
      </c>
      <c r="AF279" s="1" t="s">
        <v>1450</v>
      </c>
      <c r="AG279" s="1" t="s">
        <v>1451</v>
      </c>
    </row>
    <row r="280" spans="1:33">
      <c r="A280" s="70">
        <v>45169</v>
      </c>
      <c r="B280" s="70">
        <v>45169</v>
      </c>
      <c r="C280" s="71">
        <v>990100</v>
      </c>
      <c r="D280" s="1" t="s">
        <v>2434</v>
      </c>
      <c r="E280" s="71">
        <v>1195001</v>
      </c>
      <c r="G280" s="1" t="s">
        <v>2435</v>
      </c>
      <c r="H280" s="72">
        <v>6596785</v>
      </c>
      <c r="I280" s="1" t="s">
        <v>2436</v>
      </c>
      <c r="J280" s="73">
        <v>0.85</v>
      </c>
      <c r="K280" s="73">
        <v>0.85</v>
      </c>
      <c r="L280" s="73">
        <v>0.85</v>
      </c>
      <c r="M280" s="1">
        <v>1</v>
      </c>
      <c r="N280" s="1" t="s">
        <v>1115</v>
      </c>
      <c r="O280" s="1" t="s">
        <v>1467</v>
      </c>
      <c r="P280" s="1">
        <v>20107010</v>
      </c>
      <c r="Q280" s="73">
        <v>1458302351</v>
      </c>
      <c r="R280" s="74">
        <v>7196</v>
      </c>
      <c r="S280" s="1" t="s">
        <v>1479</v>
      </c>
      <c r="T280" s="75">
        <v>145.58500000000001</v>
      </c>
      <c r="U280" s="76">
        <v>61269032936.955101</v>
      </c>
      <c r="V280" s="77">
        <v>61269032936.955101</v>
      </c>
      <c r="W280" s="77">
        <v>72081215219.947098</v>
      </c>
      <c r="X280" s="76">
        <v>0.10718225948930001</v>
      </c>
      <c r="Y280" s="71">
        <v>1</v>
      </c>
      <c r="Z280" s="71">
        <v>0</v>
      </c>
      <c r="AA280" s="71">
        <v>0</v>
      </c>
      <c r="AB280" s="71">
        <v>0</v>
      </c>
      <c r="AC280" s="73">
        <v>1</v>
      </c>
      <c r="AD280" s="73">
        <v>0</v>
      </c>
      <c r="AE280" s="1" t="s">
        <v>1480</v>
      </c>
      <c r="AF280" s="1" t="s">
        <v>1450</v>
      </c>
      <c r="AG280" s="1" t="s">
        <v>1451</v>
      </c>
    </row>
    <row r="281" spans="1:33">
      <c r="A281" s="70">
        <v>45169</v>
      </c>
      <c r="B281" s="70">
        <v>45169</v>
      </c>
      <c r="C281" s="71">
        <v>990100</v>
      </c>
      <c r="D281" s="1" t="s">
        <v>2437</v>
      </c>
      <c r="E281" s="71">
        <v>1195101</v>
      </c>
      <c r="G281" s="1" t="s">
        <v>2438</v>
      </c>
      <c r="H281" s="72">
        <v>6597045</v>
      </c>
      <c r="I281" s="1" t="s">
        <v>2439</v>
      </c>
      <c r="J281" s="73">
        <v>0.9</v>
      </c>
      <c r="K281" s="73">
        <v>0.9</v>
      </c>
      <c r="L281" s="73">
        <v>0.9</v>
      </c>
      <c r="M281" s="1">
        <v>1</v>
      </c>
      <c r="N281" s="1" t="s">
        <v>1115</v>
      </c>
      <c r="O281" s="1" t="s">
        <v>1467</v>
      </c>
      <c r="P281" s="1">
        <v>20104020</v>
      </c>
      <c r="Q281" s="73">
        <v>2147202000</v>
      </c>
      <c r="R281" s="74">
        <v>1899</v>
      </c>
      <c r="S281" s="1" t="s">
        <v>1479</v>
      </c>
      <c r="T281" s="75">
        <v>145.58500000000001</v>
      </c>
      <c r="U281" s="76">
        <v>25207150037.4352</v>
      </c>
      <c r="V281" s="77">
        <v>25207150037.4352</v>
      </c>
      <c r="W281" s="77">
        <v>28007944486.039101</v>
      </c>
      <c r="X281" s="76">
        <v>4.40966531833E-2</v>
      </c>
      <c r="Y281" s="71">
        <v>1</v>
      </c>
      <c r="Z281" s="71">
        <v>0</v>
      </c>
      <c r="AA281" s="71">
        <v>0</v>
      </c>
      <c r="AB281" s="71">
        <v>0</v>
      </c>
      <c r="AC281" s="73">
        <v>1</v>
      </c>
      <c r="AD281" s="73">
        <v>0</v>
      </c>
      <c r="AE281" s="1" t="s">
        <v>1480</v>
      </c>
      <c r="AF281" s="1" t="s">
        <v>1450</v>
      </c>
      <c r="AG281" s="1" t="s">
        <v>1451</v>
      </c>
    </row>
    <row r="282" spans="1:33">
      <c r="A282" s="70">
        <v>45169</v>
      </c>
      <c r="B282" s="70">
        <v>45169</v>
      </c>
      <c r="C282" s="71">
        <v>990100</v>
      </c>
      <c r="D282" s="1" t="s">
        <v>2440</v>
      </c>
      <c r="E282" s="71">
        <v>1195201</v>
      </c>
      <c r="G282" s="1" t="s">
        <v>2441</v>
      </c>
      <c r="H282" s="72">
        <v>6596729</v>
      </c>
      <c r="I282" s="1" t="s">
        <v>2442</v>
      </c>
      <c r="J282" s="73">
        <v>0.85</v>
      </c>
      <c r="K282" s="73">
        <v>0.85</v>
      </c>
      <c r="L282" s="73">
        <v>0.85</v>
      </c>
      <c r="M282" s="1">
        <v>1</v>
      </c>
      <c r="N282" s="1" t="s">
        <v>1115</v>
      </c>
      <c r="O282" s="1" t="s">
        <v>1564</v>
      </c>
      <c r="P282" s="1">
        <v>60201010</v>
      </c>
      <c r="Q282" s="73">
        <v>1324288306</v>
      </c>
      <c r="R282" s="74">
        <v>1862.5</v>
      </c>
      <c r="S282" s="1" t="s">
        <v>1479</v>
      </c>
      <c r="T282" s="75">
        <v>145.58500000000001</v>
      </c>
      <c r="U282" s="76">
        <v>14400617676.520599</v>
      </c>
      <c r="V282" s="77">
        <v>14400617676.520599</v>
      </c>
      <c r="W282" s="77">
        <v>16941903148.847799</v>
      </c>
      <c r="X282" s="76">
        <v>2.5192020611799999E-2</v>
      </c>
      <c r="Y282" s="71">
        <v>1</v>
      </c>
      <c r="Z282" s="71">
        <v>0</v>
      </c>
      <c r="AA282" s="71">
        <v>0</v>
      </c>
      <c r="AB282" s="71">
        <v>0</v>
      </c>
      <c r="AC282" s="73">
        <v>1</v>
      </c>
      <c r="AD282" s="73">
        <v>0</v>
      </c>
      <c r="AE282" s="1" t="s">
        <v>1480</v>
      </c>
      <c r="AF282" s="1" t="s">
        <v>1450</v>
      </c>
      <c r="AG282" s="1" t="s">
        <v>1451</v>
      </c>
    </row>
    <row r="283" spans="1:33">
      <c r="A283" s="70">
        <v>45169</v>
      </c>
      <c r="B283" s="70">
        <v>45169</v>
      </c>
      <c r="C283" s="71">
        <v>990100</v>
      </c>
      <c r="D283" s="1" t="s">
        <v>2443</v>
      </c>
      <c r="E283" s="71">
        <v>1195401</v>
      </c>
      <c r="G283" s="1" t="s">
        <v>2444</v>
      </c>
      <c r="H283" s="72">
        <v>6597067</v>
      </c>
      <c r="I283" s="1" t="s">
        <v>2445</v>
      </c>
      <c r="J283" s="73">
        <v>0.95</v>
      </c>
      <c r="K283" s="73">
        <v>0.95</v>
      </c>
      <c r="L283" s="73">
        <v>0.95</v>
      </c>
      <c r="M283" s="1">
        <v>1</v>
      </c>
      <c r="N283" s="1" t="s">
        <v>1115</v>
      </c>
      <c r="O283" s="1" t="s">
        <v>1467</v>
      </c>
      <c r="P283" s="1">
        <v>20106020</v>
      </c>
      <c r="Q283" s="73">
        <v>337364800</v>
      </c>
      <c r="R283" s="74">
        <v>8270</v>
      </c>
      <c r="S283" s="1" t="s">
        <v>1479</v>
      </c>
      <c r="T283" s="75">
        <v>145.58500000000001</v>
      </c>
      <c r="U283" s="76">
        <v>18205904119.243099</v>
      </c>
      <c r="V283" s="77">
        <v>18205904119.243099</v>
      </c>
      <c r="W283" s="77">
        <v>19164109599.203201</v>
      </c>
      <c r="X283" s="76">
        <v>3.1848877744700001E-2</v>
      </c>
      <c r="Y283" s="71">
        <v>0</v>
      </c>
      <c r="Z283" s="71">
        <v>1</v>
      </c>
      <c r="AA283" s="71">
        <v>0</v>
      </c>
      <c r="AB283" s="71">
        <v>0</v>
      </c>
      <c r="AC283" s="73">
        <v>1</v>
      </c>
      <c r="AD283" s="73">
        <v>0</v>
      </c>
      <c r="AE283" s="1" t="s">
        <v>1480</v>
      </c>
      <c r="AF283" s="1" t="s">
        <v>1450</v>
      </c>
      <c r="AG283" s="1" t="s">
        <v>1451</v>
      </c>
    </row>
    <row r="284" spans="1:33">
      <c r="A284" s="70">
        <v>45169</v>
      </c>
      <c r="B284" s="70">
        <v>45169</v>
      </c>
      <c r="C284" s="71">
        <v>990100</v>
      </c>
      <c r="D284" s="1" t="s">
        <v>2446</v>
      </c>
      <c r="E284" s="71">
        <v>1197001</v>
      </c>
      <c r="G284" s="1" t="s">
        <v>2447</v>
      </c>
      <c r="H284" s="72">
        <v>6597584</v>
      </c>
      <c r="I284" s="1" t="s">
        <v>2448</v>
      </c>
      <c r="J284" s="73">
        <v>0.95</v>
      </c>
      <c r="K284" s="73">
        <v>0.95</v>
      </c>
      <c r="L284" s="73">
        <v>0.95</v>
      </c>
      <c r="M284" s="1">
        <v>1</v>
      </c>
      <c r="N284" s="1" t="s">
        <v>1115</v>
      </c>
      <c r="O284" s="1" t="s">
        <v>1467</v>
      </c>
      <c r="P284" s="1">
        <v>20303010</v>
      </c>
      <c r="Q284" s="73">
        <v>362010900</v>
      </c>
      <c r="R284" s="74">
        <v>4036</v>
      </c>
      <c r="S284" s="1" t="s">
        <v>1479</v>
      </c>
      <c r="T284" s="75">
        <v>145.58500000000001</v>
      </c>
      <c r="U284" s="76">
        <v>9534101677.9201202</v>
      </c>
      <c r="V284" s="77">
        <v>9534101677.9201202</v>
      </c>
      <c r="W284" s="77">
        <v>10035896503.073799</v>
      </c>
      <c r="X284" s="76">
        <v>1.6678679441400002E-2</v>
      </c>
      <c r="Y284" s="71">
        <v>0</v>
      </c>
      <c r="Z284" s="71">
        <v>1</v>
      </c>
      <c r="AA284" s="71">
        <v>0</v>
      </c>
      <c r="AB284" s="71">
        <v>0</v>
      </c>
      <c r="AC284" s="73">
        <v>1</v>
      </c>
      <c r="AD284" s="73">
        <v>0</v>
      </c>
      <c r="AE284" s="1" t="s">
        <v>1480</v>
      </c>
      <c r="AF284" s="1" t="s">
        <v>1450</v>
      </c>
      <c r="AG284" s="1" t="s">
        <v>1451</v>
      </c>
    </row>
    <row r="285" spans="1:33">
      <c r="A285" s="70">
        <v>45169</v>
      </c>
      <c r="B285" s="70">
        <v>45169</v>
      </c>
      <c r="C285" s="71">
        <v>990100</v>
      </c>
      <c r="D285" s="1" t="s">
        <v>2449</v>
      </c>
      <c r="E285" s="71">
        <v>1197101</v>
      </c>
      <c r="G285" s="1" t="s">
        <v>2450</v>
      </c>
      <c r="H285" s="72">
        <v>6597368</v>
      </c>
      <c r="I285" s="1" t="s">
        <v>2451</v>
      </c>
      <c r="J285" s="73">
        <v>0.85</v>
      </c>
      <c r="K285" s="73">
        <v>0.85</v>
      </c>
      <c r="L285" s="73">
        <v>0.85</v>
      </c>
      <c r="M285" s="1">
        <v>1</v>
      </c>
      <c r="N285" s="1" t="s">
        <v>1115</v>
      </c>
      <c r="O285" s="1" t="s">
        <v>1462</v>
      </c>
      <c r="P285" s="1">
        <v>15101010</v>
      </c>
      <c r="Q285" s="73">
        <v>200763815</v>
      </c>
      <c r="R285" s="74">
        <v>3956</v>
      </c>
      <c r="S285" s="1" t="s">
        <v>1479</v>
      </c>
      <c r="T285" s="75">
        <v>145.58500000000001</v>
      </c>
      <c r="U285" s="76">
        <v>4637073904.0354404</v>
      </c>
      <c r="V285" s="77">
        <v>4637073904.0354404</v>
      </c>
      <c r="W285" s="77">
        <v>5455381063.5711098</v>
      </c>
      <c r="X285" s="76">
        <v>8.1119618610999995E-3</v>
      </c>
      <c r="Y285" s="71">
        <v>0</v>
      </c>
      <c r="Z285" s="71">
        <v>1</v>
      </c>
      <c r="AA285" s="71">
        <v>0</v>
      </c>
      <c r="AB285" s="71">
        <v>0</v>
      </c>
      <c r="AC285" s="73">
        <v>1</v>
      </c>
      <c r="AD285" s="73">
        <v>0</v>
      </c>
      <c r="AE285" s="1" t="s">
        <v>1480</v>
      </c>
      <c r="AF285" s="1" t="s">
        <v>1450</v>
      </c>
      <c r="AG285" s="1" t="s">
        <v>1451</v>
      </c>
    </row>
    <row r="286" spans="1:33">
      <c r="A286" s="70">
        <v>45169</v>
      </c>
      <c r="B286" s="70">
        <v>45169</v>
      </c>
      <c r="C286" s="71">
        <v>990100</v>
      </c>
      <c r="D286" s="1" t="s">
        <v>2452</v>
      </c>
      <c r="E286" s="71">
        <v>1197201</v>
      </c>
      <c r="G286" s="1" t="s">
        <v>2453</v>
      </c>
      <c r="H286" s="72">
        <v>6597603</v>
      </c>
      <c r="I286" s="1" t="s">
        <v>2454</v>
      </c>
      <c r="J286" s="73">
        <v>0.95</v>
      </c>
      <c r="K286" s="73">
        <v>0.95</v>
      </c>
      <c r="L286" s="73">
        <v>0.95</v>
      </c>
      <c r="M286" s="1">
        <v>1</v>
      </c>
      <c r="N286" s="1" t="s">
        <v>1115</v>
      </c>
      <c r="O286" s="1" t="s">
        <v>1564</v>
      </c>
      <c r="P286" s="1">
        <v>60201010</v>
      </c>
      <c r="Q286" s="73">
        <v>948451327</v>
      </c>
      <c r="R286" s="74">
        <v>3192</v>
      </c>
      <c r="S286" s="1" t="s">
        <v>1479</v>
      </c>
      <c r="T286" s="75">
        <v>145.58500000000001</v>
      </c>
      <c r="U286" s="76">
        <v>19755358065.6991</v>
      </c>
      <c r="V286" s="77">
        <v>19755358065.6991</v>
      </c>
      <c r="W286" s="77">
        <v>20795113753.3675</v>
      </c>
      <c r="X286" s="76">
        <v>3.4559447293399999E-2</v>
      </c>
      <c r="Y286" s="71">
        <v>1</v>
      </c>
      <c r="Z286" s="71">
        <v>0</v>
      </c>
      <c r="AA286" s="71">
        <v>0</v>
      </c>
      <c r="AB286" s="71">
        <v>0</v>
      </c>
      <c r="AC286" s="73">
        <v>1</v>
      </c>
      <c r="AD286" s="73">
        <v>0</v>
      </c>
      <c r="AE286" s="1" t="s">
        <v>1480</v>
      </c>
      <c r="AF286" s="1" t="s">
        <v>1450</v>
      </c>
      <c r="AG286" s="1" t="s">
        <v>1451</v>
      </c>
    </row>
    <row r="287" spans="1:33">
      <c r="A287" s="70">
        <v>45169</v>
      </c>
      <c r="B287" s="70">
        <v>45169</v>
      </c>
      <c r="C287" s="71">
        <v>990100</v>
      </c>
      <c r="D287" s="1" t="s">
        <v>2455</v>
      </c>
      <c r="E287" s="71">
        <v>1197701</v>
      </c>
      <c r="G287" s="1" t="s">
        <v>2456</v>
      </c>
      <c r="H287" s="72">
        <v>6597302</v>
      </c>
      <c r="I287" s="1" t="s">
        <v>2457</v>
      </c>
      <c r="J287" s="73">
        <v>0.85</v>
      </c>
      <c r="K287" s="73">
        <v>0.85</v>
      </c>
      <c r="L287" s="73">
        <v>0.85</v>
      </c>
      <c r="M287" s="1">
        <v>1</v>
      </c>
      <c r="N287" s="1" t="s">
        <v>1115</v>
      </c>
      <c r="O287" s="1" t="s">
        <v>1467</v>
      </c>
      <c r="P287" s="1">
        <v>20107010</v>
      </c>
      <c r="Q287" s="73">
        <v>1544660544</v>
      </c>
      <c r="R287" s="74">
        <v>5432</v>
      </c>
      <c r="S287" s="1" t="s">
        <v>1479</v>
      </c>
      <c r="T287" s="75">
        <v>145.58500000000001</v>
      </c>
      <c r="U287" s="76">
        <v>48988609154.492599</v>
      </c>
      <c r="V287" s="77">
        <v>48988609154.492599</v>
      </c>
      <c r="W287" s="77">
        <v>57633657828.814796</v>
      </c>
      <c r="X287" s="76">
        <v>8.5699244246599998E-2</v>
      </c>
      <c r="Y287" s="71">
        <v>1</v>
      </c>
      <c r="Z287" s="71">
        <v>0</v>
      </c>
      <c r="AA287" s="71">
        <v>0</v>
      </c>
      <c r="AB287" s="71">
        <v>0</v>
      </c>
      <c r="AC287" s="73">
        <v>0.5</v>
      </c>
      <c r="AD287" s="73">
        <v>0.5</v>
      </c>
      <c r="AE287" s="1" t="s">
        <v>1480</v>
      </c>
      <c r="AF287" s="1" t="s">
        <v>1450</v>
      </c>
      <c r="AG287" s="1" t="s">
        <v>1451</v>
      </c>
    </row>
    <row r="288" spans="1:33">
      <c r="A288" s="70">
        <v>45169</v>
      </c>
      <c r="B288" s="70">
        <v>45169</v>
      </c>
      <c r="C288" s="71">
        <v>990100</v>
      </c>
      <c r="D288" s="1" t="s">
        <v>2458</v>
      </c>
      <c r="E288" s="71">
        <v>1198001</v>
      </c>
      <c r="G288" s="1" t="s">
        <v>2459</v>
      </c>
      <c r="H288" s="72" t="s">
        <v>2460</v>
      </c>
      <c r="I288" s="1" t="s">
        <v>2461</v>
      </c>
      <c r="J288" s="73">
        <v>0.8</v>
      </c>
      <c r="K288" s="73">
        <v>0.8</v>
      </c>
      <c r="L288" s="73">
        <v>0.8</v>
      </c>
      <c r="M288" s="1">
        <v>1</v>
      </c>
      <c r="N288" s="1" t="s">
        <v>1322</v>
      </c>
      <c r="O288" s="1" t="s">
        <v>1462</v>
      </c>
      <c r="P288" s="1">
        <v>15105020</v>
      </c>
      <c r="Q288" s="73">
        <v>117265856</v>
      </c>
      <c r="R288" s="74">
        <v>415.5</v>
      </c>
      <c r="S288" s="1" t="s">
        <v>1613</v>
      </c>
      <c r="T288" s="75">
        <v>10.9499</v>
      </c>
      <c r="U288" s="76">
        <v>3559774110.6676798</v>
      </c>
      <c r="V288" s="77">
        <v>3559774110.6676798</v>
      </c>
      <c r="W288" s="77">
        <v>6176932316.0942097</v>
      </c>
      <c r="X288" s="76">
        <v>6.2273650189E-3</v>
      </c>
      <c r="Y288" s="71">
        <v>0</v>
      </c>
      <c r="Z288" s="71">
        <v>1</v>
      </c>
      <c r="AA288" s="71">
        <v>0</v>
      </c>
      <c r="AB288" s="71">
        <v>0</v>
      </c>
      <c r="AC288" s="73">
        <v>1</v>
      </c>
      <c r="AD288" s="73">
        <v>0</v>
      </c>
      <c r="AE288" s="1" t="s">
        <v>1614</v>
      </c>
      <c r="AF288" s="1" t="s">
        <v>1450</v>
      </c>
      <c r="AG288" s="1" t="s">
        <v>1619</v>
      </c>
    </row>
    <row r="289" spans="1:33">
      <c r="A289" s="70">
        <v>45169</v>
      </c>
      <c r="B289" s="70">
        <v>45169</v>
      </c>
      <c r="C289" s="71">
        <v>990100</v>
      </c>
      <c r="D289" s="1" t="s">
        <v>2462</v>
      </c>
      <c r="E289" s="71">
        <v>1200301</v>
      </c>
      <c r="F289" s="1">
        <v>620076307</v>
      </c>
      <c r="G289" s="1" t="s">
        <v>2463</v>
      </c>
      <c r="H289" s="72" t="s">
        <v>2464</v>
      </c>
      <c r="I289" s="1" t="s">
        <v>2465</v>
      </c>
      <c r="J289" s="73">
        <v>1</v>
      </c>
      <c r="K289" s="73">
        <v>1</v>
      </c>
      <c r="L289" s="73">
        <v>1</v>
      </c>
      <c r="M289" s="1">
        <v>1</v>
      </c>
      <c r="N289" s="1" t="s">
        <v>1375</v>
      </c>
      <c r="O289" s="1" t="s">
        <v>1474</v>
      </c>
      <c r="P289" s="1">
        <v>45201020</v>
      </c>
      <c r="Q289" s="73">
        <v>167467027</v>
      </c>
      <c r="R289" s="74">
        <v>283.57</v>
      </c>
      <c r="S289" s="1" t="s">
        <v>1448</v>
      </c>
      <c r="T289" s="75">
        <v>1</v>
      </c>
      <c r="U289" s="76">
        <v>47488624846.389999</v>
      </c>
      <c r="V289" s="77">
        <v>47488624846.389999</v>
      </c>
      <c r="W289" s="77">
        <v>47488624846.389999</v>
      </c>
      <c r="X289" s="76">
        <v>8.3075215440599995E-2</v>
      </c>
      <c r="Y289" s="71">
        <v>1</v>
      </c>
      <c r="Z289" s="71">
        <v>0</v>
      </c>
      <c r="AA289" s="71">
        <v>0</v>
      </c>
      <c r="AB289" s="71">
        <v>0</v>
      </c>
      <c r="AC289" s="73">
        <v>0</v>
      </c>
      <c r="AD289" s="73">
        <v>1</v>
      </c>
      <c r="AE289" s="1" t="s">
        <v>1449</v>
      </c>
      <c r="AF289" s="1" t="s">
        <v>1450</v>
      </c>
      <c r="AG289" s="1" t="s">
        <v>1451</v>
      </c>
    </row>
    <row r="290" spans="1:33">
      <c r="A290" s="70">
        <v>45169</v>
      </c>
      <c r="B290" s="70">
        <v>45169</v>
      </c>
      <c r="C290" s="71">
        <v>990100</v>
      </c>
      <c r="D290" s="1" t="s">
        <v>2466</v>
      </c>
      <c r="E290" s="71">
        <v>1201402</v>
      </c>
      <c r="G290" s="1" t="s">
        <v>2467</v>
      </c>
      <c r="H290" s="72">
        <v>5294121</v>
      </c>
      <c r="I290" s="1" t="s">
        <v>2468</v>
      </c>
      <c r="J290" s="73">
        <v>1</v>
      </c>
      <c r="K290" s="73">
        <v>1</v>
      </c>
      <c r="L290" s="73">
        <v>1</v>
      </c>
      <c r="M290" s="1">
        <v>1</v>
      </c>
      <c r="N290" s="1" t="s">
        <v>1058</v>
      </c>
      <c r="O290" s="1" t="s">
        <v>1484</v>
      </c>
      <c r="P290" s="1">
        <v>40301050</v>
      </c>
      <c r="Q290" s="73">
        <v>140098931</v>
      </c>
      <c r="R290" s="74">
        <v>358.2</v>
      </c>
      <c r="S290" s="1" t="s">
        <v>1456</v>
      </c>
      <c r="T290" s="75">
        <v>0.92136177270005104</v>
      </c>
      <c r="U290" s="76">
        <v>54466593439.336502</v>
      </c>
      <c r="V290" s="77">
        <v>54466593439.336502</v>
      </c>
      <c r="W290" s="77">
        <v>54466593439.336502</v>
      </c>
      <c r="X290" s="76">
        <v>9.5282270205199998E-2</v>
      </c>
      <c r="Y290" s="71">
        <v>1</v>
      </c>
      <c r="Z290" s="71">
        <v>0</v>
      </c>
      <c r="AA290" s="71">
        <v>0</v>
      </c>
      <c r="AB290" s="71">
        <v>0</v>
      </c>
      <c r="AC290" s="73">
        <v>0</v>
      </c>
      <c r="AD290" s="73">
        <v>1</v>
      </c>
      <c r="AE290" s="1" t="s">
        <v>1523</v>
      </c>
      <c r="AF290" s="1" t="s">
        <v>1524</v>
      </c>
      <c r="AG290" s="1" t="s">
        <v>1451</v>
      </c>
    </row>
    <row r="291" spans="1:33">
      <c r="A291" s="70">
        <v>45169</v>
      </c>
      <c r="B291" s="70">
        <v>45169</v>
      </c>
      <c r="C291" s="71">
        <v>990100</v>
      </c>
      <c r="D291" s="1" t="s">
        <v>2469</v>
      </c>
      <c r="E291" s="71">
        <v>1201501</v>
      </c>
      <c r="G291" s="1" t="s">
        <v>2470</v>
      </c>
      <c r="H291" s="72">
        <v>6610403</v>
      </c>
      <c r="I291" s="1" t="s">
        <v>2471</v>
      </c>
      <c r="J291" s="73">
        <v>0.85</v>
      </c>
      <c r="K291" s="73">
        <v>0.85</v>
      </c>
      <c r="L291" s="73">
        <v>0.85</v>
      </c>
      <c r="M291" s="1">
        <v>1</v>
      </c>
      <c r="N291" s="1" t="s">
        <v>1115</v>
      </c>
      <c r="O291" s="1" t="s">
        <v>1474</v>
      </c>
      <c r="P291" s="1">
        <v>45203015</v>
      </c>
      <c r="Q291" s="73">
        <v>675814281</v>
      </c>
      <c r="R291" s="74">
        <v>8185</v>
      </c>
      <c r="S291" s="1" t="s">
        <v>1479</v>
      </c>
      <c r="T291" s="75">
        <v>145.58500000000001</v>
      </c>
      <c r="U291" s="76">
        <v>32295970783.3036</v>
      </c>
      <c r="V291" s="77">
        <v>32295970783.3036</v>
      </c>
      <c r="W291" s="77">
        <v>37995259745.063004</v>
      </c>
      <c r="X291" s="76">
        <v>5.6497629471600003E-2</v>
      </c>
      <c r="Y291" s="71">
        <v>1</v>
      </c>
      <c r="Z291" s="71">
        <v>0</v>
      </c>
      <c r="AA291" s="71">
        <v>0</v>
      </c>
      <c r="AB291" s="71">
        <v>0</v>
      </c>
      <c r="AC291" s="73">
        <v>0</v>
      </c>
      <c r="AD291" s="73">
        <v>1</v>
      </c>
      <c r="AE291" s="1" t="s">
        <v>1480</v>
      </c>
      <c r="AF291" s="1" t="s">
        <v>1450</v>
      </c>
      <c r="AG291" s="1" t="s">
        <v>1451</v>
      </c>
    </row>
    <row r="292" spans="1:33">
      <c r="A292" s="70">
        <v>45169</v>
      </c>
      <c r="B292" s="70">
        <v>45169</v>
      </c>
      <c r="C292" s="71">
        <v>990100</v>
      </c>
      <c r="D292" s="1" t="s">
        <v>2472</v>
      </c>
      <c r="E292" s="71">
        <v>1202501</v>
      </c>
      <c r="G292" s="1" t="s">
        <v>2473</v>
      </c>
      <c r="H292" s="72">
        <v>6624608</v>
      </c>
      <c r="I292" s="1" t="s">
        <v>2474</v>
      </c>
      <c r="J292" s="73">
        <v>1</v>
      </c>
      <c r="K292" s="73">
        <v>1</v>
      </c>
      <c r="L292" s="73">
        <v>1</v>
      </c>
      <c r="M292" s="1">
        <v>1</v>
      </c>
      <c r="N292" s="1" t="s">
        <v>908</v>
      </c>
      <c r="O292" s="1" t="s">
        <v>1484</v>
      </c>
      <c r="P292" s="1">
        <v>40101010</v>
      </c>
      <c r="Q292" s="73">
        <v>3138664534</v>
      </c>
      <c r="R292" s="74">
        <v>28.96</v>
      </c>
      <c r="S292" s="1" t="s">
        <v>1578</v>
      </c>
      <c r="T292" s="75">
        <v>1.54404385084536</v>
      </c>
      <c r="U292" s="76">
        <v>58868616234.490097</v>
      </c>
      <c r="V292" s="77">
        <v>58868616234.490097</v>
      </c>
      <c r="W292" s="77">
        <v>58868616234.490097</v>
      </c>
      <c r="X292" s="76">
        <v>0.10298304051109999</v>
      </c>
      <c r="Y292" s="71">
        <v>1</v>
      </c>
      <c r="Z292" s="71">
        <v>0</v>
      </c>
      <c r="AA292" s="71">
        <v>0</v>
      </c>
      <c r="AB292" s="71">
        <v>0</v>
      </c>
      <c r="AC292" s="73">
        <v>1</v>
      </c>
      <c r="AD292" s="73">
        <v>0</v>
      </c>
      <c r="AE292" s="1" t="s">
        <v>1579</v>
      </c>
      <c r="AF292" s="1" t="s">
        <v>1450</v>
      </c>
      <c r="AG292" s="1" t="s">
        <v>1451</v>
      </c>
    </row>
    <row r="293" spans="1:33">
      <c r="A293" s="70">
        <v>45169</v>
      </c>
      <c r="B293" s="70">
        <v>45169</v>
      </c>
      <c r="C293" s="71">
        <v>990100</v>
      </c>
      <c r="D293" s="1" t="s">
        <v>2475</v>
      </c>
      <c r="E293" s="71">
        <v>1202601</v>
      </c>
      <c r="F293" s="1">
        <v>633067103</v>
      </c>
      <c r="G293" s="1" t="s">
        <v>2476</v>
      </c>
      <c r="H293" s="72">
        <v>2077303</v>
      </c>
      <c r="I293" s="1" t="s">
        <v>2477</v>
      </c>
      <c r="J293" s="73">
        <v>1</v>
      </c>
      <c r="K293" s="73">
        <v>1</v>
      </c>
      <c r="L293" s="73">
        <v>1</v>
      </c>
      <c r="M293" s="1">
        <v>1</v>
      </c>
      <c r="N293" s="1" t="s">
        <v>963</v>
      </c>
      <c r="O293" s="1" t="s">
        <v>1484</v>
      </c>
      <c r="P293" s="1">
        <v>40101010</v>
      </c>
      <c r="Q293" s="73">
        <v>337636566</v>
      </c>
      <c r="R293" s="74">
        <v>94.17</v>
      </c>
      <c r="S293" s="1" t="s">
        <v>1493</v>
      </c>
      <c r="T293" s="75">
        <v>1.3529500000000001</v>
      </c>
      <c r="U293" s="76">
        <v>23500672914.904499</v>
      </c>
      <c r="V293" s="77">
        <v>23500672914.904499</v>
      </c>
      <c r="W293" s="77">
        <v>23500672914.904499</v>
      </c>
      <c r="X293" s="76">
        <v>4.1111391869499997E-2</v>
      </c>
      <c r="Y293" s="71">
        <v>1</v>
      </c>
      <c r="Z293" s="71">
        <v>0</v>
      </c>
      <c r="AA293" s="71">
        <v>0</v>
      </c>
      <c r="AB293" s="71">
        <v>0</v>
      </c>
      <c r="AC293" s="73">
        <v>1</v>
      </c>
      <c r="AD293" s="73">
        <v>0</v>
      </c>
      <c r="AE293" s="1" t="s">
        <v>1494</v>
      </c>
      <c r="AF293" s="1" t="s">
        <v>1450</v>
      </c>
      <c r="AG293" s="1" t="s">
        <v>1451</v>
      </c>
    </row>
    <row r="294" spans="1:33">
      <c r="A294" s="70">
        <v>45169</v>
      </c>
      <c r="B294" s="70">
        <v>45169</v>
      </c>
      <c r="C294" s="71">
        <v>990100</v>
      </c>
      <c r="D294" s="1" t="s">
        <v>2478</v>
      </c>
      <c r="E294" s="71">
        <v>1203701</v>
      </c>
      <c r="G294" s="1" t="s">
        <v>2479</v>
      </c>
      <c r="H294" s="72" t="s">
        <v>2480</v>
      </c>
      <c r="I294" s="1" t="s">
        <v>2481</v>
      </c>
      <c r="J294" s="73">
        <v>1</v>
      </c>
      <c r="K294" s="73">
        <v>1</v>
      </c>
      <c r="L294" s="73">
        <v>1</v>
      </c>
      <c r="M294" s="1">
        <v>1</v>
      </c>
      <c r="N294" s="1" t="s">
        <v>1199</v>
      </c>
      <c r="O294" s="1" t="s">
        <v>1484</v>
      </c>
      <c r="P294" s="1">
        <v>40101010</v>
      </c>
      <c r="Q294" s="73">
        <v>3619511970</v>
      </c>
      <c r="R294" s="74">
        <v>13.1</v>
      </c>
      <c r="S294" s="1" t="s">
        <v>1456</v>
      </c>
      <c r="T294" s="75">
        <v>0.92136177270005104</v>
      </c>
      <c r="U294" s="76">
        <v>51462528847.977402</v>
      </c>
      <c r="V294" s="77">
        <v>51462528847.977402</v>
      </c>
      <c r="W294" s="77">
        <v>51462528847.977402</v>
      </c>
      <c r="X294" s="76">
        <v>9.0027047213800004E-2</v>
      </c>
      <c r="Y294" s="71">
        <v>1</v>
      </c>
      <c r="Z294" s="71">
        <v>0</v>
      </c>
      <c r="AA294" s="71">
        <v>0</v>
      </c>
      <c r="AB294" s="71">
        <v>0</v>
      </c>
      <c r="AC294" s="73">
        <v>0.65</v>
      </c>
      <c r="AD294" s="73">
        <v>0.35</v>
      </c>
      <c r="AE294" s="1" t="s">
        <v>1485</v>
      </c>
      <c r="AF294" s="1" t="s">
        <v>1450</v>
      </c>
      <c r="AG294" s="1" t="s">
        <v>1451</v>
      </c>
    </row>
    <row r="295" spans="1:33">
      <c r="A295" s="70">
        <v>45169</v>
      </c>
      <c r="B295" s="70">
        <v>45169</v>
      </c>
      <c r="C295" s="71">
        <v>990100</v>
      </c>
      <c r="D295" s="1" t="s">
        <v>2482</v>
      </c>
      <c r="E295" s="71">
        <v>1204801</v>
      </c>
      <c r="G295" s="1" t="s">
        <v>2483</v>
      </c>
      <c r="H295" s="72">
        <v>6640400</v>
      </c>
      <c r="I295" s="1" t="s">
        <v>2484</v>
      </c>
      <c r="J295" s="73">
        <v>0.9</v>
      </c>
      <c r="K295" s="73">
        <v>0.9</v>
      </c>
      <c r="L295" s="73">
        <v>0.9</v>
      </c>
      <c r="M295" s="1">
        <v>1</v>
      </c>
      <c r="N295" s="1" t="s">
        <v>1115</v>
      </c>
      <c r="O295" s="1" t="s">
        <v>1474</v>
      </c>
      <c r="P295" s="1">
        <v>45102010</v>
      </c>
      <c r="Q295" s="73">
        <v>272849863</v>
      </c>
      <c r="R295" s="74">
        <v>7686</v>
      </c>
      <c r="S295" s="1" t="s">
        <v>1479</v>
      </c>
      <c r="T295" s="75">
        <v>145.58500000000001</v>
      </c>
      <c r="U295" s="76">
        <v>12964327659.554199</v>
      </c>
      <c r="V295" s="77">
        <v>12964327659.554199</v>
      </c>
      <c r="W295" s="77">
        <v>14404808510.615801</v>
      </c>
      <c r="X295" s="76">
        <v>2.2679416741200002E-2</v>
      </c>
      <c r="Y295" s="71">
        <v>0</v>
      </c>
      <c r="Z295" s="71">
        <v>1</v>
      </c>
      <c r="AA295" s="71">
        <v>0</v>
      </c>
      <c r="AB295" s="71">
        <v>0</v>
      </c>
      <c r="AC295" s="73">
        <v>0</v>
      </c>
      <c r="AD295" s="73">
        <v>1</v>
      </c>
      <c r="AE295" s="1" t="s">
        <v>1480</v>
      </c>
      <c r="AF295" s="1" t="s">
        <v>1450</v>
      </c>
      <c r="AG295" s="1" t="s">
        <v>1451</v>
      </c>
    </row>
    <row r="296" spans="1:33">
      <c r="A296" s="70">
        <v>45169</v>
      </c>
      <c r="B296" s="70">
        <v>45169</v>
      </c>
      <c r="C296" s="71">
        <v>990100</v>
      </c>
      <c r="D296" s="1" t="s">
        <v>2485</v>
      </c>
      <c r="E296" s="71">
        <v>1205201</v>
      </c>
      <c r="G296" s="1" t="s">
        <v>2486</v>
      </c>
      <c r="H296" s="72">
        <v>7123870</v>
      </c>
      <c r="I296" s="1" t="s">
        <v>2487</v>
      </c>
      <c r="J296" s="73">
        <v>1</v>
      </c>
      <c r="K296" s="73">
        <v>1</v>
      </c>
      <c r="L296" s="73">
        <v>1</v>
      </c>
      <c r="M296" s="1">
        <v>1</v>
      </c>
      <c r="N296" s="1" t="s">
        <v>1324</v>
      </c>
      <c r="O296" s="1" t="s">
        <v>1499</v>
      </c>
      <c r="P296" s="1">
        <v>30202030</v>
      </c>
      <c r="Q296" s="73">
        <v>2750000000</v>
      </c>
      <c r="R296" s="74">
        <v>106.4</v>
      </c>
      <c r="S296" s="1" t="s">
        <v>1468</v>
      </c>
      <c r="T296" s="75">
        <v>0.88324999999999998</v>
      </c>
      <c r="U296" s="76">
        <v>331276535522.21899</v>
      </c>
      <c r="V296" s="77">
        <v>331276535522.21899</v>
      </c>
      <c r="W296" s="77">
        <v>331276535522.21899</v>
      </c>
      <c r="X296" s="76">
        <v>0.57952551053949997</v>
      </c>
      <c r="Y296" s="71">
        <v>1</v>
      </c>
      <c r="Z296" s="71">
        <v>0</v>
      </c>
      <c r="AA296" s="71">
        <v>0</v>
      </c>
      <c r="AB296" s="71">
        <v>0</v>
      </c>
      <c r="AC296" s="73">
        <v>0</v>
      </c>
      <c r="AD296" s="73">
        <v>1</v>
      </c>
      <c r="AE296" s="1" t="s">
        <v>1469</v>
      </c>
      <c r="AF296" s="1" t="s">
        <v>1470</v>
      </c>
      <c r="AG296" s="1" t="s">
        <v>1451</v>
      </c>
    </row>
    <row r="297" spans="1:33">
      <c r="A297" s="70">
        <v>45169</v>
      </c>
      <c r="B297" s="70">
        <v>45169</v>
      </c>
      <c r="C297" s="71">
        <v>990100</v>
      </c>
      <c r="D297" s="1" t="s">
        <v>2488</v>
      </c>
      <c r="E297" s="71">
        <v>1205701</v>
      </c>
      <c r="G297" s="1" t="s">
        <v>2489</v>
      </c>
      <c r="H297" s="72" t="s">
        <v>2490</v>
      </c>
      <c r="I297" s="1" t="s">
        <v>2491</v>
      </c>
      <c r="J297" s="73">
        <v>0.6</v>
      </c>
      <c r="K297" s="73">
        <v>0.6</v>
      </c>
      <c r="L297" s="73">
        <v>0.6</v>
      </c>
      <c r="M297" s="1">
        <v>1</v>
      </c>
      <c r="N297" s="1" t="s">
        <v>1091</v>
      </c>
      <c r="O297" s="1" t="s">
        <v>1564</v>
      </c>
      <c r="P297" s="1">
        <v>60201010</v>
      </c>
      <c r="Q297" s="73">
        <v>2516633171</v>
      </c>
      <c r="R297" s="74">
        <v>16.66</v>
      </c>
      <c r="S297" s="1" t="s">
        <v>1565</v>
      </c>
      <c r="T297" s="75">
        <v>7.8417500000000002</v>
      </c>
      <c r="U297" s="76">
        <v>3207991223.55546</v>
      </c>
      <c r="V297" s="77">
        <v>3207991223.55546</v>
      </c>
      <c r="W297" s="77">
        <v>5346652039.2590904</v>
      </c>
      <c r="X297" s="76">
        <v>5.6119662948999997E-3</v>
      </c>
      <c r="Y297" s="71">
        <v>0</v>
      </c>
      <c r="Z297" s="71">
        <v>1</v>
      </c>
      <c r="AA297" s="71">
        <v>0</v>
      </c>
      <c r="AB297" s="71">
        <v>0</v>
      </c>
      <c r="AC297" s="73">
        <v>1</v>
      </c>
      <c r="AD297" s="73">
        <v>0</v>
      </c>
      <c r="AE297" s="1" t="s">
        <v>1566</v>
      </c>
      <c r="AF297" s="1" t="s">
        <v>1450</v>
      </c>
      <c r="AG297" s="1" t="s">
        <v>1451</v>
      </c>
    </row>
    <row r="298" spans="1:33">
      <c r="A298" s="70">
        <v>45169</v>
      </c>
      <c r="B298" s="70">
        <v>45169</v>
      </c>
      <c r="C298" s="71">
        <v>990100</v>
      </c>
      <c r="D298" s="1" t="s">
        <v>2492</v>
      </c>
      <c r="E298" s="71">
        <v>1206401</v>
      </c>
      <c r="G298" s="1" t="s">
        <v>2493</v>
      </c>
      <c r="H298" s="72">
        <v>6637101</v>
      </c>
      <c r="I298" s="1" t="s">
        <v>2494</v>
      </c>
      <c r="J298" s="73">
        <v>1</v>
      </c>
      <c r="K298" s="73">
        <v>1</v>
      </c>
      <c r="L298" s="73">
        <v>1</v>
      </c>
      <c r="M298" s="1">
        <v>1</v>
      </c>
      <c r="N298" s="1" t="s">
        <v>908</v>
      </c>
      <c r="O298" s="1" t="s">
        <v>1462</v>
      </c>
      <c r="P298" s="1">
        <v>15104030</v>
      </c>
      <c r="Q298" s="73">
        <v>894230732</v>
      </c>
      <c r="R298" s="74">
        <v>26.03</v>
      </c>
      <c r="S298" s="1" t="s">
        <v>1578</v>
      </c>
      <c r="T298" s="75">
        <v>1.54404385084536</v>
      </c>
      <c r="U298" s="76">
        <v>15075236329.082199</v>
      </c>
      <c r="V298" s="77">
        <v>15075236329.082199</v>
      </c>
      <c r="W298" s="77">
        <v>15075236329.082199</v>
      </c>
      <c r="X298" s="76">
        <v>2.6372178809300002E-2</v>
      </c>
      <c r="Y298" s="71">
        <v>1</v>
      </c>
      <c r="Z298" s="71">
        <v>0</v>
      </c>
      <c r="AA298" s="71">
        <v>0</v>
      </c>
      <c r="AB298" s="71">
        <v>0</v>
      </c>
      <c r="AC298" s="73">
        <v>0.65</v>
      </c>
      <c r="AD298" s="73">
        <v>0.35</v>
      </c>
      <c r="AE298" s="1" t="s">
        <v>1579</v>
      </c>
      <c r="AF298" s="1" t="s">
        <v>1450</v>
      </c>
      <c r="AG298" s="1" t="s">
        <v>1451</v>
      </c>
    </row>
    <row r="299" spans="1:33">
      <c r="A299" s="70">
        <v>45169</v>
      </c>
      <c r="B299" s="70">
        <v>45169</v>
      </c>
      <c r="C299" s="71">
        <v>990100</v>
      </c>
      <c r="D299" s="1" t="s">
        <v>2495</v>
      </c>
      <c r="E299" s="71">
        <v>1206601</v>
      </c>
      <c r="F299" s="1">
        <v>651639106</v>
      </c>
      <c r="G299" s="1" t="s">
        <v>2496</v>
      </c>
      <c r="H299" s="72">
        <v>2636607</v>
      </c>
      <c r="I299" s="1" t="s">
        <v>2497</v>
      </c>
      <c r="J299" s="73">
        <v>1</v>
      </c>
      <c r="K299" s="73">
        <v>1</v>
      </c>
      <c r="L299" s="73">
        <v>1</v>
      </c>
      <c r="M299" s="1">
        <v>1</v>
      </c>
      <c r="N299" s="1" t="s">
        <v>1375</v>
      </c>
      <c r="O299" s="1" t="s">
        <v>1462</v>
      </c>
      <c r="P299" s="1">
        <v>15104030</v>
      </c>
      <c r="Q299" s="73">
        <v>794508500</v>
      </c>
      <c r="R299" s="74">
        <v>39.42</v>
      </c>
      <c r="S299" s="1" t="s">
        <v>1448</v>
      </c>
      <c r="T299" s="75">
        <v>1</v>
      </c>
      <c r="U299" s="76">
        <v>31319525070</v>
      </c>
      <c r="V299" s="77">
        <v>31319525070</v>
      </c>
      <c r="W299" s="77">
        <v>31319525070</v>
      </c>
      <c r="X299" s="76">
        <v>5.4789463815899997E-2</v>
      </c>
      <c r="Y299" s="71">
        <v>1</v>
      </c>
      <c r="Z299" s="71">
        <v>0</v>
      </c>
      <c r="AA299" s="71">
        <v>0</v>
      </c>
      <c r="AB299" s="71">
        <v>0</v>
      </c>
      <c r="AC299" s="73">
        <v>1</v>
      </c>
      <c r="AD299" s="73">
        <v>0</v>
      </c>
      <c r="AE299" s="1" t="s">
        <v>1449</v>
      </c>
      <c r="AF299" s="1" t="s">
        <v>1450</v>
      </c>
      <c r="AG299" s="1" t="s">
        <v>1451</v>
      </c>
    </row>
    <row r="300" spans="1:33">
      <c r="A300" s="70">
        <v>45169</v>
      </c>
      <c r="B300" s="70">
        <v>45169</v>
      </c>
      <c r="C300" s="71">
        <v>990100</v>
      </c>
      <c r="D300" s="1" t="s">
        <v>2498</v>
      </c>
      <c r="E300" s="71">
        <v>1206801</v>
      </c>
      <c r="G300" s="1" t="s">
        <v>2499</v>
      </c>
      <c r="H300" s="72">
        <v>3208986</v>
      </c>
      <c r="I300" s="1" t="s">
        <v>2500</v>
      </c>
      <c r="J300" s="73">
        <v>0.95</v>
      </c>
      <c r="K300" s="73">
        <v>0.95</v>
      </c>
      <c r="L300" s="73">
        <v>0.95</v>
      </c>
      <c r="M300" s="1">
        <v>1</v>
      </c>
      <c r="N300" s="1" t="s">
        <v>1369</v>
      </c>
      <c r="O300" s="1" t="s">
        <v>1455</v>
      </c>
      <c r="P300" s="1">
        <v>25503030</v>
      </c>
      <c r="Q300" s="73">
        <v>128518445</v>
      </c>
      <c r="R300" s="74">
        <v>69.88</v>
      </c>
      <c r="S300" s="1" t="s">
        <v>1669</v>
      </c>
      <c r="T300" s="75">
        <v>0.78917255257862096</v>
      </c>
      <c r="U300" s="76">
        <v>10811102669.362101</v>
      </c>
      <c r="V300" s="77">
        <v>10811102669.362101</v>
      </c>
      <c r="W300" s="77">
        <v>11380108073.012699</v>
      </c>
      <c r="X300" s="76">
        <v>1.8912627735899998E-2</v>
      </c>
      <c r="Y300" s="71">
        <v>0</v>
      </c>
      <c r="Z300" s="71">
        <v>1</v>
      </c>
      <c r="AA300" s="71">
        <v>0</v>
      </c>
      <c r="AB300" s="71">
        <v>0</v>
      </c>
      <c r="AC300" s="73">
        <v>1</v>
      </c>
      <c r="AD300" s="73">
        <v>0</v>
      </c>
      <c r="AE300" s="1" t="s">
        <v>1670</v>
      </c>
      <c r="AF300" s="1" t="s">
        <v>1450</v>
      </c>
      <c r="AG300" s="1" t="s">
        <v>1451</v>
      </c>
    </row>
    <row r="301" spans="1:33">
      <c r="A301" s="70">
        <v>45169</v>
      </c>
      <c r="B301" s="70">
        <v>45169</v>
      </c>
      <c r="C301" s="71">
        <v>990100</v>
      </c>
      <c r="D301" s="1" t="s">
        <v>2501</v>
      </c>
      <c r="E301" s="71">
        <v>1206901</v>
      </c>
      <c r="G301" s="1" t="s">
        <v>2502</v>
      </c>
      <c r="H301" s="72">
        <v>6619507</v>
      </c>
      <c r="I301" s="1" t="s">
        <v>2503</v>
      </c>
      <c r="J301" s="73">
        <v>0.75</v>
      </c>
      <c r="K301" s="73">
        <v>0.75</v>
      </c>
      <c r="L301" s="73">
        <v>0.75</v>
      </c>
      <c r="M301" s="1">
        <v>1</v>
      </c>
      <c r="N301" s="1" t="s">
        <v>1115</v>
      </c>
      <c r="O301" s="1" t="s">
        <v>1467</v>
      </c>
      <c r="P301" s="1">
        <v>20106020</v>
      </c>
      <c r="Q301" s="73">
        <v>311829996</v>
      </c>
      <c r="R301" s="74">
        <v>1934</v>
      </c>
      <c r="S301" s="1" t="s">
        <v>1479</v>
      </c>
      <c r="T301" s="75">
        <v>145.58500000000001</v>
      </c>
      <c r="U301" s="76">
        <v>3106840740.4471598</v>
      </c>
      <c r="V301" s="77">
        <v>3106840740.4471598</v>
      </c>
      <c r="W301" s="77">
        <v>4142454320.59622</v>
      </c>
      <c r="X301" s="76">
        <v>5.4350165895E-3</v>
      </c>
      <c r="Y301" s="71">
        <v>0</v>
      </c>
      <c r="Z301" s="71">
        <v>1</v>
      </c>
      <c r="AA301" s="71">
        <v>0</v>
      </c>
      <c r="AB301" s="71">
        <v>0</v>
      </c>
      <c r="AC301" s="73">
        <v>1</v>
      </c>
      <c r="AD301" s="73">
        <v>0</v>
      </c>
      <c r="AE301" s="1" t="s">
        <v>1480</v>
      </c>
      <c r="AF301" s="1" t="s">
        <v>1450</v>
      </c>
      <c r="AG301" s="1" t="s">
        <v>1451</v>
      </c>
    </row>
    <row r="302" spans="1:33">
      <c r="A302" s="70">
        <v>45169</v>
      </c>
      <c r="B302" s="70">
        <v>45169</v>
      </c>
      <c r="C302" s="71">
        <v>990100</v>
      </c>
      <c r="D302" s="1" t="s">
        <v>2504</v>
      </c>
      <c r="E302" s="71">
        <v>1208601</v>
      </c>
      <c r="F302" s="1">
        <v>654106103</v>
      </c>
      <c r="G302" s="1" t="s">
        <v>2505</v>
      </c>
      <c r="H302" s="72">
        <v>2640147</v>
      </c>
      <c r="I302" s="1" t="s">
        <v>2506</v>
      </c>
      <c r="J302" s="73">
        <v>1</v>
      </c>
      <c r="K302" s="73">
        <v>1</v>
      </c>
      <c r="L302" s="73">
        <v>1</v>
      </c>
      <c r="M302" s="1">
        <v>1</v>
      </c>
      <c r="N302" s="1" t="s">
        <v>1375</v>
      </c>
      <c r="O302" s="1" t="s">
        <v>1455</v>
      </c>
      <c r="P302" s="1">
        <v>25203020</v>
      </c>
      <c r="Q302" s="73">
        <v>1232091564</v>
      </c>
      <c r="R302" s="74">
        <v>101.71</v>
      </c>
      <c r="S302" s="1" t="s">
        <v>1448</v>
      </c>
      <c r="T302" s="75">
        <v>1</v>
      </c>
      <c r="U302" s="76">
        <v>125316032974.44</v>
      </c>
      <c r="V302" s="77">
        <v>125316032974.44</v>
      </c>
      <c r="W302" s="77">
        <v>156327742735.35999</v>
      </c>
      <c r="X302" s="76">
        <v>0.21922421361300001</v>
      </c>
      <c r="Y302" s="71">
        <v>1</v>
      </c>
      <c r="Z302" s="71">
        <v>0</v>
      </c>
      <c r="AA302" s="71">
        <v>0</v>
      </c>
      <c r="AB302" s="71">
        <v>0</v>
      </c>
      <c r="AC302" s="73">
        <v>0</v>
      </c>
      <c r="AD302" s="73">
        <v>1</v>
      </c>
      <c r="AE302" s="1" t="s">
        <v>1449</v>
      </c>
      <c r="AF302" s="1" t="s">
        <v>1450</v>
      </c>
      <c r="AG302" s="1" t="s">
        <v>1619</v>
      </c>
    </row>
    <row r="303" spans="1:33">
      <c r="A303" s="70">
        <v>45169</v>
      </c>
      <c r="B303" s="70">
        <v>45169</v>
      </c>
      <c r="C303" s="71">
        <v>990100</v>
      </c>
      <c r="D303" s="1" t="s">
        <v>2507</v>
      </c>
      <c r="E303" s="71">
        <v>1209201</v>
      </c>
      <c r="G303" s="1" t="s">
        <v>2508</v>
      </c>
      <c r="H303" s="72">
        <v>6639550</v>
      </c>
      <c r="I303" s="1" t="s">
        <v>2509</v>
      </c>
      <c r="J303" s="73">
        <v>0.8</v>
      </c>
      <c r="K303" s="73">
        <v>0.8</v>
      </c>
      <c r="L303" s="73">
        <v>0.8</v>
      </c>
      <c r="M303" s="1">
        <v>1</v>
      </c>
      <c r="N303" s="1" t="s">
        <v>1115</v>
      </c>
      <c r="O303" s="1" t="s">
        <v>1692</v>
      </c>
      <c r="P303" s="1">
        <v>50202020</v>
      </c>
      <c r="Q303" s="73">
        <v>1298690000</v>
      </c>
      <c r="R303" s="74">
        <v>6267</v>
      </c>
      <c r="S303" s="1" t="s">
        <v>1479</v>
      </c>
      <c r="T303" s="75">
        <v>145.58500000000001</v>
      </c>
      <c r="U303" s="76">
        <v>44723784620.668404</v>
      </c>
      <c r="V303" s="77">
        <v>44723784620.668404</v>
      </c>
      <c r="W303" s="77">
        <v>55904730775.835403</v>
      </c>
      <c r="X303" s="76">
        <v>7.8238484578099995E-2</v>
      </c>
      <c r="Y303" s="71">
        <v>1</v>
      </c>
      <c r="Z303" s="71">
        <v>0</v>
      </c>
      <c r="AA303" s="71">
        <v>0</v>
      </c>
      <c r="AB303" s="71">
        <v>0</v>
      </c>
      <c r="AC303" s="73">
        <v>0</v>
      </c>
      <c r="AD303" s="73">
        <v>1</v>
      </c>
      <c r="AE303" s="1" t="s">
        <v>1480</v>
      </c>
      <c r="AF303" s="1" t="s">
        <v>1450</v>
      </c>
      <c r="AG303" s="1" t="s">
        <v>1451</v>
      </c>
    </row>
    <row r="304" spans="1:33">
      <c r="A304" s="70">
        <v>45169</v>
      </c>
      <c r="B304" s="70">
        <v>45169</v>
      </c>
      <c r="C304" s="71">
        <v>990100</v>
      </c>
      <c r="D304" s="1" t="s">
        <v>2510</v>
      </c>
      <c r="E304" s="71">
        <v>1210401</v>
      </c>
      <c r="G304" s="1" t="s">
        <v>2511</v>
      </c>
      <c r="H304" s="72" t="s">
        <v>2512</v>
      </c>
      <c r="I304" s="1" t="s">
        <v>2513</v>
      </c>
      <c r="J304" s="73">
        <v>0.8</v>
      </c>
      <c r="K304" s="73">
        <v>0.8</v>
      </c>
      <c r="L304" s="73">
        <v>0.8</v>
      </c>
      <c r="M304" s="1">
        <v>1</v>
      </c>
      <c r="N304" s="1" t="s">
        <v>1115</v>
      </c>
      <c r="O304" s="1" t="s">
        <v>1467</v>
      </c>
      <c r="P304" s="1">
        <v>20301010</v>
      </c>
      <c r="Q304" s="73">
        <v>90599225</v>
      </c>
      <c r="R304" s="74">
        <v>7569</v>
      </c>
      <c r="S304" s="1" t="s">
        <v>1479</v>
      </c>
      <c r="T304" s="75">
        <v>145.58500000000001</v>
      </c>
      <c r="U304" s="76">
        <v>3768220814.0948601</v>
      </c>
      <c r="V304" s="77">
        <v>3768220814.0948601</v>
      </c>
      <c r="W304" s="77">
        <v>4710276017.6185703</v>
      </c>
      <c r="X304" s="76">
        <v>6.5920156031000002E-3</v>
      </c>
      <c r="Y304" s="71">
        <v>0</v>
      </c>
      <c r="Z304" s="71">
        <v>1</v>
      </c>
      <c r="AA304" s="71">
        <v>0</v>
      </c>
      <c r="AB304" s="71">
        <v>0</v>
      </c>
      <c r="AC304" s="73">
        <v>1</v>
      </c>
      <c r="AD304" s="73">
        <v>0</v>
      </c>
      <c r="AE304" s="1" t="s">
        <v>1480</v>
      </c>
      <c r="AF304" s="1" t="s">
        <v>1450</v>
      </c>
      <c r="AG304" s="1" t="s">
        <v>1451</v>
      </c>
    </row>
    <row r="305" spans="1:33">
      <c r="A305" s="70">
        <v>45169</v>
      </c>
      <c r="B305" s="70">
        <v>45169</v>
      </c>
      <c r="C305" s="71">
        <v>990100</v>
      </c>
      <c r="D305" s="1" t="s">
        <v>2514</v>
      </c>
      <c r="E305" s="71">
        <v>1211601</v>
      </c>
      <c r="G305" s="1" t="s">
        <v>2515</v>
      </c>
      <c r="H305" s="72">
        <v>6640507</v>
      </c>
      <c r="I305" s="1" t="s">
        <v>2516</v>
      </c>
      <c r="J305" s="73">
        <v>0.4</v>
      </c>
      <c r="K305" s="73">
        <v>0.4</v>
      </c>
      <c r="L305" s="73">
        <v>0.4</v>
      </c>
      <c r="M305" s="1">
        <v>1</v>
      </c>
      <c r="N305" s="1" t="s">
        <v>1115</v>
      </c>
      <c r="O305" s="1" t="s">
        <v>1462</v>
      </c>
      <c r="P305" s="1">
        <v>15101050</v>
      </c>
      <c r="Q305" s="73">
        <v>2370512215</v>
      </c>
      <c r="R305" s="74">
        <v>1126</v>
      </c>
      <c r="S305" s="1" t="s">
        <v>1479</v>
      </c>
      <c r="T305" s="75">
        <v>145.58500000000001</v>
      </c>
      <c r="U305" s="76">
        <v>7333713649.3182697</v>
      </c>
      <c r="V305" s="77">
        <v>7333713649.3182697</v>
      </c>
      <c r="W305" s="77">
        <v>18334284123.2957</v>
      </c>
      <c r="X305" s="76">
        <v>1.2829384792E-2</v>
      </c>
      <c r="Y305" s="71">
        <v>1</v>
      </c>
      <c r="Z305" s="71">
        <v>0</v>
      </c>
      <c r="AA305" s="71">
        <v>0</v>
      </c>
      <c r="AB305" s="71">
        <v>0</v>
      </c>
      <c r="AC305" s="73">
        <v>0</v>
      </c>
      <c r="AD305" s="73">
        <v>1</v>
      </c>
      <c r="AE305" s="1" t="s">
        <v>1480</v>
      </c>
      <c r="AF305" s="1" t="s">
        <v>1450</v>
      </c>
      <c r="AG305" s="1" t="s">
        <v>1451</v>
      </c>
    </row>
    <row r="306" spans="1:33">
      <c r="A306" s="70">
        <v>45169</v>
      </c>
      <c r="B306" s="70">
        <v>45169</v>
      </c>
      <c r="C306" s="71">
        <v>990100</v>
      </c>
      <c r="D306" s="1" t="s">
        <v>2517</v>
      </c>
      <c r="E306" s="71">
        <v>1212601</v>
      </c>
      <c r="G306" s="1" t="s">
        <v>2518</v>
      </c>
      <c r="H306" s="72">
        <v>6642569</v>
      </c>
      <c r="I306" s="1" t="s">
        <v>2519</v>
      </c>
      <c r="J306" s="73">
        <v>0.85</v>
      </c>
      <c r="K306" s="73">
        <v>0.85</v>
      </c>
      <c r="L306" s="73">
        <v>0.85</v>
      </c>
      <c r="M306" s="1">
        <v>1</v>
      </c>
      <c r="N306" s="1" t="s">
        <v>1115</v>
      </c>
      <c r="O306" s="1" t="s">
        <v>1462</v>
      </c>
      <c r="P306" s="1">
        <v>15104050</v>
      </c>
      <c r="Q306" s="73">
        <v>950321402</v>
      </c>
      <c r="R306" s="74">
        <v>3447</v>
      </c>
      <c r="S306" s="1" t="s">
        <v>1479</v>
      </c>
      <c r="T306" s="75">
        <v>145.58500000000001</v>
      </c>
      <c r="U306" s="76">
        <v>19125556834.769402</v>
      </c>
      <c r="V306" s="77">
        <v>19125556834.769402</v>
      </c>
      <c r="W306" s="77">
        <v>22500655099.728699</v>
      </c>
      <c r="X306" s="76">
        <v>3.3457691386299997E-2</v>
      </c>
      <c r="Y306" s="71">
        <v>0</v>
      </c>
      <c r="Z306" s="71">
        <v>1</v>
      </c>
      <c r="AA306" s="71">
        <v>0</v>
      </c>
      <c r="AB306" s="71">
        <v>0</v>
      </c>
      <c r="AC306" s="73">
        <v>1</v>
      </c>
      <c r="AD306" s="73">
        <v>0</v>
      </c>
      <c r="AE306" s="1" t="s">
        <v>1480</v>
      </c>
      <c r="AF306" s="1" t="s">
        <v>1450</v>
      </c>
      <c r="AG306" s="1" t="s">
        <v>1451</v>
      </c>
    </row>
    <row r="307" spans="1:33">
      <c r="A307" s="70">
        <v>45169</v>
      </c>
      <c r="B307" s="70">
        <v>45169</v>
      </c>
      <c r="C307" s="71">
        <v>990100</v>
      </c>
      <c r="D307" s="1" t="s">
        <v>2520</v>
      </c>
      <c r="E307" s="71">
        <v>1213301</v>
      </c>
      <c r="G307" s="1" t="s">
        <v>2521</v>
      </c>
      <c r="H307" s="72">
        <v>6643960</v>
      </c>
      <c r="I307" s="1" t="s">
        <v>2522</v>
      </c>
      <c r="J307" s="73">
        <v>0.95</v>
      </c>
      <c r="K307" s="73">
        <v>0.95</v>
      </c>
      <c r="L307" s="73">
        <v>0.95</v>
      </c>
      <c r="M307" s="1">
        <v>1</v>
      </c>
      <c r="N307" s="1" t="s">
        <v>1115</v>
      </c>
      <c r="O307" s="1" t="s">
        <v>1467</v>
      </c>
      <c r="P307" s="1">
        <v>20303010</v>
      </c>
      <c r="Q307" s="73">
        <v>510165297</v>
      </c>
      <c r="R307" s="74">
        <v>3886</v>
      </c>
      <c r="S307" s="1" t="s">
        <v>1479</v>
      </c>
      <c r="T307" s="75">
        <v>145.58500000000001</v>
      </c>
      <c r="U307" s="76">
        <v>12936615907.785101</v>
      </c>
      <c r="V307" s="77">
        <v>12936615907.785101</v>
      </c>
      <c r="W307" s="77">
        <v>13617490429.247499</v>
      </c>
      <c r="X307" s="76">
        <v>2.2630938610800001E-2</v>
      </c>
      <c r="Y307" s="71">
        <v>0</v>
      </c>
      <c r="Z307" s="71">
        <v>1</v>
      </c>
      <c r="AA307" s="71">
        <v>0</v>
      </c>
      <c r="AB307" s="71">
        <v>0</v>
      </c>
      <c r="AC307" s="73">
        <v>1</v>
      </c>
      <c r="AD307" s="73">
        <v>0</v>
      </c>
      <c r="AE307" s="1" t="s">
        <v>1480</v>
      </c>
      <c r="AF307" s="1" t="s">
        <v>1450</v>
      </c>
      <c r="AG307" s="1" t="s">
        <v>1451</v>
      </c>
    </row>
    <row r="308" spans="1:33">
      <c r="A308" s="70">
        <v>45169</v>
      </c>
      <c r="B308" s="70">
        <v>45169</v>
      </c>
      <c r="C308" s="71">
        <v>990100</v>
      </c>
      <c r="D308" s="1" t="s">
        <v>2523</v>
      </c>
      <c r="E308" s="71">
        <v>1213501</v>
      </c>
      <c r="G308" s="1" t="s">
        <v>2524</v>
      </c>
      <c r="H308" s="72">
        <v>6640381</v>
      </c>
      <c r="I308" s="1" t="s">
        <v>2525</v>
      </c>
      <c r="J308" s="73">
        <v>0.55000000000000004</v>
      </c>
      <c r="K308" s="73">
        <v>0.55000000000000004</v>
      </c>
      <c r="L308" s="73">
        <v>0.55000000000000004</v>
      </c>
      <c r="M308" s="1">
        <v>1</v>
      </c>
      <c r="N308" s="1" t="s">
        <v>1115</v>
      </c>
      <c r="O308" s="1" t="s">
        <v>1455</v>
      </c>
      <c r="P308" s="1">
        <v>25101010</v>
      </c>
      <c r="Q308" s="73">
        <v>787944951</v>
      </c>
      <c r="R308" s="74">
        <v>9959</v>
      </c>
      <c r="S308" s="1" t="s">
        <v>1479</v>
      </c>
      <c r="T308" s="75">
        <v>145.58500000000001</v>
      </c>
      <c r="U308" s="76">
        <v>29645424129.2369</v>
      </c>
      <c r="V308" s="77">
        <v>29645424129.2369</v>
      </c>
      <c r="W308" s="77">
        <v>53900771144.067001</v>
      </c>
      <c r="X308" s="76">
        <v>5.1860840450299997E-2</v>
      </c>
      <c r="Y308" s="71">
        <v>1</v>
      </c>
      <c r="Z308" s="71">
        <v>0</v>
      </c>
      <c r="AA308" s="71">
        <v>0</v>
      </c>
      <c r="AB308" s="71">
        <v>0</v>
      </c>
      <c r="AC308" s="73">
        <v>0</v>
      </c>
      <c r="AD308" s="73">
        <v>1</v>
      </c>
      <c r="AE308" s="1" t="s">
        <v>1480</v>
      </c>
      <c r="AF308" s="1" t="s">
        <v>1450</v>
      </c>
      <c r="AG308" s="1" t="s">
        <v>1451</v>
      </c>
    </row>
    <row r="309" spans="1:33">
      <c r="A309" s="70">
        <v>45169</v>
      </c>
      <c r="B309" s="70">
        <v>45169</v>
      </c>
      <c r="C309" s="71">
        <v>990100</v>
      </c>
      <c r="D309" s="1" t="s">
        <v>2526</v>
      </c>
      <c r="E309" s="71">
        <v>1213801</v>
      </c>
      <c r="G309" s="1" t="s">
        <v>2527</v>
      </c>
      <c r="H309" s="72">
        <v>6641588</v>
      </c>
      <c r="I309" s="1" t="s">
        <v>2528</v>
      </c>
      <c r="J309" s="73">
        <v>0.9</v>
      </c>
      <c r="K309" s="73">
        <v>0.9</v>
      </c>
      <c r="L309" s="73">
        <v>0.9</v>
      </c>
      <c r="M309" s="1">
        <v>1</v>
      </c>
      <c r="N309" s="1" t="s">
        <v>1115</v>
      </c>
      <c r="O309" s="1" t="s">
        <v>1462</v>
      </c>
      <c r="P309" s="1">
        <v>15101020</v>
      </c>
      <c r="Q309" s="73">
        <v>141300000</v>
      </c>
      <c r="R309" s="74">
        <v>6248</v>
      </c>
      <c r="S309" s="1" t="s">
        <v>1479</v>
      </c>
      <c r="T309" s="75">
        <v>145.58500000000001</v>
      </c>
      <c r="U309" s="76">
        <v>5457692482.0551596</v>
      </c>
      <c r="V309" s="77">
        <v>5457692482.0551596</v>
      </c>
      <c r="W309" s="77">
        <v>6064102757.8390598</v>
      </c>
      <c r="X309" s="76">
        <v>9.5475280705999994E-3</v>
      </c>
      <c r="Y309" s="71">
        <v>0</v>
      </c>
      <c r="Z309" s="71">
        <v>1</v>
      </c>
      <c r="AA309" s="71">
        <v>0</v>
      </c>
      <c r="AB309" s="71">
        <v>0</v>
      </c>
      <c r="AC309" s="73">
        <v>0</v>
      </c>
      <c r="AD309" s="73">
        <v>1</v>
      </c>
      <c r="AE309" s="1" t="s">
        <v>1480</v>
      </c>
      <c r="AF309" s="1" t="s">
        <v>1450</v>
      </c>
      <c r="AG309" s="1" t="s">
        <v>1451</v>
      </c>
    </row>
    <row r="310" spans="1:33">
      <c r="A310" s="70">
        <v>45169</v>
      </c>
      <c r="B310" s="70">
        <v>45169</v>
      </c>
      <c r="C310" s="71">
        <v>990100</v>
      </c>
      <c r="D310" s="1" t="s">
        <v>2529</v>
      </c>
      <c r="E310" s="71">
        <v>1214101</v>
      </c>
      <c r="G310" s="1" t="s">
        <v>2530</v>
      </c>
      <c r="H310" s="72">
        <v>6642860</v>
      </c>
      <c r="I310" s="1" t="s">
        <v>2531</v>
      </c>
      <c r="J310" s="73">
        <v>0.55000000000000004</v>
      </c>
      <c r="K310" s="73">
        <v>0.55000000000000004</v>
      </c>
      <c r="L310" s="73">
        <v>0.55000000000000004</v>
      </c>
      <c r="M310" s="1">
        <v>1</v>
      </c>
      <c r="N310" s="1" t="s">
        <v>1115</v>
      </c>
      <c r="O310" s="1" t="s">
        <v>1455</v>
      </c>
      <c r="P310" s="1">
        <v>25102010</v>
      </c>
      <c r="Q310" s="73">
        <v>4220715112</v>
      </c>
      <c r="R310" s="74">
        <v>620.79999999999995</v>
      </c>
      <c r="S310" s="1" t="s">
        <v>1479</v>
      </c>
      <c r="T310" s="75">
        <v>145.58500000000001</v>
      </c>
      <c r="U310" s="76">
        <v>9898828641.9705296</v>
      </c>
      <c r="V310" s="77">
        <v>9898828641.9705296</v>
      </c>
      <c r="W310" s="77">
        <v>17997870258.128201</v>
      </c>
      <c r="X310" s="76">
        <v>1.7316722156100001E-2</v>
      </c>
      <c r="Y310" s="71">
        <v>1</v>
      </c>
      <c r="Z310" s="71">
        <v>0</v>
      </c>
      <c r="AA310" s="71">
        <v>0</v>
      </c>
      <c r="AB310" s="71">
        <v>0</v>
      </c>
      <c r="AC310" s="73">
        <v>1</v>
      </c>
      <c r="AD310" s="73">
        <v>0</v>
      </c>
      <c r="AE310" s="1" t="s">
        <v>1480</v>
      </c>
      <c r="AF310" s="1" t="s">
        <v>1450</v>
      </c>
      <c r="AG310" s="1" t="s">
        <v>1451</v>
      </c>
    </row>
    <row r="311" spans="1:33">
      <c r="A311" s="70">
        <v>45169</v>
      </c>
      <c r="B311" s="70">
        <v>45169</v>
      </c>
      <c r="C311" s="71">
        <v>990100</v>
      </c>
      <c r="D311" s="1" t="s">
        <v>2532</v>
      </c>
      <c r="E311" s="71">
        <v>1214401</v>
      </c>
      <c r="G311" s="1" t="s">
        <v>2533</v>
      </c>
      <c r="H311" s="72">
        <v>6640961</v>
      </c>
      <c r="I311" s="1" t="s">
        <v>2534</v>
      </c>
      <c r="J311" s="73">
        <v>0.65</v>
      </c>
      <c r="K311" s="73">
        <v>0.65</v>
      </c>
      <c r="L311" s="73">
        <v>0.65</v>
      </c>
      <c r="M311" s="1">
        <v>1</v>
      </c>
      <c r="N311" s="1" t="s">
        <v>1115</v>
      </c>
      <c r="O311" s="1" t="s">
        <v>1499</v>
      </c>
      <c r="P311" s="1">
        <v>30202030</v>
      </c>
      <c r="Q311" s="73">
        <v>304357892</v>
      </c>
      <c r="R311" s="74">
        <v>1920.5</v>
      </c>
      <c r="S311" s="1" t="s">
        <v>1479</v>
      </c>
      <c r="T311" s="75">
        <v>145.58500000000001</v>
      </c>
      <c r="U311" s="76">
        <v>2609730161.28653</v>
      </c>
      <c r="V311" s="77">
        <v>2609730161.28653</v>
      </c>
      <c r="W311" s="77">
        <v>4014969478.90236</v>
      </c>
      <c r="X311" s="76">
        <v>4.5653858391000003E-3</v>
      </c>
      <c r="Y311" s="71">
        <v>0</v>
      </c>
      <c r="Z311" s="71">
        <v>1</v>
      </c>
      <c r="AA311" s="71">
        <v>0</v>
      </c>
      <c r="AB311" s="71">
        <v>0</v>
      </c>
      <c r="AC311" s="73">
        <v>0</v>
      </c>
      <c r="AD311" s="73">
        <v>1</v>
      </c>
      <c r="AE311" s="1" t="s">
        <v>1480</v>
      </c>
      <c r="AF311" s="1" t="s">
        <v>1450</v>
      </c>
      <c r="AG311" s="1" t="s">
        <v>1451</v>
      </c>
    </row>
    <row r="312" spans="1:33">
      <c r="A312" s="70">
        <v>45169</v>
      </c>
      <c r="B312" s="70">
        <v>45169</v>
      </c>
      <c r="C312" s="71">
        <v>990100</v>
      </c>
      <c r="D312" s="1" t="s">
        <v>2535</v>
      </c>
      <c r="E312" s="71">
        <v>1215001</v>
      </c>
      <c r="G312" s="1" t="s">
        <v>2536</v>
      </c>
      <c r="H312" s="72">
        <v>6641760</v>
      </c>
      <c r="I312" s="1" t="s">
        <v>2537</v>
      </c>
      <c r="J312" s="73">
        <v>0.6</v>
      </c>
      <c r="K312" s="73">
        <v>0.6</v>
      </c>
      <c r="L312" s="73">
        <v>0.6</v>
      </c>
      <c r="M312" s="1">
        <v>1</v>
      </c>
      <c r="N312" s="1" t="s">
        <v>1115</v>
      </c>
      <c r="O312" s="1" t="s">
        <v>1499</v>
      </c>
      <c r="P312" s="1">
        <v>30202030</v>
      </c>
      <c r="Q312" s="73">
        <v>102861500</v>
      </c>
      <c r="R312" s="74">
        <v>12720</v>
      </c>
      <c r="S312" s="1" t="s">
        <v>1479</v>
      </c>
      <c r="T312" s="75">
        <v>145.58500000000001</v>
      </c>
      <c r="U312" s="76">
        <v>5392306679.9464197</v>
      </c>
      <c r="V312" s="77">
        <v>5392306679.9464197</v>
      </c>
      <c r="W312" s="77">
        <v>8987177799.9107094</v>
      </c>
      <c r="X312" s="76">
        <v>9.4331440552E-3</v>
      </c>
      <c r="Y312" s="71">
        <v>0</v>
      </c>
      <c r="Z312" s="71">
        <v>1</v>
      </c>
      <c r="AA312" s="71">
        <v>0</v>
      </c>
      <c r="AB312" s="71">
        <v>0</v>
      </c>
      <c r="AC312" s="73">
        <v>0</v>
      </c>
      <c r="AD312" s="73">
        <v>1</v>
      </c>
      <c r="AE312" s="1" t="s">
        <v>1480</v>
      </c>
      <c r="AF312" s="1" t="s">
        <v>1450</v>
      </c>
      <c r="AG312" s="1" t="s">
        <v>1451</v>
      </c>
    </row>
    <row r="313" spans="1:33">
      <c r="A313" s="70">
        <v>45169</v>
      </c>
      <c r="B313" s="70">
        <v>45169</v>
      </c>
      <c r="C313" s="71">
        <v>990100</v>
      </c>
      <c r="D313" s="1" t="s">
        <v>2538</v>
      </c>
      <c r="E313" s="71">
        <v>1215301</v>
      </c>
      <c r="G313" s="1" t="s">
        <v>2539</v>
      </c>
      <c r="H313" s="72">
        <v>6641801</v>
      </c>
      <c r="I313" s="1" t="s">
        <v>2540</v>
      </c>
      <c r="J313" s="73">
        <v>1</v>
      </c>
      <c r="K313" s="73">
        <v>1</v>
      </c>
      <c r="L313" s="73">
        <v>1</v>
      </c>
      <c r="M313" s="1">
        <v>1</v>
      </c>
      <c r="N313" s="1" t="s">
        <v>1115</v>
      </c>
      <c r="O313" s="1" t="s">
        <v>1462</v>
      </c>
      <c r="P313" s="1">
        <v>15101050</v>
      </c>
      <c r="Q313" s="73">
        <v>149758428</v>
      </c>
      <c r="R313" s="74">
        <v>9949</v>
      </c>
      <c r="S313" s="1" t="s">
        <v>1479</v>
      </c>
      <c r="T313" s="75">
        <v>145.58500000000001</v>
      </c>
      <c r="U313" s="76">
        <v>10234204074.403299</v>
      </c>
      <c r="V313" s="77">
        <v>10234204074.403299</v>
      </c>
      <c r="W313" s="77">
        <v>10234204074.403299</v>
      </c>
      <c r="X313" s="76">
        <v>1.79034181574E-2</v>
      </c>
      <c r="Y313" s="71">
        <v>0</v>
      </c>
      <c r="Z313" s="71">
        <v>1</v>
      </c>
      <c r="AA313" s="71">
        <v>0</v>
      </c>
      <c r="AB313" s="71">
        <v>0</v>
      </c>
      <c r="AC313" s="73">
        <v>0</v>
      </c>
      <c r="AD313" s="73">
        <v>1</v>
      </c>
      <c r="AE313" s="1" t="s">
        <v>1480</v>
      </c>
      <c r="AF313" s="1" t="s">
        <v>1450</v>
      </c>
      <c r="AG313" s="1" t="s">
        <v>1451</v>
      </c>
    </row>
    <row r="314" spans="1:33">
      <c r="A314" s="70">
        <v>45169</v>
      </c>
      <c r="B314" s="70">
        <v>45169</v>
      </c>
      <c r="C314" s="71">
        <v>990100</v>
      </c>
      <c r="D314" s="1" t="s">
        <v>2541</v>
      </c>
      <c r="E314" s="71">
        <v>1216103</v>
      </c>
      <c r="G314" s="1" t="s">
        <v>2542</v>
      </c>
      <c r="H314" s="72">
        <v>5902941</v>
      </c>
      <c r="I314" s="1" t="s">
        <v>2543</v>
      </c>
      <c r="J314" s="73">
        <v>0.95</v>
      </c>
      <c r="K314" s="73">
        <v>0.95</v>
      </c>
      <c r="L314" s="73">
        <v>0.95</v>
      </c>
      <c r="M314" s="1">
        <v>1</v>
      </c>
      <c r="N314" s="1" t="s">
        <v>1040</v>
      </c>
      <c r="O314" s="1" t="s">
        <v>1474</v>
      </c>
      <c r="P314" s="1">
        <v>45201020</v>
      </c>
      <c r="Q314" s="73">
        <v>5632297576</v>
      </c>
      <c r="R314" s="74">
        <v>3.6869999999999998</v>
      </c>
      <c r="S314" s="1" t="s">
        <v>1456</v>
      </c>
      <c r="T314" s="75">
        <v>0.92136177270005104</v>
      </c>
      <c r="U314" s="76">
        <v>21411749096.952</v>
      </c>
      <c r="V314" s="77">
        <v>21411749096.952</v>
      </c>
      <c r="W314" s="77">
        <v>22538683259.949501</v>
      </c>
      <c r="X314" s="76">
        <v>3.7457089459699999E-2</v>
      </c>
      <c r="Y314" s="71">
        <v>1</v>
      </c>
      <c r="Z314" s="71">
        <v>0</v>
      </c>
      <c r="AA314" s="71">
        <v>0</v>
      </c>
      <c r="AB314" s="71">
        <v>0</v>
      </c>
      <c r="AC314" s="73">
        <v>1</v>
      </c>
      <c r="AD314" s="73">
        <v>0</v>
      </c>
      <c r="AE314" s="1" t="s">
        <v>2280</v>
      </c>
      <c r="AF314" s="1" t="s">
        <v>1450</v>
      </c>
      <c r="AG314" s="1" t="s">
        <v>1451</v>
      </c>
    </row>
    <row r="315" spans="1:33">
      <c r="A315" s="70">
        <v>45169</v>
      </c>
      <c r="B315" s="70">
        <v>45169</v>
      </c>
      <c r="C315" s="71">
        <v>990100</v>
      </c>
      <c r="D315" s="1" t="s">
        <v>2544</v>
      </c>
      <c r="E315" s="71">
        <v>1216301</v>
      </c>
      <c r="G315" s="1" t="s">
        <v>2545</v>
      </c>
      <c r="H315" s="72">
        <v>6643108</v>
      </c>
      <c r="I315" s="1" t="s">
        <v>2546</v>
      </c>
      <c r="J315" s="73">
        <v>0.9</v>
      </c>
      <c r="K315" s="73">
        <v>0.9</v>
      </c>
      <c r="L315" s="73">
        <v>0.9</v>
      </c>
      <c r="M315" s="1">
        <v>1</v>
      </c>
      <c r="N315" s="1" t="s">
        <v>1115</v>
      </c>
      <c r="O315" s="1" t="s">
        <v>1484</v>
      </c>
      <c r="P315" s="1">
        <v>40203020</v>
      </c>
      <c r="Q315" s="73">
        <v>3233562601</v>
      </c>
      <c r="R315" s="74">
        <v>564.20000000000005</v>
      </c>
      <c r="S315" s="1" t="s">
        <v>1479</v>
      </c>
      <c r="T315" s="75">
        <v>145.58500000000001</v>
      </c>
      <c r="U315" s="76">
        <v>11278211474.6422</v>
      </c>
      <c r="V315" s="77">
        <v>11278211474.6422</v>
      </c>
      <c r="W315" s="77">
        <v>12531346082.935699</v>
      </c>
      <c r="X315" s="76">
        <v>1.9729774257999998E-2</v>
      </c>
      <c r="Y315" s="71">
        <v>1</v>
      </c>
      <c r="Z315" s="71">
        <v>0</v>
      </c>
      <c r="AA315" s="71">
        <v>0</v>
      </c>
      <c r="AB315" s="71">
        <v>0</v>
      </c>
      <c r="AC315" s="73">
        <v>1</v>
      </c>
      <c r="AD315" s="73">
        <v>0</v>
      </c>
      <c r="AE315" s="1" t="s">
        <v>1480</v>
      </c>
      <c r="AF315" s="1" t="s">
        <v>1450</v>
      </c>
      <c r="AG315" s="1" t="s">
        <v>1451</v>
      </c>
    </row>
    <row r="316" spans="1:33">
      <c r="A316" s="70">
        <v>45169</v>
      </c>
      <c r="B316" s="70">
        <v>45169</v>
      </c>
      <c r="C316" s="71">
        <v>990100</v>
      </c>
      <c r="D316" s="1" t="s">
        <v>2547</v>
      </c>
      <c r="E316" s="71">
        <v>1217301</v>
      </c>
      <c r="F316" s="1">
        <v>655844108</v>
      </c>
      <c r="G316" s="1" t="s">
        <v>2548</v>
      </c>
      <c r="H316" s="72">
        <v>2641894</v>
      </c>
      <c r="I316" s="1" t="s">
        <v>2549</v>
      </c>
      <c r="J316" s="73">
        <v>1</v>
      </c>
      <c r="K316" s="73">
        <v>1</v>
      </c>
      <c r="L316" s="73">
        <v>1</v>
      </c>
      <c r="M316" s="1">
        <v>1</v>
      </c>
      <c r="N316" s="1" t="s">
        <v>1375</v>
      </c>
      <c r="O316" s="1" t="s">
        <v>1467</v>
      </c>
      <c r="P316" s="1">
        <v>20304010</v>
      </c>
      <c r="Q316" s="73">
        <v>227628130</v>
      </c>
      <c r="R316" s="74">
        <v>205.01</v>
      </c>
      <c r="S316" s="1" t="s">
        <v>1448</v>
      </c>
      <c r="T316" s="75">
        <v>1</v>
      </c>
      <c r="U316" s="76">
        <v>46666042931.300003</v>
      </c>
      <c r="V316" s="77">
        <v>46666042931.300003</v>
      </c>
      <c r="W316" s="77">
        <v>46666042931.300003</v>
      </c>
      <c r="X316" s="76">
        <v>8.1636214626500003E-2</v>
      </c>
      <c r="Y316" s="71">
        <v>1</v>
      </c>
      <c r="Z316" s="71">
        <v>0</v>
      </c>
      <c r="AA316" s="71">
        <v>0</v>
      </c>
      <c r="AB316" s="71">
        <v>0</v>
      </c>
      <c r="AC316" s="73">
        <v>1</v>
      </c>
      <c r="AD316" s="73">
        <v>0</v>
      </c>
      <c r="AE316" s="1" t="s">
        <v>1449</v>
      </c>
      <c r="AF316" s="1" t="s">
        <v>1450</v>
      </c>
      <c r="AG316" s="1" t="s">
        <v>1451</v>
      </c>
    </row>
    <row r="317" spans="1:33">
      <c r="A317" s="70">
        <v>45169</v>
      </c>
      <c r="B317" s="70">
        <v>45169</v>
      </c>
      <c r="C317" s="71">
        <v>990100</v>
      </c>
      <c r="D317" s="1" t="s">
        <v>2550</v>
      </c>
      <c r="E317" s="71">
        <v>1217701</v>
      </c>
      <c r="G317" s="1" t="s">
        <v>2551</v>
      </c>
      <c r="H317" s="72" t="s">
        <v>2552</v>
      </c>
      <c r="I317" s="1" t="s">
        <v>2553</v>
      </c>
      <c r="J317" s="73">
        <v>0.65</v>
      </c>
      <c r="K317" s="73">
        <v>0.65</v>
      </c>
      <c r="L317" s="73">
        <v>0.65</v>
      </c>
      <c r="M317" s="1">
        <v>1</v>
      </c>
      <c r="N317" s="1" t="s">
        <v>1220</v>
      </c>
      <c r="O317" s="1" t="s">
        <v>1462</v>
      </c>
      <c r="P317" s="1">
        <v>15104010</v>
      </c>
      <c r="Q317" s="73">
        <v>2068998276</v>
      </c>
      <c r="R317" s="74">
        <v>59.1</v>
      </c>
      <c r="S317" s="1" t="s">
        <v>2554</v>
      </c>
      <c r="T317" s="75">
        <v>10.63715</v>
      </c>
      <c r="U317" s="76">
        <v>7471979691.2274399</v>
      </c>
      <c r="V317" s="77">
        <v>7471979691.2274399</v>
      </c>
      <c r="W317" s="77">
        <v>11495353371.119101</v>
      </c>
      <c r="X317" s="76">
        <v>1.30712633736E-2</v>
      </c>
      <c r="Y317" s="71">
        <v>0</v>
      </c>
      <c r="Z317" s="71">
        <v>1</v>
      </c>
      <c r="AA317" s="71">
        <v>0</v>
      </c>
      <c r="AB317" s="71">
        <v>0</v>
      </c>
      <c r="AC317" s="73">
        <v>1</v>
      </c>
      <c r="AD317" s="73">
        <v>0</v>
      </c>
      <c r="AE317" s="1" t="s">
        <v>2555</v>
      </c>
      <c r="AF317" s="1" t="s">
        <v>1450</v>
      </c>
      <c r="AG317" s="1" t="s">
        <v>1451</v>
      </c>
    </row>
    <row r="318" spans="1:33">
      <c r="A318" s="70">
        <v>45169</v>
      </c>
      <c r="B318" s="70">
        <v>45169</v>
      </c>
      <c r="C318" s="71">
        <v>990100</v>
      </c>
      <c r="D318" s="1" t="s">
        <v>2556</v>
      </c>
      <c r="E318" s="71">
        <v>1218501</v>
      </c>
      <c r="G318" s="1" t="s">
        <v>2557</v>
      </c>
      <c r="H318" s="72" t="s">
        <v>2558</v>
      </c>
      <c r="I318" s="1" t="s">
        <v>2559</v>
      </c>
      <c r="J318" s="73">
        <v>1</v>
      </c>
      <c r="K318" s="73">
        <v>1</v>
      </c>
      <c r="L318" s="73">
        <v>1</v>
      </c>
      <c r="M318" s="1">
        <v>1</v>
      </c>
      <c r="N318" s="1" t="s">
        <v>1369</v>
      </c>
      <c r="O318" s="1" t="s">
        <v>1548</v>
      </c>
      <c r="P318" s="1">
        <v>55104010</v>
      </c>
      <c r="Q318" s="73">
        <v>681888418</v>
      </c>
      <c r="R318" s="74">
        <v>9.4700000000000006</v>
      </c>
      <c r="S318" s="1" t="s">
        <v>1669</v>
      </c>
      <c r="T318" s="75">
        <v>0.78917255257862096</v>
      </c>
      <c r="U318" s="76">
        <v>8182599986.9865904</v>
      </c>
      <c r="V318" s="77">
        <v>8182599986.9865904</v>
      </c>
      <c r="W318" s="77">
        <v>8182599986.9865904</v>
      </c>
      <c r="X318" s="76">
        <v>1.43144017958E-2</v>
      </c>
      <c r="Y318" s="71">
        <v>0</v>
      </c>
      <c r="Z318" s="71">
        <v>1</v>
      </c>
      <c r="AA318" s="71">
        <v>0</v>
      </c>
      <c r="AB318" s="71">
        <v>0</v>
      </c>
      <c r="AC318" s="73">
        <v>0.65</v>
      </c>
      <c r="AD318" s="73">
        <v>0.35</v>
      </c>
      <c r="AE318" s="1" t="s">
        <v>1670</v>
      </c>
      <c r="AF318" s="1" t="s">
        <v>1450</v>
      </c>
      <c r="AG318" s="1" t="s">
        <v>1451</v>
      </c>
    </row>
    <row r="319" spans="1:33">
      <c r="A319" s="70">
        <v>45169</v>
      </c>
      <c r="B319" s="70">
        <v>45169</v>
      </c>
      <c r="C319" s="71">
        <v>990100</v>
      </c>
      <c r="D319" s="1" t="s">
        <v>2560</v>
      </c>
      <c r="E319" s="71">
        <v>1219201</v>
      </c>
      <c r="F319" s="1">
        <v>666807102</v>
      </c>
      <c r="G319" s="1" t="s">
        <v>2561</v>
      </c>
      <c r="H319" s="72">
        <v>2648806</v>
      </c>
      <c r="I319" s="1" t="s">
        <v>2562</v>
      </c>
      <c r="J319" s="73">
        <v>0.95</v>
      </c>
      <c r="K319" s="73">
        <v>0.95</v>
      </c>
      <c r="L319" s="73">
        <v>0.95</v>
      </c>
      <c r="M319" s="1">
        <v>1</v>
      </c>
      <c r="N319" s="1" t="s">
        <v>1375</v>
      </c>
      <c r="O319" s="1" t="s">
        <v>1467</v>
      </c>
      <c r="P319" s="1">
        <v>20101010</v>
      </c>
      <c r="Q319" s="73">
        <v>152086549</v>
      </c>
      <c r="R319" s="74">
        <v>433.09</v>
      </c>
      <c r="S319" s="1" t="s">
        <v>1448</v>
      </c>
      <c r="T319" s="75">
        <v>1</v>
      </c>
      <c r="U319" s="76">
        <v>62573805331.0895</v>
      </c>
      <c r="V319" s="77">
        <v>62573805331.0895</v>
      </c>
      <c r="W319" s="77">
        <v>65867163506.410004</v>
      </c>
      <c r="X319" s="76">
        <v>0.1094647902657</v>
      </c>
      <c r="Y319" s="71">
        <v>1</v>
      </c>
      <c r="Z319" s="71">
        <v>0</v>
      </c>
      <c r="AA319" s="71">
        <v>0</v>
      </c>
      <c r="AB319" s="71">
        <v>0</v>
      </c>
      <c r="AC319" s="73">
        <v>1</v>
      </c>
      <c r="AD319" s="73">
        <v>0</v>
      </c>
      <c r="AE319" s="1" t="s">
        <v>1449</v>
      </c>
      <c r="AF319" s="1" t="s">
        <v>1450</v>
      </c>
      <c r="AG319" s="1" t="s">
        <v>1451</v>
      </c>
    </row>
    <row r="320" spans="1:33">
      <c r="A320" s="70">
        <v>45169</v>
      </c>
      <c r="B320" s="70">
        <v>45169</v>
      </c>
      <c r="C320" s="71">
        <v>990100</v>
      </c>
      <c r="D320" s="1" t="s">
        <v>2563</v>
      </c>
      <c r="E320" s="71">
        <v>1219601</v>
      </c>
      <c r="F320" s="1">
        <v>949746101</v>
      </c>
      <c r="G320" s="1" t="s">
        <v>2564</v>
      </c>
      <c r="H320" s="72">
        <v>2649100</v>
      </c>
      <c r="I320" s="1" t="s">
        <v>2565</v>
      </c>
      <c r="J320" s="73">
        <v>1</v>
      </c>
      <c r="K320" s="73">
        <v>1</v>
      </c>
      <c r="L320" s="73">
        <v>1</v>
      </c>
      <c r="M320" s="1">
        <v>1</v>
      </c>
      <c r="N320" s="1" t="s">
        <v>1375</v>
      </c>
      <c r="O320" s="1" t="s">
        <v>1484</v>
      </c>
      <c r="P320" s="1">
        <v>40101010</v>
      </c>
      <c r="Q320" s="73">
        <v>3763200000</v>
      </c>
      <c r="R320" s="74">
        <v>41.29</v>
      </c>
      <c r="S320" s="1" t="s">
        <v>1448</v>
      </c>
      <c r="T320" s="75">
        <v>1</v>
      </c>
      <c r="U320" s="76">
        <v>155382528000</v>
      </c>
      <c r="V320" s="77">
        <v>155382528000</v>
      </c>
      <c r="W320" s="77">
        <v>155382528000</v>
      </c>
      <c r="X320" s="76">
        <v>0.27182166321009998</v>
      </c>
      <c r="Y320" s="71">
        <v>1</v>
      </c>
      <c r="Z320" s="71">
        <v>0</v>
      </c>
      <c r="AA320" s="71">
        <v>0</v>
      </c>
      <c r="AB320" s="71">
        <v>0</v>
      </c>
      <c r="AC320" s="73">
        <v>1</v>
      </c>
      <c r="AD320" s="73">
        <v>0</v>
      </c>
      <c r="AE320" s="1" t="s">
        <v>1449</v>
      </c>
      <c r="AF320" s="1" t="s">
        <v>1450</v>
      </c>
      <c r="AG320" s="1" t="s">
        <v>1451</v>
      </c>
    </row>
    <row r="321" spans="1:33">
      <c r="A321" s="70">
        <v>45169</v>
      </c>
      <c r="B321" s="70">
        <v>45169</v>
      </c>
      <c r="C321" s="71">
        <v>990100</v>
      </c>
      <c r="D321" s="1" t="s">
        <v>2566</v>
      </c>
      <c r="E321" s="71">
        <v>1220101</v>
      </c>
      <c r="G321" s="1" t="s">
        <v>2567</v>
      </c>
      <c r="H321" s="72" t="s">
        <v>2568</v>
      </c>
      <c r="I321" s="1" t="s">
        <v>2569</v>
      </c>
      <c r="J321" s="73">
        <v>0.95</v>
      </c>
      <c r="K321" s="73">
        <v>0.95</v>
      </c>
      <c r="L321" s="73">
        <v>0.95</v>
      </c>
      <c r="M321" s="1">
        <v>1</v>
      </c>
      <c r="N321" s="1" t="s">
        <v>1009</v>
      </c>
      <c r="O321" s="1" t="s">
        <v>1447</v>
      </c>
      <c r="P321" s="1">
        <v>35202010</v>
      </c>
      <c r="Q321" s="73">
        <v>1742564000</v>
      </c>
      <c r="R321" s="74">
        <v>1274</v>
      </c>
      <c r="S321" s="1" t="s">
        <v>1787</v>
      </c>
      <c r="T321" s="75">
        <v>6.8669500000000001</v>
      </c>
      <c r="U321" s="76">
        <v>307126920860.06201</v>
      </c>
      <c r="V321" s="77">
        <v>307126920860.06201</v>
      </c>
      <c r="W321" s="77">
        <v>423000021843.75897</v>
      </c>
      <c r="X321" s="76">
        <v>0.53727887890180004</v>
      </c>
      <c r="Y321" s="71">
        <v>1</v>
      </c>
      <c r="Z321" s="71">
        <v>0</v>
      </c>
      <c r="AA321" s="71">
        <v>0</v>
      </c>
      <c r="AB321" s="71">
        <v>0</v>
      </c>
      <c r="AC321" s="73">
        <v>0</v>
      </c>
      <c r="AD321" s="73">
        <v>1</v>
      </c>
      <c r="AE321" s="1" t="s">
        <v>1788</v>
      </c>
      <c r="AF321" s="1" t="s">
        <v>1450</v>
      </c>
      <c r="AG321" s="1" t="s">
        <v>1619</v>
      </c>
    </row>
    <row r="322" spans="1:33">
      <c r="A322" s="70">
        <v>45169</v>
      </c>
      <c r="B322" s="70">
        <v>45169</v>
      </c>
      <c r="C322" s="71">
        <v>990100</v>
      </c>
      <c r="D322" s="1" t="s">
        <v>2570</v>
      </c>
      <c r="E322" s="71">
        <v>1220401</v>
      </c>
      <c r="G322" s="1" t="s">
        <v>2571</v>
      </c>
      <c r="H322" s="72">
        <v>6641373</v>
      </c>
      <c r="I322" s="1" t="s">
        <v>2572</v>
      </c>
      <c r="J322" s="73">
        <v>0.6</v>
      </c>
      <c r="K322" s="73">
        <v>0.33</v>
      </c>
      <c r="L322" s="73">
        <v>0.33</v>
      </c>
      <c r="M322" s="1">
        <v>1</v>
      </c>
      <c r="N322" s="1" t="s">
        <v>1115</v>
      </c>
      <c r="O322" s="1" t="s">
        <v>1692</v>
      </c>
      <c r="P322" s="1">
        <v>50101020</v>
      </c>
      <c r="Q322" s="73">
        <v>90550316400</v>
      </c>
      <c r="R322" s="74">
        <v>168.3</v>
      </c>
      <c r="S322" s="1" t="s">
        <v>1479</v>
      </c>
      <c r="T322" s="75">
        <v>145.58500000000001</v>
      </c>
      <c r="U322" s="76">
        <v>34543902342.546303</v>
      </c>
      <c r="V322" s="77">
        <v>34543902342.546303</v>
      </c>
      <c r="W322" s="77">
        <v>104678491947.11</v>
      </c>
      <c r="X322" s="76">
        <v>6.0430095386999998E-2</v>
      </c>
      <c r="Y322" s="71">
        <v>1</v>
      </c>
      <c r="Z322" s="71">
        <v>0</v>
      </c>
      <c r="AA322" s="71">
        <v>0</v>
      </c>
      <c r="AB322" s="71">
        <v>0</v>
      </c>
      <c r="AC322" s="73">
        <v>0</v>
      </c>
      <c r="AD322" s="73">
        <v>1</v>
      </c>
      <c r="AE322" s="1" t="s">
        <v>1480</v>
      </c>
      <c r="AF322" s="1" t="s">
        <v>1450</v>
      </c>
      <c r="AG322" s="1" t="s">
        <v>1451</v>
      </c>
    </row>
    <row r="323" spans="1:33">
      <c r="A323" s="70">
        <v>45169</v>
      </c>
      <c r="B323" s="70">
        <v>45169</v>
      </c>
      <c r="C323" s="71">
        <v>990100</v>
      </c>
      <c r="D323" s="1" t="s">
        <v>2573</v>
      </c>
      <c r="E323" s="71">
        <v>1221501</v>
      </c>
      <c r="G323" s="1" t="s">
        <v>2574</v>
      </c>
      <c r="H323" s="72">
        <v>6656407</v>
      </c>
      <c r="I323" s="1" t="s">
        <v>2575</v>
      </c>
      <c r="J323" s="73">
        <v>0.9</v>
      </c>
      <c r="K323" s="73">
        <v>0.9</v>
      </c>
      <c r="L323" s="73">
        <v>0.9</v>
      </c>
      <c r="M323" s="1">
        <v>1</v>
      </c>
      <c r="N323" s="1" t="s">
        <v>1115</v>
      </c>
      <c r="O323" s="1" t="s">
        <v>1467</v>
      </c>
      <c r="P323" s="1">
        <v>20103010</v>
      </c>
      <c r="Q323" s="73">
        <v>721509646</v>
      </c>
      <c r="R323" s="74">
        <v>1319</v>
      </c>
      <c r="S323" s="1" t="s">
        <v>1479</v>
      </c>
      <c r="T323" s="75">
        <v>145.58500000000001</v>
      </c>
      <c r="U323" s="76">
        <v>5883189207.4499397</v>
      </c>
      <c r="V323" s="77">
        <v>5883189207.4499397</v>
      </c>
      <c r="W323" s="77">
        <v>6536876897.1666002</v>
      </c>
      <c r="X323" s="76">
        <v>1.0291879633700001E-2</v>
      </c>
      <c r="Y323" s="71">
        <v>0</v>
      </c>
      <c r="Z323" s="71">
        <v>1</v>
      </c>
      <c r="AA323" s="71">
        <v>0</v>
      </c>
      <c r="AB323" s="71">
        <v>0</v>
      </c>
      <c r="AC323" s="73">
        <v>1</v>
      </c>
      <c r="AD323" s="73">
        <v>0</v>
      </c>
      <c r="AE323" s="1" t="s">
        <v>1480</v>
      </c>
      <c r="AF323" s="1" t="s">
        <v>1450</v>
      </c>
      <c r="AG323" s="1" t="s">
        <v>1451</v>
      </c>
    </row>
    <row r="324" spans="1:33">
      <c r="A324" s="70">
        <v>45169</v>
      </c>
      <c r="B324" s="70">
        <v>45169</v>
      </c>
      <c r="C324" s="71">
        <v>990100</v>
      </c>
      <c r="D324" s="1" t="s">
        <v>2576</v>
      </c>
      <c r="E324" s="71">
        <v>1221601</v>
      </c>
      <c r="G324" s="1" t="s">
        <v>2577</v>
      </c>
      <c r="H324" s="72" t="s">
        <v>2578</v>
      </c>
      <c r="I324" s="1" t="s">
        <v>2579</v>
      </c>
      <c r="J324" s="73">
        <v>0.75</v>
      </c>
      <c r="K324" s="73">
        <v>0.75</v>
      </c>
      <c r="L324" s="73">
        <v>0.75</v>
      </c>
      <c r="M324" s="1">
        <v>1</v>
      </c>
      <c r="N324" s="1" t="s">
        <v>1293</v>
      </c>
      <c r="O324" s="1" t="s">
        <v>1484</v>
      </c>
      <c r="P324" s="1">
        <v>40101010</v>
      </c>
      <c r="Q324" s="73">
        <v>4514821914</v>
      </c>
      <c r="R324" s="74">
        <v>12.55</v>
      </c>
      <c r="S324" s="1" t="s">
        <v>1834</v>
      </c>
      <c r="T324" s="75">
        <v>1.3505</v>
      </c>
      <c r="U324" s="76">
        <v>31466687349.5187</v>
      </c>
      <c r="V324" s="77">
        <v>31466687349.5187</v>
      </c>
      <c r="W324" s="77">
        <v>41955583132.691597</v>
      </c>
      <c r="X324" s="76">
        <v>5.5046905216099999E-2</v>
      </c>
      <c r="Y324" s="71">
        <v>1</v>
      </c>
      <c r="Z324" s="71">
        <v>0</v>
      </c>
      <c r="AA324" s="71">
        <v>0</v>
      </c>
      <c r="AB324" s="71">
        <v>0</v>
      </c>
      <c r="AC324" s="73">
        <v>1</v>
      </c>
      <c r="AD324" s="73">
        <v>0</v>
      </c>
      <c r="AE324" s="1" t="s">
        <v>1835</v>
      </c>
      <c r="AF324" s="1" t="s">
        <v>1450</v>
      </c>
      <c r="AG324" s="1" t="s">
        <v>1451</v>
      </c>
    </row>
    <row r="325" spans="1:33">
      <c r="A325" s="70">
        <v>45169</v>
      </c>
      <c r="B325" s="70">
        <v>45169</v>
      </c>
      <c r="C325" s="71">
        <v>990100</v>
      </c>
      <c r="D325" s="1" t="s">
        <v>2580</v>
      </c>
      <c r="E325" s="71">
        <v>1221701</v>
      </c>
      <c r="F325" s="1">
        <v>674599105</v>
      </c>
      <c r="G325" s="1" t="s">
        <v>2581</v>
      </c>
      <c r="H325" s="72">
        <v>2655408</v>
      </c>
      <c r="I325" s="1" t="s">
        <v>2582</v>
      </c>
      <c r="J325" s="73">
        <v>0.8</v>
      </c>
      <c r="K325" s="73">
        <v>0.8</v>
      </c>
      <c r="L325" s="73">
        <v>0.8</v>
      </c>
      <c r="M325" s="1">
        <v>1</v>
      </c>
      <c r="N325" s="1" t="s">
        <v>1375</v>
      </c>
      <c r="O325" s="1" t="s">
        <v>1541</v>
      </c>
      <c r="P325" s="1">
        <v>10102010</v>
      </c>
      <c r="Q325" s="73">
        <v>898115138</v>
      </c>
      <c r="R325" s="74">
        <v>62.79</v>
      </c>
      <c r="S325" s="1" t="s">
        <v>1448</v>
      </c>
      <c r="T325" s="75">
        <v>1</v>
      </c>
      <c r="U325" s="76">
        <v>45114119612.015999</v>
      </c>
      <c r="V325" s="77">
        <v>45114119612.015999</v>
      </c>
      <c r="W325" s="77">
        <v>56392649515.019997</v>
      </c>
      <c r="X325" s="76">
        <v>7.8921325229E-2</v>
      </c>
      <c r="Y325" s="71">
        <v>1</v>
      </c>
      <c r="Z325" s="71">
        <v>0</v>
      </c>
      <c r="AA325" s="71">
        <v>0</v>
      </c>
      <c r="AB325" s="71">
        <v>0</v>
      </c>
      <c r="AC325" s="73">
        <v>1</v>
      </c>
      <c r="AD325" s="73">
        <v>0</v>
      </c>
      <c r="AE325" s="1" t="s">
        <v>1449</v>
      </c>
      <c r="AF325" s="1" t="s">
        <v>1450</v>
      </c>
      <c r="AG325" s="1" t="s">
        <v>1451</v>
      </c>
    </row>
    <row r="326" spans="1:33">
      <c r="A326" s="70">
        <v>45169</v>
      </c>
      <c r="B326" s="70">
        <v>45169</v>
      </c>
      <c r="C326" s="71">
        <v>990100</v>
      </c>
      <c r="D326" s="1" t="s">
        <v>2583</v>
      </c>
      <c r="E326" s="71">
        <v>1222201</v>
      </c>
      <c r="G326" s="1" t="s">
        <v>2584</v>
      </c>
      <c r="H326" s="72">
        <v>6656106</v>
      </c>
      <c r="I326" s="1" t="s">
        <v>2585</v>
      </c>
      <c r="J326" s="73">
        <v>0.8</v>
      </c>
      <c r="K326" s="73">
        <v>0.8</v>
      </c>
      <c r="L326" s="73">
        <v>0.8</v>
      </c>
      <c r="M326" s="1">
        <v>1</v>
      </c>
      <c r="N326" s="1" t="s">
        <v>1115</v>
      </c>
      <c r="O326" s="1" t="s">
        <v>1467</v>
      </c>
      <c r="P326" s="1">
        <v>20304010</v>
      </c>
      <c r="Q326" s="73">
        <v>368497718</v>
      </c>
      <c r="R326" s="74">
        <v>2166</v>
      </c>
      <c r="S326" s="1" t="s">
        <v>1479</v>
      </c>
      <c r="T326" s="75">
        <v>145.58500000000001</v>
      </c>
      <c r="U326" s="76">
        <v>4385979639.0452299</v>
      </c>
      <c r="V326" s="77">
        <v>4385979639.0452299</v>
      </c>
      <c r="W326" s="77">
        <v>5482474548.8065395</v>
      </c>
      <c r="X326" s="76">
        <v>7.6727048764000001E-3</v>
      </c>
      <c r="Y326" s="71">
        <v>0</v>
      </c>
      <c r="Z326" s="71">
        <v>1</v>
      </c>
      <c r="AA326" s="71">
        <v>0</v>
      </c>
      <c r="AB326" s="71">
        <v>0</v>
      </c>
      <c r="AC326" s="73">
        <v>0.5</v>
      </c>
      <c r="AD326" s="73">
        <v>0.5</v>
      </c>
      <c r="AE326" s="1" t="s">
        <v>1480</v>
      </c>
      <c r="AF326" s="1" t="s">
        <v>1450</v>
      </c>
      <c r="AG326" s="1" t="s">
        <v>1451</v>
      </c>
    </row>
    <row r="327" spans="1:33">
      <c r="A327" s="70">
        <v>45169</v>
      </c>
      <c r="B327" s="70">
        <v>45169</v>
      </c>
      <c r="C327" s="71">
        <v>990100</v>
      </c>
      <c r="D327" s="1" t="s">
        <v>2586</v>
      </c>
      <c r="E327" s="71">
        <v>1222901</v>
      </c>
      <c r="G327" s="1" t="s">
        <v>2587</v>
      </c>
      <c r="H327" s="72">
        <v>6657701</v>
      </c>
      <c r="I327" s="1" t="s">
        <v>2588</v>
      </c>
      <c r="J327" s="73">
        <v>0.85</v>
      </c>
      <c r="K327" s="73">
        <v>0.85</v>
      </c>
      <c r="L327" s="73">
        <v>0.85</v>
      </c>
      <c r="M327" s="1">
        <v>1</v>
      </c>
      <c r="N327" s="1" t="s">
        <v>1115</v>
      </c>
      <c r="O327" s="1" t="s">
        <v>1462</v>
      </c>
      <c r="P327" s="1">
        <v>15105020</v>
      </c>
      <c r="Q327" s="73">
        <v>1014381817</v>
      </c>
      <c r="R327" s="74">
        <v>596</v>
      </c>
      <c r="S327" s="1" t="s">
        <v>1479</v>
      </c>
      <c r="T327" s="75">
        <v>145.58500000000001</v>
      </c>
      <c r="U327" s="76">
        <v>3529799282.1526999</v>
      </c>
      <c r="V327" s="77">
        <v>3529799282.1526999</v>
      </c>
      <c r="W327" s="77">
        <v>4152705037.8267002</v>
      </c>
      <c r="X327" s="76">
        <v>6.174927928E-3</v>
      </c>
      <c r="Y327" s="71">
        <v>0</v>
      </c>
      <c r="Z327" s="71">
        <v>1</v>
      </c>
      <c r="AA327" s="71">
        <v>0</v>
      </c>
      <c r="AB327" s="71">
        <v>0</v>
      </c>
      <c r="AC327" s="73">
        <v>1</v>
      </c>
      <c r="AD327" s="73">
        <v>0</v>
      </c>
      <c r="AE327" s="1" t="s">
        <v>1480</v>
      </c>
      <c r="AF327" s="1" t="s">
        <v>1450</v>
      </c>
      <c r="AG327" s="1" t="s">
        <v>1451</v>
      </c>
    </row>
    <row r="328" spans="1:33">
      <c r="A328" s="70">
        <v>45169</v>
      </c>
      <c r="B328" s="70">
        <v>45169</v>
      </c>
      <c r="C328" s="71">
        <v>990100</v>
      </c>
      <c r="D328" s="1" t="s">
        <v>2589</v>
      </c>
      <c r="E328" s="71">
        <v>1224101</v>
      </c>
      <c r="G328" s="1" t="s">
        <v>2590</v>
      </c>
      <c r="H328" s="72">
        <v>6658801</v>
      </c>
      <c r="I328" s="1" t="s">
        <v>2591</v>
      </c>
      <c r="J328" s="73">
        <v>0.95</v>
      </c>
      <c r="K328" s="73">
        <v>0.95</v>
      </c>
      <c r="L328" s="73">
        <v>0.95</v>
      </c>
      <c r="M328" s="1">
        <v>1</v>
      </c>
      <c r="N328" s="1" t="s">
        <v>1115</v>
      </c>
      <c r="O328" s="1" t="s">
        <v>1447</v>
      </c>
      <c r="P328" s="1">
        <v>35101010</v>
      </c>
      <c r="Q328" s="73">
        <v>1266178700</v>
      </c>
      <c r="R328" s="74">
        <v>1970.5</v>
      </c>
      <c r="S328" s="1" t="s">
        <v>1479</v>
      </c>
      <c r="T328" s="75">
        <v>145.58500000000001</v>
      </c>
      <c r="U328" s="76">
        <v>16280900312.0686</v>
      </c>
      <c r="V328" s="77">
        <v>16280900312.0686</v>
      </c>
      <c r="W328" s="77">
        <v>17137789802.177401</v>
      </c>
      <c r="X328" s="76">
        <v>2.84813322215E-2</v>
      </c>
      <c r="Y328" s="71">
        <v>1</v>
      </c>
      <c r="Z328" s="71">
        <v>0</v>
      </c>
      <c r="AA328" s="71">
        <v>0</v>
      </c>
      <c r="AB328" s="71">
        <v>0</v>
      </c>
      <c r="AC328" s="73">
        <v>0</v>
      </c>
      <c r="AD328" s="73">
        <v>1</v>
      </c>
      <c r="AE328" s="1" t="s">
        <v>1480</v>
      </c>
      <c r="AF328" s="1" t="s">
        <v>1450</v>
      </c>
      <c r="AG328" s="1" t="s">
        <v>1451</v>
      </c>
    </row>
    <row r="329" spans="1:33">
      <c r="A329" s="70">
        <v>45169</v>
      </c>
      <c r="B329" s="70">
        <v>45169</v>
      </c>
      <c r="C329" s="71">
        <v>990100</v>
      </c>
      <c r="D329" s="1" t="s">
        <v>2592</v>
      </c>
      <c r="E329" s="71">
        <v>1224301</v>
      </c>
      <c r="F329" s="1">
        <v>681919106</v>
      </c>
      <c r="G329" s="1" t="s">
        <v>2593</v>
      </c>
      <c r="H329" s="72">
        <v>2279303</v>
      </c>
      <c r="I329" s="1" t="s">
        <v>2594</v>
      </c>
      <c r="J329" s="73">
        <v>1</v>
      </c>
      <c r="K329" s="73">
        <v>1</v>
      </c>
      <c r="L329" s="73">
        <v>1</v>
      </c>
      <c r="M329" s="1">
        <v>1</v>
      </c>
      <c r="N329" s="1" t="s">
        <v>1375</v>
      </c>
      <c r="O329" s="1" t="s">
        <v>1692</v>
      </c>
      <c r="P329" s="1">
        <v>50201010</v>
      </c>
      <c r="Q329" s="73">
        <v>201409151</v>
      </c>
      <c r="R329" s="74">
        <v>81.010000000000005</v>
      </c>
      <c r="S329" s="1" t="s">
        <v>1448</v>
      </c>
      <c r="T329" s="75">
        <v>1</v>
      </c>
      <c r="U329" s="76">
        <v>16316155322.51</v>
      </c>
      <c r="V329" s="77">
        <v>16316155322.51</v>
      </c>
      <c r="W329" s="77">
        <v>16316155322.51</v>
      </c>
      <c r="X329" s="76">
        <v>2.8543006308699999E-2</v>
      </c>
      <c r="Y329" s="71">
        <v>0</v>
      </c>
      <c r="Z329" s="71">
        <v>1</v>
      </c>
      <c r="AA329" s="71">
        <v>0</v>
      </c>
      <c r="AB329" s="71">
        <v>0</v>
      </c>
      <c r="AC329" s="73">
        <v>1</v>
      </c>
      <c r="AD329" s="73">
        <v>0</v>
      </c>
      <c r="AE329" s="1" t="s">
        <v>1449</v>
      </c>
      <c r="AF329" s="1" t="s">
        <v>1450</v>
      </c>
      <c r="AG329" s="1" t="s">
        <v>1451</v>
      </c>
    </row>
    <row r="330" spans="1:33">
      <c r="A330" s="70">
        <v>45169</v>
      </c>
      <c r="B330" s="70">
        <v>45169</v>
      </c>
      <c r="C330" s="71">
        <v>990100</v>
      </c>
      <c r="D330" s="1" t="s">
        <v>2595</v>
      </c>
      <c r="E330" s="71">
        <v>1224401</v>
      </c>
      <c r="G330" s="1" t="s">
        <v>2596</v>
      </c>
      <c r="H330" s="72">
        <v>6659428</v>
      </c>
      <c r="I330" s="1" t="s">
        <v>2597</v>
      </c>
      <c r="J330" s="73">
        <v>0.85</v>
      </c>
      <c r="K330" s="73">
        <v>0.85</v>
      </c>
      <c r="L330" s="73">
        <v>0.85</v>
      </c>
      <c r="M330" s="1">
        <v>1</v>
      </c>
      <c r="N330" s="1" t="s">
        <v>1115</v>
      </c>
      <c r="O330" s="1" t="s">
        <v>1474</v>
      </c>
      <c r="P330" s="1">
        <v>45203015</v>
      </c>
      <c r="Q330" s="73">
        <v>206244872</v>
      </c>
      <c r="R330" s="74">
        <v>7038</v>
      </c>
      <c r="S330" s="1" t="s">
        <v>1479</v>
      </c>
      <c r="T330" s="75">
        <v>145.58500000000001</v>
      </c>
      <c r="U330" s="76">
        <v>8474902618.8522196</v>
      </c>
      <c r="V330" s="77">
        <v>8474902618.8522196</v>
      </c>
      <c r="W330" s="77">
        <v>9970473669.2378998</v>
      </c>
      <c r="X330" s="76">
        <v>1.48257474959E-2</v>
      </c>
      <c r="Y330" s="71">
        <v>1</v>
      </c>
      <c r="Z330" s="71">
        <v>0</v>
      </c>
      <c r="AA330" s="71">
        <v>0</v>
      </c>
      <c r="AB330" s="71">
        <v>0</v>
      </c>
      <c r="AC330" s="73">
        <v>0.35</v>
      </c>
      <c r="AD330" s="73">
        <v>0.65</v>
      </c>
      <c r="AE330" s="1" t="s">
        <v>1480</v>
      </c>
      <c r="AF330" s="1" t="s">
        <v>1450</v>
      </c>
      <c r="AG330" s="1" t="s">
        <v>1451</v>
      </c>
    </row>
    <row r="331" spans="1:33">
      <c r="A331" s="70">
        <v>45169</v>
      </c>
      <c r="B331" s="70">
        <v>45169</v>
      </c>
      <c r="C331" s="71">
        <v>990100</v>
      </c>
      <c r="D331" s="1" t="s">
        <v>2598</v>
      </c>
      <c r="E331" s="71">
        <v>1224501</v>
      </c>
      <c r="G331" s="1" t="s">
        <v>2599</v>
      </c>
      <c r="H331" s="72">
        <v>4651459</v>
      </c>
      <c r="I331" s="1" t="s">
        <v>2600</v>
      </c>
      <c r="J331" s="73">
        <v>0.45</v>
      </c>
      <c r="K331" s="73">
        <v>0.45</v>
      </c>
      <c r="L331" s="73">
        <v>0.45</v>
      </c>
      <c r="M331" s="1">
        <v>1</v>
      </c>
      <c r="N331" s="1" t="s">
        <v>910</v>
      </c>
      <c r="O331" s="1" t="s">
        <v>1541</v>
      </c>
      <c r="P331" s="1">
        <v>10102010</v>
      </c>
      <c r="Q331" s="73">
        <v>327272727</v>
      </c>
      <c r="R331" s="74">
        <v>42.77</v>
      </c>
      <c r="S331" s="1" t="s">
        <v>1456</v>
      </c>
      <c r="T331" s="75">
        <v>0.92136177270005104</v>
      </c>
      <c r="U331" s="76">
        <v>6836461775.2120399</v>
      </c>
      <c r="V331" s="77">
        <v>6836461775.2120399</v>
      </c>
      <c r="W331" s="77">
        <v>15192137278.249001</v>
      </c>
      <c r="X331" s="76">
        <v>1.19595068643E-2</v>
      </c>
      <c r="Y331" s="71">
        <v>0</v>
      </c>
      <c r="Z331" s="71">
        <v>1</v>
      </c>
      <c r="AA331" s="71">
        <v>0</v>
      </c>
      <c r="AB331" s="71">
        <v>0</v>
      </c>
      <c r="AC331" s="73">
        <v>1</v>
      </c>
      <c r="AD331" s="73">
        <v>0</v>
      </c>
      <c r="AE331" s="1" t="s">
        <v>2601</v>
      </c>
      <c r="AF331" s="1" t="s">
        <v>1450</v>
      </c>
      <c r="AG331" s="1" t="s">
        <v>1451</v>
      </c>
    </row>
    <row r="332" spans="1:33">
      <c r="A332" s="70">
        <v>45169</v>
      </c>
      <c r="B332" s="70">
        <v>45169</v>
      </c>
      <c r="C332" s="71">
        <v>990100</v>
      </c>
      <c r="D332" s="1" t="s">
        <v>2602</v>
      </c>
      <c r="E332" s="71">
        <v>1224601</v>
      </c>
      <c r="G332" s="1" t="s">
        <v>2603</v>
      </c>
      <c r="H332" s="72">
        <v>6660107</v>
      </c>
      <c r="I332" s="1" t="s">
        <v>2604</v>
      </c>
      <c r="J332" s="73">
        <v>0.75</v>
      </c>
      <c r="K332" s="73">
        <v>0.75</v>
      </c>
      <c r="L332" s="73">
        <v>0.75</v>
      </c>
      <c r="M332" s="1">
        <v>1</v>
      </c>
      <c r="N332" s="1" t="s">
        <v>1115</v>
      </c>
      <c r="O332" s="1" t="s">
        <v>1447</v>
      </c>
      <c r="P332" s="1">
        <v>35202010</v>
      </c>
      <c r="Q332" s="73">
        <v>517425200</v>
      </c>
      <c r="R332" s="74">
        <v>2761.5</v>
      </c>
      <c r="S332" s="1" t="s">
        <v>1479</v>
      </c>
      <c r="T332" s="75">
        <v>145.58500000000001</v>
      </c>
      <c r="U332" s="76">
        <v>7361007434.4884501</v>
      </c>
      <c r="V332" s="77">
        <v>7361007434.4884501</v>
      </c>
      <c r="W332" s="77">
        <v>9814676579.3179302</v>
      </c>
      <c r="X332" s="76">
        <v>1.2877131743800001E-2</v>
      </c>
      <c r="Y332" s="71">
        <v>0</v>
      </c>
      <c r="Z332" s="71">
        <v>1</v>
      </c>
      <c r="AA332" s="71">
        <v>0</v>
      </c>
      <c r="AB332" s="71">
        <v>0</v>
      </c>
      <c r="AC332" s="73">
        <v>0</v>
      </c>
      <c r="AD332" s="73">
        <v>1</v>
      </c>
      <c r="AE332" s="1" t="s">
        <v>1480</v>
      </c>
      <c r="AF332" s="1" t="s">
        <v>1450</v>
      </c>
      <c r="AG332" s="1" t="s">
        <v>1451</v>
      </c>
    </row>
    <row r="333" spans="1:33">
      <c r="A333" s="70">
        <v>45169</v>
      </c>
      <c r="B333" s="70">
        <v>45169</v>
      </c>
      <c r="C333" s="71">
        <v>990100</v>
      </c>
      <c r="D333" s="1" t="s">
        <v>2605</v>
      </c>
      <c r="E333" s="71">
        <v>1225101</v>
      </c>
      <c r="F333" s="1" t="s">
        <v>2606</v>
      </c>
      <c r="G333" s="1" t="s">
        <v>2607</v>
      </c>
      <c r="H333" s="72">
        <v>2661568</v>
      </c>
      <c r="I333" s="1" t="s">
        <v>2608</v>
      </c>
      <c r="J333" s="73">
        <v>0.6</v>
      </c>
      <c r="K333" s="73">
        <v>0.6</v>
      </c>
      <c r="L333" s="73">
        <v>0.6</v>
      </c>
      <c r="M333" s="1">
        <v>1</v>
      </c>
      <c r="N333" s="1" t="s">
        <v>1375</v>
      </c>
      <c r="O333" s="1" t="s">
        <v>1474</v>
      </c>
      <c r="P333" s="1">
        <v>45103020</v>
      </c>
      <c r="Q333" s="73">
        <v>2699802000</v>
      </c>
      <c r="R333" s="74">
        <v>120.39</v>
      </c>
      <c r="S333" s="1" t="s">
        <v>1448</v>
      </c>
      <c r="T333" s="75">
        <v>1</v>
      </c>
      <c r="U333" s="76">
        <v>195017497668</v>
      </c>
      <c r="V333" s="77">
        <v>195017497668</v>
      </c>
      <c r="W333" s="77">
        <v>325029162780</v>
      </c>
      <c r="X333" s="76">
        <v>0.34115792331029998</v>
      </c>
      <c r="Y333" s="71">
        <v>1</v>
      </c>
      <c r="Z333" s="71">
        <v>0</v>
      </c>
      <c r="AA333" s="71">
        <v>0</v>
      </c>
      <c r="AB333" s="71">
        <v>0</v>
      </c>
      <c r="AC333" s="73">
        <v>0.65</v>
      </c>
      <c r="AD333" s="73">
        <v>0.35</v>
      </c>
      <c r="AE333" s="1" t="s">
        <v>1449</v>
      </c>
      <c r="AF333" s="1" t="s">
        <v>1450</v>
      </c>
      <c r="AG333" s="1" t="s">
        <v>1451</v>
      </c>
    </row>
    <row r="334" spans="1:33">
      <c r="A334" s="70">
        <v>45169</v>
      </c>
      <c r="B334" s="70">
        <v>45169</v>
      </c>
      <c r="C334" s="71">
        <v>990100</v>
      </c>
      <c r="D334" s="1" t="s">
        <v>2609</v>
      </c>
      <c r="E334" s="71">
        <v>1225701</v>
      </c>
      <c r="G334" s="1" t="s">
        <v>2610</v>
      </c>
      <c r="H334" s="72">
        <v>6661144</v>
      </c>
      <c r="I334" s="1" t="s">
        <v>2611</v>
      </c>
      <c r="J334" s="73">
        <v>0.95</v>
      </c>
      <c r="K334" s="73">
        <v>0.95</v>
      </c>
      <c r="L334" s="73">
        <v>0.95</v>
      </c>
      <c r="M334" s="1">
        <v>1</v>
      </c>
      <c r="N334" s="1" t="s">
        <v>1115</v>
      </c>
      <c r="O334" s="1" t="s">
        <v>1484</v>
      </c>
      <c r="P334" s="1">
        <v>40201020</v>
      </c>
      <c r="Q334" s="73">
        <v>1234849342</v>
      </c>
      <c r="R334" s="74">
        <v>2720</v>
      </c>
      <c r="S334" s="1" t="s">
        <v>1479</v>
      </c>
      <c r="T334" s="75">
        <v>145.58500000000001</v>
      </c>
      <c r="U334" s="76">
        <v>21917441355.414398</v>
      </c>
      <c r="V334" s="77">
        <v>21917441355.414398</v>
      </c>
      <c r="W334" s="77">
        <v>23070990900.436199</v>
      </c>
      <c r="X334" s="76">
        <v>3.8341732749599997E-2</v>
      </c>
      <c r="Y334" s="71">
        <v>1</v>
      </c>
      <c r="Z334" s="71">
        <v>0</v>
      </c>
      <c r="AA334" s="71">
        <v>0</v>
      </c>
      <c r="AB334" s="71">
        <v>0</v>
      </c>
      <c r="AC334" s="73">
        <v>1</v>
      </c>
      <c r="AD334" s="73">
        <v>0</v>
      </c>
      <c r="AE334" s="1" t="s">
        <v>1480</v>
      </c>
      <c r="AF334" s="1" t="s">
        <v>1450</v>
      </c>
      <c r="AG334" s="1" t="s">
        <v>1451</v>
      </c>
    </row>
    <row r="335" spans="1:33">
      <c r="A335" s="70">
        <v>45169</v>
      </c>
      <c r="B335" s="70">
        <v>45169</v>
      </c>
      <c r="C335" s="71">
        <v>990100</v>
      </c>
      <c r="D335" s="1" t="s">
        <v>2612</v>
      </c>
      <c r="E335" s="71">
        <v>1225804</v>
      </c>
      <c r="G335" s="1" t="s">
        <v>2613</v>
      </c>
      <c r="H335" s="72" t="s">
        <v>2614</v>
      </c>
      <c r="I335" s="1" t="s">
        <v>2615</v>
      </c>
      <c r="J335" s="73">
        <v>0.75</v>
      </c>
      <c r="K335" s="73">
        <v>0.75</v>
      </c>
      <c r="L335" s="73">
        <v>0.75</v>
      </c>
      <c r="M335" s="1">
        <v>1</v>
      </c>
      <c r="N335" s="1" t="s">
        <v>1220</v>
      </c>
      <c r="O335" s="1" t="s">
        <v>1499</v>
      </c>
      <c r="P335" s="1">
        <v>30202030</v>
      </c>
      <c r="Q335" s="73">
        <v>1001430970</v>
      </c>
      <c r="R335" s="74">
        <v>81.28</v>
      </c>
      <c r="S335" s="1" t="s">
        <v>2554</v>
      </c>
      <c r="T335" s="75">
        <v>10.63715</v>
      </c>
      <c r="U335" s="76">
        <v>5739059046.0038605</v>
      </c>
      <c r="V335" s="77">
        <v>5739059046.0038605</v>
      </c>
      <c r="W335" s="77">
        <v>7652078728.0051498</v>
      </c>
      <c r="X335" s="76">
        <v>1.00397425323E-2</v>
      </c>
      <c r="Y335" s="71">
        <v>0</v>
      </c>
      <c r="Z335" s="71">
        <v>1</v>
      </c>
      <c r="AA335" s="71">
        <v>0</v>
      </c>
      <c r="AB335" s="71">
        <v>0</v>
      </c>
      <c r="AC335" s="73">
        <v>1</v>
      </c>
      <c r="AD335" s="73">
        <v>0</v>
      </c>
      <c r="AE335" s="1" t="s">
        <v>2555</v>
      </c>
      <c r="AF335" s="1" t="s">
        <v>1450</v>
      </c>
      <c r="AG335" s="1" t="s">
        <v>1451</v>
      </c>
    </row>
    <row r="336" spans="1:33">
      <c r="A336" s="70">
        <v>45169</v>
      </c>
      <c r="B336" s="70">
        <v>45169</v>
      </c>
      <c r="C336" s="71">
        <v>990100</v>
      </c>
      <c r="D336" s="1" t="s">
        <v>2616</v>
      </c>
      <c r="E336" s="71">
        <v>1226101</v>
      </c>
      <c r="G336" s="1" t="s">
        <v>2617</v>
      </c>
      <c r="H336" s="72">
        <v>6661768</v>
      </c>
      <c r="I336" s="1" t="s">
        <v>2618</v>
      </c>
      <c r="J336" s="73">
        <v>0.9</v>
      </c>
      <c r="K336" s="73">
        <v>0.9</v>
      </c>
      <c r="L336" s="73">
        <v>0.9</v>
      </c>
      <c r="M336" s="1">
        <v>1</v>
      </c>
      <c r="N336" s="1" t="s">
        <v>1115</v>
      </c>
      <c r="O336" s="1" t="s">
        <v>1548</v>
      </c>
      <c r="P336" s="1">
        <v>55102010</v>
      </c>
      <c r="Q336" s="73">
        <v>416680000</v>
      </c>
      <c r="R336" s="74">
        <v>2330</v>
      </c>
      <c r="S336" s="1" t="s">
        <v>1479</v>
      </c>
      <c r="T336" s="75">
        <v>145.58500000000001</v>
      </c>
      <c r="U336" s="76">
        <v>6001840574.2349796</v>
      </c>
      <c r="V336" s="77">
        <v>6001840574.2349796</v>
      </c>
      <c r="W336" s="77">
        <v>6668711749.1499796</v>
      </c>
      <c r="X336" s="76">
        <v>1.04994448746E-2</v>
      </c>
      <c r="Y336" s="71">
        <v>0</v>
      </c>
      <c r="Z336" s="71">
        <v>1</v>
      </c>
      <c r="AA336" s="71">
        <v>0</v>
      </c>
      <c r="AB336" s="71">
        <v>0</v>
      </c>
      <c r="AC336" s="73">
        <v>0.35</v>
      </c>
      <c r="AD336" s="73">
        <v>0.65</v>
      </c>
      <c r="AE336" s="1" t="s">
        <v>1480</v>
      </c>
      <c r="AF336" s="1" t="s">
        <v>1450</v>
      </c>
      <c r="AG336" s="1" t="s">
        <v>1451</v>
      </c>
    </row>
    <row r="337" spans="1:33">
      <c r="A337" s="70">
        <v>45169</v>
      </c>
      <c r="B337" s="70">
        <v>45169</v>
      </c>
      <c r="C337" s="71">
        <v>990100</v>
      </c>
      <c r="D337" s="1" t="s">
        <v>2619</v>
      </c>
      <c r="E337" s="71">
        <v>1227501</v>
      </c>
      <c r="F337" s="1">
        <v>693718108</v>
      </c>
      <c r="G337" s="1" t="s">
        <v>2620</v>
      </c>
      <c r="H337" s="72">
        <v>2665861</v>
      </c>
      <c r="I337" s="1" t="s">
        <v>2621</v>
      </c>
      <c r="J337" s="73">
        <v>1</v>
      </c>
      <c r="K337" s="73">
        <v>1</v>
      </c>
      <c r="L337" s="73">
        <v>1</v>
      </c>
      <c r="M337" s="1">
        <v>1</v>
      </c>
      <c r="N337" s="1" t="s">
        <v>1375</v>
      </c>
      <c r="O337" s="1" t="s">
        <v>1467</v>
      </c>
      <c r="P337" s="1">
        <v>20106010</v>
      </c>
      <c r="Q337" s="73">
        <v>522554977</v>
      </c>
      <c r="R337" s="74">
        <v>82.29</v>
      </c>
      <c r="S337" s="1" t="s">
        <v>1448</v>
      </c>
      <c r="T337" s="75">
        <v>1</v>
      </c>
      <c r="U337" s="76">
        <v>43001049057.330002</v>
      </c>
      <c r="V337" s="77">
        <v>43001049057.330002</v>
      </c>
      <c r="W337" s="77">
        <v>43001049057.330002</v>
      </c>
      <c r="X337" s="76">
        <v>7.5224781222099996E-2</v>
      </c>
      <c r="Y337" s="71">
        <v>1</v>
      </c>
      <c r="Z337" s="71">
        <v>0</v>
      </c>
      <c r="AA337" s="71">
        <v>0</v>
      </c>
      <c r="AB337" s="71">
        <v>0</v>
      </c>
      <c r="AC337" s="73">
        <v>1</v>
      </c>
      <c r="AD337" s="73">
        <v>0</v>
      </c>
      <c r="AE337" s="1" t="s">
        <v>1475</v>
      </c>
      <c r="AF337" s="1" t="s">
        <v>1450</v>
      </c>
      <c r="AG337" s="1" t="s">
        <v>1451</v>
      </c>
    </row>
    <row r="338" spans="1:33">
      <c r="A338" s="70">
        <v>45169</v>
      </c>
      <c r="B338" s="70">
        <v>45169</v>
      </c>
      <c r="C338" s="71">
        <v>990100</v>
      </c>
      <c r="D338" s="1" t="s">
        <v>2622</v>
      </c>
      <c r="E338" s="71">
        <v>1227901</v>
      </c>
      <c r="F338" s="1" t="s">
        <v>2623</v>
      </c>
      <c r="G338" s="1" t="s">
        <v>2624</v>
      </c>
      <c r="H338" s="72">
        <v>2689560</v>
      </c>
      <c r="I338" s="1" t="s">
        <v>2625</v>
      </c>
      <c r="J338" s="73">
        <v>0.9</v>
      </c>
      <c r="K338" s="73">
        <v>0.9</v>
      </c>
      <c r="L338" s="73">
        <v>0.9</v>
      </c>
      <c r="M338" s="1">
        <v>1</v>
      </c>
      <c r="N338" s="1" t="s">
        <v>1375</v>
      </c>
      <c r="O338" s="1" t="s">
        <v>1548</v>
      </c>
      <c r="P338" s="1">
        <v>55101010</v>
      </c>
      <c r="Q338" s="73">
        <v>1995760649</v>
      </c>
      <c r="R338" s="74">
        <v>16.3</v>
      </c>
      <c r="S338" s="1" t="s">
        <v>1448</v>
      </c>
      <c r="T338" s="75">
        <v>1</v>
      </c>
      <c r="U338" s="76">
        <v>29277808720.830002</v>
      </c>
      <c r="V338" s="77">
        <v>29277808720.830002</v>
      </c>
      <c r="W338" s="77">
        <v>32530898578.700001</v>
      </c>
      <c r="X338" s="76">
        <v>5.12177447753E-2</v>
      </c>
      <c r="Y338" s="71">
        <v>0</v>
      </c>
      <c r="Z338" s="71">
        <v>1</v>
      </c>
      <c r="AA338" s="71">
        <v>0</v>
      </c>
      <c r="AB338" s="71">
        <v>0</v>
      </c>
      <c r="AC338" s="73">
        <v>1</v>
      </c>
      <c r="AD338" s="73">
        <v>0</v>
      </c>
      <c r="AE338" s="1" t="s">
        <v>1449</v>
      </c>
      <c r="AF338" s="1" t="s">
        <v>1450</v>
      </c>
      <c r="AG338" s="1" t="s">
        <v>1451</v>
      </c>
    </row>
    <row r="339" spans="1:33">
      <c r="A339" s="70">
        <v>45169</v>
      </c>
      <c r="B339" s="70">
        <v>45169</v>
      </c>
      <c r="C339" s="71">
        <v>990100</v>
      </c>
      <c r="D339" s="1" t="s">
        <v>2626</v>
      </c>
      <c r="E339" s="71">
        <v>1230301</v>
      </c>
      <c r="F339" s="1">
        <v>701094104</v>
      </c>
      <c r="G339" s="1" t="s">
        <v>2627</v>
      </c>
      <c r="H339" s="72">
        <v>2671501</v>
      </c>
      <c r="I339" s="1" t="s">
        <v>2628</v>
      </c>
      <c r="J339" s="73">
        <v>1</v>
      </c>
      <c r="K339" s="73">
        <v>1</v>
      </c>
      <c r="L339" s="73">
        <v>1</v>
      </c>
      <c r="M339" s="1">
        <v>1</v>
      </c>
      <c r="N339" s="1" t="s">
        <v>1375</v>
      </c>
      <c r="O339" s="1" t="s">
        <v>1467</v>
      </c>
      <c r="P339" s="1">
        <v>20106020</v>
      </c>
      <c r="Q339" s="73">
        <v>128266030</v>
      </c>
      <c r="R339" s="74">
        <v>416.9</v>
      </c>
      <c r="S339" s="1" t="s">
        <v>1448</v>
      </c>
      <c r="T339" s="75">
        <v>1</v>
      </c>
      <c r="U339" s="76">
        <v>53474107907</v>
      </c>
      <c r="V339" s="77">
        <v>53474107907</v>
      </c>
      <c r="W339" s="77">
        <v>53474107907</v>
      </c>
      <c r="X339" s="76">
        <v>9.3546044957900004E-2</v>
      </c>
      <c r="Y339" s="71">
        <v>1</v>
      </c>
      <c r="Z339" s="71">
        <v>0</v>
      </c>
      <c r="AA339" s="71">
        <v>0</v>
      </c>
      <c r="AB339" s="71">
        <v>0</v>
      </c>
      <c r="AC339" s="73">
        <v>1</v>
      </c>
      <c r="AD339" s="73">
        <v>0</v>
      </c>
      <c r="AE339" s="1" t="s">
        <v>1449</v>
      </c>
      <c r="AF339" s="1" t="s">
        <v>1450</v>
      </c>
      <c r="AG339" s="1" t="s">
        <v>1451</v>
      </c>
    </row>
    <row r="340" spans="1:33">
      <c r="A340" s="70">
        <v>45169</v>
      </c>
      <c r="B340" s="70">
        <v>45169</v>
      </c>
      <c r="C340" s="71">
        <v>990100</v>
      </c>
      <c r="D340" s="1" t="s">
        <v>2629</v>
      </c>
      <c r="E340" s="71">
        <v>1231201</v>
      </c>
      <c r="G340" s="1" t="s">
        <v>2630</v>
      </c>
      <c r="H340" s="72">
        <v>677608</v>
      </c>
      <c r="I340" s="1" t="s">
        <v>2631</v>
      </c>
      <c r="J340" s="73">
        <v>0.9</v>
      </c>
      <c r="K340" s="73">
        <v>0.9</v>
      </c>
      <c r="L340" s="73">
        <v>0.9</v>
      </c>
      <c r="M340" s="1">
        <v>1</v>
      </c>
      <c r="N340" s="1" t="s">
        <v>1369</v>
      </c>
      <c r="O340" s="1" t="s">
        <v>1455</v>
      </c>
      <c r="P340" s="1">
        <v>25302010</v>
      </c>
      <c r="Q340" s="73">
        <v>716132001</v>
      </c>
      <c r="R340" s="74">
        <v>8.39</v>
      </c>
      <c r="S340" s="1" t="s">
        <v>1669</v>
      </c>
      <c r="T340" s="75">
        <v>0.78917255257862096</v>
      </c>
      <c r="U340" s="76">
        <v>6852129767.9220505</v>
      </c>
      <c r="V340" s="77">
        <v>6852129767.9220505</v>
      </c>
      <c r="W340" s="77">
        <v>7613477519.9133902</v>
      </c>
      <c r="X340" s="76">
        <v>1.19869159938E-2</v>
      </c>
      <c r="Y340" s="71">
        <v>0</v>
      </c>
      <c r="Z340" s="71">
        <v>1</v>
      </c>
      <c r="AA340" s="71">
        <v>0</v>
      </c>
      <c r="AB340" s="71">
        <v>0</v>
      </c>
      <c r="AC340" s="73">
        <v>1</v>
      </c>
      <c r="AD340" s="73">
        <v>0</v>
      </c>
      <c r="AE340" s="1" t="s">
        <v>1670</v>
      </c>
      <c r="AF340" s="1" t="s">
        <v>1450</v>
      </c>
      <c r="AG340" s="1" t="s">
        <v>1451</v>
      </c>
    </row>
    <row r="341" spans="1:33">
      <c r="A341" s="70">
        <v>45169</v>
      </c>
      <c r="B341" s="70">
        <v>45169</v>
      </c>
      <c r="C341" s="71">
        <v>990100</v>
      </c>
      <c r="D341" s="1" t="s">
        <v>2632</v>
      </c>
      <c r="E341" s="71">
        <v>1232101</v>
      </c>
      <c r="F341" s="1" t="s">
        <v>2633</v>
      </c>
      <c r="G341" s="1" t="s">
        <v>2634</v>
      </c>
      <c r="H341" s="72">
        <v>2680905</v>
      </c>
      <c r="I341" s="1" t="s">
        <v>2635</v>
      </c>
      <c r="J341" s="73">
        <v>1</v>
      </c>
      <c r="K341" s="73">
        <v>1</v>
      </c>
      <c r="L341" s="73">
        <v>1</v>
      </c>
      <c r="M341" s="1">
        <v>1</v>
      </c>
      <c r="N341" s="1" t="s">
        <v>1375</v>
      </c>
      <c r="O341" s="1" t="s">
        <v>1548</v>
      </c>
      <c r="P341" s="1">
        <v>55101010</v>
      </c>
      <c r="Q341" s="73">
        <v>737055702</v>
      </c>
      <c r="R341" s="74">
        <v>24.92</v>
      </c>
      <c r="S341" s="1" t="s">
        <v>1448</v>
      </c>
      <c r="T341" s="75">
        <v>1</v>
      </c>
      <c r="U341" s="76">
        <v>18367428093.84</v>
      </c>
      <c r="V341" s="77">
        <v>18367428093.84</v>
      </c>
      <c r="W341" s="77">
        <v>18367428093.84</v>
      </c>
      <c r="X341" s="76">
        <v>3.2131443075499998E-2</v>
      </c>
      <c r="Y341" s="71">
        <v>0</v>
      </c>
      <c r="Z341" s="71">
        <v>1</v>
      </c>
      <c r="AA341" s="71">
        <v>0</v>
      </c>
      <c r="AB341" s="71">
        <v>0</v>
      </c>
      <c r="AC341" s="73">
        <v>1</v>
      </c>
      <c r="AD341" s="73">
        <v>0</v>
      </c>
      <c r="AE341" s="1" t="s">
        <v>1449</v>
      </c>
      <c r="AF341" s="1" t="s">
        <v>1450</v>
      </c>
      <c r="AG341" s="1" t="s">
        <v>1451</v>
      </c>
    </row>
    <row r="342" spans="1:33">
      <c r="A342" s="70">
        <v>45169</v>
      </c>
      <c r="B342" s="70">
        <v>45169</v>
      </c>
      <c r="C342" s="71">
        <v>990100</v>
      </c>
      <c r="D342" s="1" t="s">
        <v>2636</v>
      </c>
      <c r="E342" s="71">
        <v>1232801</v>
      </c>
      <c r="F342" s="1">
        <v>713448108</v>
      </c>
      <c r="G342" s="1" t="s">
        <v>2637</v>
      </c>
      <c r="H342" s="72">
        <v>2681511</v>
      </c>
      <c r="I342" s="1" t="s">
        <v>2638</v>
      </c>
      <c r="J342" s="73">
        <v>1</v>
      </c>
      <c r="K342" s="73">
        <v>1</v>
      </c>
      <c r="L342" s="73">
        <v>1</v>
      </c>
      <c r="M342" s="1">
        <v>1</v>
      </c>
      <c r="N342" s="1" t="s">
        <v>1375</v>
      </c>
      <c r="O342" s="1" t="s">
        <v>1499</v>
      </c>
      <c r="P342" s="1">
        <v>30201030</v>
      </c>
      <c r="Q342" s="73">
        <v>1377314655</v>
      </c>
      <c r="R342" s="74">
        <v>177.92</v>
      </c>
      <c r="S342" s="1" t="s">
        <v>1448</v>
      </c>
      <c r="T342" s="75">
        <v>1</v>
      </c>
      <c r="U342" s="76">
        <v>245051823417.60001</v>
      </c>
      <c r="V342" s="77">
        <v>245051823417.60001</v>
      </c>
      <c r="W342" s="77">
        <v>245051823417.60001</v>
      </c>
      <c r="X342" s="76">
        <v>0.42868651367310001</v>
      </c>
      <c r="Y342" s="71">
        <v>1</v>
      </c>
      <c r="Z342" s="71">
        <v>0</v>
      </c>
      <c r="AA342" s="71">
        <v>0</v>
      </c>
      <c r="AB342" s="71">
        <v>0</v>
      </c>
      <c r="AC342" s="73">
        <v>1</v>
      </c>
      <c r="AD342" s="73">
        <v>0</v>
      </c>
      <c r="AE342" s="1" t="s">
        <v>1475</v>
      </c>
      <c r="AF342" s="1" t="s">
        <v>1450</v>
      </c>
      <c r="AG342" s="1" t="s">
        <v>1451</v>
      </c>
    </row>
    <row r="343" spans="1:33">
      <c r="A343" s="70">
        <v>45169</v>
      </c>
      <c r="B343" s="70">
        <v>45169</v>
      </c>
      <c r="C343" s="71">
        <v>990100</v>
      </c>
      <c r="D343" s="1" t="s">
        <v>2642</v>
      </c>
      <c r="E343" s="71">
        <v>1233201</v>
      </c>
      <c r="G343" s="1" t="s">
        <v>2643</v>
      </c>
      <c r="H343" s="72">
        <v>4682329</v>
      </c>
      <c r="I343" s="1" t="s">
        <v>2644</v>
      </c>
      <c r="J343" s="73">
        <v>0.8</v>
      </c>
      <c r="K343" s="73">
        <v>0.8</v>
      </c>
      <c r="L343" s="73">
        <v>0.8</v>
      </c>
      <c r="M343" s="1">
        <v>1</v>
      </c>
      <c r="N343" s="1" t="s">
        <v>1042</v>
      </c>
      <c r="O343" s="1" t="s">
        <v>1499</v>
      </c>
      <c r="P343" s="1">
        <v>30201020</v>
      </c>
      <c r="Q343" s="73">
        <v>257947355</v>
      </c>
      <c r="R343" s="74">
        <v>181.2</v>
      </c>
      <c r="S343" s="1" t="s">
        <v>1456</v>
      </c>
      <c r="T343" s="75">
        <v>0.92136177270005104</v>
      </c>
      <c r="U343" s="76">
        <v>40583459927.171303</v>
      </c>
      <c r="V343" s="77">
        <v>40583459927.171303</v>
      </c>
      <c r="W343" s="77">
        <v>50729324908.964104</v>
      </c>
      <c r="X343" s="76">
        <v>7.0995521299700007E-2</v>
      </c>
      <c r="Y343" s="71">
        <v>1</v>
      </c>
      <c r="Z343" s="71">
        <v>0</v>
      </c>
      <c r="AA343" s="71">
        <v>0</v>
      </c>
      <c r="AB343" s="71">
        <v>0</v>
      </c>
      <c r="AC343" s="73">
        <v>0</v>
      </c>
      <c r="AD343" s="73">
        <v>1</v>
      </c>
      <c r="AE343" s="1" t="s">
        <v>1457</v>
      </c>
      <c r="AF343" s="1" t="s">
        <v>1450</v>
      </c>
      <c r="AG343" s="1" t="s">
        <v>1451</v>
      </c>
    </row>
    <row r="344" spans="1:33">
      <c r="A344" s="70">
        <v>45169</v>
      </c>
      <c r="B344" s="70">
        <v>45169</v>
      </c>
      <c r="C344" s="71">
        <v>990100</v>
      </c>
      <c r="D344" s="1" t="s">
        <v>2645</v>
      </c>
      <c r="E344" s="71">
        <v>1234301</v>
      </c>
      <c r="F344" s="1">
        <v>717081103</v>
      </c>
      <c r="G344" s="1" t="s">
        <v>2646</v>
      </c>
      <c r="H344" s="72">
        <v>2684703</v>
      </c>
      <c r="I344" s="1" t="s">
        <v>2647</v>
      </c>
      <c r="J344" s="73">
        <v>1</v>
      </c>
      <c r="K344" s="73">
        <v>1</v>
      </c>
      <c r="L344" s="73">
        <v>1</v>
      </c>
      <c r="M344" s="1">
        <v>1</v>
      </c>
      <c r="N344" s="1" t="s">
        <v>1375</v>
      </c>
      <c r="O344" s="1" t="s">
        <v>1447</v>
      </c>
      <c r="P344" s="1">
        <v>35202010</v>
      </c>
      <c r="Q344" s="73">
        <v>5644402367</v>
      </c>
      <c r="R344" s="74">
        <v>35.380000000000003</v>
      </c>
      <c r="S344" s="1" t="s">
        <v>1448</v>
      </c>
      <c r="T344" s="75">
        <v>1</v>
      </c>
      <c r="U344" s="76">
        <v>199698955744.45999</v>
      </c>
      <c r="V344" s="77">
        <v>199698955744.45999</v>
      </c>
      <c r="W344" s="77">
        <v>199698955744.45999</v>
      </c>
      <c r="X344" s="76">
        <v>0.34934752954830001</v>
      </c>
      <c r="Y344" s="71">
        <v>1</v>
      </c>
      <c r="Z344" s="71">
        <v>0</v>
      </c>
      <c r="AA344" s="71">
        <v>0</v>
      </c>
      <c r="AB344" s="71">
        <v>0</v>
      </c>
      <c r="AC344" s="73">
        <v>1</v>
      </c>
      <c r="AD344" s="73">
        <v>0</v>
      </c>
      <c r="AE344" s="1" t="s">
        <v>1449</v>
      </c>
      <c r="AF344" s="1" t="s">
        <v>1450</v>
      </c>
      <c r="AG344" s="1" t="s">
        <v>1451</v>
      </c>
    </row>
    <row r="345" spans="1:33">
      <c r="A345" s="70">
        <v>45169</v>
      </c>
      <c r="B345" s="70">
        <v>45169</v>
      </c>
      <c r="C345" s="71">
        <v>990100</v>
      </c>
      <c r="D345" s="1" t="s">
        <v>2648</v>
      </c>
      <c r="E345" s="71">
        <v>1234701</v>
      </c>
      <c r="F345" s="1" t="s">
        <v>2649</v>
      </c>
      <c r="G345" s="1" t="s">
        <v>2650</v>
      </c>
      <c r="H345" s="72">
        <v>2692632</v>
      </c>
      <c r="I345" s="1" t="s">
        <v>2651</v>
      </c>
      <c r="J345" s="73">
        <v>1</v>
      </c>
      <c r="K345" s="73">
        <v>1</v>
      </c>
      <c r="L345" s="73">
        <v>1</v>
      </c>
      <c r="M345" s="1">
        <v>1</v>
      </c>
      <c r="N345" s="1" t="s">
        <v>1375</v>
      </c>
      <c r="O345" s="1" t="s">
        <v>1499</v>
      </c>
      <c r="P345" s="1">
        <v>30203010</v>
      </c>
      <c r="Q345" s="73">
        <v>1786145660</v>
      </c>
      <c r="R345" s="74">
        <v>44.22</v>
      </c>
      <c r="S345" s="1" t="s">
        <v>1448</v>
      </c>
      <c r="T345" s="75">
        <v>1</v>
      </c>
      <c r="U345" s="76">
        <v>78983361085.199997</v>
      </c>
      <c r="V345" s="77">
        <v>78983361085.199997</v>
      </c>
      <c r="W345" s="77">
        <v>78983361085.199997</v>
      </c>
      <c r="X345" s="76">
        <v>0.13817118856569999</v>
      </c>
      <c r="Y345" s="71">
        <v>1</v>
      </c>
      <c r="Z345" s="71">
        <v>0</v>
      </c>
      <c r="AA345" s="71">
        <v>0</v>
      </c>
      <c r="AB345" s="71">
        <v>0</v>
      </c>
      <c r="AC345" s="73">
        <v>1</v>
      </c>
      <c r="AD345" s="73">
        <v>0</v>
      </c>
      <c r="AE345" s="1" t="s">
        <v>1449</v>
      </c>
      <c r="AF345" s="1" t="s">
        <v>1450</v>
      </c>
      <c r="AG345" s="1" t="s">
        <v>1451</v>
      </c>
    </row>
    <row r="346" spans="1:33">
      <c r="A346" s="70">
        <v>45169</v>
      </c>
      <c r="B346" s="70">
        <v>45169</v>
      </c>
      <c r="C346" s="71">
        <v>990100</v>
      </c>
      <c r="D346" s="1" t="s">
        <v>2652</v>
      </c>
      <c r="E346" s="71">
        <v>1234801</v>
      </c>
      <c r="G346" s="1" t="s">
        <v>2653</v>
      </c>
      <c r="H346" s="72">
        <v>5986622</v>
      </c>
      <c r="I346" s="1" t="s">
        <v>2654</v>
      </c>
      <c r="J346" s="73">
        <v>1</v>
      </c>
      <c r="K346" s="73">
        <v>1</v>
      </c>
      <c r="L346" s="73">
        <v>1</v>
      </c>
      <c r="M346" s="1">
        <v>1</v>
      </c>
      <c r="N346" s="1" t="s">
        <v>1199</v>
      </c>
      <c r="O346" s="1" t="s">
        <v>1447</v>
      </c>
      <c r="P346" s="1">
        <v>35101010</v>
      </c>
      <c r="Q346" s="73">
        <v>930867289</v>
      </c>
      <c r="R346" s="74">
        <v>20.8</v>
      </c>
      <c r="S346" s="1" t="s">
        <v>1456</v>
      </c>
      <c r="T346" s="75">
        <v>0.92136177270005104</v>
      </c>
      <c r="U346" s="76">
        <v>21014589692.0159</v>
      </c>
      <c r="V346" s="77">
        <v>21014589692.0159</v>
      </c>
      <c r="W346" s="77">
        <v>21014589692.0159</v>
      </c>
      <c r="X346" s="76">
        <v>3.6762310378700001E-2</v>
      </c>
      <c r="Y346" s="71">
        <v>1</v>
      </c>
      <c r="Z346" s="71">
        <v>0</v>
      </c>
      <c r="AA346" s="71">
        <v>0</v>
      </c>
      <c r="AB346" s="71">
        <v>0</v>
      </c>
      <c r="AC346" s="73">
        <v>1</v>
      </c>
      <c r="AD346" s="73">
        <v>0</v>
      </c>
      <c r="AE346" s="1" t="s">
        <v>1485</v>
      </c>
      <c r="AF346" s="1" t="s">
        <v>1450</v>
      </c>
      <c r="AG346" s="1" t="s">
        <v>1451</v>
      </c>
    </row>
    <row r="347" spans="1:33">
      <c r="A347" s="70">
        <v>45169</v>
      </c>
      <c r="B347" s="70">
        <v>45169</v>
      </c>
      <c r="C347" s="71">
        <v>990100</v>
      </c>
      <c r="D347" s="1" t="s">
        <v>2655</v>
      </c>
      <c r="E347" s="71">
        <v>1235101</v>
      </c>
      <c r="F347" s="1">
        <v>745867101</v>
      </c>
      <c r="G347" s="1" t="s">
        <v>2656</v>
      </c>
      <c r="H347" s="72">
        <v>2708841</v>
      </c>
      <c r="I347" s="1" t="s">
        <v>2657</v>
      </c>
      <c r="J347" s="73">
        <v>1</v>
      </c>
      <c r="K347" s="73">
        <v>1</v>
      </c>
      <c r="L347" s="73">
        <v>1</v>
      </c>
      <c r="M347" s="1">
        <v>1</v>
      </c>
      <c r="N347" s="1" t="s">
        <v>1375</v>
      </c>
      <c r="O347" s="1" t="s">
        <v>1455</v>
      </c>
      <c r="P347" s="1">
        <v>25201030</v>
      </c>
      <c r="Q347" s="73">
        <v>224311063</v>
      </c>
      <c r="R347" s="74">
        <v>82.06</v>
      </c>
      <c r="S347" s="1" t="s">
        <v>1448</v>
      </c>
      <c r="T347" s="75">
        <v>1</v>
      </c>
      <c r="U347" s="76">
        <v>18406965829.779999</v>
      </c>
      <c r="V347" s="77">
        <v>18406965829.779999</v>
      </c>
      <c r="W347" s="77">
        <v>18406965829.779999</v>
      </c>
      <c r="X347" s="76">
        <v>3.2200609237699997E-2</v>
      </c>
      <c r="Y347" s="71">
        <v>0</v>
      </c>
      <c r="Z347" s="71">
        <v>1</v>
      </c>
      <c r="AA347" s="71">
        <v>0</v>
      </c>
      <c r="AB347" s="71">
        <v>0</v>
      </c>
      <c r="AC347" s="73">
        <v>1</v>
      </c>
      <c r="AD347" s="73">
        <v>0</v>
      </c>
      <c r="AE347" s="1" t="s">
        <v>1449</v>
      </c>
      <c r="AF347" s="1" t="s">
        <v>1450</v>
      </c>
      <c r="AG347" s="1" t="s">
        <v>1451</v>
      </c>
    </row>
    <row r="348" spans="1:33">
      <c r="A348" s="70">
        <v>45169</v>
      </c>
      <c r="B348" s="70">
        <v>45169</v>
      </c>
      <c r="C348" s="71">
        <v>990100</v>
      </c>
      <c r="D348" s="1" t="s">
        <v>2658</v>
      </c>
      <c r="E348" s="71">
        <v>1237401</v>
      </c>
      <c r="F348" s="1">
        <v>693475105</v>
      </c>
      <c r="G348" s="1" t="s">
        <v>2659</v>
      </c>
      <c r="H348" s="72">
        <v>2692665</v>
      </c>
      <c r="I348" s="1" t="s">
        <v>2660</v>
      </c>
      <c r="J348" s="73">
        <v>1</v>
      </c>
      <c r="K348" s="73">
        <v>1</v>
      </c>
      <c r="L348" s="73">
        <v>1</v>
      </c>
      <c r="M348" s="1">
        <v>1</v>
      </c>
      <c r="N348" s="1" t="s">
        <v>1375</v>
      </c>
      <c r="O348" s="1" t="s">
        <v>1484</v>
      </c>
      <c r="P348" s="1">
        <v>40101010</v>
      </c>
      <c r="Q348" s="73">
        <v>399000000</v>
      </c>
      <c r="R348" s="74">
        <v>120.73</v>
      </c>
      <c r="S348" s="1" t="s">
        <v>1448</v>
      </c>
      <c r="T348" s="75">
        <v>1</v>
      </c>
      <c r="U348" s="76">
        <v>48171270000</v>
      </c>
      <c r="V348" s="77">
        <v>48171270000</v>
      </c>
      <c r="W348" s="77">
        <v>48171270000</v>
      </c>
      <c r="X348" s="76">
        <v>8.4269414964999997E-2</v>
      </c>
      <c r="Y348" s="71">
        <v>1</v>
      </c>
      <c r="Z348" s="71">
        <v>0</v>
      </c>
      <c r="AA348" s="71">
        <v>0</v>
      </c>
      <c r="AB348" s="71">
        <v>0</v>
      </c>
      <c r="AC348" s="73">
        <v>1</v>
      </c>
      <c r="AD348" s="73">
        <v>0</v>
      </c>
      <c r="AE348" s="1" t="s">
        <v>1449</v>
      </c>
      <c r="AF348" s="1" t="s">
        <v>1450</v>
      </c>
      <c r="AG348" s="1" t="s">
        <v>1451</v>
      </c>
    </row>
    <row r="349" spans="1:33">
      <c r="A349" s="70">
        <v>45169</v>
      </c>
      <c r="B349" s="70">
        <v>45169</v>
      </c>
      <c r="C349" s="71">
        <v>990100</v>
      </c>
      <c r="D349" s="1" t="s">
        <v>2661</v>
      </c>
      <c r="E349" s="71">
        <v>1238601</v>
      </c>
      <c r="G349" s="1" t="s">
        <v>2662</v>
      </c>
      <c r="H349" s="72">
        <v>7101069</v>
      </c>
      <c r="I349" s="1" t="s">
        <v>2663</v>
      </c>
      <c r="J349" s="73">
        <v>1</v>
      </c>
      <c r="K349" s="73">
        <v>1</v>
      </c>
      <c r="L349" s="73">
        <v>1</v>
      </c>
      <c r="M349" s="1">
        <v>1</v>
      </c>
      <c r="N349" s="1" t="s">
        <v>1058</v>
      </c>
      <c r="O349" s="1" t="s">
        <v>1455</v>
      </c>
      <c r="P349" s="1">
        <v>25102010</v>
      </c>
      <c r="Q349" s="73">
        <v>153125000</v>
      </c>
      <c r="R349" s="74">
        <v>49.57</v>
      </c>
      <c r="S349" s="1" t="s">
        <v>1456</v>
      </c>
      <c r="T349" s="75">
        <v>0.92136177270005104</v>
      </c>
      <c r="U349" s="76">
        <v>8238247423.4375</v>
      </c>
      <c r="V349" s="77">
        <v>8238247423.4375</v>
      </c>
      <c r="W349" s="77">
        <v>16476494846.875</v>
      </c>
      <c r="X349" s="76">
        <v>1.44117497984E-2</v>
      </c>
      <c r="Y349" s="71">
        <v>1</v>
      </c>
      <c r="Z349" s="71">
        <v>0</v>
      </c>
      <c r="AA349" s="71">
        <v>0</v>
      </c>
      <c r="AB349" s="71">
        <v>0</v>
      </c>
      <c r="AC349" s="73">
        <v>1</v>
      </c>
      <c r="AD349" s="73">
        <v>0</v>
      </c>
      <c r="AE349" s="1" t="s">
        <v>1523</v>
      </c>
      <c r="AF349" s="1" t="s">
        <v>1709</v>
      </c>
      <c r="AG349" s="1" t="s">
        <v>1451</v>
      </c>
    </row>
    <row r="350" spans="1:33">
      <c r="A350" s="70">
        <v>45169</v>
      </c>
      <c r="B350" s="70">
        <v>45169</v>
      </c>
      <c r="C350" s="71">
        <v>990100</v>
      </c>
      <c r="D350" s="1" t="s">
        <v>2664</v>
      </c>
      <c r="E350" s="71">
        <v>1239401</v>
      </c>
      <c r="F350" s="1">
        <v>739239101</v>
      </c>
      <c r="G350" s="1" t="s">
        <v>2665</v>
      </c>
      <c r="H350" s="72">
        <v>2697701</v>
      </c>
      <c r="I350" s="1" t="s">
        <v>2666</v>
      </c>
      <c r="J350" s="73">
        <v>0.95</v>
      </c>
      <c r="K350" s="73">
        <v>0.95</v>
      </c>
      <c r="L350" s="73">
        <v>0.95</v>
      </c>
      <c r="M350" s="1">
        <v>1</v>
      </c>
      <c r="N350" s="1" t="s">
        <v>963</v>
      </c>
      <c r="O350" s="1" t="s">
        <v>1484</v>
      </c>
      <c r="P350" s="1">
        <v>40301020</v>
      </c>
      <c r="Q350" s="73">
        <v>611476233</v>
      </c>
      <c r="R350" s="74">
        <v>36.9</v>
      </c>
      <c r="S350" s="1" t="s">
        <v>1493</v>
      </c>
      <c r="T350" s="75">
        <v>1.3529500000000001</v>
      </c>
      <c r="U350" s="76">
        <v>15843378800.2624</v>
      </c>
      <c r="V350" s="77">
        <v>15843378800.2624</v>
      </c>
      <c r="W350" s="77">
        <v>16677240842.3815</v>
      </c>
      <c r="X350" s="76">
        <v>2.77159448478E-2</v>
      </c>
      <c r="Y350" s="71">
        <v>1</v>
      </c>
      <c r="Z350" s="71">
        <v>0</v>
      </c>
      <c r="AA350" s="71">
        <v>0</v>
      </c>
      <c r="AB350" s="71">
        <v>0</v>
      </c>
      <c r="AC350" s="73">
        <v>1</v>
      </c>
      <c r="AD350" s="73">
        <v>0</v>
      </c>
      <c r="AE350" s="1" t="s">
        <v>1494</v>
      </c>
      <c r="AF350" s="1" t="s">
        <v>1450</v>
      </c>
      <c r="AG350" s="1" t="s">
        <v>1451</v>
      </c>
    </row>
    <row r="351" spans="1:33">
      <c r="A351" s="70">
        <v>45169</v>
      </c>
      <c r="B351" s="70">
        <v>45169</v>
      </c>
      <c r="C351" s="71">
        <v>990100</v>
      </c>
      <c r="D351" s="1" t="s">
        <v>2667</v>
      </c>
      <c r="E351" s="71">
        <v>1239701</v>
      </c>
      <c r="F351" s="1">
        <v>693506107</v>
      </c>
      <c r="G351" s="1" t="s">
        <v>2668</v>
      </c>
      <c r="H351" s="72">
        <v>2698470</v>
      </c>
      <c r="I351" s="1" t="s">
        <v>2669</v>
      </c>
      <c r="J351" s="73">
        <v>1</v>
      </c>
      <c r="K351" s="73">
        <v>1</v>
      </c>
      <c r="L351" s="73">
        <v>1</v>
      </c>
      <c r="M351" s="1">
        <v>1</v>
      </c>
      <c r="N351" s="1" t="s">
        <v>1375</v>
      </c>
      <c r="O351" s="1" t="s">
        <v>1462</v>
      </c>
      <c r="P351" s="1">
        <v>15101050</v>
      </c>
      <c r="Q351" s="73">
        <v>235357983</v>
      </c>
      <c r="R351" s="74">
        <v>141.76</v>
      </c>
      <c r="S351" s="1" t="s">
        <v>1448</v>
      </c>
      <c r="T351" s="75">
        <v>1</v>
      </c>
      <c r="U351" s="76">
        <v>33364347670.080002</v>
      </c>
      <c r="V351" s="77">
        <v>33364347670.080002</v>
      </c>
      <c r="W351" s="77">
        <v>33364347670.080002</v>
      </c>
      <c r="X351" s="76">
        <v>5.8366616841200002E-2</v>
      </c>
      <c r="Y351" s="71">
        <v>1</v>
      </c>
      <c r="Z351" s="71">
        <v>0</v>
      </c>
      <c r="AA351" s="71">
        <v>0</v>
      </c>
      <c r="AB351" s="71">
        <v>0</v>
      </c>
      <c r="AC351" s="73">
        <v>1</v>
      </c>
      <c r="AD351" s="73">
        <v>0</v>
      </c>
      <c r="AE351" s="1" t="s">
        <v>1449</v>
      </c>
      <c r="AF351" s="1" t="s">
        <v>1450</v>
      </c>
      <c r="AG351" s="1" t="s">
        <v>1451</v>
      </c>
    </row>
    <row r="352" spans="1:33">
      <c r="A352" s="70">
        <v>45169</v>
      </c>
      <c r="B352" s="70">
        <v>45169</v>
      </c>
      <c r="C352" s="71">
        <v>990100</v>
      </c>
      <c r="D352" s="1" t="s">
        <v>2670</v>
      </c>
      <c r="E352" s="71">
        <v>1241001</v>
      </c>
      <c r="F352" s="1">
        <v>742718109</v>
      </c>
      <c r="G352" s="1" t="s">
        <v>2671</v>
      </c>
      <c r="H352" s="72">
        <v>2704407</v>
      </c>
      <c r="I352" s="1" t="s">
        <v>2672</v>
      </c>
      <c r="J352" s="73">
        <v>1</v>
      </c>
      <c r="K352" s="73">
        <v>1</v>
      </c>
      <c r="L352" s="73">
        <v>1</v>
      </c>
      <c r="M352" s="1">
        <v>1</v>
      </c>
      <c r="N352" s="1" t="s">
        <v>1375</v>
      </c>
      <c r="O352" s="1" t="s">
        <v>1499</v>
      </c>
      <c r="P352" s="1">
        <v>30301010</v>
      </c>
      <c r="Q352" s="73">
        <v>2359144096</v>
      </c>
      <c r="R352" s="74">
        <v>154.34</v>
      </c>
      <c r="S352" s="1" t="s">
        <v>1448</v>
      </c>
      <c r="T352" s="75">
        <v>1</v>
      </c>
      <c r="U352" s="76">
        <v>364110299776.64001</v>
      </c>
      <c r="V352" s="77">
        <v>364110299776.64001</v>
      </c>
      <c r="W352" s="77">
        <v>364110299776.64001</v>
      </c>
      <c r="X352" s="76">
        <v>0.63696394022629998</v>
      </c>
      <c r="Y352" s="71">
        <v>1</v>
      </c>
      <c r="Z352" s="71">
        <v>0</v>
      </c>
      <c r="AA352" s="71">
        <v>0</v>
      </c>
      <c r="AB352" s="71">
        <v>0</v>
      </c>
      <c r="AC352" s="73">
        <v>1</v>
      </c>
      <c r="AD352" s="73">
        <v>0</v>
      </c>
      <c r="AE352" s="1" t="s">
        <v>1449</v>
      </c>
      <c r="AF352" s="1" t="s">
        <v>1450</v>
      </c>
      <c r="AG352" s="1" t="s">
        <v>1451</v>
      </c>
    </row>
    <row r="353" spans="1:33">
      <c r="A353" s="70">
        <v>45169</v>
      </c>
      <c r="B353" s="70">
        <v>45169</v>
      </c>
      <c r="C353" s="71">
        <v>990100</v>
      </c>
      <c r="D353" s="1" t="s">
        <v>2673</v>
      </c>
      <c r="E353" s="71">
        <v>1242001</v>
      </c>
      <c r="G353" s="1" t="s">
        <v>2674</v>
      </c>
      <c r="H353" s="72">
        <v>709954</v>
      </c>
      <c r="I353" s="1" t="s">
        <v>2675</v>
      </c>
      <c r="J353" s="73">
        <v>1</v>
      </c>
      <c r="K353" s="73">
        <v>1</v>
      </c>
      <c r="L353" s="73">
        <v>1</v>
      </c>
      <c r="M353" s="1">
        <v>1</v>
      </c>
      <c r="N353" s="1" t="s">
        <v>1369</v>
      </c>
      <c r="O353" s="1" t="s">
        <v>1484</v>
      </c>
      <c r="P353" s="1">
        <v>40301020</v>
      </c>
      <c r="Q353" s="73">
        <v>2753206122</v>
      </c>
      <c r="R353" s="74">
        <v>9.6620000000000008</v>
      </c>
      <c r="S353" s="1" t="s">
        <v>1669</v>
      </c>
      <c r="T353" s="75">
        <v>0.78917255257862096</v>
      </c>
      <c r="U353" s="76">
        <v>33708062278.4506</v>
      </c>
      <c r="V353" s="77">
        <v>33708062278.4506</v>
      </c>
      <c r="W353" s="77">
        <v>33708062278.4506</v>
      </c>
      <c r="X353" s="76">
        <v>5.89679011537E-2</v>
      </c>
      <c r="Y353" s="71">
        <v>1</v>
      </c>
      <c r="Z353" s="71">
        <v>0</v>
      </c>
      <c r="AA353" s="71">
        <v>0</v>
      </c>
      <c r="AB353" s="71">
        <v>0</v>
      </c>
      <c r="AC353" s="73">
        <v>0</v>
      </c>
      <c r="AD353" s="73">
        <v>1</v>
      </c>
      <c r="AE353" s="1" t="s">
        <v>1670</v>
      </c>
      <c r="AF353" s="1" t="s">
        <v>1450</v>
      </c>
      <c r="AG353" s="1" t="s">
        <v>1451</v>
      </c>
    </row>
    <row r="354" spans="1:33">
      <c r="A354" s="70">
        <v>45169</v>
      </c>
      <c r="B354" s="70">
        <v>45169</v>
      </c>
      <c r="C354" s="71">
        <v>990100</v>
      </c>
      <c r="D354" s="1" t="s">
        <v>2676</v>
      </c>
      <c r="E354" s="71">
        <v>1242301</v>
      </c>
      <c r="F354" s="1">
        <v>744573106</v>
      </c>
      <c r="G354" s="1" t="s">
        <v>2677</v>
      </c>
      <c r="H354" s="72">
        <v>2707677</v>
      </c>
      <c r="I354" s="1" t="s">
        <v>2678</v>
      </c>
      <c r="J354" s="73">
        <v>1</v>
      </c>
      <c r="K354" s="73">
        <v>1</v>
      </c>
      <c r="L354" s="73">
        <v>1</v>
      </c>
      <c r="M354" s="1">
        <v>1</v>
      </c>
      <c r="N354" s="1" t="s">
        <v>1375</v>
      </c>
      <c r="O354" s="1" t="s">
        <v>1548</v>
      </c>
      <c r="P354" s="1">
        <v>55103010</v>
      </c>
      <c r="Q354" s="73">
        <v>498769910</v>
      </c>
      <c r="R354" s="74">
        <v>61.08</v>
      </c>
      <c r="S354" s="1" t="s">
        <v>1448</v>
      </c>
      <c r="T354" s="75">
        <v>1</v>
      </c>
      <c r="U354" s="76">
        <v>30464866102.799999</v>
      </c>
      <c r="V354" s="77">
        <v>30464866102.799999</v>
      </c>
      <c r="W354" s="77">
        <v>30464866102.799999</v>
      </c>
      <c r="X354" s="76">
        <v>5.3294348342299999E-2</v>
      </c>
      <c r="Y354" s="71">
        <v>1</v>
      </c>
      <c r="Z354" s="71">
        <v>0</v>
      </c>
      <c r="AA354" s="71">
        <v>0</v>
      </c>
      <c r="AB354" s="71">
        <v>0</v>
      </c>
      <c r="AC354" s="73">
        <v>1</v>
      </c>
      <c r="AD354" s="73">
        <v>0</v>
      </c>
      <c r="AE354" s="1" t="s">
        <v>1449</v>
      </c>
      <c r="AF354" s="1" t="s">
        <v>1450</v>
      </c>
      <c r="AG354" s="1" t="s">
        <v>1451</v>
      </c>
    </row>
    <row r="355" spans="1:33">
      <c r="A355" s="70">
        <v>45169</v>
      </c>
      <c r="B355" s="70">
        <v>45169</v>
      </c>
      <c r="C355" s="71">
        <v>990100</v>
      </c>
      <c r="D355" s="1" t="s">
        <v>2679</v>
      </c>
      <c r="E355" s="71">
        <v>1243101</v>
      </c>
      <c r="G355" s="1" t="s">
        <v>2680</v>
      </c>
      <c r="H355" s="72">
        <v>6715740</v>
      </c>
      <c r="I355" s="1" t="s">
        <v>2681</v>
      </c>
      <c r="J355" s="73">
        <v>1</v>
      </c>
      <c r="K355" s="73">
        <v>1</v>
      </c>
      <c r="L355" s="73">
        <v>1</v>
      </c>
      <c r="M355" s="1">
        <v>1</v>
      </c>
      <c r="N355" s="1" t="s">
        <v>908</v>
      </c>
      <c r="O355" s="1" t="s">
        <v>1484</v>
      </c>
      <c r="P355" s="1">
        <v>40301040</v>
      </c>
      <c r="Q355" s="73">
        <v>1488407330</v>
      </c>
      <c r="R355" s="74">
        <v>14.98</v>
      </c>
      <c r="S355" s="1" t="s">
        <v>1578</v>
      </c>
      <c r="T355" s="75">
        <v>1.54404385084536</v>
      </c>
      <c r="U355" s="76">
        <v>14440225768.972</v>
      </c>
      <c r="V355" s="77">
        <v>14440225768.972</v>
      </c>
      <c r="W355" s="77">
        <v>14440225768.972</v>
      </c>
      <c r="X355" s="76">
        <v>2.5261309853599999E-2</v>
      </c>
      <c r="Y355" s="71">
        <v>0</v>
      </c>
      <c r="Z355" s="71">
        <v>1</v>
      </c>
      <c r="AA355" s="71">
        <v>0</v>
      </c>
      <c r="AB355" s="71">
        <v>0</v>
      </c>
      <c r="AC355" s="73">
        <v>0</v>
      </c>
      <c r="AD355" s="73">
        <v>1</v>
      </c>
      <c r="AE355" s="1" t="s">
        <v>1579</v>
      </c>
      <c r="AF355" s="1" t="s">
        <v>1450</v>
      </c>
      <c r="AG355" s="1" t="s">
        <v>1451</v>
      </c>
    </row>
    <row r="356" spans="1:33">
      <c r="A356" s="70">
        <v>45169</v>
      </c>
      <c r="B356" s="70">
        <v>45169</v>
      </c>
      <c r="C356" s="71">
        <v>990100</v>
      </c>
      <c r="D356" s="1" t="s">
        <v>2682</v>
      </c>
      <c r="E356" s="71">
        <v>1243802</v>
      </c>
      <c r="F356" s="1">
        <v>748193208</v>
      </c>
      <c r="G356" s="1" t="s">
        <v>2683</v>
      </c>
      <c r="H356" s="72">
        <v>2715777</v>
      </c>
      <c r="I356" s="1" t="s">
        <v>2684</v>
      </c>
      <c r="J356" s="73">
        <v>1</v>
      </c>
      <c r="K356" s="73">
        <v>1</v>
      </c>
      <c r="L356" s="73">
        <v>1</v>
      </c>
      <c r="M356" s="1">
        <v>1</v>
      </c>
      <c r="N356" s="1" t="s">
        <v>963</v>
      </c>
      <c r="O356" s="1" t="s">
        <v>1692</v>
      </c>
      <c r="P356" s="1">
        <v>50201030</v>
      </c>
      <c r="Q356" s="73">
        <v>153964502</v>
      </c>
      <c r="R356" s="74">
        <v>30.89</v>
      </c>
      <c r="S356" s="1" t="s">
        <v>1493</v>
      </c>
      <c r="T356" s="75">
        <v>1.3529500000000001</v>
      </c>
      <c r="U356" s="76">
        <v>3515254419.4390001</v>
      </c>
      <c r="V356" s="77">
        <v>3515254419.4390001</v>
      </c>
      <c r="W356" s="77">
        <v>5305066429.1067696</v>
      </c>
      <c r="X356" s="76">
        <v>6.1494835693000002E-3</v>
      </c>
      <c r="Y356" s="71">
        <v>0</v>
      </c>
      <c r="Z356" s="71">
        <v>1</v>
      </c>
      <c r="AA356" s="71">
        <v>0</v>
      </c>
      <c r="AB356" s="71">
        <v>0</v>
      </c>
      <c r="AC356" s="73">
        <v>0</v>
      </c>
      <c r="AD356" s="73">
        <v>1</v>
      </c>
      <c r="AE356" s="1" t="s">
        <v>1494</v>
      </c>
      <c r="AF356" s="1" t="s">
        <v>1450</v>
      </c>
      <c r="AG356" s="1" t="s">
        <v>1619</v>
      </c>
    </row>
    <row r="357" spans="1:33">
      <c r="A357" s="70">
        <v>45169</v>
      </c>
      <c r="B357" s="70">
        <v>45169</v>
      </c>
      <c r="C357" s="71">
        <v>990100</v>
      </c>
      <c r="D357" s="1" t="s">
        <v>2685</v>
      </c>
      <c r="E357" s="71">
        <v>1246601</v>
      </c>
      <c r="G357" s="1" t="s">
        <v>2686</v>
      </c>
      <c r="H357" s="72" t="s">
        <v>2687</v>
      </c>
      <c r="I357" s="1" t="s">
        <v>2688</v>
      </c>
      <c r="J357" s="73">
        <v>1</v>
      </c>
      <c r="K357" s="73">
        <v>1</v>
      </c>
      <c r="L357" s="73">
        <v>1</v>
      </c>
      <c r="M357" s="1">
        <v>1</v>
      </c>
      <c r="N357" s="1" t="s">
        <v>1369</v>
      </c>
      <c r="O357" s="1" t="s">
        <v>1499</v>
      </c>
      <c r="P357" s="1">
        <v>30301010</v>
      </c>
      <c r="Q357" s="73">
        <v>716169262</v>
      </c>
      <c r="R357" s="74">
        <v>57.02</v>
      </c>
      <c r="S357" s="1" t="s">
        <v>1669</v>
      </c>
      <c r="T357" s="75">
        <v>0.78917255257862096</v>
      </c>
      <c r="U357" s="76">
        <v>51745301057.175003</v>
      </c>
      <c r="V357" s="77">
        <v>51745301057.175003</v>
      </c>
      <c r="W357" s="77">
        <v>51745301057.175003</v>
      </c>
      <c r="X357" s="76">
        <v>9.0521720670299996E-2</v>
      </c>
      <c r="Y357" s="71">
        <v>1</v>
      </c>
      <c r="Z357" s="71">
        <v>0</v>
      </c>
      <c r="AA357" s="71">
        <v>0</v>
      </c>
      <c r="AB357" s="71">
        <v>0</v>
      </c>
      <c r="AC357" s="73">
        <v>0.5</v>
      </c>
      <c r="AD357" s="73">
        <v>0.5</v>
      </c>
      <c r="AE357" s="1" t="s">
        <v>1670</v>
      </c>
      <c r="AF357" s="1" t="s">
        <v>1450</v>
      </c>
      <c r="AG357" s="1" t="s">
        <v>1451</v>
      </c>
    </row>
    <row r="358" spans="1:33">
      <c r="A358" s="70">
        <v>45169</v>
      </c>
      <c r="B358" s="70">
        <v>45169</v>
      </c>
      <c r="C358" s="71">
        <v>990100</v>
      </c>
      <c r="D358" s="1" t="s">
        <v>2689</v>
      </c>
      <c r="E358" s="71">
        <v>1247201</v>
      </c>
      <c r="G358" s="1" t="s">
        <v>2690</v>
      </c>
      <c r="H358" s="72" t="s">
        <v>2691</v>
      </c>
      <c r="I358" s="1" t="s">
        <v>2692</v>
      </c>
      <c r="J358" s="73">
        <v>1</v>
      </c>
      <c r="K358" s="73">
        <v>1</v>
      </c>
      <c r="L358" s="73">
        <v>1</v>
      </c>
      <c r="M358" s="1">
        <v>1</v>
      </c>
      <c r="N358" s="1" t="s">
        <v>1369</v>
      </c>
      <c r="O358" s="1" t="s">
        <v>1467</v>
      </c>
      <c r="P358" s="1">
        <v>20202020</v>
      </c>
      <c r="Q358" s="73">
        <v>1902876367</v>
      </c>
      <c r="R358" s="74">
        <v>25.78</v>
      </c>
      <c r="S358" s="1" t="s">
        <v>1669</v>
      </c>
      <c r="T358" s="75">
        <v>0.78917255257862096</v>
      </c>
      <c r="U358" s="76">
        <v>62161503946.087601</v>
      </c>
      <c r="V358" s="77">
        <v>62161503946.087601</v>
      </c>
      <c r="W358" s="77">
        <v>62161503946.087601</v>
      </c>
      <c r="X358" s="76">
        <v>0.10874352224640001</v>
      </c>
      <c r="Y358" s="71">
        <v>1</v>
      </c>
      <c r="Z358" s="71">
        <v>0</v>
      </c>
      <c r="AA358" s="71">
        <v>0</v>
      </c>
      <c r="AB358" s="71">
        <v>0</v>
      </c>
      <c r="AC358" s="73">
        <v>0</v>
      </c>
      <c r="AD358" s="73">
        <v>1</v>
      </c>
      <c r="AE358" s="1" t="s">
        <v>1670</v>
      </c>
      <c r="AF358" s="1" t="s">
        <v>1450</v>
      </c>
      <c r="AG358" s="1" t="s">
        <v>1451</v>
      </c>
    </row>
    <row r="359" spans="1:33">
      <c r="A359" s="70">
        <v>45169</v>
      </c>
      <c r="B359" s="70">
        <v>45169</v>
      </c>
      <c r="C359" s="71">
        <v>990100</v>
      </c>
      <c r="D359" s="1" t="s">
        <v>2693</v>
      </c>
      <c r="E359" s="71">
        <v>1247801</v>
      </c>
      <c r="G359" s="1" t="s">
        <v>2694</v>
      </c>
      <c r="H359" s="72">
        <v>4741714</v>
      </c>
      <c r="I359" s="1" t="s">
        <v>2695</v>
      </c>
      <c r="J359" s="73">
        <v>0.45</v>
      </c>
      <c r="K359" s="73">
        <v>0.45</v>
      </c>
      <c r="L359" s="73">
        <v>0.45</v>
      </c>
      <c r="M359" s="1">
        <v>1</v>
      </c>
      <c r="N359" s="1" t="s">
        <v>1042</v>
      </c>
      <c r="O359" s="1" t="s">
        <v>1499</v>
      </c>
      <c r="P359" s="1">
        <v>30201020</v>
      </c>
      <c r="Q359" s="73">
        <v>50785696</v>
      </c>
      <c r="R359" s="74">
        <v>142.94999999999999</v>
      </c>
      <c r="S359" s="1" t="s">
        <v>1456</v>
      </c>
      <c r="T359" s="75">
        <v>0.92136177270005104</v>
      </c>
      <c r="U359" s="76">
        <v>3545748213.3931999</v>
      </c>
      <c r="V359" s="77">
        <v>3545748213.3931999</v>
      </c>
      <c r="W359" s="77">
        <v>7879440474.2071199</v>
      </c>
      <c r="X359" s="76">
        <v>6.2028285232000003E-3</v>
      </c>
      <c r="Y359" s="71">
        <v>0</v>
      </c>
      <c r="Z359" s="71">
        <v>1</v>
      </c>
      <c r="AA359" s="71">
        <v>0</v>
      </c>
      <c r="AB359" s="71">
        <v>0</v>
      </c>
      <c r="AC359" s="73">
        <v>0</v>
      </c>
      <c r="AD359" s="73">
        <v>1</v>
      </c>
      <c r="AE359" s="1" t="s">
        <v>1457</v>
      </c>
      <c r="AF359" s="1" t="s">
        <v>1450</v>
      </c>
      <c r="AG359" s="1" t="s">
        <v>1451</v>
      </c>
    </row>
    <row r="360" spans="1:33">
      <c r="A360" s="70">
        <v>45169</v>
      </c>
      <c r="B360" s="70">
        <v>45169</v>
      </c>
      <c r="C360" s="71">
        <v>990100</v>
      </c>
      <c r="D360" s="1" t="s">
        <v>2696</v>
      </c>
      <c r="E360" s="71">
        <v>1248503</v>
      </c>
      <c r="G360" s="1" t="s">
        <v>2697</v>
      </c>
      <c r="H360" s="72">
        <v>7437805</v>
      </c>
      <c r="I360" s="1" t="s">
        <v>2698</v>
      </c>
      <c r="J360" s="73">
        <v>1</v>
      </c>
      <c r="K360" s="73">
        <v>1</v>
      </c>
      <c r="L360" s="73">
        <v>1</v>
      </c>
      <c r="M360" s="1">
        <v>1</v>
      </c>
      <c r="N360" s="1" t="s">
        <v>1324</v>
      </c>
      <c r="O360" s="1" t="s">
        <v>1484</v>
      </c>
      <c r="P360" s="1">
        <v>40301020</v>
      </c>
      <c r="Q360" s="73">
        <v>30825887</v>
      </c>
      <c r="R360" s="74">
        <v>554.6</v>
      </c>
      <c r="S360" s="1" t="s">
        <v>1468</v>
      </c>
      <c r="T360" s="75">
        <v>0.88324999999999998</v>
      </c>
      <c r="U360" s="76">
        <v>19355830093.6315</v>
      </c>
      <c r="V360" s="77">
        <v>19355830093.6315</v>
      </c>
      <c r="W360" s="77">
        <v>19355830093.6315</v>
      </c>
      <c r="X360" s="76">
        <v>3.3860524710100003E-2</v>
      </c>
      <c r="Y360" s="71">
        <v>0</v>
      </c>
      <c r="Z360" s="71">
        <v>1</v>
      </c>
      <c r="AA360" s="71">
        <v>0</v>
      </c>
      <c r="AB360" s="71">
        <v>0</v>
      </c>
      <c r="AC360" s="73">
        <v>1</v>
      </c>
      <c r="AD360" s="73">
        <v>0</v>
      </c>
      <c r="AE360" s="1" t="s">
        <v>1469</v>
      </c>
      <c r="AF360" s="1" t="s">
        <v>1470</v>
      </c>
      <c r="AG360" s="1" t="s">
        <v>1451</v>
      </c>
    </row>
    <row r="361" spans="1:33">
      <c r="A361" s="70">
        <v>45169</v>
      </c>
      <c r="B361" s="70">
        <v>45169</v>
      </c>
      <c r="C361" s="71">
        <v>990100</v>
      </c>
      <c r="D361" s="1" t="s">
        <v>2699</v>
      </c>
      <c r="E361" s="71">
        <v>1248601</v>
      </c>
      <c r="G361" s="1" t="s">
        <v>2700</v>
      </c>
      <c r="H361" s="72" t="s">
        <v>2701</v>
      </c>
      <c r="I361" s="1" t="s">
        <v>2702</v>
      </c>
      <c r="J361" s="73">
        <v>1</v>
      </c>
      <c r="K361" s="73">
        <v>1</v>
      </c>
      <c r="L361" s="73">
        <v>1</v>
      </c>
      <c r="M361" s="1">
        <v>1</v>
      </c>
      <c r="N361" s="1" t="s">
        <v>1369</v>
      </c>
      <c r="O361" s="1" t="s">
        <v>1467</v>
      </c>
      <c r="P361" s="1">
        <v>20201050</v>
      </c>
      <c r="Q361" s="73">
        <v>2520039885</v>
      </c>
      <c r="R361" s="74">
        <v>6.0179999999999998</v>
      </c>
      <c r="S361" s="1" t="s">
        <v>1669</v>
      </c>
      <c r="T361" s="75">
        <v>0.78917255257862096</v>
      </c>
      <c r="U361" s="76">
        <v>19217090075.391499</v>
      </c>
      <c r="V361" s="77">
        <v>19217090075.391499</v>
      </c>
      <c r="W361" s="77">
        <v>19217090075.391499</v>
      </c>
      <c r="X361" s="76">
        <v>3.3617816968099998E-2</v>
      </c>
      <c r="Y361" s="71">
        <v>0</v>
      </c>
      <c r="Z361" s="71">
        <v>1</v>
      </c>
      <c r="AA361" s="71">
        <v>0</v>
      </c>
      <c r="AB361" s="71">
        <v>0</v>
      </c>
      <c r="AC361" s="73">
        <v>0</v>
      </c>
      <c r="AD361" s="73">
        <v>1</v>
      </c>
      <c r="AE361" s="1" t="s">
        <v>1670</v>
      </c>
      <c r="AF361" s="1" t="s">
        <v>1450</v>
      </c>
      <c r="AG361" s="1" t="s">
        <v>1451</v>
      </c>
    </row>
    <row r="362" spans="1:33">
      <c r="A362" s="70">
        <v>45169</v>
      </c>
      <c r="B362" s="70">
        <v>45169</v>
      </c>
      <c r="C362" s="71">
        <v>990100</v>
      </c>
      <c r="D362" s="1" t="s">
        <v>2703</v>
      </c>
      <c r="E362" s="71">
        <v>1248901</v>
      </c>
      <c r="G362" s="1" t="s">
        <v>2704</v>
      </c>
      <c r="H362" s="72">
        <v>5669354</v>
      </c>
      <c r="I362" s="1" t="s">
        <v>2705</v>
      </c>
      <c r="J362" s="73">
        <v>1</v>
      </c>
      <c r="K362" s="73">
        <v>1</v>
      </c>
      <c r="L362" s="73">
        <v>1</v>
      </c>
      <c r="M362" s="1">
        <v>1</v>
      </c>
      <c r="N362" s="1" t="s">
        <v>1311</v>
      </c>
      <c r="O362" s="1" t="s">
        <v>1541</v>
      </c>
      <c r="P362" s="1">
        <v>10102010</v>
      </c>
      <c r="Q362" s="73">
        <v>1327396053</v>
      </c>
      <c r="R362" s="74">
        <v>14.22</v>
      </c>
      <c r="S362" s="1" t="s">
        <v>1456</v>
      </c>
      <c r="T362" s="75">
        <v>0.92136177270005104</v>
      </c>
      <c r="U362" s="76">
        <v>20486601933.0769</v>
      </c>
      <c r="V362" s="77">
        <v>20486601933.0769</v>
      </c>
      <c r="W362" s="77">
        <v>20486601933.0769</v>
      </c>
      <c r="X362" s="76">
        <v>3.5838663990399998E-2</v>
      </c>
      <c r="Y362" s="71">
        <v>0</v>
      </c>
      <c r="Z362" s="71">
        <v>1</v>
      </c>
      <c r="AA362" s="71">
        <v>0</v>
      </c>
      <c r="AB362" s="71">
        <v>0</v>
      </c>
      <c r="AC362" s="73">
        <v>1</v>
      </c>
      <c r="AD362" s="73">
        <v>0</v>
      </c>
      <c r="AE362" s="1" t="s">
        <v>1647</v>
      </c>
      <c r="AF362" s="1" t="s">
        <v>1450</v>
      </c>
      <c r="AG362" s="1" t="s">
        <v>1451</v>
      </c>
    </row>
    <row r="363" spans="1:33">
      <c r="A363" s="70">
        <v>45169</v>
      </c>
      <c r="B363" s="70">
        <v>45169</v>
      </c>
      <c r="C363" s="71">
        <v>990100</v>
      </c>
      <c r="D363" s="1" t="s">
        <v>2706</v>
      </c>
      <c r="E363" s="71">
        <v>1249401</v>
      </c>
      <c r="G363" s="1" t="s">
        <v>2707</v>
      </c>
      <c r="H363" s="72">
        <v>5334588</v>
      </c>
      <c r="I363" s="1" t="s">
        <v>2708</v>
      </c>
      <c r="J363" s="73">
        <v>1</v>
      </c>
      <c r="K363" s="73">
        <v>1</v>
      </c>
      <c r="L363" s="73">
        <v>1</v>
      </c>
      <c r="M363" s="1">
        <v>1</v>
      </c>
      <c r="N363" s="1" t="s">
        <v>1058</v>
      </c>
      <c r="O363" s="1" t="s">
        <v>1467</v>
      </c>
      <c r="P363" s="1">
        <v>20101010</v>
      </c>
      <c r="Q363" s="73">
        <v>43558850</v>
      </c>
      <c r="R363" s="74">
        <v>251.3</v>
      </c>
      <c r="S363" s="1" t="s">
        <v>1456</v>
      </c>
      <c r="T363" s="75">
        <v>0.92136177270005104</v>
      </c>
      <c r="U363" s="76">
        <v>11880609039.076799</v>
      </c>
      <c r="V363" s="77">
        <v>11880609039.076799</v>
      </c>
      <c r="W363" s="77">
        <v>11880609039.076799</v>
      </c>
      <c r="X363" s="76">
        <v>2.078359099E-2</v>
      </c>
      <c r="Y363" s="71">
        <v>0</v>
      </c>
      <c r="Z363" s="71">
        <v>1</v>
      </c>
      <c r="AA363" s="71">
        <v>0</v>
      </c>
      <c r="AB363" s="71">
        <v>0</v>
      </c>
      <c r="AC363" s="73">
        <v>0</v>
      </c>
      <c r="AD363" s="73">
        <v>1</v>
      </c>
      <c r="AE363" s="1" t="s">
        <v>1523</v>
      </c>
      <c r="AF363" s="1" t="s">
        <v>1524</v>
      </c>
      <c r="AG363" s="1" t="s">
        <v>1451</v>
      </c>
    </row>
    <row r="364" spans="1:33">
      <c r="A364" s="70">
        <v>45169</v>
      </c>
      <c r="B364" s="70">
        <v>45169</v>
      </c>
      <c r="C364" s="71">
        <v>990100</v>
      </c>
      <c r="D364" s="1" t="s">
        <v>2709</v>
      </c>
      <c r="E364" s="71">
        <v>1249801</v>
      </c>
      <c r="G364" s="1" t="s">
        <v>2710</v>
      </c>
      <c r="H364" s="72">
        <v>6738220</v>
      </c>
      <c r="I364" s="1" t="s">
        <v>2711</v>
      </c>
      <c r="J364" s="73">
        <v>0.9</v>
      </c>
      <c r="K364" s="73">
        <v>0.9</v>
      </c>
      <c r="L364" s="73">
        <v>0.9</v>
      </c>
      <c r="M364" s="1">
        <v>1</v>
      </c>
      <c r="N364" s="1" t="s">
        <v>1115</v>
      </c>
      <c r="O364" s="1" t="s">
        <v>1474</v>
      </c>
      <c r="P364" s="1">
        <v>45202030</v>
      </c>
      <c r="Q364" s="73">
        <v>609521978</v>
      </c>
      <c r="R364" s="74">
        <v>1188</v>
      </c>
      <c r="S364" s="1" t="s">
        <v>1479</v>
      </c>
      <c r="T364" s="75">
        <v>145.58500000000001</v>
      </c>
      <c r="U364" s="76">
        <v>4476428882.6293898</v>
      </c>
      <c r="V364" s="77">
        <v>4476428882.6293898</v>
      </c>
      <c r="W364" s="77">
        <v>4973809869.5882101</v>
      </c>
      <c r="X364" s="76">
        <v>7.8309341454000005E-3</v>
      </c>
      <c r="Y364" s="71">
        <v>0</v>
      </c>
      <c r="Z364" s="71">
        <v>1</v>
      </c>
      <c r="AA364" s="71">
        <v>0</v>
      </c>
      <c r="AB364" s="71">
        <v>0</v>
      </c>
      <c r="AC364" s="73">
        <v>1</v>
      </c>
      <c r="AD364" s="73">
        <v>0</v>
      </c>
      <c r="AE364" s="1" t="s">
        <v>1480</v>
      </c>
      <c r="AF364" s="1" t="s">
        <v>1450</v>
      </c>
      <c r="AG364" s="1" t="s">
        <v>1451</v>
      </c>
    </row>
    <row r="365" spans="1:33">
      <c r="A365" s="70">
        <v>45169</v>
      </c>
      <c r="B365" s="70">
        <v>45169</v>
      </c>
      <c r="C365" s="71">
        <v>990100</v>
      </c>
      <c r="D365" s="1" t="s">
        <v>2712</v>
      </c>
      <c r="E365" s="71">
        <v>1251301</v>
      </c>
      <c r="G365" s="1" t="s">
        <v>2713</v>
      </c>
      <c r="H365" s="72">
        <v>7110388</v>
      </c>
      <c r="I365" s="1" t="s">
        <v>2714</v>
      </c>
      <c r="J365" s="73">
        <v>1</v>
      </c>
      <c r="K365" s="73">
        <v>1</v>
      </c>
      <c r="L365" s="73">
        <v>1</v>
      </c>
      <c r="M365" s="1">
        <v>1</v>
      </c>
      <c r="N365" s="1" t="s">
        <v>1324</v>
      </c>
      <c r="O365" s="1" t="s">
        <v>1447</v>
      </c>
      <c r="P365" s="1">
        <v>35202010</v>
      </c>
      <c r="Q365" s="73">
        <v>702562700</v>
      </c>
      <c r="R365" s="74">
        <v>260.3</v>
      </c>
      <c r="S365" s="1" t="s">
        <v>1468</v>
      </c>
      <c r="T365" s="75">
        <v>0.88324999999999998</v>
      </c>
      <c r="U365" s="76">
        <v>207050179235.77701</v>
      </c>
      <c r="V365" s="77">
        <v>207050179235.77701</v>
      </c>
      <c r="W365" s="77">
        <v>240413388066.79901</v>
      </c>
      <c r="X365" s="76">
        <v>0.3622075455473</v>
      </c>
      <c r="Y365" s="71">
        <v>1</v>
      </c>
      <c r="Z365" s="71">
        <v>0</v>
      </c>
      <c r="AA365" s="71">
        <v>0</v>
      </c>
      <c r="AB365" s="71">
        <v>0</v>
      </c>
      <c r="AC365" s="73">
        <v>0</v>
      </c>
      <c r="AD365" s="73">
        <v>1</v>
      </c>
      <c r="AE365" s="1" t="s">
        <v>1469</v>
      </c>
      <c r="AF365" s="1" t="s">
        <v>2715</v>
      </c>
      <c r="AG365" s="1" t="s">
        <v>1451</v>
      </c>
    </row>
    <row r="366" spans="1:33">
      <c r="A366" s="70">
        <v>45169</v>
      </c>
      <c r="B366" s="70">
        <v>45169</v>
      </c>
      <c r="C366" s="71">
        <v>990100</v>
      </c>
      <c r="D366" s="1" t="s">
        <v>2716</v>
      </c>
      <c r="E366" s="71">
        <v>1251302</v>
      </c>
      <c r="G366" s="1" t="s">
        <v>2717</v>
      </c>
      <c r="H366" s="72">
        <v>7108918</v>
      </c>
      <c r="I366" s="1" t="s">
        <v>2718</v>
      </c>
      <c r="J366" s="73">
        <v>0.3</v>
      </c>
      <c r="K366" s="73">
        <v>0.3</v>
      </c>
      <c r="L366" s="73">
        <v>0.3</v>
      </c>
      <c r="M366" s="1">
        <v>1</v>
      </c>
      <c r="N366" s="1" t="s">
        <v>1324</v>
      </c>
      <c r="O366" s="1" t="s">
        <v>1447</v>
      </c>
      <c r="P366" s="1">
        <v>35202010</v>
      </c>
      <c r="Q366" s="73">
        <v>106691000</v>
      </c>
      <c r="R366" s="74">
        <v>276.2</v>
      </c>
      <c r="S366" s="1" t="s">
        <v>1468</v>
      </c>
      <c r="T366" s="75">
        <v>0.88324999999999998</v>
      </c>
      <c r="U366" s="76">
        <v>10008962649.306499</v>
      </c>
      <c r="V366" s="77">
        <v>10008962649.306499</v>
      </c>
      <c r="W366" s="77">
        <v>240413388066.79901</v>
      </c>
      <c r="X366" s="76">
        <v>1.7509387376799999E-2</v>
      </c>
      <c r="Y366" s="71">
        <v>1</v>
      </c>
      <c r="Z366" s="71">
        <v>0</v>
      </c>
      <c r="AA366" s="71">
        <v>0</v>
      </c>
      <c r="AB366" s="71">
        <v>0</v>
      </c>
      <c r="AC366" s="73">
        <v>0</v>
      </c>
      <c r="AD366" s="73">
        <v>1</v>
      </c>
      <c r="AE366" s="1" t="s">
        <v>1469</v>
      </c>
      <c r="AF366" s="1" t="s">
        <v>2719</v>
      </c>
      <c r="AG366" s="1" t="s">
        <v>1451</v>
      </c>
    </row>
    <row r="367" spans="1:33">
      <c r="A367" s="70">
        <v>45169</v>
      </c>
      <c r="B367" s="70">
        <v>45169</v>
      </c>
      <c r="C367" s="71">
        <v>990100</v>
      </c>
      <c r="D367" s="1" t="s">
        <v>2720</v>
      </c>
      <c r="E367" s="71">
        <v>1251901</v>
      </c>
      <c r="F367" s="1">
        <v>775109200</v>
      </c>
      <c r="G367" s="1" t="s">
        <v>2721</v>
      </c>
      <c r="H367" s="72">
        <v>2169051</v>
      </c>
      <c r="I367" s="1" t="s">
        <v>2722</v>
      </c>
      <c r="J367" s="73">
        <v>0.85</v>
      </c>
      <c r="K367" s="73">
        <v>0.85</v>
      </c>
      <c r="L367" s="73">
        <v>0.85</v>
      </c>
      <c r="M367" s="1">
        <v>1</v>
      </c>
      <c r="N367" s="1" t="s">
        <v>963</v>
      </c>
      <c r="O367" s="1" t="s">
        <v>1692</v>
      </c>
      <c r="P367" s="1">
        <v>50102010</v>
      </c>
      <c r="Q367" s="73">
        <v>417414747</v>
      </c>
      <c r="R367" s="74">
        <v>54.97</v>
      </c>
      <c r="S367" s="1" t="s">
        <v>1493</v>
      </c>
      <c r="T367" s="75">
        <v>1.3529500000000001</v>
      </c>
      <c r="U367" s="76">
        <v>14415532980.673</v>
      </c>
      <c r="V367" s="77">
        <v>14415532980.673</v>
      </c>
      <c r="W367" s="77">
        <v>21584793866.6544</v>
      </c>
      <c r="X367" s="76">
        <v>2.5218113009900001E-2</v>
      </c>
      <c r="Y367" s="71">
        <v>1</v>
      </c>
      <c r="Z367" s="71">
        <v>0</v>
      </c>
      <c r="AA367" s="71">
        <v>0</v>
      </c>
      <c r="AB367" s="71">
        <v>0</v>
      </c>
      <c r="AC367" s="73">
        <v>0</v>
      </c>
      <c r="AD367" s="73">
        <v>1</v>
      </c>
      <c r="AE367" s="1" t="s">
        <v>1494</v>
      </c>
      <c r="AF367" s="1" t="s">
        <v>1450</v>
      </c>
      <c r="AG367" s="1" t="s">
        <v>1619</v>
      </c>
    </row>
    <row r="368" spans="1:33">
      <c r="A368" s="70">
        <v>45169</v>
      </c>
      <c r="B368" s="70">
        <v>45169</v>
      </c>
      <c r="C368" s="71">
        <v>990100</v>
      </c>
      <c r="D368" s="1" t="s">
        <v>2723</v>
      </c>
      <c r="E368" s="71">
        <v>1252301</v>
      </c>
      <c r="G368" s="1" t="s">
        <v>2724</v>
      </c>
      <c r="H368" s="72" t="s">
        <v>2725</v>
      </c>
      <c r="I368" s="1" t="s">
        <v>2726</v>
      </c>
      <c r="J368" s="73">
        <v>1</v>
      </c>
      <c r="K368" s="73">
        <v>1</v>
      </c>
      <c r="L368" s="73">
        <v>1</v>
      </c>
      <c r="M368" s="1">
        <v>1</v>
      </c>
      <c r="N368" s="1" t="s">
        <v>1369</v>
      </c>
      <c r="O368" s="1" t="s">
        <v>1467</v>
      </c>
      <c r="P368" s="1">
        <v>20101010</v>
      </c>
      <c r="Q368" s="73">
        <v>8367596989</v>
      </c>
      <c r="R368" s="74">
        <v>2.2229999999999999</v>
      </c>
      <c r="S368" s="1" t="s">
        <v>1669</v>
      </c>
      <c r="T368" s="75">
        <v>0.78917255257862096</v>
      </c>
      <c r="U368" s="76">
        <v>23570470166.210999</v>
      </c>
      <c r="V368" s="77">
        <v>23570470166.210999</v>
      </c>
      <c r="W368" s="77">
        <v>23570470166.210999</v>
      </c>
      <c r="X368" s="76">
        <v>4.1233493145499997E-2</v>
      </c>
      <c r="Y368" s="71">
        <v>0</v>
      </c>
      <c r="Z368" s="71">
        <v>1</v>
      </c>
      <c r="AA368" s="71">
        <v>0</v>
      </c>
      <c r="AB368" s="71">
        <v>0</v>
      </c>
      <c r="AC368" s="73">
        <v>0</v>
      </c>
      <c r="AD368" s="73">
        <v>1</v>
      </c>
      <c r="AE368" s="1" t="s">
        <v>1670</v>
      </c>
      <c r="AF368" s="1" t="s">
        <v>1450</v>
      </c>
      <c r="AG368" s="1" t="s">
        <v>1451</v>
      </c>
    </row>
    <row r="369" spans="1:33">
      <c r="A369" s="70">
        <v>45169</v>
      </c>
      <c r="B369" s="70">
        <v>45169</v>
      </c>
      <c r="C369" s="71">
        <v>990100</v>
      </c>
      <c r="D369" s="1" t="s">
        <v>2727</v>
      </c>
      <c r="E369" s="71">
        <v>1253101</v>
      </c>
      <c r="F369" s="1">
        <v>780087102</v>
      </c>
      <c r="G369" s="1" t="s">
        <v>2728</v>
      </c>
      <c r="H369" s="72">
        <v>2754383</v>
      </c>
      <c r="I369" s="1" t="s">
        <v>2729</v>
      </c>
      <c r="J369" s="73">
        <v>1</v>
      </c>
      <c r="K369" s="73">
        <v>1</v>
      </c>
      <c r="L369" s="73">
        <v>1</v>
      </c>
      <c r="M369" s="1">
        <v>1</v>
      </c>
      <c r="N369" s="1" t="s">
        <v>963</v>
      </c>
      <c r="O369" s="1" t="s">
        <v>1484</v>
      </c>
      <c r="P369" s="1">
        <v>40101010</v>
      </c>
      <c r="Q369" s="73">
        <v>1385919070</v>
      </c>
      <c r="R369" s="74">
        <v>121.74</v>
      </c>
      <c r="S369" s="1" t="s">
        <v>1493</v>
      </c>
      <c r="T369" s="75">
        <v>1.3529500000000001</v>
      </c>
      <c r="U369" s="76">
        <v>124706594908.755</v>
      </c>
      <c r="V369" s="77">
        <v>124706594908.755</v>
      </c>
      <c r="W369" s="77">
        <v>124706594908.755</v>
      </c>
      <c r="X369" s="76">
        <v>0.21815808043330001</v>
      </c>
      <c r="Y369" s="71">
        <v>1</v>
      </c>
      <c r="Z369" s="71">
        <v>0</v>
      </c>
      <c r="AA369" s="71">
        <v>0</v>
      </c>
      <c r="AB369" s="71">
        <v>0</v>
      </c>
      <c r="AC369" s="73">
        <v>0.35</v>
      </c>
      <c r="AD369" s="73">
        <v>0.65</v>
      </c>
      <c r="AE369" s="1" t="s">
        <v>1494</v>
      </c>
      <c r="AF369" s="1" t="s">
        <v>1450</v>
      </c>
      <c r="AG369" s="1" t="s">
        <v>1451</v>
      </c>
    </row>
    <row r="370" spans="1:33">
      <c r="A370" s="70">
        <v>45169</v>
      </c>
      <c r="B370" s="70">
        <v>45169</v>
      </c>
      <c r="C370" s="71">
        <v>990100</v>
      </c>
      <c r="D370" s="1" t="s">
        <v>2730</v>
      </c>
      <c r="E370" s="71">
        <v>1253201</v>
      </c>
      <c r="G370" s="1" t="s">
        <v>2731</v>
      </c>
      <c r="H370" s="72" t="s">
        <v>2732</v>
      </c>
      <c r="I370" s="1" t="s">
        <v>2733</v>
      </c>
      <c r="J370" s="73">
        <v>0.6</v>
      </c>
      <c r="K370" s="73">
        <v>0.6</v>
      </c>
      <c r="L370" s="73">
        <v>0.6</v>
      </c>
      <c r="M370" s="1">
        <v>1</v>
      </c>
      <c r="N370" s="1" t="s">
        <v>1369</v>
      </c>
      <c r="O370" s="1" t="s">
        <v>1484</v>
      </c>
      <c r="P370" s="1">
        <v>40101010</v>
      </c>
      <c r="Q370" s="73">
        <v>9557407203</v>
      </c>
      <c r="R370" s="74">
        <v>2.3039999999999998</v>
      </c>
      <c r="S370" s="1" t="s">
        <v>1669</v>
      </c>
      <c r="T370" s="75">
        <v>0.78917255257862096</v>
      </c>
      <c r="U370" s="76">
        <v>16741788185.937901</v>
      </c>
      <c r="V370" s="77">
        <v>16741788185.937901</v>
      </c>
      <c r="W370" s="77">
        <v>27902980309.8965</v>
      </c>
      <c r="X370" s="76">
        <v>2.9287596027600001E-2</v>
      </c>
      <c r="Y370" s="71">
        <v>1</v>
      </c>
      <c r="Z370" s="71">
        <v>0</v>
      </c>
      <c r="AA370" s="71">
        <v>0</v>
      </c>
      <c r="AB370" s="71">
        <v>0</v>
      </c>
      <c r="AC370" s="73">
        <v>1</v>
      </c>
      <c r="AD370" s="73">
        <v>0</v>
      </c>
      <c r="AE370" s="1" t="s">
        <v>1670</v>
      </c>
      <c r="AF370" s="1" t="s">
        <v>1450</v>
      </c>
      <c r="AG370" s="1" t="s">
        <v>1451</v>
      </c>
    </row>
    <row r="371" spans="1:33">
      <c r="A371" s="70">
        <v>45169</v>
      </c>
      <c r="B371" s="70">
        <v>45169</v>
      </c>
      <c r="C371" s="71">
        <v>990100</v>
      </c>
      <c r="D371" s="1" t="s">
        <v>2734</v>
      </c>
      <c r="E371" s="71">
        <v>1254102</v>
      </c>
      <c r="G371" s="1" t="s">
        <v>2735</v>
      </c>
      <c r="H371" s="72">
        <v>718875</v>
      </c>
      <c r="I371" s="1" t="s">
        <v>2736</v>
      </c>
      <c r="J371" s="73">
        <v>0.9</v>
      </c>
      <c r="K371" s="73">
        <v>0.9</v>
      </c>
      <c r="L371" s="73">
        <v>0.9</v>
      </c>
      <c r="M371" s="1">
        <v>1</v>
      </c>
      <c r="N371" s="1" t="s">
        <v>1369</v>
      </c>
      <c r="O371" s="1" t="s">
        <v>1462</v>
      </c>
      <c r="P371" s="1">
        <v>15104020</v>
      </c>
      <c r="Q371" s="73">
        <v>1250832170</v>
      </c>
      <c r="R371" s="74">
        <v>48.725000000000001</v>
      </c>
      <c r="S371" s="1" t="s">
        <v>1669</v>
      </c>
      <c r="T371" s="75">
        <v>0.78917255257862096</v>
      </c>
      <c r="U371" s="76">
        <v>69505860987.810196</v>
      </c>
      <c r="V371" s="77">
        <v>69505860987.810196</v>
      </c>
      <c r="W371" s="77">
        <v>77228734430.900299</v>
      </c>
      <c r="X371" s="76">
        <v>0.1215915262786</v>
      </c>
      <c r="Y371" s="71">
        <v>1</v>
      </c>
      <c r="Z371" s="71">
        <v>0</v>
      </c>
      <c r="AA371" s="71">
        <v>0</v>
      </c>
      <c r="AB371" s="71">
        <v>0</v>
      </c>
      <c r="AC371" s="73">
        <v>1</v>
      </c>
      <c r="AD371" s="73">
        <v>0</v>
      </c>
      <c r="AE371" s="1" t="s">
        <v>1670</v>
      </c>
      <c r="AF371" s="1" t="s">
        <v>1450</v>
      </c>
      <c r="AG371" s="1" t="s">
        <v>1451</v>
      </c>
    </row>
    <row r="372" spans="1:33">
      <c r="A372" s="70">
        <v>45169</v>
      </c>
      <c r="B372" s="70">
        <v>45169</v>
      </c>
      <c r="C372" s="71">
        <v>990100</v>
      </c>
      <c r="D372" s="1" t="s">
        <v>2737</v>
      </c>
      <c r="E372" s="71">
        <v>1254601</v>
      </c>
      <c r="G372" s="1" t="s">
        <v>2738</v>
      </c>
      <c r="H372" s="72">
        <v>4768962</v>
      </c>
      <c r="I372" s="1" t="s">
        <v>2739</v>
      </c>
      <c r="J372" s="73">
        <v>0.85</v>
      </c>
      <c r="K372" s="73">
        <v>0.85</v>
      </c>
      <c r="L372" s="73">
        <v>0.85</v>
      </c>
      <c r="M372" s="1">
        <v>1</v>
      </c>
      <c r="N372" s="1" t="s">
        <v>1058</v>
      </c>
      <c r="O372" s="1" t="s">
        <v>1548</v>
      </c>
      <c r="P372" s="1">
        <v>55105010</v>
      </c>
      <c r="Q372" s="73">
        <v>743841217</v>
      </c>
      <c r="R372" s="74">
        <v>38.06</v>
      </c>
      <c r="S372" s="1" t="s">
        <v>1456</v>
      </c>
      <c r="T372" s="75">
        <v>0.92136177270005104</v>
      </c>
      <c r="U372" s="76">
        <v>26117870226.640099</v>
      </c>
      <c r="V372" s="77">
        <v>26117870226.640099</v>
      </c>
      <c r="W372" s="77">
        <v>30726906148.9884</v>
      </c>
      <c r="X372" s="76">
        <v>4.5689840523799999E-2</v>
      </c>
      <c r="Y372" s="71">
        <v>1</v>
      </c>
      <c r="Z372" s="71">
        <v>0</v>
      </c>
      <c r="AA372" s="71">
        <v>0</v>
      </c>
      <c r="AB372" s="71">
        <v>0</v>
      </c>
      <c r="AC372" s="73">
        <v>0.65</v>
      </c>
      <c r="AD372" s="73">
        <v>0.35</v>
      </c>
      <c r="AE372" s="1" t="s">
        <v>1523</v>
      </c>
      <c r="AF372" s="1" t="s">
        <v>1524</v>
      </c>
      <c r="AG372" s="1" t="s">
        <v>1451</v>
      </c>
    </row>
    <row r="373" spans="1:33">
      <c r="A373" s="70">
        <v>45169</v>
      </c>
      <c r="B373" s="70">
        <v>45169</v>
      </c>
      <c r="C373" s="71">
        <v>990100</v>
      </c>
      <c r="D373" s="1" t="s">
        <v>2740</v>
      </c>
      <c r="E373" s="71">
        <v>1256101</v>
      </c>
      <c r="G373" s="1" t="s">
        <v>2741</v>
      </c>
      <c r="H373" s="72" t="s">
        <v>2742</v>
      </c>
      <c r="I373" s="1" t="s">
        <v>2743</v>
      </c>
      <c r="J373" s="73">
        <v>0.8</v>
      </c>
      <c r="K373" s="73">
        <v>0.8</v>
      </c>
      <c r="L373" s="73">
        <v>0.8</v>
      </c>
      <c r="M373" s="1">
        <v>1</v>
      </c>
      <c r="N373" s="1" t="s">
        <v>1042</v>
      </c>
      <c r="O373" s="1" t="s">
        <v>1467</v>
      </c>
      <c r="P373" s="1">
        <v>20101010</v>
      </c>
      <c r="Q373" s="73">
        <v>427260541</v>
      </c>
      <c r="R373" s="74">
        <v>148.30000000000001</v>
      </c>
      <c r="S373" s="1" t="s">
        <v>1456</v>
      </c>
      <c r="T373" s="75">
        <v>0.92136177270005104</v>
      </c>
      <c r="U373" s="76">
        <v>55016598350.604897</v>
      </c>
      <c r="V373" s="77">
        <v>55016598350.604897</v>
      </c>
      <c r="W373" s="77">
        <v>68770747938.256104</v>
      </c>
      <c r="X373" s="76">
        <v>9.6244432757700005E-2</v>
      </c>
      <c r="Y373" s="71">
        <v>1</v>
      </c>
      <c r="Z373" s="71">
        <v>0</v>
      </c>
      <c r="AA373" s="71">
        <v>0</v>
      </c>
      <c r="AB373" s="71">
        <v>0</v>
      </c>
      <c r="AC373" s="73">
        <v>0</v>
      </c>
      <c r="AD373" s="73">
        <v>1</v>
      </c>
      <c r="AE373" s="1" t="s">
        <v>1457</v>
      </c>
      <c r="AF373" s="1" t="s">
        <v>1450</v>
      </c>
      <c r="AG373" s="1" t="s">
        <v>1451</v>
      </c>
    </row>
    <row r="374" spans="1:33">
      <c r="A374" s="70">
        <v>45169</v>
      </c>
      <c r="B374" s="70">
        <v>45169</v>
      </c>
      <c r="C374" s="71">
        <v>990100</v>
      </c>
      <c r="D374" s="1" t="s">
        <v>2744</v>
      </c>
      <c r="E374" s="71">
        <v>1256401</v>
      </c>
      <c r="G374" s="1" t="s">
        <v>2745</v>
      </c>
      <c r="H374" s="72" t="s">
        <v>2746</v>
      </c>
      <c r="I374" s="1" t="s">
        <v>2747</v>
      </c>
      <c r="J374" s="73">
        <v>0.7</v>
      </c>
      <c r="K374" s="73">
        <v>0.7</v>
      </c>
      <c r="L374" s="73">
        <v>0.7</v>
      </c>
      <c r="M374" s="1">
        <v>1</v>
      </c>
      <c r="N374" s="1" t="s">
        <v>1369</v>
      </c>
      <c r="O374" s="1" t="s">
        <v>1499</v>
      </c>
      <c r="P374" s="1">
        <v>30101030</v>
      </c>
      <c r="Q374" s="73">
        <v>2356072795</v>
      </c>
      <c r="R374" s="74">
        <v>2.7010000000000001</v>
      </c>
      <c r="S374" s="1" t="s">
        <v>1669</v>
      </c>
      <c r="T374" s="75">
        <v>0.78917255257862096</v>
      </c>
      <c r="U374" s="76">
        <v>5644680392.0777597</v>
      </c>
      <c r="V374" s="77">
        <v>5644680392.0777597</v>
      </c>
      <c r="W374" s="77">
        <v>8063829131.5396605</v>
      </c>
      <c r="X374" s="76">
        <v>9.8746392674000007E-3</v>
      </c>
      <c r="Y374" s="71">
        <v>0</v>
      </c>
      <c r="Z374" s="71">
        <v>1</v>
      </c>
      <c r="AA374" s="71">
        <v>0</v>
      </c>
      <c r="AB374" s="71">
        <v>0</v>
      </c>
      <c r="AC374" s="73">
        <v>1</v>
      </c>
      <c r="AD374" s="73">
        <v>0</v>
      </c>
      <c r="AE374" s="1" t="s">
        <v>1670</v>
      </c>
      <c r="AF374" s="1" t="s">
        <v>1450</v>
      </c>
      <c r="AG374" s="1" t="s">
        <v>1451</v>
      </c>
    </row>
    <row r="375" spans="1:33">
      <c r="A375" s="70">
        <v>45169</v>
      </c>
      <c r="B375" s="70">
        <v>45169</v>
      </c>
      <c r="C375" s="71">
        <v>990100</v>
      </c>
      <c r="D375" s="1" t="s">
        <v>2748</v>
      </c>
      <c r="E375" s="71">
        <v>1256601</v>
      </c>
      <c r="G375" s="1" t="s">
        <v>2749</v>
      </c>
      <c r="H375" s="72">
        <v>7380482</v>
      </c>
      <c r="I375" s="1" t="s">
        <v>2750</v>
      </c>
      <c r="J375" s="73">
        <v>0.95</v>
      </c>
      <c r="K375" s="73">
        <v>0.95</v>
      </c>
      <c r="L375" s="73">
        <v>0.95</v>
      </c>
      <c r="M375" s="1">
        <v>1</v>
      </c>
      <c r="N375" s="1" t="s">
        <v>1042</v>
      </c>
      <c r="O375" s="1" t="s">
        <v>1467</v>
      </c>
      <c r="P375" s="1">
        <v>20102010</v>
      </c>
      <c r="Q375" s="73">
        <v>515791016</v>
      </c>
      <c r="R375" s="74">
        <v>60.16</v>
      </c>
      <c r="S375" s="1" t="s">
        <v>1456</v>
      </c>
      <c r="T375" s="75">
        <v>0.92136177270005104</v>
      </c>
      <c r="U375" s="76">
        <v>31994477109.73</v>
      </c>
      <c r="V375" s="77">
        <v>31994477109.73</v>
      </c>
      <c r="W375" s="77">
        <v>33678396957.6105</v>
      </c>
      <c r="X375" s="76">
        <v>5.5970205231199999E-2</v>
      </c>
      <c r="Y375" s="71">
        <v>1</v>
      </c>
      <c r="Z375" s="71">
        <v>0</v>
      </c>
      <c r="AA375" s="71">
        <v>0</v>
      </c>
      <c r="AB375" s="71">
        <v>0</v>
      </c>
      <c r="AC375" s="73">
        <v>1</v>
      </c>
      <c r="AD375" s="73">
        <v>0</v>
      </c>
      <c r="AE375" s="1" t="s">
        <v>1457</v>
      </c>
      <c r="AF375" s="1" t="s">
        <v>1450</v>
      </c>
      <c r="AG375" s="1" t="s">
        <v>1451</v>
      </c>
    </row>
    <row r="376" spans="1:33">
      <c r="A376" s="70">
        <v>45169</v>
      </c>
      <c r="B376" s="70">
        <v>45169</v>
      </c>
      <c r="C376" s="71">
        <v>990100</v>
      </c>
      <c r="D376" s="1" t="s">
        <v>2751</v>
      </c>
      <c r="E376" s="71">
        <v>1257501</v>
      </c>
      <c r="G376" s="1" t="s">
        <v>2752</v>
      </c>
      <c r="H376" s="72">
        <v>5226038</v>
      </c>
      <c r="I376" s="1" t="s">
        <v>2753</v>
      </c>
      <c r="J376" s="73">
        <v>0.9</v>
      </c>
      <c r="K376" s="73">
        <v>0.9</v>
      </c>
      <c r="L376" s="73">
        <v>0.9</v>
      </c>
      <c r="M376" s="1">
        <v>1</v>
      </c>
      <c r="N376" s="1" t="s">
        <v>1040</v>
      </c>
      <c r="O376" s="1" t="s">
        <v>1484</v>
      </c>
      <c r="P376" s="1">
        <v>40301030</v>
      </c>
      <c r="Q376" s="73">
        <v>510977769</v>
      </c>
      <c r="R376" s="74">
        <v>40.53</v>
      </c>
      <c r="S376" s="1" t="s">
        <v>1456</v>
      </c>
      <c r="T376" s="75">
        <v>0.92136177270005104</v>
      </c>
      <c r="U376" s="76">
        <v>20229769274.224998</v>
      </c>
      <c r="V376" s="77">
        <v>20229769274.224998</v>
      </c>
      <c r="W376" s="77">
        <v>22486319262.905602</v>
      </c>
      <c r="X376" s="76">
        <v>3.5389368426800002E-2</v>
      </c>
      <c r="Y376" s="71">
        <v>1</v>
      </c>
      <c r="Z376" s="71">
        <v>0</v>
      </c>
      <c r="AA376" s="71">
        <v>0</v>
      </c>
      <c r="AB376" s="71">
        <v>0</v>
      </c>
      <c r="AC376" s="73">
        <v>1</v>
      </c>
      <c r="AD376" s="73">
        <v>0</v>
      </c>
      <c r="AE376" s="1" t="s">
        <v>2280</v>
      </c>
      <c r="AF376" s="1" t="s">
        <v>1450</v>
      </c>
      <c r="AG376" s="1" t="s">
        <v>1585</v>
      </c>
    </row>
    <row r="377" spans="1:33">
      <c r="A377" s="70">
        <v>45169</v>
      </c>
      <c r="B377" s="70">
        <v>45169</v>
      </c>
      <c r="C377" s="71">
        <v>990100</v>
      </c>
      <c r="D377" s="1" t="s">
        <v>2754</v>
      </c>
      <c r="E377" s="71">
        <v>1258104</v>
      </c>
      <c r="G377" s="1" t="s">
        <v>2755</v>
      </c>
      <c r="H377" s="72" t="s">
        <v>2756</v>
      </c>
      <c r="I377" s="1" t="s">
        <v>2757</v>
      </c>
      <c r="J377" s="73">
        <v>0.85</v>
      </c>
      <c r="K377" s="73">
        <v>0.85</v>
      </c>
      <c r="L377" s="73">
        <v>0.85</v>
      </c>
      <c r="M377" s="1">
        <v>1</v>
      </c>
      <c r="N377" s="1" t="s">
        <v>1322</v>
      </c>
      <c r="O377" s="1" t="s">
        <v>1467</v>
      </c>
      <c r="P377" s="1">
        <v>20106020</v>
      </c>
      <c r="Q377" s="73">
        <v>1254385923</v>
      </c>
      <c r="R377" s="74">
        <v>207.4</v>
      </c>
      <c r="S377" s="1" t="s">
        <v>1613</v>
      </c>
      <c r="T377" s="75">
        <v>10.9499</v>
      </c>
      <c r="U377" s="76">
        <v>20195225012.618401</v>
      </c>
      <c r="V377" s="77">
        <v>20195225012.618401</v>
      </c>
      <c r="W377" s="77">
        <v>23759088250.139301</v>
      </c>
      <c r="X377" s="76">
        <v>3.53289377029E-2</v>
      </c>
      <c r="Y377" s="71">
        <v>1</v>
      </c>
      <c r="Z377" s="71">
        <v>0</v>
      </c>
      <c r="AA377" s="71">
        <v>0</v>
      </c>
      <c r="AB377" s="71">
        <v>0</v>
      </c>
      <c r="AC377" s="73">
        <v>0.5</v>
      </c>
      <c r="AD377" s="73">
        <v>0.5</v>
      </c>
      <c r="AE377" s="1" t="s">
        <v>1614</v>
      </c>
      <c r="AF377" s="1" t="s">
        <v>1450</v>
      </c>
      <c r="AG377" s="1" t="s">
        <v>1451</v>
      </c>
    </row>
    <row r="378" spans="1:33">
      <c r="A378" s="70">
        <v>45169</v>
      </c>
      <c r="B378" s="70">
        <v>45169</v>
      </c>
      <c r="C378" s="71">
        <v>990100</v>
      </c>
      <c r="D378" s="1" t="s">
        <v>2758</v>
      </c>
      <c r="E378" s="71">
        <v>1259101</v>
      </c>
      <c r="G378" s="1" t="s">
        <v>2759</v>
      </c>
      <c r="H378" s="72">
        <v>6776703</v>
      </c>
      <c r="I378" s="1" t="s">
        <v>2760</v>
      </c>
      <c r="J378" s="73">
        <v>1</v>
      </c>
      <c r="K378" s="73">
        <v>1</v>
      </c>
      <c r="L378" s="73">
        <v>1</v>
      </c>
      <c r="M378" s="1">
        <v>1</v>
      </c>
      <c r="N378" s="1" t="s">
        <v>908</v>
      </c>
      <c r="O378" s="1" t="s">
        <v>1541</v>
      </c>
      <c r="P378" s="1">
        <v>10102020</v>
      </c>
      <c r="Q378" s="73">
        <v>3301491673</v>
      </c>
      <c r="R378" s="74">
        <v>7.67</v>
      </c>
      <c r="S378" s="1" t="s">
        <v>1578</v>
      </c>
      <c r="T378" s="75">
        <v>1.54404385084536</v>
      </c>
      <c r="U378" s="76">
        <v>16400078999.081499</v>
      </c>
      <c r="V378" s="77">
        <v>16400078999.081499</v>
      </c>
      <c r="W378" s="77">
        <v>16400078999.081499</v>
      </c>
      <c r="X378" s="76">
        <v>2.8689819941099998E-2</v>
      </c>
      <c r="Y378" s="71">
        <v>1</v>
      </c>
      <c r="Z378" s="71">
        <v>0</v>
      </c>
      <c r="AA378" s="71">
        <v>0</v>
      </c>
      <c r="AB378" s="71">
        <v>0</v>
      </c>
      <c r="AC378" s="73">
        <v>1</v>
      </c>
      <c r="AD378" s="73">
        <v>0</v>
      </c>
      <c r="AE378" s="1" t="s">
        <v>1579</v>
      </c>
      <c r="AF378" s="1" t="s">
        <v>1450</v>
      </c>
      <c r="AG378" s="1" t="s">
        <v>1451</v>
      </c>
    </row>
    <row r="379" spans="1:33">
      <c r="A379" s="70">
        <v>45169</v>
      </c>
      <c r="B379" s="70">
        <v>45169</v>
      </c>
      <c r="C379" s="71">
        <v>990100</v>
      </c>
      <c r="D379" s="1" t="s">
        <v>2761</v>
      </c>
      <c r="E379" s="71">
        <v>1259801</v>
      </c>
      <c r="G379" s="1" t="s">
        <v>2762</v>
      </c>
      <c r="H379" s="72">
        <v>4846288</v>
      </c>
      <c r="I379" s="1" t="s">
        <v>2763</v>
      </c>
      <c r="J379" s="73">
        <v>0.85</v>
      </c>
      <c r="K379" s="73">
        <v>0.85</v>
      </c>
      <c r="L379" s="73">
        <v>0.85</v>
      </c>
      <c r="M379" s="1">
        <v>1</v>
      </c>
      <c r="N379" s="1" t="s">
        <v>1058</v>
      </c>
      <c r="O379" s="1" t="s">
        <v>1474</v>
      </c>
      <c r="P379" s="1">
        <v>45103010</v>
      </c>
      <c r="Q379" s="73">
        <v>1228504232</v>
      </c>
      <c r="R379" s="74">
        <v>128.82</v>
      </c>
      <c r="S379" s="1" t="s">
        <v>1456</v>
      </c>
      <c r="T379" s="75">
        <v>0.92136177270005104</v>
      </c>
      <c r="U379" s="76">
        <v>145998598896.827</v>
      </c>
      <c r="V379" s="77">
        <v>145998598896.827</v>
      </c>
      <c r="W379" s="77">
        <v>171763057525.67899</v>
      </c>
      <c r="X379" s="76">
        <v>0.25540569129160001</v>
      </c>
      <c r="Y379" s="71">
        <v>1</v>
      </c>
      <c r="Z379" s="71">
        <v>0</v>
      </c>
      <c r="AA379" s="71">
        <v>0</v>
      </c>
      <c r="AB379" s="71">
        <v>0</v>
      </c>
      <c r="AC379" s="73">
        <v>0</v>
      </c>
      <c r="AD379" s="73">
        <v>1</v>
      </c>
      <c r="AE379" s="1" t="s">
        <v>1523</v>
      </c>
      <c r="AF379" s="1" t="s">
        <v>1524</v>
      </c>
      <c r="AG379" s="1" t="s">
        <v>1451</v>
      </c>
    </row>
    <row r="380" spans="1:33">
      <c r="A380" s="70">
        <v>45169</v>
      </c>
      <c r="B380" s="70">
        <v>45169</v>
      </c>
      <c r="C380" s="71">
        <v>990100</v>
      </c>
      <c r="D380" s="1" t="s">
        <v>2764</v>
      </c>
      <c r="E380" s="71">
        <v>1261001</v>
      </c>
      <c r="G380" s="1" t="s">
        <v>2765</v>
      </c>
      <c r="H380" s="72" t="s">
        <v>2766</v>
      </c>
      <c r="I380" s="1" t="s">
        <v>2767</v>
      </c>
      <c r="J380" s="73">
        <v>0.95</v>
      </c>
      <c r="K380" s="73">
        <v>0.95</v>
      </c>
      <c r="L380" s="73">
        <v>0.95</v>
      </c>
      <c r="M380" s="1">
        <v>1</v>
      </c>
      <c r="N380" s="1" t="s">
        <v>1322</v>
      </c>
      <c r="O380" s="1" t="s">
        <v>1499</v>
      </c>
      <c r="P380" s="1">
        <v>30301010</v>
      </c>
      <c r="Q380" s="73">
        <v>641183575</v>
      </c>
      <c r="R380" s="74">
        <v>255.7</v>
      </c>
      <c r="S380" s="1" t="s">
        <v>1613</v>
      </c>
      <c r="T380" s="75">
        <v>10.9499</v>
      </c>
      <c r="U380" s="76">
        <v>14224158039.902201</v>
      </c>
      <c r="V380" s="77">
        <v>14224158039.902201</v>
      </c>
      <c r="W380" s="77">
        <v>16402644965.8444</v>
      </c>
      <c r="X380" s="76">
        <v>2.4883327269399999E-2</v>
      </c>
      <c r="Y380" s="71">
        <v>1</v>
      </c>
      <c r="Z380" s="71">
        <v>0</v>
      </c>
      <c r="AA380" s="71">
        <v>0</v>
      </c>
      <c r="AB380" s="71">
        <v>0</v>
      </c>
      <c r="AC380" s="73">
        <v>0</v>
      </c>
      <c r="AD380" s="73">
        <v>1</v>
      </c>
      <c r="AE380" s="1" t="s">
        <v>1614</v>
      </c>
      <c r="AF380" s="1" t="s">
        <v>1450</v>
      </c>
      <c r="AG380" s="1" t="s">
        <v>1619</v>
      </c>
    </row>
    <row r="381" spans="1:33">
      <c r="A381" s="70">
        <v>45169</v>
      </c>
      <c r="B381" s="70">
        <v>45169</v>
      </c>
      <c r="C381" s="71">
        <v>990100</v>
      </c>
      <c r="D381" s="1" t="s">
        <v>2768</v>
      </c>
      <c r="E381" s="71">
        <v>1261201</v>
      </c>
      <c r="F381" s="1">
        <v>281020107</v>
      </c>
      <c r="G381" s="1" t="s">
        <v>2769</v>
      </c>
      <c r="H381" s="72">
        <v>2829515</v>
      </c>
      <c r="I381" s="1" t="s">
        <v>2770</v>
      </c>
      <c r="J381" s="73">
        <v>1</v>
      </c>
      <c r="K381" s="73">
        <v>1</v>
      </c>
      <c r="L381" s="73">
        <v>1</v>
      </c>
      <c r="M381" s="1">
        <v>1</v>
      </c>
      <c r="N381" s="1" t="s">
        <v>1375</v>
      </c>
      <c r="O381" s="1" t="s">
        <v>1548</v>
      </c>
      <c r="P381" s="1">
        <v>55101010</v>
      </c>
      <c r="Q381" s="73">
        <v>382627475</v>
      </c>
      <c r="R381" s="74">
        <v>68.849999999999994</v>
      </c>
      <c r="S381" s="1" t="s">
        <v>1448</v>
      </c>
      <c r="T381" s="75">
        <v>1</v>
      </c>
      <c r="U381" s="76">
        <v>26343901653.75</v>
      </c>
      <c r="V381" s="77">
        <v>26343901653.75</v>
      </c>
      <c r="W381" s="77">
        <v>26343901653.75</v>
      </c>
      <c r="X381" s="76">
        <v>4.60852533109E-2</v>
      </c>
      <c r="Y381" s="71">
        <v>0</v>
      </c>
      <c r="Z381" s="71">
        <v>1</v>
      </c>
      <c r="AA381" s="71">
        <v>0</v>
      </c>
      <c r="AB381" s="71">
        <v>0</v>
      </c>
      <c r="AC381" s="73">
        <v>1</v>
      </c>
      <c r="AD381" s="73">
        <v>0</v>
      </c>
      <c r="AE381" s="1" t="s">
        <v>1449</v>
      </c>
      <c r="AF381" s="1" t="s">
        <v>1450</v>
      </c>
      <c r="AG381" s="1" t="s">
        <v>1451</v>
      </c>
    </row>
    <row r="382" spans="1:33">
      <c r="A382" s="70">
        <v>45169</v>
      </c>
      <c r="B382" s="70">
        <v>45169</v>
      </c>
      <c r="C382" s="71">
        <v>990100</v>
      </c>
      <c r="D382" s="1" t="s">
        <v>2771</v>
      </c>
      <c r="E382" s="71">
        <v>1261602</v>
      </c>
      <c r="G382" s="1" t="s">
        <v>2772</v>
      </c>
      <c r="H382" s="72" t="s">
        <v>2773</v>
      </c>
      <c r="I382" s="1" t="s">
        <v>2774</v>
      </c>
      <c r="J382" s="73">
        <v>0.35</v>
      </c>
      <c r="K382" s="73">
        <v>0.35</v>
      </c>
      <c r="L382" s="73">
        <v>0.35</v>
      </c>
      <c r="M382" s="1">
        <v>1</v>
      </c>
      <c r="N382" s="1" t="s">
        <v>1324</v>
      </c>
      <c r="O382" s="1" t="s">
        <v>1467</v>
      </c>
      <c r="P382" s="1">
        <v>20106020</v>
      </c>
      <c r="Q382" s="73">
        <v>67077452</v>
      </c>
      <c r="R382" s="74">
        <v>185.9</v>
      </c>
      <c r="S382" s="1" t="s">
        <v>1468</v>
      </c>
      <c r="T382" s="75">
        <v>0.88324999999999998</v>
      </c>
      <c r="U382" s="76">
        <v>4941290024.77215</v>
      </c>
      <c r="V382" s="77">
        <v>4941290024.77215</v>
      </c>
      <c r="W382" s="77">
        <v>23206364628.870701</v>
      </c>
      <c r="X382" s="76">
        <v>8.6441486711999992E-3</v>
      </c>
      <c r="Y382" s="71">
        <v>1</v>
      </c>
      <c r="Z382" s="71">
        <v>0</v>
      </c>
      <c r="AA382" s="71">
        <v>0</v>
      </c>
      <c r="AB382" s="71">
        <v>0</v>
      </c>
      <c r="AC382" s="73">
        <v>0.35</v>
      </c>
      <c r="AD382" s="73">
        <v>0.65</v>
      </c>
      <c r="AE382" s="1" t="s">
        <v>1469</v>
      </c>
      <c r="AF382" s="1" t="s">
        <v>1470</v>
      </c>
      <c r="AG382" s="1" t="s">
        <v>1451</v>
      </c>
    </row>
    <row r="383" spans="1:33">
      <c r="A383" s="70">
        <v>45169</v>
      </c>
      <c r="B383" s="70">
        <v>45169</v>
      </c>
      <c r="C383" s="71">
        <v>990100</v>
      </c>
      <c r="D383" s="1" t="s">
        <v>2775</v>
      </c>
      <c r="E383" s="71">
        <v>1261603</v>
      </c>
      <c r="G383" s="1" t="s">
        <v>2776</v>
      </c>
      <c r="H383" s="72" t="s">
        <v>2777</v>
      </c>
      <c r="I383" s="1" t="s">
        <v>2778</v>
      </c>
      <c r="J383" s="73">
        <v>1</v>
      </c>
      <c r="K383" s="73">
        <v>1</v>
      </c>
      <c r="L383" s="73">
        <v>1</v>
      </c>
      <c r="M383" s="1">
        <v>1</v>
      </c>
      <c r="N383" s="1" t="s">
        <v>1324</v>
      </c>
      <c r="O383" s="1" t="s">
        <v>1467</v>
      </c>
      <c r="P383" s="1">
        <v>20106020</v>
      </c>
      <c r="Q383" s="73">
        <v>40716831</v>
      </c>
      <c r="R383" s="74">
        <v>197.15</v>
      </c>
      <c r="S383" s="1" t="s">
        <v>1468</v>
      </c>
      <c r="T383" s="75">
        <v>0.88324999999999998</v>
      </c>
      <c r="U383" s="76">
        <v>9088393129.5216503</v>
      </c>
      <c r="V383" s="77">
        <v>9088393129.5216503</v>
      </c>
      <c r="W383" s="77">
        <v>23206364628.870701</v>
      </c>
      <c r="X383" s="76">
        <v>1.5898969904600001E-2</v>
      </c>
      <c r="Y383" s="71">
        <v>1</v>
      </c>
      <c r="Z383" s="71">
        <v>0</v>
      </c>
      <c r="AA383" s="71">
        <v>0</v>
      </c>
      <c r="AB383" s="71">
        <v>0</v>
      </c>
      <c r="AC383" s="73">
        <v>0.35</v>
      </c>
      <c r="AD383" s="73">
        <v>0.65</v>
      </c>
      <c r="AE383" s="1" t="s">
        <v>1469</v>
      </c>
      <c r="AF383" s="1" t="s">
        <v>2779</v>
      </c>
      <c r="AG383" s="1" t="s">
        <v>1451</v>
      </c>
    </row>
    <row r="384" spans="1:33">
      <c r="A384" s="70">
        <v>45169</v>
      </c>
      <c r="B384" s="70">
        <v>45169</v>
      </c>
      <c r="C384" s="71">
        <v>990100</v>
      </c>
      <c r="D384" s="1" t="s">
        <v>2780</v>
      </c>
      <c r="E384" s="71">
        <v>1261701</v>
      </c>
      <c r="F384" s="1">
        <v>806857108</v>
      </c>
      <c r="G384" s="1" t="s">
        <v>2781</v>
      </c>
      <c r="H384" s="72">
        <v>2779201</v>
      </c>
      <c r="I384" s="1" t="s">
        <v>2782</v>
      </c>
      <c r="J384" s="73">
        <v>1</v>
      </c>
      <c r="K384" s="73">
        <v>1</v>
      </c>
      <c r="L384" s="73">
        <v>1</v>
      </c>
      <c r="M384" s="1">
        <v>1</v>
      </c>
      <c r="N384" s="1" t="s">
        <v>1375</v>
      </c>
      <c r="O384" s="1" t="s">
        <v>1541</v>
      </c>
      <c r="P384" s="1">
        <v>10101020</v>
      </c>
      <c r="Q384" s="73">
        <v>1420188492</v>
      </c>
      <c r="R384" s="74">
        <v>58.96</v>
      </c>
      <c r="S384" s="1" t="s">
        <v>1448</v>
      </c>
      <c r="T384" s="75">
        <v>1</v>
      </c>
      <c r="U384" s="76">
        <v>83734313488.320007</v>
      </c>
      <c r="V384" s="77">
        <v>83734313488.320007</v>
      </c>
      <c r="W384" s="77">
        <v>83734313488.320007</v>
      </c>
      <c r="X384" s="76">
        <v>0.14648236615220001</v>
      </c>
      <c r="Y384" s="71">
        <v>1</v>
      </c>
      <c r="Z384" s="71">
        <v>0</v>
      </c>
      <c r="AA384" s="71">
        <v>0</v>
      </c>
      <c r="AB384" s="71">
        <v>0</v>
      </c>
      <c r="AC384" s="73">
        <v>0</v>
      </c>
      <c r="AD384" s="73">
        <v>1</v>
      </c>
      <c r="AE384" s="1" t="s">
        <v>1449</v>
      </c>
      <c r="AF384" s="1" t="s">
        <v>1450</v>
      </c>
      <c r="AG384" s="1" t="s">
        <v>1451</v>
      </c>
    </row>
    <row r="385" spans="1:33">
      <c r="A385" s="70">
        <v>45169</v>
      </c>
      <c r="B385" s="70">
        <v>45169</v>
      </c>
      <c r="C385" s="71">
        <v>990100</v>
      </c>
      <c r="D385" s="1" t="s">
        <v>2783</v>
      </c>
      <c r="E385" s="71">
        <v>1262101</v>
      </c>
      <c r="G385" s="1" t="s">
        <v>2784</v>
      </c>
      <c r="H385" s="72" t="s">
        <v>2785</v>
      </c>
      <c r="I385" s="1" t="s">
        <v>2786</v>
      </c>
      <c r="J385" s="73">
        <v>0.5</v>
      </c>
      <c r="K385" s="73">
        <v>0.5</v>
      </c>
      <c r="L385" s="73">
        <v>0.5</v>
      </c>
      <c r="M385" s="1">
        <v>1</v>
      </c>
      <c r="N385" s="1" t="s">
        <v>1369</v>
      </c>
      <c r="O385" s="1" t="s">
        <v>1484</v>
      </c>
      <c r="P385" s="1">
        <v>40203010</v>
      </c>
      <c r="Q385" s="73">
        <v>1612071525</v>
      </c>
      <c r="R385" s="74">
        <v>4.1180000000000003</v>
      </c>
      <c r="S385" s="1" t="s">
        <v>1669</v>
      </c>
      <c r="T385" s="75">
        <v>0.78917255257862096</v>
      </c>
      <c r="U385" s="76">
        <v>4205994315.3488202</v>
      </c>
      <c r="V385" s="77">
        <v>4205994315.3488202</v>
      </c>
      <c r="W385" s="77">
        <v>8411988630.6976404</v>
      </c>
      <c r="X385" s="76">
        <v>7.3578437998999997E-3</v>
      </c>
      <c r="Y385" s="71">
        <v>0</v>
      </c>
      <c r="Z385" s="71">
        <v>1</v>
      </c>
      <c r="AA385" s="71">
        <v>0</v>
      </c>
      <c r="AB385" s="71">
        <v>0</v>
      </c>
      <c r="AC385" s="73">
        <v>1</v>
      </c>
      <c r="AD385" s="73">
        <v>0</v>
      </c>
      <c r="AE385" s="1" t="s">
        <v>1670</v>
      </c>
      <c r="AF385" s="1" t="s">
        <v>1450</v>
      </c>
      <c r="AG385" s="1" t="s">
        <v>1451</v>
      </c>
    </row>
    <row r="386" spans="1:33">
      <c r="A386" s="70">
        <v>45169</v>
      </c>
      <c r="B386" s="70">
        <v>45169</v>
      </c>
      <c r="C386" s="71">
        <v>990100</v>
      </c>
      <c r="D386" s="1" t="s">
        <v>2787</v>
      </c>
      <c r="E386" s="71">
        <v>1262601</v>
      </c>
      <c r="G386" s="1" t="s">
        <v>2788</v>
      </c>
      <c r="H386" s="72" t="s">
        <v>2789</v>
      </c>
      <c r="I386" s="1" t="s">
        <v>2790</v>
      </c>
      <c r="J386" s="73">
        <v>0.95</v>
      </c>
      <c r="K386" s="73">
        <v>0.95</v>
      </c>
      <c r="L386" s="73">
        <v>0.95</v>
      </c>
      <c r="M386" s="1">
        <v>1</v>
      </c>
      <c r="N386" s="1" t="s">
        <v>1324</v>
      </c>
      <c r="O386" s="1" t="s">
        <v>1484</v>
      </c>
      <c r="P386" s="1">
        <v>40301050</v>
      </c>
      <c r="Q386" s="73">
        <v>317497306</v>
      </c>
      <c r="R386" s="74">
        <v>85.9</v>
      </c>
      <c r="S386" s="1" t="s">
        <v>1468</v>
      </c>
      <c r="T386" s="75">
        <v>0.88324999999999998</v>
      </c>
      <c r="U386" s="76">
        <v>29334126981.183102</v>
      </c>
      <c r="V386" s="77">
        <v>29334126981.183102</v>
      </c>
      <c r="W386" s="77">
        <v>30878028401.245399</v>
      </c>
      <c r="X386" s="76">
        <v>5.1316266297599999E-2</v>
      </c>
      <c r="Y386" s="71">
        <v>1</v>
      </c>
      <c r="Z386" s="71">
        <v>0</v>
      </c>
      <c r="AA386" s="71">
        <v>0</v>
      </c>
      <c r="AB386" s="71">
        <v>0</v>
      </c>
      <c r="AC386" s="73">
        <v>0.35</v>
      </c>
      <c r="AD386" s="73">
        <v>0.65</v>
      </c>
      <c r="AE386" s="1" t="s">
        <v>1469</v>
      </c>
      <c r="AF386" s="1" t="s">
        <v>1470</v>
      </c>
      <c r="AG386" s="1" t="s">
        <v>1451</v>
      </c>
    </row>
    <row r="387" spans="1:33">
      <c r="A387" s="70">
        <v>45169</v>
      </c>
      <c r="B387" s="70">
        <v>45169</v>
      </c>
      <c r="C387" s="71">
        <v>990100</v>
      </c>
      <c r="D387" s="1" t="s">
        <v>2791</v>
      </c>
      <c r="E387" s="71">
        <v>1264201</v>
      </c>
      <c r="G387" s="1" t="s">
        <v>2792</v>
      </c>
      <c r="H387" s="72">
        <v>4792132</v>
      </c>
      <c r="I387" s="1" t="s">
        <v>2793</v>
      </c>
      <c r="J387" s="73">
        <v>0.45</v>
      </c>
      <c r="K387" s="73">
        <v>0.45</v>
      </c>
      <c r="L387" s="73">
        <v>0.45</v>
      </c>
      <c r="M387" s="1">
        <v>1</v>
      </c>
      <c r="N387" s="1" t="s">
        <v>1042</v>
      </c>
      <c r="O387" s="1" t="s">
        <v>1455</v>
      </c>
      <c r="P387" s="1">
        <v>25201040</v>
      </c>
      <c r="Q387" s="73">
        <v>55337770</v>
      </c>
      <c r="R387" s="74">
        <v>101.5</v>
      </c>
      <c r="S387" s="1" t="s">
        <v>1456</v>
      </c>
      <c r="T387" s="75">
        <v>0.92136177270005104</v>
      </c>
      <c r="U387" s="76">
        <v>2743279262.9794102</v>
      </c>
      <c r="V387" s="77">
        <v>2743279262.9794102</v>
      </c>
      <c r="W387" s="77">
        <v>6096176139.9542503</v>
      </c>
      <c r="X387" s="76">
        <v>4.7990127430000001E-3</v>
      </c>
      <c r="Y387" s="71">
        <v>0</v>
      </c>
      <c r="Z387" s="71">
        <v>1</v>
      </c>
      <c r="AA387" s="71">
        <v>0</v>
      </c>
      <c r="AB387" s="71">
        <v>0</v>
      </c>
      <c r="AC387" s="73">
        <v>1</v>
      </c>
      <c r="AD387" s="73">
        <v>0</v>
      </c>
      <c r="AE387" s="1" t="s">
        <v>1457</v>
      </c>
      <c r="AF387" s="1" t="s">
        <v>1450</v>
      </c>
      <c r="AG387" s="1" t="s">
        <v>1451</v>
      </c>
    </row>
    <row r="388" spans="1:33">
      <c r="A388" s="70">
        <v>45169</v>
      </c>
      <c r="B388" s="70">
        <v>45169</v>
      </c>
      <c r="C388" s="71">
        <v>990100</v>
      </c>
      <c r="D388" s="1" t="s">
        <v>2794</v>
      </c>
      <c r="E388" s="71">
        <v>1264301</v>
      </c>
      <c r="G388" s="1" t="s">
        <v>2795</v>
      </c>
      <c r="H388" s="72">
        <v>6791591</v>
      </c>
      <c r="I388" s="1" t="s">
        <v>2796</v>
      </c>
      <c r="J388" s="73">
        <v>0.9</v>
      </c>
      <c r="K388" s="73">
        <v>0.9</v>
      </c>
      <c r="L388" s="73">
        <v>0.9</v>
      </c>
      <c r="M388" s="1">
        <v>1</v>
      </c>
      <c r="N388" s="1" t="s">
        <v>1115</v>
      </c>
      <c r="O388" s="1" t="s">
        <v>1467</v>
      </c>
      <c r="P388" s="1">
        <v>20201080</v>
      </c>
      <c r="Q388" s="73">
        <v>233299898</v>
      </c>
      <c r="R388" s="74">
        <v>10195</v>
      </c>
      <c r="S388" s="1" t="s">
        <v>1479</v>
      </c>
      <c r="T388" s="75">
        <v>145.58500000000001</v>
      </c>
      <c r="U388" s="76">
        <v>14703734684.885099</v>
      </c>
      <c r="V388" s="77">
        <v>14703734684.885099</v>
      </c>
      <c r="W388" s="77">
        <v>16337482983.2057</v>
      </c>
      <c r="X388" s="76">
        <v>2.5722284666699999E-2</v>
      </c>
      <c r="Y388" s="71">
        <v>1</v>
      </c>
      <c r="Z388" s="71">
        <v>0</v>
      </c>
      <c r="AA388" s="71">
        <v>0</v>
      </c>
      <c r="AB388" s="71">
        <v>0</v>
      </c>
      <c r="AC388" s="73">
        <v>0.5</v>
      </c>
      <c r="AD388" s="73">
        <v>0.5</v>
      </c>
      <c r="AE388" s="1" t="s">
        <v>1480</v>
      </c>
      <c r="AF388" s="1" t="s">
        <v>1450</v>
      </c>
      <c r="AG388" s="1" t="s">
        <v>1451</v>
      </c>
    </row>
    <row r="389" spans="1:33">
      <c r="A389" s="70">
        <v>45169</v>
      </c>
      <c r="B389" s="70">
        <v>45169</v>
      </c>
      <c r="C389" s="71">
        <v>990100</v>
      </c>
      <c r="D389" s="1" t="s">
        <v>2797</v>
      </c>
      <c r="E389" s="71">
        <v>1265601</v>
      </c>
      <c r="G389" s="1" t="s">
        <v>2798</v>
      </c>
      <c r="H389" s="72">
        <v>6793821</v>
      </c>
      <c r="I389" s="1" t="s">
        <v>2799</v>
      </c>
      <c r="J389" s="73">
        <v>0.8</v>
      </c>
      <c r="K389" s="73">
        <v>0.8</v>
      </c>
      <c r="L389" s="73">
        <v>0.8</v>
      </c>
      <c r="M389" s="1">
        <v>1</v>
      </c>
      <c r="N389" s="1" t="s">
        <v>1115</v>
      </c>
      <c r="O389" s="1" t="s">
        <v>1455</v>
      </c>
      <c r="P389" s="1">
        <v>25201030</v>
      </c>
      <c r="Q389" s="73">
        <v>456507285</v>
      </c>
      <c r="R389" s="74">
        <v>2236</v>
      </c>
      <c r="S389" s="1" t="s">
        <v>1479</v>
      </c>
      <c r="T389" s="75">
        <v>145.58500000000001</v>
      </c>
      <c r="U389" s="76">
        <v>5609095933.0150805</v>
      </c>
      <c r="V389" s="77">
        <v>5609095933.0150805</v>
      </c>
      <c r="W389" s="77">
        <v>7011369916.2688503</v>
      </c>
      <c r="X389" s="76">
        <v>9.8123888524999994E-3</v>
      </c>
      <c r="Y389" s="71">
        <v>0</v>
      </c>
      <c r="Z389" s="71">
        <v>1</v>
      </c>
      <c r="AA389" s="71">
        <v>0</v>
      </c>
      <c r="AB389" s="71">
        <v>0</v>
      </c>
      <c r="AC389" s="73">
        <v>0.35</v>
      </c>
      <c r="AD389" s="73">
        <v>0.65</v>
      </c>
      <c r="AE389" s="1" t="s">
        <v>1480</v>
      </c>
      <c r="AF389" s="1" t="s">
        <v>1450</v>
      </c>
      <c r="AG389" s="1" t="s">
        <v>1451</v>
      </c>
    </row>
    <row r="390" spans="1:33">
      <c r="A390" s="70">
        <v>45169</v>
      </c>
      <c r="B390" s="70">
        <v>45169</v>
      </c>
      <c r="C390" s="71">
        <v>990100</v>
      </c>
      <c r="D390" s="1" t="s">
        <v>2800</v>
      </c>
      <c r="E390" s="71">
        <v>1265701</v>
      </c>
      <c r="G390" s="1" t="s">
        <v>2801</v>
      </c>
      <c r="H390" s="72">
        <v>6793906</v>
      </c>
      <c r="I390" s="1" t="s">
        <v>2802</v>
      </c>
      <c r="J390" s="73">
        <v>0.9</v>
      </c>
      <c r="K390" s="73">
        <v>0.9</v>
      </c>
      <c r="L390" s="73">
        <v>0.9</v>
      </c>
      <c r="M390" s="1">
        <v>1</v>
      </c>
      <c r="N390" s="1" t="s">
        <v>1115</v>
      </c>
      <c r="O390" s="1" t="s">
        <v>1455</v>
      </c>
      <c r="P390" s="1">
        <v>25201030</v>
      </c>
      <c r="Q390" s="73">
        <v>684683466</v>
      </c>
      <c r="R390" s="74">
        <v>2970.5</v>
      </c>
      <c r="S390" s="1" t="s">
        <v>1479</v>
      </c>
      <c r="T390" s="75">
        <v>145.58500000000001</v>
      </c>
      <c r="U390" s="76">
        <v>12573184134.2013</v>
      </c>
      <c r="V390" s="77">
        <v>12573184134.2013</v>
      </c>
      <c r="W390" s="77">
        <v>13970204593.556999</v>
      </c>
      <c r="X390" s="76">
        <v>2.1995161664499999E-2</v>
      </c>
      <c r="Y390" s="71">
        <v>1</v>
      </c>
      <c r="Z390" s="71">
        <v>0</v>
      </c>
      <c r="AA390" s="71">
        <v>0</v>
      </c>
      <c r="AB390" s="71">
        <v>0</v>
      </c>
      <c r="AC390" s="73">
        <v>1</v>
      </c>
      <c r="AD390" s="73">
        <v>0</v>
      </c>
      <c r="AE390" s="1" t="s">
        <v>1480</v>
      </c>
      <c r="AF390" s="1" t="s">
        <v>1450</v>
      </c>
      <c r="AG390" s="1" t="s">
        <v>1451</v>
      </c>
    </row>
    <row r="391" spans="1:33">
      <c r="A391" s="70">
        <v>45169</v>
      </c>
      <c r="B391" s="70">
        <v>45169</v>
      </c>
      <c r="C391" s="71">
        <v>990100</v>
      </c>
      <c r="D391" s="1" t="s">
        <v>2803</v>
      </c>
      <c r="E391" s="71">
        <v>1266901</v>
      </c>
      <c r="G391" s="1" t="s">
        <v>2804</v>
      </c>
      <c r="H391" s="72" t="s">
        <v>2805</v>
      </c>
      <c r="I391" s="1" t="s">
        <v>2806</v>
      </c>
      <c r="J391" s="73">
        <v>1</v>
      </c>
      <c r="K391" s="73">
        <v>1</v>
      </c>
      <c r="L391" s="73">
        <v>1</v>
      </c>
      <c r="M391" s="1">
        <v>1</v>
      </c>
      <c r="N391" s="1" t="s">
        <v>1369</v>
      </c>
      <c r="O391" s="1" t="s">
        <v>1548</v>
      </c>
      <c r="P391" s="1">
        <v>55104010</v>
      </c>
      <c r="Q391" s="73">
        <v>251561925</v>
      </c>
      <c r="R391" s="74">
        <v>24</v>
      </c>
      <c r="S391" s="1" t="s">
        <v>1669</v>
      </c>
      <c r="T391" s="75">
        <v>0.78917255257862096</v>
      </c>
      <c r="U391" s="76">
        <v>7650400638.3299999</v>
      </c>
      <c r="V391" s="77">
        <v>7650400638.3299999</v>
      </c>
      <c r="W391" s="77">
        <v>7650400638.3299999</v>
      </c>
      <c r="X391" s="76">
        <v>1.33833877753E-2</v>
      </c>
      <c r="Y391" s="71">
        <v>0</v>
      </c>
      <c r="Z391" s="71">
        <v>1</v>
      </c>
      <c r="AA391" s="71">
        <v>0</v>
      </c>
      <c r="AB391" s="71">
        <v>0</v>
      </c>
      <c r="AC391" s="73">
        <v>0.35</v>
      </c>
      <c r="AD391" s="73">
        <v>0.65</v>
      </c>
      <c r="AE391" s="1" t="s">
        <v>1670</v>
      </c>
      <c r="AF391" s="1" t="s">
        <v>1450</v>
      </c>
      <c r="AG391" s="1" t="s">
        <v>1451</v>
      </c>
    </row>
    <row r="392" spans="1:33">
      <c r="A392" s="70">
        <v>45169</v>
      </c>
      <c r="B392" s="70">
        <v>45169</v>
      </c>
      <c r="C392" s="71">
        <v>990100</v>
      </c>
      <c r="D392" s="1" t="s">
        <v>2807</v>
      </c>
      <c r="E392" s="71">
        <v>1267401</v>
      </c>
      <c r="G392" s="1" t="s">
        <v>2808</v>
      </c>
      <c r="H392" s="72" t="s">
        <v>2809</v>
      </c>
      <c r="I392" s="1" t="s">
        <v>2810</v>
      </c>
      <c r="J392" s="73">
        <v>0.9</v>
      </c>
      <c r="K392" s="73">
        <v>0.9</v>
      </c>
      <c r="L392" s="73">
        <v>0.9</v>
      </c>
      <c r="M392" s="1">
        <v>1</v>
      </c>
      <c r="N392" s="1" t="s">
        <v>1042</v>
      </c>
      <c r="O392" s="1" t="s">
        <v>1467</v>
      </c>
      <c r="P392" s="1">
        <v>20103010</v>
      </c>
      <c r="Q392" s="73">
        <v>590521018</v>
      </c>
      <c r="R392" s="74">
        <v>102.96</v>
      </c>
      <c r="S392" s="1" t="s">
        <v>1456</v>
      </c>
      <c r="T392" s="75">
        <v>0.92136177270005104</v>
      </c>
      <c r="U392" s="76">
        <v>59390394992.8321</v>
      </c>
      <c r="V392" s="77">
        <v>59390394992.8321</v>
      </c>
      <c r="W392" s="77">
        <v>65989327769.8134</v>
      </c>
      <c r="X392" s="76">
        <v>0.1038958250548</v>
      </c>
      <c r="Y392" s="71">
        <v>1</v>
      </c>
      <c r="Z392" s="71">
        <v>0</v>
      </c>
      <c r="AA392" s="71">
        <v>0</v>
      </c>
      <c r="AB392" s="71">
        <v>0</v>
      </c>
      <c r="AC392" s="73">
        <v>1</v>
      </c>
      <c r="AD392" s="73">
        <v>0</v>
      </c>
      <c r="AE392" s="1" t="s">
        <v>1457</v>
      </c>
      <c r="AF392" s="1" t="s">
        <v>1450</v>
      </c>
      <c r="AG392" s="1" t="s">
        <v>1451</v>
      </c>
    </row>
    <row r="393" spans="1:33">
      <c r="A393" s="70">
        <v>45169</v>
      </c>
      <c r="B393" s="70">
        <v>45169</v>
      </c>
      <c r="C393" s="71">
        <v>990100</v>
      </c>
      <c r="D393" s="1" t="s">
        <v>2811</v>
      </c>
      <c r="E393" s="71">
        <v>1267601</v>
      </c>
      <c r="G393" s="1" t="s">
        <v>2812</v>
      </c>
      <c r="H393" s="72">
        <v>6800602</v>
      </c>
      <c r="I393" s="1" t="s">
        <v>2813</v>
      </c>
      <c r="J393" s="73">
        <v>0.35</v>
      </c>
      <c r="K393" s="73">
        <v>0.35</v>
      </c>
      <c r="L393" s="73">
        <v>0.35</v>
      </c>
      <c r="M393" s="1">
        <v>1</v>
      </c>
      <c r="N393" s="1" t="s">
        <v>1115</v>
      </c>
      <c r="O393" s="1" t="s">
        <v>1455</v>
      </c>
      <c r="P393" s="1">
        <v>25201010</v>
      </c>
      <c r="Q393" s="73">
        <v>650406538</v>
      </c>
      <c r="R393" s="74">
        <v>896.9</v>
      </c>
      <c r="S393" s="1" t="s">
        <v>1479</v>
      </c>
      <c r="T393" s="75">
        <v>145.58500000000001</v>
      </c>
      <c r="U393" s="76">
        <v>1402427230.66435</v>
      </c>
      <c r="V393" s="77">
        <v>1402427230.66435</v>
      </c>
      <c r="W393" s="77">
        <v>4006934944.7553</v>
      </c>
      <c r="X393" s="76">
        <v>2.4533652996999999E-3</v>
      </c>
      <c r="Y393" s="71">
        <v>0</v>
      </c>
      <c r="Z393" s="71">
        <v>1</v>
      </c>
      <c r="AA393" s="71">
        <v>0</v>
      </c>
      <c r="AB393" s="71">
        <v>0</v>
      </c>
      <c r="AC393" s="73">
        <v>1</v>
      </c>
      <c r="AD393" s="73">
        <v>0</v>
      </c>
      <c r="AE393" s="1" t="s">
        <v>1480</v>
      </c>
      <c r="AF393" s="1" t="s">
        <v>1450</v>
      </c>
      <c r="AG393" s="1" t="s">
        <v>1451</v>
      </c>
    </row>
    <row r="394" spans="1:33">
      <c r="A394" s="70">
        <v>45169</v>
      </c>
      <c r="B394" s="70">
        <v>45169</v>
      </c>
      <c r="C394" s="71">
        <v>990100</v>
      </c>
      <c r="D394" s="1" t="s">
        <v>2814</v>
      </c>
      <c r="E394" s="71">
        <v>1268203</v>
      </c>
      <c r="G394" s="1" t="s">
        <v>2815</v>
      </c>
      <c r="H394" s="72" t="s">
        <v>2816</v>
      </c>
      <c r="I394" s="1" t="s">
        <v>2817</v>
      </c>
      <c r="J394" s="73">
        <v>1</v>
      </c>
      <c r="K394" s="73">
        <v>1</v>
      </c>
      <c r="L394" s="73">
        <v>1</v>
      </c>
      <c r="M394" s="1">
        <v>1</v>
      </c>
      <c r="N394" s="1" t="s">
        <v>1369</v>
      </c>
      <c r="O394" s="1" t="s">
        <v>1541</v>
      </c>
      <c r="P394" s="1">
        <v>10102010</v>
      </c>
      <c r="Q394" s="73">
        <v>6847722877</v>
      </c>
      <c r="R394" s="74">
        <v>24.114999999999998</v>
      </c>
      <c r="S394" s="1" t="s">
        <v>1669</v>
      </c>
      <c r="T394" s="75">
        <v>0.78917255257862096</v>
      </c>
      <c r="U394" s="76">
        <v>209248074631.186</v>
      </c>
      <c r="V394" s="77">
        <v>209248074631.186</v>
      </c>
      <c r="W394" s="77">
        <v>209248074631.186</v>
      </c>
      <c r="X394" s="76">
        <v>0.36605247965690002</v>
      </c>
      <c r="Y394" s="71">
        <v>1</v>
      </c>
      <c r="Z394" s="71">
        <v>0</v>
      </c>
      <c r="AA394" s="71">
        <v>0</v>
      </c>
      <c r="AB394" s="71">
        <v>0</v>
      </c>
      <c r="AC394" s="73">
        <v>1</v>
      </c>
      <c r="AD394" s="73">
        <v>0</v>
      </c>
      <c r="AE394" s="1" t="s">
        <v>1670</v>
      </c>
      <c r="AF394" s="1" t="s">
        <v>1450</v>
      </c>
      <c r="AG394" s="1" t="s">
        <v>1451</v>
      </c>
    </row>
    <row r="395" spans="1:33">
      <c r="A395" s="70">
        <v>45169</v>
      </c>
      <c r="B395" s="70">
        <v>45169</v>
      </c>
      <c r="C395" s="71">
        <v>990100</v>
      </c>
      <c r="D395" s="1" t="s">
        <v>2818</v>
      </c>
      <c r="E395" s="71">
        <v>1268401</v>
      </c>
      <c r="F395" s="1">
        <v>824348106</v>
      </c>
      <c r="G395" s="1" t="s">
        <v>2819</v>
      </c>
      <c r="H395" s="72">
        <v>2804211</v>
      </c>
      <c r="I395" s="1" t="s">
        <v>2820</v>
      </c>
      <c r="J395" s="73">
        <v>0.95</v>
      </c>
      <c r="K395" s="73">
        <v>0.95</v>
      </c>
      <c r="L395" s="73">
        <v>0.95</v>
      </c>
      <c r="M395" s="1">
        <v>1</v>
      </c>
      <c r="N395" s="1" t="s">
        <v>1375</v>
      </c>
      <c r="O395" s="1" t="s">
        <v>1462</v>
      </c>
      <c r="P395" s="1">
        <v>15101050</v>
      </c>
      <c r="Q395" s="73">
        <v>258442281</v>
      </c>
      <c r="R395" s="74">
        <v>271.72000000000003</v>
      </c>
      <c r="S395" s="1" t="s">
        <v>1448</v>
      </c>
      <c r="T395" s="75">
        <v>1</v>
      </c>
      <c r="U395" s="76">
        <v>66712739763.653999</v>
      </c>
      <c r="V395" s="77">
        <v>66712739763.653999</v>
      </c>
      <c r="W395" s="77">
        <v>70223936593.320007</v>
      </c>
      <c r="X395" s="76">
        <v>0.1167053214622</v>
      </c>
      <c r="Y395" s="71">
        <v>1</v>
      </c>
      <c r="Z395" s="71">
        <v>0</v>
      </c>
      <c r="AA395" s="71">
        <v>0</v>
      </c>
      <c r="AB395" s="71">
        <v>0</v>
      </c>
      <c r="AC395" s="73">
        <v>0</v>
      </c>
      <c r="AD395" s="73">
        <v>1</v>
      </c>
      <c r="AE395" s="1" t="s">
        <v>1449</v>
      </c>
      <c r="AF395" s="1" t="s">
        <v>1450</v>
      </c>
      <c r="AG395" s="1" t="s">
        <v>1451</v>
      </c>
    </row>
    <row r="396" spans="1:33">
      <c r="A396" s="70">
        <v>45169</v>
      </c>
      <c r="B396" s="70">
        <v>45169</v>
      </c>
      <c r="C396" s="71">
        <v>990100</v>
      </c>
      <c r="D396" s="1" t="s">
        <v>2821</v>
      </c>
      <c r="E396" s="71">
        <v>1268701</v>
      </c>
      <c r="G396" s="1" t="s">
        <v>2822</v>
      </c>
      <c r="H396" s="72">
        <v>6804369</v>
      </c>
      <c r="I396" s="1" t="s">
        <v>2823</v>
      </c>
      <c r="J396" s="73">
        <v>0.8</v>
      </c>
      <c r="K396" s="73">
        <v>0.8</v>
      </c>
      <c r="L396" s="73">
        <v>0.8</v>
      </c>
      <c r="M396" s="1">
        <v>1</v>
      </c>
      <c r="N396" s="1" t="s">
        <v>1115</v>
      </c>
      <c r="O396" s="1" t="s">
        <v>1474</v>
      </c>
      <c r="P396" s="1">
        <v>45203010</v>
      </c>
      <c r="Q396" s="73">
        <v>296070227</v>
      </c>
      <c r="R396" s="74">
        <v>4286</v>
      </c>
      <c r="S396" s="1" t="s">
        <v>1479</v>
      </c>
      <c r="T396" s="75">
        <v>145.58500000000001</v>
      </c>
      <c r="U396" s="76">
        <v>6973009543.1370001</v>
      </c>
      <c r="V396" s="77">
        <v>6973009543.1370001</v>
      </c>
      <c r="W396" s="77">
        <v>8716261928.9212494</v>
      </c>
      <c r="X396" s="76">
        <v>1.2198379547500001E-2</v>
      </c>
      <c r="Y396" s="71">
        <v>0</v>
      </c>
      <c r="Z396" s="71">
        <v>1</v>
      </c>
      <c r="AA396" s="71">
        <v>0</v>
      </c>
      <c r="AB396" s="71">
        <v>0</v>
      </c>
      <c r="AC396" s="73">
        <v>0</v>
      </c>
      <c r="AD396" s="73">
        <v>1</v>
      </c>
      <c r="AE396" s="1" t="s">
        <v>1480</v>
      </c>
      <c r="AF396" s="1" t="s">
        <v>1450</v>
      </c>
      <c r="AG396" s="1" t="s">
        <v>1451</v>
      </c>
    </row>
    <row r="397" spans="1:33">
      <c r="A397" s="70">
        <v>45169</v>
      </c>
      <c r="B397" s="70">
        <v>45169</v>
      </c>
      <c r="C397" s="71">
        <v>990100</v>
      </c>
      <c r="D397" s="1" t="s">
        <v>2824</v>
      </c>
      <c r="E397" s="71">
        <v>1268801</v>
      </c>
      <c r="G397" s="1" t="s">
        <v>2825</v>
      </c>
      <c r="H397" s="72">
        <v>6804400</v>
      </c>
      <c r="I397" s="1" t="s">
        <v>2826</v>
      </c>
      <c r="J397" s="73">
        <v>0.7</v>
      </c>
      <c r="K397" s="73">
        <v>0.7</v>
      </c>
      <c r="L397" s="73">
        <v>0.7</v>
      </c>
      <c r="M397" s="1">
        <v>1</v>
      </c>
      <c r="N397" s="1" t="s">
        <v>1115</v>
      </c>
      <c r="O397" s="1" t="s">
        <v>1467</v>
      </c>
      <c r="P397" s="1">
        <v>20103010</v>
      </c>
      <c r="Q397" s="73">
        <v>788515000</v>
      </c>
      <c r="R397" s="74">
        <v>979.7</v>
      </c>
      <c r="S397" s="1" t="s">
        <v>1479</v>
      </c>
      <c r="T397" s="75">
        <v>145.58500000000001</v>
      </c>
      <c r="U397" s="76">
        <v>3714364129.88976</v>
      </c>
      <c r="V397" s="77">
        <v>3714364129.88976</v>
      </c>
      <c r="W397" s="77">
        <v>5306234471.27108</v>
      </c>
      <c r="X397" s="76">
        <v>6.4978002903999998E-3</v>
      </c>
      <c r="Y397" s="71">
        <v>0</v>
      </c>
      <c r="Z397" s="71">
        <v>1</v>
      </c>
      <c r="AA397" s="71">
        <v>0</v>
      </c>
      <c r="AB397" s="71">
        <v>0</v>
      </c>
      <c r="AC397" s="73">
        <v>1</v>
      </c>
      <c r="AD397" s="73">
        <v>0</v>
      </c>
      <c r="AE397" s="1" t="s">
        <v>1480</v>
      </c>
      <c r="AF397" s="1" t="s">
        <v>1450</v>
      </c>
      <c r="AG397" s="1" t="s">
        <v>1451</v>
      </c>
    </row>
    <row r="398" spans="1:33">
      <c r="A398" s="70">
        <v>45169</v>
      </c>
      <c r="B398" s="70">
        <v>45169</v>
      </c>
      <c r="C398" s="71">
        <v>990100</v>
      </c>
      <c r="D398" s="1" t="s">
        <v>2827</v>
      </c>
      <c r="E398" s="71">
        <v>1269301</v>
      </c>
      <c r="G398" s="1" t="s">
        <v>2828</v>
      </c>
      <c r="H398" s="72">
        <v>6804585</v>
      </c>
      <c r="I398" s="1" t="s">
        <v>2829</v>
      </c>
      <c r="J398" s="73">
        <v>0.9</v>
      </c>
      <c r="K398" s="73">
        <v>0.9</v>
      </c>
      <c r="L398" s="73">
        <v>0.9</v>
      </c>
      <c r="M398" s="1">
        <v>1</v>
      </c>
      <c r="N398" s="1" t="s">
        <v>1115</v>
      </c>
      <c r="O398" s="1" t="s">
        <v>1462</v>
      </c>
      <c r="P398" s="1">
        <v>15101050</v>
      </c>
      <c r="Q398" s="73">
        <v>2024122965</v>
      </c>
      <c r="R398" s="74">
        <v>4659</v>
      </c>
      <c r="S398" s="1" t="s">
        <v>1479</v>
      </c>
      <c r="T398" s="75">
        <v>145.58500000000001</v>
      </c>
      <c r="U398" s="76">
        <v>58298245042.700104</v>
      </c>
      <c r="V398" s="77">
        <v>58298245042.700104</v>
      </c>
      <c r="W398" s="77">
        <v>64775827825.222397</v>
      </c>
      <c r="X398" s="76">
        <v>0.1019852497813</v>
      </c>
      <c r="Y398" s="71">
        <v>1</v>
      </c>
      <c r="Z398" s="71">
        <v>0</v>
      </c>
      <c r="AA398" s="71">
        <v>0</v>
      </c>
      <c r="AB398" s="71">
        <v>0</v>
      </c>
      <c r="AC398" s="73">
        <v>0</v>
      </c>
      <c r="AD398" s="73">
        <v>1</v>
      </c>
      <c r="AE398" s="1" t="s">
        <v>1480</v>
      </c>
      <c r="AF398" s="1" t="s">
        <v>1450</v>
      </c>
      <c r="AG398" s="1" t="s">
        <v>1451</v>
      </c>
    </row>
    <row r="399" spans="1:33">
      <c r="A399" s="70">
        <v>45169</v>
      </c>
      <c r="B399" s="70">
        <v>45169</v>
      </c>
      <c r="C399" s="71">
        <v>990100</v>
      </c>
      <c r="D399" s="1" t="s">
        <v>2830</v>
      </c>
      <c r="E399" s="71">
        <v>1269401</v>
      </c>
      <c r="G399" s="1" t="s">
        <v>2831</v>
      </c>
      <c r="H399" s="72">
        <v>6804682</v>
      </c>
      <c r="I399" s="1" t="s">
        <v>2832</v>
      </c>
      <c r="J399" s="73">
        <v>0.85</v>
      </c>
      <c r="K399" s="73">
        <v>0.85</v>
      </c>
      <c r="L399" s="73">
        <v>0.85</v>
      </c>
      <c r="M399" s="1">
        <v>1</v>
      </c>
      <c r="N399" s="1" t="s">
        <v>1115</v>
      </c>
      <c r="O399" s="1" t="s">
        <v>1447</v>
      </c>
      <c r="P399" s="1">
        <v>35202010</v>
      </c>
      <c r="Q399" s="73">
        <v>307386165</v>
      </c>
      <c r="R399" s="74">
        <v>6417</v>
      </c>
      <c r="S399" s="1" t="s">
        <v>1479</v>
      </c>
      <c r="T399" s="75">
        <v>145.58500000000001</v>
      </c>
      <c r="U399" s="76">
        <v>11516450648.6537</v>
      </c>
      <c r="V399" s="77">
        <v>11516450648.6537</v>
      </c>
      <c r="W399" s="77">
        <v>13548765469.0044</v>
      </c>
      <c r="X399" s="76">
        <v>2.0146542921400001E-2</v>
      </c>
      <c r="Y399" s="71">
        <v>1</v>
      </c>
      <c r="Z399" s="71">
        <v>0</v>
      </c>
      <c r="AA399" s="71">
        <v>0</v>
      </c>
      <c r="AB399" s="71">
        <v>0</v>
      </c>
      <c r="AC399" s="73">
        <v>0</v>
      </c>
      <c r="AD399" s="73">
        <v>1</v>
      </c>
      <c r="AE399" s="1" t="s">
        <v>1480</v>
      </c>
      <c r="AF399" s="1" t="s">
        <v>1450</v>
      </c>
      <c r="AG399" s="1" t="s">
        <v>1451</v>
      </c>
    </row>
    <row r="400" spans="1:33">
      <c r="A400" s="70">
        <v>45169</v>
      </c>
      <c r="B400" s="70">
        <v>45169</v>
      </c>
      <c r="C400" s="71">
        <v>990100</v>
      </c>
      <c r="D400" s="1" t="s">
        <v>2833</v>
      </c>
      <c r="E400" s="71">
        <v>1269501</v>
      </c>
      <c r="G400" s="1" t="s">
        <v>2834</v>
      </c>
      <c r="H400" s="72">
        <v>6805265</v>
      </c>
      <c r="I400" s="1" t="s">
        <v>2835</v>
      </c>
      <c r="J400" s="73">
        <v>1</v>
      </c>
      <c r="K400" s="73">
        <v>1</v>
      </c>
      <c r="L400" s="73">
        <v>1</v>
      </c>
      <c r="M400" s="1">
        <v>1</v>
      </c>
      <c r="N400" s="1" t="s">
        <v>1115</v>
      </c>
      <c r="O400" s="1" t="s">
        <v>1499</v>
      </c>
      <c r="P400" s="1">
        <v>30302010</v>
      </c>
      <c r="Q400" s="73">
        <v>400000000</v>
      </c>
      <c r="R400" s="74">
        <v>5916</v>
      </c>
      <c r="S400" s="1" t="s">
        <v>1479</v>
      </c>
      <c r="T400" s="75">
        <v>145.58500000000001</v>
      </c>
      <c r="U400" s="76">
        <v>16254421815.434299</v>
      </c>
      <c r="V400" s="77">
        <v>16254421815.434299</v>
      </c>
      <c r="W400" s="77">
        <v>16254421815.434299</v>
      </c>
      <c r="X400" s="76">
        <v>2.8435011511600002E-2</v>
      </c>
      <c r="Y400" s="71">
        <v>1</v>
      </c>
      <c r="Z400" s="71">
        <v>0</v>
      </c>
      <c r="AA400" s="71">
        <v>0</v>
      </c>
      <c r="AB400" s="71">
        <v>0</v>
      </c>
      <c r="AC400" s="73">
        <v>0</v>
      </c>
      <c r="AD400" s="73">
        <v>1</v>
      </c>
      <c r="AE400" s="1" t="s">
        <v>1480</v>
      </c>
      <c r="AF400" s="1" t="s">
        <v>1450</v>
      </c>
      <c r="AG400" s="1" t="s">
        <v>1451</v>
      </c>
    </row>
    <row r="401" spans="1:33">
      <c r="A401" s="70">
        <v>45169</v>
      </c>
      <c r="B401" s="70">
        <v>45169</v>
      </c>
      <c r="C401" s="71">
        <v>990100</v>
      </c>
      <c r="D401" s="1" t="s">
        <v>2836</v>
      </c>
      <c r="E401" s="71">
        <v>1269601</v>
      </c>
      <c r="G401" s="1" t="s">
        <v>2837</v>
      </c>
      <c r="H401" s="72" t="s">
        <v>2838</v>
      </c>
      <c r="I401" s="1" t="s">
        <v>2839</v>
      </c>
      <c r="J401" s="73">
        <v>0.75</v>
      </c>
      <c r="K401" s="73">
        <v>0.75</v>
      </c>
      <c r="L401" s="73">
        <v>0.75</v>
      </c>
      <c r="M401" s="1">
        <v>1</v>
      </c>
      <c r="N401" s="1" t="s">
        <v>1115</v>
      </c>
      <c r="O401" s="1" t="s">
        <v>1484</v>
      </c>
      <c r="P401" s="1">
        <v>40101015</v>
      </c>
      <c r="Q401" s="73">
        <v>595129069</v>
      </c>
      <c r="R401" s="74">
        <v>1185</v>
      </c>
      <c r="S401" s="1" t="s">
        <v>1479</v>
      </c>
      <c r="T401" s="75">
        <v>145.58500000000001</v>
      </c>
      <c r="U401" s="76">
        <v>3633073187.99155</v>
      </c>
      <c r="V401" s="77">
        <v>3633073187.99155</v>
      </c>
      <c r="W401" s="77">
        <v>4844097583.98874</v>
      </c>
      <c r="X401" s="76">
        <v>6.3555922872000001E-3</v>
      </c>
      <c r="Y401" s="71">
        <v>0</v>
      </c>
      <c r="Z401" s="71">
        <v>1</v>
      </c>
      <c r="AA401" s="71">
        <v>0</v>
      </c>
      <c r="AB401" s="71">
        <v>0</v>
      </c>
      <c r="AC401" s="73">
        <v>1</v>
      </c>
      <c r="AD401" s="73">
        <v>0</v>
      </c>
      <c r="AE401" s="1" t="s">
        <v>1480</v>
      </c>
      <c r="AF401" s="1" t="s">
        <v>1450</v>
      </c>
      <c r="AG401" s="1" t="s">
        <v>1451</v>
      </c>
    </row>
    <row r="402" spans="1:33">
      <c r="A402" s="70">
        <v>45169</v>
      </c>
      <c r="B402" s="70">
        <v>45169</v>
      </c>
      <c r="C402" s="71">
        <v>990100</v>
      </c>
      <c r="D402" s="1" t="s">
        <v>2840</v>
      </c>
      <c r="E402" s="71">
        <v>1270802</v>
      </c>
      <c r="G402" s="1" t="s">
        <v>2841</v>
      </c>
      <c r="H402" s="72">
        <v>5727973</v>
      </c>
      <c r="I402" s="1" t="s">
        <v>2842</v>
      </c>
      <c r="J402" s="73">
        <v>0.95</v>
      </c>
      <c r="K402" s="73">
        <v>0.95</v>
      </c>
      <c r="L402" s="73">
        <v>0.95</v>
      </c>
      <c r="M402" s="1">
        <v>1</v>
      </c>
      <c r="N402" s="1" t="s">
        <v>1058</v>
      </c>
      <c r="O402" s="1" t="s">
        <v>1467</v>
      </c>
      <c r="P402" s="1">
        <v>20105010</v>
      </c>
      <c r="Q402" s="73">
        <v>800000000</v>
      </c>
      <c r="R402" s="74">
        <v>138.88</v>
      </c>
      <c r="S402" s="1" t="s">
        <v>1456</v>
      </c>
      <c r="T402" s="75">
        <v>0.92136177270005104</v>
      </c>
      <c r="U402" s="76">
        <v>114557390080</v>
      </c>
      <c r="V402" s="77">
        <v>114557390080</v>
      </c>
      <c r="W402" s="77">
        <v>120586726400</v>
      </c>
      <c r="X402" s="76">
        <v>0.20040335747749999</v>
      </c>
      <c r="Y402" s="71">
        <v>1</v>
      </c>
      <c r="Z402" s="71">
        <v>0</v>
      </c>
      <c r="AA402" s="71">
        <v>0</v>
      </c>
      <c r="AB402" s="71">
        <v>0</v>
      </c>
      <c r="AC402" s="73">
        <v>0.65</v>
      </c>
      <c r="AD402" s="73">
        <v>0.35</v>
      </c>
      <c r="AE402" s="1" t="s">
        <v>1523</v>
      </c>
      <c r="AF402" s="1" t="s">
        <v>1524</v>
      </c>
      <c r="AG402" s="1" t="s">
        <v>1451</v>
      </c>
    </row>
    <row r="403" spans="1:33">
      <c r="A403" s="70">
        <v>45169</v>
      </c>
      <c r="B403" s="70">
        <v>45169</v>
      </c>
      <c r="C403" s="71">
        <v>990100</v>
      </c>
      <c r="D403" s="1" t="s">
        <v>2843</v>
      </c>
      <c r="E403" s="71">
        <v>1271403</v>
      </c>
      <c r="G403" s="1" t="s">
        <v>2844</v>
      </c>
      <c r="H403" s="72" t="s">
        <v>2845</v>
      </c>
      <c r="I403" s="1" t="s">
        <v>2846</v>
      </c>
      <c r="J403" s="73">
        <v>0.95</v>
      </c>
      <c r="K403" s="73">
        <v>0.95</v>
      </c>
      <c r="L403" s="73">
        <v>0.95</v>
      </c>
      <c r="M403" s="1">
        <v>1</v>
      </c>
      <c r="N403" s="1" t="s">
        <v>1324</v>
      </c>
      <c r="O403" s="1" t="s">
        <v>1462</v>
      </c>
      <c r="P403" s="1">
        <v>15101050</v>
      </c>
      <c r="Q403" s="73">
        <v>153734734</v>
      </c>
      <c r="R403" s="74">
        <v>250.4</v>
      </c>
      <c r="S403" s="1" t="s">
        <v>1468</v>
      </c>
      <c r="T403" s="75">
        <v>0.88324999999999998</v>
      </c>
      <c r="U403" s="76">
        <v>41404379874.237198</v>
      </c>
      <c r="V403" s="77">
        <v>41404379874.237198</v>
      </c>
      <c r="W403" s="77">
        <v>43583557762.354897</v>
      </c>
      <c r="X403" s="76">
        <v>7.2431614715399995E-2</v>
      </c>
      <c r="Y403" s="71">
        <v>1</v>
      </c>
      <c r="Z403" s="71">
        <v>0</v>
      </c>
      <c r="AA403" s="71">
        <v>0</v>
      </c>
      <c r="AB403" s="71">
        <v>0</v>
      </c>
      <c r="AC403" s="73">
        <v>0</v>
      </c>
      <c r="AD403" s="73">
        <v>1</v>
      </c>
      <c r="AE403" s="1" t="s">
        <v>1469</v>
      </c>
      <c r="AF403" s="1" t="s">
        <v>1470</v>
      </c>
      <c r="AG403" s="1" t="s">
        <v>1451</v>
      </c>
    </row>
    <row r="404" spans="1:33">
      <c r="A404" s="70">
        <v>45169</v>
      </c>
      <c r="B404" s="70">
        <v>45169</v>
      </c>
      <c r="C404" s="71">
        <v>990100</v>
      </c>
      <c r="D404" s="1" t="s">
        <v>2847</v>
      </c>
      <c r="E404" s="71">
        <v>1272101</v>
      </c>
      <c r="G404" s="1" t="s">
        <v>2848</v>
      </c>
      <c r="H404" s="72">
        <v>6811734</v>
      </c>
      <c r="I404" s="1" t="s">
        <v>2849</v>
      </c>
      <c r="J404" s="73">
        <v>0.45</v>
      </c>
      <c r="K404" s="73">
        <v>0.45</v>
      </c>
      <c r="L404" s="73">
        <v>0.45</v>
      </c>
      <c r="M404" s="1">
        <v>1</v>
      </c>
      <c r="N404" s="1" t="s">
        <v>1293</v>
      </c>
      <c r="O404" s="1" t="s">
        <v>1467</v>
      </c>
      <c r="P404" s="1">
        <v>20302010</v>
      </c>
      <c r="Q404" s="73">
        <v>2977543504</v>
      </c>
      <c r="R404" s="74">
        <v>6.87</v>
      </c>
      <c r="S404" s="1" t="s">
        <v>1834</v>
      </c>
      <c r="T404" s="75">
        <v>1.3505</v>
      </c>
      <c r="U404" s="76">
        <v>6816050161.1373596</v>
      </c>
      <c r="V404" s="77">
        <v>6816050161.1373596</v>
      </c>
      <c r="W404" s="77">
        <v>15146778135.8608</v>
      </c>
      <c r="X404" s="76">
        <v>1.19237993819E-2</v>
      </c>
      <c r="Y404" s="71">
        <v>0</v>
      </c>
      <c r="Z404" s="71">
        <v>1</v>
      </c>
      <c r="AA404" s="71">
        <v>0</v>
      </c>
      <c r="AB404" s="71">
        <v>0</v>
      </c>
      <c r="AC404" s="73">
        <v>1</v>
      </c>
      <c r="AD404" s="73">
        <v>0</v>
      </c>
      <c r="AE404" s="1" t="s">
        <v>1835</v>
      </c>
      <c r="AF404" s="1" t="s">
        <v>1450</v>
      </c>
      <c r="AG404" s="1" t="s">
        <v>1451</v>
      </c>
    </row>
    <row r="405" spans="1:33">
      <c r="A405" s="70">
        <v>45169</v>
      </c>
      <c r="B405" s="70">
        <v>45169</v>
      </c>
      <c r="C405" s="71">
        <v>990100</v>
      </c>
      <c r="D405" s="1" t="s">
        <v>2850</v>
      </c>
      <c r="E405" s="71">
        <v>1272501</v>
      </c>
      <c r="G405" s="1" t="s">
        <v>2851</v>
      </c>
      <c r="H405" s="72">
        <v>6810429</v>
      </c>
      <c r="I405" s="1" t="s">
        <v>2852</v>
      </c>
      <c r="J405" s="73">
        <v>0.45</v>
      </c>
      <c r="K405" s="73">
        <v>0.45</v>
      </c>
      <c r="L405" s="73">
        <v>0.45</v>
      </c>
      <c r="M405" s="1">
        <v>1</v>
      </c>
      <c r="N405" s="1" t="s">
        <v>1091</v>
      </c>
      <c r="O405" s="1" t="s">
        <v>1564</v>
      </c>
      <c r="P405" s="1">
        <v>60201030</v>
      </c>
      <c r="Q405" s="73">
        <v>8171882803</v>
      </c>
      <c r="R405" s="74">
        <v>8.99</v>
      </c>
      <c r="S405" s="1" t="s">
        <v>1565</v>
      </c>
      <c r="T405" s="75">
        <v>7.8417500000000002</v>
      </c>
      <c r="U405" s="76">
        <v>4215813036.5717502</v>
      </c>
      <c r="V405" s="77">
        <v>4215813036.5717502</v>
      </c>
      <c r="W405" s="77">
        <v>9368473414.6038799</v>
      </c>
      <c r="X405" s="76">
        <v>7.3750203844E-3</v>
      </c>
      <c r="Y405" s="71">
        <v>0</v>
      </c>
      <c r="Z405" s="71">
        <v>1</v>
      </c>
      <c r="AA405" s="71">
        <v>0</v>
      </c>
      <c r="AB405" s="71">
        <v>0</v>
      </c>
      <c r="AC405" s="73">
        <v>1</v>
      </c>
      <c r="AD405" s="73">
        <v>0</v>
      </c>
      <c r="AE405" s="1" t="s">
        <v>1566</v>
      </c>
      <c r="AF405" s="1" t="s">
        <v>1450</v>
      </c>
      <c r="AG405" s="1" t="s">
        <v>1451</v>
      </c>
    </row>
    <row r="406" spans="1:33">
      <c r="A406" s="70">
        <v>45169</v>
      </c>
      <c r="B406" s="70">
        <v>45169</v>
      </c>
      <c r="C406" s="71">
        <v>990100</v>
      </c>
      <c r="D406" s="1" t="s">
        <v>2853</v>
      </c>
      <c r="E406" s="71">
        <v>1273201</v>
      </c>
      <c r="G406" s="1" t="s">
        <v>2854</v>
      </c>
      <c r="H406" s="72">
        <v>4813345</v>
      </c>
      <c r="I406" s="1" t="s">
        <v>2855</v>
      </c>
      <c r="J406" s="73">
        <v>0.75</v>
      </c>
      <c r="K406" s="73">
        <v>0.75</v>
      </c>
      <c r="L406" s="73">
        <v>0.75</v>
      </c>
      <c r="M406" s="1">
        <v>1</v>
      </c>
      <c r="N406" s="1" t="s">
        <v>1322</v>
      </c>
      <c r="O406" s="1" t="s">
        <v>1484</v>
      </c>
      <c r="P406" s="1">
        <v>40101010</v>
      </c>
      <c r="Q406" s="73">
        <v>2154569426</v>
      </c>
      <c r="R406" s="74">
        <v>127.15</v>
      </c>
      <c r="S406" s="1" t="s">
        <v>1613</v>
      </c>
      <c r="T406" s="75">
        <v>10.9499</v>
      </c>
      <c r="U406" s="76">
        <v>18764109890.220501</v>
      </c>
      <c r="V406" s="77">
        <v>18764109890.220501</v>
      </c>
      <c r="W406" s="77">
        <v>25303793326.834</v>
      </c>
      <c r="X406" s="76">
        <v>3.2825386642E-2</v>
      </c>
      <c r="Y406" s="71">
        <v>1</v>
      </c>
      <c r="Z406" s="71">
        <v>0</v>
      </c>
      <c r="AA406" s="71">
        <v>0</v>
      </c>
      <c r="AB406" s="71">
        <v>0</v>
      </c>
      <c r="AC406" s="73">
        <v>1</v>
      </c>
      <c r="AD406" s="73">
        <v>0</v>
      </c>
      <c r="AE406" s="1" t="s">
        <v>1614</v>
      </c>
      <c r="AF406" s="1" t="s">
        <v>1450</v>
      </c>
      <c r="AG406" s="1" t="s">
        <v>1585</v>
      </c>
    </row>
    <row r="407" spans="1:33">
      <c r="A407" s="70">
        <v>45169</v>
      </c>
      <c r="B407" s="70">
        <v>45169</v>
      </c>
      <c r="C407" s="71">
        <v>990100</v>
      </c>
      <c r="D407" s="1" t="s">
        <v>2856</v>
      </c>
      <c r="E407" s="71">
        <v>1273402</v>
      </c>
      <c r="G407" s="1" t="s">
        <v>2857</v>
      </c>
      <c r="H407" s="72">
        <v>7142091</v>
      </c>
      <c r="I407" s="1" t="s">
        <v>2858</v>
      </c>
      <c r="J407" s="73">
        <v>0.85</v>
      </c>
      <c r="K407" s="73">
        <v>0.85</v>
      </c>
      <c r="L407" s="73">
        <v>0.85</v>
      </c>
      <c r="M407" s="1">
        <v>1</v>
      </c>
      <c r="N407" s="1" t="s">
        <v>1322</v>
      </c>
      <c r="O407" s="1" t="s">
        <v>1467</v>
      </c>
      <c r="P407" s="1">
        <v>20103010</v>
      </c>
      <c r="Q407" s="73">
        <v>400269291</v>
      </c>
      <c r="R407" s="74">
        <v>160.6</v>
      </c>
      <c r="S407" s="1" t="s">
        <v>1613</v>
      </c>
      <c r="T407" s="75">
        <v>10.9499</v>
      </c>
      <c r="U407" s="76">
        <v>4990069399.2100401</v>
      </c>
      <c r="V407" s="77">
        <v>4990069399.2100401</v>
      </c>
      <c r="W407" s="77">
        <v>6159043117.6357803</v>
      </c>
      <c r="X407" s="76">
        <v>8.7294818862999994E-3</v>
      </c>
      <c r="Y407" s="71">
        <v>0</v>
      </c>
      <c r="Z407" s="71">
        <v>1</v>
      </c>
      <c r="AA407" s="71">
        <v>0</v>
      </c>
      <c r="AB407" s="71">
        <v>0</v>
      </c>
      <c r="AC407" s="73">
        <v>1</v>
      </c>
      <c r="AD407" s="73">
        <v>0</v>
      </c>
      <c r="AE407" s="1" t="s">
        <v>1614</v>
      </c>
      <c r="AF407" s="1" t="s">
        <v>1450</v>
      </c>
      <c r="AG407" s="1" t="s">
        <v>1619</v>
      </c>
    </row>
    <row r="408" spans="1:33">
      <c r="A408" s="70">
        <v>45169</v>
      </c>
      <c r="B408" s="70">
        <v>45169</v>
      </c>
      <c r="C408" s="71">
        <v>990100</v>
      </c>
      <c r="D408" s="1" t="s">
        <v>2859</v>
      </c>
      <c r="E408" s="71">
        <v>1273501</v>
      </c>
      <c r="G408" s="1" t="s">
        <v>2860</v>
      </c>
      <c r="H408" s="72" t="s">
        <v>2861</v>
      </c>
      <c r="I408" s="1" t="s">
        <v>2862</v>
      </c>
      <c r="J408" s="73">
        <v>0.8</v>
      </c>
      <c r="K408" s="73">
        <v>0.8</v>
      </c>
      <c r="L408" s="73">
        <v>0.8</v>
      </c>
      <c r="M408" s="1">
        <v>1</v>
      </c>
      <c r="N408" s="1" t="s">
        <v>1322</v>
      </c>
      <c r="O408" s="1" t="s">
        <v>1467</v>
      </c>
      <c r="P408" s="1">
        <v>20106020</v>
      </c>
      <c r="Q408" s="73">
        <v>425947135</v>
      </c>
      <c r="R408" s="74">
        <v>177.75</v>
      </c>
      <c r="S408" s="1" t="s">
        <v>1613</v>
      </c>
      <c r="T408" s="75">
        <v>10.9499</v>
      </c>
      <c r="U408" s="76">
        <v>5531528378.9806299</v>
      </c>
      <c r="V408" s="77">
        <v>5531528378.9806299</v>
      </c>
      <c r="W408" s="77">
        <v>7390248328.6468401</v>
      </c>
      <c r="X408" s="76">
        <v>9.6766944355000002E-3</v>
      </c>
      <c r="Y408" s="71">
        <v>0</v>
      </c>
      <c r="Z408" s="71">
        <v>1</v>
      </c>
      <c r="AA408" s="71">
        <v>0</v>
      </c>
      <c r="AB408" s="71">
        <v>0</v>
      </c>
      <c r="AC408" s="73">
        <v>1</v>
      </c>
      <c r="AD408" s="73">
        <v>0</v>
      </c>
      <c r="AE408" s="1" t="s">
        <v>1614</v>
      </c>
      <c r="AF408" s="1" t="s">
        <v>1450</v>
      </c>
      <c r="AG408" s="1" t="s">
        <v>1619</v>
      </c>
    </row>
    <row r="409" spans="1:33">
      <c r="A409" s="70">
        <v>45169</v>
      </c>
      <c r="B409" s="70">
        <v>45169</v>
      </c>
      <c r="C409" s="71">
        <v>990100</v>
      </c>
      <c r="D409" s="1" t="s">
        <v>2863</v>
      </c>
      <c r="E409" s="71">
        <v>1274001</v>
      </c>
      <c r="G409" s="1" t="s">
        <v>2864</v>
      </c>
      <c r="H409" s="72" t="s">
        <v>2865</v>
      </c>
      <c r="I409" s="1" t="s">
        <v>2866</v>
      </c>
      <c r="J409" s="73">
        <v>1</v>
      </c>
      <c r="K409" s="73">
        <v>1</v>
      </c>
      <c r="L409" s="73">
        <v>1</v>
      </c>
      <c r="M409" s="1">
        <v>1</v>
      </c>
      <c r="N409" s="1" t="s">
        <v>1369</v>
      </c>
      <c r="O409" s="1" t="s">
        <v>1564</v>
      </c>
      <c r="P409" s="1">
        <v>60102510</v>
      </c>
      <c r="Q409" s="73">
        <v>1209364357</v>
      </c>
      <c r="R409" s="74">
        <v>7.3739999999999997</v>
      </c>
      <c r="S409" s="1" t="s">
        <v>1669</v>
      </c>
      <c r="T409" s="75">
        <v>0.78917255257862096</v>
      </c>
      <c r="U409" s="76">
        <v>11300257135.6276</v>
      </c>
      <c r="V409" s="77">
        <v>11300257135.6276</v>
      </c>
      <c r="W409" s="77">
        <v>11300257135.6276</v>
      </c>
      <c r="X409" s="76">
        <v>1.97683402944E-2</v>
      </c>
      <c r="Y409" s="71">
        <v>0</v>
      </c>
      <c r="Z409" s="71">
        <v>1</v>
      </c>
      <c r="AA409" s="71">
        <v>0</v>
      </c>
      <c r="AB409" s="71">
        <v>0</v>
      </c>
      <c r="AC409" s="73">
        <v>1</v>
      </c>
      <c r="AD409" s="73">
        <v>0</v>
      </c>
      <c r="AE409" s="1" t="s">
        <v>1670</v>
      </c>
      <c r="AF409" s="1" t="s">
        <v>1450</v>
      </c>
      <c r="AG409" s="1" t="s">
        <v>1451</v>
      </c>
    </row>
    <row r="410" spans="1:33">
      <c r="A410" s="70">
        <v>45169</v>
      </c>
      <c r="B410" s="70">
        <v>45169</v>
      </c>
      <c r="C410" s="71">
        <v>990100</v>
      </c>
      <c r="D410" s="1" t="s">
        <v>2867</v>
      </c>
      <c r="E410" s="71">
        <v>1274201</v>
      </c>
      <c r="G410" s="1" t="s">
        <v>2868</v>
      </c>
      <c r="H410" s="72">
        <v>7184736</v>
      </c>
      <c r="I410" s="1" t="s">
        <v>2869</v>
      </c>
      <c r="J410" s="73">
        <v>0.45</v>
      </c>
      <c r="K410" s="73">
        <v>0.45</v>
      </c>
      <c r="L410" s="73">
        <v>0.45</v>
      </c>
      <c r="M410" s="1">
        <v>1</v>
      </c>
      <c r="N410" s="1" t="s">
        <v>1324</v>
      </c>
      <c r="O410" s="1" t="s">
        <v>1455</v>
      </c>
      <c r="P410" s="1">
        <v>25203010</v>
      </c>
      <c r="Q410" s="73">
        <v>116919500</v>
      </c>
      <c r="R410" s="74">
        <v>47.15</v>
      </c>
      <c r="S410" s="1" t="s">
        <v>1468</v>
      </c>
      <c r="T410" s="75">
        <v>0.88324999999999998</v>
      </c>
      <c r="U410" s="76">
        <v>2808649296.6317601</v>
      </c>
      <c r="V410" s="77">
        <v>2808649296.6317601</v>
      </c>
      <c r="W410" s="77">
        <v>14389060430.2293</v>
      </c>
      <c r="X410" s="76">
        <v>4.9133691735999997E-3</v>
      </c>
      <c r="Y410" s="71">
        <v>0</v>
      </c>
      <c r="Z410" s="71">
        <v>1</v>
      </c>
      <c r="AA410" s="71">
        <v>0</v>
      </c>
      <c r="AB410" s="71">
        <v>0</v>
      </c>
      <c r="AC410" s="73">
        <v>1</v>
      </c>
      <c r="AD410" s="73">
        <v>0</v>
      </c>
      <c r="AE410" s="1" t="s">
        <v>1469</v>
      </c>
      <c r="AF410" s="1" t="s">
        <v>1470</v>
      </c>
      <c r="AG410" s="1" t="s">
        <v>1451</v>
      </c>
    </row>
    <row r="411" spans="1:33">
      <c r="A411" s="70">
        <v>45169</v>
      </c>
      <c r="B411" s="70">
        <v>45169</v>
      </c>
      <c r="C411" s="71">
        <v>990100</v>
      </c>
      <c r="D411" s="1" t="s">
        <v>2870</v>
      </c>
      <c r="E411" s="71">
        <v>1274203</v>
      </c>
      <c r="G411" s="1" t="s">
        <v>2871</v>
      </c>
      <c r="H411" s="72">
        <v>7184725</v>
      </c>
      <c r="I411" s="1" t="s">
        <v>2872</v>
      </c>
      <c r="J411" s="73">
        <v>1</v>
      </c>
      <c r="K411" s="73">
        <v>1</v>
      </c>
      <c r="L411" s="73">
        <v>1</v>
      </c>
      <c r="M411" s="1">
        <v>1</v>
      </c>
      <c r="N411" s="1" t="s">
        <v>1324</v>
      </c>
      <c r="O411" s="1" t="s">
        <v>1455</v>
      </c>
      <c r="P411" s="1">
        <v>25203010</v>
      </c>
      <c r="Q411" s="73">
        <v>28936000</v>
      </c>
      <c r="R411" s="74">
        <v>248.7</v>
      </c>
      <c r="S411" s="1" t="s">
        <v>1468</v>
      </c>
      <c r="T411" s="75">
        <v>0.88324999999999998</v>
      </c>
      <c r="U411" s="76">
        <v>8147617548.8253603</v>
      </c>
      <c r="V411" s="77">
        <v>8147617548.8253603</v>
      </c>
      <c r="W411" s="77">
        <v>14389060430.2293</v>
      </c>
      <c r="X411" s="76">
        <v>1.42532045387E-2</v>
      </c>
      <c r="Y411" s="71">
        <v>0</v>
      </c>
      <c r="Z411" s="71">
        <v>1</v>
      </c>
      <c r="AA411" s="71">
        <v>0</v>
      </c>
      <c r="AB411" s="71">
        <v>0</v>
      </c>
      <c r="AC411" s="73">
        <v>1</v>
      </c>
      <c r="AD411" s="73">
        <v>0</v>
      </c>
      <c r="AE411" s="1" t="s">
        <v>1469</v>
      </c>
      <c r="AF411" s="1" t="s">
        <v>2719</v>
      </c>
      <c r="AG411" s="1" t="s">
        <v>1451</v>
      </c>
    </row>
    <row r="412" spans="1:33">
      <c r="A412" s="70">
        <v>45169</v>
      </c>
      <c r="B412" s="70">
        <v>45169</v>
      </c>
      <c r="C412" s="71">
        <v>990100</v>
      </c>
      <c r="D412" s="1" t="s">
        <v>2873</v>
      </c>
      <c r="E412" s="71">
        <v>1274501</v>
      </c>
      <c r="G412" s="1" t="s">
        <v>2874</v>
      </c>
      <c r="H412" s="72">
        <v>922320</v>
      </c>
      <c r="I412" s="1" t="s">
        <v>2875</v>
      </c>
      <c r="J412" s="73">
        <v>1</v>
      </c>
      <c r="K412" s="73">
        <v>1</v>
      </c>
      <c r="L412" s="73">
        <v>1</v>
      </c>
      <c r="M412" s="1">
        <v>1</v>
      </c>
      <c r="N412" s="1" t="s">
        <v>1369</v>
      </c>
      <c r="O412" s="1" t="s">
        <v>1447</v>
      </c>
      <c r="P412" s="1">
        <v>35101010</v>
      </c>
      <c r="Q412" s="73">
        <v>873371585</v>
      </c>
      <c r="R412" s="74">
        <v>10.7</v>
      </c>
      <c r="S412" s="1" t="s">
        <v>1669</v>
      </c>
      <c r="T412" s="75">
        <v>0.78917255257862096</v>
      </c>
      <c r="U412" s="76">
        <v>11841613002.0804</v>
      </c>
      <c r="V412" s="77">
        <v>11841613002.0804</v>
      </c>
      <c r="W412" s="77">
        <v>11841613002.0804</v>
      </c>
      <c r="X412" s="76">
        <v>2.0715372460099999E-2</v>
      </c>
      <c r="Y412" s="71">
        <v>0</v>
      </c>
      <c r="Z412" s="71">
        <v>1</v>
      </c>
      <c r="AA412" s="71">
        <v>0</v>
      </c>
      <c r="AB412" s="71">
        <v>0</v>
      </c>
      <c r="AC412" s="73">
        <v>0.5</v>
      </c>
      <c r="AD412" s="73">
        <v>0.5</v>
      </c>
      <c r="AE412" s="1" t="s">
        <v>1670</v>
      </c>
      <c r="AF412" s="1" t="s">
        <v>1450</v>
      </c>
      <c r="AG412" s="1" t="s">
        <v>1451</v>
      </c>
    </row>
    <row r="413" spans="1:33">
      <c r="A413" s="70">
        <v>45169</v>
      </c>
      <c r="B413" s="70">
        <v>45169</v>
      </c>
      <c r="C413" s="71">
        <v>990100</v>
      </c>
      <c r="D413" s="1" t="s">
        <v>2876</v>
      </c>
      <c r="E413" s="71">
        <v>1275001</v>
      </c>
      <c r="G413" s="1" t="s">
        <v>2877</v>
      </c>
      <c r="H413" s="72" t="s">
        <v>2878</v>
      </c>
      <c r="I413" s="1" t="s">
        <v>2879</v>
      </c>
      <c r="J413" s="73">
        <v>1</v>
      </c>
      <c r="K413" s="73">
        <v>1</v>
      </c>
      <c r="L413" s="73">
        <v>1</v>
      </c>
      <c r="M413" s="1">
        <v>1</v>
      </c>
      <c r="N413" s="1" t="s">
        <v>1369</v>
      </c>
      <c r="O413" s="1" t="s">
        <v>1467</v>
      </c>
      <c r="P413" s="1">
        <v>20105010</v>
      </c>
      <c r="Q413" s="73">
        <v>352233520</v>
      </c>
      <c r="R413" s="74">
        <v>16.399999999999999</v>
      </c>
      <c r="S413" s="1" t="s">
        <v>1669</v>
      </c>
      <c r="T413" s="75">
        <v>0.78917255257862096</v>
      </c>
      <c r="U413" s="76">
        <v>7319856359.8352003</v>
      </c>
      <c r="V413" s="77">
        <v>7319856359.8352003</v>
      </c>
      <c r="W413" s="77">
        <v>7319856359.8352003</v>
      </c>
      <c r="X413" s="76">
        <v>1.28051432539E-2</v>
      </c>
      <c r="Y413" s="71">
        <v>0</v>
      </c>
      <c r="Z413" s="71">
        <v>1</v>
      </c>
      <c r="AA413" s="71">
        <v>0</v>
      </c>
      <c r="AB413" s="71">
        <v>0</v>
      </c>
      <c r="AC413" s="73">
        <v>1</v>
      </c>
      <c r="AD413" s="73">
        <v>0</v>
      </c>
      <c r="AE413" s="1" t="s">
        <v>1670</v>
      </c>
      <c r="AF413" s="1" t="s">
        <v>1450</v>
      </c>
      <c r="AG413" s="1" t="s">
        <v>1451</v>
      </c>
    </row>
    <row r="414" spans="1:33">
      <c r="A414" s="70">
        <v>45169</v>
      </c>
      <c r="B414" s="70">
        <v>45169</v>
      </c>
      <c r="C414" s="71">
        <v>990100</v>
      </c>
      <c r="D414" s="1" t="s">
        <v>2880</v>
      </c>
      <c r="E414" s="71">
        <v>1275301</v>
      </c>
      <c r="F414" s="1">
        <v>833034101</v>
      </c>
      <c r="G414" s="1" t="s">
        <v>2881</v>
      </c>
      <c r="H414" s="72">
        <v>2818740</v>
      </c>
      <c r="I414" s="1" t="s">
        <v>2882</v>
      </c>
      <c r="J414" s="73">
        <v>1</v>
      </c>
      <c r="K414" s="73">
        <v>1</v>
      </c>
      <c r="L414" s="73">
        <v>1</v>
      </c>
      <c r="M414" s="1">
        <v>1</v>
      </c>
      <c r="N414" s="1" t="s">
        <v>1375</v>
      </c>
      <c r="O414" s="1" t="s">
        <v>1467</v>
      </c>
      <c r="P414" s="1">
        <v>20106020</v>
      </c>
      <c r="Q414" s="73">
        <v>53128822</v>
      </c>
      <c r="R414" s="74">
        <v>268.60000000000002</v>
      </c>
      <c r="S414" s="1" t="s">
        <v>1448</v>
      </c>
      <c r="T414" s="75">
        <v>1</v>
      </c>
      <c r="U414" s="76">
        <v>14270401589.200001</v>
      </c>
      <c r="V414" s="77">
        <v>14270401589.200001</v>
      </c>
      <c r="W414" s="77">
        <v>14270401589.200001</v>
      </c>
      <c r="X414" s="76">
        <v>2.4964224385999999E-2</v>
      </c>
      <c r="Y414" s="71">
        <v>0</v>
      </c>
      <c r="Z414" s="71">
        <v>1</v>
      </c>
      <c r="AA414" s="71">
        <v>0</v>
      </c>
      <c r="AB414" s="71">
        <v>0</v>
      </c>
      <c r="AC414" s="73">
        <v>1</v>
      </c>
      <c r="AD414" s="73">
        <v>0</v>
      </c>
      <c r="AE414" s="1" t="s">
        <v>1449</v>
      </c>
      <c r="AF414" s="1" t="s">
        <v>1450</v>
      </c>
      <c r="AG414" s="1" t="s">
        <v>1451</v>
      </c>
    </row>
    <row r="415" spans="1:33">
      <c r="A415" s="70">
        <v>45169</v>
      </c>
      <c r="B415" s="70">
        <v>45169</v>
      </c>
      <c r="C415" s="71">
        <v>990100</v>
      </c>
      <c r="D415" s="1" t="s">
        <v>2883</v>
      </c>
      <c r="E415" s="71">
        <v>1275901</v>
      </c>
      <c r="G415" s="1" t="s">
        <v>2884</v>
      </c>
      <c r="H415" s="72">
        <v>5966516</v>
      </c>
      <c r="I415" s="1" t="s">
        <v>2885</v>
      </c>
      <c r="J415" s="73">
        <v>0.9</v>
      </c>
      <c r="K415" s="73">
        <v>0.9</v>
      </c>
      <c r="L415" s="73">
        <v>0.9</v>
      </c>
      <c r="M415" s="1">
        <v>1</v>
      </c>
      <c r="N415" s="1" t="s">
        <v>1042</v>
      </c>
      <c r="O415" s="1" t="s">
        <v>1484</v>
      </c>
      <c r="P415" s="1">
        <v>40101010</v>
      </c>
      <c r="Q415" s="73">
        <v>808208965</v>
      </c>
      <c r="R415" s="74">
        <v>26.215</v>
      </c>
      <c r="S415" s="1" t="s">
        <v>1456</v>
      </c>
      <c r="T415" s="75">
        <v>0.92136177270005104</v>
      </c>
      <c r="U415" s="76">
        <v>20695972831.4398</v>
      </c>
      <c r="V415" s="77">
        <v>20695972831.4398</v>
      </c>
      <c r="W415" s="77">
        <v>22995525368.266499</v>
      </c>
      <c r="X415" s="76">
        <v>3.62049313343E-2</v>
      </c>
      <c r="Y415" s="71">
        <v>1</v>
      </c>
      <c r="Z415" s="71">
        <v>0</v>
      </c>
      <c r="AA415" s="71">
        <v>0</v>
      </c>
      <c r="AB415" s="71">
        <v>0</v>
      </c>
      <c r="AC415" s="73">
        <v>0.65</v>
      </c>
      <c r="AD415" s="73">
        <v>0.35</v>
      </c>
      <c r="AE415" s="1" t="s">
        <v>1457</v>
      </c>
      <c r="AF415" s="1" t="s">
        <v>1450</v>
      </c>
      <c r="AG415" s="1" t="s">
        <v>1451</v>
      </c>
    </row>
    <row r="416" spans="1:33">
      <c r="A416" s="70">
        <v>45169</v>
      </c>
      <c r="B416" s="70">
        <v>45169</v>
      </c>
      <c r="C416" s="71">
        <v>990100</v>
      </c>
      <c r="D416" s="1" t="s">
        <v>2886</v>
      </c>
      <c r="E416" s="71">
        <v>1276001</v>
      </c>
      <c r="G416" s="1" t="s">
        <v>2887</v>
      </c>
      <c r="H416" s="72">
        <v>7062713</v>
      </c>
      <c r="I416" s="1" t="s">
        <v>2888</v>
      </c>
      <c r="J416" s="73">
        <v>0.6</v>
      </c>
      <c r="K416" s="73">
        <v>0.6</v>
      </c>
      <c r="L416" s="73">
        <v>0.6</v>
      </c>
      <c r="M416" s="1">
        <v>1</v>
      </c>
      <c r="N416" s="1" t="s">
        <v>1042</v>
      </c>
      <c r="O416" s="1" t="s">
        <v>1455</v>
      </c>
      <c r="P416" s="1">
        <v>25301040</v>
      </c>
      <c r="Q416" s="73">
        <v>147454887</v>
      </c>
      <c r="R416" s="74">
        <v>99.02</v>
      </c>
      <c r="S416" s="1" t="s">
        <v>1456</v>
      </c>
      <c r="T416" s="75">
        <v>0.92136177270005104</v>
      </c>
      <c r="U416" s="76">
        <v>9508306081.3029995</v>
      </c>
      <c r="V416" s="77">
        <v>9508306081.3029995</v>
      </c>
      <c r="W416" s="77">
        <v>15847176802.1717</v>
      </c>
      <c r="X416" s="76">
        <v>1.66335533769E-2</v>
      </c>
      <c r="Y416" s="71">
        <v>0</v>
      </c>
      <c r="Z416" s="71">
        <v>1</v>
      </c>
      <c r="AA416" s="71">
        <v>0</v>
      </c>
      <c r="AB416" s="71">
        <v>0</v>
      </c>
      <c r="AC416" s="73">
        <v>0.35</v>
      </c>
      <c r="AD416" s="73">
        <v>0.65</v>
      </c>
      <c r="AE416" s="1" t="s">
        <v>1457</v>
      </c>
      <c r="AF416" s="1" t="s">
        <v>1450</v>
      </c>
      <c r="AG416" s="1" t="s">
        <v>1451</v>
      </c>
    </row>
    <row r="417" spans="1:33">
      <c r="A417" s="70">
        <v>45169</v>
      </c>
      <c r="B417" s="70">
        <v>45169</v>
      </c>
      <c r="C417" s="71">
        <v>990100</v>
      </c>
      <c r="D417" s="1" t="s">
        <v>2889</v>
      </c>
      <c r="E417" s="71">
        <v>1276201</v>
      </c>
      <c r="G417" s="1" t="s">
        <v>2890</v>
      </c>
      <c r="H417" s="72">
        <v>4820301</v>
      </c>
      <c r="I417" s="1" t="s">
        <v>2891</v>
      </c>
      <c r="J417" s="73">
        <v>0.45</v>
      </c>
      <c r="K417" s="73">
        <v>0.45</v>
      </c>
      <c r="L417" s="73">
        <v>0.45</v>
      </c>
      <c r="M417" s="1">
        <v>1</v>
      </c>
      <c r="N417" s="1" t="s">
        <v>925</v>
      </c>
      <c r="O417" s="1" t="s">
        <v>1484</v>
      </c>
      <c r="P417" s="1">
        <v>40201030</v>
      </c>
      <c r="Q417" s="73">
        <v>34250000</v>
      </c>
      <c r="R417" s="74">
        <v>207.6</v>
      </c>
      <c r="S417" s="1" t="s">
        <v>1456</v>
      </c>
      <c r="T417" s="75">
        <v>0.92136177270005104</v>
      </c>
      <c r="U417" s="76">
        <v>3472723847.25</v>
      </c>
      <c r="V417" s="77">
        <v>3472723847.25</v>
      </c>
      <c r="W417" s="77">
        <v>7717164105</v>
      </c>
      <c r="X417" s="76">
        <v>6.0750818265999998E-3</v>
      </c>
      <c r="Y417" s="71">
        <v>0</v>
      </c>
      <c r="Z417" s="71">
        <v>1</v>
      </c>
      <c r="AA417" s="71">
        <v>0</v>
      </c>
      <c r="AB417" s="71">
        <v>0</v>
      </c>
      <c r="AC417" s="73">
        <v>1</v>
      </c>
      <c r="AD417" s="73">
        <v>0</v>
      </c>
      <c r="AE417" s="1" t="s">
        <v>1463</v>
      </c>
      <c r="AF417" s="1" t="s">
        <v>1450</v>
      </c>
      <c r="AG417" s="1" t="s">
        <v>1451</v>
      </c>
    </row>
    <row r="418" spans="1:33">
      <c r="A418" s="70">
        <v>45169</v>
      </c>
      <c r="B418" s="70">
        <v>45169</v>
      </c>
      <c r="C418" s="71">
        <v>990100</v>
      </c>
      <c r="D418" s="1" t="s">
        <v>2892</v>
      </c>
      <c r="E418" s="71">
        <v>1276501</v>
      </c>
      <c r="G418" s="1" t="s">
        <v>2893</v>
      </c>
      <c r="H418" s="72">
        <v>4821100</v>
      </c>
      <c r="I418" s="1" t="s">
        <v>2894</v>
      </c>
      <c r="J418" s="73">
        <v>0.7</v>
      </c>
      <c r="K418" s="73">
        <v>0.7</v>
      </c>
      <c r="L418" s="73">
        <v>0.7</v>
      </c>
      <c r="M418" s="1">
        <v>1</v>
      </c>
      <c r="N418" s="1" t="s">
        <v>925</v>
      </c>
      <c r="O418" s="1" t="s">
        <v>1462</v>
      </c>
      <c r="P418" s="1">
        <v>15101020</v>
      </c>
      <c r="Q418" s="73">
        <v>105876416</v>
      </c>
      <c r="R418" s="74">
        <v>106.9</v>
      </c>
      <c r="S418" s="1" t="s">
        <v>1456</v>
      </c>
      <c r="T418" s="75">
        <v>0.92136177270005104</v>
      </c>
      <c r="U418" s="76">
        <v>8598937403.3420506</v>
      </c>
      <c r="V418" s="77">
        <v>8598937403.3420506</v>
      </c>
      <c r="W418" s="77">
        <v>12284196290.4886</v>
      </c>
      <c r="X418" s="76">
        <v>1.5042730330799999E-2</v>
      </c>
      <c r="Y418" s="71">
        <v>0</v>
      </c>
      <c r="Z418" s="71">
        <v>1</v>
      </c>
      <c r="AA418" s="71">
        <v>0</v>
      </c>
      <c r="AB418" s="71">
        <v>0</v>
      </c>
      <c r="AC418" s="73">
        <v>1</v>
      </c>
      <c r="AD418" s="73">
        <v>0</v>
      </c>
      <c r="AE418" s="1" t="s">
        <v>1463</v>
      </c>
      <c r="AF418" s="1" t="s">
        <v>1450</v>
      </c>
      <c r="AG418" s="1" t="s">
        <v>1451</v>
      </c>
    </row>
    <row r="419" spans="1:33">
      <c r="A419" s="70">
        <v>45169</v>
      </c>
      <c r="B419" s="70">
        <v>45169</v>
      </c>
      <c r="C419" s="71">
        <v>990100</v>
      </c>
      <c r="D419" s="1" t="s">
        <v>2895</v>
      </c>
      <c r="E419" s="71">
        <v>1277001</v>
      </c>
      <c r="G419" s="1" t="s">
        <v>2896</v>
      </c>
      <c r="H419" s="72">
        <v>6821506</v>
      </c>
      <c r="I419" s="1" t="s">
        <v>2897</v>
      </c>
      <c r="J419" s="73">
        <v>1</v>
      </c>
      <c r="K419" s="73">
        <v>1</v>
      </c>
      <c r="L419" s="73">
        <v>1</v>
      </c>
      <c r="M419" s="1">
        <v>1</v>
      </c>
      <c r="N419" s="1" t="s">
        <v>1115</v>
      </c>
      <c r="O419" s="1" t="s">
        <v>1455</v>
      </c>
      <c r="P419" s="1">
        <v>25201010</v>
      </c>
      <c r="Q419" s="73">
        <v>1261081781</v>
      </c>
      <c r="R419" s="74">
        <v>12145</v>
      </c>
      <c r="S419" s="1" t="s">
        <v>1479</v>
      </c>
      <c r="T419" s="75">
        <v>145.58500000000001</v>
      </c>
      <c r="U419" s="76">
        <v>105202034758.011</v>
      </c>
      <c r="V419" s="77">
        <v>105202034758.011</v>
      </c>
      <c r="W419" s="77">
        <v>105202034758.011</v>
      </c>
      <c r="X419" s="76">
        <v>0.18403737169859999</v>
      </c>
      <c r="Y419" s="71">
        <v>1</v>
      </c>
      <c r="Z419" s="71">
        <v>0</v>
      </c>
      <c r="AA419" s="71">
        <v>0</v>
      </c>
      <c r="AB419" s="71">
        <v>0</v>
      </c>
      <c r="AC419" s="73">
        <v>0</v>
      </c>
      <c r="AD419" s="73">
        <v>1</v>
      </c>
      <c r="AE419" s="1" t="s">
        <v>1480</v>
      </c>
      <c r="AF419" s="1" t="s">
        <v>1450</v>
      </c>
      <c r="AG419" s="1" t="s">
        <v>1451</v>
      </c>
    </row>
    <row r="420" spans="1:33">
      <c r="A420" s="70">
        <v>45169</v>
      </c>
      <c r="B420" s="70">
        <v>45169</v>
      </c>
      <c r="C420" s="71">
        <v>990100</v>
      </c>
      <c r="D420" s="1" t="s">
        <v>2898</v>
      </c>
      <c r="E420" s="71">
        <v>1278201</v>
      </c>
      <c r="F420" s="1">
        <v>842587107</v>
      </c>
      <c r="G420" s="1" t="s">
        <v>2899</v>
      </c>
      <c r="H420" s="72">
        <v>2829601</v>
      </c>
      <c r="I420" s="1" t="s">
        <v>2900</v>
      </c>
      <c r="J420" s="73">
        <v>1</v>
      </c>
      <c r="K420" s="73">
        <v>1</v>
      </c>
      <c r="L420" s="73">
        <v>1</v>
      </c>
      <c r="M420" s="1">
        <v>1</v>
      </c>
      <c r="N420" s="1" t="s">
        <v>1375</v>
      </c>
      <c r="O420" s="1" t="s">
        <v>1548</v>
      </c>
      <c r="P420" s="1">
        <v>55101010</v>
      </c>
      <c r="Q420" s="73">
        <v>1091514582</v>
      </c>
      <c r="R420" s="74">
        <v>67.73</v>
      </c>
      <c r="S420" s="1" t="s">
        <v>1448</v>
      </c>
      <c r="T420" s="75">
        <v>1</v>
      </c>
      <c r="U420" s="76">
        <v>73928282638.860001</v>
      </c>
      <c r="V420" s="77">
        <v>73928282638.860001</v>
      </c>
      <c r="W420" s="77">
        <v>73928282638.860001</v>
      </c>
      <c r="X420" s="76">
        <v>0.12932798174810001</v>
      </c>
      <c r="Y420" s="71">
        <v>1</v>
      </c>
      <c r="Z420" s="71">
        <v>0</v>
      </c>
      <c r="AA420" s="71">
        <v>0</v>
      </c>
      <c r="AB420" s="71">
        <v>0</v>
      </c>
      <c r="AC420" s="73">
        <v>1</v>
      </c>
      <c r="AD420" s="73">
        <v>0</v>
      </c>
      <c r="AE420" s="1" t="s">
        <v>1449</v>
      </c>
      <c r="AF420" s="1" t="s">
        <v>1450</v>
      </c>
      <c r="AG420" s="1" t="s">
        <v>1451</v>
      </c>
    </row>
    <row r="421" spans="1:33">
      <c r="A421" s="70">
        <v>45169</v>
      </c>
      <c r="B421" s="70">
        <v>45169</v>
      </c>
      <c r="C421" s="71">
        <v>990100</v>
      </c>
      <c r="D421" s="1" t="s">
        <v>2901</v>
      </c>
      <c r="E421" s="71">
        <v>1278801</v>
      </c>
      <c r="F421" s="1">
        <v>844741108</v>
      </c>
      <c r="G421" s="1" t="s">
        <v>2902</v>
      </c>
      <c r="H421" s="72">
        <v>2831543</v>
      </c>
      <c r="I421" s="1" t="s">
        <v>2903</v>
      </c>
      <c r="J421" s="73">
        <v>1</v>
      </c>
      <c r="K421" s="73">
        <v>0.25</v>
      </c>
      <c r="L421" s="73">
        <v>0.25</v>
      </c>
      <c r="M421" s="1">
        <v>1</v>
      </c>
      <c r="N421" s="1" t="s">
        <v>1375</v>
      </c>
      <c r="O421" s="1" t="s">
        <v>1467</v>
      </c>
      <c r="P421" s="1">
        <v>20302010</v>
      </c>
      <c r="Q421" s="73">
        <v>594905964</v>
      </c>
      <c r="R421" s="74">
        <v>31.6</v>
      </c>
      <c r="S421" s="1" t="s">
        <v>1448</v>
      </c>
      <c r="T421" s="75">
        <v>1</v>
      </c>
      <c r="U421" s="76">
        <v>4699757115.6000004</v>
      </c>
      <c r="V421" s="77">
        <v>4699757115.6000004</v>
      </c>
      <c r="W421" s="77">
        <v>18799028462.400002</v>
      </c>
      <c r="X421" s="76">
        <v>8.2216180435000005E-3</v>
      </c>
      <c r="Y421" s="71">
        <v>0</v>
      </c>
      <c r="Z421" s="71">
        <v>1</v>
      </c>
      <c r="AA421" s="71">
        <v>0</v>
      </c>
      <c r="AB421" s="71">
        <v>0</v>
      </c>
      <c r="AC421" s="73">
        <v>1</v>
      </c>
      <c r="AD421" s="73">
        <v>0</v>
      </c>
      <c r="AE421" s="1" t="s">
        <v>1449</v>
      </c>
      <c r="AF421" s="1" t="s">
        <v>1450</v>
      </c>
      <c r="AG421" s="1" t="s">
        <v>1451</v>
      </c>
    </row>
    <row r="422" spans="1:33">
      <c r="A422" s="70">
        <v>45169</v>
      </c>
      <c r="B422" s="70">
        <v>45169</v>
      </c>
      <c r="C422" s="71">
        <v>990100</v>
      </c>
      <c r="D422" s="1" t="s">
        <v>2904</v>
      </c>
      <c r="E422" s="71">
        <v>1278901</v>
      </c>
      <c r="F422" s="1" t="s">
        <v>2905</v>
      </c>
      <c r="G422" s="1" t="s">
        <v>2906</v>
      </c>
      <c r="H422" s="72">
        <v>2831811</v>
      </c>
      <c r="I422" s="1" t="s">
        <v>2907</v>
      </c>
      <c r="J422" s="73">
        <v>1</v>
      </c>
      <c r="K422" s="73">
        <v>1</v>
      </c>
      <c r="L422" s="73">
        <v>1</v>
      </c>
      <c r="M422" s="1">
        <v>1</v>
      </c>
      <c r="N422" s="1" t="s">
        <v>1375</v>
      </c>
      <c r="O422" s="1" t="s">
        <v>1692</v>
      </c>
      <c r="P422" s="1">
        <v>50101020</v>
      </c>
      <c r="Q422" s="73">
        <v>7129870323</v>
      </c>
      <c r="R422" s="74">
        <v>14.79</v>
      </c>
      <c r="S422" s="1" t="s">
        <v>1448</v>
      </c>
      <c r="T422" s="75">
        <v>1</v>
      </c>
      <c r="U422" s="76">
        <v>105450782077.17</v>
      </c>
      <c r="V422" s="77">
        <v>105450782077.17</v>
      </c>
      <c r="W422" s="77">
        <v>105450782077.17</v>
      </c>
      <c r="X422" s="76">
        <v>0.18447252300479999</v>
      </c>
      <c r="Y422" s="71">
        <v>1</v>
      </c>
      <c r="Z422" s="71">
        <v>0</v>
      </c>
      <c r="AA422" s="71">
        <v>0</v>
      </c>
      <c r="AB422" s="71">
        <v>0</v>
      </c>
      <c r="AC422" s="73">
        <v>1</v>
      </c>
      <c r="AD422" s="73">
        <v>0</v>
      </c>
      <c r="AE422" s="1" t="s">
        <v>1449</v>
      </c>
      <c r="AF422" s="1" t="s">
        <v>1450</v>
      </c>
      <c r="AG422" s="1" t="s">
        <v>1451</v>
      </c>
    </row>
    <row r="423" spans="1:33">
      <c r="A423" s="70">
        <v>45169</v>
      </c>
      <c r="B423" s="70">
        <v>45169</v>
      </c>
      <c r="C423" s="71">
        <v>990100</v>
      </c>
      <c r="D423" s="1" t="s">
        <v>2908</v>
      </c>
      <c r="E423" s="71">
        <v>1279401</v>
      </c>
      <c r="G423" s="1" t="s">
        <v>2909</v>
      </c>
      <c r="H423" s="72">
        <v>4834108</v>
      </c>
      <c r="I423" s="1" t="s">
        <v>2910</v>
      </c>
      <c r="J423" s="73">
        <v>0.95</v>
      </c>
      <c r="K423" s="73">
        <v>0.95</v>
      </c>
      <c r="L423" s="73">
        <v>0.95</v>
      </c>
      <c r="M423" s="1">
        <v>1</v>
      </c>
      <c r="N423" s="1" t="s">
        <v>1042</v>
      </c>
      <c r="O423" s="1" t="s">
        <v>1467</v>
      </c>
      <c r="P423" s="1">
        <v>20104010</v>
      </c>
      <c r="Q423" s="73">
        <v>571092921</v>
      </c>
      <c r="R423" s="74">
        <v>158.58000000000001</v>
      </c>
      <c r="S423" s="1" t="s">
        <v>1456</v>
      </c>
      <c r="T423" s="75">
        <v>0.92136177270005104</v>
      </c>
      <c r="U423" s="76">
        <v>93378868312.979095</v>
      </c>
      <c r="V423" s="77">
        <v>93378868312.979095</v>
      </c>
      <c r="W423" s="77">
        <v>98293545592.609604</v>
      </c>
      <c r="X423" s="76">
        <v>0.1633542691074</v>
      </c>
      <c r="Y423" s="71">
        <v>1</v>
      </c>
      <c r="Z423" s="71">
        <v>0</v>
      </c>
      <c r="AA423" s="71">
        <v>0</v>
      </c>
      <c r="AB423" s="71">
        <v>0</v>
      </c>
      <c r="AC423" s="73">
        <v>0</v>
      </c>
      <c r="AD423" s="73">
        <v>1</v>
      </c>
      <c r="AE423" s="1" t="s">
        <v>1457</v>
      </c>
      <c r="AF423" s="1" t="s">
        <v>1450</v>
      </c>
      <c r="AG423" s="1" t="s">
        <v>1451</v>
      </c>
    </row>
    <row r="424" spans="1:33">
      <c r="A424" s="70">
        <v>45169</v>
      </c>
      <c r="B424" s="70">
        <v>45169</v>
      </c>
      <c r="C424" s="71">
        <v>990100</v>
      </c>
      <c r="D424" s="1" t="s">
        <v>2911</v>
      </c>
      <c r="E424" s="71">
        <v>1280001</v>
      </c>
      <c r="F424" s="1">
        <v>8.9417000000000005E+113</v>
      </c>
      <c r="G424" s="1" t="s">
        <v>2912</v>
      </c>
      <c r="H424" s="72">
        <v>2769503</v>
      </c>
      <c r="I424" s="1" t="s">
        <v>2913</v>
      </c>
      <c r="J424" s="73">
        <v>1</v>
      </c>
      <c r="K424" s="73">
        <v>1</v>
      </c>
      <c r="L424" s="73">
        <v>1</v>
      </c>
      <c r="M424" s="1">
        <v>1</v>
      </c>
      <c r="N424" s="1" t="s">
        <v>1375</v>
      </c>
      <c r="O424" s="1" t="s">
        <v>1484</v>
      </c>
      <c r="P424" s="1">
        <v>40301040</v>
      </c>
      <c r="Q424" s="73">
        <v>230973427</v>
      </c>
      <c r="R424" s="74">
        <v>161.22999999999999</v>
      </c>
      <c r="S424" s="1" t="s">
        <v>1448</v>
      </c>
      <c r="T424" s="75">
        <v>1</v>
      </c>
      <c r="U424" s="76">
        <v>37239845635.209999</v>
      </c>
      <c r="V424" s="77">
        <v>37239845635.209999</v>
      </c>
      <c r="W424" s="77">
        <v>37239845635.209999</v>
      </c>
      <c r="X424" s="76">
        <v>6.5146299963999996E-2</v>
      </c>
      <c r="Y424" s="71">
        <v>1</v>
      </c>
      <c r="Z424" s="71">
        <v>0</v>
      </c>
      <c r="AA424" s="71">
        <v>0</v>
      </c>
      <c r="AB424" s="71">
        <v>0</v>
      </c>
      <c r="AC424" s="73">
        <v>1</v>
      </c>
      <c r="AD424" s="73">
        <v>0</v>
      </c>
      <c r="AE424" s="1" t="s">
        <v>1449</v>
      </c>
      <c r="AF424" s="1" t="s">
        <v>1450</v>
      </c>
      <c r="AG424" s="1" t="s">
        <v>1451</v>
      </c>
    </row>
    <row r="425" spans="1:33">
      <c r="A425" s="70">
        <v>45169</v>
      </c>
      <c r="B425" s="70">
        <v>45169</v>
      </c>
      <c r="C425" s="71">
        <v>990100</v>
      </c>
      <c r="D425" s="1" t="s">
        <v>2914</v>
      </c>
      <c r="E425" s="71">
        <v>1280401</v>
      </c>
      <c r="G425" s="1" t="s">
        <v>2915</v>
      </c>
      <c r="H425" s="72">
        <v>408284</v>
      </c>
      <c r="I425" s="1" t="s">
        <v>2916</v>
      </c>
      <c r="J425" s="73">
        <v>0.85</v>
      </c>
      <c r="K425" s="73">
        <v>0.85</v>
      </c>
      <c r="L425" s="73">
        <v>0.85</v>
      </c>
      <c r="M425" s="1">
        <v>1</v>
      </c>
      <c r="N425" s="1" t="s">
        <v>1369</v>
      </c>
      <c r="O425" s="1" t="s">
        <v>1484</v>
      </c>
      <c r="P425" s="1">
        <v>40101010</v>
      </c>
      <c r="Q425" s="73">
        <v>2831701053</v>
      </c>
      <c r="R425" s="74">
        <v>7.1159999999999997</v>
      </c>
      <c r="S425" s="1" t="s">
        <v>1669</v>
      </c>
      <c r="T425" s="75">
        <v>0.78917255257862096</v>
      </c>
      <c r="U425" s="76">
        <v>21703525969.334099</v>
      </c>
      <c r="V425" s="77">
        <v>21703525969.334099</v>
      </c>
      <c r="W425" s="77">
        <v>25533559963.922501</v>
      </c>
      <c r="X425" s="76">
        <v>3.7967515411399998E-2</v>
      </c>
      <c r="Y425" s="71">
        <v>1</v>
      </c>
      <c r="Z425" s="71">
        <v>0</v>
      </c>
      <c r="AA425" s="71">
        <v>0</v>
      </c>
      <c r="AB425" s="71">
        <v>0</v>
      </c>
      <c r="AC425" s="73">
        <v>1</v>
      </c>
      <c r="AD425" s="73">
        <v>0</v>
      </c>
      <c r="AE425" s="1" t="s">
        <v>1670</v>
      </c>
      <c r="AF425" s="1" t="s">
        <v>1450</v>
      </c>
      <c r="AG425" s="1" t="s">
        <v>1451</v>
      </c>
    </row>
    <row r="426" spans="1:33">
      <c r="A426" s="70">
        <v>45169</v>
      </c>
      <c r="B426" s="70">
        <v>45169</v>
      </c>
      <c r="C426" s="71">
        <v>990100</v>
      </c>
      <c r="D426" s="1" t="s">
        <v>2917</v>
      </c>
      <c r="E426" s="71">
        <v>1280701</v>
      </c>
      <c r="F426" s="1">
        <v>854502101</v>
      </c>
      <c r="G426" s="1" t="s">
        <v>2918</v>
      </c>
      <c r="H426" s="72" t="s">
        <v>2919</v>
      </c>
      <c r="I426" s="1" t="s">
        <v>2920</v>
      </c>
      <c r="J426" s="73">
        <v>1</v>
      </c>
      <c r="K426" s="73">
        <v>1</v>
      </c>
      <c r="L426" s="73">
        <v>1</v>
      </c>
      <c r="M426" s="1">
        <v>1</v>
      </c>
      <c r="N426" s="1" t="s">
        <v>1375</v>
      </c>
      <c r="O426" s="1" t="s">
        <v>1467</v>
      </c>
      <c r="P426" s="1">
        <v>20106020</v>
      </c>
      <c r="Q426" s="73">
        <v>153055232</v>
      </c>
      <c r="R426" s="74">
        <v>94.38</v>
      </c>
      <c r="S426" s="1" t="s">
        <v>1448</v>
      </c>
      <c r="T426" s="75">
        <v>1</v>
      </c>
      <c r="U426" s="76">
        <v>14445352796.16</v>
      </c>
      <c r="V426" s="77">
        <v>14445352796.16</v>
      </c>
      <c r="W426" s="77">
        <v>14445352796.16</v>
      </c>
      <c r="X426" s="76">
        <v>2.52702789255E-2</v>
      </c>
      <c r="Y426" s="71">
        <v>0</v>
      </c>
      <c r="Z426" s="71">
        <v>1</v>
      </c>
      <c r="AA426" s="71">
        <v>0</v>
      </c>
      <c r="AB426" s="71">
        <v>0</v>
      </c>
      <c r="AC426" s="73">
        <v>1</v>
      </c>
      <c r="AD426" s="73">
        <v>0</v>
      </c>
      <c r="AE426" s="1" t="s">
        <v>1449</v>
      </c>
      <c r="AF426" s="1" t="s">
        <v>1450</v>
      </c>
      <c r="AG426" s="1" t="s">
        <v>1451</v>
      </c>
    </row>
    <row r="427" spans="1:33">
      <c r="A427" s="70">
        <v>45169</v>
      </c>
      <c r="B427" s="70">
        <v>45169</v>
      </c>
      <c r="C427" s="71">
        <v>990100</v>
      </c>
      <c r="D427" s="1" t="s">
        <v>2921</v>
      </c>
      <c r="E427" s="71">
        <v>1282101</v>
      </c>
      <c r="G427" s="1" t="s">
        <v>2922</v>
      </c>
      <c r="H427" s="72">
        <v>6850856</v>
      </c>
      <c r="I427" s="1" t="s">
        <v>2923</v>
      </c>
      <c r="J427" s="73">
        <v>1</v>
      </c>
      <c r="K427" s="73">
        <v>1</v>
      </c>
      <c r="L427" s="73">
        <v>1</v>
      </c>
      <c r="M427" s="1">
        <v>1</v>
      </c>
      <c r="N427" s="1" t="s">
        <v>908</v>
      </c>
      <c r="O427" s="1" t="s">
        <v>1564</v>
      </c>
      <c r="P427" s="1">
        <v>60101010</v>
      </c>
      <c r="Q427" s="73">
        <v>2387171662</v>
      </c>
      <c r="R427" s="74">
        <v>4.24</v>
      </c>
      <c r="S427" s="1" t="s">
        <v>1578</v>
      </c>
      <c r="T427" s="75">
        <v>1.54404385084536</v>
      </c>
      <c r="U427" s="76">
        <v>6555259322.0318298</v>
      </c>
      <c r="V427" s="77">
        <v>6555259322.0318298</v>
      </c>
      <c r="W427" s="77">
        <v>6555259322.0318298</v>
      </c>
      <c r="X427" s="76">
        <v>1.14675794932E-2</v>
      </c>
      <c r="Y427" s="71">
        <v>0</v>
      </c>
      <c r="Z427" s="71">
        <v>1</v>
      </c>
      <c r="AA427" s="71">
        <v>0</v>
      </c>
      <c r="AB427" s="71">
        <v>0</v>
      </c>
      <c r="AC427" s="73">
        <v>1</v>
      </c>
      <c r="AD427" s="73">
        <v>0</v>
      </c>
      <c r="AE427" s="1" t="s">
        <v>1579</v>
      </c>
      <c r="AF427" s="1" t="s">
        <v>2066</v>
      </c>
      <c r="AG427" s="1" t="s">
        <v>1451</v>
      </c>
    </row>
    <row r="428" spans="1:33">
      <c r="A428" s="70">
        <v>45169</v>
      </c>
      <c r="B428" s="70">
        <v>45169</v>
      </c>
      <c r="C428" s="71">
        <v>990100</v>
      </c>
      <c r="D428" s="1" t="s">
        <v>2924</v>
      </c>
      <c r="E428" s="71">
        <v>1283901</v>
      </c>
      <c r="G428" s="1" t="s">
        <v>2925</v>
      </c>
      <c r="H428" s="72">
        <v>6563024</v>
      </c>
      <c r="I428" s="1" t="s">
        <v>2926</v>
      </c>
      <c r="J428" s="73">
        <v>0.95</v>
      </c>
      <c r="K428" s="73">
        <v>0.95</v>
      </c>
      <c r="L428" s="73">
        <v>0.95</v>
      </c>
      <c r="M428" s="1">
        <v>1</v>
      </c>
      <c r="N428" s="1" t="s">
        <v>1115</v>
      </c>
      <c r="O428" s="1" t="s">
        <v>1484</v>
      </c>
      <c r="P428" s="1">
        <v>40101010</v>
      </c>
      <c r="Q428" s="73">
        <v>1374691194</v>
      </c>
      <c r="R428" s="74">
        <v>6681</v>
      </c>
      <c r="S428" s="1" t="s">
        <v>1479</v>
      </c>
      <c r="T428" s="75">
        <v>145.58500000000001</v>
      </c>
      <c r="U428" s="76">
        <v>59931286009.948097</v>
      </c>
      <c r="V428" s="77">
        <v>59931286009.948097</v>
      </c>
      <c r="W428" s="77">
        <v>63085564220.998001</v>
      </c>
      <c r="X428" s="76">
        <v>0.1048420440266</v>
      </c>
      <c r="Y428" s="71">
        <v>1</v>
      </c>
      <c r="Z428" s="71">
        <v>0</v>
      </c>
      <c r="AA428" s="71">
        <v>0</v>
      </c>
      <c r="AB428" s="71">
        <v>0</v>
      </c>
      <c r="AC428" s="73">
        <v>1</v>
      </c>
      <c r="AD428" s="73">
        <v>0</v>
      </c>
      <c r="AE428" s="1" t="s">
        <v>1480</v>
      </c>
      <c r="AF428" s="1" t="s">
        <v>1450</v>
      </c>
      <c r="AG428" s="1" t="s">
        <v>1451</v>
      </c>
    </row>
    <row r="429" spans="1:33">
      <c r="A429" s="70">
        <v>45169</v>
      </c>
      <c r="B429" s="70">
        <v>45169</v>
      </c>
      <c r="C429" s="71">
        <v>990100</v>
      </c>
      <c r="D429" s="1" t="s">
        <v>2927</v>
      </c>
      <c r="E429" s="71">
        <v>1284101</v>
      </c>
      <c r="G429" s="1" t="s">
        <v>2928</v>
      </c>
      <c r="H429" s="72">
        <v>6858560</v>
      </c>
      <c r="I429" s="1" t="s">
        <v>2929</v>
      </c>
      <c r="J429" s="73">
        <v>0.85</v>
      </c>
      <c r="K429" s="73">
        <v>0.85</v>
      </c>
      <c r="L429" s="73">
        <v>0.85</v>
      </c>
      <c r="M429" s="1">
        <v>1</v>
      </c>
      <c r="N429" s="1" t="s">
        <v>1115</v>
      </c>
      <c r="O429" s="1" t="s">
        <v>1462</v>
      </c>
      <c r="P429" s="1">
        <v>15101020</v>
      </c>
      <c r="Q429" s="73">
        <v>1655860207</v>
      </c>
      <c r="R429" s="74">
        <v>403.4</v>
      </c>
      <c r="S429" s="1" t="s">
        <v>1479</v>
      </c>
      <c r="T429" s="75">
        <v>145.58500000000001</v>
      </c>
      <c r="U429" s="76">
        <v>3899975315.9888</v>
      </c>
      <c r="V429" s="77">
        <v>3899975315.9888</v>
      </c>
      <c r="W429" s="77">
        <v>4588206254.1044798</v>
      </c>
      <c r="X429" s="76">
        <v>6.8225030864999996E-3</v>
      </c>
      <c r="Y429" s="71">
        <v>0</v>
      </c>
      <c r="Z429" s="71">
        <v>1</v>
      </c>
      <c r="AA429" s="71">
        <v>0</v>
      </c>
      <c r="AB429" s="71">
        <v>0</v>
      </c>
      <c r="AC429" s="73">
        <v>0.65</v>
      </c>
      <c r="AD429" s="73">
        <v>0.35</v>
      </c>
      <c r="AE429" s="1" t="s">
        <v>1480</v>
      </c>
      <c r="AF429" s="1" t="s">
        <v>1450</v>
      </c>
      <c r="AG429" s="1" t="s">
        <v>1451</v>
      </c>
    </row>
    <row r="430" spans="1:33">
      <c r="A430" s="70">
        <v>45169</v>
      </c>
      <c r="B430" s="70">
        <v>45169</v>
      </c>
      <c r="C430" s="71">
        <v>990100</v>
      </c>
      <c r="D430" s="1" t="s">
        <v>2930</v>
      </c>
      <c r="E430" s="71">
        <v>1284301</v>
      </c>
      <c r="G430" s="1" t="s">
        <v>2931</v>
      </c>
      <c r="H430" s="72">
        <v>6858946</v>
      </c>
      <c r="I430" s="1" t="s">
        <v>2932</v>
      </c>
      <c r="J430" s="73">
        <v>0.9</v>
      </c>
      <c r="K430" s="73">
        <v>0.9</v>
      </c>
      <c r="L430" s="73">
        <v>0.9</v>
      </c>
      <c r="M430" s="1">
        <v>1</v>
      </c>
      <c r="N430" s="1" t="s">
        <v>1115</v>
      </c>
      <c r="O430" s="1" t="s">
        <v>1467</v>
      </c>
      <c r="P430" s="1">
        <v>20107010</v>
      </c>
      <c r="Q430" s="73">
        <v>1251571867</v>
      </c>
      <c r="R430" s="74">
        <v>2999</v>
      </c>
      <c r="S430" s="1" t="s">
        <v>1479</v>
      </c>
      <c r="T430" s="75">
        <v>145.58500000000001</v>
      </c>
      <c r="U430" s="76">
        <v>23203747818.935299</v>
      </c>
      <c r="V430" s="77">
        <v>23203747818.935299</v>
      </c>
      <c r="W430" s="77">
        <v>25781942021.039299</v>
      </c>
      <c r="X430" s="76">
        <v>4.0591959765599997E-2</v>
      </c>
      <c r="Y430" s="71">
        <v>1</v>
      </c>
      <c r="Z430" s="71">
        <v>0</v>
      </c>
      <c r="AA430" s="71">
        <v>0</v>
      </c>
      <c r="AB430" s="71">
        <v>0</v>
      </c>
      <c r="AC430" s="73">
        <v>1</v>
      </c>
      <c r="AD430" s="73">
        <v>0</v>
      </c>
      <c r="AE430" s="1" t="s">
        <v>1480</v>
      </c>
      <c r="AF430" s="1" t="s">
        <v>1450</v>
      </c>
      <c r="AG430" s="1" t="s">
        <v>1451</v>
      </c>
    </row>
    <row r="431" spans="1:33">
      <c r="A431" s="70">
        <v>45169</v>
      </c>
      <c r="B431" s="70">
        <v>45169</v>
      </c>
      <c r="C431" s="71">
        <v>990100</v>
      </c>
      <c r="D431" s="1" t="s">
        <v>2933</v>
      </c>
      <c r="E431" s="71">
        <v>1284401</v>
      </c>
      <c r="G431" s="1" t="s">
        <v>2934</v>
      </c>
      <c r="H431" s="72">
        <v>6858708</v>
      </c>
      <c r="I431" s="1" t="s">
        <v>2935</v>
      </c>
      <c r="J431" s="73">
        <v>0.9</v>
      </c>
      <c r="K431" s="73">
        <v>0.9</v>
      </c>
      <c r="L431" s="73">
        <v>0.9</v>
      </c>
      <c r="M431" s="1">
        <v>1</v>
      </c>
      <c r="N431" s="1" t="s">
        <v>1115</v>
      </c>
      <c r="O431" s="1" t="s">
        <v>1455</v>
      </c>
      <c r="P431" s="1">
        <v>25101010</v>
      </c>
      <c r="Q431" s="73">
        <v>793940571</v>
      </c>
      <c r="R431" s="74">
        <v>1785.5</v>
      </c>
      <c r="S431" s="1" t="s">
        <v>1479</v>
      </c>
      <c r="T431" s="75">
        <v>145.58500000000001</v>
      </c>
      <c r="U431" s="76">
        <v>8763422059.7482605</v>
      </c>
      <c r="V431" s="77">
        <v>8763422059.7482605</v>
      </c>
      <c r="W431" s="77">
        <v>9737135621.9425106</v>
      </c>
      <c r="X431" s="76">
        <v>1.5330474992E-2</v>
      </c>
      <c r="Y431" s="71">
        <v>0</v>
      </c>
      <c r="Z431" s="71">
        <v>1</v>
      </c>
      <c r="AA431" s="71">
        <v>0</v>
      </c>
      <c r="AB431" s="71">
        <v>0</v>
      </c>
      <c r="AC431" s="73">
        <v>1</v>
      </c>
      <c r="AD431" s="73">
        <v>0</v>
      </c>
      <c r="AE431" s="1" t="s">
        <v>1480</v>
      </c>
      <c r="AF431" s="1" t="s">
        <v>1450</v>
      </c>
      <c r="AG431" s="1" t="s">
        <v>1451</v>
      </c>
    </row>
    <row r="432" spans="1:33">
      <c r="A432" s="70">
        <v>45169</v>
      </c>
      <c r="B432" s="70">
        <v>45169</v>
      </c>
      <c r="C432" s="71">
        <v>990100</v>
      </c>
      <c r="D432" s="1" t="s">
        <v>2936</v>
      </c>
      <c r="E432" s="71">
        <v>1284901</v>
      </c>
      <c r="G432" s="1" t="s">
        <v>2937</v>
      </c>
      <c r="H432" s="72">
        <v>6858849</v>
      </c>
      <c r="I432" s="1" t="s">
        <v>2938</v>
      </c>
      <c r="J432" s="73">
        <v>0.85</v>
      </c>
      <c r="K432" s="73">
        <v>0.85</v>
      </c>
      <c r="L432" s="73">
        <v>0.85</v>
      </c>
      <c r="M432" s="1">
        <v>1</v>
      </c>
      <c r="N432" s="1" t="s">
        <v>1115</v>
      </c>
      <c r="O432" s="1" t="s">
        <v>1462</v>
      </c>
      <c r="P432" s="1">
        <v>15104020</v>
      </c>
      <c r="Q432" s="73">
        <v>290814016</v>
      </c>
      <c r="R432" s="74">
        <v>4520</v>
      </c>
      <c r="S432" s="1" t="s">
        <v>1479</v>
      </c>
      <c r="T432" s="75">
        <v>145.58500000000001</v>
      </c>
      <c r="U432" s="76">
        <v>7674605553.2644196</v>
      </c>
      <c r="V432" s="77">
        <v>7674605553.2644196</v>
      </c>
      <c r="W432" s="77">
        <v>9028947709.7228394</v>
      </c>
      <c r="X432" s="76">
        <v>1.34257311476E-2</v>
      </c>
      <c r="Y432" s="71">
        <v>0</v>
      </c>
      <c r="Z432" s="71">
        <v>1</v>
      </c>
      <c r="AA432" s="71">
        <v>0</v>
      </c>
      <c r="AB432" s="71">
        <v>0</v>
      </c>
      <c r="AC432" s="73">
        <v>1</v>
      </c>
      <c r="AD432" s="73">
        <v>0</v>
      </c>
      <c r="AE432" s="1" t="s">
        <v>1480</v>
      </c>
      <c r="AF432" s="1" t="s">
        <v>1450</v>
      </c>
      <c r="AG432" s="1" t="s">
        <v>1451</v>
      </c>
    </row>
    <row r="433" spans="1:33">
      <c r="A433" s="70">
        <v>45169</v>
      </c>
      <c r="B433" s="70">
        <v>45169</v>
      </c>
      <c r="C433" s="71">
        <v>990100</v>
      </c>
      <c r="D433" s="1" t="s">
        <v>2939</v>
      </c>
      <c r="E433" s="71">
        <v>1285001</v>
      </c>
      <c r="G433" s="1" t="s">
        <v>2940</v>
      </c>
      <c r="H433" s="72">
        <v>6858902</v>
      </c>
      <c r="I433" s="1" t="s">
        <v>2941</v>
      </c>
      <c r="J433" s="73">
        <v>0.6</v>
      </c>
      <c r="K433" s="73">
        <v>0.6</v>
      </c>
      <c r="L433" s="73">
        <v>0.6</v>
      </c>
      <c r="M433" s="1">
        <v>1</v>
      </c>
      <c r="N433" s="1" t="s">
        <v>1115</v>
      </c>
      <c r="O433" s="1" t="s">
        <v>1564</v>
      </c>
      <c r="P433" s="1">
        <v>60201010</v>
      </c>
      <c r="Q433" s="73">
        <v>476086000</v>
      </c>
      <c r="R433" s="74">
        <v>3729</v>
      </c>
      <c r="S433" s="1" t="s">
        <v>1479</v>
      </c>
      <c r="T433" s="75">
        <v>145.58500000000001</v>
      </c>
      <c r="U433" s="76">
        <v>7316652240.2720098</v>
      </c>
      <c r="V433" s="77">
        <v>7316652240.2720098</v>
      </c>
      <c r="W433" s="77">
        <v>12194420400.4533</v>
      </c>
      <c r="X433" s="76">
        <v>1.27995380605E-2</v>
      </c>
      <c r="Y433" s="71">
        <v>1</v>
      </c>
      <c r="Z433" s="71">
        <v>0</v>
      </c>
      <c r="AA433" s="71">
        <v>0</v>
      </c>
      <c r="AB433" s="71">
        <v>0</v>
      </c>
      <c r="AC433" s="73">
        <v>1</v>
      </c>
      <c r="AD433" s="73">
        <v>0</v>
      </c>
      <c r="AE433" s="1" t="s">
        <v>1480</v>
      </c>
      <c r="AF433" s="1" t="s">
        <v>1450</v>
      </c>
      <c r="AG433" s="1" t="s">
        <v>1451</v>
      </c>
    </row>
    <row r="434" spans="1:33">
      <c r="A434" s="70">
        <v>45169</v>
      </c>
      <c r="B434" s="70">
        <v>45169</v>
      </c>
      <c r="C434" s="71">
        <v>990100</v>
      </c>
      <c r="D434" s="1" t="s">
        <v>2942</v>
      </c>
      <c r="E434" s="71">
        <v>1285801</v>
      </c>
      <c r="G434" s="1" t="s">
        <v>2943</v>
      </c>
      <c r="H434" s="72">
        <v>6859927</v>
      </c>
      <c r="I434" s="1" t="s">
        <v>2944</v>
      </c>
      <c r="J434" s="73">
        <v>0.5</v>
      </c>
      <c r="K434" s="73">
        <v>0.5</v>
      </c>
      <c r="L434" s="73">
        <v>0.5</v>
      </c>
      <c r="M434" s="1">
        <v>1</v>
      </c>
      <c r="N434" s="1" t="s">
        <v>1091</v>
      </c>
      <c r="O434" s="1" t="s">
        <v>1564</v>
      </c>
      <c r="P434" s="1">
        <v>60201010</v>
      </c>
      <c r="Q434" s="73">
        <v>2897780274</v>
      </c>
      <c r="R434" s="74">
        <v>88.3</v>
      </c>
      <c r="S434" s="1" t="s">
        <v>1565</v>
      </c>
      <c r="T434" s="75">
        <v>7.8417500000000002</v>
      </c>
      <c r="U434" s="76">
        <v>16314853074.517799</v>
      </c>
      <c r="V434" s="77">
        <v>16314853074.517799</v>
      </c>
      <c r="W434" s="77">
        <v>32629706149.035599</v>
      </c>
      <c r="X434" s="76">
        <v>2.8540728194000001E-2</v>
      </c>
      <c r="Y434" s="71">
        <v>1</v>
      </c>
      <c r="Z434" s="71">
        <v>0</v>
      </c>
      <c r="AA434" s="71">
        <v>0</v>
      </c>
      <c r="AB434" s="71">
        <v>0</v>
      </c>
      <c r="AC434" s="73">
        <v>1</v>
      </c>
      <c r="AD434" s="73">
        <v>0</v>
      </c>
      <c r="AE434" s="1" t="s">
        <v>1566</v>
      </c>
      <c r="AF434" s="1" t="s">
        <v>1450</v>
      </c>
      <c r="AG434" s="1" t="s">
        <v>1451</v>
      </c>
    </row>
    <row r="435" spans="1:33">
      <c r="A435" s="70">
        <v>45169</v>
      </c>
      <c r="B435" s="70">
        <v>45169</v>
      </c>
      <c r="C435" s="71">
        <v>990100</v>
      </c>
      <c r="D435" s="1" t="s">
        <v>762</v>
      </c>
      <c r="E435" s="71">
        <v>1286802</v>
      </c>
      <c r="G435" s="1" t="s">
        <v>2945</v>
      </c>
      <c r="H435" s="72" t="s">
        <v>2946</v>
      </c>
      <c r="I435" s="1" t="s">
        <v>2947</v>
      </c>
      <c r="J435" s="73">
        <v>0.8</v>
      </c>
      <c r="K435" s="73">
        <v>0.8</v>
      </c>
      <c r="L435" s="73">
        <v>0.8</v>
      </c>
      <c r="M435" s="1">
        <v>1</v>
      </c>
      <c r="N435" s="1" t="s">
        <v>1324</v>
      </c>
      <c r="O435" s="1" t="s">
        <v>1467</v>
      </c>
      <c r="P435" s="1">
        <v>20202020</v>
      </c>
      <c r="Q435" s="73">
        <v>187375800</v>
      </c>
      <c r="R435" s="74">
        <v>80.38</v>
      </c>
      <c r="S435" s="1" t="s">
        <v>1468</v>
      </c>
      <c r="T435" s="75">
        <v>0.88324999999999998</v>
      </c>
      <c r="U435" s="76">
        <v>13641679528.1064</v>
      </c>
      <c r="V435" s="77">
        <v>13641679528.1064</v>
      </c>
      <c r="W435" s="77">
        <v>17052099410.132999</v>
      </c>
      <c r="X435" s="76">
        <v>2.3864356347100001E-2</v>
      </c>
      <c r="Y435" s="71">
        <v>1</v>
      </c>
      <c r="Z435" s="71">
        <v>0</v>
      </c>
      <c r="AA435" s="71">
        <v>0</v>
      </c>
      <c r="AB435" s="71">
        <v>0</v>
      </c>
      <c r="AC435" s="73">
        <v>0.5</v>
      </c>
      <c r="AD435" s="73">
        <v>0.5</v>
      </c>
      <c r="AE435" s="1" t="s">
        <v>1469</v>
      </c>
      <c r="AF435" s="1" t="s">
        <v>1470</v>
      </c>
      <c r="AG435" s="1" t="s">
        <v>1451</v>
      </c>
    </row>
    <row r="436" spans="1:33">
      <c r="A436" s="70">
        <v>45169</v>
      </c>
      <c r="B436" s="70">
        <v>45169</v>
      </c>
      <c r="C436" s="71">
        <v>990100</v>
      </c>
      <c r="D436" s="1" t="s">
        <v>2948</v>
      </c>
      <c r="E436" s="71">
        <v>1287001</v>
      </c>
      <c r="G436" s="1" t="s">
        <v>2949</v>
      </c>
      <c r="H436" s="72">
        <v>6865504</v>
      </c>
      <c r="I436" s="1" t="s">
        <v>2950</v>
      </c>
      <c r="J436" s="73">
        <v>0.75</v>
      </c>
      <c r="K436" s="73">
        <v>0.75</v>
      </c>
      <c r="L436" s="73">
        <v>0.75</v>
      </c>
      <c r="M436" s="1">
        <v>1</v>
      </c>
      <c r="N436" s="1" t="s">
        <v>1115</v>
      </c>
      <c r="O436" s="1" t="s">
        <v>1455</v>
      </c>
      <c r="P436" s="1">
        <v>25102010</v>
      </c>
      <c r="Q436" s="73">
        <v>491146600</v>
      </c>
      <c r="R436" s="74">
        <v>5735</v>
      </c>
      <c r="S436" s="1" t="s">
        <v>1479</v>
      </c>
      <c r="T436" s="75">
        <v>145.58500000000001</v>
      </c>
      <c r="U436" s="76">
        <v>14510727844.558201</v>
      </c>
      <c r="V436" s="77">
        <v>14510727844.558201</v>
      </c>
      <c r="W436" s="77">
        <v>19347637126.077599</v>
      </c>
      <c r="X436" s="76">
        <v>2.53846441287E-2</v>
      </c>
      <c r="Y436" s="71">
        <v>1</v>
      </c>
      <c r="Z436" s="71">
        <v>0</v>
      </c>
      <c r="AA436" s="71">
        <v>0</v>
      </c>
      <c r="AB436" s="71">
        <v>0</v>
      </c>
      <c r="AC436" s="73">
        <v>1</v>
      </c>
      <c r="AD436" s="73">
        <v>0</v>
      </c>
      <c r="AE436" s="1" t="s">
        <v>1480</v>
      </c>
      <c r="AF436" s="1" t="s">
        <v>1450</v>
      </c>
      <c r="AG436" s="1" t="s">
        <v>1451</v>
      </c>
    </row>
    <row r="437" spans="1:33">
      <c r="A437" s="70">
        <v>45169</v>
      </c>
      <c r="B437" s="70">
        <v>45169</v>
      </c>
      <c r="C437" s="71">
        <v>990100</v>
      </c>
      <c r="D437" s="1" t="s">
        <v>2951</v>
      </c>
      <c r="E437" s="71">
        <v>1287101</v>
      </c>
      <c r="G437" s="1" t="s">
        <v>2952</v>
      </c>
      <c r="H437" s="72" t="s">
        <v>2953</v>
      </c>
      <c r="I437" s="1" t="s">
        <v>2954</v>
      </c>
      <c r="J437" s="73">
        <v>0.75</v>
      </c>
      <c r="K437" s="73">
        <v>0.75</v>
      </c>
      <c r="L437" s="73">
        <v>0.75</v>
      </c>
      <c r="M437" s="1">
        <v>1</v>
      </c>
      <c r="N437" s="1" t="s">
        <v>1322</v>
      </c>
      <c r="O437" s="1" t="s">
        <v>1484</v>
      </c>
      <c r="P437" s="1">
        <v>40101010</v>
      </c>
      <c r="Q437" s="73">
        <v>1944777165</v>
      </c>
      <c r="R437" s="74">
        <v>91.36</v>
      </c>
      <c r="S437" s="1" t="s">
        <v>1613</v>
      </c>
      <c r="T437" s="75">
        <v>10.9499</v>
      </c>
      <c r="U437" s="76">
        <v>12169620850.0352</v>
      </c>
      <c r="V437" s="77">
        <v>12169620850.0352</v>
      </c>
      <c r="W437" s="77">
        <v>16581575038.676201</v>
      </c>
      <c r="X437" s="76">
        <v>2.1289179823999999E-2</v>
      </c>
      <c r="Y437" s="71">
        <v>1</v>
      </c>
      <c r="Z437" s="71">
        <v>0</v>
      </c>
      <c r="AA437" s="71">
        <v>0</v>
      </c>
      <c r="AB437" s="71">
        <v>0</v>
      </c>
      <c r="AC437" s="73">
        <v>1</v>
      </c>
      <c r="AD437" s="73">
        <v>0</v>
      </c>
      <c r="AE437" s="1" t="s">
        <v>1614</v>
      </c>
      <c r="AF437" s="1" t="s">
        <v>1450</v>
      </c>
      <c r="AG437" s="1" t="s">
        <v>1585</v>
      </c>
    </row>
    <row r="438" spans="1:33">
      <c r="A438" s="70">
        <v>45169</v>
      </c>
      <c r="B438" s="70">
        <v>45169</v>
      </c>
      <c r="C438" s="71">
        <v>990100</v>
      </c>
      <c r="D438" s="1" t="s">
        <v>2955</v>
      </c>
      <c r="E438" s="71">
        <v>1287301</v>
      </c>
      <c r="G438" s="1" t="s">
        <v>2956</v>
      </c>
      <c r="H438" s="72">
        <v>6867748</v>
      </c>
      <c r="I438" s="1" t="s">
        <v>2957</v>
      </c>
      <c r="J438" s="73">
        <v>0.5</v>
      </c>
      <c r="K438" s="73">
        <v>0.5</v>
      </c>
      <c r="L438" s="73">
        <v>0.5</v>
      </c>
      <c r="M438" s="1">
        <v>1</v>
      </c>
      <c r="N438" s="1" t="s">
        <v>1091</v>
      </c>
      <c r="O438" s="1" t="s">
        <v>1564</v>
      </c>
      <c r="P438" s="1">
        <v>60201010</v>
      </c>
      <c r="Q438" s="73">
        <v>865823000</v>
      </c>
      <c r="R438" s="74">
        <v>64.7</v>
      </c>
      <c r="S438" s="1" t="s">
        <v>1565</v>
      </c>
      <c r="T438" s="75">
        <v>7.8417500000000002</v>
      </c>
      <c r="U438" s="76">
        <v>3571826958.26824</v>
      </c>
      <c r="V438" s="77">
        <v>3571826958.26824</v>
      </c>
      <c r="W438" s="77">
        <v>11015868046.035601</v>
      </c>
      <c r="X438" s="76">
        <v>6.2484499189999999E-3</v>
      </c>
      <c r="Y438" s="71">
        <v>0</v>
      </c>
      <c r="Z438" s="71">
        <v>1</v>
      </c>
      <c r="AA438" s="71">
        <v>0</v>
      </c>
      <c r="AB438" s="71">
        <v>0</v>
      </c>
      <c r="AC438" s="73">
        <v>1</v>
      </c>
      <c r="AD438" s="73">
        <v>0</v>
      </c>
      <c r="AE438" s="1" t="s">
        <v>1566</v>
      </c>
      <c r="AF438" s="1" t="s">
        <v>1450</v>
      </c>
      <c r="AG438" s="1" t="s">
        <v>1585</v>
      </c>
    </row>
    <row r="439" spans="1:33">
      <c r="A439" s="70">
        <v>45169</v>
      </c>
      <c r="B439" s="70">
        <v>45169</v>
      </c>
      <c r="C439" s="71">
        <v>990100</v>
      </c>
      <c r="D439" s="1" t="s">
        <v>2958</v>
      </c>
      <c r="E439" s="71">
        <v>1287901</v>
      </c>
      <c r="F439" s="1">
        <v>871829107</v>
      </c>
      <c r="G439" s="1" t="s">
        <v>2959</v>
      </c>
      <c r="H439" s="72">
        <v>2868165</v>
      </c>
      <c r="I439" s="1" t="s">
        <v>2960</v>
      </c>
      <c r="J439" s="73">
        <v>1</v>
      </c>
      <c r="K439" s="73">
        <v>1</v>
      </c>
      <c r="L439" s="73">
        <v>1</v>
      </c>
      <c r="M439" s="1">
        <v>1</v>
      </c>
      <c r="N439" s="1" t="s">
        <v>1375</v>
      </c>
      <c r="O439" s="1" t="s">
        <v>1499</v>
      </c>
      <c r="P439" s="1">
        <v>30101020</v>
      </c>
      <c r="Q439" s="73">
        <v>507604019</v>
      </c>
      <c r="R439" s="74">
        <v>69.650000000000006</v>
      </c>
      <c r="S439" s="1" t="s">
        <v>1448</v>
      </c>
      <c r="T439" s="75">
        <v>1</v>
      </c>
      <c r="U439" s="76">
        <v>35354619923.349998</v>
      </c>
      <c r="V439" s="77">
        <v>35354619923.349998</v>
      </c>
      <c r="W439" s="77">
        <v>35354619923.349998</v>
      </c>
      <c r="X439" s="76">
        <v>6.1848341080700003E-2</v>
      </c>
      <c r="Y439" s="71">
        <v>1</v>
      </c>
      <c r="Z439" s="71">
        <v>0</v>
      </c>
      <c r="AA439" s="71">
        <v>0</v>
      </c>
      <c r="AB439" s="71">
        <v>0</v>
      </c>
      <c r="AC439" s="73">
        <v>0</v>
      </c>
      <c r="AD439" s="73">
        <v>1</v>
      </c>
      <c r="AE439" s="1" t="s">
        <v>1449</v>
      </c>
      <c r="AF439" s="1" t="s">
        <v>1450</v>
      </c>
      <c r="AG439" s="1" t="s">
        <v>1451</v>
      </c>
    </row>
    <row r="440" spans="1:33">
      <c r="A440" s="70">
        <v>45169</v>
      </c>
      <c r="B440" s="70">
        <v>45169</v>
      </c>
      <c r="C440" s="71">
        <v>990100</v>
      </c>
      <c r="D440" s="1" t="s">
        <v>2961</v>
      </c>
      <c r="E440" s="71">
        <v>1288801</v>
      </c>
      <c r="G440" s="1" t="s">
        <v>2962</v>
      </c>
      <c r="H440" s="72">
        <v>6870100</v>
      </c>
      <c r="I440" s="1" t="s">
        <v>2963</v>
      </c>
      <c r="J440" s="73">
        <v>0.9</v>
      </c>
      <c r="K440" s="73">
        <v>0.9</v>
      </c>
      <c r="L440" s="73">
        <v>0.9</v>
      </c>
      <c r="M440" s="1">
        <v>1</v>
      </c>
      <c r="N440" s="1" t="s">
        <v>1115</v>
      </c>
      <c r="O440" s="1" t="s">
        <v>1467</v>
      </c>
      <c r="P440" s="1">
        <v>20103010</v>
      </c>
      <c r="Q440" s="73">
        <v>188771572</v>
      </c>
      <c r="R440" s="74">
        <v>4903</v>
      </c>
      <c r="S440" s="1" t="s">
        <v>1479</v>
      </c>
      <c r="T440" s="75">
        <v>145.58500000000001</v>
      </c>
      <c r="U440" s="76">
        <v>5721690529.6864405</v>
      </c>
      <c r="V440" s="77">
        <v>5721690529.6864405</v>
      </c>
      <c r="W440" s="77">
        <v>6357433921.8738203</v>
      </c>
      <c r="X440" s="76">
        <v>1.00093585564E-2</v>
      </c>
      <c r="Y440" s="71">
        <v>0</v>
      </c>
      <c r="Z440" s="71">
        <v>1</v>
      </c>
      <c r="AA440" s="71">
        <v>0</v>
      </c>
      <c r="AB440" s="71">
        <v>0</v>
      </c>
      <c r="AC440" s="73">
        <v>1</v>
      </c>
      <c r="AD440" s="73">
        <v>0</v>
      </c>
      <c r="AE440" s="1" t="s">
        <v>1480</v>
      </c>
      <c r="AF440" s="1" t="s">
        <v>1450</v>
      </c>
      <c r="AG440" s="1" t="s">
        <v>1451</v>
      </c>
    </row>
    <row r="441" spans="1:33">
      <c r="A441" s="70">
        <v>45169</v>
      </c>
      <c r="B441" s="70">
        <v>45169</v>
      </c>
      <c r="C441" s="71">
        <v>990100</v>
      </c>
      <c r="D441" s="1" t="s">
        <v>2964</v>
      </c>
      <c r="E441" s="71">
        <v>1288901</v>
      </c>
      <c r="G441" s="1" t="s">
        <v>2965</v>
      </c>
      <c r="H441" s="72" t="s">
        <v>2966</v>
      </c>
      <c r="I441" s="1" t="s">
        <v>2967</v>
      </c>
      <c r="J441" s="73">
        <v>0.8</v>
      </c>
      <c r="K441" s="73">
        <v>0.8</v>
      </c>
      <c r="L441" s="73">
        <v>0.8</v>
      </c>
      <c r="M441" s="1">
        <v>1</v>
      </c>
      <c r="N441" s="1" t="s">
        <v>1115</v>
      </c>
      <c r="O441" s="1" t="s">
        <v>1484</v>
      </c>
      <c r="P441" s="1">
        <v>40301040</v>
      </c>
      <c r="Q441" s="73">
        <v>535967347</v>
      </c>
      <c r="R441" s="74">
        <v>5240</v>
      </c>
      <c r="S441" s="1" t="s">
        <v>1479</v>
      </c>
      <c r="T441" s="75">
        <v>145.58500000000001</v>
      </c>
      <c r="U441" s="76">
        <v>15432737703.9118</v>
      </c>
      <c r="V441" s="77">
        <v>15432737703.9118</v>
      </c>
      <c r="W441" s="77">
        <v>19290922129.889801</v>
      </c>
      <c r="X441" s="76">
        <v>2.6997581288900001E-2</v>
      </c>
      <c r="Y441" s="71">
        <v>1</v>
      </c>
      <c r="Z441" s="71">
        <v>0</v>
      </c>
      <c r="AA441" s="71">
        <v>0</v>
      </c>
      <c r="AB441" s="71">
        <v>0</v>
      </c>
      <c r="AC441" s="73">
        <v>1</v>
      </c>
      <c r="AD441" s="73">
        <v>0</v>
      </c>
      <c r="AE441" s="1" t="s">
        <v>1480</v>
      </c>
      <c r="AF441" s="1" t="s">
        <v>1450</v>
      </c>
      <c r="AG441" s="1" t="s">
        <v>1451</v>
      </c>
    </row>
    <row r="442" spans="1:33">
      <c r="A442" s="70">
        <v>45169</v>
      </c>
      <c r="B442" s="70">
        <v>45169</v>
      </c>
      <c r="C442" s="71">
        <v>990100</v>
      </c>
      <c r="D442" s="1" t="s">
        <v>2968</v>
      </c>
      <c r="E442" s="71">
        <v>1289801</v>
      </c>
      <c r="G442" s="1" t="s">
        <v>2969</v>
      </c>
      <c r="H442" s="72">
        <v>6870445</v>
      </c>
      <c r="I442" s="1" t="s">
        <v>2970</v>
      </c>
      <c r="J442" s="73">
        <v>1</v>
      </c>
      <c r="K442" s="73">
        <v>1</v>
      </c>
      <c r="L442" s="73">
        <v>1</v>
      </c>
      <c r="M442" s="1">
        <v>1</v>
      </c>
      <c r="N442" s="1" t="s">
        <v>1115</v>
      </c>
      <c r="O442" s="1" t="s">
        <v>1447</v>
      </c>
      <c r="P442" s="1">
        <v>35202010</v>
      </c>
      <c r="Q442" s="73">
        <v>1582295625</v>
      </c>
      <c r="R442" s="74">
        <v>4508</v>
      </c>
      <c r="S442" s="1" t="s">
        <v>1479</v>
      </c>
      <c r="T442" s="75">
        <v>145.58500000000001</v>
      </c>
      <c r="U442" s="76">
        <v>48995354449.290802</v>
      </c>
      <c r="V442" s="77">
        <v>48995354449.290802</v>
      </c>
      <c r="W442" s="77">
        <v>48995354449.290802</v>
      </c>
      <c r="X442" s="76">
        <v>8.5711044268600003E-2</v>
      </c>
      <c r="Y442" s="71">
        <v>1</v>
      </c>
      <c r="Z442" s="71">
        <v>0</v>
      </c>
      <c r="AA442" s="71">
        <v>0</v>
      </c>
      <c r="AB442" s="71">
        <v>0</v>
      </c>
      <c r="AC442" s="73">
        <v>1</v>
      </c>
      <c r="AD442" s="73">
        <v>0</v>
      </c>
      <c r="AE442" s="1" t="s">
        <v>1480</v>
      </c>
      <c r="AF442" s="1" t="s">
        <v>1450</v>
      </c>
      <c r="AG442" s="1" t="s">
        <v>1451</v>
      </c>
    </row>
    <row r="443" spans="1:33">
      <c r="A443" s="70">
        <v>45169</v>
      </c>
      <c r="B443" s="70">
        <v>45169</v>
      </c>
      <c r="C443" s="71">
        <v>990100</v>
      </c>
      <c r="D443" s="1" t="s">
        <v>2971</v>
      </c>
      <c r="E443" s="71">
        <v>1291201</v>
      </c>
      <c r="G443" s="1" t="s">
        <v>2972</v>
      </c>
      <c r="H443" s="72">
        <v>878230</v>
      </c>
      <c r="I443" s="1" t="s">
        <v>2973</v>
      </c>
      <c r="J443" s="73">
        <v>1</v>
      </c>
      <c r="K443" s="73">
        <v>1</v>
      </c>
      <c r="L443" s="73">
        <v>1</v>
      </c>
      <c r="M443" s="1">
        <v>1</v>
      </c>
      <c r="N443" s="1" t="s">
        <v>1369</v>
      </c>
      <c r="O443" s="1" t="s">
        <v>1455</v>
      </c>
      <c r="P443" s="1">
        <v>25201030</v>
      </c>
      <c r="Q443" s="73">
        <v>3531985103</v>
      </c>
      <c r="R443" s="74">
        <v>1.143</v>
      </c>
      <c r="S443" s="1" t="s">
        <v>1669</v>
      </c>
      <c r="T443" s="75">
        <v>0.78917255257862096</v>
      </c>
      <c r="U443" s="76">
        <v>5115559277.2935495</v>
      </c>
      <c r="V443" s="77">
        <v>5115559277.2935495</v>
      </c>
      <c r="W443" s="77">
        <v>5115559277.2935495</v>
      </c>
      <c r="X443" s="76">
        <v>8.9490102195000001E-3</v>
      </c>
      <c r="Y443" s="71">
        <v>0</v>
      </c>
      <c r="Z443" s="71">
        <v>1</v>
      </c>
      <c r="AA443" s="71">
        <v>0</v>
      </c>
      <c r="AB443" s="71">
        <v>0</v>
      </c>
      <c r="AC443" s="73">
        <v>1</v>
      </c>
      <c r="AD443" s="73">
        <v>0</v>
      </c>
      <c r="AE443" s="1" t="s">
        <v>1670</v>
      </c>
      <c r="AF443" s="1" t="s">
        <v>1450</v>
      </c>
      <c r="AG443" s="1" t="s">
        <v>1451</v>
      </c>
    </row>
    <row r="444" spans="1:33">
      <c r="A444" s="70">
        <v>45169</v>
      </c>
      <c r="B444" s="70">
        <v>45169</v>
      </c>
      <c r="C444" s="71">
        <v>990100</v>
      </c>
      <c r="D444" s="1" t="s">
        <v>2974</v>
      </c>
      <c r="E444" s="71">
        <v>1291401</v>
      </c>
      <c r="G444" s="1" t="s">
        <v>2975</v>
      </c>
      <c r="H444" s="72">
        <v>6869302</v>
      </c>
      <c r="I444" s="1" t="s">
        <v>2976</v>
      </c>
      <c r="J444" s="73">
        <v>1</v>
      </c>
      <c r="K444" s="73">
        <v>1</v>
      </c>
      <c r="L444" s="73">
        <v>1</v>
      </c>
      <c r="M444" s="1">
        <v>1</v>
      </c>
      <c r="N444" s="1" t="s">
        <v>1115</v>
      </c>
      <c r="O444" s="1" t="s">
        <v>1474</v>
      </c>
      <c r="P444" s="1">
        <v>45203015</v>
      </c>
      <c r="Q444" s="73">
        <v>388771977</v>
      </c>
      <c r="R444" s="74">
        <v>5314</v>
      </c>
      <c r="S444" s="1" t="s">
        <v>1479</v>
      </c>
      <c r="T444" s="75">
        <v>145.58500000000001</v>
      </c>
      <c r="U444" s="76">
        <v>14190571046.316601</v>
      </c>
      <c r="V444" s="77">
        <v>14190571046.316601</v>
      </c>
      <c r="W444" s="77">
        <v>14190571046.316601</v>
      </c>
      <c r="X444" s="76">
        <v>2.48245711623E-2</v>
      </c>
      <c r="Y444" s="71">
        <v>0</v>
      </c>
      <c r="Z444" s="71">
        <v>1</v>
      </c>
      <c r="AA444" s="71">
        <v>0</v>
      </c>
      <c r="AB444" s="71">
        <v>0</v>
      </c>
      <c r="AC444" s="73">
        <v>0</v>
      </c>
      <c r="AD444" s="73">
        <v>1</v>
      </c>
      <c r="AE444" s="1" t="s">
        <v>1480</v>
      </c>
      <c r="AF444" s="1" t="s">
        <v>1450</v>
      </c>
      <c r="AG444" s="1" t="s">
        <v>1451</v>
      </c>
    </row>
    <row r="445" spans="1:33">
      <c r="A445" s="70">
        <v>45169</v>
      </c>
      <c r="B445" s="70">
        <v>45169</v>
      </c>
      <c r="C445" s="71">
        <v>990100</v>
      </c>
      <c r="D445" s="1" t="s">
        <v>2977</v>
      </c>
      <c r="E445" s="71">
        <v>1291601</v>
      </c>
      <c r="F445" s="1">
        <v>878742204</v>
      </c>
      <c r="G445" s="1" t="s">
        <v>2978</v>
      </c>
      <c r="H445" s="72">
        <v>2879327</v>
      </c>
      <c r="I445" s="1" t="s">
        <v>2979</v>
      </c>
      <c r="J445" s="73">
        <v>0.9</v>
      </c>
      <c r="K445" s="73">
        <v>0.9</v>
      </c>
      <c r="L445" s="73">
        <v>0.9</v>
      </c>
      <c r="M445" s="1">
        <v>1</v>
      </c>
      <c r="N445" s="1" t="s">
        <v>963</v>
      </c>
      <c r="O445" s="1" t="s">
        <v>1462</v>
      </c>
      <c r="P445" s="1">
        <v>15104020</v>
      </c>
      <c r="Q445" s="73">
        <v>506276448</v>
      </c>
      <c r="R445" s="74">
        <v>55.88</v>
      </c>
      <c r="S445" s="1" t="s">
        <v>1493</v>
      </c>
      <c r="T445" s="75">
        <v>1.3529500000000001</v>
      </c>
      <c r="U445" s="76">
        <v>18819361486.245602</v>
      </c>
      <c r="V445" s="77">
        <v>18819361486.245602</v>
      </c>
      <c r="W445" s="77">
        <v>21232426519.867699</v>
      </c>
      <c r="X445" s="76">
        <v>3.2922042172899998E-2</v>
      </c>
      <c r="Y445" s="71">
        <v>1</v>
      </c>
      <c r="Z445" s="71">
        <v>0</v>
      </c>
      <c r="AA445" s="71">
        <v>0</v>
      </c>
      <c r="AB445" s="71">
        <v>0</v>
      </c>
      <c r="AC445" s="73">
        <v>0</v>
      </c>
      <c r="AD445" s="73">
        <v>1</v>
      </c>
      <c r="AE445" s="1" t="s">
        <v>1494</v>
      </c>
      <c r="AF445" s="1" t="s">
        <v>1450</v>
      </c>
      <c r="AG445" s="1" t="s">
        <v>1619</v>
      </c>
    </row>
    <row r="446" spans="1:33">
      <c r="A446" s="70">
        <v>45169</v>
      </c>
      <c r="B446" s="70">
        <v>45169</v>
      </c>
      <c r="C446" s="71">
        <v>990100</v>
      </c>
      <c r="D446" s="1" t="s">
        <v>2980</v>
      </c>
      <c r="E446" s="71">
        <v>1292601</v>
      </c>
      <c r="F446" s="1">
        <v>879382109</v>
      </c>
      <c r="G446" s="1" t="s">
        <v>2981</v>
      </c>
      <c r="H446" s="72">
        <v>5732524</v>
      </c>
      <c r="I446" s="1" t="s">
        <v>2982</v>
      </c>
      <c r="J446" s="73">
        <v>0.9</v>
      </c>
      <c r="K446" s="73">
        <v>0.9</v>
      </c>
      <c r="L446" s="73">
        <v>0.9</v>
      </c>
      <c r="M446" s="1">
        <v>1</v>
      </c>
      <c r="N446" s="1" t="s">
        <v>1311</v>
      </c>
      <c r="O446" s="1" t="s">
        <v>1692</v>
      </c>
      <c r="P446" s="1">
        <v>50101020</v>
      </c>
      <c r="Q446" s="73">
        <v>5775237554</v>
      </c>
      <c r="R446" s="74">
        <v>3.8239999999999998</v>
      </c>
      <c r="S446" s="1" t="s">
        <v>1456</v>
      </c>
      <c r="T446" s="75">
        <v>0.92136177270005104</v>
      </c>
      <c r="U446" s="76">
        <v>21572479079.0914</v>
      </c>
      <c r="V446" s="77">
        <v>21572479079.0914</v>
      </c>
      <c r="W446" s="77">
        <v>23969421198.990398</v>
      </c>
      <c r="X446" s="76">
        <v>3.77382658032E-2</v>
      </c>
      <c r="Y446" s="71">
        <v>1</v>
      </c>
      <c r="Z446" s="71">
        <v>0</v>
      </c>
      <c r="AA446" s="71">
        <v>0</v>
      </c>
      <c r="AB446" s="71">
        <v>0</v>
      </c>
      <c r="AC446" s="73">
        <v>1</v>
      </c>
      <c r="AD446" s="73">
        <v>0</v>
      </c>
      <c r="AE446" s="1" t="s">
        <v>1647</v>
      </c>
      <c r="AF446" s="1" t="s">
        <v>1450</v>
      </c>
      <c r="AG446" s="1" t="s">
        <v>1451</v>
      </c>
    </row>
    <row r="447" spans="1:33">
      <c r="A447" s="70">
        <v>45169</v>
      </c>
      <c r="B447" s="70">
        <v>45169</v>
      </c>
      <c r="C447" s="71">
        <v>990100</v>
      </c>
      <c r="D447" s="1" t="s">
        <v>2983</v>
      </c>
      <c r="E447" s="71">
        <v>1293701</v>
      </c>
      <c r="F447" s="1">
        <v>880770102</v>
      </c>
      <c r="G447" s="1" t="s">
        <v>2984</v>
      </c>
      <c r="H447" s="72">
        <v>2884183</v>
      </c>
      <c r="I447" s="1" t="s">
        <v>2985</v>
      </c>
      <c r="J447" s="73">
        <v>1</v>
      </c>
      <c r="K447" s="73">
        <v>1</v>
      </c>
      <c r="L447" s="73">
        <v>1</v>
      </c>
      <c r="M447" s="1">
        <v>1</v>
      </c>
      <c r="N447" s="1" t="s">
        <v>1375</v>
      </c>
      <c r="O447" s="1" t="s">
        <v>1474</v>
      </c>
      <c r="P447" s="1">
        <v>45301010</v>
      </c>
      <c r="Q447" s="73">
        <v>156047868</v>
      </c>
      <c r="R447" s="74">
        <v>107.87</v>
      </c>
      <c r="S447" s="1" t="s">
        <v>1448</v>
      </c>
      <c r="T447" s="75">
        <v>1</v>
      </c>
      <c r="U447" s="76">
        <v>16832883521.16</v>
      </c>
      <c r="V447" s="77">
        <v>16832883521.16</v>
      </c>
      <c r="W447" s="77">
        <v>16832883521.16</v>
      </c>
      <c r="X447" s="76">
        <v>2.94469555505E-2</v>
      </c>
      <c r="Y447" s="71">
        <v>0</v>
      </c>
      <c r="Z447" s="71">
        <v>1</v>
      </c>
      <c r="AA447" s="71">
        <v>0</v>
      </c>
      <c r="AB447" s="71">
        <v>0</v>
      </c>
      <c r="AC447" s="73">
        <v>0</v>
      </c>
      <c r="AD447" s="73">
        <v>1</v>
      </c>
      <c r="AE447" s="1" t="s">
        <v>1475</v>
      </c>
      <c r="AF447" s="1" t="s">
        <v>1450</v>
      </c>
      <c r="AG447" s="1" t="s">
        <v>1451</v>
      </c>
    </row>
    <row r="448" spans="1:33">
      <c r="A448" s="70">
        <v>45169</v>
      </c>
      <c r="B448" s="70">
        <v>45169</v>
      </c>
      <c r="C448" s="71">
        <v>990100</v>
      </c>
      <c r="D448" s="1" t="s">
        <v>2986</v>
      </c>
      <c r="E448" s="71">
        <v>1293801</v>
      </c>
      <c r="G448" s="1" t="s">
        <v>2987</v>
      </c>
      <c r="H448" s="72">
        <v>6885074</v>
      </c>
      <c r="I448" s="1" t="s">
        <v>2988</v>
      </c>
      <c r="J448" s="73">
        <v>0.9</v>
      </c>
      <c r="K448" s="73">
        <v>0.9</v>
      </c>
      <c r="L448" s="73">
        <v>0.9</v>
      </c>
      <c r="M448" s="1">
        <v>1</v>
      </c>
      <c r="N448" s="1" t="s">
        <v>1115</v>
      </c>
      <c r="O448" s="1" t="s">
        <v>1447</v>
      </c>
      <c r="P448" s="1">
        <v>35101010</v>
      </c>
      <c r="Q448" s="73">
        <v>747682540</v>
      </c>
      <c r="R448" s="74">
        <v>4413</v>
      </c>
      <c r="S448" s="1" t="s">
        <v>1479</v>
      </c>
      <c r="T448" s="75">
        <v>145.58500000000001</v>
      </c>
      <c r="U448" s="76">
        <v>20397504853.645599</v>
      </c>
      <c r="V448" s="77">
        <v>20397504853.645599</v>
      </c>
      <c r="W448" s="77">
        <v>22663894281.828499</v>
      </c>
      <c r="X448" s="76">
        <v>3.5682800157899999E-2</v>
      </c>
      <c r="Y448" s="71">
        <v>1</v>
      </c>
      <c r="Z448" s="71">
        <v>0</v>
      </c>
      <c r="AA448" s="71">
        <v>0</v>
      </c>
      <c r="AB448" s="71">
        <v>0</v>
      </c>
      <c r="AC448" s="73">
        <v>0</v>
      </c>
      <c r="AD448" s="73">
        <v>1</v>
      </c>
      <c r="AE448" s="1" t="s">
        <v>1480</v>
      </c>
      <c r="AF448" s="1" t="s">
        <v>1450</v>
      </c>
      <c r="AG448" s="1" t="s">
        <v>1451</v>
      </c>
    </row>
    <row r="449" spans="1:33">
      <c r="A449" s="70">
        <v>45169</v>
      </c>
      <c r="B449" s="70">
        <v>45169</v>
      </c>
      <c r="C449" s="71">
        <v>990100</v>
      </c>
      <c r="D449" s="1" t="s">
        <v>2989</v>
      </c>
      <c r="E449" s="71">
        <v>1293901</v>
      </c>
      <c r="G449" s="1" t="s">
        <v>2990</v>
      </c>
      <c r="H449" s="72" t="s">
        <v>2991</v>
      </c>
      <c r="I449" s="1" t="s">
        <v>2992</v>
      </c>
      <c r="J449" s="73">
        <v>1</v>
      </c>
      <c r="K449" s="73">
        <v>1</v>
      </c>
      <c r="L449" s="73">
        <v>1</v>
      </c>
      <c r="M449" s="1">
        <v>1</v>
      </c>
      <c r="N449" s="1" t="s">
        <v>1369</v>
      </c>
      <c r="O449" s="1" t="s">
        <v>1499</v>
      </c>
      <c r="P449" s="1">
        <v>30101030</v>
      </c>
      <c r="Q449" s="73">
        <v>7318341195</v>
      </c>
      <c r="R449" s="74">
        <v>2.657</v>
      </c>
      <c r="S449" s="1" t="s">
        <v>1669</v>
      </c>
      <c r="T449" s="75">
        <v>0.78917255257862096</v>
      </c>
      <c r="U449" s="76">
        <v>24639519572.214001</v>
      </c>
      <c r="V449" s="77">
        <v>24639519572.214001</v>
      </c>
      <c r="W449" s="77">
        <v>24639519572.214001</v>
      </c>
      <c r="X449" s="76">
        <v>4.3103657000699999E-2</v>
      </c>
      <c r="Y449" s="71">
        <v>1</v>
      </c>
      <c r="Z449" s="71">
        <v>0</v>
      </c>
      <c r="AA449" s="71">
        <v>0</v>
      </c>
      <c r="AB449" s="71">
        <v>0</v>
      </c>
      <c r="AC449" s="73">
        <v>1</v>
      </c>
      <c r="AD449" s="73">
        <v>0</v>
      </c>
      <c r="AE449" s="1" t="s">
        <v>1670</v>
      </c>
      <c r="AF449" s="1" t="s">
        <v>1450</v>
      </c>
      <c r="AG449" s="1" t="s">
        <v>1451</v>
      </c>
    </row>
    <row r="450" spans="1:33">
      <c r="A450" s="70">
        <v>45169</v>
      </c>
      <c r="B450" s="70">
        <v>45169</v>
      </c>
      <c r="C450" s="71">
        <v>990100</v>
      </c>
      <c r="D450" s="1" t="s">
        <v>2993</v>
      </c>
      <c r="E450" s="71">
        <v>1294601</v>
      </c>
      <c r="F450" s="1">
        <v>882508104</v>
      </c>
      <c r="G450" s="1" t="s">
        <v>2994</v>
      </c>
      <c r="H450" s="72">
        <v>2885409</v>
      </c>
      <c r="I450" s="1" t="s">
        <v>2995</v>
      </c>
      <c r="J450" s="73">
        <v>1</v>
      </c>
      <c r="K450" s="73">
        <v>1</v>
      </c>
      <c r="L450" s="73">
        <v>1</v>
      </c>
      <c r="M450" s="1">
        <v>1</v>
      </c>
      <c r="N450" s="1" t="s">
        <v>1375</v>
      </c>
      <c r="O450" s="1" t="s">
        <v>1474</v>
      </c>
      <c r="P450" s="1">
        <v>45301020</v>
      </c>
      <c r="Q450" s="73">
        <v>907341995</v>
      </c>
      <c r="R450" s="74">
        <v>168.06</v>
      </c>
      <c r="S450" s="1" t="s">
        <v>1448</v>
      </c>
      <c r="T450" s="75">
        <v>1</v>
      </c>
      <c r="U450" s="76">
        <v>152487895679.70001</v>
      </c>
      <c r="V450" s="77">
        <v>152487895679.70001</v>
      </c>
      <c r="W450" s="77">
        <v>152487895679.70001</v>
      </c>
      <c r="X450" s="76">
        <v>0.26675787784229998</v>
      </c>
      <c r="Y450" s="71">
        <v>1</v>
      </c>
      <c r="Z450" s="71">
        <v>0</v>
      </c>
      <c r="AA450" s="71">
        <v>0</v>
      </c>
      <c r="AB450" s="71">
        <v>0</v>
      </c>
      <c r="AC450" s="73">
        <v>1</v>
      </c>
      <c r="AD450" s="73">
        <v>0</v>
      </c>
      <c r="AE450" s="1" t="s">
        <v>1475</v>
      </c>
      <c r="AF450" s="1" t="s">
        <v>1450</v>
      </c>
      <c r="AG450" s="1" t="s">
        <v>1451</v>
      </c>
    </row>
    <row r="451" spans="1:33">
      <c r="A451" s="70">
        <v>45169</v>
      </c>
      <c r="B451" s="70">
        <v>45169</v>
      </c>
      <c r="C451" s="71">
        <v>990100</v>
      </c>
      <c r="D451" s="1" t="s">
        <v>2996</v>
      </c>
      <c r="E451" s="71">
        <v>1294801</v>
      </c>
      <c r="F451" s="1">
        <v>883203101</v>
      </c>
      <c r="G451" s="1" t="s">
        <v>2997</v>
      </c>
      <c r="H451" s="72">
        <v>2885937</v>
      </c>
      <c r="I451" s="1" t="s">
        <v>2998</v>
      </c>
      <c r="J451" s="73">
        <v>1</v>
      </c>
      <c r="K451" s="73">
        <v>1</v>
      </c>
      <c r="L451" s="73">
        <v>1</v>
      </c>
      <c r="M451" s="1">
        <v>1</v>
      </c>
      <c r="N451" s="1" t="s">
        <v>1375</v>
      </c>
      <c r="O451" s="1" t="s">
        <v>1467</v>
      </c>
      <c r="P451" s="1">
        <v>20101010</v>
      </c>
      <c r="Q451" s="73">
        <v>205216698</v>
      </c>
      <c r="R451" s="74">
        <v>77.709999999999994</v>
      </c>
      <c r="S451" s="1" t="s">
        <v>1448</v>
      </c>
      <c r="T451" s="75">
        <v>1</v>
      </c>
      <c r="U451" s="76">
        <v>15947389601.58</v>
      </c>
      <c r="V451" s="77">
        <v>15947389601.58</v>
      </c>
      <c r="W451" s="77">
        <v>15947389601.58</v>
      </c>
      <c r="X451" s="76">
        <v>2.7897898310400002E-2</v>
      </c>
      <c r="Y451" s="71">
        <v>0</v>
      </c>
      <c r="Z451" s="71">
        <v>1</v>
      </c>
      <c r="AA451" s="71">
        <v>0</v>
      </c>
      <c r="AB451" s="71">
        <v>0</v>
      </c>
      <c r="AC451" s="73">
        <v>1</v>
      </c>
      <c r="AD451" s="73">
        <v>0</v>
      </c>
      <c r="AE451" s="1" t="s">
        <v>1449</v>
      </c>
      <c r="AF451" s="1" t="s">
        <v>1450</v>
      </c>
      <c r="AG451" s="1" t="s">
        <v>1451</v>
      </c>
    </row>
    <row r="452" spans="1:33">
      <c r="A452" s="70">
        <v>45169</v>
      </c>
      <c r="B452" s="70">
        <v>45169</v>
      </c>
      <c r="C452" s="71">
        <v>990100</v>
      </c>
      <c r="D452" s="1" t="s">
        <v>2999</v>
      </c>
      <c r="E452" s="71">
        <v>1295101</v>
      </c>
      <c r="F452" s="1">
        <v>883556102</v>
      </c>
      <c r="G452" s="1" t="s">
        <v>3000</v>
      </c>
      <c r="H452" s="72">
        <v>2886907</v>
      </c>
      <c r="I452" s="1" t="s">
        <v>3001</v>
      </c>
      <c r="J452" s="73">
        <v>1</v>
      </c>
      <c r="K452" s="73">
        <v>1</v>
      </c>
      <c r="L452" s="73">
        <v>1</v>
      </c>
      <c r="M452" s="1">
        <v>1</v>
      </c>
      <c r="N452" s="1" t="s">
        <v>1375</v>
      </c>
      <c r="O452" s="1" t="s">
        <v>1447</v>
      </c>
      <c r="P452" s="1">
        <v>35203010</v>
      </c>
      <c r="Q452" s="73">
        <v>385698254</v>
      </c>
      <c r="R452" s="74">
        <v>557.1</v>
      </c>
      <c r="S452" s="1" t="s">
        <v>1448</v>
      </c>
      <c r="T452" s="75">
        <v>1</v>
      </c>
      <c r="U452" s="76">
        <v>214872497303.39999</v>
      </c>
      <c r="V452" s="77">
        <v>214872497303.39999</v>
      </c>
      <c r="W452" s="77">
        <v>214872497303.39999</v>
      </c>
      <c r="X452" s="76">
        <v>0.37589168065989997</v>
      </c>
      <c r="Y452" s="71">
        <v>1</v>
      </c>
      <c r="Z452" s="71">
        <v>0</v>
      </c>
      <c r="AA452" s="71">
        <v>0</v>
      </c>
      <c r="AB452" s="71">
        <v>0</v>
      </c>
      <c r="AC452" s="73">
        <v>0</v>
      </c>
      <c r="AD452" s="73">
        <v>1</v>
      </c>
      <c r="AE452" s="1" t="s">
        <v>1449</v>
      </c>
      <c r="AF452" s="1" t="s">
        <v>1450</v>
      </c>
      <c r="AG452" s="1" t="s">
        <v>1451</v>
      </c>
    </row>
    <row r="453" spans="1:33">
      <c r="A453" s="70">
        <v>45169</v>
      </c>
      <c r="B453" s="70">
        <v>45169</v>
      </c>
      <c r="C453" s="71">
        <v>990100</v>
      </c>
      <c r="D453" s="1" t="s">
        <v>3002</v>
      </c>
      <c r="E453" s="71">
        <v>1295401</v>
      </c>
      <c r="F453" s="1">
        <v>884903808</v>
      </c>
      <c r="G453" s="1" t="s">
        <v>3003</v>
      </c>
      <c r="H453" s="72" t="s">
        <v>3004</v>
      </c>
      <c r="I453" s="1" t="s">
        <v>3005</v>
      </c>
      <c r="J453" s="73">
        <v>0.35</v>
      </c>
      <c r="K453" s="73">
        <v>0.35</v>
      </c>
      <c r="L453" s="73">
        <v>0.35</v>
      </c>
      <c r="M453" s="1">
        <v>1</v>
      </c>
      <c r="N453" s="1" t="s">
        <v>963</v>
      </c>
      <c r="O453" s="1" t="s">
        <v>1467</v>
      </c>
      <c r="P453" s="1">
        <v>20202020</v>
      </c>
      <c r="Q453" s="73">
        <v>462300932</v>
      </c>
      <c r="R453" s="74">
        <v>173.99</v>
      </c>
      <c r="S453" s="1" t="s">
        <v>1493</v>
      </c>
      <c r="T453" s="75">
        <v>1.3529500000000001</v>
      </c>
      <c r="U453" s="76">
        <v>20808240293.830502</v>
      </c>
      <c r="V453" s="77">
        <v>20808240293.830502</v>
      </c>
      <c r="W453" s="77">
        <v>59452115125.230103</v>
      </c>
      <c r="X453" s="76">
        <v>3.6401328759100002E-2</v>
      </c>
      <c r="Y453" s="71">
        <v>1</v>
      </c>
      <c r="Z453" s="71">
        <v>0</v>
      </c>
      <c r="AA453" s="71">
        <v>0</v>
      </c>
      <c r="AB453" s="71">
        <v>0</v>
      </c>
      <c r="AC453" s="73">
        <v>0</v>
      </c>
      <c r="AD453" s="73">
        <v>1</v>
      </c>
      <c r="AE453" s="1" t="s">
        <v>1494</v>
      </c>
      <c r="AF453" s="1" t="s">
        <v>1450</v>
      </c>
      <c r="AG453" s="1" t="s">
        <v>1451</v>
      </c>
    </row>
    <row r="454" spans="1:33">
      <c r="A454" s="70">
        <v>45169</v>
      </c>
      <c r="B454" s="70">
        <v>45169</v>
      </c>
      <c r="C454" s="71">
        <v>990100</v>
      </c>
      <c r="D454" s="1" t="s">
        <v>3006</v>
      </c>
      <c r="E454" s="71">
        <v>1295501</v>
      </c>
      <c r="G454" s="1" t="s">
        <v>3007</v>
      </c>
      <c r="H454" s="72">
        <v>4162791</v>
      </c>
      <c r="I454" s="1" t="s">
        <v>3008</v>
      </c>
      <c r="J454" s="73">
        <v>0.5</v>
      </c>
      <c r="K454" s="73">
        <v>0.5</v>
      </c>
      <c r="L454" s="73">
        <v>0.5</v>
      </c>
      <c r="M454" s="1">
        <v>1</v>
      </c>
      <c r="N454" s="1" t="s">
        <v>1042</v>
      </c>
      <c r="O454" s="1" t="s">
        <v>1467</v>
      </c>
      <c r="P454" s="1">
        <v>20101010</v>
      </c>
      <c r="Q454" s="73">
        <v>210210140</v>
      </c>
      <c r="R454" s="74">
        <v>134.80000000000001</v>
      </c>
      <c r="S454" s="1" t="s">
        <v>1456</v>
      </c>
      <c r="T454" s="75">
        <v>0.92136177270005104</v>
      </c>
      <c r="U454" s="76">
        <v>15377416185.2626</v>
      </c>
      <c r="V454" s="77">
        <v>15377416185.2626</v>
      </c>
      <c r="W454" s="77">
        <v>30754832370.5252</v>
      </c>
      <c r="X454" s="76">
        <v>2.6900803437499999E-2</v>
      </c>
      <c r="Y454" s="71">
        <v>1</v>
      </c>
      <c r="Z454" s="71">
        <v>0</v>
      </c>
      <c r="AA454" s="71">
        <v>0</v>
      </c>
      <c r="AB454" s="71">
        <v>0</v>
      </c>
      <c r="AC454" s="73">
        <v>0</v>
      </c>
      <c r="AD454" s="73">
        <v>1</v>
      </c>
      <c r="AE454" s="1" t="s">
        <v>1457</v>
      </c>
      <c r="AF454" s="1" t="s">
        <v>1450</v>
      </c>
      <c r="AG454" s="1" t="s">
        <v>1451</v>
      </c>
    </row>
    <row r="455" spans="1:33">
      <c r="A455" s="70">
        <v>45169</v>
      </c>
      <c r="B455" s="70">
        <v>45169</v>
      </c>
      <c r="C455" s="71">
        <v>990100</v>
      </c>
      <c r="D455" s="1" t="s">
        <v>3009</v>
      </c>
      <c r="E455" s="71">
        <v>1296601</v>
      </c>
      <c r="F455" s="1">
        <v>872540109</v>
      </c>
      <c r="G455" s="1" t="s">
        <v>3010</v>
      </c>
      <c r="H455" s="72">
        <v>2989301</v>
      </c>
      <c r="I455" s="1" t="s">
        <v>3011</v>
      </c>
      <c r="J455" s="73">
        <v>1</v>
      </c>
      <c r="K455" s="73">
        <v>1</v>
      </c>
      <c r="L455" s="73">
        <v>1</v>
      </c>
      <c r="M455" s="1">
        <v>1</v>
      </c>
      <c r="N455" s="1" t="s">
        <v>1375</v>
      </c>
      <c r="O455" s="1" t="s">
        <v>1455</v>
      </c>
      <c r="P455" s="1">
        <v>25504010</v>
      </c>
      <c r="Q455" s="73">
        <v>1152568938</v>
      </c>
      <c r="R455" s="74">
        <v>92.48</v>
      </c>
      <c r="S455" s="1" t="s">
        <v>1448</v>
      </c>
      <c r="T455" s="75">
        <v>1</v>
      </c>
      <c r="U455" s="76">
        <v>106589575386.24001</v>
      </c>
      <c r="V455" s="77">
        <v>106589575386.24001</v>
      </c>
      <c r="W455" s="77">
        <v>106589575386.24001</v>
      </c>
      <c r="X455" s="76">
        <v>0.1864646948101</v>
      </c>
      <c r="Y455" s="71">
        <v>1</v>
      </c>
      <c r="Z455" s="71">
        <v>0</v>
      </c>
      <c r="AA455" s="71">
        <v>0</v>
      </c>
      <c r="AB455" s="71">
        <v>0</v>
      </c>
      <c r="AC455" s="73">
        <v>1</v>
      </c>
      <c r="AD455" s="73">
        <v>0</v>
      </c>
      <c r="AE455" s="1" t="s">
        <v>1449</v>
      </c>
      <c r="AF455" s="1" t="s">
        <v>1450</v>
      </c>
      <c r="AG455" s="1" t="s">
        <v>1451</v>
      </c>
    </row>
    <row r="456" spans="1:33">
      <c r="A456" s="70">
        <v>45169</v>
      </c>
      <c r="B456" s="70">
        <v>45169</v>
      </c>
      <c r="C456" s="71">
        <v>990100</v>
      </c>
      <c r="D456" s="1" t="s">
        <v>3012</v>
      </c>
      <c r="E456" s="71">
        <v>1297101</v>
      </c>
      <c r="G456" s="1" t="s">
        <v>3013</v>
      </c>
      <c r="H456" s="72">
        <v>6895169</v>
      </c>
      <c r="I456" s="1" t="s">
        <v>3014</v>
      </c>
      <c r="J456" s="73">
        <v>0.9</v>
      </c>
      <c r="K456" s="73">
        <v>0.9</v>
      </c>
      <c r="L456" s="73">
        <v>0.9</v>
      </c>
      <c r="M456" s="1">
        <v>1</v>
      </c>
      <c r="N456" s="1" t="s">
        <v>1115</v>
      </c>
      <c r="O456" s="1" t="s">
        <v>1467</v>
      </c>
      <c r="P456" s="1">
        <v>20304010</v>
      </c>
      <c r="Q456" s="73">
        <v>209815421</v>
      </c>
      <c r="R456" s="74">
        <v>3993</v>
      </c>
      <c r="S456" s="1" t="s">
        <v>1479</v>
      </c>
      <c r="T456" s="75">
        <v>145.58500000000001</v>
      </c>
      <c r="U456" s="76">
        <v>5179198945.2739</v>
      </c>
      <c r="V456" s="77">
        <v>5179198945.2739</v>
      </c>
      <c r="W456" s="77">
        <v>5754665494.7487698</v>
      </c>
      <c r="X456" s="76">
        <v>9.0603395987999998E-3</v>
      </c>
      <c r="Y456" s="71">
        <v>0</v>
      </c>
      <c r="Z456" s="71">
        <v>1</v>
      </c>
      <c r="AA456" s="71">
        <v>0</v>
      </c>
      <c r="AB456" s="71">
        <v>0</v>
      </c>
      <c r="AC456" s="73">
        <v>0.65</v>
      </c>
      <c r="AD456" s="73">
        <v>0.35</v>
      </c>
      <c r="AE456" s="1" t="s">
        <v>1480</v>
      </c>
      <c r="AF456" s="1" t="s">
        <v>1450</v>
      </c>
      <c r="AG456" s="1" t="s">
        <v>1451</v>
      </c>
    </row>
    <row r="457" spans="1:33">
      <c r="A457" s="70">
        <v>45169</v>
      </c>
      <c r="B457" s="70">
        <v>45169</v>
      </c>
      <c r="C457" s="71">
        <v>990100</v>
      </c>
      <c r="D457" s="1" t="s">
        <v>3015</v>
      </c>
      <c r="E457" s="71">
        <v>1297401</v>
      </c>
      <c r="G457" s="1" t="s">
        <v>3016</v>
      </c>
      <c r="H457" s="72">
        <v>6895200</v>
      </c>
      <c r="I457" s="1" t="s">
        <v>3017</v>
      </c>
      <c r="J457" s="73">
        <v>0.6</v>
      </c>
      <c r="K457" s="73">
        <v>0.6</v>
      </c>
      <c r="L457" s="73">
        <v>0.6</v>
      </c>
      <c r="M457" s="1">
        <v>1</v>
      </c>
      <c r="N457" s="1" t="s">
        <v>1115</v>
      </c>
      <c r="O457" s="1" t="s">
        <v>1692</v>
      </c>
      <c r="P457" s="1">
        <v>50202010</v>
      </c>
      <c r="Q457" s="73">
        <v>186490633</v>
      </c>
      <c r="R457" s="74">
        <v>5555</v>
      </c>
      <c r="S457" s="1" t="s">
        <v>1479</v>
      </c>
      <c r="T457" s="75">
        <v>145.58500000000001</v>
      </c>
      <c r="U457" s="76">
        <v>4269487102.3045001</v>
      </c>
      <c r="V457" s="77">
        <v>4269487102.3045001</v>
      </c>
      <c r="W457" s="77">
        <v>7115811837.17416</v>
      </c>
      <c r="X457" s="76">
        <v>7.4689162298000001E-3</v>
      </c>
      <c r="Y457" s="71">
        <v>0</v>
      </c>
      <c r="Z457" s="71">
        <v>1</v>
      </c>
      <c r="AA457" s="71">
        <v>0</v>
      </c>
      <c r="AB457" s="71">
        <v>0</v>
      </c>
      <c r="AC457" s="73">
        <v>0.35</v>
      </c>
      <c r="AD457" s="73">
        <v>0.65</v>
      </c>
      <c r="AE457" s="1" t="s">
        <v>1480</v>
      </c>
      <c r="AF457" s="1" t="s">
        <v>1450</v>
      </c>
      <c r="AG457" s="1" t="s">
        <v>1451</v>
      </c>
    </row>
    <row r="458" spans="1:33">
      <c r="A458" s="70">
        <v>45169</v>
      </c>
      <c r="B458" s="70">
        <v>45169</v>
      </c>
      <c r="C458" s="71">
        <v>990100</v>
      </c>
      <c r="D458" s="1" t="s">
        <v>3018</v>
      </c>
      <c r="E458" s="71">
        <v>1298401</v>
      </c>
      <c r="G458" s="1" t="s">
        <v>3019</v>
      </c>
      <c r="H458" s="72">
        <v>6895404</v>
      </c>
      <c r="I458" s="1" t="s">
        <v>3020</v>
      </c>
      <c r="J458" s="73">
        <v>0.95</v>
      </c>
      <c r="K458" s="73">
        <v>0.95</v>
      </c>
      <c r="L458" s="73">
        <v>0.95</v>
      </c>
      <c r="M458" s="1">
        <v>1</v>
      </c>
      <c r="N458" s="1" t="s">
        <v>1115</v>
      </c>
      <c r="O458" s="1" t="s">
        <v>1548</v>
      </c>
      <c r="P458" s="1">
        <v>55101010</v>
      </c>
      <c r="Q458" s="73">
        <v>1607017531</v>
      </c>
      <c r="R458" s="74">
        <v>640</v>
      </c>
      <c r="S458" s="1" t="s">
        <v>1479</v>
      </c>
      <c r="T458" s="75">
        <v>145.58500000000001</v>
      </c>
      <c r="U458" s="76">
        <v>6711314069.7736702</v>
      </c>
      <c r="V458" s="77">
        <v>6711314069.7736702</v>
      </c>
      <c r="W458" s="77">
        <v>7064541126.0775499</v>
      </c>
      <c r="X458" s="76">
        <v>1.1740577118000001E-2</v>
      </c>
      <c r="Y458" s="71">
        <v>0</v>
      </c>
      <c r="Z458" s="71">
        <v>1</v>
      </c>
      <c r="AA458" s="71">
        <v>0</v>
      </c>
      <c r="AB458" s="71">
        <v>0</v>
      </c>
      <c r="AC458" s="73">
        <v>1</v>
      </c>
      <c r="AD458" s="73">
        <v>0</v>
      </c>
      <c r="AE458" s="1" t="s">
        <v>1480</v>
      </c>
      <c r="AF458" s="1" t="s">
        <v>1450</v>
      </c>
      <c r="AG458" s="1" t="s">
        <v>1451</v>
      </c>
    </row>
    <row r="459" spans="1:33">
      <c r="A459" s="70">
        <v>45169</v>
      </c>
      <c r="B459" s="70">
        <v>45169</v>
      </c>
      <c r="C459" s="71">
        <v>990100</v>
      </c>
      <c r="D459" s="1" t="s">
        <v>3021</v>
      </c>
      <c r="E459" s="71">
        <v>1298601</v>
      </c>
      <c r="G459" s="1" t="s">
        <v>3022</v>
      </c>
      <c r="H459" s="72">
        <v>6895675</v>
      </c>
      <c r="I459" s="1" t="s">
        <v>3023</v>
      </c>
      <c r="J459" s="73">
        <v>0.95</v>
      </c>
      <c r="K459" s="73">
        <v>0.95</v>
      </c>
      <c r="L459" s="73">
        <v>0.95</v>
      </c>
      <c r="M459" s="1">
        <v>1</v>
      </c>
      <c r="N459" s="1" t="s">
        <v>1115</v>
      </c>
      <c r="O459" s="1" t="s">
        <v>1474</v>
      </c>
      <c r="P459" s="1">
        <v>45301010</v>
      </c>
      <c r="Q459" s="73">
        <v>471632733</v>
      </c>
      <c r="R459" s="74">
        <v>21575</v>
      </c>
      <c r="S459" s="1" t="s">
        <v>1479</v>
      </c>
      <c r="T459" s="75">
        <v>145.58500000000001</v>
      </c>
      <c r="U459" s="76">
        <v>66399027398.092201</v>
      </c>
      <c r="V459" s="77">
        <v>66399027398.092201</v>
      </c>
      <c r="W459" s="77">
        <v>69893713050.623398</v>
      </c>
      <c r="X459" s="76">
        <v>0.1161565221984</v>
      </c>
      <c r="Y459" s="71">
        <v>1</v>
      </c>
      <c r="Z459" s="71">
        <v>0</v>
      </c>
      <c r="AA459" s="71">
        <v>0</v>
      </c>
      <c r="AB459" s="71">
        <v>0</v>
      </c>
      <c r="AC459" s="73">
        <v>0</v>
      </c>
      <c r="AD459" s="73">
        <v>1</v>
      </c>
      <c r="AE459" s="1" t="s">
        <v>1480</v>
      </c>
      <c r="AF459" s="1" t="s">
        <v>1450</v>
      </c>
      <c r="AG459" s="1" t="s">
        <v>1451</v>
      </c>
    </row>
    <row r="460" spans="1:33">
      <c r="A460" s="70">
        <v>45169</v>
      </c>
      <c r="B460" s="70">
        <v>45169</v>
      </c>
      <c r="C460" s="71">
        <v>990100</v>
      </c>
      <c r="D460" s="1" t="s">
        <v>3024</v>
      </c>
      <c r="E460" s="71">
        <v>1298701</v>
      </c>
      <c r="G460" s="1" t="s">
        <v>3025</v>
      </c>
      <c r="H460" s="72">
        <v>6895448</v>
      </c>
      <c r="I460" s="1" t="s">
        <v>3026</v>
      </c>
      <c r="J460" s="73">
        <v>0.9</v>
      </c>
      <c r="K460" s="73">
        <v>0.9</v>
      </c>
      <c r="L460" s="73">
        <v>0.9</v>
      </c>
      <c r="M460" s="1">
        <v>1</v>
      </c>
      <c r="N460" s="1" t="s">
        <v>1115</v>
      </c>
      <c r="O460" s="1" t="s">
        <v>1548</v>
      </c>
      <c r="P460" s="1">
        <v>55102010</v>
      </c>
      <c r="Q460" s="73">
        <v>434875059</v>
      </c>
      <c r="R460" s="74">
        <v>3377</v>
      </c>
      <c r="S460" s="1" t="s">
        <v>1479</v>
      </c>
      <c r="T460" s="75">
        <v>145.58500000000001</v>
      </c>
      <c r="U460" s="76">
        <v>9078653479.5391006</v>
      </c>
      <c r="V460" s="77">
        <v>9078653479.5391006</v>
      </c>
      <c r="W460" s="77">
        <v>10087392755.0434</v>
      </c>
      <c r="X460" s="76">
        <v>1.5881931645E-2</v>
      </c>
      <c r="Y460" s="71">
        <v>0</v>
      </c>
      <c r="Z460" s="71">
        <v>1</v>
      </c>
      <c r="AA460" s="71">
        <v>0</v>
      </c>
      <c r="AB460" s="71">
        <v>0</v>
      </c>
      <c r="AC460" s="73">
        <v>1</v>
      </c>
      <c r="AD460" s="73">
        <v>0</v>
      </c>
      <c r="AE460" s="1" t="s">
        <v>1480</v>
      </c>
      <c r="AF460" s="1" t="s">
        <v>1450</v>
      </c>
      <c r="AG460" s="1" t="s">
        <v>1451</v>
      </c>
    </row>
    <row r="461" spans="1:33">
      <c r="A461" s="70">
        <v>45169</v>
      </c>
      <c r="B461" s="70">
        <v>45169</v>
      </c>
      <c r="C461" s="71">
        <v>990100</v>
      </c>
      <c r="D461" s="1" t="s">
        <v>3027</v>
      </c>
      <c r="E461" s="71">
        <v>1299601</v>
      </c>
      <c r="G461" s="1" t="s">
        <v>3028</v>
      </c>
      <c r="H461" s="72">
        <v>6896548</v>
      </c>
      <c r="I461" s="1" t="s">
        <v>3029</v>
      </c>
      <c r="J461" s="73">
        <v>0.85</v>
      </c>
      <c r="K461" s="73">
        <v>0.85</v>
      </c>
      <c r="L461" s="73">
        <v>0.85</v>
      </c>
      <c r="M461" s="1">
        <v>1</v>
      </c>
      <c r="N461" s="1" t="s">
        <v>1115</v>
      </c>
      <c r="O461" s="1" t="s">
        <v>1467</v>
      </c>
      <c r="P461" s="1">
        <v>20304010</v>
      </c>
      <c r="Q461" s="73">
        <v>624869876</v>
      </c>
      <c r="R461" s="74">
        <v>1840.5</v>
      </c>
      <c r="S461" s="1" t="s">
        <v>1479</v>
      </c>
      <c r="T461" s="75">
        <v>145.58500000000001</v>
      </c>
      <c r="U461" s="76">
        <v>6714716871.6646605</v>
      </c>
      <c r="V461" s="77">
        <v>6714716871.6646605</v>
      </c>
      <c r="W461" s="77">
        <v>7899666907.8407803</v>
      </c>
      <c r="X461" s="76">
        <v>1.17465298804E-2</v>
      </c>
      <c r="Y461" s="71">
        <v>0</v>
      </c>
      <c r="Z461" s="71">
        <v>1</v>
      </c>
      <c r="AA461" s="71">
        <v>0</v>
      </c>
      <c r="AB461" s="71">
        <v>0</v>
      </c>
      <c r="AC461" s="73">
        <v>0.65</v>
      </c>
      <c r="AD461" s="73">
        <v>0.35</v>
      </c>
      <c r="AE461" s="1" t="s">
        <v>1480</v>
      </c>
      <c r="AF461" s="1" t="s">
        <v>1450</v>
      </c>
      <c r="AG461" s="1" t="s">
        <v>1451</v>
      </c>
    </row>
    <row r="462" spans="1:33">
      <c r="A462" s="70">
        <v>45169</v>
      </c>
      <c r="B462" s="70">
        <v>45169</v>
      </c>
      <c r="C462" s="71">
        <v>990100</v>
      </c>
      <c r="D462" s="1" t="s">
        <v>3030</v>
      </c>
      <c r="E462" s="71">
        <v>1300401</v>
      </c>
      <c r="F462" s="1">
        <v>890747108</v>
      </c>
      <c r="G462" s="1" t="s">
        <v>3031</v>
      </c>
      <c r="H462" s="72">
        <v>6897024</v>
      </c>
      <c r="I462" s="1" t="s">
        <v>3032</v>
      </c>
      <c r="J462" s="73">
        <v>0.7</v>
      </c>
      <c r="K462" s="73">
        <v>0.7</v>
      </c>
      <c r="L462" s="73">
        <v>0.7</v>
      </c>
      <c r="M462" s="1">
        <v>1</v>
      </c>
      <c r="N462" s="1" t="s">
        <v>1115</v>
      </c>
      <c r="O462" s="1" t="s">
        <v>1467</v>
      </c>
      <c r="P462" s="1">
        <v>20201010</v>
      </c>
      <c r="Q462" s="73">
        <v>349706000</v>
      </c>
      <c r="R462" s="74">
        <v>3521</v>
      </c>
      <c r="S462" s="1" t="s">
        <v>1479</v>
      </c>
      <c r="T462" s="75">
        <v>145.58500000000001</v>
      </c>
      <c r="U462" s="76">
        <v>5920392747.8792496</v>
      </c>
      <c r="V462" s="77">
        <v>5920392747.8792496</v>
      </c>
      <c r="W462" s="77">
        <v>8457703925.5417805</v>
      </c>
      <c r="X462" s="76">
        <v>1.03569624223E-2</v>
      </c>
      <c r="Y462" s="71">
        <v>0</v>
      </c>
      <c r="Z462" s="71">
        <v>1</v>
      </c>
      <c r="AA462" s="71">
        <v>0</v>
      </c>
      <c r="AB462" s="71">
        <v>0</v>
      </c>
      <c r="AC462" s="73">
        <v>1</v>
      </c>
      <c r="AD462" s="73">
        <v>0</v>
      </c>
      <c r="AE462" s="1" t="s">
        <v>1480</v>
      </c>
      <c r="AF462" s="1" t="s">
        <v>1450</v>
      </c>
      <c r="AG462" s="1" t="s">
        <v>1451</v>
      </c>
    </row>
    <row r="463" spans="1:33">
      <c r="A463" s="70">
        <v>45169</v>
      </c>
      <c r="B463" s="70">
        <v>45169</v>
      </c>
      <c r="C463" s="71">
        <v>990100</v>
      </c>
      <c r="D463" s="1" t="s">
        <v>3033</v>
      </c>
      <c r="E463" s="71">
        <v>1300501</v>
      </c>
      <c r="G463" s="1" t="s">
        <v>3034</v>
      </c>
      <c r="H463" s="72">
        <v>6897143</v>
      </c>
      <c r="I463" s="1" t="s">
        <v>3035</v>
      </c>
      <c r="J463" s="73">
        <v>0.85</v>
      </c>
      <c r="K463" s="73">
        <v>0.85</v>
      </c>
      <c r="L463" s="73">
        <v>0.85</v>
      </c>
      <c r="M463" s="1">
        <v>1</v>
      </c>
      <c r="N463" s="1" t="s">
        <v>1115</v>
      </c>
      <c r="O463" s="1" t="s">
        <v>1462</v>
      </c>
      <c r="P463" s="1">
        <v>15101010</v>
      </c>
      <c r="Q463" s="73">
        <v>1631481403</v>
      </c>
      <c r="R463" s="74">
        <v>786.1</v>
      </c>
      <c r="S463" s="1" t="s">
        <v>1479</v>
      </c>
      <c r="T463" s="75">
        <v>145.58500000000001</v>
      </c>
      <c r="U463" s="76">
        <v>7487937639.6164103</v>
      </c>
      <c r="V463" s="77">
        <v>7487937639.6164103</v>
      </c>
      <c r="W463" s="77">
        <v>8809338399.5487194</v>
      </c>
      <c r="X463" s="76">
        <v>1.3099179743100001E-2</v>
      </c>
      <c r="Y463" s="71">
        <v>0</v>
      </c>
      <c r="Z463" s="71">
        <v>1</v>
      </c>
      <c r="AA463" s="71">
        <v>0</v>
      </c>
      <c r="AB463" s="71">
        <v>0</v>
      </c>
      <c r="AC463" s="73">
        <v>1</v>
      </c>
      <c r="AD463" s="73">
        <v>0</v>
      </c>
      <c r="AE463" s="1" t="s">
        <v>1480</v>
      </c>
      <c r="AF463" s="1" t="s">
        <v>1450</v>
      </c>
      <c r="AG463" s="1" t="s">
        <v>1451</v>
      </c>
    </row>
    <row r="464" spans="1:33">
      <c r="A464" s="70">
        <v>45169</v>
      </c>
      <c r="B464" s="70">
        <v>45169</v>
      </c>
      <c r="C464" s="71">
        <v>990100</v>
      </c>
      <c r="D464" s="1" t="s">
        <v>3036</v>
      </c>
      <c r="E464" s="71">
        <v>1300601</v>
      </c>
      <c r="F464" s="1">
        <v>3.7959E+106</v>
      </c>
      <c r="G464" s="1" t="s">
        <v>3037</v>
      </c>
      <c r="H464" s="72" t="s">
        <v>3038</v>
      </c>
      <c r="I464" s="1" t="s">
        <v>3039</v>
      </c>
      <c r="J464" s="73">
        <v>0.95</v>
      </c>
      <c r="K464" s="73">
        <v>0.95</v>
      </c>
      <c r="L464" s="73">
        <v>0.95</v>
      </c>
      <c r="M464" s="1">
        <v>1</v>
      </c>
      <c r="N464" s="1" t="s">
        <v>1375</v>
      </c>
      <c r="O464" s="1" t="s">
        <v>1484</v>
      </c>
      <c r="P464" s="1">
        <v>40301020</v>
      </c>
      <c r="Q464" s="73">
        <v>96521157</v>
      </c>
      <c r="R464" s="74">
        <v>111.57</v>
      </c>
      <c r="S464" s="1" t="s">
        <v>1448</v>
      </c>
      <c r="T464" s="75">
        <v>1</v>
      </c>
      <c r="U464" s="76">
        <v>10230422212.165501</v>
      </c>
      <c r="V464" s="77">
        <v>10230422212.165501</v>
      </c>
      <c r="W464" s="77">
        <v>10768865486.49</v>
      </c>
      <c r="X464" s="76">
        <v>1.7896802277900001E-2</v>
      </c>
      <c r="Y464" s="71">
        <v>0</v>
      </c>
      <c r="Z464" s="71">
        <v>1</v>
      </c>
      <c r="AA464" s="71">
        <v>0</v>
      </c>
      <c r="AB464" s="71">
        <v>0</v>
      </c>
      <c r="AC464" s="73">
        <v>1</v>
      </c>
      <c r="AD464" s="73">
        <v>0</v>
      </c>
      <c r="AE464" s="1" t="s">
        <v>1449</v>
      </c>
      <c r="AF464" s="1" t="s">
        <v>1450</v>
      </c>
      <c r="AG464" s="1" t="s">
        <v>1451</v>
      </c>
    </row>
    <row r="465" spans="1:33">
      <c r="A465" s="70">
        <v>45169</v>
      </c>
      <c r="B465" s="70">
        <v>45169</v>
      </c>
      <c r="C465" s="71">
        <v>990100</v>
      </c>
      <c r="D465" s="1" t="s">
        <v>3040</v>
      </c>
      <c r="E465" s="71">
        <v>1300901</v>
      </c>
      <c r="F465" s="1">
        <v>891160509</v>
      </c>
      <c r="G465" s="1" t="s">
        <v>3041</v>
      </c>
      <c r="H465" s="72">
        <v>2897222</v>
      </c>
      <c r="I465" s="1" t="s">
        <v>3042</v>
      </c>
      <c r="J465" s="73">
        <v>1</v>
      </c>
      <c r="K465" s="73">
        <v>1</v>
      </c>
      <c r="L465" s="73">
        <v>1</v>
      </c>
      <c r="M465" s="1">
        <v>1</v>
      </c>
      <c r="N465" s="1" t="s">
        <v>963</v>
      </c>
      <c r="O465" s="1" t="s">
        <v>1484</v>
      </c>
      <c r="P465" s="1">
        <v>40101010</v>
      </c>
      <c r="Q465" s="73">
        <v>1821668789</v>
      </c>
      <c r="R465" s="74">
        <v>82.42</v>
      </c>
      <c r="S465" s="1" t="s">
        <v>1493</v>
      </c>
      <c r="T465" s="75">
        <v>1.3529500000000001</v>
      </c>
      <c r="U465" s="76">
        <v>110973754824.18401</v>
      </c>
      <c r="V465" s="77">
        <v>110973754824.18401</v>
      </c>
      <c r="W465" s="77">
        <v>110973754824.18401</v>
      </c>
      <c r="X465" s="76">
        <v>0.19413425046720001</v>
      </c>
      <c r="Y465" s="71">
        <v>1</v>
      </c>
      <c r="Z465" s="71">
        <v>0</v>
      </c>
      <c r="AA465" s="71">
        <v>0</v>
      </c>
      <c r="AB465" s="71">
        <v>0</v>
      </c>
      <c r="AC465" s="73">
        <v>1</v>
      </c>
      <c r="AD465" s="73">
        <v>0</v>
      </c>
      <c r="AE465" s="1" t="s">
        <v>1494</v>
      </c>
      <c r="AF465" s="1" t="s">
        <v>1450</v>
      </c>
      <c r="AG465" s="1" t="s">
        <v>1451</v>
      </c>
    </row>
    <row r="466" spans="1:33">
      <c r="A466" s="70">
        <v>45169</v>
      </c>
      <c r="B466" s="70">
        <v>45169</v>
      </c>
      <c r="C466" s="71">
        <v>990100</v>
      </c>
      <c r="D466" s="1" t="s">
        <v>3043</v>
      </c>
      <c r="E466" s="71">
        <v>1301301</v>
      </c>
      <c r="G466" s="1" t="s">
        <v>3044</v>
      </c>
      <c r="H466" s="72">
        <v>6897217</v>
      </c>
      <c r="I466" s="1" t="s">
        <v>3045</v>
      </c>
      <c r="J466" s="73">
        <v>0.95</v>
      </c>
      <c r="K466" s="73">
        <v>0.95</v>
      </c>
      <c r="L466" s="73">
        <v>0.95</v>
      </c>
      <c r="M466" s="1">
        <v>1</v>
      </c>
      <c r="N466" s="1" t="s">
        <v>1115</v>
      </c>
      <c r="O466" s="1" t="s">
        <v>1467</v>
      </c>
      <c r="P466" s="1">
        <v>20105010</v>
      </c>
      <c r="Q466" s="73">
        <v>433137955</v>
      </c>
      <c r="R466" s="74">
        <v>4602</v>
      </c>
      <c r="S466" s="1" t="s">
        <v>1479</v>
      </c>
      <c r="T466" s="75">
        <v>145.58500000000001</v>
      </c>
      <c r="U466" s="76">
        <v>13007080574.677999</v>
      </c>
      <c r="V466" s="77">
        <v>13007080574.677999</v>
      </c>
      <c r="W466" s="77">
        <v>13691663762.819</v>
      </c>
      <c r="X466" s="76">
        <v>2.2754207444200002E-2</v>
      </c>
      <c r="Y466" s="71">
        <v>1</v>
      </c>
      <c r="Z466" s="71">
        <v>0</v>
      </c>
      <c r="AA466" s="71">
        <v>0</v>
      </c>
      <c r="AB466" s="71">
        <v>0</v>
      </c>
      <c r="AC466" s="73">
        <v>0</v>
      </c>
      <c r="AD466" s="73">
        <v>1</v>
      </c>
      <c r="AE466" s="1" t="s">
        <v>1480</v>
      </c>
      <c r="AF466" s="1" t="s">
        <v>1450</v>
      </c>
      <c r="AG466" s="1" t="s">
        <v>1451</v>
      </c>
    </row>
    <row r="467" spans="1:33">
      <c r="A467" s="70">
        <v>45169</v>
      </c>
      <c r="B467" s="70">
        <v>45169</v>
      </c>
      <c r="C467" s="71">
        <v>990100</v>
      </c>
      <c r="D467" s="1" t="s">
        <v>3046</v>
      </c>
      <c r="E467" s="71">
        <v>1301701</v>
      </c>
      <c r="G467" s="1" t="s">
        <v>3047</v>
      </c>
      <c r="H467" s="72">
        <v>6900289</v>
      </c>
      <c r="I467" s="1" t="s">
        <v>3048</v>
      </c>
      <c r="J467" s="73">
        <v>0.8</v>
      </c>
      <c r="K467" s="73">
        <v>0.8</v>
      </c>
      <c r="L467" s="73">
        <v>0.8</v>
      </c>
      <c r="M467" s="1">
        <v>1</v>
      </c>
      <c r="N467" s="1" t="s">
        <v>1115</v>
      </c>
      <c r="O467" s="1" t="s">
        <v>1462</v>
      </c>
      <c r="P467" s="1">
        <v>15101010</v>
      </c>
      <c r="Q467" s="73">
        <v>325080956</v>
      </c>
      <c r="R467" s="74">
        <v>1886</v>
      </c>
      <c r="S467" s="1" t="s">
        <v>1479</v>
      </c>
      <c r="T467" s="75">
        <v>145.58500000000001</v>
      </c>
      <c r="U467" s="76">
        <v>3369043146.0164199</v>
      </c>
      <c r="V467" s="77">
        <v>3369043146.0164199</v>
      </c>
      <c r="W467" s="77">
        <v>4211303932.5205202</v>
      </c>
      <c r="X467" s="76">
        <v>5.8937058314E-3</v>
      </c>
      <c r="Y467" s="71">
        <v>0</v>
      </c>
      <c r="Z467" s="71">
        <v>1</v>
      </c>
      <c r="AA467" s="71">
        <v>0</v>
      </c>
      <c r="AB467" s="71">
        <v>0</v>
      </c>
      <c r="AC467" s="73">
        <v>1</v>
      </c>
      <c r="AD467" s="73">
        <v>0</v>
      </c>
      <c r="AE467" s="1" t="s">
        <v>1480</v>
      </c>
      <c r="AF467" s="1" t="s">
        <v>1450</v>
      </c>
      <c r="AG467" s="1" t="s">
        <v>1451</v>
      </c>
    </row>
    <row r="468" spans="1:33">
      <c r="A468" s="70">
        <v>45169</v>
      </c>
      <c r="B468" s="70">
        <v>45169</v>
      </c>
      <c r="C468" s="71">
        <v>990100</v>
      </c>
      <c r="D468" s="1" t="s">
        <v>3049</v>
      </c>
      <c r="E468" s="71">
        <v>1301801</v>
      </c>
      <c r="G468" s="1" t="s">
        <v>3050</v>
      </c>
      <c r="H468" s="72" t="s">
        <v>3051</v>
      </c>
      <c r="I468" s="1" t="s">
        <v>3052</v>
      </c>
      <c r="J468" s="73">
        <v>0.95</v>
      </c>
      <c r="K468" s="73">
        <v>0.95</v>
      </c>
      <c r="L468" s="73">
        <v>0.95</v>
      </c>
      <c r="M468" s="1">
        <v>1</v>
      </c>
      <c r="N468" s="1" t="s">
        <v>1042</v>
      </c>
      <c r="O468" s="1" t="s">
        <v>1541</v>
      </c>
      <c r="P468" s="1">
        <v>10102010</v>
      </c>
      <c r="Q468" s="73">
        <v>2490262024</v>
      </c>
      <c r="R468" s="74">
        <v>58.07</v>
      </c>
      <c r="S468" s="1" t="s">
        <v>1456</v>
      </c>
      <c r="T468" s="75">
        <v>0.92136177270005104</v>
      </c>
      <c r="U468" s="76">
        <v>149104341006.47198</v>
      </c>
      <c r="V468" s="77">
        <v>149104341006.47198</v>
      </c>
      <c r="W468" s="77">
        <v>156951937901.54999</v>
      </c>
      <c r="X468" s="76">
        <v>0.26083878596839999</v>
      </c>
      <c r="Y468" s="71">
        <v>1</v>
      </c>
      <c r="Z468" s="71">
        <v>0</v>
      </c>
      <c r="AA468" s="71">
        <v>0</v>
      </c>
      <c r="AB468" s="71">
        <v>0</v>
      </c>
      <c r="AC468" s="73">
        <v>1</v>
      </c>
      <c r="AD468" s="73">
        <v>0</v>
      </c>
      <c r="AE468" s="1" t="s">
        <v>1457</v>
      </c>
      <c r="AF468" s="1" t="s">
        <v>1450</v>
      </c>
      <c r="AG468" s="1" t="s">
        <v>1451</v>
      </c>
    </row>
    <row r="469" spans="1:33">
      <c r="A469" s="70">
        <v>45169</v>
      </c>
      <c r="B469" s="70">
        <v>45169</v>
      </c>
      <c r="C469" s="71">
        <v>990100</v>
      </c>
      <c r="D469" s="1" t="s">
        <v>3053</v>
      </c>
      <c r="E469" s="71">
        <v>1302001</v>
      </c>
      <c r="G469" s="1" t="s">
        <v>3054</v>
      </c>
      <c r="H469" s="72">
        <v>6897466</v>
      </c>
      <c r="I469" s="1" t="s">
        <v>3055</v>
      </c>
      <c r="J469" s="73">
        <v>0.75</v>
      </c>
      <c r="K469" s="73">
        <v>0.75</v>
      </c>
      <c r="L469" s="73">
        <v>0.75</v>
      </c>
      <c r="M469" s="1">
        <v>1</v>
      </c>
      <c r="N469" s="1" t="s">
        <v>1115</v>
      </c>
      <c r="O469" s="1" t="s">
        <v>1467</v>
      </c>
      <c r="P469" s="1">
        <v>20102010</v>
      </c>
      <c r="Q469" s="73">
        <v>176981298</v>
      </c>
      <c r="R469" s="74">
        <v>3995</v>
      </c>
      <c r="S469" s="1" t="s">
        <v>1479</v>
      </c>
      <c r="T469" s="75">
        <v>145.58500000000001</v>
      </c>
      <c r="U469" s="76">
        <v>3642409685.9738302</v>
      </c>
      <c r="V469" s="77">
        <v>3642409685.9738302</v>
      </c>
      <c r="W469" s="77">
        <v>4856546247.9651098</v>
      </c>
      <c r="X469" s="76">
        <v>6.3719252844999996E-3</v>
      </c>
      <c r="Y469" s="71">
        <v>0</v>
      </c>
      <c r="Z469" s="71">
        <v>1</v>
      </c>
      <c r="AA469" s="71">
        <v>0</v>
      </c>
      <c r="AB469" s="71">
        <v>0</v>
      </c>
      <c r="AC469" s="73">
        <v>0.5</v>
      </c>
      <c r="AD469" s="73">
        <v>0.5</v>
      </c>
      <c r="AE469" s="1" t="s">
        <v>1480</v>
      </c>
      <c r="AF469" s="1" t="s">
        <v>1450</v>
      </c>
      <c r="AG469" s="1" t="s">
        <v>1451</v>
      </c>
    </row>
    <row r="470" spans="1:33">
      <c r="A470" s="70">
        <v>45169</v>
      </c>
      <c r="B470" s="70">
        <v>45169</v>
      </c>
      <c r="C470" s="71">
        <v>990100</v>
      </c>
      <c r="D470" s="1" t="s">
        <v>3056</v>
      </c>
      <c r="E470" s="71">
        <v>1302701</v>
      </c>
      <c r="G470" s="1" t="s">
        <v>3057</v>
      </c>
      <c r="H470" s="72">
        <v>6900212</v>
      </c>
      <c r="I470" s="1" t="s">
        <v>3058</v>
      </c>
      <c r="J470" s="73">
        <v>1</v>
      </c>
      <c r="K470" s="73">
        <v>1</v>
      </c>
      <c r="L470" s="73">
        <v>1</v>
      </c>
      <c r="M470" s="1">
        <v>1</v>
      </c>
      <c r="N470" s="1" t="s">
        <v>1115</v>
      </c>
      <c r="O470" s="1" t="s">
        <v>1467</v>
      </c>
      <c r="P470" s="1">
        <v>20102010</v>
      </c>
      <c r="Q470" s="73">
        <v>287109659</v>
      </c>
      <c r="R470" s="74">
        <v>1824.5</v>
      </c>
      <c r="S470" s="1" t="s">
        <v>1479</v>
      </c>
      <c r="T470" s="75">
        <v>145.58500000000001</v>
      </c>
      <c r="U470" s="76">
        <v>3598115003.9186702</v>
      </c>
      <c r="V470" s="77">
        <v>3598115003.9186702</v>
      </c>
      <c r="W470" s="77">
        <v>3598115003.9186702</v>
      </c>
      <c r="X470" s="76">
        <v>6.2944374593999998E-3</v>
      </c>
      <c r="Y470" s="71">
        <v>0</v>
      </c>
      <c r="Z470" s="71">
        <v>1</v>
      </c>
      <c r="AA470" s="71">
        <v>0</v>
      </c>
      <c r="AB470" s="71">
        <v>0</v>
      </c>
      <c r="AC470" s="73">
        <v>1</v>
      </c>
      <c r="AD470" s="73">
        <v>0</v>
      </c>
      <c r="AE470" s="1" t="s">
        <v>1480</v>
      </c>
      <c r="AF470" s="1" t="s">
        <v>1450</v>
      </c>
      <c r="AG470" s="1" t="s">
        <v>1451</v>
      </c>
    </row>
    <row r="471" spans="1:33">
      <c r="A471" s="70">
        <v>45169</v>
      </c>
      <c r="B471" s="70">
        <v>45169</v>
      </c>
      <c r="C471" s="71">
        <v>990100</v>
      </c>
      <c r="D471" s="1" t="s">
        <v>3059</v>
      </c>
      <c r="E471" s="71">
        <v>1303201</v>
      </c>
      <c r="G471" s="1" t="s">
        <v>3060</v>
      </c>
      <c r="H471" s="72">
        <v>6900546</v>
      </c>
      <c r="I471" s="1" t="s">
        <v>3061</v>
      </c>
      <c r="J471" s="73">
        <v>0.45</v>
      </c>
      <c r="K471" s="73">
        <v>0.45</v>
      </c>
      <c r="L471" s="73">
        <v>0.45</v>
      </c>
      <c r="M471" s="1">
        <v>1</v>
      </c>
      <c r="N471" s="1" t="s">
        <v>1115</v>
      </c>
      <c r="O471" s="1" t="s">
        <v>1467</v>
      </c>
      <c r="P471" s="1">
        <v>20106010</v>
      </c>
      <c r="Q471" s="73">
        <v>325840600</v>
      </c>
      <c r="R471" s="74">
        <v>10300</v>
      </c>
      <c r="S471" s="1" t="s">
        <v>1479</v>
      </c>
      <c r="T471" s="75">
        <v>145.58500000000001</v>
      </c>
      <c r="U471" s="76">
        <v>10373810358.209999</v>
      </c>
      <c r="V471" s="77">
        <v>10373810358.209999</v>
      </c>
      <c r="W471" s="77">
        <v>23052911907.133301</v>
      </c>
      <c r="X471" s="76">
        <v>1.8147641319099999E-2</v>
      </c>
      <c r="Y471" s="71">
        <v>1</v>
      </c>
      <c r="Z471" s="71">
        <v>0</v>
      </c>
      <c r="AA471" s="71">
        <v>0</v>
      </c>
      <c r="AB471" s="71">
        <v>0</v>
      </c>
      <c r="AC471" s="73">
        <v>1</v>
      </c>
      <c r="AD471" s="73">
        <v>0</v>
      </c>
      <c r="AE471" s="1" t="s">
        <v>1480</v>
      </c>
      <c r="AF471" s="1" t="s">
        <v>1450</v>
      </c>
      <c r="AG471" s="1" t="s">
        <v>1451</v>
      </c>
    </row>
    <row r="472" spans="1:33">
      <c r="A472" s="70">
        <v>45169</v>
      </c>
      <c r="B472" s="70">
        <v>45169</v>
      </c>
      <c r="C472" s="71">
        <v>990100</v>
      </c>
      <c r="D472" s="1" t="s">
        <v>3062</v>
      </c>
      <c r="E472" s="71">
        <v>1303401</v>
      </c>
      <c r="G472" s="1" t="s">
        <v>3063</v>
      </c>
      <c r="H472" s="72">
        <v>6900643</v>
      </c>
      <c r="I472" s="1" t="s">
        <v>3064</v>
      </c>
      <c r="J472" s="73">
        <v>0.65</v>
      </c>
      <c r="K472" s="73">
        <v>0.65</v>
      </c>
      <c r="L472" s="73">
        <v>0.65</v>
      </c>
      <c r="M472" s="1">
        <v>1</v>
      </c>
      <c r="N472" s="1" t="s">
        <v>1115</v>
      </c>
      <c r="O472" s="1" t="s">
        <v>1455</v>
      </c>
      <c r="P472" s="1">
        <v>25102010</v>
      </c>
      <c r="Q472" s="73">
        <v>16314987460</v>
      </c>
      <c r="R472" s="74">
        <v>2515</v>
      </c>
      <c r="S472" s="1" t="s">
        <v>1479</v>
      </c>
      <c r="T472" s="75">
        <v>145.58500000000001</v>
      </c>
      <c r="U472" s="76">
        <v>183198308549.88501</v>
      </c>
      <c r="V472" s="77">
        <v>183198308549.88501</v>
      </c>
      <c r="W472" s="77">
        <v>281843551615.20801</v>
      </c>
      <c r="X472" s="76">
        <v>0.3204817785388</v>
      </c>
      <c r="Y472" s="71">
        <v>1</v>
      </c>
      <c r="Z472" s="71">
        <v>0</v>
      </c>
      <c r="AA472" s="71">
        <v>0</v>
      </c>
      <c r="AB472" s="71">
        <v>0</v>
      </c>
      <c r="AC472" s="73">
        <v>1</v>
      </c>
      <c r="AD472" s="73">
        <v>0</v>
      </c>
      <c r="AE472" s="1" t="s">
        <v>1480</v>
      </c>
      <c r="AF472" s="1" t="s">
        <v>1450</v>
      </c>
      <c r="AG472" s="1" t="s">
        <v>1451</v>
      </c>
    </row>
    <row r="473" spans="1:33">
      <c r="A473" s="70">
        <v>45169</v>
      </c>
      <c r="B473" s="70">
        <v>45169</v>
      </c>
      <c r="C473" s="71">
        <v>990100</v>
      </c>
      <c r="D473" s="1" t="s">
        <v>3065</v>
      </c>
      <c r="E473" s="71">
        <v>1304501</v>
      </c>
      <c r="F473" s="1" t="s">
        <v>3066</v>
      </c>
      <c r="G473" s="1" t="s">
        <v>3067</v>
      </c>
      <c r="H473" s="72" t="s">
        <v>3068</v>
      </c>
      <c r="I473" s="1" t="s">
        <v>3069</v>
      </c>
      <c r="J473" s="73">
        <v>1</v>
      </c>
      <c r="K473" s="73">
        <v>1</v>
      </c>
      <c r="L473" s="73">
        <v>1</v>
      </c>
      <c r="M473" s="1">
        <v>1</v>
      </c>
      <c r="N473" s="1" t="s">
        <v>963</v>
      </c>
      <c r="O473" s="1" t="s">
        <v>1541</v>
      </c>
      <c r="P473" s="1">
        <v>10102040</v>
      </c>
      <c r="Q473" s="73">
        <v>1018000000</v>
      </c>
      <c r="R473" s="74">
        <v>48.8</v>
      </c>
      <c r="S473" s="1" t="s">
        <v>1493</v>
      </c>
      <c r="T473" s="75">
        <v>1.3529500000000001</v>
      </c>
      <c r="U473" s="76">
        <v>36718577922.317902</v>
      </c>
      <c r="V473" s="77">
        <v>36718577922.317902</v>
      </c>
      <c r="W473" s="77">
        <v>36718577922.317902</v>
      </c>
      <c r="X473" s="76">
        <v>6.4234409428299999E-2</v>
      </c>
      <c r="Y473" s="71">
        <v>1</v>
      </c>
      <c r="Z473" s="71">
        <v>0</v>
      </c>
      <c r="AA473" s="71">
        <v>0</v>
      </c>
      <c r="AB473" s="71">
        <v>0</v>
      </c>
      <c r="AC473" s="73">
        <v>1</v>
      </c>
      <c r="AD473" s="73">
        <v>0</v>
      </c>
      <c r="AE473" s="1" t="s">
        <v>1494</v>
      </c>
      <c r="AF473" s="1" t="s">
        <v>1450</v>
      </c>
      <c r="AG473" s="1" t="s">
        <v>1451</v>
      </c>
    </row>
    <row r="474" spans="1:33">
      <c r="A474" s="70">
        <v>45169</v>
      </c>
      <c r="B474" s="70">
        <v>45169</v>
      </c>
      <c r="C474" s="71">
        <v>990100</v>
      </c>
      <c r="D474" s="1" t="s">
        <v>3070</v>
      </c>
      <c r="E474" s="71">
        <v>1308701</v>
      </c>
      <c r="G474" s="1" t="s">
        <v>3071</v>
      </c>
      <c r="H474" s="72">
        <v>5596991</v>
      </c>
      <c r="I474" s="1" t="s">
        <v>3072</v>
      </c>
      <c r="J474" s="73">
        <v>0.65</v>
      </c>
      <c r="K474" s="73">
        <v>0.65</v>
      </c>
      <c r="L474" s="73">
        <v>0.65</v>
      </c>
      <c r="M474" s="1">
        <v>1</v>
      </c>
      <c r="N474" s="1" t="s">
        <v>925</v>
      </c>
      <c r="O474" s="1" t="s">
        <v>1447</v>
      </c>
      <c r="P474" s="1">
        <v>35202010</v>
      </c>
      <c r="Q474" s="73">
        <v>194505658</v>
      </c>
      <c r="R474" s="74">
        <v>82.8</v>
      </c>
      <c r="S474" s="1" t="s">
        <v>1456</v>
      </c>
      <c r="T474" s="75">
        <v>0.92136177270005104</v>
      </c>
      <c r="U474" s="76">
        <v>11361763450.292299</v>
      </c>
      <c r="V474" s="77">
        <v>11361763450.292299</v>
      </c>
      <c r="W474" s="77">
        <v>17479636077.372799</v>
      </c>
      <c r="X474" s="76">
        <v>1.9875937647600001E-2</v>
      </c>
      <c r="Y474" s="71">
        <v>1</v>
      </c>
      <c r="Z474" s="71">
        <v>0</v>
      </c>
      <c r="AA474" s="71">
        <v>0</v>
      </c>
      <c r="AB474" s="71">
        <v>0</v>
      </c>
      <c r="AC474" s="73">
        <v>0</v>
      </c>
      <c r="AD474" s="73">
        <v>1</v>
      </c>
      <c r="AE474" s="1" t="s">
        <v>1463</v>
      </c>
      <c r="AF474" s="1" t="s">
        <v>1450</v>
      </c>
      <c r="AG474" s="1" t="s">
        <v>1451</v>
      </c>
    </row>
    <row r="475" spans="1:33">
      <c r="A475" s="70">
        <v>45169</v>
      </c>
      <c r="B475" s="70">
        <v>45169</v>
      </c>
      <c r="C475" s="71">
        <v>990100</v>
      </c>
      <c r="D475" s="1" t="s">
        <v>3073</v>
      </c>
      <c r="E475" s="71">
        <v>1309401</v>
      </c>
      <c r="G475" s="1" t="s">
        <v>3074</v>
      </c>
      <c r="H475" s="72">
        <v>6911485</v>
      </c>
      <c r="I475" s="1" t="s">
        <v>3075</v>
      </c>
      <c r="J475" s="73">
        <v>0.65</v>
      </c>
      <c r="K475" s="73">
        <v>0.65</v>
      </c>
      <c r="L475" s="73">
        <v>0.65</v>
      </c>
      <c r="M475" s="1">
        <v>1</v>
      </c>
      <c r="N475" s="1" t="s">
        <v>1115</v>
      </c>
      <c r="O475" s="1" t="s">
        <v>1499</v>
      </c>
      <c r="P475" s="1">
        <v>30301010</v>
      </c>
      <c r="Q475" s="73">
        <v>620834319</v>
      </c>
      <c r="R475" s="74">
        <v>5812</v>
      </c>
      <c r="S475" s="1" t="s">
        <v>1479</v>
      </c>
      <c r="T475" s="75">
        <v>145.58500000000001</v>
      </c>
      <c r="U475" s="76">
        <v>16110093006.2726</v>
      </c>
      <c r="V475" s="77">
        <v>16110093006.2726</v>
      </c>
      <c r="W475" s="77">
        <v>24784758471.188702</v>
      </c>
      <c r="X475" s="76">
        <v>2.8182526901799999E-2</v>
      </c>
      <c r="Y475" s="71">
        <v>1</v>
      </c>
      <c r="Z475" s="71">
        <v>0</v>
      </c>
      <c r="AA475" s="71">
        <v>0</v>
      </c>
      <c r="AB475" s="71">
        <v>0</v>
      </c>
      <c r="AC475" s="73">
        <v>0</v>
      </c>
      <c r="AD475" s="73">
        <v>1</v>
      </c>
      <c r="AE475" s="1" t="s">
        <v>1480</v>
      </c>
      <c r="AF475" s="1" t="s">
        <v>1450</v>
      </c>
      <c r="AG475" s="1" t="s">
        <v>1451</v>
      </c>
    </row>
    <row r="476" spans="1:33">
      <c r="A476" s="70">
        <v>45169</v>
      </c>
      <c r="B476" s="70">
        <v>45169</v>
      </c>
      <c r="C476" s="71">
        <v>990100</v>
      </c>
      <c r="D476" s="1" t="s">
        <v>3076</v>
      </c>
      <c r="E476" s="71">
        <v>1309601</v>
      </c>
      <c r="G476" s="1" t="s">
        <v>3077</v>
      </c>
      <c r="H476" s="72" t="s">
        <v>3078</v>
      </c>
      <c r="I476" s="1" t="s">
        <v>3079</v>
      </c>
      <c r="J476" s="73">
        <v>0.85</v>
      </c>
      <c r="K476" s="73">
        <v>0.85</v>
      </c>
      <c r="L476" s="73">
        <v>0.85</v>
      </c>
      <c r="M476" s="1">
        <v>1</v>
      </c>
      <c r="N476" s="1" t="s">
        <v>1042</v>
      </c>
      <c r="O476" s="1" t="s">
        <v>1564</v>
      </c>
      <c r="P476" s="1">
        <v>60107010</v>
      </c>
      <c r="Q476" s="73">
        <v>138759659</v>
      </c>
      <c r="R476" s="74">
        <v>49.39</v>
      </c>
      <c r="S476" s="1" t="s">
        <v>1456</v>
      </c>
      <c r="T476" s="75">
        <v>0.92136177270005104</v>
      </c>
      <c r="U476" s="76">
        <v>6322531275.8932304</v>
      </c>
      <c r="V476" s="77">
        <v>6322531275.8932304</v>
      </c>
      <c r="W476" s="77">
        <v>7438272089.28615</v>
      </c>
      <c r="X476" s="76">
        <v>1.1060451836100001E-2</v>
      </c>
      <c r="Y476" s="71">
        <v>0</v>
      </c>
      <c r="Z476" s="71">
        <v>1</v>
      </c>
      <c r="AA476" s="71">
        <v>0</v>
      </c>
      <c r="AB476" s="71">
        <v>0</v>
      </c>
      <c r="AC476" s="73">
        <v>1</v>
      </c>
      <c r="AD476" s="73">
        <v>0</v>
      </c>
      <c r="AE476" s="1" t="s">
        <v>1457</v>
      </c>
      <c r="AF476" s="1" t="s">
        <v>2066</v>
      </c>
      <c r="AG476" s="1" t="s">
        <v>1451</v>
      </c>
    </row>
    <row r="477" spans="1:33">
      <c r="A477" s="70">
        <v>45169</v>
      </c>
      <c r="B477" s="70">
        <v>45169</v>
      </c>
      <c r="C477" s="71">
        <v>990100</v>
      </c>
      <c r="D477" s="1" t="s">
        <v>3080</v>
      </c>
      <c r="E477" s="71">
        <v>1310201</v>
      </c>
      <c r="G477" s="1" t="s">
        <v>3081</v>
      </c>
      <c r="H477" s="72" t="s">
        <v>3082</v>
      </c>
      <c r="I477" s="1" t="s">
        <v>3083</v>
      </c>
      <c r="J477" s="73">
        <v>1</v>
      </c>
      <c r="K477" s="73">
        <v>1</v>
      </c>
      <c r="L477" s="73">
        <v>1</v>
      </c>
      <c r="M477" s="1">
        <v>1</v>
      </c>
      <c r="N477" s="1" t="s">
        <v>1369</v>
      </c>
      <c r="O477" s="1" t="s">
        <v>1499</v>
      </c>
      <c r="P477" s="1">
        <v>30302010</v>
      </c>
      <c r="Q477" s="73">
        <v>2526020602</v>
      </c>
      <c r="R477" s="74">
        <v>40.42</v>
      </c>
      <c r="S477" s="1" t="s">
        <v>1669</v>
      </c>
      <c r="T477" s="75">
        <v>0.78917255257862096</v>
      </c>
      <c r="U477" s="76">
        <v>129378235975.418</v>
      </c>
      <c r="V477" s="77">
        <v>129378235975.418</v>
      </c>
      <c r="W477" s="77">
        <v>129378235975.418</v>
      </c>
      <c r="X477" s="76">
        <v>0.22633051308070001</v>
      </c>
      <c r="Y477" s="71">
        <v>1</v>
      </c>
      <c r="Z477" s="71">
        <v>0</v>
      </c>
      <c r="AA477" s="71">
        <v>0</v>
      </c>
      <c r="AB477" s="71">
        <v>0</v>
      </c>
      <c r="AC477" s="73">
        <v>0.65</v>
      </c>
      <c r="AD477" s="73">
        <v>0.35</v>
      </c>
      <c r="AE477" s="1" t="s">
        <v>1670</v>
      </c>
      <c r="AF477" s="1" t="s">
        <v>1450</v>
      </c>
      <c r="AG477" s="1" t="s">
        <v>1451</v>
      </c>
    </row>
    <row r="478" spans="1:33">
      <c r="A478" s="70">
        <v>45169</v>
      </c>
      <c r="B478" s="70">
        <v>45169</v>
      </c>
      <c r="C478" s="71">
        <v>990100</v>
      </c>
      <c r="D478" s="1" t="s">
        <v>3084</v>
      </c>
      <c r="E478" s="71">
        <v>1311501</v>
      </c>
      <c r="F478" s="1">
        <v>907818108</v>
      </c>
      <c r="G478" s="1" t="s">
        <v>3085</v>
      </c>
      <c r="H478" s="72">
        <v>2914734</v>
      </c>
      <c r="I478" s="1" t="s">
        <v>3086</v>
      </c>
      <c r="J478" s="73">
        <v>1</v>
      </c>
      <c r="K478" s="73">
        <v>1</v>
      </c>
      <c r="L478" s="73">
        <v>1</v>
      </c>
      <c r="M478" s="1">
        <v>1</v>
      </c>
      <c r="N478" s="1" t="s">
        <v>1375</v>
      </c>
      <c r="O478" s="1" t="s">
        <v>1467</v>
      </c>
      <c r="P478" s="1">
        <v>20304010</v>
      </c>
      <c r="Q478" s="73">
        <v>610253359</v>
      </c>
      <c r="R478" s="74">
        <v>220.57</v>
      </c>
      <c r="S478" s="1" t="s">
        <v>1448</v>
      </c>
      <c r="T478" s="75">
        <v>1</v>
      </c>
      <c r="U478" s="76">
        <v>134603583394.63</v>
      </c>
      <c r="V478" s="77">
        <v>134603583394.63</v>
      </c>
      <c r="W478" s="77">
        <v>134603583394.63</v>
      </c>
      <c r="X478" s="76">
        <v>0.23547158347409999</v>
      </c>
      <c r="Y478" s="71">
        <v>1</v>
      </c>
      <c r="Z478" s="71">
        <v>0</v>
      </c>
      <c r="AA478" s="71">
        <v>0</v>
      </c>
      <c r="AB478" s="71">
        <v>0</v>
      </c>
      <c r="AC478" s="73">
        <v>0</v>
      </c>
      <c r="AD478" s="73">
        <v>1</v>
      </c>
      <c r="AE478" s="1" t="s">
        <v>1449</v>
      </c>
      <c r="AF478" s="1" t="s">
        <v>1450</v>
      </c>
      <c r="AG478" s="1" t="s">
        <v>1451</v>
      </c>
    </row>
    <row r="479" spans="1:33">
      <c r="A479" s="70">
        <v>45169</v>
      </c>
      <c r="B479" s="70">
        <v>45169</v>
      </c>
      <c r="C479" s="71">
        <v>990100</v>
      </c>
      <c r="D479" s="1" t="s">
        <v>3087</v>
      </c>
      <c r="E479" s="71">
        <v>1312901</v>
      </c>
      <c r="G479" s="1" t="s">
        <v>3088</v>
      </c>
      <c r="H479" s="72">
        <v>6916781</v>
      </c>
      <c r="I479" s="1" t="s">
        <v>3089</v>
      </c>
      <c r="J479" s="73">
        <v>0.75</v>
      </c>
      <c r="K479" s="73">
        <v>0.75</v>
      </c>
      <c r="L479" s="73">
        <v>0.75</v>
      </c>
      <c r="M479" s="1">
        <v>1</v>
      </c>
      <c r="N479" s="1" t="s">
        <v>1293</v>
      </c>
      <c r="O479" s="1" t="s">
        <v>1484</v>
      </c>
      <c r="P479" s="1">
        <v>40101010</v>
      </c>
      <c r="Q479" s="73">
        <v>1685923291</v>
      </c>
      <c r="R479" s="74">
        <v>28.44</v>
      </c>
      <c r="S479" s="1" t="s">
        <v>1834</v>
      </c>
      <c r="T479" s="75">
        <v>1.3505</v>
      </c>
      <c r="U479" s="76">
        <v>26627725877.104801</v>
      </c>
      <c r="V479" s="77">
        <v>26627725877.104801</v>
      </c>
      <c r="W479" s="77">
        <v>35503634502.806396</v>
      </c>
      <c r="X479" s="76">
        <v>4.6581767130300003E-2</v>
      </c>
      <c r="Y479" s="71">
        <v>1</v>
      </c>
      <c r="Z479" s="71">
        <v>0</v>
      </c>
      <c r="AA479" s="71">
        <v>0</v>
      </c>
      <c r="AB479" s="71">
        <v>0</v>
      </c>
      <c r="AC479" s="73">
        <v>1</v>
      </c>
      <c r="AD479" s="73">
        <v>0</v>
      </c>
      <c r="AE479" s="1" t="s">
        <v>1835</v>
      </c>
      <c r="AF479" s="1" t="s">
        <v>1450</v>
      </c>
      <c r="AG479" s="1" t="s">
        <v>1451</v>
      </c>
    </row>
    <row r="480" spans="1:33">
      <c r="A480" s="70">
        <v>45169</v>
      </c>
      <c r="B480" s="70">
        <v>45169</v>
      </c>
      <c r="C480" s="71">
        <v>990100</v>
      </c>
      <c r="D480" s="1" t="s">
        <v>3090</v>
      </c>
      <c r="E480" s="71">
        <v>1313001</v>
      </c>
      <c r="G480" s="1" t="s">
        <v>3091</v>
      </c>
      <c r="H480" s="72">
        <v>6916844</v>
      </c>
      <c r="I480" s="1" t="s">
        <v>3092</v>
      </c>
      <c r="J480" s="73">
        <v>0.55000000000000004</v>
      </c>
      <c r="K480" s="73">
        <v>0.55000000000000004</v>
      </c>
      <c r="L480" s="73">
        <v>0.55000000000000004</v>
      </c>
      <c r="M480" s="1">
        <v>1</v>
      </c>
      <c r="N480" s="1" t="s">
        <v>1293</v>
      </c>
      <c r="O480" s="1" t="s">
        <v>1564</v>
      </c>
      <c r="P480" s="1">
        <v>60201010</v>
      </c>
      <c r="Q480" s="73">
        <v>844847232</v>
      </c>
      <c r="R480" s="74">
        <v>6.64</v>
      </c>
      <c r="S480" s="1" t="s">
        <v>1834</v>
      </c>
      <c r="T480" s="75">
        <v>1.3505</v>
      </c>
      <c r="U480" s="76">
        <v>2284622059.4327998</v>
      </c>
      <c r="V480" s="77">
        <v>2284622059.4327998</v>
      </c>
      <c r="W480" s="77">
        <v>4153858289.87782</v>
      </c>
      <c r="X480" s="76">
        <v>3.9966512064999998E-3</v>
      </c>
      <c r="Y480" s="71">
        <v>0</v>
      </c>
      <c r="Z480" s="71">
        <v>1</v>
      </c>
      <c r="AA480" s="71">
        <v>0</v>
      </c>
      <c r="AB480" s="71">
        <v>0</v>
      </c>
      <c r="AC480" s="73">
        <v>0</v>
      </c>
      <c r="AD480" s="73">
        <v>1</v>
      </c>
      <c r="AE480" s="1" t="s">
        <v>1835</v>
      </c>
      <c r="AF480" s="1" t="s">
        <v>1450</v>
      </c>
      <c r="AG480" s="1" t="s">
        <v>1451</v>
      </c>
    </row>
    <row r="481" spans="1:33">
      <c r="A481" s="70">
        <v>45169</v>
      </c>
      <c r="B481" s="70">
        <v>45169</v>
      </c>
      <c r="C481" s="71">
        <v>990100</v>
      </c>
      <c r="D481" s="1" t="s">
        <v>3093</v>
      </c>
      <c r="E481" s="71">
        <v>1313301</v>
      </c>
      <c r="F481" s="1">
        <v>7.5513000000000005E+105</v>
      </c>
      <c r="G481" s="1" t="s">
        <v>3094</v>
      </c>
      <c r="H481" s="72" t="s">
        <v>3095</v>
      </c>
      <c r="I481" s="1" t="s">
        <v>3096</v>
      </c>
      <c r="J481" s="73">
        <v>1</v>
      </c>
      <c r="K481" s="73">
        <v>1</v>
      </c>
      <c r="L481" s="73">
        <v>1</v>
      </c>
      <c r="M481" s="1">
        <v>1</v>
      </c>
      <c r="N481" s="1" t="s">
        <v>1375</v>
      </c>
      <c r="O481" s="1" t="s">
        <v>1467</v>
      </c>
      <c r="P481" s="1">
        <v>20101010</v>
      </c>
      <c r="Q481" s="73">
        <v>1463208065</v>
      </c>
      <c r="R481" s="74">
        <v>86.04</v>
      </c>
      <c r="S481" s="1" t="s">
        <v>1448</v>
      </c>
      <c r="T481" s="75">
        <v>1</v>
      </c>
      <c r="U481" s="76">
        <v>125894421912.60001</v>
      </c>
      <c r="V481" s="77">
        <v>125894421912.60001</v>
      </c>
      <c r="W481" s="77">
        <v>125894421912.60001</v>
      </c>
      <c r="X481" s="76">
        <v>0.22023603035440001</v>
      </c>
      <c r="Y481" s="71">
        <v>1</v>
      </c>
      <c r="Z481" s="71">
        <v>0</v>
      </c>
      <c r="AA481" s="71">
        <v>0</v>
      </c>
      <c r="AB481" s="71">
        <v>0</v>
      </c>
      <c r="AC481" s="73">
        <v>1</v>
      </c>
      <c r="AD481" s="73">
        <v>0</v>
      </c>
      <c r="AE481" s="1" t="s">
        <v>1449</v>
      </c>
      <c r="AF481" s="1" t="s">
        <v>1450</v>
      </c>
      <c r="AG481" s="1" t="s">
        <v>1451</v>
      </c>
    </row>
    <row r="482" spans="1:33">
      <c r="A482" s="70">
        <v>45169</v>
      </c>
      <c r="B482" s="70">
        <v>45169</v>
      </c>
      <c r="C482" s="71">
        <v>990100</v>
      </c>
      <c r="D482" s="1" t="s">
        <v>3097</v>
      </c>
      <c r="E482" s="71">
        <v>1315501</v>
      </c>
      <c r="F482" s="1">
        <v>565849106</v>
      </c>
      <c r="G482" s="1" t="s">
        <v>3098</v>
      </c>
      <c r="H482" s="72">
        <v>2910970</v>
      </c>
      <c r="I482" s="1" t="s">
        <v>3099</v>
      </c>
      <c r="J482" s="73">
        <v>1</v>
      </c>
      <c r="K482" s="73">
        <v>1</v>
      </c>
      <c r="L482" s="73">
        <v>1</v>
      </c>
      <c r="M482" s="1">
        <v>1</v>
      </c>
      <c r="N482" s="1" t="s">
        <v>1375</v>
      </c>
      <c r="O482" s="1" t="s">
        <v>1541</v>
      </c>
      <c r="P482" s="1">
        <v>10102020</v>
      </c>
      <c r="Q482" s="73">
        <v>622875270</v>
      </c>
      <c r="R482" s="74">
        <v>26.35</v>
      </c>
      <c r="S482" s="1" t="s">
        <v>1448</v>
      </c>
      <c r="T482" s="75">
        <v>1</v>
      </c>
      <c r="U482" s="76">
        <v>16412763364.5</v>
      </c>
      <c r="V482" s="77">
        <v>16412763364.5</v>
      </c>
      <c r="W482" s="77">
        <v>16412763364.5</v>
      </c>
      <c r="X482" s="76">
        <v>2.8712009600000001E-2</v>
      </c>
      <c r="Y482" s="71">
        <v>0</v>
      </c>
      <c r="Z482" s="71">
        <v>1</v>
      </c>
      <c r="AA482" s="71">
        <v>0</v>
      </c>
      <c r="AB482" s="71">
        <v>0</v>
      </c>
      <c r="AC482" s="73">
        <v>0.65</v>
      </c>
      <c r="AD482" s="73">
        <v>0.35</v>
      </c>
      <c r="AE482" s="1" t="s">
        <v>1449</v>
      </c>
      <c r="AF482" s="1" t="s">
        <v>1450</v>
      </c>
      <c r="AG482" s="1" t="s">
        <v>1451</v>
      </c>
    </row>
    <row r="483" spans="1:33">
      <c r="A483" s="70">
        <v>45169</v>
      </c>
      <c r="B483" s="70">
        <v>45169</v>
      </c>
      <c r="C483" s="71">
        <v>990100</v>
      </c>
      <c r="D483" s="1" t="s">
        <v>3103</v>
      </c>
      <c r="E483" s="71">
        <v>1315901</v>
      </c>
      <c r="G483" s="1" t="s">
        <v>3104</v>
      </c>
      <c r="H483" s="72" t="s">
        <v>3105</v>
      </c>
      <c r="I483" s="1" t="s">
        <v>3106</v>
      </c>
      <c r="J483" s="73">
        <v>0.85</v>
      </c>
      <c r="K483" s="73">
        <v>0.85</v>
      </c>
      <c r="L483" s="73">
        <v>0.85</v>
      </c>
      <c r="M483" s="1">
        <v>1</v>
      </c>
      <c r="N483" s="1" t="s">
        <v>1042</v>
      </c>
      <c r="O483" s="1" t="s">
        <v>1455</v>
      </c>
      <c r="P483" s="1">
        <v>25101010</v>
      </c>
      <c r="Q483" s="73">
        <v>243501944</v>
      </c>
      <c r="R483" s="74">
        <v>18</v>
      </c>
      <c r="S483" s="1" t="s">
        <v>1456</v>
      </c>
      <c r="T483" s="75">
        <v>0.92136177270005104</v>
      </c>
      <c r="U483" s="76">
        <v>4043557974.2821202</v>
      </c>
      <c r="V483" s="77">
        <v>4043557974.2821202</v>
      </c>
      <c r="W483" s="77">
        <v>4757127028.5671997</v>
      </c>
      <c r="X483" s="76">
        <v>7.0736824017999999E-3</v>
      </c>
      <c r="Y483" s="71">
        <v>0</v>
      </c>
      <c r="Z483" s="71">
        <v>1</v>
      </c>
      <c r="AA483" s="71">
        <v>0</v>
      </c>
      <c r="AB483" s="71">
        <v>0</v>
      </c>
      <c r="AC483" s="73">
        <v>0</v>
      </c>
      <c r="AD483" s="73">
        <v>1</v>
      </c>
      <c r="AE483" s="1" t="s">
        <v>1457</v>
      </c>
      <c r="AF483" s="1" t="s">
        <v>1450</v>
      </c>
      <c r="AG483" s="1" t="s">
        <v>1451</v>
      </c>
    </row>
    <row r="484" spans="1:33">
      <c r="A484" s="70">
        <v>45169</v>
      </c>
      <c r="B484" s="70">
        <v>45169</v>
      </c>
      <c r="C484" s="71">
        <v>990100</v>
      </c>
      <c r="D484" s="1" t="s">
        <v>3113</v>
      </c>
      <c r="E484" s="71">
        <v>1317201</v>
      </c>
      <c r="G484" s="1" t="s">
        <v>3114</v>
      </c>
      <c r="H484" s="72">
        <v>4942904</v>
      </c>
      <c r="I484" s="1" t="s">
        <v>3115</v>
      </c>
      <c r="J484" s="73">
        <v>0.85</v>
      </c>
      <c r="K484" s="73">
        <v>0.85</v>
      </c>
      <c r="L484" s="73">
        <v>0.85</v>
      </c>
      <c r="M484" s="1">
        <v>1</v>
      </c>
      <c r="N484" s="1" t="s">
        <v>1058</v>
      </c>
      <c r="O484" s="1" t="s">
        <v>1548</v>
      </c>
      <c r="P484" s="1">
        <v>55103010</v>
      </c>
      <c r="Q484" s="73">
        <v>2641318800</v>
      </c>
      <c r="R484" s="74">
        <v>11.38</v>
      </c>
      <c r="S484" s="1" t="s">
        <v>1456</v>
      </c>
      <c r="T484" s="75">
        <v>0.92136177270005104</v>
      </c>
      <c r="U484" s="76">
        <v>27730124593.2173</v>
      </c>
      <c r="V484" s="77">
        <v>27730124593.2173</v>
      </c>
      <c r="W484" s="77">
        <v>32623675992.020401</v>
      </c>
      <c r="X484" s="76">
        <v>4.8510271296099999E-2</v>
      </c>
      <c r="Y484" s="71">
        <v>1</v>
      </c>
      <c r="Z484" s="71">
        <v>0</v>
      </c>
      <c r="AA484" s="71">
        <v>0</v>
      </c>
      <c r="AB484" s="71">
        <v>0</v>
      </c>
      <c r="AC484" s="73">
        <v>1</v>
      </c>
      <c r="AD484" s="73">
        <v>0</v>
      </c>
      <c r="AE484" s="1" t="s">
        <v>1523</v>
      </c>
      <c r="AF484" s="1" t="s">
        <v>1524</v>
      </c>
      <c r="AG484" s="1" t="s">
        <v>1451</v>
      </c>
    </row>
    <row r="485" spans="1:33">
      <c r="A485" s="70">
        <v>45169</v>
      </c>
      <c r="B485" s="70">
        <v>45169</v>
      </c>
      <c r="C485" s="71">
        <v>990100</v>
      </c>
      <c r="D485" s="1" t="s">
        <v>3116</v>
      </c>
      <c r="E485" s="71">
        <v>1317601</v>
      </c>
      <c r="G485" s="1" t="s">
        <v>3117</v>
      </c>
      <c r="H485" s="72">
        <v>4661607</v>
      </c>
      <c r="I485" s="1" t="s">
        <v>3118</v>
      </c>
      <c r="J485" s="73">
        <v>0.4</v>
      </c>
      <c r="K485" s="73">
        <v>0.4</v>
      </c>
      <c r="L485" s="73">
        <v>0.4</v>
      </c>
      <c r="M485" s="1">
        <v>1</v>
      </c>
      <c r="N485" s="1" t="s">
        <v>910</v>
      </c>
      <c r="O485" s="1" t="s">
        <v>1548</v>
      </c>
      <c r="P485" s="1">
        <v>55101010</v>
      </c>
      <c r="Q485" s="73">
        <v>170233686</v>
      </c>
      <c r="R485" s="74">
        <v>75.599999999999994</v>
      </c>
      <c r="S485" s="1" t="s">
        <v>1456</v>
      </c>
      <c r="T485" s="75">
        <v>0.92136177270005104</v>
      </c>
      <c r="U485" s="76">
        <v>5587237084.46702</v>
      </c>
      <c r="V485" s="77">
        <v>5587237084.46702</v>
      </c>
      <c r="W485" s="77">
        <v>28506311678.8876</v>
      </c>
      <c r="X485" s="76">
        <v>9.7741496202999999E-3</v>
      </c>
      <c r="Y485" s="71">
        <v>1</v>
      </c>
      <c r="Z485" s="71">
        <v>0</v>
      </c>
      <c r="AA485" s="71">
        <v>0</v>
      </c>
      <c r="AB485" s="71">
        <v>0</v>
      </c>
      <c r="AC485" s="73">
        <v>0</v>
      </c>
      <c r="AD485" s="73">
        <v>1</v>
      </c>
      <c r="AE485" s="1" t="s">
        <v>2601</v>
      </c>
      <c r="AF485" s="1" t="s">
        <v>1450</v>
      </c>
      <c r="AG485" s="1" t="s">
        <v>1585</v>
      </c>
    </row>
    <row r="486" spans="1:33">
      <c r="A486" s="70">
        <v>45169</v>
      </c>
      <c r="B486" s="70">
        <v>45169</v>
      </c>
      <c r="C486" s="71">
        <v>990100</v>
      </c>
      <c r="D486" s="1" t="s">
        <v>3119</v>
      </c>
      <c r="E486" s="71">
        <v>1318101</v>
      </c>
      <c r="F486" s="1">
        <v>918204108</v>
      </c>
      <c r="G486" s="1" t="s">
        <v>3120</v>
      </c>
      <c r="H486" s="72">
        <v>2928683</v>
      </c>
      <c r="I486" s="1" t="s">
        <v>3121</v>
      </c>
      <c r="J486" s="73">
        <v>0.85</v>
      </c>
      <c r="K486" s="73">
        <v>0.85</v>
      </c>
      <c r="L486" s="73">
        <v>0.85</v>
      </c>
      <c r="M486" s="1">
        <v>1</v>
      </c>
      <c r="N486" s="1" t="s">
        <v>1375</v>
      </c>
      <c r="O486" s="1" t="s">
        <v>1455</v>
      </c>
      <c r="P486" s="1">
        <v>25203010</v>
      </c>
      <c r="Q486" s="73">
        <v>388656848</v>
      </c>
      <c r="R486" s="74">
        <v>19.760000000000002</v>
      </c>
      <c r="S486" s="1" t="s">
        <v>1448</v>
      </c>
      <c r="T486" s="75">
        <v>1</v>
      </c>
      <c r="U486" s="76">
        <v>6527880419.0080004</v>
      </c>
      <c r="V486" s="77">
        <v>6527880419.0080004</v>
      </c>
      <c r="W486" s="77">
        <v>7679859316.4799995</v>
      </c>
      <c r="X486" s="76">
        <v>1.1419683638599999E-2</v>
      </c>
      <c r="Y486" s="71">
        <v>0</v>
      </c>
      <c r="Z486" s="71">
        <v>1</v>
      </c>
      <c r="AA486" s="71">
        <v>0</v>
      </c>
      <c r="AB486" s="71">
        <v>0</v>
      </c>
      <c r="AC486" s="73">
        <v>1</v>
      </c>
      <c r="AD486" s="73">
        <v>0</v>
      </c>
      <c r="AE486" s="1" t="s">
        <v>1449</v>
      </c>
      <c r="AF486" s="1" t="s">
        <v>1450</v>
      </c>
      <c r="AG486" s="1" t="s">
        <v>1451</v>
      </c>
    </row>
    <row r="487" spans="1:33">
      <c r="A487" s="70">
        <v>45169</v>
      </c>
      <c r="B487" s="70">
        <v>45169</v>
      </c>
      <c r="C487" s="71">
        <v>990100</v>
      </c>
      <c r="D487" s="1" t="s">
        <v>3122</v>
      </c>
      <c r="E487" s="71">
        <v>1320301</v>
      </c>
      <c r="G487" s="1" t="s">
        <v>3123</v>
      </c>
      <c r="H487" s="72">
        <v>5497102</v>
      </c>
      <c r="I487" s="1" t="s">
        <v>3124</v>
      </c>
      <c r="J487" s="73">
        <v>0.1</v>
      </c>
      <c r="K487" s="73">
        <v>0.1</v>
      </c>
      <c r="L487" s="73">
        <v>0.1</v>
      </c>
      <c r="M487" s="1">
        <v>1</v>
      </c>
      <c r="N487" s="1" t="s">
        <v>1058</v>
      </c>
      <c r="O487" s="1" t="s">
        <v>1455</v>
      </c>
      <c r="P487" s="1">
        <v>25102010</v>
      </c>
      <c r="Q487" s="73">
        <v>295089818</v>
      </c>
      <c r="R487" s="74">
        <v>131.9</v>
      </c>
      <c r="S487" s="1" t="s">
        <v>1456</v>
      </c>
      <c r="T487" s="75">
        <v>0.92136177270005104</v>
      </c>
      <c r="U487" s="76">
        <v>4224436931.0155001</v>
      </c>
      <c r="V487" s="77">
        <v>4224436931.0155001</v>
      </c>
      <c r="W487" s="77">
        <v>67543295522.918999</v>
      </c>
      <c r="X487" s="76">
        <v>7.3901067739000001E-3</v>
      </c>
      <c r="Y487" s="71">
        <v>1</v>
      </c>
      <c r="Z487" s="71">
        <v>0</v>
      </c>
      <c r="AA487" s="71">
        <v>0</v>
      </c>
      <c r="AB487" s="71">
        <v>0</v>
      </c>
      <c r="AC487" s="73">
        <v>1</v>
      </c>
      <c r="AD487" s="73">
        <v>0</v>
      </c>
      <c r="AE487" s="1" t="s">
        <v>1523</v>
      </c>
      <c r="AF487" s="1" t="s">
        <v>1524</v>
      </c>
      <c r="AG487" s="1" t="s">
        <v>1451</v>
      </c>
    </row>
    <row r="488" spans="1:33">
      <c r="A488" s="70">
        <v>45169</v>
      </c>
      <c r="B488" s="70">
        <v>45169</v>
      </c>
      <c r="C488" s="71">
        <v>990100</v>
      </c>
      <c r="D488" s="1" t="s">
        <v>3125</v>
      </c>
      <c r="E488" s="71">
        <v>1320302</v>
      </c>
      <c r="G488" s="1" t="s">
        <v>3126</v>
      </c>
      <c r="H488" s="72">
        <v>5497168</v>
      </c>
      <c r="I488" s="1" t="s">
        <v>3127</v>
      </c>
      <c r="J488" s="73">
        <v>1</v>
      </c>
      <c r="K488" s="73">
        <v>1</v>
      </c>
      <c r="L488" s="73">
        <v>1</v>
      </c>
      <c r="M488" s="1">
        <v>1</v>
      </c>
      <c r="N488" s="1" t="s">
        <v>1058</v>
      </c>
      <c r="O488" s="1" t="s">
        <v>1455</v>
      </c>
      <c r="P488" s="1">
        <v>25102010</v>
      </c>
      <c r="Q488" s="73">
        <v>206205445</v>
      </c>
      <c r="R488" s="74">
        <v>113.04</v>
      </c>
      <c r="S488" s="1" t="s">
        <v>1456</v>
      </c>
      <c r="T488" s="75">
        <v>0.92136177270005104</v>
      </c>
      <c r="U488" s="76">
        <v>25298926212.764</v>
      </c>
      <c r="V488" s="77">
        <v>25298926212.764</v>
      </c>
      <c r="W488" s="77">
        <v>67543295522.918999</v>
      </c>
      <c r="X488" s="76">
        <v>4.4257203747999997E-2</v>
      </c>
      <c r="Y488" s="71">
        <v>1</v>
      </c>
      <c r="Z488" s="71">
        <v>0</v>
      </c>
      <c r="AA488" s="71">
        <v>0</v>
      </c>
      <c r="AB488" s="71">
        <v>0</v>
      </c>
      <c r="AC488" s="73">
        <v>1</v>
      </c>
      <c r="AD488" s="73">
        <v>0</v>
      </c>
      <c r="AE488" s="1" t="s">
        <v>1523</v>
      </c>
      <c r="AF488" s="1" t="s">
        <v>1709</v>
      </c>
      <c r="AG488" s="1" t="s">
        <v>1451</v>
      </c>
    </row>
    <row r="489" spans="1:33">
      <c r="A489" s="70">
        <v>45169</v>
      </c>
      <c r="B489" s="70">
        <v>45169</v>
      </c>
      <c r="C489" s="71">
        <v>990100</v>
      </c>
      <c r="D489" s="1" t="s">
        <v>3128</v>
      </c>
      <c r="E489" s="71">
        <v>1320501</v>
      </c>
      <c r="F489" s="1">
        <v>928856202</v>
      </c>
      <c r="G489" s="1" t="s">
        <v>3129</v>
      </c>
      <c r="H489" s="72" t="s">
        <v>3130</v>
      </c>
      <c r="I489" s="1" t="s">
        <v>3131</v>
      </c>
      <c r="J489" s="73">
        <v>0.45</v>
      </c>
      <c r="K489" s="73">
        <v>0.45</v>
      </c>
      <c r="L489" s="73">
        <v>0.45</v>
      </c>
      <c r="M489" s="1">
        <v>1</v>
      </c>
      <c r="N489" s="1" t="s">
        <v>1322</v>
      </c>
      <c r="O489" s="1" t="s">
        <v>1467</v>
      </c>
      <c r="P489" s="1">
        <v>20106010</v>
      </c>
      <c r="Q489" s="73">
        <v>444987946</v>
      </c>
      <c r="R489" s="74">
        <v>224.4</v>
      </c>
      <c r="S489" s="1" t="s">
        <v>1613</v>
      </c>
      <c r="T489" s="75">
        <v>10.9499</v>
      </c>
      <c r="U489" s="76">
        <v>4103679740.1875801</v>
      </c>
      <c r="V489" s="77">
        <v>4103679740.1875801</v>
      </c>
      <c r="W489" s="77">
        <v>41208007598.973503</v>
      </c>
      <c r="X489" s="76">
        <v>7.1788576657999996E-3</v>
      </c>
      <c r="Y489" s="71">
        <v>1</v>
      </c>
      <c r="Z489" s="71">
        <v>0</v>
      </c>
      <c r="AA489" s="71">
        <v>0</v>
      </c>
      <c r="AB489" s="71">
        <v>0</v>
      </c>
      <c r="AC489" s="73">
        <v>1</v>
      </c>
      <c r="AD489" s="73">
        <v>0</v>
      </c>
      <c r="AE489" s="1" t="s">
        <v>1614</v>
      </c>
      <c r="AF489" s="1" t="s">
        <v>1450</v>
      </c>
      <c r="AG489" s="1" t="s">
        <v>1585</v>
      </c>
    </row>
    <row r="490" spans="1:33">
      <c r="A490" s="70">
        <v>45169</v>
      </c>
      <c r="B490" s="70">
        <v>45169</v>
      </c>
      <c r="C490" s="71">
        <v>990100</v>
      </c>
      <c r="D490" s="1" t="s">
        <v>3132</v>
      </c>
      <c r="E490" s="71">
        <v>1320503</v>
      </c>
      <c r="F490" s="1">
        <v>928856301</v>
      </c>
      <c r="G490" s="1" t="s">
        <v>3133</v>
      </c>
      <c r="H490" s="72" t="s">
        <v>3134</v>
      </c>
      <c r="I490" s="1" t="s">
        <v>3135</v>
      </c>
      <c r="J490" s="73">
        <v>0.95</v>
      </c>
      <c r="K490" s="73">
        <v>0.95</v>
      </c>
      <c r="L490" s="73">
        <v>0.95</v>
      </c>
      <c r="M490" s="1">
        <v>1</v>
      </c>
      <c r="N490" s="1" t="s">
        <v>1322</v>
      </c>
      <c r="O490" s="1" t="s">
        <v>1467</v>
      </c>
      <c r="P490" s="1">
        <v>20106010</v>
      </c>
      <c r="Q490" s="73">
        <v>1588464138</v>
      </c>
      <c r="R490" s="74">
        <v>221.2</v>
      </c>
      <c r="S490" s="1" t="s">
        <v>1613</v>
      </c>
      <c r="T490" s="75">
        <v>10.9499</v>
      </c>
      <c r="U490" s="76">
        <v>30484283323.073299</v>
      </c>
      <c r="V490" s="77">
        <v>30484283323.073299</v>
      </c>
      <c r="W490" s="77">
        <v>41208007598.973503</v>
      </c>
      <c r="X490" s="76">
        <v>5.33283162612E-2</v>
      </c>
      <c r="Y490" s="71">
        <v>1</v>
      </c>
      <c r="Z490" s="71">
        <v>0</v>
      </c>
      <c r="AA490" s="71">
        <v>0</v>
      </c>
      <c r="AB490" s="71">
        <v>0</v>
      </c>
      <c r="AC490" s="73">
        <v>1</v>
      </c>
      <c r="AD490" s="73">
        <v>0</v>
      </c>
      <c r="AE490" s="1" t="s">
        <v>1614</v>
      </c>
      <c r="AF490" s="1" t="s">
        <v>1450</v>
      </c>
      <c r="AG490" s="1" t="s">
        <v>1619</v>
      </c>
    </row>
    <row r="491" spans="1:33">
      <c r="A491" s="70">
        <v>45169</v>
      </c>
      <c r="B491" s="70">
        <v>45169</v>
      </c>
      <c r="C491" s="71">
        <v>990100</v>
      </c>
      <c r="D491" s="1" t="s">
        <v>3136</v>
      </c>
      <c r="E491" s="71">
        <v>1320901</v>
      </c>
      <c r="F491" s="1">
        <v>929160109</v>
      </c>
      <c r="G491" s="1" t="s">
        <v>3137</v>
      </c>
      <c r="H491" s="72">
        <v>2931205</v>
      </c>
      <c r="I491" s="1" t="s">
        <v>3138</v>
      </c>
      <c r="J491" s="73">
        <v>1</v>
      </c>
      <c r="K491" s="73">
        <v>1</v>
      </c>
      <c r="L491" s="73">
        <v>1</v>
      </c>
      <c r="M491" s="1">
        <v>1</v>
      </c>
      <c r="N491" s="1" t="s">
        <v>1375</v>
      </c>
      <c r="O491" s="1" t="s">
        <v>1462</v>
      </c>
      <c r="P491" s="1">
        <v>15102010</v>
      </c>
      <c r="Q491" s="73">
        <v>133056905</v>
      </c>
      <c r="R491" s="74">
        <v>218.25</v>
      </c>
      <c r="S491" s="1" t="s">
        <v>1448</v>
      </c>
      <c r="T491" s="75">
        <v>1</v>
      </c>
      <c r="U491" s="76">
        <v>29039669516.25</v>
      </c>
      <c r="V491" s="77">
        <v>29039669516.25</v>
      </c>
      <c r="W491" s="77">
        <v>29039669516.25</v>
      </c>
      <c r="X491" s="76">
        <v>5.0801150995400002E-2</v>
      </c>
      <c r="Y491" s="71">
        <v>0</v>
      </c>
      <c r="Z491" s="71">
        <v>1</v>
      </c>
      <c r="AA491" s="71">
        <v>0</v>
      </c>
      <c r="AB491" s="71">
        <v>0</v>
      </c>
      <c r="AC491" s="73">
        <v>0.5</v>
      </c>
      <c r="AD491" s="73">
        <v>0.5</v>
      </c>
      <c r="AE491" s="1" t="s">
        <v>1449</v>
      </c>
      <c r="AF491" s="1" t="s">
        <v>1450</v>
      </c>
      <c r="AG491" s="1" t="s">
        <v>1451</v>
      </c>
    </row>
    <row r="492" spans="1:33">
      <c r="A492" s="70">
        <v>45169</v>
      </c>
      <c r="B492" s="70">
        <v>45169</v>
      </c>
      <c r="C492" s="71">
        <v>990100</v>
      </c>
      <c r="D492" s="1" t="s">
        <v>3139</v>
      </c>
      <c r="E492" s="71">
        <v>1321401</v>
      </c>
      <c r="F492" s="1">
        <v>931427108</v>
      </c>
      <c r="G492" s="1" t="s">
        <v>3140</v>
      </c>
      <c r="H492" s="72" t="s">
        <v>3141</v>
      </c>
      <c r="I492" s="1" t="s">
        <v>3142</v>
      </c>
      <c r="J492" s="73">
        <v>0.85</v>
      </c>
      <c r="K492" s="73">
        <v>0.85</v>
      </c>
      <c r="L492" s="73">
        <v>0.85</v>
      </c>
      <c r="M492" s="1">
        <v>1</v>
      </c>
      <c r="N492" s="1" t="s">
        <v>1375</v>
      </c>
      <c r="O492" s="1" t="s">
        <v>1499</v>
      </c>
      <c r="P492" s="1">
        <v>30101010</v>
      </c>
      <c r="Q492" s="73">
        <v>862795720</v>
      </c>
      <c r="R492" s="74">
        <v>25.31</v>
      </c>
      <c r="S492" s="1" t="s">
        <v>1448</v>
      </c>
      <c r="T492" s="75">
        <v>1</v>
      </c>
      <c r="U492" s="76">
        <v>18561755722.220001</v>
      </c>
      <c r="V492" s="77">
        <v>18561755722.220001</v>
      </c>
      <c r="W492" s="77">
        <v>21837359673.200001</v>
      </c>
      <c r="X492" s="76">
        <v>3.2471394161599998E-2</v>
      </c>
      <c r="Y492" s="71">
        <v>1</v>
      </c>
      <c r="Z492" s="71">
        <v>0</v>
      </c>
      <c r="AA492" s="71">
        <v>0</v>
      </c>
      <c r="AB492" s="71">
        <v>0</v>
      </c>
      <c r="AC492" s="73">
        <v>1</v>
      </c>
      <c r="AD492" s="73">
        <v>0</v>
      </c>
      <c r="AE492" s="1" t="s">
        <v>1475</v>
      </c>
      <c r="AF492" s="1" t="s">
        <v>1450</v>
      </c>
      <c r="AG492" s="1" t="s">
        <v>1451</v>
      </c>
    </row>
    <row r="493" spans="1:33">
      <c r="A493" s="70">
        <v>45169</v>
      </c>
      <c r="B493" s="70">
        <v>45169</v>
      </c>
      <c r="C493" s="71">
        <v>990100</v>
      </c>
      <c r="D493" s="1" t="s">
        <v>3143</v>
      </c>
      <c r="E493" s="71">
        <v>1321701</v>
      </c>
      <c r="F493" s="1">
        <v>931142103</v>
      </c>
      <c r="G493" s="1" t="s">
        <v>3144</v>
      </c>
      <c r="H493" s="72">
        <v>2936921</v>
      </c>
      <c r="I493" s="1" t="s">
        <v>3145</v>
      </c>
      <c r="J493" s="73">
        <v>0.55000000000000004</v>
      </c>
      <c r="K493" s="73">
        <v>0.55000000000000004</v>
      </c>
      <c r="L493" s="73">
        <v>0.55000000000000004</v>
      </c>
      <c r="M493" s="1">
        <v>1</v>
      </c>
      <c r="N493" s="1" t="s">
        <v>1375</v>
      </c>
      <c r="O493" s="1" t="s">
        <v>1499</v>
      </c>
      <c r="P493" s="1">
        <v>30101040</v>
      </c>
      <c r="Q493" s="73">
        <v>2695655933</v>
      </c>
      <c r="R493" s="74">
        <v>162.61000000000001</v>
      </c>
      <c r="S493" s="1" t="s">
        <v>1448</v>
      </c>
      <c r="T493" s="75">
        <v>1</v>
      </c>
      <c r="U493" s="76">
        <v>241087336195.82199</v>
      </c>
      <c r="V493" s="77">
        <v>241087336195.82199</v>
      </c>
      <c r="W493" s="77">
        <v>438340611265.13</v>
      </c>
      <c r="X493" s="76">
        <v>0.42175115533989999</v>
      </c>
      <c r="Y493" s="71">
        <v>1</v>
      </c>
      <c r="Z493" s="71">
        <v>0</v>
      </c>
      <c r="AA493" s="71">
        <v>0</v>
      </c>
      <c r="AB493" s="71">
        <v>0</v>
      </c>
      <c r="AC493" s="73">
        <v>1</v>
      </c>
      <c r="AD493" s="73">
        <v>0</v>
      </c>
      <c r="AE493" s="1" t="s">
        <v>1449</v>
      </c>
      <c r="AF493" s="1" t="s">
        <v>1450</v>
      </c>
      <c r="AG493" s="1" t="s">
        <v>1451</v>
      </c>
    </row>
    <row r="494" spans="1:33">
      <c r="A494" s="70">
        <v>45169</v>
      </c>
      <c r="B494" s="70">
        <v>45169</v>
      </c>
      <c r="C494" s="71">
        <v>990100</v>
      </c>
      <c r="D494" s="1" t="s">
        <v>3146</v>
      </c>
      <c r="E494" s="71">
        <v>1324301</v>
      </c>
      <c r="G494" s="1" t="s">
        <v>3147</v>
      </c>
      <c r="H494" s="72">
        <v>6948836</v>
      </c>
      <c r="I494" s="1" t="s">
        <v>3148</v>
      </c>
      <c r="J494" s="73">
        <v>1</v>
      </c>
      <c r="K494" s="73">
        <v>1</v>
      </c>
      <c r="L494" s="73">
        <v>1</v>
      </c>
      <c r="M494" s="1">
        <v>1</v>
      </c>
      <c r="N494" s="1" t="s">
        <v>908</v>
      </c>
      <c r="O494" s="1" t="s">
        <v>1455</v>
      </c>
      <c r="P494" s="1">
        <v>25503030</v>
      </c>
      <c r="Q494" s="73">
        <v>1134514310</v>
      </c>
      <c r="R494" s="74">
        <v>53.87</v>
      </c>
      <c r="S494" s="1" t="s">
        <v>1578</v>
      </c>
      <c r="T494" s="75">
        <v>1.54404385084536</v>
      </c>
      <c r="U494" s="76">
        <v>39581962549.987701</v>
      </c>
      <c r="V494" s="77">
        <v>39581962549.987701</v>
      </c>
      <c r="W494" s="77">
        <v>39581962549.987701</v>
      </c>
      <c r="X494" s="76">
        <v>6.9243530993799998E-2</v>
      </c>
      <c r="Y494" s="71">
        <v>1</v>
      </c>
      <c r="Z494" s="71">
        <v>0</v>
      </c>
      <c r="AA494" s="71">
        <v>0</v>
      </c>
      <c r="AB494" s="71">
        <v>0</v>
      </c>
      <c r="AC494" s="73">
        <v>0</v>
      </c>
      <c r="AD494" s="73">
        <v>1</v>
      </c>
      <c r="AE494" s="1" t="s">
        <v>1579</v>
      </c>
      <c r="AF494" s="1" t="s">
        <v>1450</v>
      </c>
      <c r="AG494" s="1" t="s">
        <v>1451</v>
      </c>
    </row>
    <row r="495" spans="1:33">
      <c r="A495" s="70">
        <v>45169</v>
      </c>
      <c r="B495" s="70">
        <v>45169</v>
      </c>
      <c r="C495" s="71">
        <v>990100</v>
      </c>
      <c r="D495" s="1" t="s">
        <v>3149</v>
      </c>
      <c r="E495" s="71">
        <v>1325501</v>
      </c>
      <c r="F495" s="1">
        <v>958102105</v>
      </c>
      <c r="G495" s="1" t="s">
        <v>3150</v>
      </c>
      <c r="H495" s="72">
        <v>2954699</v>
      </c>
      <c r="I495" s="1" t="s">
        <v>3151</v>
      </c>
      <c r="J495" s="73">
        <v>1</v>
      </c>
      <c r="K495" s="73">
        <v>1</v>
      </c>
      <c r="L495" s="73">
        <v>1</v>
      </c>
      <c r="M495" s="1">
        <v>1</v>
      </c>
      <c r="N495" s="1" t="s">
        <v>1375</v>
      </c>
      <c r="O495" s="1" t="s">
        <v>1474</v>
      </c>
      <c r="P495" s="1">
        <v>45202030</v>
      </c>
      <c r="Q495" s="73">
        <v>319322335</v>
      </c>
      <c r="R495" s="74">
        <v>45</v>
      </c>
      <c r="S495" s="1" t="s">
        <v>1448</v>
      </c>
      <c r="T495" s="75">
        <v>1</v>
      </c>
      <c r="U495" s="76">
        <v>14369505075</v>
      </c>
      <c r="V495" s="77">
        <v>14369505075</v>
      </c>
      <c r="W495" s="77">
        <v>14369505075</v>
      </c>
      <c r="X495" s="76">
        <v>2.5137593133999998E-2</v>
      </c>
      <c r="Y495" s="71">
        <v>0</v>
      </c>
      <c r="Z495" s="71">
        <v>1</v>
      </c>
      <c r="AA495" s="71">
        <v>0</v>
      </c>
      <c r="AB495" s="71">
        <v>0</v>
      </c>
      <c r="AC495" s="73">
        <v>1</v>
      </c>
      <c r="AD495" s="73">
        <v>0</v>
      </c>
      <c r="AE495" s="1" t="s">
        <v>1475</v>
      </c>
      <c r="AF495" s="1" t="s">
        <v>1450</v>
      </c>
      <c r="AG495" s="1" t="s">
        <v>1451</v>
      </c>
    </row>
    <row r="496" spans="1:33">
      <c r="A496" s="70">
        <v>45169</v>
      </c>
      <c r="B496" s="70">
        <v>45169</v>
      </c>
      <c r="C496" s="71">
        <v>990100</v>
      </c>
      <c r="D496" s="1" t="s">
        <v>3152</v>
      </c>
      <c r="E496" s="71">
        <v>1326501</v>
      </c>
      <c r="F496" s="1">
        <v>961148509</v>
      </c>
      <c r="G496" s="1" t="s">
        <v>3153</v>
      </c>
      <c r="H496" s="72">
        <v>2956662</v>
      </c>
      <c r="I496" s="1" t="s">
        <v>3154</v>
      </c>
      <c r="J496" s="73">
        <v>0.45</v>
      </c>
      <c r="K496" s="73">
        <v>0.45</v>
      </c>
      <c r="L496" s="73">
        <v>0.45</v>
      </c>
      <c r="M496" s="1">
        <v>1</v>
      </c>
      <c r="N496" s="1" t="s">
        <v>963</v>
      </c>
      <c r="O496" s="1" t="s">
        <v>1499</v>
      </c>
      <c r="P496" s="1">
        <v>30101030</v>
      </c>
      <c r="Q496" s="73">
        <v>139680180</v>
      </c>
      <c r="R496" s="74">
        <v>149.85</v>
      </c>
      <c r="S496" s="1" t="s">
        <v>1493</v>
      </c>
      <c r="T496" s="75">
        <v>1.3529500000000001</v>
      </c>
      <c r="U496" s="76">
        <v>6961812142.24473</v>
      </c>
      <c r="V496" s="77">
        <v>6961812142.24473</v>
      </c>
      <c r="W496" s="77">
        <v>15470693649.432699</v>
      </c>
      <c r="X496" s="76">
        <v>1.21787911409E-2</v>
      </c>
      <c r="Y496" s="71">
        <v>1</v>
      </c>
      <c r="Z496" s="71">
        <v>0</v>
      </c>
      <c r="AA496" s="71">
        <v>0</v>
      </c>
      <c r="AB496" s="71">
        <v>0</v>
      </c>
      <c r="AC496" s="73">
        <v>0</v>
      </c>
      <c r="AD496" s="73">
        <v>1</v>
      </c>
      <c r="AE496" s="1" t="s">
        <v>1494</v>
      </c>
      <c r="AF496" s="1" t="s">
        <v>1450</v>
      </c>
      <c r="AG496" s="1" t="s">
        <v>1451</v>
      </c>
    </row>
    <row r="497" spans="1:33">
      <c r="A497" s="70">
        <v>45169</v>
      </c>
      <c r="B497" s="70">
        <v>45169</v>
      </c>
      <c r="C497" s="71">
        <v>990100</v>
      </c>
      <c r="D497" s="1" t="s">
        <v>3155</v>
      </c>
      <c r="E497" s="71">
        <v>1326701</v>
      </c>
      <c r="G497" s="1" t="s">
        <v>3156</v>
      </c>
      <c r="H497" s="72">
        <v>6076146</v>
      </c>
      <c r="I497" s="1" t="s">
        <v>3157</v>
      </c>
      <c r="J497" s="73">
        <v>1</v>
      </c>
      <c r="K497" s="73">
        <v>1</v>
      </c>
      <c r="L497" s="73">
        <v>1</v>
      </c>
      <c r="M497" s="1">
        <v>1</v>
      </c>
      <c r="N497" s="1" t="s">
        <v>908</v>
      </c>
      <c r="O497" s="1" t="s">
        <v>1484</v>
      </c>
      <c r="P497" s="1">
        <v>40101010</v>
      </c>
      <c r="Q497" s="73">
        <v>3509076960</v>
      </c>
      <c r="R497" s="74">
        <v>21.95</v>
      </c>
      <c r="S497" s="1" t="s">
        <v>1578</v>
      </c>
      <c r="T497" s="75">
        <v>1.54404385084536</v>
      </c>
      <c r="U497" s="76">
        <v>49884748564.510803</v>
      </c>
      <c r="V497" s="77">
        <v>49884748564.510803</v>
      </c>
      <c r="W497" s="77">
        <v>49884748564.510803</v>
      </c>
      <c r="X497" s="76">
        <v>8.7266924397200005E-2</v>
      </c>
      <c r="Y497" s="71">
        <v>1</v>
      </c>
      <c r="Z497" s="71">
        <v>0</v>
      </c>
      <c r="AA497" s="71">
        <v>0</v>
      </c>
      <c r="AB497" s="71">
        <v>0</v>
      </c>
      <c r="AC497" s="73">
        <v>1</v>
      </c>
      <c r="AD497" s="73">
        <v>0</v>
      </c>
      <c r="AE497" s="1" t="s">
        <v>1579</v>
      </c>
      <c r="AF497" s="1" t="s">
        <v>1450</v>
      </c>
      <c r="AG497" s="1" t="s">
        <v>1451</v>
      </c>
    </row>
    <row r="498" spans="1:33">
      <c r="A498" s="70">
        <v>45169</v>
      </c>
      <c r="B498" s="70">
        <v>45169</v>
      </c>
      <c r="C498" s="71">
        <v>990100</v>
      </c>
      <c r="D498" s="1" t="s">
        <v>3158</v>
      </c>
      <c r="E498" s="71">
        <v>1327001</v>
      </c>
      <c r="F498" s="1">
        <v>962166104</v>
      </c>
      <c r="G498" s="1" t="s">
        <v>3159</v>
      </c>
      <c r="H498" s="72">
        <v>2958936</v>
      </c>
      <c r="I498" s="1" t="s">
        <v>3160</v>
      </c>
      <c r="J498" s="73">
        <v>1</v>
      </c>
      <c r="K498" s="73">
        <v>1</v>
      </c>
      <c r="L498" s="73">
        <v>1</v>
      </c>
      <c r="M498" s="1">
        <v>1</v>
      </c>
      <c r="N498" s="1" t="s">
        <v>1375</v>
      </c>
      <c r="O498" s="1" t="s">
        <v>1564</v>
      </c>
      <c r="P498" s="1">
        <v>60108040</v>
      </c>
      <c r="Q498" s="73">
        <v>732891980</v>
      </c>
      <c r="R498" s="74">
        <v>32.75</v>
      </c>
      <c r="S498" s="1" t="s">
        <v>1448</v>
      </c>
      <c r="T498" s="75">
        <v>1</v>
      </c>
      <c r="U498" s="76">
        <v>24002212345</v>
      </c>
      <c r="V498" s="77">
        <v>24002212345</v>
      </c>
      <c r="W498" s="77">
        <v>24002212345</v>
      </c>
      <c r="X498" s="76">
        <v>4.1988770322599997E-2</v>
      </c>
      <c r="Y498" s="71">
        <v>1</v>
      </c>
      <c r="Z498" s="71">
        <v>0</v>
      </c>
      <c r="AA498" s="71">
        <v>0</v>
      </c>
      <c r="AB498" s="71">
        <v>0</v>
      </c>
      <c r="AC498" s="73">
        <v>1</v>
      </c>
      <c r="AD498" s="73">
        <v>0</v>
      </c>
      <c r="AE498" s="1" t="s">
        <v>1449</v>
      </c>
      <c r="AF498" s="1" t="s">
        <v>1450</v>
      </c>
      <c r="AG498" s="1" t="s">
        <v>1451</v>
      </c>
    </row>
    <row r="499" spans="1:33">
      <c r="A499" s="70">
        <v>45169</v>
      </c>
      <c r="B499" s="70">
        <v>45169</v>
      </c>
      <c r="C499" s="71">
        <v>990100</v>
      </c>
      <c r="D499" s="1" t="s">
        <v>3161</v>
      </c>
      <c r="E499" s="71">
        <v>1327401</v>
      </c>
      <c r="F499" s="1">
        <v>963320106</v>
      </c>
      <c r="G499" s="1" t="s">
        <v>3162</v>
      </c>
      <c r="H499" s="72">
        <v>2960384</v>
      </c>
      <c r="I499" s="1" t="s">
        <v>3163</v>
      </c>
      <c r="J499" s="73">
        <v>1</v>
      </c>
      <c r="K499" s="73">
        <v>1</v>
      </c>
      <c r="L499" s="73">
        <v>1</v>
      </c>
      <c r="M499" s="1">
        <v>1</v>
      </c>
      <c r="N499" s="1" t="s">
        <v>1375</v>
      </c>
      <c r="O499" s="1" t="s">
        <v>1455</v>
      </c>
      <c r="P499" s="1">
        <v>25201040</v>
      </c>
      <c r="Q499" s="73">
        <v>54510542</v>
      </c>
      <c r="R499" s="74">
        <v>139.96</v>
      </c>
      <c r="S499" s="1" t="s">
        <v>1448</v>
      </c>
      <c r="T499" s="75">
        <v>1</v>
      </c>
      <c r="U499" s="76">
        <v>7629295458.3199997</v>
      </c>
      <c r="V499" s="77">
        <v>7629295458.3199997</v>
      </c>
      <c r="W499" s="77">
        <v>7629295458.3199997</v>
      </c>
      <c r="X499" s="76">
        <v>1.33464669889E-2</v>
      </c>
      <c r="Y499" s="71">
        <v>0</v>
      </c>
      <c r="Z499" s="71">
        <v>1</v>
      </c>
      <c r="AA499" s="71">
        <v>0</v>
      </c>
      <c r="AB499" s="71">
        <v>0</v>
      </c>
      <c r="AC499" s="73">
        <v>1</v>
      </c>
      <c r="AD499" s="73">
        <v>0</v>
      </c>
      <c r="AE499" s="1" t="s">
        <v>1449</v>
      </c>
      <c r="AF499" s="1" t="s">
        <v>1450</v>
      </c>
      <c r="AG499" s="1" t="s">
        <v>1451</v>
      </c>
    </row>
    <row r="500" spans="1:33">
      <c r="A500" s="70">
        <v>45169</v>
      </c>
      <c r="B500" s="70">
        <v>45169</v>
      </c>
      <c r="C500" s="71">
        <v>990100</v>
      </c>
      <c r="D500" s="1" t="s">
        <v>3164</v>
      </c>
      <c r="E500" s="71">
        <v>1327501</v>
      </c>
      <c r="G500" s="1" t="s">
        <v>3165</v>
      </c>
      <c r="H500" s="72" t="s">
        <v>3166</v>
      </c>
      <c r="I500" s="1" t="s">
        <v>3167</v>
      </c>
      <c r="J500" s="73">
        <v>1</v>
      </c>
      <c r="K500" s="73">
        <v>1</v>
      </c>
      <c r="L500" s="73">
        <v>1</v>
      </c>
      <c r="M500" s="1">
        <v>1</v>
      </c>
      <c r="N500" s="1" t="s">
        <v>1369</v>
      </c>
      <c r="O500" s="1" t="s">
        <v>1455</v>
      </c>
      <c r="P500" s="1">
        <v>25301020</v>
      </c>
      <c r="Q500" s="73">
        <v>202089363</v>
      </c>
      <c r="R500" s="74">
        <v>34.4</v>
      </c>
      <c r="S500" s="1" t="s">
        <v>1669</v>
      </c>
      <c r="T500" s="75">
        <v>0.78917255257862096</v>
      </c>
      <c r="U500" s="76">
        <v>8809067249.59548</v>
      </c>
      <c r="V500" s="77">
        <v>8809067249.59548</v>
      </c>
      <c r="W500" s="77">
        <v>8809067249.59548</v>
      </c>
      <c r="X500" s="76">
        <v>1.5410325355999999E-2</v>
      </c>
      <c r="Y500" s="71">
        <v>0</v>
      </c>
      <c r="Z500" s="71">
        <v>1</v>
      </c>
      <c r="AA500" s="71">
        <v>0</v>
      </c>
      <c r="AB500" s="71">
        <v>0</v>
      </c>
      <c r="AC500" s="73">
        <v>1</v>
      </c>
      <c r="AD500" s="73">
        <v>0</v>
      </c>
      <c r="AE500" s="1" t="s">
        <v>1670</v>
      </c>
      <c r="AF500" s="1" t="s">
        <v>1450</v>
      </c>
      <c r="AG500" s="1" t="s">
        <v>1451</v>
      </c>
    </row>
    <row r="501" spans="1:33">
      <c r="A501" s="70">
        <v>45169</v>
      </c>
      <c r="B501" s="70">
        <v>45169</v>
      </c>
      <c r="C501" s="71">
        <v>990100</v>
      </c>
      <c r="D501" s="1" t="s">
        <v>3168</v>
      </c>
      <c r="E501" s="71">
        <v>1328101</v>
      </c>
      <c r="F501" s="1">
        <v>969457100</v>
      </c>
      <c r="G501" s="1" t="s">
        <v>3169</v>
      </c>
      <c r="H501" s="72">
        <v>2967181</v>
      </c>
      <c r="I501" s="1" t="s">
        <v>3170</v>
      </c>
      <c r="J501" s="73">
        <v>1</v>
      </c>
      <c r="K501" s="73">
        <v>1</v>
      </c>
      <c r="L501" s="73">
        <v>1</v>
      </c>
      <c r="M501" s="1">
        <v>1</v>
      </c>
      <c r="N501" s="1" t="s">
        <v>1375</v>
      </c>
      <c r="O501" s="1" t="s">
        <v>1541</v>
      </c>
      <c r="P501" s="1">
        <v>10102040</v>
      </c>
      <c r="Q501" s="73">
        <v>1218562959</v>
      </c>
      <c r="R501" s="74">
        <v>34.53</v>
      </c>
      <c r="S501" s="1" t="s">
        <v>1448</v>
      </c>
      <c r="T501" s="75">
        <v>1</v>
      </c>
      <c r="U501" s="76">
        <v>42076978974.269997</v>
      </c>
      <c r="V501" s="77">
        <v>42076978974.269997</v>
      </c>
      <c r="W501" s="77">
        <v>42076978974.269997</v>
      </c>
      <c r="X501" s="76">
        <v>7.36082399666E-2</v>
      </c>
      <c r="Y501" s="71">
        <v>1</v>
      </c>
      <c r="Z501" s="71">
        <v>0</v>
      </c>
      <c r="AA501" s="71">
        <v>0</v>
      </c>
      <c r="AB501" s="71">
        <v>0</v>
      </c>
      <c r="AC501" s="73">
        <v>1</v>
      </c>
      <c r="AD501" s="73">
        <v>0</v>
      </c>
      <c r="AE501" s="1" t="s">
        <v>1449</v>
      </c>
      <c r="AF501" s="1" t="s">
        <v>1450</v>
      </c>
      <c r="AG501" s="1" t="s">
        <v>1451</v>
      </c>
    </row>
    <row r="502" spans="1:33">
      <c r="A502" s="70">
        <v>45169</v>
      </c>
      <c r="B502" s="70">
        <v>45169</v>
      </c>
      <c r="C502" s="71">
        <v>990100</v>
      </c>
      <c r="D502" s="1" t="s">
        <v>3171</v>
      </c>
      <c r="E502" s="71">
        <v>1329701</v>
      </c>
      <c r="F502" s="1" t="s">
        <v>3172</v>
      </c>
      <c r="G502" s="1" t="s">
        <v>3173</v>
      </c>
      <c r="H502" s="72" t="s">
        <v>3174</v>
      </c>
      <c r="I502" s="1" t="s">
        <v>3175</v>
      </c>
      <c r="J502" s="73">
        <v>1</v>
      </c>
      <c r="K502" s="73">
        <v>1</v>
      </c>
      <c r="L502" s="73">
        <v>1</v>
      </c>
      <c r="M502" s="1">
        <v>1</v>
      </c>
      <c r="N502" s="1" t="s">
        <v>1375</v>
      </c>
      <c r="O502" s="1" t="s">
        <v>1548</v>
      </c>
      <c r="P502" s="1">
        <v>55103010</v>
      </c>
      <c r="Q502" s="73">
        <v>315434531</v>
      </c>
      <c r="R502" s="74">
        <v>84.12</v>
      </c>
      <c r="S502" s="1" t="s">
        <v>1448</v>
      </c>
      <c r="T502" s="75">
        <v>1</v>
      </c>
      <c r="U502" s="76">
        <v>26534352747.720001</v>
      </c>
      <c r="V502" s="77">
        <v>26534352747.720001</v>
      </c>
      <c r="W502" s="77">
        <v>26534352747.720001</v>
      </c>
      <c r="X502" s="76">
        <v>4.6418422900700002E-2</v>
      </c>
      <c r="Y502" s="71">
        <v>1</v>
      </c>
      <c r="Z502" s="71">
        <v>0</v>
      </c>
      <c r="AA502" s="71">
        <v>0</v>
      </c>
      <c r="AB502" s="71">
        <v>0</v>
      </c>
      <c r="AC502" s="73">
        <v>1</v>
      </c>
      <c r="AD502" s="73">
        <v>0</v>
      </c>
      <c r="AE502" s="1" t="s">
        <v>1449</v>
      </c>
      <c r="AF502" s="1" t="s">
        <v>1450</v>
      </c>
      <c r="AG502" s="1" t="s">
        <v>1451</v>
      </c>
    </row>
    <row r="503" spans="1:33">
      <c r="A503" s="70">
        <v>45169</v>
      </c>
      <c r="B503" s="70">
        <v>45169</v>
      </c>
      <c r="C503" s="71">
        <v>990100</v>
      </c>
      <c r="D503" s="1" t="s">
        <v>3176</v>
      </c>
      <c r="E503" s="71">
        <v>1330001</v>
      </c>
      <c r="G503" s="1" t="s">
        <v>3177</v>
      </c>
      <c r="H503" s="72">
        <v>5671519</v>
      </c>
      <c r="I503" s="1" t="s">
        <v>3178</v>
      </c>
      <c r="J503" s="73">
        <v>1</v>
      </c>
      <c r="K503" s="73">
        <v>1</v>
      </c>
      <c r="L503" s="73">
        <v>1</v>
      </c>
      <c r="M503" s="1">
        <v>1</v>
      </c>
      <c r="N503" s="1" t="s">
        <v>1199</v>
      </c>
      <c r="O503" s="1" t="s">
        <v>1467</v>
      </c>
      <c r="P503" s="1">
        <v>20202020</v>
      </c>
      <c r="Q503" s="73">
        <v>257516153</v>
      </c>
      <c r="R503" s="74">
        <v>111.2</v>
      </c>
      <c r="S503" s="1" t="s">
        <v>1456</v>
      </c>
      <c r="T503" s="75">
        <v>0.92136177270005104</v>
      </c>
      <c r="U503" s="76">
        <v>31079861420.430801</v>
      </c>
      <c r="V503" s="77">
        <v>31079861420.430801</v>
      </c>
      <c r="W503" s="77">
        <v>31079861420.430801</v>
      </c>
      <c r="X503" s="76">
        <v>5.4370203216400001E-2</v>
      </c>
      <c r="Y503" s="71">
        <v>1</v>
      </c>
      <c r="Z503" s="71">
        <v>0</v>
      </c>
      <c r="AA503" s="71">
        <v>0</v>
      </c>
      <c r="AB503" s="71">
        <v>0</v>
      </c>
      <c r="AC503" s="73">
        <v>0</v>
      </c>
      <c r="AD503" s="73">
        <v>1</v>
      </c>
      <c r="AE503" s="1" t="s">
        <v>1485</v>
      </c>
      <c r="AF503" s="1" t="s">
        <v>1450</v>
      </c>
      <c r="AG503" s="1" t="s">
        <v>1451</v>
      </c>
    </row>
    <row r="504" spans="1:33">
      <c r="A504" s="70">
        <v>45169</v>
      </c>
      <c r="B504" s="70">
        <v>45169</v>
      </c>
      <c r="C504" s="71">
        <v>990100</v>
      </c>
      <c r="D504" s="1" t="s">
        <v>3179</v>
      </c>
      <c r="E504" s="71">
        <v>1330301</v>
      </c>
      <c r="G504" s="1" t="s">
        <v>3180</v>
      </c>
      <c r="H504" s="72" t="s">
        <v>3181</v>
      </c>
      <c r="I504" s="1" t="s">
        <v>3182</v>
      </c>
      <c r="J504" s="73">
        <v>1</v>
      </c>
      <c r="K504" s="73">
        <v>1</v>
      </c>
      <c r="L504" s="73">
        <v>1</v>
      </c>
      <c r="M504" s="1">
        <v>1</v>
      </c>
      <c r="N504" s="1" t="s">
        <v>908</v>
      </c>
      <c r="O504" s="1" t="s">
        <v>1541</v>
      </c>
      <c r="P504" s="1">
        <v>10102020</v>
      </c>
      <c r="Q504" s="73">
        <v>1898749771</v>
      </c>
      <c r="R504" s="74">
        <v>37.020000000000003</v>
      </c>
      <c r="S504" s="1" t="s">
        <v>1578</v>
      </c>
      <c r="T504" s="75">
        <v>1.54404385084536</v>
      </c>
      <c r="U504" s="76">
        <v>45524430205.7453</v>
      </c>
      <c r="V504" s="77">
        <v>45524430205.7453</v>
      </c>
      <c r="W504" s="77">
        <v>45524430205.7453</v>
      </c>
      <c r="X504" s="76">
        <v>7.9639110616200007E-2</v>
      </c>
      <c r="Y504" s="71">
        <v>1</v>
      </c>
      <c r="Z504" s="71">
        <v>0</v>
      </c>
      <c r="AA504" s="71">
        <v>0</v>
      </c>
      <c r="AB504" s="71">
        <v>0</v>
      </c>
      <c r="AC504" s="73">
        <v>1</v>
      </c>
      <c r="AD504" s="73">
        <v>0</v>
      </c>
      <c r="AE504" s="1" t="s">
        <v>1579</v>
      </c>
      <c r="AF504" s="1" t="s">
        <v>1450</v>
      </c>
      <c r="AG504" s="1" t="s">
        <v>1451</v>
      </c>
    </row>
    <row r="505" spans="1:33">
      <c r="A505" s="70">
        <v>45169</v>
      </c>
      <c r="B505" s="70">
        <v>45169</v>
      </c>
      <c r="C505" s="71">
        <v>990100</v>
      </c>
      <c r="D505" s="1" t="s">
        <v>3183</v>
      </c>
      <c r="E505" s="71">
        <v>1330701</v>
      </c>
      <c r="G505" s="1" t="s">
        <v>3184</v>
      </c>
      <c r="H505" s="72" t="s">
        <v>3185</v>
      </c>
      <c r="I505" s="1" t="s">
        <v>3186</v>
      </c>
      <c r="J505" s="73">
        <v>1</v>
      </c>
      <c r="K505" s="73">
        <v>1</v>
      </c>
      <c r="L505" s="73">
        <v>1</v>
      </c>
      <c r="M505" s="1">
        <v>1</v>
      </c>
      <c r="N505" s="1" t="s">
        <v>1369</v>
      </c>
      <c r="O505" s="1" t="s">
        <v>1692</v>
      </c>
      <c r="P505" s="1">
        <v>50201010</v>
      </c>
      <c r="Q505" s="73">
        <v>1074622937</v>
      </c>
      <c r="R505" s="74">
        <v>7.6580000000000004</v>
      </c>
      <c r="S505" s="1" t="s">
        <v>1669</v>
      </c>
      <c r="T505" s="75">
        <v>0.78917255257862096</v>
      </c>
      <c r="U505" s="76">
        <v>10427963345.4765</v>
      </c>
      <c r="V505" s="77">
        <v>10427963345.4765</v>
      </c>
      <c r="W505" s="77">
        <v>10427963345.4765</v>
      </c>
      <c r="X505" s="76">
        <v>1.8242374975799999E-2</v>
      </c>
      <c r="Y505" s="71">
        <v>0</v>
      </c>
      <c r="Z505" s="71">
        <v>1</v>
      </c>
      <c r="AA505" s="71">
        <v>0</v>
      </c>
      <c r="AB505" s="71">
        <v>0</v>
      </c>
      <c r="AC505" s="73">
        <v>1</v>
      </c>
      <c r="AD505" s="73">
        <v>0</v>
      </c>
      <c r="AE505" s="1" t="s">
        <v>1670</v>
      </c>
      <c r="AF505" s="1" t="s">
        <v>1450</v>
      </c>
      <c r="AG505" s="1" t="s">
        <v>1451</v>
      </c>
    </row>
    <row r="506" spans="1:33">
      <c r="A506" s="70">
        <v>45169</v>
      </c>
      <c r="B506" s="70">
        <v>45169</v>
      </c>
      <c r="C506" s="71">
        <v>990100</v>
      </c>
      <c r="D506" s="1" t="s">
        <v>3187</v>
      </c>
      <c r="E506" s="71">
        <v>1331501</v>
      </c>
      <c r="G506" s="1" t="s">
        <v>3188</v>
      </c>
      <c r="H506" s="72">
        <v>6985112</v>
      </c>
      <c r="I506" s="1" t="s">
        <v>3189</v>
      </c>
      <c r="J506" s="73">
        <v>0.75</v>
      </c>
      <c r="K506" s="73">
        <v>0.75</v>
      </c>
      <c r="L506" s="73">
        <v>0.75</v>
      </c>
      <c r="M506" s="1">
        <v>1</v>
      </c>
      <c r="N506" s="1" t="s">
        <v>1115</v>
      </c>
      <c r="O506" s="1" t="s">
        <v>1499</v>
      </c>
      <c r="P506" s="1">
        <v>30202030</v>
      </c>
      <c r="Q506" s="73">
        <v>171045418</v>
      </c>
      <c r="R506" s="74">
        <v>7634</v>
      </c>
      <c r="S506" s="1" t="s">
        <v>1479</v>
      </c>
      <c r="T506" s="75">
        <v>145.58500000000001</v>
      </c>
      <c r="U506" s="76">
        <v>6726795622.8938398</v>
      </c>
      <c r="V506" s="77">
        <v>6726795622.8938398</v>
      </c>
      <c r="W506" s="77">
        <v>8969060830.5251198</v>
      </c>
      <c r="X506" s="76">
        <v>1.17676600955E-2</v>
      </c>
      <c r="Y506" s="71">
        <v>0</v>
      </c>
      <c r="Z506" s="71">
        <v>1</v>
      </c>
      <c r="AA506" s="71">
        <v>0</v>
      </c>
      <c r="AB506" s="71">
        <v>0</v>
      </c>
      <c r="AC506" s="73">
        <v>0</v>
      </c>
      <c r="AD506" s="73">
        <v>1</v>
      </c>
      <c r="AE506" s="1" t="s">
        <v>1480</v>
      </c>
      <c r="AF506" s="1" t="s">
        <v>1450</v>
      </c>
      <c r="AG506" s="1" t="s">
        <v>1451</v>
      </c>
    </row>
    <row r="507" spans="1:33">
      <c r="A507" s="70">
        <v>45169</v>
      </c>
      <c r="B507" s="70">
        <v>45169</v>
      </c>
      <c r="C507" s="71">
        <v>990100</v>
      </c>
      <c r="D507" s="1" t="s">
        <v>3190</v>
      </c>
      <c r="E507" s="71">
        <v>1331701</v>
      </c>
      <c r="G507" s="1" t="s">
        <v>3191</v>
      </c>
      <c r="H507" s="72">
        <v>6642387</v>
      </c>
      <c r="I507" s="1" t="s">
        <v>3192</v>
      </c>
      <c r="J507" s="73">
        <v>0.75</v>
      </c>
      <c r="K507" s="73">
        <v>0.75</v>
      </c>
      <c r="L507" s="73">
        <v>0.75</v>
      </c>
      <c r="M507" s="1">
        <v>1</v>
      </c>
      <c r="N507" s="1" t="s">
        <v>1115</v>
      </c>
      <c r="O507" s="1" t="s">
        <v>1455</v>
      </c>
      <c r="P507" s="1">
        <v>25202010</v>
      </c>
      <c r="Q507" s="73">
        <v>187300000</v>
      </c>
      <c r="R507" s="74">
        <v>4499</v>
      </c>
      <c r="S507" s="1" t="s">
        <v>1479</v>
      </c>
      <c r="T507" s="75">
        <v>145.58500000000001</v>
      </c>
      <c r="U507" s="76">
        <v>4341086135.2474499</v>
      </c>
      <c r="V507" s="77">
        <v>4341086135.2474499</v>
      </c>
      <c r="W507" s="77">
        <v>5788114846.9966002</v>
      </c>
      <c r="X507" s="76">
        <v>7.5941694900000002E-3</v>
      </c>
      <c r="Y507" s="71">
        <v>0</v>
      </c>
      <c r="Z507" s="71">
        <v>1</v>
      </c>
      <c r="AA507" s="71">
        <v>0</v>
      </c>
      <c r="AB507" s="71">
        <v>0</v>
      </c>
      <c r="AC507" s="73">
        <v>0.35</v>
      </c>
      <c r="AD507" s="73">
        <v>0.65</v>
      </c>
      <c r="AE507" s="1" t="s">
        <v>1480</v>
      </c>
      <c r="AF507" s="1" t="s">
        <v>1450</v>
      </c>
      <c r="AG507" s="1" t="s">
        <v>1451</v>
      </c>
    </row>
    <row r="508" spans="1:33">
      <c r="A508" s="70">
        <v>45169</v>
      </c>
      <c r="B508" s="70">
        <v>45169</v>
      </c>
      <c r="C508" s="71">
        <v>990100</v>
      </c>
      <c r="D508" s="1" t="s">
        <v>3193</v>
      </c>
      <c r="E508" s="71">
        <v>1331801</v>
      </c>
      <c r="G508" s="1" t="s">
        <v>3194</v>
      </c>
      <c r="H508" s="72">
        <v>6985264</v>
      </c>
      <c r="I508" s="1" t="s">
        <v>3195</v>
      </c>
      <c r="J508" s="73">
        <v>0.85</v>
      </c>
      <c r="K508" s="73">
        <v>0.85</v>
      </c>
      <c r="L508" s="73">
        <v>0.85</v>
      </c>
      <c r="M508" s="1">
        <v>1</v>
      </c>
      <c r="N508" s="1" t="s">
        <v>1115</v>
      </c>
      <c r="O508" s="1" t="s">
        <v>1455</v>
      </c>
      <c r="P508" s="1">
        <v>25102020</v>
      </c>
      <c r="Q508" s="73">
        <v>350217467</v>
      </c>
      <c r="R508" s="74">
        <v>3779</v>
      </c>
      <c r="S508" s="1" t="s">
        <v>1479</v>
      </c>
      <c r="T508" s="75">
        <v>145.58500000000001</v>
      </c>
      <c r="U508" s="76">
        <v>7727108126.6892204</v>
      </c>
      <c r="V508" s="77">
        <v>7727108126.6892204</v>
      </c>
      <c r="W508" s="77">
        <v>9090715443.1637897</v>
      </c>
      <c r="X508" s="76">
        <v>1.3517577618500001E-2</v>
      </c>
      <c r="Y508" s="71">
        <v>0</v>
      </c>
      <c r="Z508" s="71">
        <v>1</v>
      </c>
      <c r="AA508" s="71">
        <v>0</v>
      </c>
      <c r="AB508" s="71">
        <v>0</v>
      </c>
      <c r="AC508" s="73">
        <v>0.65</v>
      </c>
      <c r="AD508" s="73">
        <v>0.35</v>
      </c>
      <c r="AE508" s="1" t="s">
        <v>1480</v>
      </c>
      <c r="AF508" s="1" t="s">
        <v>1450</v>
      </c>
      <c r="AG508" s="1" t="s">
        <v>1451</v>
      </c>
    </row>
    <row r="509" spans="1:33">
      <c r="A509" s="70">
        <v>45169</v>
      </c>
      <c r="B509" s="70">
        <v>45169</v>
      </c>
      <c r="C509" s="71">
        <v>990100</v>
      </c>
      <c r="D509" s="1" t="s">
        <v>3196</v>
      </c>
      <c r="E509" s="71">
        <v>1332101</v>
      </c>
      <c r="G509" s="1" t="s">
        <v>3197</v>
      </c>
      <c r="H509" s="72">
        <v>6985383</v>
      </c>
      <c r="I509" s="1" t="s">
        <v>3198</v>
      </c>
      <c r="J509" s="73">
        <v>1</v>
      </c>
      <c r="K509" s="73">
        <v>1</v>
      </c>
      <c r="L509" s="73">
        <v>1</v>
      </c>
      <c r="M509" s="1">
        <v>1</v>
      </c>
      <c r="N509" s="1" t="s">
        <v>1115</v>
      </c>
      <c r="O509" s="1" t="s">
        <v>1447</v>
      </c>
      <c r="P509" s="1">
        <v>35202010</v>
      </c>
      <c r="Q509" s="73">
        <v>1809663075</v>
      </c>
      <c r="R509" s="74">
        <v>2214.5</v>
      </c>
      <c r="S509" s="1" t="s">
        <v>1479</v>
      </c>
      <c r="T509" s="75">
        <v>145.58500000000001</v>
      </c>
      <c r="U509" s="76">
        <v>27526866638.647499</v>
      </c>
      <c r="V509" s="77">
        <v>27526866638.647499</v>
      </c>
      <c r="W509" s="77">
        <v>27526866638.647499</v>
      </c>
      <c r="X509" s="76">
        <v>4.81546977578E-2</v>
      </c>
      <c r="Y509" s="71">
        <v>1</v>
      </c>
      <c r="Z509" s="71">
        <v>0</v>
      </c>
      <c r="AA509" s="71">
        <v>0</v>
      </c>
      <c r="AB509" s="71">
        <v>0</v>
      </c>
      <c r="AC509" s="73">
        <v>0.65</v>
      </c>
      <c r="AD509" s="73">
        <v>0.35</v>
      </c>
      <c r="AE509" s="1" t="s">
        <v>1480</v>
      </c>
      <c r="AF509" s="1" t="s">
        <v>1450</v>
      </c>
      <c r="AG509" s="1" t="s">
        <v>1451</v>
      </c>
    </row>
    <row r="510" spans="1:33">
      <c r="A510" s="70">
        <v>45169</v>
      </c>
      <c r="B510" s="70">
        <v>45169</v>
      </c>
      <c r="C510" s="71">
        <v>990100</v>
      </c>
      <c r="D510" s="1" t="s">
        <v>3199</v>
      </c>
      <c r="E510" s="71">
        <v>1332201</v>
      </c>
      <c r="G510" s="1" t="s">
        <v>3200</v>
      </c>
      <c r="H510" s="72">
        <v>6985543</v>
      </c>
      <c r="I510" s="1" t="s">
        <v>3201</v>
      </c>
      <c r="J510" s="73">
        <v>0.8</v>
      </c>
      <c r="K510" s="73">
        <v>0.8</v>
      </c>
      <c r="L510" s="73">
        <v>0.8</v>
      </c>
      <c r="M510" s="1">
        <v>1</v>
      </c>
      <c r="N510" s="1" t="s">
        <v>1115</v>
      </c>
      <c r="O510" s="1" t="s">
        <v>1474</v>
      </c>
      <c r="P510" s="1">
        <v>45203010</v>
      </c>
      <c r="Q510" s="73">
        <v>143700884</v>
      </c>
      <c r="R510" s="74">
        <v>4860</v>
      </c>
      <c r="S510" s="1" t="s">
        <v>1479</v>
      </c>
      <c r="T510" s="75">
        <v>145.58500000000001</v>
      </c>
      <c r="U510" s="76">
        <v>3837682707.6415801</v>
      </c>
      <c r="V510" s="77">
        <v>3837682707.6415801</v>
      </c>
      <c r="W510" s="77">
        <v>4797103384.55198</v>
      </c>
      <c r="X510" s="76">
        <v>6.7135302141000004E-3</v>
      </c>
      <c r="Y510" s="71">
        <v>0</v>
      </c>
      <c r="Z510" s="71">
        <v>1</v>
      </c>
      <c r="AA510" s="71">
        <v>0</v>
      </c>
      <c r="AB510" s="71">
        <v>0</v>
      </c>
      <c r="AC510" s="73">
        <v>0</v>
      </c>
      <c r="AD510" s="73">
        <v>1</v>
      </c>
      <c r="AE510" s="1" t="s">
        <v>1480</v>
      </c>
      <c r="AF510" s="1" t="s">
        <v>1450</v>
      </c>
      <c r="AG510" s="1" t="s">
        <v>1451</v>
      </c>
    </row>
    <row r="511" spans="1:33">
      <c r="A511" s="70">
        <v>45169</v>
      </c>
      <c r="B511" s="70">
        <v>45169</v>
      </c>
      <c r="C511" s="71">
        <v>990100</v>
      </c>
      <c r="D511" s="1" t="s">
        <v>3202</v>
      </c>
      <c r="E511" s="71">
        <v>1332301</v>
      </c>
      <c r="G511" s="1" t="s">
        <v>3203</v>
      </c>
      <c r="H511" s="72">
        <v>6985565</v>
      </c>
      <c r="I511" s="1" t="s">
        <v>3204</v>
      </c>
      <c r="J511" s="73">
        <v>0.75</v>
      </c>
      <c r="K511" s="73">
        <v>0.75</v>
      </c>
      <c r="L511" s="73">
        <v>0.75</v>
      </c>
      <c r="M511" s="1">
        <v>1</v>
      </c>
      <c r="N511" s="1" t="s">
        <v>1115</v>
      </c>
      <c r="O511" s="1" t="s">
        <v>1467</v>
      </c>
      <c r="P511" s="1">
        <v>20301010</v>
      </c>
      <c r="Q511" s="73">
        <v>379824892</v>
      </c>
      <c r="R511" s="74">
        <v>2736.5</v>
      </c>
      <c r="S511" s="1" t="s">
        <v>1479</v>
      </c>
      <c r="T511" s="75">
        <v>145.58500000000001</v>
      </c>
      <c r="U511" s="76">
        <v>5354556532.0500097</v>
      </c>
      <c r="V511" s="77">
        <v>5354556532.0500097</v>
      </c>
      <c r="W511" s="77">
        <v>7139408709.4000101</v>
      </c>
      <c r="X511" s="76">
        <v>9.3671050472999996E-3</v>
      </c>
      <c r="Y511" s="71">
        <v>0</v>
      </c>
      <c r="Z511" s="71">
        <v>1</v>
      </c>
      <c r="AA511" s="71">
        <v>0</v>
      </c>
      <c r="AB511" s="71">
        <v>0</v>
      </c>
      <c r="AC511" s="73">
        <v>0</v>
      </c>
      <c r="AD511" s="73">
        <v>1</v>
      </c>
      <c r="AE511" s="1" t="s">
        <v>1480</v>
      </c>
      <c r="AF511" s="1" t="s">
        <v>1450</v>
      </c>
      <c r="AG511" s="1" t="s">
        <v>1451</v>
      </c>
    </row>
    <row r="512" spans="1:33">
      <c r="A512" s="70">
        <v>45169</v>
      </c>
      <c r="B512" s="70">
        <v>45169</v>
      </c>
      <c r="C512" s="71">
        <v>990100</v>
      </c>
      <c r="D512" s="1" t="s">
        <v>3205</v>
      </c>
      <c r="E512" s="71">
        <v>1332601</v>
      </c>
      <c r="G512" s="1" t="s">
        <v>3206</v>
      </c>
      <c r="H512" s="72">
        <v>6986041</v>
      </c>
      <c r="I512" s="1" t="s">
        <v>3207</v>
      </c>
      <c r="J512" s="73">
        <v>0.9</v>
      </c>
      <c r="K512" s="73">
        <v>0.9</v>
      </c>
      <c r="L512" s="73">
        <v>0.9</v>
      </c>
      <c r="M512" s="1">
        <v>1</v>
      </c>
      <c r="N512" s="1" t="s">
        <v>1115</v>
      </c>
      <c r="O512" s="1" t="s">
        <v>1467</v>
      </c>
      <c r="P512" s="1">
        <v>20106020</v>
      </c>
      <c r="Q512" s="73">
        <v>266690497</v>
      </c>
      <c r="R512" s="74">
        <v>5721</v>
      </c>
      <c r="S512" s="1" t="s">
        <v>1479</v>
      </c>
      <c r="T512" s="75">
        <v>145.58500000000001</v>
      </c>
      <c r="U512" s="76">
        <v>9432034206.8434296</v>
      </c>
      <c r="V512" s="77">
        <v>9432034206.8434296</v>
      </c>
      <c r="W512" s="77">
        <v>10480038007.6038</v>
      </c>
      <c r="X512" s="76">
        <v>1.6500125583999999E-2</v>
      </c>
      <c r="Y512" s="71">
        <v>0</v>
      </c>
      <c r="Z512" s="71">
        <v>1</v>
      </c>
      <c r="AA512" s="71">
        <v>0</v>
      </c>
      <c r="AB512" s="71">
        <v>0</v>
      </c>
      <c r="AC512" s="73">
        <v>0</v>
      </c>
      <c r="AD512" s="73">
        <v>1</v>
      </c>
      <c r="AE512" s="1" t="s">
        <v>1480</v>
      </c>
      <c r="AF512" s="1" t="s">
        <v>1450</v>
      </c>
      <c r="AG512" s="1" t="s">
        <v>1451</v>
      </c>
    </row>
    <row r="513" spans="1:33">
      <c r="A513" s="70">
        <v>45169</v>
      </c>
      <c r="B513" s="70">
        <v>45169</v>
      </c>
      <c r="C513" s="71">
        <v>990100</v>
      </c>
      <c r="D513" s="1" t="s">
        <v>3208</v>
      </c>
      <c r="E513" s="71">
        <v>1333301</v>
      </c>
      <c r="G513" s="1" t="s">
        <v>3209</v>
      </c>
      <c r="H513" s="72">
        <v>6986427</v>
      </c>
      <c r="I513" s="1" t="s">
        <v>3210</v>
      </c>
      <c r="J513" s="73">
        <v>0.85</v>
      </c>
      <c r="K513" s="73">
        <v>0.85</v>
      </c>
      <c r="L513" s="73">
        <v>0.85</v>
      </c>
      <c r="M513" s="1">
        <v>1</v>
      </c>
      <c r="N513" s="1" t="s">
        <v>1115</v>
      </c>
      <c r="O513" s="1" t="s">
        <v>1474</v>
      </c>
      <c r="P513" s="1">
        <v>45203010</v>
      </c>
      <c r="Q513" s="73">
        <v>268624510</v>
      </c>
      <c r="R513" s="74">
        <v>2888.5</v>
      </c>
      <c r="S513" s="1" t="s">
        <v>1479</v>
      </c>
      <c r="T513" s="75">
        <v>145.58500000000001</v>
      </c>
      <c r="U513" s="76">
        <v>4530230535.8708</v>
      </c>
      <c r="V513" s="77">
        <v>4530230535.8708</v>
      </c>
      <c r="W513" s="77">
        <v>5329682983.3774099</v>
      </c>
      <c r="X513" s="76">
        <v>7.9250531885999998E-3</v>
      </c>
      <c r="Y513" s="71">
        <v>0</v>
      </c>
      <c r="Z513" s="71">
        <v>1</v>
      </c>
      <c r="AA513" s="71">
        <v>0</v>
      </c>
      <c r="AB513" s="71">
        <v>0</v>
      </c>
      <c r="AC513" s="73">
        <v>0.5</v>
      </c>
      <c r="AD513" s="73">
        <v>0.5</v>
      </c>
      <c r="AE513" s="1" t="s">
        <v>1480</v>
      </c>
      <c r="AF513" s="1" t="s">
        <v>1450</v>
      </c>
      <c r="AG513" s="1" t="s">
        <v>1451</v>
      </c>
    </row>
    <row r="514" spans="1:33">
      <c r="A514" s="70">
        <v>45169</v>
      </c>
      <c r="B514" s="70">
        <v>45169</v>
      </c>
      <c r="C514" s="71">
        <v>990100</v>
      </c>
      <c r="D514" s="1" t="s">
        <v>3211</v>
      </c>
      <c r="E514" s="71">
        <v>1335902</v>
      </c>
      <c r="F514" s="1">
        <v>84670702</v>
      </c>
      <c r="G514" s="1" t="s">
        <v>3212</v>
      </c>
      <c r="H514" s="72">
        <v>2073390</v>
      </c>
      <c r="I514" s="1" t="s">
        <v>3213</v>
      </c>
      <c r="J514" s="73">
        <v>1</v>
      </c>
      <c r="K514" s="73">
        <v>1</v>
      </c>
      <c r="L514" s="73">
        <v>1</v>
      </c>
      <c r="M514" s="1">
        <v>1</v>
      </c>
      <c r="N514" s="1" t="s">
        <v>1375</v>
      </c>
      <c r="O514" s="1" t="s">
        <v>1484</v>
      </c>
      <c r="P514" s="1">
        <v>40201030</v>
      </c>
      <c r="Q514" s="73">
        <v>1298190161</v>
      </c>
      <c r="R514" s="74">
        <v>360.2</v>
      </c>
      <c r="S514" s="1" t="s">
        <v>1448</v>
      </c>
      <c r="T514" s="75">
        <v>1</v>
      </c>
      <c r="U514" s="76">
        <v>467608095992.20001</v>
      </c>
      <c r="V514" s="77">
        <v>467608095992.20001</v>
      </c>
      <c r="W514" s="77">
        <v>790305972444.57996</v>
      </c>
      <c r="X514" s="76">
        <v>0.81801996671779997</v>
      </c>
      <c r="Y514" s="71">
        <v>1</v>
      </c>
      <c r="Z514" s="71">
        <v>0</v>
      </c>
      <c r="AA514" s="71">
        <v>0</v>
      </c>
      <c r="AB514" s="71">
        <v>0</v>
      </c>
      <c r="AC514" s="73">
        <v>1</v>
      </c>
      <c r="AD514" s="73">
        <v>0</v>
      </c>
      <c r="AE514" s="1" t="s">
        <v>1449</v>
      </c>
      <c r="AF514" s="1" t="s">
        <v>1450</v>
      </c>
      <c r="AG514" s="1" t="s">
        <v>1619</v>
      </c>
    </row>
    <row r="515" spans="1:33">
      <c r="A515" s="70">
        <v>45169</v>
      </c>
      <c r="B515" s="70">
        <v>45169</v>
      </c>
      <c r="C515" s="71">
        <v>990100</v>
      </c>
      <c r="D515" s="1" t="s">
        <v>3214</v>
      </c>
      <c r="E515" s="71">
        <v>1341901</v>
      </c>
      <c r="G515" s="1" t="s">
        <v>3215</v>
      </c>
      <c r="H515" s="72">
        <v>6747204</v>
      </c>
      <c r="I515" s="1" t="s">
        <v>3216</v>
      </c>
      <c r="J515" s="73">
        <v>0.85</v>
      </c>
      <c r="K515" s="73">
        <v>0.85</v>
      </c>
      <c r="L515" s="73">
        <v>0.85</v>
      </c>
      <c r="M515" s="1">
        <v>1</v>
      </c>
      <c r="N515" s="1" t="s">
        <v>1115</v>
      </c>
      <c r="O515" s="1" t="s">
        <v>1474</v>
      </c>
      <c r="P515" s="1">
        <v>45301020</v>
      </c>
      <c r="Q515" s="73">
        <v>103000000</v>
      </c>
      <c r="R515" s="74">
        <v>12170</v>
      </c>
      <c r="S515" s="1" t="s">
        <v>1479</v>
      </c>
      <c r="T515" s="75">
        <v>145.58500000000001</v>
      </c>
      <c r="U515" s="76">
        <v>7318635161.5894499</v>
      </c>
      <c r="V515" s="77">
        <v>7318635161.5894499</v>
      </c>
      <c r="W515" s="77">
        <v>8610159013.6346493</v>
      </c>
      <c r="X515" s="76">
        <v>1.28030069253E-2</v>
      </c>
      <c r="Y515" s="71">
        <v>0</v>
      </c>
      <c r="Z515" s="71">
        <v>1</v>
      </c>
      <c r="AA515" s="71">
        <v>0</v>
      </c>
      <c r="AB515" s="71">
        <v>0</v>
      </c>
      <c r="AC515" s="73">
        <v>0</v>
      </c>
      <c r="AD515" s="73">
        <v>1</v>
      </c>
      <c r="AE515" s="1" t="s">
        <v>1480</v>
      </c>
      <c r="AF515" s="1" t="s">
        <v>1450</v>
      </c>
      <c r="AG515" s="1" t="s">
        <v>1451</v>
      </c>
    </row>
    <row r="516" spans="1:33">
      <c r="A516" s="70">
        <v>45169</v>
      </c>
      <c r="B516" s="70">
        <v>45169</v>
      </c>
      <c r="C516" s="71">
        <v>990100</v>
      </c>
      <c r="D516" s="1" t="s">
        <v>3217</v>
      </c>
      <c r="E516" s="71">
        <v>1343901</v>
      </c>
      <c r="G516" s="1" t="s">
        <v>3218</v>
      </c>
      <c r="H516" s="72">
        <v>790873</v>
      </c>
      <c r="I516" s="1" t="s">
        <v>3219</v>
      </c>
      <c r="J516" s="73">
        <v>1</v>
      </c>
      <c r="K516" s="73">
        <v>1</v>
      </c>
      <c r="L516" s="73">
        <v>1</v>
      </c>
      <c r="M516" s="1">
        <v>1</v>
      </c>
      <c r="N516" s="1" t="s">
        <v>1369</v>
      </c>
      <c r="O516" s="1" t="s">
        <v>1548</v>
      </c>
      <c r="P516" s="1">
        <v>55101010</v>
      </c>
      <c r="Q516" s="73">
        <v>1090320138</v>
      </c>
      <c r="R516" s="74">
        <v>16.265000000000001</v>
      </c>
      <c r="S516" s="1" t="s">
        <v>1669</v>
      </c>
      <c r="T516" s="75">
        <v>0.78917255257862096</v>
      </c>
      <c r="U516" s="76">
        <v>22471710384.026901</v>
      </c>
      <c r="V516" s="77">
        <v>22471710384.026901</v>
      </c>
      <c r="W516" s="77">
        <v>22471710384.026901</v>
      </c>
      <c r="X516" s="76">
        <v>3.9311354824700002E-2</v>
      </c>
      <c r="Y516" s="71">
        <v>1</v>
      </c>
      <c r="Z516" s="71">
        <v>0</v>
      </c>
      <c r="AA516" s="71">
        <v>0</v>
      </c>
      <c r="AB516" s="71">
        <v>0</v>
      </c>
      <c r="AC516" s="73">
        <v>1</v>
      </c>
      <c r="AD516" s="73">
        <v>0</v>
      </c>
      <c r="AE516" s="1" t="s">
        <v>1670</v>
      </c>
      <c r="AF516" s="1" t="s">
        <v>1450</v>
      </c>
      <c r="AG516" s="1" t="s">
        <v>1451</v>
      </c>
    </row>
    <row r="517" spans="1:33">
      <c r="A517" s="70">
        <v>45169</v>
      </c>
      <c r="B517" s="70">
        <v>45169</v>
      </c>
      <c r="C517" s="71">
        <v>990100</v>
      </c>
      <c r="D517" s="1" t="s">
        <v>3220</v>
      </c>
      <c r="E517" s="71">
        <v>1345401</v>
      </c>
      <c r="F517" s="1" t="s">
        <v>3221</v>
      </c>
      <c r="G517" s="1" t="s">
        <v>3222</v>
      </c>
      <c r="H517" s="72">
        <v>2166160</v>
      </c>
      <c r="I517" s="1" t="s">
        <v>3223</v>
      </c>
      <c r="J517" s="73">
        <v>1</v>
      </c>
      <c r="K517" s="73">
        <v>1</v>
      </c>
      <c r="L517" s="73">
        <v>1</v>
      </c>
      <c r="M517" s="1">
        <v>1</v>
      </c>
      <c r="N517" s="1" t="s">
        <v>963</v>
      </c>
      <c r="O517" s="1" t="s">
        <v>1541</v>
      </c>
      <c r="P517" s="1">
        <v>10102050</v>
      </c>
      <c r="Q517" s="73">
        <v>433082187</v>
      </c>
      <c r="R517" s="74">
        <v>50</v>
      </c>
      <c r="S517" s="1" t="s">
        <v>1493</v>
      </c>
      <c r="T517" s="75">
        <v>1.3529500000000001</v>
      </c>
      <c r="U517" s="76">
        <v>16005106877.563801</v>
      </c>
      <c r="V517" s="77">
        <v>16005106877.563801</v>
      </c>
      <c r="W517" s="77">
        <v>16005106877.563801</v>
      </c>
      <c r="X517" s="76">
        <v>2.7998867229899999E-2</v>
      </c>
      <c r="Y517" s="71">
        <v>0</v>
      </c>
      <c r="Z517" s="71">
        <v>1</v>
      </c>
      <c r="AA517" s="71">
        <v>0</v>
      </c>
      <c r="AB517" s="71">
        <v>0</v>
      </c>
      <c r="AC517" s="73">
        <v>0</v>
      </c>
      <c r="AD517" s="73">
        <v>1</v>
      </c>
      <c r="AE517" s="1" t="s">
        <v>1494</v>
      </c>
      <c r="AF517" s="1" t="s">
        <v>1450</v>
      </c>
      <c r="AG517" s="1" t="s">
        <v>1451</v>
      </c>
    </row>
    <row r="518" spans="1:33">
      <c r="A518" s="70">
        <v>45169</v>
      </c>
      <c r="B518" s="70">
        <v>45169</v>
      </c>
      <c r="C518" s="71">
        <v>990100</v>
      </c>
      <c r="D518" s="1" t="s">
        <v>3224</v>
      </c>
      <c r="E518" s="71">
        <v>1345801</v>
      </c>
      <c r="G518" s="1" t="s">
        <v>3225</v>
      </c>
      <c r="H518" s="72">
        <v>6881436</v>
      </c>
      <c r="I518" s="1" t="s">
        <v>3226</v>
      </c>
      <c r="J518" s="73">
        <v>1</v>
      </c>
      <c r="K518" s="73">
        <v>1</v>
      </c>
      <c r="L518" s="73">
        <v>1</v>
      </c>
      <c r="M518" s="1">
        <v>1</v>
      </c>
      <c r="N518" s="1" t="s">
        <v>1203</v>
      </c>
      <c r="O518" s="1" t="s">
        <v>1692</v>
      </c>
      <c r="P518" s="1">
        <v>50101020</v>
      </c>
      <c r="Q518" s="73">
        <v>1871369445</v>
      </c>
      <c r="R518" s="74">
        <v>5.0750000000000002</v>
      </c>
      <c r="S518" s="1" t="s">
        <v>3227</v>
      </c>
      <c r="T518" s="75">
        <v>1.67940213284071</v>
      </c>
      <c r="U518" s="76">
        <v>5655107700.3281403</v>
      </c>
      <c r="V518" s="77">
        <v>5655107700.3281403</v>
      </c>
      <c r="W518" s="77">
        <v>5655107700.3281403</v>
      </c>
      <c r="X518" s="76">
        <v>9.8928804964000007E-3</v>
      </c>
      <c r="Y518" s="71">
        <v>0</v>
      </c>
      <c r="Z518" s="71">
        <v>1</v>
      </c>
      <c r="AA518" s="71">
        <v>0</v>
      </c>
      <c r="AB518" s="71">
        <v>0</v>
      </c>
      <c r="AC518" s="73">
        <v>1</v>
      </c>
      <c r="AD518" s="73">
        <v>0</v>
      </c>
      <c r="AE518" s="1" t="s">
        <v>3228</v>
      </c>
      <c r="AF518" s="1" t="s">
        <v>1450</v>
      </c>
      <c r="AG518" s="1" t="s">
        <v>1451</v>
      </c>
    </row>
    <row r="519" spans="1:33">
      <c r="A519" s="70">
        <v>45169</v>
      </c>
      <c r="B519" s="70">
        <v>45169</v>
      </c>
      <c r="C519" s="71">
        <v>990100</v>
      </c>
      <c r="D519" s="1" t="s">
        <v>3229</v>
      </c>
      <c r="E519" s="71">
        <v>1347001</v>
      </c>
      <c r="G519" s="1" t="s">
        <v>3230</v>
      </c>
      <c r="H519" s="72">
        <v>6763965</v>
      </c>
      <c r="I519" s="1" t="s">
        <v>3231</v>
      </c>
      <c r="J519" s="73">
        <v>0.85</v>
      </c>
      <c r="K519" s="73">
        <v>0.85</v>
      </c>
      <c r="L519" s="73">
        <v>0.85</v>
      </c>
      <c r="M519" s="1">
        <v>1</v>
      </c>
      <c r="N519" s="1" t="s">
        <v>1115</v>
      </c>
      <c r="O519" s="1" t="s">
        <v>1467</v>
      </c>
      <c r="P519" s="1">
        <v>20106020</v>
      </c>
      <c r="Q519" s="73">
        <v>67369359</v>
      </c>
      <c r="R519" s="74">
        <v>70600</v>
      </c>
      <c r="S519" s="1" t="s">
        <v>1479</v>
      </c>
      <c r="T519" s="75">
        <v>145.58500000000001</v>
      </c>
      <c r="U519" s="76">
        <v>27769586383.143902</v>
      </c>
      <c r="V519" s="77">
        <v>27769586383.143902</v>
      </c>
      <c r="W519" s="77">
        <v>32670101627.2281</v>
      </c>
      <c r="X519" s="76">
        <v>4.8579304600599997E-2</v>
      </c>
      <c r="Y519" s="71">
        <v>1</v>
      </c>
      <c r="Z519" s="71">
        <v>0</v>
      </c>
      <c r="AA519" s="71">
        <v>0</v>
      </c>
      <c r="AB519" s="71">
        <v>0</v>
      </c>
      <c r="AC519" s="73">
        <v>0</v>
      </c>
      <c r="AD519" s="73">
        <v>1</v>
      </c>
      <c r="AE519" s="1" t="s">
        <v>1480</v>
      </c>
      <c r="AF519" s="1" t="s">
        <v>1450</v>
      </c>
      <c r="AG519" s="1" t="s">
        <v>1451</v>
      </c>
    </row>
    <row r="520" spans="1:33">
      <c r="A520" s="70">
        <v>45169</v>
      </c>
      <c r="B520" s="70">
        <v>45169</v>
      </c>
      <c r="C520" s="71">
        <v>990100</v>
      </c>
      <c r="D520" s="1" t="s">
        <v>3232</v>
      </c>
      <c r="E520" s="71">
        <v>1349901</v>
      </c>
      <c r="F520" s="1">
        <v>460690100</v>
      </c>
      <c r="G520" s="1" t="s">
        <v>3233</v>
      </c>
      <c r="H520" s="72">
        <v>2466321</v>
      </c>
      <c r="I520" s="1" t="s">
        <v>3234</v>
      </c>
      <c r="J520" s="73">
        <v>1</v>
      </c>
      <c r="K520" s="73">
        <v>1</v>
      </c>
      <c r="L520" s="73">
        <v>1</v>
      </c>
      <c r="M520" s="1">
        <v>1</v>
      </c>
      <c r="N520" s="1" t="s">
        <v>1375</v>
      </c>
      <c r="O520" s="1" t="s">
        <v>1692</v>
      </c>
      <c r="P520" s="1">
        <v>50201010</v>
      </c>
      <c r="Q520" s="73">
        <v>386461548</v>
      </c>
      <c r="R520" s="74">
        <v>32.61</v>
      </c>
      <c r="S520" s="1" t="s">
        <v>1448</v>
      </c>
      <c r="T520" s="75">
        <v>1</v>
      </c>
      <c r="U520" s="76">
        <v>12602511080.280001</v>
      </c>
      <c r="V520" s="77">
        <v>12602511080.280001</v>
      </c>
      <c r="W520" s="77">
        <v>12602511080.280001</v>
      </c>
      <c r="X520" s="76">
        <v>2.2046465368799999E-2</v>
      </c>
      <c r="Y520" s="71">
        <v>0</v>
      </c>
      <c r="Z520" s="71">
        <v>1</v>
      </c>
      <c r="AA520" s="71">
        <v>0</v>
      </c>
      <c r="AB520" s="71">
        <v>0</v>
      </c>
      <c r="AC520" s="73">
        <v>1</v>
      </c>
      <c r="AD520" s="73">
        <v>0</v>
      </c>
      <c r="AE520" s="1" t="s">
        <v>1449</v>
      </c>
      <c r="AF520" s="1" t="s">
        <v>1450</v>
      </c>
      <c r="AG520" s="1" t="s">
        <v>1451</v>
      </c>
    </row>
    <row r="521" spans="1:33">
      <c r="A521" s="70">
        <v>45169</v>
      </c>
      <c r="B521" s="70">
        <v>45169</v>
      </c>
      <c r="C521" s="71">
        <v>990100</v>
      </c>
      <c r="D521" s="1" t="s">
        <v>3235</v>
      </c>
      <c r="E521" s="71">
        <v>1350201</v>
      </c>
      <c r="F521" s="1" t="s">
        <v>3236</v>
      </c>
      <c r="G521" s="1" t="s">
        <v>3237</v>
      </c>
      <c r="H521" s="72">
        <v>2917766</v>
      </c>
      <c r="I521" s="1" t="s">
        <v>3238</v>
      </c>
      <c r="J521" s="73">
        <v>1</v>
      </c>
      <c r="K521" s="73">
        <v>1</v>
      </c>
      <c r="L521" s="73">
        <v>1</v>
      </c>
      <c r="M521" s="1">
        <v>1</v>
      </c>
      <c r="N521" s="1" t="s">
        <v>1375</v>
      </c>
      <c r="O521" s="1" t="s">
        <v>1447</v>
      </c>
      <c r="P521" s="1">
        <v>35102030</v>
      </c>
      <c r="Q521" s="73">
        <v>932846602</v>
      </c>
      <c r="R521" s="74">
        <v>476.58</v>
      </c>
      <c r="S521" s="1" t="s">
        <v>1448</v>
      </c>
      <c r="T521" s="75">
        <v>1</v>
      </c>
      <c r="U521" s="76">
        <v>444576033581.15997</v>
      </c>
      <c r="V521" s="77">
        <v>444576033581.15997</v>
      </c>
      <c r="W521" s="77">
        <v>444576033581.15997</v>
      </c>
      <c r="X521" s="76">
        <v>0.77772834839810001</v>
      </c>
      <c r="Y521" s="71">
        <v>1</v>
      </c>
      <c r="Z521" s="71">
        <v>0</v>
      </c>
      <c r="AA521" s="71">
        <v>0</v>
      </c>
      <c r="AB521" s="71">
        <v>0</v>
      </c>
      <c r="AC521" s="73">
        <v>1</v>
      </c>
      <c r="AD521" s="73">
        <v>0</v>
      </c>
      <c r="AE521" s="1" t="s">
        <v>1449</v>
      </c>
      <c r="AF521" s="1" t="s">
        <v>1450</v>
      </c>
      <c r="AG521" s="1" t="s">
        <v>1451</v>
      </c>
    </row>
    <row r="522" spans="1:33">
      <c r="A522" s="70">
        <v>45169</v>
      </c>
      <c r="B522" s="70">
        <v>45169</v>
      </c>
      <c r="C522" s="71">
        <v>990100</v>
      </c>
      <c r="D522" s="1" t="s">
        <v>3239</v>
      </c>
      <c r="E522" s="71">
        <v>1350601</v>
      </c>
      <c r="G522" s="1" t="s">
        <v>3240</v>
      </c>
      <c r="H522" s="72">
        <v>6215035</v>
      </c>
      <c r="I522" s="1" t="s">
        <v>3241</v>
      </c>
      <c r="J522" s="73">
        <v>1</v>
      </c>
      <c r="K522" s="73">
        <v>1</v>
      </c>
      <c r="L522" s="73">
        <v>1</v>
      </c>
      <c r="M522" s="1">
        <v>1</v>
      </c>
      <c r="N522" s="1" t="s">
        <v>908</v>
      </c>
      <c r="O522" s="1" t="s">
        <v>1484</v>
      </c>
      <c r="P522" s="1">
        <v>40101010</v>
      </c>
      <c r="Q522" s="73">
        <v>1688414169</v>
      </c>
      <c r="R522" s="74">
        <v>102.18</v>
      </c>
      <c r="S522" s="1" t="s">
        <v>1578</v>
      </c>
      <c r="T522" s="75">
        <v>1.54404385084536</v>
      </c>
      <c r="U522" s="76">
        <v>111733976786.97</v>
      </c>
      <c r="V522" s="77">
        <v>111733976786.97</v>
      </c>
      <c r="W522" s="77">
        <v>111733976786.97</v>
      </c>
      <c r="X522" s="76">
        <v>0.19546416059919999</v>
      </c>
      <c r="Y522" s="71">
        <v>1</v>
      </c>
      <c r="Z522" s="71">
        <v>0</v>
      </c>
      <c r="AA522" s="71">
        <v>0</v>
      </c>
      <c r="AB522" s="71">
        <v>0</v>
      </c>
      <c r="AC522" s="73">
        <v>0</v>
      </c>
      <c r="AD522" s="73">
        <v>1</v>
      </c>
      <c r="AE522" s="1" t="s">
        <v>1579</v>
      </c>
      <c r="AF522" s="1" t="s">
        <v>1450</v>
      </c>
      <c r="AG522" s="1" t="s">
        <v>1451</v>
      </c>
    </row>
    <row r="523" spans="1:33">
      <c r="A523" s="70">
        <v>45169</v>
      </c>
      <c r="B523" s="70">
        <v>45169</v>
      </c>
      <c r="C523" s="71">
        <v>990100</v>
      </c>
      <c r="D523" s="1" t="s">
        <v>3242</v>
      </c>
      <c r="E523" s="71">
        <v>1357301</v>
      </c>
      <c r="F523" s="1">
        <v>493267108</v>
      </c>
      <c r="G523" s="1" t="s">
        <v>3243</v>
      </c>
      <c r="H523" s="72">
        <v>2490911</v>
      </c>
      <c r="I523" s="1" t="s">
        <v>3244</v>
      </c>
      <c r="J523" s="73">
        <v>1</v>
      </c>
      <c r="K523" s="73">
        <v>1</v>
      </c>
      <c r="L523" s="73">
        <v>1</v>
      </c>
      <c r="M523" s="1">
        <v>1</v>
      </c>
      <c r="N523" s="1" t="s">
        <v>1375</v>
      </c>
      <c r="O523" s="1" t="s">
        <v>1484</v>
      </c>
      <c r="P523" s="1">
        <v>40101010</v>
      </c>
      <c r="Q523" s="73">
        <v>924859268</v>
      </c>
      <c r="R523" s="74">
        <v>11.33</v>
      </c>
      <c r="S523" s="1" t="s">
        <v>1448</v>
      </c>
      <c r="T523" s="75">
        <v>1</v>
      </c>
      <c r="U523" s="76">
        <v>10478655506.440001</v>
      </c>
      <c r="V523" s="77">
        <v>10478655506.440001</v>
      </c>
      <c r="W523" s="77">
        <v>10478655506.440001</v>
      </c>
      <c r="X523" s="76">
        <v>1.83310543639E-2</v>
      </c>
      <c r="Y523" s="71">
        <v>0</v>
      </c>
      <c r="Z523" s="71">
        <v>1</v>
      </c>
      <c r="AA523" s="71">
        <v>0</v>
      </c>
      <c r="AB523" s="71">
        <v>0</v>
      </c>
      <c r="AC523" s="73">
        <v>1</v>
      </c>
      <c r="AD523" s="73">
        <v>0</v>
      </c>
      <c r="AE523" s="1" t="s">
        <v>1449</v>
      </c>
      <c r="AF523" s="1" t="s">
        <v>1450</v>
      </c>
      <c r="AG523" s="1" t="s">
        <v>1451</v>
      </c>
    </row>
    <row r="524" spans="1:33">
      <c r="A524" s="70">
        <v>45169</v>
      </c>
      <c r="B524" s="70">
        <v>45169</v>
      </c>
      <c r="C524" s="71">
        <v>990100</v>
      </c>
      <c r="D524" s="1" t="s">
        <v>3245</v>
      </c>
      <c r="E524" s="71">
        <v>1357401</v>
      </c>
      <c r="F524" s="1" t="s">
        <v>3246</v>
      </c>
      <c r="G524" s="1" t="s">
        <v>3247</v>
      </c>
      <c r="H524" s="72" t="s">
        <v>3248</v>
      </c>
      <c r="I524" s="1" t="s">
        <v>3249</v>
      </c>
      <c r="J524" s="73">
        <v>1</v>
      </c>
      <c r="K524" s="73">
        <v>1</v>
      </c>
      <c r="L524" s="73">
        <v>1</v>
      </c>
      <c r="M524" s="1">
        <v>1</v>
      </c>
      <c r="N524" s="1" t="s">
        <v>1375</v>
      </c>
      <c r="O524" s="1" t="s">
        <v>1484</v>
      </c>
      <c r="P524" s="1">
        <v>40101015</v>
      </c>
      <c r="Q524" s="73">
        <v>1328140081</v>
      </c>
      <c r="R524" s="74">
        <v>30.55</v>
      </c>
      <c r="S524" s="1" t="s">
        <v>1448</v>
      </c>
      <c r="T524" s="75">
        <v>1</v>
      </c>
      <c r="U524" s="76">
        <v>40574679474.550003</v>
      </c>
      <c r="V524" s="77">
        <v>40574679474.550003</v>
      </c>
      <c r="W524" s="77">
        <v>40574679474.550003</v>
      </c>
      <c r="X524" s="76">
        <v>7.0980161031899996E-2</v>
      </c>
      <c r="Y524" s="71">
        <v>1</v>
      </c>
      <c r="Z524" s="71">
        <v>0</v>
      </c>
      <c r="AA524" s="71">
        <v>0</v>
      </c>
      <c r="AB524" s="71">
        <v>0</v>
      </c>
      <c r="AC524" s="73">
        <v>1</v>
      </c>
      <c r="AD524" s="73">
        <v>0</v>
      </c>
      <c r="AE524" s="1" t="s">
        <v>1449</v>
      </c>
      <c r="AF524" s="1" t="s">
        <v>1450</v>
      </c>
      <c r="AG524" s="1" t="s">
        <v>1451</v>
      </c>
    </row>
    <row r="525" spans="1:33">
      <c r="A525" s="70">
        <v>45169</v>
      </c>
      <c r="B525" s="70">
        <v>45169</v>
      </c>
      <c r="C525" s="71">
        <v>990100</v>
      </c>
      <c r="D525" s="1" t="s">
        <v>3250</v>
      </c>
      <c r="E525" s="71">
        <v>1358601</v>
      </c>
      <c r="G525" s="1" t="s">
        <v>3251</v>
      </c>
      <c r="H525" s="72">
        <v>6250508</v>
      </c>
      <c r="I525" s="1" t="s">
        <v>3252</v>
      </c>
      <c r="J525" s="73">
        <v>0.9</v>
      </c>
      <c r="K525" s="73">
        <v>0.9</v>
      </c>
      <c r="L525" s="73">
        <v>0.9</v>
      </c>
      <c r="M525" s="1">
        <v>1</v>
      </c>
      <c r="N525" s="1" t="s">
        <v>1115</v>
      </c>
      <c r="O525" s="1" t="s">
        <v>1564</v>
      </c>
      <c r="P525" s="1">
        <v>60201010</v>
      </c>
      <c r="Q525" s="73">
        <v>68918979</v>
      </c>
      <c r="R525" s="74">
        <v>16065</v>
      </c>
      <c r="S525" s="1" t="s">
        <v>1479</v>
      </c>
      <c r="T525" s="75">
        <v>145.58500000000001</v>
      </c>
      <c r="U525" s="76">
        <v>6844558559.4085903</v>
      </c>
      <c r="V525" s="77">
        <v>6844558559.4085903</v>
      </c>
      <c r="W525" s="77">
        <v>7605065066.0095501</v>
      </c>
      <c r="X525" s="76">
        <v>1.19736711425E-2</v>
      </c>
      <c r="Y525" s="71">
        <v>0</v>
      </c>
      <c r="Z525" s="71">
        <v>1</v>
      </c>
      <c r="AA525" s="71">
        <v>0</v>
      </c>
      <c r="AB525" s="71">
        <v>0</v>
      </c>
      <c r="AC525" s="73">
        <v>1</v>
      </c>
      <c r="AD525" s="73">
        <v>0</v>
      </c>
      <c r="AE525" s="1" t="s">
        <v>1480</v>
      </c>
      <c r="AF525" s="1" t="s">
        <v>1450</v>
      </c>
      <c r="AG525" s="1" t="s">
        <v>1451</v>
      </c>
    </row>
    <row r="526" spans="1:33">
      <c r="A526" s="70">
        <v>45169</v>
      </c>
      <c r="B526" s="70">
        <v>45169</v>
      </c>
      <c r="C526" s="71">
        <v>990100</v>
      </c>
      <c r="D526" s="1" t="s">
        <v>3253</v>
      </c>
      <c r="E526" s="71">
        <v>1363301</v>
      </c>
      <c r="F526" s="1" t="s">
        <v>3254</v>
      </c>
      <c r="G526" s="1" t="s">
        <v>3255</v>
      </c>
      <c r="H526" s="72" t="s">
        <v>3256</v>
      </c>
      <c r="I526" s="1" t="s">
        <v>3257</v>
      </c>
      <c r="J526" s="73">
        <v>1</v>
      </c>
      <c r="K526" s="73">
        <v>1</v>
      </c>
      <c r="L526" s="73">
        <v>1</v>
      </c>
      <c r="M526" s="1">
        <v>1</v>
      </c>
      <c r="N526" s="1" t="s">
        <v>1375</v>
      </c>
      <c r="O526" s="1" t="s">
        <v>1462</v>
      </c>
      <c r="P526" s="1">
        <v>15101040</v>
      </c>
      <c r="Q526" s="73">
        <v>490337189</v>
      </c>
      <c r="R526" s="74">
        <v>387.04</v>
      </c>
      <c r="S526" s="1" t="s">
        <v>1448</v>
      </c>
      <c r="T526" s="75">
        <v>1</v>
      </c>
      <c r="U526" s="76">
        <v>189780105630.56</v>
      </c>
      <c r="V526" s="77">
        <v>189780105630.56</v>
      </c>
      <c r="W526" s="77">
        <v>189780105630.56</v>
      </c>
      <c r="X526" s="76">
        <v>0.33199578241310002</v>
      </c>
      <c r="Y526" s="71">
        <v>1</v>
      </c>
      <c r="Z526" s="71">
        <v>0</v>
      </c>
      <c r="AA526" s="71">
        <v>0</v>
      </c>
      <c r="AB526" s="71">
        <v>0</v>
      </c>
      <c r="AC526" s="73">
        <v>1</v>
      </c>
      <c r="AD526" s="73">
        <v>0</v>
      </c>
      <c r="AE526" s="1" t="s">
        <v>1449</v>
      </c>
      <c r="AF526" s="1" t="s">
        <v>1450</v>
      </c>
      <c r="AG526" s="1" t="s">
        <v>1451</v>
      </c>
    </row>
    <row r="527" spans="1:33">
      <c r="A527" s="70">
        <v>45169</v>
      </c>
      <c r="B527" s="70">
        <v>45169</v>
      </c>
      <c r="C527" s="71">
        <v>990100</v>
      </c>
      <c r="D527" s="1" t="s">
        <v>3258</v>
      </c>
      <c r="E527" s="71">
        <v>1363901</v>
      </c>
      <c r="F527" s="1">
        <v>595112103</v>
      </c>
      <c r="G527" s="1" t="s">
        <v>3259</v>
      </c>
      <c r="H527" s="72">
        <v>2588184</v>
      </c>
      <c r="I527" s="1" t="s">
        <v>3260</v>
      </c>
      <c r="J527" s="73">
        <v>1</v>
      </c>
      <c r="K527" s="73">
        <v>1</v>
      </c>
      <c r="L527" s="73">
        <v>1</v>
      </c>
      <c r="M527" s="1">
        <v>1</v>
      </c>
      <c r="N527" s="1" t="s">
        <v>1375</v>
      </c>
      <c r="O527" s="1" t="s">
        <v>1474</v>
      </c>
      <c r="P527" s="1">
        <v>45301020</v>
      </c>
      <c r="Q527" s="73">
        <v>1094394354</v>
      </c>
      <c r="R527" s="74">
        <v>69.94</v>
      </c>
      <c r="S527" s="1" t="s">
        <v>1448</v>
      </c>
      <c r="T527" s="75">
        <v>1</v>
      </c>
      <c r="U527" s="76">
        <v>76541941118.759995</v>
      </c>
      <c r="V527" s="77">
        <v>76541941118.759995</v>
      </c>
      <c r="W527" s="77">
        <v>76541941118.759995</v>
      </c>
      <c r="X527" s="76">
        <v>0.1339002396732</v>
      </c>
      <c r="Y527" s="71">
        <v>1</v>
      </c>
      <c r="Z527" s="71">
        <v>0</v>
      </c>
      <c r="AA527" s="71">
        <v>0</v>
      </c>
      <c r="AB527" s="71">
        <v>0</v>
      </c>
      <c r="AC527" s="73">
        <v>1</v>
      </c>
      <c r="AD527" s="73">
        <v>0</v>
      </c>
      <c r="AE527" s="1" t="s">
        <v>1475</v>
      </c>
      <c r="AF527" s="1" t="s">
        <v>1450</v>
      </c>
      <c r="AG527" s="1" t="s">
        <v>1451</v>
      </c>
    </row>
    <row r="528" spans="1:33">
      <c r="A528" s="70">
        <v>45169</v>
      </c>
      <c r="B528" s="70">
        <v>45169</v>
      </c>
      <c r="C528" s="71">
        <v>990100</v>
      </c>
      <c r="D528" s="1" t="s">
        <v>3261</v>
      </c>
      <c r="E528" s="71">
        <v>1365201</v>
      </c>
      <c r="F528" s="1">
        <v>290876101</v>
      </c>
      <c r="G528" s="1" t="s">
        <v>3262</v>
      </c>
      <c r="H528" s="72">
        <v>2650050</v>
      </c>
      <c r="I528" s="1" t="s">
        <v>3263</v>
      </c>
      <c r="J528" s="73">
        <v>1</v>
      </c>
      <c r="K528" s="73">
        <v>1</v>
      </c>
      <c r="L528" s="73">
        <v>1</v>
      </c>
      <c r="M528" s="1">
        <v>1</v>
      </c>
      <c r="N528" s="1" t="s">
        <v>963</v>
      </c>
      <c r="O528" s="1" t="s">
        <v>1548</v>
      </c>
      <c r="P528" s="1">
        <v>55101010</v>
      </c>
      <c r="Q528" s="73">
        <v>271386740</v>
      </c>
      <c r="R528" s="74">
        <v>50.65</v>
      </c>
      <c r="S528" s="1" t="s">
        <v>1493</v>
      </c>
      <c r="T528" s="75">
        <v>1.3529500000000001</v>
      </c>
      <c r="U528" s="76">
        <v>10159827326.2131</v>
      </c>
      <c r="V528" s="77">
        <v>10159827326.2131</v>
      </c>
      <c r="W528" s="77">
        <v>10159827326.2131</v>
      </c>
      <c r="X528" s="76">
        <v>1.77733056431E-2</v>
      </c>
      <c r="Y528" s="71">
        <v>0</v>
      </c>
      <c r="Z528" s="71">
        <v>1</v>
      </c>
      <c r="AA528" s="71">
        <v>0</v>
      </c>
      <c r="AB528" s="71">
        <v>0</v>
      </c>
      <c r="AC528" s="73">
        <v>1</v>
      </c>
      <c r="AD528" s="73">
        <v>0</v>
      </c>
      <c r="AE528" s="1" t="s">
        <v>1494</v>
      </c>
      <c r="AF528" s="1" t="s">
        <v>1450</v>
      </c>
      <c r="AG528" s="1" t="s">
        <v>1451</v>
      </c>
    </row>
    <row r="529" spans="1:33">
      <c r="A529" s="70">
        <v>45169</v>
      </c>
      <c r="B529" s="70">
        <v>45169</v>
      </c>
      <c r="C529" s="71">
        <v>990100</v>
      </c>
      <c r="D529" s="1" t="s">
        <v>3264</v>
      </c>
      <c r="E529" s="71">
        <v>1365401</v>
      </c>
      <c r="F529" s="1" t="s">
        <v>3265</v>
      </c>
      <c r="G529" s="1" t="s">
        <v>3266</v>
      </c>
      <c r="H529" s="72">
        <v>2927925</v>
      </c>
      <c r="I529" s="1" t="s">
        <v>3267</v>
      </c>
      <c r="J529" s="73">
        <v>1</v>
      </c>
      <c r="K529" s="73">
        <v>1</v>
      </c>
      <c r="L529" s="73">
        <v>1</v>
      </c>
      <c r="M529" s="1">
        <v>1</v>
      </c>
      <c r="N529" s="1" t="s">
        <v>1375</v>
      </c>
      <c r="O529" s="1" t="s">
        <v>1564</v>
      </c>
      <c r="P529" s="1">
        <v>60105010</v>
      </c>
      <c r="Q529" s="73">
        <v>400053497</v>
      </c>
      <c r="R529" s="74">
        <v>43.68</v>
      </c>
      <c r="S529" s="1" t="s">
        <v>1448</v>
      </c>
      <c r="T529" s="75">
        <v>1</v>
      </c>
      <c r="U529" s="76">
        <v>17474336748.959999</v>
      </c>
      <c r="V529" s="77">
        <v>17474336748.959999</v>
      </c>
      <c r="W529" s="77">
        <v>17474336748.959999</v>
      </c>
      <c r="X529" s="76">
        <v>3.0569095121099999E-2</v>
      </c>
      <c r="Y529" s="71">
        <v>0</v>
      </c>
      <c r="Z529" s="71">
        <v>1</v>
      </c>
      <c r="AA529" s="71">
        <v>0</v>
      </c>
      <c r="AB529" s="71">
        <v>0</v>
      </c>
      <c r="AC529" s="73">
        <v>1</v>
      </c>
      <c r="AD529" s="73">
        <v>0</v>
      </c>
      <c r="AE529" s="1" t="s">
        <v>1449</v>
      </c>
      <c r="AF529" s="1" t="s">
        <v>1450</v>
      </c>
      <c r="AG529" s="1" t="s">
        <v>1451</v>
      </c>
    </row>
    <row r="530" spans="1:33">
      <c r="A530" s="70">
        <v>45169</v>
      </c>
      <c r="B530" s="70">
        <v>45169</v>
      </c>
      <c r="C530" s="71">
        <v>990100</v>
      </c>
      <c r="D530" s="1" t="s">
        <v>3275</v>
      </c>
      <c r="E530" s="71">
        <v>1367601</v>
      </c>
      <c r="F530" s="1" t="s">
        <v>3276</v>
      </c>
      <c r="G530" s="1" t="s">
        <v>3277</v>
      </c>
      <c r="H530" s="72">
        <v>2937667</v>
      </c>
      <c r="I530" s="1" t="s">
        <v>3278</v>
      </c>
      <c r="J530" s="73">
        <v>1</v>
      </c>
      <c r="K530" s="73">
        <v>1</v>
      </c>
      <c r="L530" s="73">
        <v>1</v>
      </c>
      <c r="M530" s="1">
        <v>1</v>
      </c>
      <c r="N530" s="1" t="s">
        <v>1375</v>
      </c>
      <c r="O530" s="1" t="s">
        <v>1467</v>
      </c>
      <c r="P530" s="1">
        <v>20201050</v>
      </c>
      <c r="Q530" s="73">
        <v>406767204</v>
      </c>
      <c r="R530" s="74">
        <v>156.78</v>
      </c>
      <c r="S530" s="1" t="s">
        <v>1448</v>
      </c>
      <c r="T530" s="75">
        <v>1</v>
      </c>
      <c r="U530" s="76">
        <v>63772962243.120003</v>
      </c>
      <c r="V530" s="77">
        <v>63772962243.120003</v>
      </c>
      <c r="W530" s="77">
        <v>63772962243.120003</v>
      </c>
      <c r="X530" s="76">
        <v>0.11156256039780001</v>
      </c>
      <c r="Y530" s="71">
        <v>1</v>
      </c>
      <c r="Z530" s="71">
        <v>0</v>
      </c>
      <c r="AA530" s="71">
        <v>0</v>
      </c>
      <c r="AB530" s="71">
        <v>0</v>
      </c>
      <c r="AC530" s="73">
        <v>0.35</v>
      </c>
      <c r="AD530" s="73">
        <v>0.65</v>
      </c>
      <c r="AE530" s="1" t="s">
        <v>1449</v>
      </c>
      <c r="AF530" s="1" t="s">
        <v>1450</v>
      </c>
      <c r="AG530" s="1" t="s">
        <v>1451</v>
      </c>
    </row>
    <row r="531" spans="1:33">
      <c r="A531" s="70">
        <v>45169</v>
      </c>
      <c r="B531" s="70">
        <v>45169</v>
      </c>
      <c r="C531" s="71">
        <v>990100</v>
      </c>
      <c r="D531" s="1" t="s">
        <v>3279</v>
      </c>
      <c r="E531" s="71">
        <v>1368201</v>
      </c>
      <c r="F531" s="1">
        <v>316773100</v>
      </c>
      <c r="G531" s="1" t="s">
        <v>3280</v>
      </c>
      <c r="H531" s="72">
        <v>2336747</v>
      </c>
      <c r="I531" s="1" t="s">
        <v>3281</v>
      </c>
      <c r="J531" s="73">
        <v>1</v>
      </c>
      <c r="K531" s="73">
        <v>1</v>
      </c>
      <c r="L531" s="73">
        <v>1</v>
      </c>
      <c r="M531" s="1">
        <v>1</v>
      </c>
      <c r="N531" s="1" t="s">
        <v>1375</v>
      </c>
      <c r="O531" s="1" t="s">
        <v>1484</v>
      </c>
      <c r="P531" s="1">
        <v>40101010</v>
      </c>
      <c r="Q531" s="73">
        <v>678585140</v>
      </c>
      <c r="R531" s="74">
        <v>26.55</v>
      </c>
      <c r="S531" s="1" t="s">
        <v>1448</v>
      </c>
      <c r="T531" s="75">
        <v>1</v>
      </c>
      <c r="U531" s="76">
        <v>18016435467</v>
      </c>
      <c r="V531" s="77">
        <v>18016435467</v>
      </c>
      <c r="W531" s="77">
        <v>18016435467</v>
      </c>
      <c r="X531" s="76">
        <v>3.1517426809799999E-2</v>
      </c>
      <c r="Y531" s="71">
        <v>0</v>
      </c>
      <c r="Z531" s="71">
        <v>1</v>
      </c>
      <c r="AA531" s="71">
        <v>0</v>
      </c>
      <c r="AB531" s="71">
        <v>0</v>
      </c>
      <c r="AC531" s="73">
        <v>1</v>
      </c>
      <c r="AD531" s="73">
        <v>0</v>
      </c>
      <c r="AE531" s="1" t="s">
        <v>1475</v>
      </c>
      <c r="AF531" s="1" t="s">
        <v>1450</v>
      </c>
      <c r="AG531" s="1" t="s">
        <v>1451</v>
      </c>
    </row>
    <row r="532" spans="1:33">
      <c r="A532" s="70">
        <v>45169</v>
      </c>
      <c r="B532" s="70">
        <v>45169</v>
      </c>
      <c r="C532" s="71">
        <v>990100</v>
      </c>
      <c r="D532" s="1" t="s">
        <v>3282</v>
      </c>
      <c r="E532" s="71">
        <v>1373401</v>
      </c>
      <c r="F532" s="1" t="s">
        <v>3283</v>
      </c>
      <c r="G532" s="1" t="s">
        <v>3284</v>
      </c>
      <c r="H532" s="72" t="s">
        <v>3285</v>
      </c>
      <c r="I532" s="1" t="s">
        <v>3286</v>
      </c>
      <c r="J532" s="73">
        <v>0.95</v>
      </c>
      <c r="K532" s="73">
        <v>0.95</v>
      </c>
      <c r="L532" s="73">
        <v>0.95</v>
      </c>
      <c r="M532" s="1">
        <v>1</v>
      </c>
      <c r="N532" s="1" t="s">
        <v>1375</v>
      </c>
      <c r="O532" s="1" t="s">
        <v>1474</v>
      </c>
      <c r="P532" s="1">
        <v>45102030</v>
      </c>
      <c r="Q532" s="73">
        <v>286973104</v>
      </c>
      <c r="R532" s="74">
        <v>65.03</v>
      </c>
      <c r="S532" s="1" t="s">
        <v>1448</v>
      </c>
      <c r="T532" s="75">
        <v>1</v>
      </c>
      <c r="U532" s="76">
        <v>17728767905.464001</v>
      </c>
      <c r="V532" s="77">
        <v>17728767905.464001</v>
      </c>
      <c r="W532" s="77">
        <v>21519464163.470001</v>
      </c>
      <c r="X532" s="76">
        <v>3.1014189566600001E-2</v>
      </c>
      <c r="Y532" s="71">
        <v>0</v>
      </c>
      <c r="Z532" s="71">
        <v>1</v>
      </c>
      <c r="AA532" s="71">
        <v>0</v>
      </c>
      <c r="AB532" s="71">
        <v>0</v>
      </c>
      <c r="AC532" s="73">
        <v>0</v>
      </c>
      <c r="AD532" s="73">
        <v>1</v>
      </c>
      <c r="AE532" s="1" t="s">
        <v>1449</v>
      </c>
      <c r="AF532" s="1" t="s">
        <v>1450</v>
      </c>
      <c r="AG532" s="1" t="s">
        <v>1585</v>
      </c>
    </row>
    <row r="533" spans="1:33">
      <c r="A533" s="70">
        <v>45169</v>
      </c>
      <c r="B533" s="70">
        <v>45169</v>
      </c>
      <c r="C533" s="71">
        <v>990100</v>
      </c>
      <c r="D533" s="1" t="s">
        <v>3287</v>
      </c>
      <c r="E533" s="71">
        <v>1374601</v>
      </c>
      <c r="G533" s="1" t="s">
        <v>3288</v>
      </c>
      <c r="H533" s="72" t="s">
        <v>3289</v>
      </c>
      <c r="I533" s="1" t="s">
        <v>3290</v>
      </c>
      <c r="J533" s="73">
        <v>0.45</v>
      </c>
      <c r="K533" s="73">
        <v>0.45</v>
      </c>
      <c r="L533" s="73">
        <v>0.45</v>
      </c>
      <c r="M533" s="1">
        <v>1</v>
      </c>
      <c r="N533" s="1" t="s">
        <v>1091</v>
      </c>
      <c r="O533" s="1" t="s">
        <v>1564</v>
      </c>
      <c r="P533" s="1">
        <v>60201010</v>
      </c>
      <c r="Q533" s="73">
        <v>4402821639</v>
      </c>
      <c r="R533" s="74">
        <v>11.78</v>
      </c>
      <c r="S533" s="1" t="s">
        <v>1565</v>
      </c>
      <c r="T533" s="75">
        <v>7.8417500000000002</v>
      </c>
      <c r="U533" s="76">
        <v>2976294514.4054599</v>
      </c>
      <c r="V533" s="77">
        <v>2976294514.4054599</v>
      </c>
      <c r="W533" s="77">
        <v>6613987809.7899103</v>
      </c>
      <c r="X533" s="76">
        <v>5.2066428286000003E-3</v>
      </c>
      <c r="Y533" s="71">
        <v>0</v>
      </c>
      <c r="Z533" s="71">
        <v>1</v>
      </c>
      <c r="AA533" s="71">
        <v>0</v>
      </c>
      <c r="AB533" s="71">
        <v>0</v>
      </c>
      <c r="AC533" s="73">
        <v>0</v>
      </c>
      <c r="AD533" s="73">
        <v>1</v>
      </c>
      <c r="AE533" s="1" t="s">
        <v>1566</v>
      </c>
      <c r="AF533" s="1" t="s">
        <v>1450</v>
      </c>
      <c r="AG533" s="1" t="s">
        <v>1451</v>
      </c>
    </row>
    <row r="534" spans="1:33">
      <c r="A534" s="70">
        <v>45169</v>
      </c>
      <c r="B534" s="70">
        <v>45169</v>
      </c>
      <c r="C534" s="71">
        <v>990100</v>
      </c>
      <c r="D534" s="1" t="s">
        <v>3291</v>
      </c>
      <c r="E534" s="71">
        <v>1374701</v>
      </c>
      <c r="F534" s="1" t="s">
        <v>3292</v>
      </c>
      <c r="G534" s="1" t="s">
        <v>3293</v>
      </c>
      <c r="H534" s="72" t="s">
        <v>3294</v>
      </c>
      <c r="I534" s="1" t="s">
        <v>3295</v>
      </c>
      <c r="J534" s="73">
        <v>0.65</v>
      </c>
      <c r="K534" s="73">
        <v>0.65</v>
      </c>
      <c r="L534" s="73">
        <v>0.65</v>
      </c>
      <c r="M534" s="1">
        <v>1</v>
      </c>
      <c r="N534" s="1" t="s">
        <v>963</v>
      </c>
      <c r="O534" s="1" t="s">
        <v>1467</v>
      </c>
      <c r="P534" s="1">
        <v>20201050</v>
      </c>
      <c r="Q534" s="73">
        <v>357340187</v>
      </c>
      <c r="R534" s="74">
        <v>43.79</v>
      </c>
      <c r="S534" s="1" t="s">
        <v>1493</v>
      </c>
      <c r="T534" s="75">
        <v>1.3529500000000001</v>
      </c>
      <c r="U534" s="76">
        <v>7517759276.1554403</v>
      </c>
      <c r="V534" s="77">
        <v>7517759276.1554403</v>
      </c>
      <c r="W534" s="77">
        <v>12035153966.2808</v>
      </c>
      <c r="X534" s="76">
        <v>1.31513488444E-2</v>
      </c>
      <c r="Y534" s="71">
        <v>0</v>
      </c>
      <c r="Z534" s="71">
        <v>1</v>
      </c>
      <c r="AA534" s="71">
        <v>0</v>
      </c>
      <c r="AB534" s="71">
        <v>0</v>
      </c>
      <c r="AC534" s="73">
        <v>0</v>
      </c>
      <c r="AD534" s="73">
        <v>1</v>
      </c>
      <c r="AE534" s="1" t="s">
        <v>1494</v>
      </c>
      <c r="AF534" s="1" t="s">
        <v>1450</v>
      </c>
      <c r="AG534" s="1" t="s">
        <v>1451</v>
      </c>
    </row>
    <row r="535" spans="1:33">
      <c r="A535" s="70">
        <v>45169</v>
      </c>
      <c r="B535" s="70">
        <v>45169</v>
      </c>
      <c r="C535" s="71">
        <v>990100</v>
      </c>
      <c r="D535" s="1" t="s">
        <v>3329</v>
      </c>
      <c r="E535" s="71">
        <v>1394401</v>
      </c>
      <c r="G535" s="1" t="s">
        <v>3330</v>
      </c>
      <c r="H535" s="72" t="s">
        <v>3331</v>
      </c>
      <c r="I535" s="1" t="s">
        <v>3332</v>
      </c>
      <c r="J535" s="73">
        <v>0.55000000000000004</v>
      </c>
      <c r="K535" s="73">
        <v>0.55000000000000004</v>
      </c>
      <c r="L535" s="73">
        <v>0.55000000000000004</v>
      </c>
      <c r="M535" s="1">
        <v>1</v>
      </c>
      <c r="N535" s="1" t="s">
        <v>1042</v>
      </c>
      <c r="O535" s="1" t="s">
        <v>1455</v>
      </c>
      <c r="P535" s="1">
        <v>25301010</v>
      </c>
      <c r="Q535" s="73">
        <v>191000000</v>
      </c>
      <c r="R535" s="74">
        <v>33.4</v>
      </c>
      <c r="S535" s="1" t="s">
        <v>1456</v>
      </c>
      <c r="T535" s="75">
        <v>0.92136177270005104</v>
      </c>
      <c r="U535" s="76">
        <v>3808134984.5</v>
      </c>
      <c r="V535" s="77">
        <v>3808134984.5</v>
      </c>
      <c r="W535" s="77">
        <v>6923881790</v>
      </c>
      <c r="X535" s="76">
        <v>6.6618402888999999E-3</v>
      </c>
      <c r="Y535" s="71">
        <v>0</v>
      </c>
      <c r="Z535" s="71">
        <v>1</v>
      </c>
      <c r="AA535" s="71">
        <v>0</v>
      </c>
      <c r="AB535" s="71">
        <v>0</v>
      </c>
      <c r="AC535" s="73">
        <v>0</v>
      </c>
      <c r="AD535" s="73">
        <v>1</v>
      </c>
      <c r="AE535" s="1" t="s">
        <v>1457</v>
      </c>
      <c r="AF535" s="1" t="s">
        <v>1450</v>
      </c>
      <c r="AG535" s="1" t="s">
        <v>1451</v>
      </c>
    </row>
    <row r="536" spans="1:33">
      <c r="A536" s="70">
        <v>45169</v>
      </c>
      <c r="B536" s="70">
        <v>45169</v>
      </c>
      <c r="C536" s="71">
        <v>990100</v>
      </c>
      <c r="D536" s="1" t="s">
        <v>3343</v>
      </c>
      <c r="E536" s="71">
        <v>1408201</v>
      </c>
      <c r="F536" s="1">
        <v>90043100</v>
      </c>
      <c r="G536" s="1" t="s">
        <v>3344</v>
      </c>
      <c r="H536" s="72" t="s">
        <v>3345</v>
      </c>
      <c r="I536" s="1" t="s">
        <v>3346</v>
      </c>
      <c r="J536" s="73">
        <v>0.9</v>
      </c>
      <c r="K536" s="73">
        <v>0.9</v>
      </c>
      <c r="L536" s="73">
        <v>0.9</v>
      </c>
      <c r="M536" s="1">
        <v>1</v>
      </c>
      <c r="N536" s="1" t="s">
        <v>1375</v>
      </c>
      <c r="O536" s="1" t="s">
        <v>1474</v>
      </c>
      <c r="P536" s="1">
        <v>45103010</v>
      </c>
      <c r="Q536" s="73">
        <v>106385536</v>
      </c>
      <c r="R536" s="74">
        <v>115.3</v>
      </c>
      <c r="S536" s="1" t="s">
        <v>1448</v>
      </c>
      <c r="T536" s="75">
        <v>1</v>
      </c>
      <c r="U536" s="76">
        <v>11039627070.719999</v>
      </c>
      <c r="V536" s="77">
        <v>11039627070.719999</v>
      </c>
      <c r="W536" s="77">
        <v>12266252300.799999</v>
      </c>
      <c r="X536" s="76">
        <v>1.93124016594E-2</v>
      </c>
      <c r="Y536" s="71">
        <v>0</v>
      </c>
      <c r="Z536" s="71">
        <v>1</v>
      </c>
      <c r="AA536" s="71">
        <v>0</v>
      </c>
      <c r="AB536" s="71">
        <v>0</v>
      </c>
      <c r="AC536" s="73">
        <v>0</v>
      </c>
      <c r="AD536" s="73">
        <v>1</v>
      </c>
      <c r="AE536" s="1" t="s">
        <v>1449</v>
      </c>
      <c r="AF536" s="1" t="s">
        <v>1450</v>
      </c>
      <c r="AG536" s="1" t="s">
        <v>1451</v>
      </c>
    </row>
    <row r="537" spans="1:33">
      <c r="A537" s="70">
        <v>45169</v>
      </c>
      <c r="B537" s="70">
        <v>45169</v>
      </c>
      <c r="C537" s="71">
        <v>990100</v>
      </c>
      <c r="D537" s="1" t="s">
        <v>3371</v>
      </c>
      <c r="E537" s="71">
        <v>1417801</v>
      </c>
      <c r="F537" s="1" t="s">
        <v>3372</v>
      </c>
      <c r="G537" s="1" t="s">
        <v>3373</v>
      </c>
      <c r="H537" s="72" t="s">
        <v>3374</v>
      </c>
      <c r="I537" s="1" t="s">
        <v>3375</v>
      </c>
      <c r="J537" s="73">
        <v>1</v>
      </c>
      <c r="K537" s="73">
        <v>1</v>
      </c>
      <c r="L537" s="73">
        <v>1</v>
      </c>
      <c r="M537" s="1">
        <v>1</v>
      </c>
      <c r="N537" s="1" t="s">
        <v>1375</v>
      </c>
      <c r="O537" s="1" t="s">
        <v>1467</v>
      </c>
      <c r="P537" s="1">
        <v>20102010</v>
      </c>
      <c r="Q537" s="73">
        <v>834951499</v>
      </c>
      <c r="R537" s="74">
        <v>57.45</v>
      </c>
      <c r="S537" s="1" t="s">
        <v>1448</v>
      </c>
      <c r="T537" s="75">
        <v>1</v>
      </c>
      <c r="U537" s="76">
        <v>47967963617.550003</v>
      </c>
      <c r="V537" s="77">
        <v>47967963617.550003</v>
      </c>
      <c r="W537" s="77">
        <v>47967963617.550003</v>
      </c>
      <c r="X537" s="76">
        <v>8.3913756708399997E-2</v>
      </c>
      <c r="Y537" s="71">
        <v>1</v>
      </c>
      <c r="Z537" s="71">
        <v>0</v>
      </c>
      <c r="AA537" s="71">
        <v>0</v>
      </c>
      <c r="AB537" s="71">
        <v>0</v>
      </c>
      <c r="AC537" s="73">
        <v>1</v>
      </c>
      <c r="AD537" s="73">
        <v>0</v>
      </c>
      <c r="AE537" s="1" t="s">
        <v>1449</v>
      </c>
      <c r="AF537" s="1" t="s">
        <v>1450</v>
      </c>
      <c r="AG537" s="1" t="s">
        <v>1451</v>
      </c>
    </row>
    <row r="538" spans="1:33">
      <c r="A538" s="70">
        <v>45169</v>
      </c>
      <c r="B538" s="70">
        <v>45169</v>
      </c>
      <c r="C538" s="71">
        <v>990100</v>
      </c>
      <c r="D538" s="1" t="s">
        <v>3376</v>
      </c>
      <c r="E538" s="71">
        <v>1417901</v>
      </c>
      <c r="F538" s="1" t="s">
        <v>3377</v>
      </c>
      <c r="G538" s="1" t="s">
        <v>3378</v>
      </c>
      <c r="H538" s="72" t="s">
        <v>3379</v>
      </c>
      <c r="I538" s="1" t="s">
        <v>3380</v>
      </c>
      <c r="J538" s="73">
        <v>1</v>
      </c>
      <c r="K538" s="73">
        <v>1</v>
      </c>
      <c r="L538" s="73">
        <v>1</v>
      </c>
      <c r="M538" s="1">
        <v>1</v>
      </c>
      <c r="N538" s="1" t="s">
        <v>1375</v>
      </c>
      <c r="O538" s="1" t="s">
        <v>1467</v>
      </c>
      <c r="P538" s="1">
        <v>20106020</v>
      </c>
      <c r="Q538" s="73">
        <v>413242757</v>
      </c>
      <c r="R538" s="74">
        <v>85.55</v>
      </c>
      <c r="S538" s="1" t="s">
        <v>1448</v>
      </c>
      <c r="T538" s="75">
        <v>1</v>
      </c>
      <c r="U538" s="76">
        <v>35352917861.349998</v>
      </c>
      <c r="V538" s="77">
        <v>35352917861.349998</v>
      </c>
      <c r="W538" s="77">
        <v>35352917861.349998</v>
      </c>
      <c r="X538" s="76">
        <v>6.1845363543100003E-2</v>
      </c>
      <c r="Y538" s="71">
        <v>1</v>
      </c>
      <c r="Z538" s="71">
        <v>0</v>
      </c>
      <c r="AA538" s="71">
        <v>0</v>
      </c>
      <c r="AB538" s="71">
        <v>0</v>
      </c>
      <c r="AC538" s="73">
        <v>0.35</v>
      </c>
      <c r="AD538" s="73">
        <v>0.65</v>
      </c>
      <c r="AE538" s="1" t="s">
        <v>1449</v>
      </c>
      <c r="AF538" s="1" t="s">
        <v>1450</v>
      </c>
      <c r="AG538" s="1" t="s">
        <v>1451</v>
      </c>
    </row>
    <row r="539" spans="1:33">
      <c r="A539" s="70">
        <v>45169</v>
      </c>
      <c r="B539" s="70">
        <v>45169</v>
      </c>
      <c r="C539" s="71">
        <v>990100</v>
      </c>
      <c r="D539" s="1" t="s">
        <v>3389</v>
      </c>
      <c r="E539" s="71">
        <v>1427801</v>
      </c>
      <c r="F539" s="1" t="s">
        <v>3390</v>
      </c>
      <c r="G539" s="1" t="s">
        <v>3391</v>
      </c>
      <c r="H539" s="72" t="s">
        <v>3392</v>
      </c>
      <c r="I539" s="1" t="s">
        <v>3393</v>
      </c>
      <c r="J539" s="73">
        <v>0.6</v>
      </c>
      <c r="K539" s="73">
        <v>0.6</v>
      </c>
      <c r="L539" s="73">
        <v>0.6</v>
      </c>
      <c r="M539" s="1">
        <v>1</v>
      </c>
      <c r="N539" s="1" t="s">
        <v>1375</v>
      </c>
      <c r="O539" s="1" t="s">
        <v>1484</v>
      </c>
      <c r="P539" s="1">
        <v>40203010</v>
      </c>
      <c r="Q539" s="73">
        <v>362056444</v>
      </c>
      <c r="R539" s="74">
        <v>32.35</v>
      </c>
      <c r="S539" s="1" t="s">
        <v>1448</v>
      </c>
      <c r="T539" s="75">
        <v>1</v>
      </c>
      <c r="U539" s="76">
        <v>7027515578.04</v>
      </c>
      <c r="V539" s="77">
        <v>7027515578.04</v>
      </c>
      <c r="W539" s="77">
        <v>11712525963.4</v>
      </c>
      <c r="X539" s="76">
        <v>1.22937308155E-2</v>
      </c>
      <c r="Y539" s="71">
        <v>0</v>
      </c>
      <c r="Z539" s="71">
        <v>1</v>
      </c>
      <c r="AA539" s="71">
        <v>0</v>
      </c>
      <c r="AB539" s="71">
        <v>0</v>
      </c>
      <c r="AC539" s="73">
        <v>1</v>
      </c>
      <c r="AD539" s="73">
        <v>0</v>
      </c>
      <c r="AE539" s="1" t="s">
        <v>1475</v>
      </c>
      <c r="AF539" s="1" t="s">
        <v>1450</v>
      </c>
      <c r="AG539" s="1" t="s">
        <v>1451</v>
      </c>
    </row>
    <row r="540" spans="1:33">
      <c r="A540" s="70">
        <v>45169</v>
      </c>
      <c r="B540" s="70">
        <v>45169</v>
      </c>
      <c r="C540" s="71">
        <v>990100</v>
      </c>
      <c r="D540" s="1" t="s">
        <v>3394</v>
      </c>
      <c r="E540" s="71">
        <v>1428301</v>
      </c>
      <c r="F540" s="1" t="s">
        <v>3395</v>
      </c>
      <c r="G540" s="1" t="s">
        <v>3396</v>
      </c>
      <c r="H540" s="72" t="s">
        <v>3397</v>
      </c>
      <c r="I540" s="1" t="s">
        <v>3398</v>
      </c>
      <c r="J540" s="73">
        <v>1</v>
      </c>
      <c r="K540" s="73">
        <v>1</v>
      </c>
      <c r="L540" s="73">
        <v>1</v>
      </c>
      <c r="M540" s="1">
        <v>1</v>
      </c>
      <c r="N540" s="1" t="s">
        <v>1375</v>
      </c>
      <c r="O540" s="1" t="s">
        <v>1541</v>
      </c>
      <c r="P540" s="1">
        <v>10102020</v>
      </c>
      <c r="Q540" s="73">
        <v>243122665</v>
      </c>
      <c r="R540" s="74">
        <v>46.96</v>
      </c>
      <c r="S540" s="1" t="s">
        <v>1448</v>
      </c>
      <c r="T540" s="75">
        <v>1</v>
      </c>
      <c r="U540" s="76">
        <v>11417040348.4</v>
      </c>
      <c r="V540" s="77">
        <v>11417040348.4</v>
      </c>
      <c r="W540" s="77">
        <v>11417040348.4</v>
      </c>
      <c r="X540" s="76">
        <v>1.9972637441200002E-2</v>
      </c>
      <c r="Y540" s="71">
        <v>0</v>
      </c>
      <c r="Z540" s="71">
        <v>1</v>
      </c>
      <c r="AA540" s="71">
        <v>0</v>
      </c>
      <c r="AB540" s="71">
        <v>0</v>
      </c>
      <c r="AC540" s="73">
        <v>0.65</v>
      </c>
      <c r="AD540" s="73">
        <v>0.35</v>
      </c>
      <c r="AE540" s="1" t="s">
        <v>1449</v>
      </c>
      <c r="AF540" s="1" t="s">
        <v>1450</v>
      </c>
      <c r="AG540" s="1" t="s">
        <v>1451</v>
      </c>
    </row>
    <row r="541" spans="1:33">
      <c r="A541" s="70">
        <v>45169</v>
      </c>
      <c r="B541" s="70">
        <v>45169</v>
      </c>
      <c r="C541" s="71">
        <v>990100</v>
      </c>
      <c r="D541" s="1" t="s">
        <v>3403</v>
      </c>
      <c r="E541" s="71">
        <v>1431501</v>
      </c>
      <c r="F541" s="1" t="s">
        <v>3404</v>
      </c>
      <c r="G541" s="1" t="s">
        <v>3405</v>
      </c>
      <c r="H541" s="72" t="s">
        <v>3406</v>
      </c>
      <c r="I541" s="1" t="s">
        <v>3407</v>
      </c>
      <c r="J541" s="73">
        <v>1</v>
      </c>
      <c r="K541" s="73">
        <v>1</v>
      </c>
      <c r="L541" s="73">
        <v>1</v>
      </c>
      <c r="M541" s="1">
        <v>1</v>
      </c>
      <c r="N541" s="1" t="s">
        <v>1375</v>
      </c>
      <c r="O541" s="1" t="s">
        <v>1474</v>
      </c>
      <c r="P541" s="1">
        <v>45301020</v>
      </c>
      <c r="Q541" s="73">
        <v>259735302</v>
      </c>
      <c r="R541" s="74">
        <v>205.72</v>
      </c>
      <c r="S541" s="1" t="s">
        <v>1448</v>
      </c>
      <c r="T541" s="75">
        <v>1</v>
      </c>
      <c r="U541" s="76">
        <v>53432746327.440002</v>
      </c>
      <c r="V541" s="77">
        <v>53432746327.440002</v>
      </c>
      <c r="W541" s="77">
        <v>53432746327.440002</v>
      </c>
      <c r="X541" s="76">
        <v>9.3473688216799994E-2</v>
      </c>
      <c r="Y541" s="71">
        <v>1</v>
      </c>
      <c r="Z541" s="71">
        <v>0</v>
      </c>
      <c r="AA541" s="71">
        <v>0</v>
      </c>
      <c r="AB541" s="71">
        <v>0</v>
      </c>
      <c r="AC541" s="73">
        <v>0.35</v>
      </c>
      <c r="AD541" s="73">
        <v>0.65</v>
      </c>
      <c r="AE541" s="1" t="s">
        <v>1475</v>
      </c>
      <c r="AF541" s="1" t="s">
        <v>1450</v>
      </c>
      <c r="AG541" s="1" t="s">
        <v>1451</v>
      </c>
    </row>
    <row r="542" spans="1:33">
      <c r="A542" s="70">
        <v>45169</v>
      </c>
      <c r="B542" s="70">
        <v>45169</v>
      </c>
      <c r="C542" s="71">
        <v>990100</v>
      </c>
      <c r="D542" s="1" t="s">
        <v>3417</v>
      </c>
      <c r="E542" s="71">
        <v>1443101</v>
      </c>
      <c r="G542" s="1" t="s">
        <v>3418</v>
      </c>
      <c r="H542" s="72" t="s">
        <v>3419</v>
      </c>
      <c r="I542" s="1" t="s">
        <v>3420</v>
      </c>
      <c r="J542" s="73">
        <v>0.25</v>
      </c>
      <c r="K542" s="73">
        <v>0.25</v>
      </c>
      <c r="L542" s="73">
        <v>0.25</v>
      </c>
      <c r="M542" s="1">
        <v>1</v>
      </c>
      <c r="N542" s="1" t="s">
        <v>1199</v>
      </c>
      <c r="O542" s="1" t="s">
        <v>1499</v>
      </c>
      <c r="P542" s="1">
        <v>30202030</v>
      </c>
      <c r="Q542" s="73">
        <v>502745857</v>
      </c>
      <c r="R542" s="74">
        <v>25.68</v>
      </c>
      <c r="S542" s="1" t="s">
        <v>1456</v>
      </c>
      <c r="T542" s="75">
        <v>0.92136177270005104</v>
      </c>
      <c r="U542" s="76">
        <v>3503106486.0455799</v>
      </c>
      <c r="V542" s="77">
        <v>3503106486.0455799</v>
      </c>
      <c r="W542" s="77">
        <v>14012425944.182301</v>
      </c>
      <c r="X542" s="76">
        <v>6.1282323289000001E-3</v>
      </c>
      <c r="Y542" s="71">
        <v>0</v>
      </c>
      <c r="Z542" s="71">
        <v>1</v>
      </c>
      <c r="AA542" s="71">
        <v>0</v>
      </c>
      <c r="AB542" s="71">
        <v>0</v>
      </c>
      <c r="AC542" s="73">
        <v>1</v>
      </c>
      <c r="AD542" s="73">
        <v>0</v>
      </c>
      <c r="AE542" s="1" t="s">
        <v>1485</v>
      </c>
      <c r="AF542" s="1" t="s">
        <v>1450</v>
      </c>
      <c r="AG542" s="1" t="s">
        <v>1451</v>
      </c>
    </row>
    <row r="543" spans="1:33">
      <c r="A543" s="70">
        <v>45169</v>
      </c>
      <c r="B543" s="70">
        <v>45169</v>
      </c>
      <c r="C543" s="71">
        <v>990100</v>
      </c>
      <c r="D543" s="1" t="s">
        <v>3434</v>
      </c>
      <c r="E543" s="71">
        <v>1444101</v>
      </c>
      <c r="F543" s="1" t="s">
        <v>3435</v>
      </c>
      <c r="G543" s="1" t="s">
        <v>3436</v>
      </c>
      <c r="H543" s="72" t="s">
        <v>3437</v>
      </c>
      <c r="I543" s="1" t="s">
        <v>3438</v>
      </c>
      <c r="J543" s="73">
        <v>0.85</v>
      </c>
      <c r="K543" s="73">
        <v>0.85</v>
      </c>
      <c r="L543" s="73">
        <v>0.85</v>
      </c>
      <c r="M543" s="1">
        <v>1</v>
      </c>
      <c r="N543" s="1" t="s">
        <v>1375</v>
      </c>
      <c r="O543" s="1" t="s">
        <v>1447</v>
      </c>
      <c r="P543" s="1">
        <v>35202010</v>
      </c>
      <c r="Q543" s="73">
        <v>443166030</v>
      </c>
      <c r="R543" s="74">
        <v>29.82</v>
      </c>
      <c r="S543" s="1" t="s">
        <v>1448</v>
      </c>
      <c r="T543" s="75">
        <v>1</v>
      </c>
      <c r="U543" s="76">
        <v>11232929362.41</v>
      </c>
      <c r="V543" s="77">
        <v>11232929362.41</v>
      </c>
      <c r="W543" s="77">
        <v>13215211014.6</v>
      </c>
      <c r="X543" s="76">
        <v>1.96505590513E-2</v>
      </c>
      <c r="Y543" s="71">
        <v>0</v>
      </c>
      <c r="Z543" s="71">
        <v>1</v>
      </c>
      <c r="AA543" s="71">
        <v>0</v>
      </c>
      <c r="AB543" s="71">
        <v>0</v>
      </c>
      <c r="AC543" s="73">
        <v>1</v>
      </c>
      <c r="AD543" s="73">
        <v>0</v>
      </c>
      <c r="AE543" s="1" t="s">
        <v>1475</v>
      </c>
      <c r="AF543" s="1" t="s">
        <v>1450</v>
      </c>
      <c r="AG543" s="1" t="s">
        <v>1585</v>
      </c>
    </row>
    <row r="544" spans="1:33">
      <c r="A544" s="70">
        <v>45169</v>
      </c>
      <c r="B544" s="70">
        <v>45169</v>
      </c>
      <c r="C544" s="71">
        <v>990100</v>
      </c>
      <c r="D544" s="1" t="s">
        <v>3443</v>
      </c>
      <c r="E544" s="71">
        <v>1451701</v>
      </c>
      <c r="F544" s="1">
        <v>13091103</v>
      </c>
      <c r="G544" s="1" t="s">
        <v>3444</v>
      </c>
      <c r="H544" s="72" t="s">
        <v>3445</v>
      </c>
      <c r="I544" s="1" t="s">
        <v>3446</v>
      </c>
      <c r="J544" s="73">
        <v>0.5</v>
      </c>
      <c r="K544" s="73">
        <v>0.5</v>
      </c>
      <c r="L544" s="73">
        <v>0.5</v>
      </c>
      <c r="M544" s="1">
        <v>1</v>
      </c>
      <c r="N544" s="1" t="s">
        <v>1375</v>
      </c>
      <c r="O544" s="1" t="s">
        <v>1499</v>
      </c>
      <c r="P544" s="1">
        <v>30101030</v>
      </c>
      <c r="Q544" s="73">
        <v>573912536</v>
      </c>
      <c r="R544" s="74">
        <v>22.4</v>
      </c>
      <c r="S544" s="1" t="s">
        <v>1448</v>
      </c>
      <c r="T544" s="75">
        <v>1</v>
      </c>
      <c r="U544" s="76">
        <v>6427820403.1999998</v>
      </c>
      <c r="V544" s="77">
        <v>6427820403.1999998</v>
      </c>
      <c r="W544" s="77">
        <v>12855640806.4</v>
      </c>
      <c r="X544" s="76">
        <v>1.12446415649E-2</v>
      </c>
      <c r="Y544" s="71">
        <v>0</v>
      </c>
      <c r="Z544" s="71">
        <v>1</v>
      </c>
      <c r="AA544" s="71">
        <v>0</v>
      </c>
      <c r="AB544" s="71">
        <v>0</v>
      </c>
      <c r="AC544" s="73">
        <v>1</v>
      </c>
      <c r="AD544" s="73">
        <v>0</v>
      </c>
      <c r="AE544" s="1" t="s">
        <v>1449</v>
      </c>
      <c r="AF544" s="1" t="s">
        <v>1450</v>
      </c>
      <c r="AG544" s="1" t="s">
        <v>1585</v>
      </c>
    </row>
    <row r="545" spans="1:33">
      <c r="A545" s="70">
        <v>45169</v>
      </c>
      <c r="B545" s="70">
        <v>45169</v>
      </c>
      <c r="C545" s="71">
        <v>990100</v>
      </c>
      <c r="D545" s="1" t="s">
        <v>3453</v>
      </c>
      <c r="E545" s="71">
        <v>1452501</v>
      </c>
      <c r="F545" s="1" t="s">
        <v>3454</v>
      </c>
      <c r="G545" s="1" t="s">
        <v>3455</v>
      </c>
      <c r="H545" s="72" t="s">
        <v>3456</v>
      </c>
      <c r="I545" s="1" t="s">
        <v>3457</v>
      </c>
      <c r="J545" s="73">
        <v>0.7</v>
      </c>
      <c r="K545" s="73">
        <v>0.7</v>
      </c>
      <c r="L545" s="73">
        <v>0.7</v>
      </c>
      <c r="M545" s="1">
        <v>1</v>
      </c>
      <c r="N545" s="1" t="s">
        <v>1375</v>
      </c>
      <c r="O545" s="1" t="s">
        <v>1692</v>
      </c>
      <c r="P545" s="1">
        <v>50203010</v>
      </c>
      <c r="Q545" s="73">
        <v>404095440</v>
      </c>
      <c r="R545" s="74">
        <v>18.02</v>
      </c>
      <c r="S545" s="1" t="s">
        <v>1448</v>
      </c>
      <c r="T545" s="75">
        <v>1</v>
      </c>
      <c r="U545" s="76">
        <v>5097259880.1599998</v>
      </c>
      <c r="V545" s="77">
        <v>5097259880.1599998</v>
      </c>
      <c r="W545" s="77">
        <v>7281799828.8000002</v>
      </c>
      <c r="X545" s="76">
        <v>8.9169977878E-3</v>
      </c>
      <c r="Y545" s="71">
        <v>0</v>
      </c>
      <c r="Z545" s="71">
        <v>1</v>
      </c>
      <c r="AA545" s="71">
        <v>0</v>
      </c>
      <c r="AB545" s="71">
        <v>0</v>
      </c>
      <c r="AC545" s="73">
        <v>0</v>
      </c>
      <c r="AD545" s="73">
        <v>1</v>
      </c>
      <c r="AE545" s="1" t="s">
        <v>1475</v>
      </c>
      <c r="AF545" s="1" t="s">
        <v>1450</v>
      </c>
      <c r="AG545" s="1" t="s">
        <v>1585</v>
      </c>
    </row>
    <row r="546" spans="1:33">
      <c r="A546" s="70">
        <v>45169</v>
      </c>
      <c r="B546" s="70">
        <v>45169</v>
      </c>
      <c r="C546" s="71">
        <v>990100</v>
      </c>
      <c r="D546" s="1" t="s">
        <v>3495</v>
      </c>
      <c r="E546" s="71">
        <v>1482001</v>
      </c>
      <c r="G546" s="1" t="s">
        <v>3496</v>
      </c>
      <c r="H546" s="72" t="s">
        <v>3497</v>
      </c>
      <c r="I546" s="1" t="s">
        <v>3498</v>
      </c>
      <c r="J546" s="73">
        <v>0.65</v>
      </c>
      <c r="K546" s="73">
        <v>0.65</v>
      </c>
      <c r="L546" s="73">
        <v>0.65</v>
      </c>
      <c r="M546" s="1">
        <v>1</v>
      </c>
      <c r="N546" s="1" t="s">
        <v>1058</v>
      </c>
      <c r="O546" s="1" t="s">
        <v>1467</v>
      </c>
      <c r="P546" s="1">
        <v>20104020</v>
      </c>
      <c r="Q546" s="73">
        <v>799309712</v>
      </c>
      <c r="R546" s="74">
        <v>13.16</v>
      </c>
      <c r="S546" s="1" t="s">
        <v>1456</v>
      </c>
      <c r="T546" s="75">
        <v>0.92136177270005104</v>
      </c>
      <c r="U546" s="76">
        <v>7420858428.29284</v>
      </c>
      <c r="V546" s="77">
        <v>7420858428.29284</v>
      </c>
      <c r="W546" s="77">
        <v>11416705274.2967</v>
      </c>
      <c r="X546" s="76">
        <v>1.2981833327E-2</v>
      </c>
      <c r="Y546" s="71">
        <v>0</v>
      </c>
      <c r="Z546" s="71">
        <v>1</v>
      </c>
      <c r="AA546" s="71">
        <v>0</v>
      </c>
      <c r="AB546" s="71">
        <v>0</v>
      </c>
      <c r="AC546" s="73">
        <v>0.35</v>
      </c>
      <c r="AD546" s="73">
        <v>0.65</v>
      </c>
      <c r="AE546" s="1" t="s">
        <v>1523</v>
      </c>
      <c r="AF546" s="1" t="s">
        <v>1470</v>
      </c>
      <c r="AG546" s="1" t="s">
        <v>1451</v>
      </c>
    </row>
    <row r="547" spans="1:33">
      <c r="A547" s="70">
        <v>45169</v>
      </c>
      <c r="B547" s="70">
        <v>45169</v>
      </c>
      <c r="C547" s="71">
        <v>990100</v>
      </c>
      <c r="D547" s="1" t="s">
        <v>3499</v>
      </c>
      <c r="E547" s="71">
        <v>1482101</v>
      </c>
      <c r="F547" s="1" t="s">
        <v>3500</v>
      </c>
      <c r="G547" s="1" t="s">
        <v>3501</v>
      </c>
      <c r="H547" s="72" t="s">
        <v>3502</v>
      </c>
      <c r="I547" s="1" t="s">
        <v>3503</v>
      </c>
      <c r="J547" s="73">
        <v>0.6</v>
      </c>
      <c r="K547" s="73">
        <v>0.6</v>
      </c>
      <c r="L547" s="73">
        <v>0.6</v>
      </c>
      <c r="M547" s="1">
        <v>1</v>
      </c>
      <c r="N547" s="1" t="s">
        <v>1375</v>
      </c>
      <c r="O547" s="1" t="s">
        <v>1474</v>
      </c>
      <c r="P547" s="1">
        <v>45103010</v>
      </c>
      <c r="Q547" s="73">
        <v>378448816</v>
      </c>
      <c r="R547" s="74">
        <v>37.07</v>
      </c>
      <c r="S547" s="1" t="s">
        <v>1448</v>
      </c>
      <c r="T547" s="75">
        <v>1</v>
      </c>
      <c r="U547" s="76">
        <v>8417458565.4720001</v>
      </c>
      <c r="V547" s="77">
        <v>8417458565.4720001</v>
      </c>
      <c r="W547" s="77">
        <v>14029097609.120001</v>
      </c>
      <c r="X547" s="76">
        <v>1.47252565441E-2</v>
      </c>
      <c r="Y547" s="71">
        <v>0</v>
      </c>
      <c r="Z547" s="71">
        <v>1</v>
      </c>
      <c r="AA547" s="71">
        <v>0</v>
      </c>
      <c r="AB547" s="71">
        <v>0</v>
      </c>
      <c r="AC547" s="73">
        <v>0</v>
      </c>
      <c r="AD547" s="73">
        <v>1</v>
      </c>
      <c r="AE547" s="1" t="s">
        <v>1449</v>
      </c>
      <c r="AF547" s="1" t="s">
        <v>1450</v>
      </c>
      <c r="AG547" s="1" t="s">
        <v>1451</v>
      </c>
    </row>
    <row r="548" spans="1:33">
      <c r="A548" s="70">
        <v>45169</v>
      </c>
      <c r="B548" s="70">
        <v>45169</v>
      </c>
      <c r="C548" s="71">
        <v>990100</v>
      </c>
      <c r="D548" s="1" t="s">
        <v>3504</v>
      </c>
      <c r="E548" s="71">
        <v>1482201</v>
      </c>
      <c r="F548" s="1">
        <v>833445109</v>
      </c>
      <c r="G548" s="1" t="s">
        <v>3505</v>
      </c>
      <c r="H548" s="72" t="s">
        <v>3506</v>
      </c>
      <c r="I548" s="1" t="s">
        <v>3507</v>
      </c>
      <c r="J548" s="73">
        <v>0.8</v>
      </c>
      <c r="K548" s="73">
        <v>0.8</v>
      </c>
      <c r="L548" s="73">
        <v>0.8</v>
      </c>
      <c r="M548" s="1">
        <v>1</v>
      </c>
      <c r="N548" s="1" t="s">
        <v>1375</v>
      </c>
      <c r="O548" s="1" t="s">
        <v>1474</v>
      </c>
      <c r="P548" s="1">
        <v>45102030</v>
      </c>
      <c r="Q548" s="73">
        <v>325000000</v>
      </c>
      <c r="R548" s="74">
        <v>156.85</v>
      </c>
      <c r="S548" s="1" t="s">
        <v>1448</v>
      </c>
      <c r="T548" s="75">
        <v>1</v>
      </c>
      <c r="U548" s="76">
        <v>40781000000</v>
      </c>
      <c r="V548" s="77">
        <v>40781000000</v>
      </c>
      <c r="W548" s="77">
        <v>50976250000</v>
      </c>
      <c r="X548" s="76">
        <v>7.1341092142400003E-2</v>
      </c>
      <c r="Y548" s="71">
        <v>1</v>
      </c>
      <c r="Z548" s="71">
        <v>0</v>
      </c>
      <c r="AA548" s="71">
        <v>0</v>
      </c>
      <c r="AB548" s="71">
        <v>0</v>
      </c>
      <c r="AC548" s="73">
        <v>0</v>
      </c>
      <c r="AD548" s="73">
        <v>1</v>
      </c>
      <c r="AE548" s="1" t="s">
        <v>1449</v>
      </c>
      <c r="AF548" s="1" t="s">
        <v>1450</v>
      </c>
      <c r="AG548" s="1" t="s">
        <v>1585</v>
      </c>
    </row>
    <row r="549" spans="1:33">
      <c r="A549" s="70">
        <v>45169</v>
      </c>
      <c r="B549" s="70">
        <v>45169</v>
      </c>
      <c r="C549" s="71">
        <v>990100</v>
      </c>
      <c r="D549" s="1" t="s">
        <v>3520</v>
      </c>
      <c r="E549" s="71">
        <v>1496801</v>
      </c>
      <c r="F549" s="1" t="s">
        <v>3521</v>
      </c>
      <c r="G549" s="1" t="s">
        <v>3522</v>
      </c>
      <c r="H549" s="72" t="s">
        <v>3523</v>
      </c>
      <c r="I549" s="1" t="s">
        <v>3524</v>
      </c>
      <c r="J549" s="73">
        <v>0.8</v>
      </c>
      <c r="K549" s="73">
        <v>0.8</v>
      </c>
      <c r="L549" s="73">
        <v>0.8</v>
      </c>
      <c r="M549" s="1">
        <v>1</v>
      </c>
      <c r="N549" s="1" t="s">
        <v>1375</v>
      </c>
      <c r="O549" s="1" t="s">
        <v>1474</v>
      </c>
      <c r="P549" s="1">
        <v>45103010</v>
      </c>
      <c r="Q549" s="73">
        <v>279933541</v>
      </c>
      <c r="R549" s="74">
        <v>49.91</v>
      </c>
      <c r="S549" s="1" t="s">
        <v>1448</v>
      </c>
      <c r="T549" s="75">
        <v>1</v>
      </c>
      <c r="U549" s="76">
        <v>11177186425.048</v>
      </c>
      <c r="V549" s="77">
        <v>11177186425.048</v>
      </c>
      <c r="W549" s="77">
        <v>14550526723.18</v>
      </c>
      <c r="X549" s="76">
        <v>1.9553043982300001E-2</v>
      </c>
      <c r="Y549" s="71">
        <v>0</v>
      </c>
      <c r="Z549" s="71">
        <v>1</v>
      </c>
      <c r="AA549" s="71">
        <v>0</v>
      </c>
      <c r="AB549" s="71">
        <v>0</v>
      </c>
      <c r="AC549" s="73">
        <v>0.5</v>
      </c>
      <c r="AD549" s="73">
        <v>0.5</v>
      </c>
      <c r="AE549" s="1" t="s">
        <v>1475</v>
      </c>
      <c r="AF549" s="1" t="s">
        <v>1450</v>
      </c>
      <c r="AG549" s="1" t="s">
        <v>1619</v>
      </c>
    </row>
    <row r="550" spans="1:33">
      <c r="A550" s="70">
        <v>45169</v>
      </c>
      <c r="B550" s="70">
        <v>45169</v>
      </c>
      <c r="C550" s="71">
        <v>990100</v>
      </c>
      <c r="D550" s="1" t="s">
        <v>3529</v>
      </c>
      <c r="E550" s="71">
        <v>1497201</v>
      </c>
      <c r="F550" s="1" t="s">
        <v>3530</v>
      </c>
      <c r="G550" s="1" t="s">
        <v>3531</v>
      </c>
      <c r="H550" s="72" t="s">
        <v>3532</v>
      </c>
      <c r="I550" s="1" t="s">
        <v>3533</v>
      </c>
      <c r="J550" s="73">
        <v>0.9</v>
      </c>
      <c r="K550" s="73">
        <v>0.9</v>
      </c>
      <c r="L550" s="73">
        <v>0.9</v>
      </c>
      <c r="M550" s="1">
        <v>1</v>
      </c>
      <c r="N550" s="1" t="s">
        <v>1375</v>
      </c>
      <c r="O550" s="1" t="s">
        <v>1474</v>
      </c>
      <c r="P550" s="1">
        <v>45103010</v>
      </c>
      <c r="Q550" s="73">
        <v>1997726022</v>
      </c>
      <c r="R550" s="74">
        <v>14.98</v>
      </c>
      <c r="S550" s="1" t="s">
        <v>1448</v>
      </c>
      <c r="T550" s="75">
        <v>1</v>
      </c>
      <c r="U550" s="76">
        <v>26933342228.604</v>
      </c>
      <c r="V550" s="77">
        <v>26933342228.604</v>
      </c>
      <c r="W550" s="77">
        <v>31478780211.060001</v>
      </c>
      <c r="X550" s="76">
        <v>4.71164034632E-2</v>
      </c>
      <c r="Y550" s="71">
        <v>0</v>
      </c>
      <c r="Z550" s="71">
        <v>1</v>
      </c>
      <c r="AA550" s="71">
        <v>0</v>
      </c>
      <c r="AB550" s="71">
        <v>0</v>
      </c>
      <c r="AC550" s="73">
        <v>0</v>
      </c>
      <c r="AD550" s="73">
        <v>1</v>
      </c>
      <c r="AE550" s="1" t="s">
        <v>1449</v>
      </c>
      <c r="AF550" s="1" t="s">
        <v>1450</v>
      </c>
      <c r="AG550" s="1" t="s">
        <v>1585</v>
      </c>
    </row>
    <row r="551" spans="1:33">
      <c r="A551" s="70">
        <v>45169</v>
      </c>
      <c r="B551" s="70">
        <v>45169</v>
      </c>
      <c r="C551" s="71">
        <v>990100</v>
      </c>
      <c r="D551" s="1" t="s">
        <v>3916</v>
      </c>
      <c r="E551" s="71">
        <v>1585901</v>
      </c>
      <c r="G551" s="1" t="s">
        <v>3917</v>
      </c>
      <c r="H551" s="72" t="s">
        <v>3918</v>
      </c>
      <c r="I551" s="1" t="s">
        <v>3919</v>
      </c>
      <c r="J551" s="73">
        <v>0.45</v>
      </c>
      <c r="K551" s="73">
        <v>0.45</v>
      </c>
      <c r="L551" s="73">
        <v>0.45</v>
      </c>
      <c r="M551" s="1">
        <v>1</v>
      </c>
      <c r="N551" s="1" t="s">
        <v>1245</v>
      </c>
      <c r="O551" s="1" t="s">
        <v>1499</v>
      </c>
      <c r="P551" s="1">
        <v>30101030</v>
      </c>
      <c r="Q551" s="73">
        <v>629293220</v>
      </c>
      <c r="R551" s="74">
        <v>23.5</v>
      </c>
      <c r="S551" s="1" t="s">
        <v>1456</v>
      </c>
      <c r="T551" s="75">
        <v>0.92136177270005104</v>
      </c>
      <c r="U551" s="76">
        <v>7222760916.1580296</v>
      </c>
      <c r="V551" s="77">
        <v>7222760916.1580296</v>
      </c>
      <c r="W551" s="77">
        <v>16050579813.6845</v>
      </c>
      <c r="X551" s="76">
        <v>1.26352873162E-2</v>
      </c>
      <c r="Y551" s="71">
        <v>0</v>
      </c>
      <c r="Z551" s="71">
        <v>1</v>
      </c>
      <c r="AA551" s="71">
        <v>0</v>
      </c>
      <c r="AB551" s="71">
        <v>0</v>
      </c>
      <c r="AC551" s="73">
        <v>0</v>
      </c>
      <c r="AD551" s="73">
        <v>1</v>
      </c>
      <c r="AE551" s="1" t="s">
        <v>3920</v>
      </c>
      <c r="AF551" s="1" t="s">
        <v>1450</v>
      </c>
      <c r="AG551" s="1" t="s">
        <v>1451</v>
      </c>
    </row>
    <row r="552" spans="1:33">
      <c r="A552" s="70">
        <v>45169</v>
      </c>
      <c r="B552" s="70">
        <v>45169</v>
      </c>
      <c r="C552" s="71">
        <v>990100</v>
      </c>
      <c r="D552" s="1" t="s">
        <v>4026</v>
      </c>
      <c r="E552" s="71">
        <v>1625801</v>
      </c>
      <c r="G552" s="1" t="s">
        <v>4027</v>
      </c>
      <c r="H552" s="72">
        <v>989529</v>
      </c>
      <c r="I552" s="1" t="s">
        <v>4028</v>
      </c>
      <c r="J552" s="73">
        <v>1</v>
      </c>
      <c r="K552" s="73">
        <v>1</v>
      </c>
      <c r="L552" s="73">
        <v>1</v>
      </c>
      <c r="M552" s="1">
        <v>1</v>
      </c>
      <c r="N552" s="1" t="s">
        <v>1369</v>
      </c>
      <c r="O552" s="1" t="s">
        <v>1447</v>
      </c>
      <c r="P552" s="1">
        <v>35202010</v>
      </c>
      <c r="Q552" s="73">
        <v>1549847275</v>
      </c>
      <c r="R552" s="74">
        <v>106.62</v>
      </c>
      <c r="S552" s="1" t="s">
        <v>1669</v>
      </c>
      <c r="T552" s="75">
        <v>0.78917255257862096</v>
      </c>
      <c r="U552" s="76">
        <v>209389842462.923</v>
      </c>
      <c r="V552" s="77">
        <v>209389842462.923</v>
      </c>
      <c r="W552" s="77">
        <v>209389842462.923</v>
      </c>
      <c r="X552" s="76">
        <v>0.3663004841675</v>
      </c>
      <c r="Y552" s="71">
        <v>1</v>
      </c>
      <c r="Z552" s="71">
        <v>0</v>
      </c>
      <c r="AA552" s="71">
        <v>0</v>
      </c>
      <c r="AB552" s="71">
        <v>0</v>
      </c>
      <c r="AC552" s="73">
        <v>0.35</v>
      </c>
      <c r="AD552" s="73">
        <v>0.65</v>
      </c>
      <c r="AE552" s="1" t="s">
        <v>1670</v>
      </c>
      <c r="AF552" s="1" t="s">
        <v>1450</v>
      </c>
      <c r="AG552" s="1" t="s">
        <v>1451</v>
      </c>
    </row>
    <row r="553" spans="1:33">
      <c r="A553" s="70">
        <v>45169</v>
      </c>
      <c r="B553" s="70">
        <v>45169</v>
      </c>
      <c r="C553" s="71">
        <v>990100</v>
      </c>
      <c r="D553" s="1" t="s">
        <v>4029</v>
      </c>
      <c r="E553" s="71">
        <v>1626201</v>
      </c>
      <c r="F553" s="1">
        <v>20002101</v>
      </c>
      <c r="G553" s="1" t="s">
        <v>4030</v>
      </c>
      <c r="H553" s="72">
        <v>2019952</v>
      </c>
      <c r="I553" s="1" t="s">
        <v>4031</v>
      </c>
      <c r="J553" s="73">
        <v>1</v>
      </c>
      <c r="K553" s="73">
        <v>1</v>
      </c>
      <c r="L553" s="73">
        <v>1</v>
      </c>
      <c r="M553" s="1">
        <v>1</v>
      </c>
      <c r="N553" s="1" t="s">
        <v>1375</v>
      </c>
      <c r="O553" s="1" t="s">
        <v>1484</v>
      </c>
      <c r="P553" s="1">
        <v>40301040</v>
      </c>
      <c r="Q553" s="73">
        <v>263166635</v>
      </c>
      <c r="R553" s="74">
        <v>107.81</v>
      </c>
      <c r="S553" s="1" t="s">
        <v>1448</v>
      </c>
      <c r="T553" s="75">
        <v>1</v>
      </c>
      <c r="U553" s="76">
        <v>28371994919.349998</v>
      </c>
      <c r="V553" s="77">
        <v>28371994919.349998</v>
      </c>
      <c r="W553" s="77">
        <v>28371994919.349998</v>
      </c>
      <c r="X553" s="76">
        <v>4.9633140526399999E-2</v>
      </c>
      <c r="Y553" s="71">
        <v>1</v>
      </c>
      <c r="Z553" s="71">
        <v>0</v>
      </c>
      <c r="AA553" s="71">
        <v>0</v>
      </c>
      <c r="AB553" s="71">
        <v>0</v>
      </c>
      <c r="AC553" s="73">
        <v>1</v>
      </c>
      <c r="AD553" s="73">
        <v>0</v>
      </c>
      <c r="AE553" s="1" t="s">
        <v>1449</v>
      </c>
      <c r="AF553" s="1" t="s">
        <v>1450</v>
      </c>
      <c r="AG553" s="1" t="s">
        <v>1451</v>
      </c>
    </row>
    <row r="554" spans="1:33">
      <c r="A554" s="70">
        <v>45169</v>
      </c>
      <c r="B554" s="70">
        <v>45169</v>
      </c>
      <c r="C554" s="71">
        <v>990100</v>
      </c>
      <c r="D554" s="1" t="s">
        <v>4047</v>
      </c>
      <c r="E554" s="71">
        <v>1633401</v>
      </c>
      <c r="G554" s="1" t="s">
        <v>4048</v>
      </c>
      <c r="H554" s="72">
        <v>6981239</v>
      </c>
      <c r="I554" s="1" t="s">
        <v>4049</v>
      </c>
      <c r="J554" s="73">
        <v>1</v>
      </c>
      <c r="K554" s="73">
        <v>1</v>
      </c>
      <c r="L554" s="73">
        <v>1</v>
      </c>
      <c r="M554" s="1">
        <v>1</v>
      </c>
      <c r="N554" s="1" t="s">
        <v>908</v>
      </c>
      <c r="O554" s="1" t="s">
        <v>1499</v>
      </c>
      <c r="P554" s="1">
        <v>30101030</v>
      </c>
      <c r="Q554" s="73">
        <v>1218701629</v>
      </c>
      <c r="R554" s="74">
        <v>38.130000000000003</v>
      </c>
      <c r="S554" s="1" t="s">
        <v>1578</v>
      </c>
      <c r="T554" s="75">
        <v>1.54404385084536</v>
      </c>
      <c r="U554" s="76">
        <v>30095708155.133099</v>
      </c>
      <c r="V554" s="77">
        <v>30095708155.133099</v>
      </c>
      <c r="W554" s="77">
        <v>30095708155.133099</v>
      </c>
      <c r="X554" s="76">
        <v>5.2648554193999997E-2</v>
      </c>
      <c r="Y554" s="71">
        <v>1</v>
      </c>
      <c r="Z554" s="71">
        <v>0</v>
      </c>
      <c r="AA554" s="71">
        <v>0</v>
      </c>
      <c r="AB554" s="71">
        <v>0</v>
      </c>
      <c r="AC554" s="73">
        <v>0</v>
      </c>
      <c r="AD554" s="73">
        <v>1</v>
      </c>
      <c r="AE554" s="1" t="s">
        <v>1579</v>
      </c>
      <c r="AF554" s="1" t="s">
        <v>1450</v>
      </c>
      <c r="AG554" s="1" t="s">
        <v>1451</v>
      </c>
    </row>
    <row r="555" spans="1:33">
      <c r="A555" s="70">
        <v>45169</v>
      </c>
      <c r="B555" s="70">
        <v>45169</v>
      </c>
      <c r="C555" s="71">
        <v>990100</v>
      </c>
      <c r="D555" s="1" t="s">
        <v>4055</v>
      </c>
      <c r="E555" s="71">
        <v>1639501</v>
      </c>
      <c r="G555" s="1" t="s">
        <v>4056</v>
      </c>
      <c r="H555" s="72">
        <v>5554041</v>
      </c>
      <c r="I555" s="1" t="s">
        <v>4057</v>
      </c>
      <c r="J555" s="73">
        <v>0.9</v>
      </c>
      <c r="K555" s="73">
        <v>0.9</v>
      </c>
      <c r="L555" s="73">
        <v>0.9</v>
      </c>
      <c r="M555" s="1">
        <v>1</v>
      </c>
      <c r="N555" s="1" t="s">
        <v>1322</v>
      </c>
      <c r="O555" s="1" t="s">
        <v>1467</v>
      </c>
      <c r="P555" s="1">
        <v>20201080</v>
      </c>
      <c r="Q555" s="73">
        <v>546454181</v>
      </c>
      <c r="R555" s="74">
        <v>89.26</v>
      </c>
      <c r="S555" s="1" t="s">
        <v>1613</v>
      </c>
      <c r="T555" s="75">
        <v>10.9499</v>
      </c>
      <c r="U555" s="76">
        <v>4009064025.8316498</v>
      </c>
      <c r="V555" s="77">
        <v>4009064025.8316498</v>
      </c>
      <c r="W555" s="77">
        <v>4674108365.5120096</v>
      </c>
      <c r="X555" s="76">
        <v>7.0133396942999998E-3</v>
      </c>
      <c r="Y555" s="71">
        <v>0</v>
      </c>
      <c r="Z555" s="71">
        <v>1</v>
      </c>
      <c r="AA555" s="71">
        <v>0</v>
      </c>
      <c r="AB555" s="71">
        <v>0</v>
      </c>
      <c r="AC555" s="73">
        <v>1</v>
      </c>
      <c r="AD555" s="73">
        <v>0</v>
      </c>
      <c r="AE555" s="1" t="s">
        <v>1614</v>
      </c>
      <c r="AF555" s="1" t="s">
        <v>1450</v>
      </c>
      <c r="AG555" s="1" t="s">
        <v>1619</v>
      </c>
    </row>
    <row r="556" spans="1:33">
      <c r="A556" s="70">
        <v>45169</v>
      </c>
      <c r="B556" s="70">
        <v>45169</v>
      </c>
      <c r="C556" s="71">
        <v>990100</v>
      </c>
      <c r="D556" s="1" t="s">
        <v>4065</v>
      </c>
      <c r="E556" s="71">
        <v>1642601</v>
      </c>
      <c r="F556" s="1" t="s">
        <v>4066</v>
      </c>
      <c r="G556" s="1" t="s">
        <v>4067</v>
      </c>
      <c r="H556" s="72" t="s">
        <v>4068</v>
      </c>
      <c r="I556" s="1" t="s">
        <v>4069</v>
      </c>
      <c r="J556" s="73">
        <v>0.75</v>
      </c>
      <c r="K556" s="73">
        <v>0.75</v>
      </c>
      <c r="L556" s="73">
        <v>0.75</v>
      </c>
      <c r="M556" s="1">
        <v>1</v>
      </c>
      <c r="N556" s="1" t="s">
        <v>963</v>
      </c>
      <c r="O556" s="1" t="s">
        <v>1548</v>
      </c>
      <c r="P556" s="1">
        <v>55105020</v>
      </c>
      <c r="Q556" s="73">
        <v>172229046</v>
      </c>
      <c r="R556" s="74">
        <v>37.72</v>
      </c>
      <c r="S556" s="1" t="s">
        <v>1493</v>
      </c>
      <c r="T556" s="75">
        <v>1.3529500000000001</v>
      </c>
      <c r="U556" s="76">
        <v>3601285865.2130499</v>
      </c>
      <c r="V556" s="77">
        <v>3601285865.2130499</v>
      </c>
      <c r="W556" s="77">
        <v>10087728012.949499</v>
      </c>
      <c r="X556" s="76">
        <v>6.2999844717E-3</v>
      </c>
      <c r="Y556" s="71">
        <v>0</v>
      </c>
      <c r="Z556" s="71">
        <v>1</v>
      </c>
      <c r="AA556" s="71">
        <v>0</v>
      </c>
      <c r="AB556" s="71">
        <v>0</v>
      </c>
      <c r="AC556" s="73">
        <v>1</v>
      </c>
      <c r="AD556" s="73">
        <v>0</v>
      </c>
      <c r="AE556" s="1" t="s">
        <v>1494</v>
      </c>
      <c r="AF556" s="1" t="s">
        <v>1450</v>
      </c>
      <c r="AG556" s="1" t="s">
        <v>4070</v>
      </c>
    </row>
    <row r="557" spans="1:33">
      <c r="A557" s="70">
        <v>45169</v>
      </c>
      <c r="B557" s="70">
        <v>45169</v>
      </c>
      <c r="C557" s="71">
        <v>990100</v>
      </c>
      <c r="D557" s="1" t="s">
        <v>4082</v>
      </c>
      <c r="E557" s="71">
        <v>1647901</v>
      </c>
      <c r="F557" s="1" t="s">
        <v>4083</v>
      </c>
      <c r="G557" s="1" t="s">
        <v>4084</v>
      </c>
      <c r="H557" s="72" t="s">
        <v>4085</v>
      </c>
      <c r="I557" s="1" t="s">
        <v>4086</v>
      </c>
      <c r="J557" s="73">
        <v>0.8</v>
      </c>
      <c r="K557" s="73">
        <v>0.8</v>
      </c>
      <c r="L557" s="73">
        <v>0.8</v>
      </c>
      <c r="M557" s="1">
        <v>1</v>
      </c>
      <c r="N557" s="1" t="s">
        <v>1375</v>
      </c>
      <c r="O557" s="1" t="s">
        <v>1692</v>
      </c>
      <c r="P557" s="1">
        <v>50201020</v>
      </c>
      <c r="Q557" s="73">
        <v>610765722</v>
      </c>
      <c r="R557" s="74">
        <v>15.09</v>
      </c>
      <c r="S557" s="1" t="s">
        <v>1448</v>
      </c>
      <c r="T557" s="75">
        <v>1</v>
      </c>
      <c r="U557" s="76">
        <v>7373163795.9840002</v>
      </c>
      <c r="V557" s="77">
        <v>7373163795.9840002</v>
      </c>
      <c r="W557" s="77">
        <v>9963792376.0200005</v>
      </c>
      <c r="X557" s="76">
        <v>1.2898397728099999E-2</v>
      </c>
      <c r="Y557" s="71">
        <v>0</v>
      </c>
      <c r="Z557" s="71">
        <v>1</v>
      </c>
      <c r="AA557" s="71">
        <v>0</v>
      </c>
      <c r="AB557" s="71">
        <v>0</v>
      </c>
      <c r="AC557" s="73">
        <v>1</v>
      </c>
      <c r="AD557" s="73">
        <v>0</v>
      </c>
      <c r="AE557" s="1" t="s">
        <v>1475</v>
      </c>
      <c r="AF557" s="1" t="s">
        <v>1450</v>
      </c>
      <c r="AG557" s="1" t="s">
        <v>1619</v>
      </c>
    </row>
    <row r="558" spans="1:33">
      <c r="A558" s="70">
        <v>45169</v>
      </c>
      <c r="B558" s="70">
        <v>45169</v>
      </c>
      <c r="C558" s="71">
        <v>990100</v>
      </c>
      <c r="D558" s="1" t="s">
        <v>4100</v>
      </c>
      <c r="E558" s="71">
        <v>1650301</v>
      </c>
      <c r="F558" s="1" t="s">
        <v>4101</v>
      </c>
      <c r="G558" s="1" t="s">
        <v>4102</v>
      </c>
      <c r="H558" s="72">
        <v>2567503</v>
      </c>
      <c r="I558" s="1" t="s">
        <v>4103</v>
      </c>
      <c r="J558" s="73">
        <v>1</v>
      </c>
      <c r="K558" s="73">
        <v>1</v>
      </c>
      <c r="L558" s="73">
        <v>1</v>
      </c>
      <c r="M558" s="1">
        <v>1</v>
      </c>
      <c r="N558" s="1" t="s">
        <v>1375</v>
      </c>
      <c r="O558" s="1" t="s">
        <v>1564</v>
      </c>
      <c r="P558" s="1">
        <v>60103010</v>
      </c>
      <c r="Q558" s="73">
        <v>713479055</v>
      </c>
      <c r="R558" s="74">
        <v>15.79</v>
      </c>
      <c r="S558" s="1" t="s">
        <v>1448</v>
      </c>
      <c r="T558" s="75">
        <v>1</v>
      </c>
      <c r="U558" s="76">
        <v>11265834278.450001</v>
      </c>
      <c r="V558" s="77">
        <v>11265834278.450001</v>
      </c>
      <c r="W558" s="77">
        <v>11265834278.450001</v>
      </c>
      <c r="X558" s="76">
        <v>1.9708121951899998E-2</v>
      </c>
      <c r="Y558" s="71">
        <v>0</v>
      </c>
      <c r="Z558" s="71">
        <v>1</v>
      </c>
      <c r="AA558" s="71">
        <v>0</v>
      </c>
      <c r="AB558" s="71">
        <v>0</v>
      </c>
      <c r="AC558" s="73">
        <v>1</v>
      </c>
      <c r="AD558" s="73">
        <v>0</v>
      </c>
      <c r="AE558" s="1" t="s">
        <v>1475</v>
      </c>
      <c r="AF558" s="1" t="s">
        <v>1450</v>
      </c>
      <c r="AG558" s="1" t="s">
        <v>1451</v>
      </c>
    </row>
    <row r="559" spans="1:33">
      <c r="A559" s="70">
        <v>45169</v>
      </c>
      <c r="B559" s="70">
        <v>45169</v>
      </c>
      <c r="C559" s="71">
        <v>990100</v>
      </c>
      <c r="D559" s="1" t="s">
        <v>4108</v>
      </c>
      <c r="E559" s="71">
        <v>1652501</v>
      </c>
      <c r="G559" s="1" t="s">
        <v>4109</v>
      </c>
      <c r="H559" s="72">
        <v>6298542</v>
      </c>
      <c r="I559" s="1" t="s">
        <v>4110</v>
      </c>
      <c r="J559" s="73">
        <v>0.8</v>
      </c>
      <c r="K559" s="73">
        <v>0.8</v>
      </c>
      <c r="L559" s="73">
        <v>0.8</v>
      </c>
      <c r="M559" s="1">
        <v>1</v>
      </c>
      <c r="N559" s="1" t="s">
        <v>1115</v>
      </c>
      <c r="O559" s="1" t="s">
        <v>1467</v>
      </c>
      <c r="P559" s="1">
        <v>20304010</v>
      </c>
      <c r="Q559" s="73">
        <v>377932400</v>
      </c>
      <c r="R559" s="74">
        <v>8232</v>
      </c>
      <c r="S559" s="1" t="s">
        <v>1479</v>
      </c>
      <c r="T559" s="75">
        <v>145.58500000000001</v>
      </c>
      <c r="U559" s="76">
        <v>17095934426.2115</v>
      </c>
      <c r="V559" s="77">
        <v>17095934426.2115</v>
      </c>
      <c r="W559" s="77">
        <v>21369918032.7644</v>
      </c>
      <c r="X559" s="76">
        <v>2.9907129132700001E-2</v>
      </c>
      <c r="Y559" s="71">
        <v>1</v>
      </c>
      <c r="Z559" s="71">
        <v>0</v>
      </c>
      <c r="AA559" s="71">
        <v>0</v>
      </c>
      <c r="AB559" s="71">
        <v>0</v>
      </c>
      <c r="AC559" s="73">
        <v>1</v>
      </c>
      <c r="AD559" s="73">
        <v>0</v>
      </c>
      <c r="AE559" s="1" t="s">
        <v>1480</v>
      </c>
      <c r="AF559" s="1" t="s">
        <v>1450</v>
      </c>
      <c r="AG559" s="1" t="s">
        <v>1451</v>
      </c>
    </row>
    <row r="560" spans="1:33">
      <c r="A560" s="70">
        <v>45169</v>
      </c>
      <c r="B560" s="70">
        <v>45169</v>
      </c>
      <c r="C560" s="71">
        <v>990100</v>
      </c>
      <c r="D560" s="1" t="s">
        <v>4111</v>
      </c>
      <c r="E560" s="71">
        <v>1652601</v>
      </c>
      <c r="F560" s="1" t="s">
        <v>4112</v>
      </c>
      <c r="G560" s="1" t="s">
        <v>4113</v>
      </c>
      <c r="H560" s="72">
        <v>2701271</v>
      </c>
      <c r="I560" s="1" t="s">
        <v>4114</v>
      </c>
      <c r="J560" s="73">
        <v>1</v>
      </c>
      <c r="K560" s="73">
        <v>1</v>
      </c>
      <c r="L560" s="73">
        <v>1</v>
      </c>
      <c r="M560" s="1">
        <v>1</v>
      </c>
      <c r="N560" s="1" t="s">
        <v>1375</v>
      </c>
      <c r="O560" s="1" t="s">
        <v>1499</v>
      </c>
      <c r="P560" s="1">
        <v>30101040</v>
      </c>
      <c r="Q560" s="73">
        <v>443483205</v>
      </c>
      <c r="R560" s="74">
        <v>549.28</v>
      </c>
      <c r="S560" s="1" t="s">
        <v>1448</v>
      </c>
      <c r="T560" s="75">
        <v>1</v>
      </c>
      <c r="U560" s="76">
        <v>243596454842.39999</v>
      </c>
      <c r="V560" s="77">
        <v>243596454842.39999</v>
      </c>
      <c r="W560" s="77">
        <v>243596454842.39999</v>
      </c>
      <c r="X560" s="76">
        <v>0.42614053432920002</v>
      </c>
      <c r="Y560" s="71">
        <v>1</v>
      </c>
      <c r="Z560" s="71">
        <v>0</v>
      </c>
      <c r="AA560" s="71">
        <v>0</v>
      </c>
      <c r="AB560" s="71">
        <v>0</v>
      </c>
      <c r="AC560" s="73">
        <v>0</v>
      </c>
      <c r="AD560" s="73">
        <v>1</v>
      </c>
      <c r="AE560" s="1" t="s">
        <v>1475</v>
      </c>
      <c r="AF560" s="1" t="s">
        <v>1450</v>
      </c>
      <c r="AG560" s="1" t="s">
        <v>1451</v>
      </c>
    </row>
    <row r="561" spans="1:33">
      <c r="A561" s="70">
        <v>45169</v>
      </c>
      <c r="B561" s="70">
        <v>45169</v>
      </c>
      <c r="C561" s="71">
        <v>990100</v>
      </c>
      <c r="D561" s="1" t="s">
        <v>4119</v>
      </c>
      <c r="E561" s="71">
        <v>1653201</v>
      </c>
      <c r="G561" s="1" t="s">
        <v>4120</v>
      </c>
      <c r="H561" s="72" t="s">
        <v>4121</v>
      </c>
      <c r="I561" s="1" t="s">
        <v>4122</v>
      </c>
      <c r="J561" s="73">
        <v>0.5</v>
      </c>
      <c r="K561" s="73">
        <v>0.5</v>
      </c>
      <c r="L561" s="73">
        <v>0.5</v>
      </c>
      <c r="M561" s="1">
        <v>1</v>
      </c>
      <c r="N561" s="1" t="s">
        <v>1293</v>
      </c>
      <c r="O561" s="1" t="s">
        <v>1692</v>
      </c>
      <c r="P561" s="1">
        <v>50101020</v>
      </c>
      <c r="Q561" s="73">
        <v>16514634755</v>
      </c>
      <c r="R561" s="74">
        <v>2.38</v>
      </c>
      <c r="S561" s="1" t="s">
        <v>1834</v>
      </c>
      <c r="T561" s="75">
        <v>1.3505</v>
      </c>
      <c r="U561" s="76">
        <v>14551955096.9641</v>
      </c>
      <c r="V561" s="77">
        <v>14551955096.9641</v>
      </c>
      <c r="W561" s="77">
        <v>29103910193.9282</v>
      </c>
      <c r="X561" s="76">
        <v>2.54567658818E-2</v>
      </c>
      <c r="Y561" s="71">
        <v>1</v>
      </c>
      <c r="Z561" s="71">
        <v>0</v>
      </c>
      <c r="AA561" s="71">
        <v>0</v>
      </c>
      <c r="AB561" s="71">
        <v>0</v>
      </c>
      <c r="AC561" s="73">
        <v>0</v>
      </c>
      <c r="AD561" s="73">
        <v>1</v>
      </c>
      <c r="AE561" s="1" t="s">
        <v>1835</v>
      </c>
      <c r="AF561" s="1" t="s">
        <v>1450</v>
      </c>
      <c r="AG561" s="1" t="s">
        <v>1451</v>
      </c>
    </row>
    <row r="562" spans="1:33">
      <c r="A562" s="70">
        <v>45169</v>
      </c>
      <c r="B562" s="70">
        <v>45169</v>
      </c>
      <c r="C562" s="71">
        <v>990100</v>
      </c>
      <c r="D562" s="1" t="s">
        <v>4123</v>
      </c>
      <c r="E562" s="71">
        <v>1654901</v>
      </c>
      <c r="F562" s="1">
        <v>136385101</v>
      </c>
      <c r="G562" s="1" t="s">
        <v>4124</v>
      </c>
      <c r="H562" s="72">
        <v>2171573</v>
      </c>
      <c r="I562" s="1" t="s">
        <v>4125</v>
      </c>
      <c r="J562" s="73">
        <v>1</v>
      </c>
      <c r="K562" s="73">
        <v>1</v>
      </c>
      <c r="L562" s="73">
        <v>1</v>
      </c>
      <c r="M562" s="1">
        <v>1</v>
      </c>
      <c r="N562" s="1" t="s">
        <v>963</v>
      </c>
      <c r="O562" s="1" t="s">
        <v>1541</v>
      </c>
      <c r="P562" s="1">
        <v>10102020</v>
      </c>
      <c r="Q562" s="73">
        <v>1107304941</v>
      </c>
      <c r="R562" s="74">
        <v>87.42</v>
      </c>
      <c r="S562" s="1" t="s">
        <v>1493</v>
      </c>
      <c r="T562" s="75">
        <v>1.3529500000000001</v>
      </c>
      <c r="U562" s="76">
        <v>71547801428.153305</v>
      </c>
      <c r="V562" s="77">
        <v>71547801428.153305</v>
      </c>
      <c r="W562" s="77">
        <v>71547801428.153305</v>
      </c>
      <c r="X562" s="76">
        <v>0.1251636373378</v>
      </c>
      <c r="Y562" s="71">
        <v>1</v>
      </c>
      <c r="Z562" s="71">
        <v>0</v>
      </c>
      <c r="AA562" s="71">
        <v>0</v>
      </c>
      <c r="AB562" s="71">
        <v>0</v>
      </c>
      <c r="AC562" s="73">
        <v>0.65</v>
      </c>
      <c r="AD562" s="73">
        <v>0.35</v>
      </c>
      <c r="AE562" s="1" t="s">
        <v>1494</v>
      </c>
      <c r="AF562" s="1" t="s">
        <v>1450</v>
      </c>
      <c r="AG562" s="1" t="s">
        <v>1451</v>
      </c>
    </row>
    <row r="563" spans="1:33">
      <c r="A563" s="70">
        <v>45169</v>
      </c>
      <c r="B563" s="70">
        <v>45169</v>
      </c>
      <c r="C563" s="71">
        <v>990100</v>
      </c>
      <c r="D563" s="1" t="s">
        <v>4126</v>
      </c>
      <c r="E563" s="71">
        <v>1655101</v>
      </c>
      <c r="F563" s="1">
        <v>867224107</v>
      </c>
      <c r="G563" s="1" t="s">
        <v>4127</v>
      </c>
      <c r="H563" s="72" t="s">
        <v>4128</v>
      </c>
      <c r="I563" s="1" t="s">
        <v>4129</v>
      </c>
      <c r="J563" s="73">
        <v>1</v>
      </c>
      <c r="K563" s="73">
        <v>1</v>
      </c>
      <c r="L563" s="73">
        <v>1</v>
      </c>
      <c r="M563" s="1">
        <v>1</v>
      </c>
      <c r="N563" s="1" t="s">
        <v>963</v>
      </c>
      <c r="O563" s="1" t="s">
        <v>1541</v>
      </c>
      <c r="P563" s="1">
        <v>10102010</v>
      </c>
      <c r="Q563" s="73">
        <v>1331523150</v>
      </c>
      <c r="R563" s="74">
        <v>45.77</v>
      </c>
      <c r="S563" s="1" t="s">
        <v>1493</v>
      </c>
      <c r="T563" s="75">
        <v>1.3529500000000001</v>
      </c>
      <c r="U563" s="76">
        <v>45045134391.884399</v>
      </c>
      <c r="V563" s="77">
        <v>45045134391.884399</v>
      </c>
      <c r="W563" s="77">
        <v>45045134391.884399</v>
      </c>
      <c r="X563" s="76">
        <v>7.8800644496700004E-2</v>
      </c>
      <c r="Y563" s="71">
        <v>1</v>
      </c>
      <c r="Z563" s="71">
        <v>0</v>
      </c>
      <c r="AA563" s="71">
        <v>0</v>
      </c>
      <c r="AB563" s="71">
        <v>0</v>
      </c>
      <c r="AC563" s="73">
        <v>1</v>
      </c>
      <c r="AD563" s="73">
        <v>0</v>
      </c>
      <c r="AE563" s="1" t="s">
        <v>1494</v>
      </c>
      <c r="AF563" s="1" t="s">
        <v>1450</v>
      </c>
      <c r="AG563" s="1" t="s">
        <v>1451</v>
      </c>
    </row>
    <row r="564" spans="1:33">
      <c r="A564" s="70">
        <v>45169</v>
      </c>
      <c r="B564" s="70">
        <v>45169</v>
      </c>
      <c r="C564" s="71">
        <v>990100</v>
      </c>
      <c r="D564" s="1" t="s">
        <v>4130</v>
      </c>
      <c r="E564" s="71">
        <v>1656701</v>
      </c>
      <c r="G564" s="1" t="s">
        <v>4131</v>
      </c>
      <c r="H564" s="72" t="s">
        <v>4132</v>
      </c>
      <c r="I564" s="1" t="s">
        <v>4133</v>
      </c>
      <c r="J564" s="73">
        <v>0.95</v>
      </c>
      <c r="K564" s="73">
        <v>0.95</v>
      </c>
      <c r="L564" s="73">
        <v>0.95</v>
      </c>
      <c r="M564" s="1">
        <v>1</v>
      </c>
      <c r="N564" s="1" t="s">
        <v>908</v>
      </c>
      <c r="O564" s="1" t="s">
        <v>1474</v>
      </c>
      <c r="P564" s="1">
        <v>45103010</v>
      </c>
      <c r="Q564" s="73">
        <v>151065416</v>
      </c>
      <c r="R564" s="74">
        <v>125.1</v>
      </c>
      <c r="S564" s="1" t="s">
        <v>1578</v>
      </c>
      <c r="T564" s="75">
        <v>1.54404385084536</v>
      </c>
      <c r="U564" s="76">
        <v>11627499668.9314</v>
      </c>
      <c r="V564" s="77">
        <v>11627499668.9314</v>
      </c>
      <c r="W564" s="77">
        <v>12239473335.717199</v>
      </c>
      <c r="X564" s="76">
        <v>2.03408088391E-2</v>
      </c>
      <c r="Y564" s="71">
        <v>0</v>
      </c>
      <c r="Z564" s="71">
        <v>1</v>
      </c>
      <c r="AA564" s="71">
        <v>0</v>
      </c>
      <c r="AB564" s="71">
        <v>0</v>
      </c>
      <c r="AC564" s="73">
        <v>0</v>
      </c>
      <c r="AD564" s="73">
        <v>1</v>
      </c>
      <c r="AE564" s="1" t="s">
        <v>1579</v>
      </c>
      <c r="AF564" s="1" t="s">
        <v>1450</v>
      </c>
      <c r="AG564" s="1" t="s">
        <v>1451</v>
      </c>
    </row>
    <row r="565" spans="1:33">
      <c r="A565" s="70">
        <v>45169</v>
      </c>
      <c r="B565" s="70">
        <v>45169</v>
      </c>
      <c r="C565" s="71">
        <v>990100</v>
      </c>
      <c r="D565" s="1" t="s">
        <v>4134</v>
      </c>
      <c r="E565" s="71">
        <v>1658201</v>
      </c>
      <c r="G565" s="1" t="s">
        <v>4135</v>
      </c>
      <c r="H565" s="72">
        <v>6075808</v>
      </c>
      <c r="I565" s="1" t="s">
        <v>4136</v>
      </c>
      <c r="J565" s="73">
        <v>0.95</v>
      </c>
      <c r="K565" s="73">
        <v>0.95</v>
      </c>
      <c r="L565" s="73">
        <v>0.95</v>
      </c>
      <c r="M565" s="1">
        <v>1</v>
      </c>
      <c r="N565" s="1" t="s">
        <v>1109</v>
      </c>
      <c r="O565" s="1" t="s">
        <v>1484</v>
      </c>
      <c r="P565" s="1">
        <v>40101010</v>
      </c>
      <c r="Q565" s="73">
        <v>1336859593</v>
      </c>
      <c r="R565" s="74">
        <v>31.54</v>
      </c>
      <c r="S565" s="1" t="s">
        <v>4137</v>
      </c>
      <c r="T565" s="75">
        <v>3.7982999999999998</v>
      </c>
      <c r="U565" s="76">
        <v>10545855773.6511</v>
      </c>
      <c r="V565" s="77">
        <v>10545855773.6511</v>
      </c>
      <c r="W565" s="77">
        <v>11100900814.3696</v>
      </c>
      <c r="X565" s="76">
        <v>1.8448612551600001E-2</v>
      </c>
      <c r="Y565" s="71">
        <v>0</v>
      </c>
      <c r="Z565" s="71">
        <v>1</v>
      </c>
      <c r="AA565" s="71">
        <v>0</v>
      </c>
      <c r="AB565" s="71">
        <v>0</v>
      </c>
      <c r="AC565" s="73">
        <v>1</v>
      </c>
      <c r="AD565" s="73">
        <v>0</v>
      </c>
      <c r="AE565" s="1" t="s">
        <v>4138</v>
      </c>
      <c r="AF565" s="1" t="s">
        <v>1450</v>
      </c>
      <c r="AG565" s="1" t="s">
        <v>1451</v>
      </c>
    </row>
    <row r="566" spans="1:33">
      <c r="A566" s="70">
        <v>45169</v>
      </c>
      <c r="B566" s="70">
        <v>45169</v>
      </c>
      <c r="C566" s="71">
        <v>990100</v>
      </c>
      <c r="D566" s="1" t="s">
        <v>4139</v>
      </c>
      <c r="E566" s="71">
        <v>1658301</v>
      </c>
      <c r="G566" s="1" t="s">
        <v>4140</v>
      </c>
      <c r="H566" s="72">
        <v>6076425</v>
      </c>
      <c r="I566" s="1" t="s">
        <v>4141</v>
      </c>
      <c r="J566" s="73">
        <v>1</v>
      </c>
      <c r="K566" s="73">
        <v>1</v>
      </c>
      <c r="L566" s="73">
        <v>1</v>
      </c>
      <c r="M566" s="1">
        <v>1</v>
      </c>
      <c r="N566" s="1" t="s">
        <v>1109</v>
      </c>
      <c r="O566" s="1" t="s">
        <v>1484</v>
      </c>
      <c r="P566" s="1">
        <v>40101010</v>
      </c>
      <c r="Q566" s="73">
        <v>1543805097</v>
      </c>
      <c r="R566" s="74">
        <v>29.57</v>
      </c>
      <c r="S566" s="1" t="s">
        <v>4137</v>
      </c>
      <c r="T566" s="75">
        <v>3.7982999999999998</v>
      </c>
      <c r="U566" s="76">
        <v>12018617991.8095</v>
      </c>
      <c r="V566" s="77">
        <v>12018617991.8095</v>
      </c>
      <c r="W566" s="77">
        <v>12018617991.8095</v>
      </c>
      <c r="X566" s="76">
        <v>2.1025019827299998E-2</v>
      </c>
      <c r="Y566" s="71">
        <v>0</v>
      </c>
      <c r="Z566" s="71">
        <v>1</v>
      </c>
      <c r="AA566" s="71">
        <v>0</v>
      </c>
      <c r="AB566" s="71">
        <v>0</v>
      </c>
      <c r="AC566" s="73">
        <v>1</v>
      </c>
      <c r="AD566" s="73">
        <v>0</v>
      </c>
      <c r="AE566" s="1" t="s">
        <v>4138</v>
      </c>
      <c r="AF566" s="1" t="s">
        <v>1450</v>
      </c>
      <c r="AG566" s="1" t="s">
        <v>1451</v>
      </c>
    </row>
    <row r="567" spans="1:33">
      <c r="A567" s="70">
        <v>45169</v>
      </c>
      <c r="B567" s="70">
        <v>45169</v>
      </c>
      <c r="C567" s="71">
        <v>990100</v>
      </c>
      <c r="D567" s="1" t="s">
        <v>4142</v>
      </c>
      <c r="E567" s="71">
        <v>1660901</v>
      </c>
      <c r="G567" s="1" t="s">
        <v>4143</v>
      </c>
      <c r="H567" s="72">
        <v>6455530</v>
      </c>
      <c r="I567" s="1" t="s">
        <v>4144</v>
      </c>
      <c r="J567" s="73">
        <v>0.6</v>
      </c>
      <c r="K567" s="73">
        <v>0.6</v>
      </c>
      <c r="L567" s="73">
        <v>0.6</v>
      </c>
      <c r="M567" s="1">
        <v>1</v>
      </c>
      <c r="N567" s="1" t="s">
        <v>1109</v>
      </c>
      <c r="O567" s="1" t="s">
        <v>1462</v>
      </c>
      <c r="P567" s="1">
        <v>15101030</v>
      </c>
      <c r="Q567" s="73">
        <v>1289256070</v>
      </c>
      <c r="R567" s="74">
        <v>22.8</v>
      </c>
      <c r="S567" s="1" t="s">
        <v>4137</v>
      </c>
      <c r="T567" s="75">
        <v>3.7982999999999998</v>
      </c>
      <c r="U567" s="76">
        <v>4643399162.1514902</v>
      </c>
      <c r="V567" s="77">
        <v>4643399162.1514902</v>
      </c>
      <c r="W567" s="77">
        <v>7738998603.5858097</v>
      </c>
      <c r="X567" s="76">
        <v>8.1230270832000004E-3</v>
      </c>
      <c r="Y567" s="71">
        <v>0</v>
      </c>
      <c r="Z567" s="71">
        <v>1</v>
      </c>
      <c r="AA567" s="71">
        <v>0</v>
      </c>
      <c r="AB567" s="71">
        <v>0</v>
      </c>
      <c r="AC567" s="73">
        <v>1</v>
      </c>
      <c r="AD567" s="73">
        <v>0</v>
      </c>
      <c r="AE567" s="1" t="s">
        <v>4138</v>
      </c>
      <c r="AF567" s="1" t="s">
        <v>1450</v>
      </c>
      <c r="AG567" s="1" t="s">
        <v>1451</v>
      </c>
    </row>
    <row r="568" spans="1:33">
      <c r="A568" s="70">
        <v>45169</v>
      </c>
      <c r="B568" s="70">
        <v>45169</v>
      </c>
      <c r="C568" s="71">
        <v>990100</v>
      </c>
      <c r="D568" s="1" t="s">
        <v>4145</v>
      </c>
      <c r="E568" s="71">
        <v>1663202</v>
      </c>
      <c r="F568" s="1">
        <v>881624209</v>
      </c>
      <c r="G568" s="1" t="s">
        <v>4146</v>
      </c>
      <c r="H568" s="72">
        <v>2883878</v>
      </c>
      <c r="I568" s="1" t="s">
        <v>4147</v>
      </c>
      <c r="J568" s="73">
        <v>1</v>
      </c>
      <c r="K568" s="73">
        <v>1</v>
      </c>
      <c r="L568" s="73">
        <v>1</v>
      </c>
      <c r="M568" s="1">
        <v>1</v>
      </c>
      <c r="N568" s="1" t="s">
        <v>1109</v>
      </c>
      <c r="O568" s="1" t="s">
        <v>1447</v>
      </c>
      <c r="P568" s="1">
        <v>35202010</v>
      </c>
      <c r="Q568" s="73">
        <v>1110792397</v>
      </c>
      <c r="R568" s="74">
        <v>9.76</v>
      </c>
      <c r="S568" s="1" t="s">
        <v>1448</v>
      </c>
      <c r="T568" s="75">
        <v>1</v>
      </c>
      <c r="U568" s="76">
        <v>10841333794.719999</v>
      </c>
      <c r="V568" s="77">
        <v>10841333794.719999</v>
      </c>
      <c r="W568" s="77">
        <v>10841333794.719999</v>
      </c>
      <c r="X568" s="76">
        <v>1.8965513185000001E-2</v>
      </c>
      <c r="Y568" s="71">
        <v>0</v>
      </c>
      <c r="Z568" s="71">
        <v>1</v>
      </c>
      <c r="AA568" s="71">
        <v>0</v>
      </c>
      <c r="AB568" s="71">
        <v>0</v>
      </c>
      <c r="AC568" s="73">
        <v>1</v>
      </c>
      <c r="AD568" s="73">
        <v>0</v>
      </c>
      <c r="AE568" s="1" t="s">
        <v>1449</v>
      </c>
      <c r="AF568" s="1" t="s">
        <v>1450</v>
      </c>
      <c r="AG568" s="1" t="s">
        <v>1451</v>
      </c>
    </row>
    <row r="569" spans="1:33">
      <c r="A569" s="70">
        <v>45169</v>
      </c>
      <c r="B569" s="70">
        <v>45169</v>
      </c>
      <c r="C569" s="71">
        <v>990100</v>
      </c>
      <c r="D569" s="1" t="s">
        <v>4157</v>
      </c>
      <c r="E569" s="71">
        <v>1672501</v>
      </c>
      <c r="G569" s="1" t="s">
        <v>4158</v>
      </c>
      <c r="H569" s="72" t="s">
        <v>4159</v>
      </c>
      <c r="I569" s="1" t="s">
        <v>4160</v>
      </c>
      <c r="J569" s="73">
        <v>1</v>
      </c>
      <c r="K569" s="73">
        <v>1</v>
      </c>
      <c r="L569" s="73">
        <v>1</v>
      </c>
      <c r="M569" s="1">
        <v>1</v>
      </c>
      <c r="N569" s="1" t="s">
        <v>1324</v>
      </c>
      <c r="O569" s="1" t="s">
        <v>1455</v>
      </c>
      <c r="P569" s="1">
        <v>25203010</v>
      </c>
      <c r="Q569" s="73">
        <v>522000000</v>
      </c>
      <c r="R569" s="74">
        <v>125.6</v>
      </c>
      <c r="S569" s="1" t="s">
        <v>1468</v>
      </c>
      <c r="T569" s="75">
        <v>0.88324999999999998</v>
      </c>
      <c r="U569" s="76">
        <v>74229493348.429092</v>
      </c>
      <c r="V569" s="77">
        <v>74229493348.429092</v>
      </c>
      <c r="W569" s="77">
        <v>81652442683.272003</v>
      </c>
      <c r="X569" s="76">
        <v>0.1298549109795</v>
      </c>
      <c r="Y569" s="71">
        <v>1</v>
      </c>
      <c r="Z569" s="71">
        <v>0</v>
      </c>
      <c r="AA569" s="71">
        <v>0</v>
      </c>
      <c r="AB569" s="71">
        <v>0</v>
      </c>
      <c r="AC569" s="73">
        <v>0</v>
      </c>
      <c r="AD569" s="73">
        <v>1</v>
      </c>
      <c r="AE569" s="1" t="s">
        <v>1469</v>
      </c>
      <c r="AF569" s="1" t="s">
        <v>1470</v>
      </c>
      <c r="AG569" s="1" t="s">
        <v>1585</v>
      </c>
    </row>
    <row r="570" spans="1:33">
      <c r="A570" s="70">
        <v>45169</v>
      </c>
      <c r="B570" s="70">
        <v>45169</v>
      </c>
      <c r="C570" s="71">
        <v>990100</v>
      </c>
      <c r="D570" s="1" t="s">
        <v>4165</v>
      </c>
      <c r="E570" s="71">
        <v>1674501</v>
      </c>
      <c r="F570" s="1">
        <v>277432100</v>
      </c>
      <c r="G570" s="1" t="s">
        <v>4166</v>
      </c>
      <c r="H570" s="72">
        <v>2298386</v>
      </c>
      <c r="I570" s="1" t="s">
        <v>4167</v>
      </c>
      <c r="J570" s="73">
        <v>1</v>
      </c>
      <c r="K570" s="73">
        <v>1</v>
      </c>
      <c r="L570" s="73">
        <v>1</v>
      </c>
      <c r="M570" s="1">
        <v>1</v>
      </c>
      <c r="N570" s="1" t="s">
        <v>1375</v>
      </c>
      <c r="O570" s="1" t="s">
        <v>1462</v>
      </c>
      <c r="P570" s="1">
        <v>15101050</v>
      </c>
      <c r="Q570" s="73">
        <v>119138025</v>
      </c>
      <c r="R570" s="74">
        <v>85.01</v>
      </c>
      <c r="S570" s="1" t="s">
        <v>1448</v>
      </c>
      <c r="T570" s="75">
        <v>1</v>
      </c>
      <c r="U570" s="76">
        <v>10127923505.25</v>
      </c>
      <c r="V570" s="77">
        <v>10127923505.25</v>
      </c>
      <c r="W570" s="77">
        <v>10127923505.25</v>
      </c>
      <c r="X570" s="76">
        <v>1.77174940291E-2</v>
      </c>
      <c r="Y570" s="71">
        <v>0</v>
      </c>
      <c r="Z570" s="71">
        <v>1</v>
      </c>
      <c r="AA570" s="71">
        <v>0</v>
      </c>
      <c r="AB570" s="71">
        <v>0</v>
      </c>
      <c r="AC570" s="73">
        <v>1</v>
      </c>
      <c r="AD570" s="73">
        <v>0</v>
      </c>
      <c r="AE570" s="1" t="s">
        <v>1449</v>
      </c>
      <c r="AF570" s="1" t="s">
        <v>1450</v>
      </c>
      <c r="AG570" s="1" t="s">
        <v>1451</v>
      </c>
    </row>
    <row r="571" spans="1:33">
      <c r="A571" s="70">
        <v>45169</v>
      </c>
      <c r="B571" s="70">
        <v>45169</v>
      </c>
      <c r="C571" s="71">
        <v>990100</v>
      </c>
      <c r="D571" s="1" t="s">
        <v>4172</v>
      </c>
      <c r="E571" s="71">
        <v>1680201</v>
      </c>
      <c r="F571" s="1" t="s">
        <v>4173</v>
      </c>
      <c r="G571" s="1" t="s">
        <v>4174</v>
      </c>
      <c r="H571" s="72">
        <v>2008154</v>
      </c>
      <c r="I571" s="1" t="s">
        <v>4175</v>
      </c>
      <c r="J571" s="73">
        <v>1</v>
      </c>
      <c r="K571" s="73">
        <v>1</v>
      </c>
      <c r="L571" s="73">
        <v>1</v>
      </c>
      <c r="M571" s="1">
        <v>1</v>
      </c>
      <c r="N571" s="1" t="s">
        <v>1375</v>
      </c>
      <c r="O571" s="1" t="s">
        <v>1474</v>
      </c>
      <c r="P571" s="1">
        <v>45103010</v>
      </c>
      <c r="Q571" s="73">
        <v>458700000</v>
      </c>
      <c r="R571" s="74">
        <v>559.34</v>
      </c>
      <c r="S571" s="1" t="s">
        <v>1448</v>
      </c>
      <c r="T571" s="75">
        <v>1</v>
      </c>
      <c r="U571" s="76">
        <v>256569258000</v>
      </c>
      <c r="V571" s="77">
        <v>256569258000</v>
      </c>
      <c r="W571" s="77">
        <v>256569258000</v>
      </c>
      <c r="X571" s="76">
        <v>0.44883477785949999</v>
      </c>
      <c r="Y571" s="71">
        <v>1</v>
      </c>
      <c r="Z571" s="71">
        <v>0</v>
      </c>
      <c r="AA571" s="71">
        <v>0</v>
      </c>
      <c r="AB571" s="71">
        <v>0</v>
      </c>
      <c r="AC571" s="73">
        <v>0</v>
      </c>
      <c r="AD571" s="73">
        <v>1</v>
      </c>
      <c r="AE571" s="1" t="s">
        <v>1475</v>
      </c>
      <c r="AF571" s="1" t="s">
        <v>1450</v>
      </c>
      <c r="AG571" s="1" t="s">
        <v>1451</v>
      </c>
    </row>
    <row r="572" spans="1:33">
      <c r="A572" s="70">
        <v>45169</v>
      </c>
      <c r="B572" s="70">
        <v>45169</v>
      </c>
      <c r="C572" s="71">
        <v>990100</v>
      </c>
      <c r="D572" s="1" t="s">
        <v>4176</v>
      </c>
      <c r="E572" s="71">
        <v>1680301</v>
      </c>
      <c r="F572" s="1">
        <v>52769106</v>
      </c>
      <c r="G572" s="1" t="s">
        <v>4177</v>
      </c>
      <c r="H572" s="72">
        <v>2065159</v>
      </c>
      <c r="I572" s="1" t="s">
        <v>4178</v>
      </c>
      <c r="J572" s="73">
        <v>1</v>
      </c>
      <c r="K572" s="73">
        <v>1</v>
      </c>
      <c r="L572" s="73">
        <v>1</v>
      </c>
      <c r="M572" s="1">
        <v>1</v>
      </c>
      <c r="N572" s="1" t="s">
        <v>1375</v>
      </c>
      <c r="O572" s="1" t="s">
        <v>1474</v>
      </c>
      <c r="P572" s="1">
        <v>45103010</v>
      </c>
      <c r="Q572" s="73">
        <v>214782702</v>
      </c>
      <c r="R572" s="74">
        <v>221.94</v>
      </c>
      <c r="S572" s="1" t="s">
        <v>1448</v>
      </c>
      <c r="T572" s="75">
        <v>1</v>
      </c>
      <c r="U572" s="76">
        <v>47668872881.879997</v>
      </c>
      <c r="V572" s="77">
        <v>47668872881.879997</v>
      </c>
      <c r="W572" s="77">
        <v>47668872881.879997</v>
      </c>
      <c r="X572" s="76">
        <v>8.3390536097499995E-2</v>
      </c>
      <c r="Y572" s="71">
        <v>1</v>
      </c>
      <c r="Z572" s="71">
        <v>0</v>
      </c>
      <c r="AA572" s="71">
        <v>0</v>
      </c>
      <c r="AB572" s="71">
        <v>0</v>
      </c>
      <c r="AC572" s="73">
        <v>0</v>
      </c>
      <c r="AD572" s="73">
        <v>1</v>
      </c>
      <c r="AE572" s="1" t="s">
        <v>1475</v>
      </c>
      <c r="AF572" s="1" t="s">
        <v>1450</v>
      </c>
      <c r="AG572" s="1" t="s">
        <v>1451</v>
      </c>
    </row>
    <row r="573" spans="1:33">
      <c r="A573" s="70">
        <v>45169</v>
      </c>
      <c r="B573" s="70">
        <v>45169</v>
      </c>
      <c r="C573" s="71">
        <v>990100</v>
      </c>
      <c r="D573" s="1" t="s">
        <v>4179</v>
      </c>
      <c r="E573" s="71">
        <v>1680901</v>
      </c>
      <c r="F573" s="1">
        <v>38222105</v>
      </c>
      <c r="G573" s="1" t="s">
        <v>4180</v>
      </c>
      <c r="H573" s="72">
        <v>2046552</v>
      </c>
      <c r="I573" s="1" t="s">
        <v>4181</v>
      </c>
      <c r="J573" s="73">
        <v>1</v>
      </c>
      <c r="K573" s="73">
        <v>1</v>
      </c>
      <c r="L573" s="73">
        <v>1</v>
      </c>
      <c r="M573" s="1">
        <v>1</v>
      </c>
      <c r="N573" s="1" t="s">
        <v>1375</v>
      </c>
      <c r="O573" s="1" t="s">
        <v>1474</v>
      </c>
      <c r="P573" s="1">
        <v>45301010</v>
      </c>
      <c r="Q573" s="73">
        <v>845118427</v>
      </c>
      <c r="R573" s="74">
        <v>152.76</v>
      </c>
      <c r="S573" s="1" t="s">
        <v>1448</v>
      </c>
      <c r="T573" s="75">
        <v>1</v>
      </c>
      <c r="U573" s="76">
        <v>129100290908.52</v>
      </c>
      <c r="V573" s="77">
        <v>129100290908.52</v>
      </c>
      <c r="W573" s="77">
        <v>129100290908.52</v>
      </c>
      <c r="X573" s="76">
        <v>0.2258442840862</v>
      </c>
      <c r="Y573" s="71">
        <v>1</v>
      </c>
      <c r="Z573" s="71">
        <v>0</v>
      </c>
      <c r="AA573" s="71">
        <v>0</v>
      </c>
      <c r="AB573" s="71">
        <v>0</v>
      </c>
      <c r="AC573" s="73">
        <v>0.5</v>
      </c>
      <c r="AD573" s="73">
        <v>0.5</v>
      </c>
      <c r="AE573" s="1" t="s">
        <v>1475</v>
      </c>
      <c r="AF573" s="1" t="s">
        <v>1450</v>
      </c>
      <c r="AG573" s="1" t="s">
        <v>1451</v>
      </c>
    </row>
    <row r="574" spans="1:33">
      <c r="A574" s="70">
        <v>45169</v>
      </c>
      <c r="B574" s="70">
        <v>45169</v>
      </c>
      <c r="C574" s="71">
        <v>990100</v>
      </c>
      <c r="D574" s="1" t="s">
        <v>4182</v>
      </c>
      <c r="E574" s="71">
        <v>1681201</v>
      </c>
      <c r="F574" s="1" t="s">
        <v>4183</v>
      </c>
      <c r="G574" s="1" t="s">
        <v>4184</v>
      </c>
      <c r="H574" s="72">
        <v>2198163</v>
      </c>
      <c r="I574" s="1" t="s">
        <v>4185</v>
      </c>
      <c r="J574" s="73">
        <v>1</v>
      </c>
      <c r="K574" s="73">
        <v>1</v>
      </c>
      <c r="L574" s="73">
        <v>1</v>
      </c>
      <c r="M574" s="1">
        <v>1</v>
      </c>
      <c r="N574" s="1" t="s">
        <v>1375</v>
      </c>
      <c r="O574" s="1" t="s">
        <v>1474</v>
      </c>
      <c r="P574" s="1">
        <v>45201020</v>
      </c>
      <c r="Q574" s="73">
        <v>4095823317</v>
      </c>
      <c r="R574" s="74">
        <v>57.35</v>
      </c>
      <c r="S574" s="1" t="s">
        <v>1448</v>
      </c>
      <c r="T574" s="75">
        <v>1</v>
      </c>
      <c r="U574" s="76">
        <v>234895467229.95001</v>
      </c>
      <c r="V574" s="77">
        <v>234895467229.95001</v>
      </c>
      <c r="W574" s="77">
        <v>234895467229.95001</v>
      </c>
      <c r="X574" s="76">
        <v>0.41091928033859998</v>
      </c>
      <c r="Y574" s="71">
        <v>1</v>
      </c>
      <c r="Z574" s="71">
        <v>0</v>
      </c>
      <c r="AA574" s="71">
        <v>0</v>
      </c>
      <c r="AB574" s="71">
        <v>0</v>
      </c>
      <c r="AC574" s="73">
        <v>1</v>
      </c>
      <c r="AD574" s="73">
        <v>0</v>
      </c>
      <c r="AE574" s="1" t="s">
        <v>1475</v>
      </c>
      <c r="AF574" s="1" t="s">
        <v>1450</v>
      </c>
      <c r="AG574" s="1" t="s">
        <v>1451</v>
      </c>
    </row>
    <row r="575" spans="1:33">
      <c r="A575" s="70">
        <v>45169</v>
      </c>
      <c r="B575" s="70">
        <v>45169</v>
      </c>
      <c r="C575" s="71">
        <v>990100</v>
      </c>
      <c r="D575" s="1" t="s">
        <v>4186</v>
      </c>
      <c r="E575" s="71">
        <v>1681601</v>
      </c>
      <c r="F575" s="1">
        <v>285512109</v>
      </c>
      <c r="G575" s="1" t="s">
        <v>4187</v>
      </c>
      <c r="H575" s="72">
        <v>2310194</v>
      </c>
      <c r="I575" s="1" t="s">
        <v>4188</v>
      </c>
      <c r="J575" s="73">
        <v>1</v>
      </c>
      <c r="K575" s="73">
        <v>1</v>
      </c>
      <c r="L575" s="73">
        <v>1</v>
      </c>
      <c r="M575" s="1">
        <v>1</v>
      </c>
      <c r="N575" s="1" t="s">
        <v>1375</v>
      </c>
      <c r="O575" s="1" t="s">
        <v>1692</v>
      </c>
      <c r="P575" s="1">
        <v>50202020</v>
      </c>
      <c r="Q575" s="73">
        <v>274227596</v>
      </c>
      <c r="R575" s="74">
        <v>119.98</v>
      </c>
      <c r="S575" s="1" t="s">
        <v>1448</v>
      </c>
      <c r="T575" s="75">
        <v>1</v>
      </c>
      <c r="U575" s="76">
        <v>32901826968.080002</v>
      </c>
      <c r="V575" s="77">
        <v>32901826968.080002</v>
      </c>
      <c r="W575" s="77">
        <v>32901826968.080002</v>
      </c>
      <c r="X575" s="76">
        <v>5.7557496613199997E-2</v>
      </c>
      <c r="Y575" s="71">
        <v>1</v>
      </c>
      <c r="Z575" s="71">
        <v>0</v>
      </c>
      <c r="AA575" s="71">
        <v>0</v>
      </c>
      <c r="AB575" s="71">
        <v>0</v>
      </c>
      <c r="AC575" s="73">
        <v>1</v>
      </c>
      <c r="AD575" s="73">
        <v>0</v>
      </c>
      <c r="AE575" s="1" t="s">
        <v>1475</v>
      </c>
      <c r="AF575" s="1" t="s">
        <v>1450</v>
      </c>
      <c r="AG575" s="1" t="s">
        <v>1451</v>
      </c>
    </row>
    <row r="576" spans="1:33">
      <c r="A576" s="70">
        <v>45169</v>
      </c>
      <c r="B576" s="70">
        <v>45169</v>
      </c>
      <c r="C576" s="71">
        <v>990100</v>
      </c>
      <c r="D576" s="1" t="s">
        <v>4189</v>
      </c>
      <c r="E576" s="71">
        <v>1682401</v>
      </c>
      <c r="F576" s="1">
        <v>670346105</v>
      </c>
      <c r="G576" s="1" t="s">
        <v>4190</v>
      </c>
      <c r="H576" s="72">
        <v>2651086</v>
      </c>
      <c r="I576" s="1" t="s">
        <v>4191</v>
      </c>
      <c r="J576" s="73">
        <v>1</v>
      </c>
      <c r="K576" s="73">
        <v>1</v>
      </c>
      <c r="L576" s="73">
        <v>1</v>
      </c>
      <c r="M576" s="1">
        <v>1</v>
      </c>
      <c r="N576" s="1" t="s">
        <v>1375</v>
      </c>
      <c r="O576" s="1" t="s">
        <v>1462</v>
      </c>
      <c r="P576" s="1">
        <v>15104050</v>
      </c>
      <c r="Q576" s="73">
        <v>251938512</v>
      </c>
      <c r="R576" s="74">
        <v>172.1</v>
      </c>
      <c r="S576" s="1" t="s">
        <v>1448</v>
      </c>
      <c r="T576" s="75">
        <v>1</v>
      </c>
      <c r="U576" s="76">
        <v>43358617915.199997</v>
      </c>
      <c r="V576" s="77">
        <v>43358617915.199997</v>
      </c>
      <c r="W576" s="77">
        <v>43358617915.199997</v>
      </c>
      <c r="X576" s="76">
        <v>7.5850301754600002E-2</v>
      </c>
      <c r="Y576" s="71">
        <v>1</v>
      </c>
      <c r="Z576" s="71">
        <v>0</v>
      </c>
      <c r="AA576" s="71">
        <v>0</v>
      </c>
      <c r="AB576" s="71">
        <v>0</v>
      </c>
      <c r="AC576" s="73">
        <v>0.65</v>
      </c>
      <c r="AD576" s="73">
        <v>0.35</v>
      </c>
      <c r="AE576" s="1" t="s">
        <v>1449</v>
      </c>
      <c r="AF576" s="1" t="s">
        <v>1450</v>
      </c>
      <c r="AG576" s="1" t="s">
        <v>1451</v>
      </c>
    </row>
    <row r="577" spans="1:33">
      <c r="A577" s="70">
        <v>45169</v>
      </c>
      <c r="B577" s="70">
        <v>45169</v>
      </c>
      <c r="C577" s="71">
        <v>990100</v>
      </c>
      <c r="D577" s="1" t="s">
        <v>4192</v>
      </c>
      <c r="E577" s="71">
        <v>1682501</v>
      </c>
      <c r="F577" s="1" t="s">
        <v>4193</v>
      </c>
      <c r="G577" s="1" t="s">
        <v>4194</v>
      </c>
      <c r="H577" s="72" t="s">
        <v>4195</v>
      </c>
      <c r="I577" s="1" t="s">
        <v>4196</v>
      </c>
      <c r="J577" s="73">
        <v>0.95</v>
      </c>
      <c r="K577" s="73">
        <v>0.95</v>
      </c>
      <c r="L577" s="73">
        <v>0.95</v>
      </c>
      <c r="M577" s="1">
        <v>1</v>
      </c>
      <c r="N577" s="1" t="s">
        <v>1375</v>
      </c>
      <c r="O577" s="1" t="s">
        <v>1474</v>
      </c>
      <c r="P577" s="1">
        <v>45103010</v>
      </c>
      <c r="Q577" s="73">
        <v>118263203</v>
      </c>
      <c r="R577" s="74">
        <v>147.16999999999999</v>
      </c>
      <c r="S577" s="1" t="s">
        <v>1448</v>
      </c>
      <c r="T577" s="75">
        <v>1</v>
      </c>
      <c r="U577" s="76">
        <v>16534555806.234501</v>
      </c>
      <c r="V577" s="77">
        <v>16534555806.234501</v>
      </c>
      <c r="W577" s="77">
        <v>17404795585.509998</v>
      </c>
      <c r="X577" s="76">
        <v>2.8925069745899999E-2</v>
      </c>
      <c r="Y577" s="71">
        <v>0</v>
      </c>
      <c r="Z577" s="71">
        <v>1</v>
      </c>
      <c r="AA577" s="71">
        <v>0</v>
      </c>
      <c r="AB577" s="71">
        <v>0</v>
      </c>
      <c r="AC577" s="73">
        <v>0</v>
      </c>
      <c r="AD577" s="73">
        <v>1</v>
      </c>
      <c r="AE577" s="1" t="s">
        <v>1475</v>
      </c>
      <c r="AF577" s="1" t="s">
        <v>1450</v>
      </c>
      <c r="AG577" s="1" t="s">
        <v>1451</v>
      </c>
    </row>
    <row r="578" spans="1:33">
      <c r="A578" s="70">
        <v>45169</v>
      </c>
      <c r="B578" s="70">
        <v>45169</v>
      </c>
      <c r="C578" s="71">
        <v>990100</v>
      </c>
      <c r="D578" s="1" t="s">
        <v>4197</v>
      </c>
      <c r="E578" s="71">
        <v>1683601</v>
      </c>
      <c r="F578" s="1">
        <v>747525103</v>
      </c>
      <c r="G578" s="1" t="s">
        <v>4198</v>
      </c>
      <c r="H578" s="72">
        <v>2714923</v>
      </c>
      <c r="I578" s="1" t="s">
        <v>4199</v>
      </c>
      <c r="J578" s="73">
        <v>1</v>
      </c>
      <c r="K578" s="73">
        <v>1</v>
      </c>
      <c r="L578" s="73">
        <v>1</v>
      </c>
      <c r="M578" s="1">
        <v>1</v>
      </c>
      <c r="N578" s="1" t="s">
        <v>1375</v>
      </c>
      <c r="O578" s="1" t="s">
        <v>1474</v>
      </c>
      <c r="P578" s="1">
        <v>45301020</v>
      </c>
      <c r="Q578" s="73">
        <v>1115000000</v>
      </c>
      <c r="R578" s="74">
        <v>114.53</v>
      </c>
      <c r="S578" s="1" t="s">
        <v>1448</v>
      </c>
      <c r="T578" s="75">
        <v>1</v>
      </c>
      <c r="U578" s="76">
        <v>127700950000</v>
      </c>
      <c r="V578" s="77">
        <v>127700950000</v>
      </c>
      <c r="W578" s="77">
        <v>127700950000</v>
      </c>
      <c r="X578" s="76">
        <v>0.22339631790840001</v>
      </c>
      <c r="Y578" s="71">
        <v>1</v>
      </c>
      <c r="Z578" s="71">
        <v>0</v>
      </c>
      <c r="AA578" s="71">
        <v>0</v>
      </c>
      <c r="AB578" s="71">
        <v>0</v>
      </c>
      <c r="AC578" s="73">
        <v>1</v>
      </c>
      <c r="AD578" s="73">
        <v>0</v>
      </c>
      <c r="AE578" s="1" t="s">
        <v>1475</v>
      </c>
      <c r="AF578" s="1" t="s">
        <v>1450</v>
      </c>
      <c r="AG578" s="1" t="s">
        <v>1451</v>
      </c>
    </row>
    <row r="579" spans="1:33">
      <c r="A579" s="70">
        <v>45169</v>
      </c>
      <c r="B579" s="70">
        <v>45169</v>
      </c>
      <c r="C579" s="71">
        <v>990100</v>
      </c>
      <c r="D579" s="1" t="s">
        <v>4200</v>
      </c>
      <c r="E579" s="71">
        <v>1683701</v>
      </c>
      <c r="F579" s="1">
        <v>808513105</v>
      </c>
      <c r="G579" s="1" t="s">
        <v>4201</v>
      </c>
      <c r="H579" s="72">
        <v>2779397</v>
      </c>
      <c r="I579" s="1" t="s">
        <v>4202</v>
      </c>
      <c r="J579" s="73">
        <v>0.85</v>
      </c>
      <c r="K579" s="73">
        <v>0.85</v>
      </c>
      <c r="L579" s="73">
        <v>0.85</v>
      </c>
      <c r="M579" s="1">
        <v>1</v>
      </c>
      <c r="N579" s="1" t="s">
        <v>1375</v>
      </c>
      <c r="O579" s="1" t="s">
        <v>1484</v>
      </c>
      <c r="P579" s="1">
        <v>40203020</v>
      </c>
      <c r="Q579" s="73">
        <v>1767817829</v>
      </c>
      <c r="R579" s="74">
        <v>59.15</v>
      </c>
      <c r="S579" s="1" t="s">
        <v>1448</v>
      </c>
      <c r="T579" s="75">
        <v>1</v>
      </c>
      <c r="U579" s="76">
        <v>88881460897.547501</v>
      </c>
      <c r="V579" s="77">
        <v>88881460897.547501</v>
      </c>
      <c r="W579" s="77">
        <v>107576786644.60001</v>
      </c>
      <c r="X579" s="76">
        <v>0.15548663572849999</v>
      </c>
      <c r="Y579" s="71">
        <v>1</v>
      </c>
      <c r="Z579" s="71">
        <v>0</v>
      </c>
      <c r="AA579" s="71">
        <v>0</v>
      </c>
      <c r="AB579" s="71">
        <v>0</v>
      </c>
      <c r="AC579" s="73">
        <v>0.65</v>
      </c>
      <c r="AD579" s="73">
        <v>0.35</v>
      </c>
      <c r="AE579" s="1" t="s">
        <v>1449</v>
      </c>
      <c r="AF579" s="1" t="s">
        <v>1450</v>
      </c>
      <c r="AG579" s="1" t="s">
        <v>1451</v>
      </c>
    </row>
    <row r="580" spans="1:33">
      <c r="A580" s="70">
        <v>45169</v>
      </c>
      <c r="B580" s="70">
        <v>45169</v>
      </c>
      <c r="C580" s="71">
        <v>990100</v>
      </c>
      <c r="D580" s="1" t="s">
        <v>4203</v>
      </c>
      <c r="E580" s="71">
        <v>1684101</v>
      </c>
      <c r="F580" s="1">
        <v>857477103</v>
      </c>
      <c r="G580" s="1" t="s">
        <v>4204</v>
      </c>
      <c r="H580" s="72">
        <v>2842040</v>
      </c>
      <c r="I580" s="1" t="s">
        <v>4205</v>
      </c>
      <c r="J580" s="73">
        <v>1</v>
      </c>
      <c r="K580" s="73">
        <v>1</v>
      </c>
      <c r="L580" s="73">
        <v>1</v>
      </c>
      <c r="M580" s="1">
        <v>1</v>
      </c>
      <c r="N580" s="1" t="s">
        <v>1375</v>
      </c>
      <c r="O580" s="1" t="s">
        <v>1484</v>
      </c>
      <c r="P580" s="1">
        <v>40203010</v>
      </c>
      <c r="Q580" s="73">
        <v>336458439</v>
      </c>
      <c r="R580" s="74">
        <v>68.739999999999995</v>
      </c>
      <c r="S580" s="1" t="s">
        <v>1448</v>
      </c>
      <c r="T580" s="75">
        <v>1</v>
      </c>
      <c r="U580" s="76">
        <v>23128153096.860001</v>
      </c>
      <c r="V580" s="77">
        <v>23128153096.860001</v>
      </c>
      <c r="W580" s="77">
        <v>23128153096.860001</v>
      </c>
      <c r="X580" s="76">
        <v>4.0459716563299997E-2</v>
      </c>
      <c r="Y580" s="71">
        <v>1</v>
      </c>
      <c r="Z580" s="71">
        <v>0</v>
      </c>
      <c r="AA580" s="71">
        <v>0</v>
      </c>
      <c r="AB580" s="71">
        <v>0</v>
      </c>
      <c r="AC580" s="73">
        <v>1</v>
      </c>
      <c r="AD580" s="73">
        <v>0</v>
      </c>
      <c r="AE580" s="1" t="s">
        <v>1449</v>
      </c>
      <c r="AF580" s="1" t="s">
        <v>1450</v>
      </c>
      <c r="AG580" s="1" t="s">
        <v>1451</v>
      </c>
    </row>
    <row r="581" spans="1:33">
      <c r="A581" s="70">
        <v>45169</v>
      </c>
      <c r="B581" s="70">
        <v>45169</v>
      </c>
      <c r="C581" s="71">
        <v>990100</v>
      </c>
      <c r="D581" s="1" t="s">
        <v>4206</v>
      </c>
      <c r="E581" s="71">
        <v>1685001</v>
      </c>
      <c r="F581" s="1">
        <v>449586106</v>
      </c>
      <c r="G581" s="1" t="s">
        <v>4207</v>
      </c>
      <c r="H581" s="72">
        <v>2469375</v>
      </c>
      <c r="I581" s="1" t="s">
        <v>4208</v>
      </c>
      <c r="J581" s="73">
        <v>0.35</v>
      </c>
      <c r="K581" s="73">
        <v>0.35</v>
      </c>
      <c r="L581" s="73">
        <v>0.35</v>
      </c>
      <c r="M581" s="1">
        <v>1</v>
      </c>
      <c r="N581" s="1" t="s">
        <v>963</v>
      </c>
      <c r="O581" s="1" t="s">
        <v>1484</v>
      </c>
      <c r="P581" s="1">
        <v>40203010</v>
      </c>
      <c r="Q581" s="73">
        <v>238037799</v>
      </c>
      <c r="R581" s="74">
        <v>38.520000000000003</v>
      </c>
      <c r="S581" s="1" t="s">
        <v>1493</v>
      </c>
      <c r="T581" s="75">
        <v>1.3529500000000001</v>
      </c>
      <c r="U581" s="76">
        <v>2372020847.8642998</v>
      </c>
      <c r="V581" s="77">
        <v>2372020847.8642998</v>
      </c>
      <c r="W581" s="77">
        <v>6777202422.4694204</v>
      </c>
      <c r="X581" s="76">
        <v>4.1495440982999999E-3</v>
      </c>
      <c r="Y581" s="71">
        <v>0</v>
      </c>
      <c r="Z581" s="71">
        <v>1</v>
      </c>
      <c r="AA581" s="71">
        <v>0</v>
      </c>
      <c r="AB581" s="71">
        <v>0</v>
      </c>
      <c r="AC581" s="73">
        <v>1</v>
      </c>
      <c r="AD581" s="73">
        <v>0</v>
      </c>
      <c r="AE581" s="1" t="s">
        <v>1494</v>
      </c>
      <c r="AF581" s="1" t="s">
        <v>1450</v>
      </c>
      <c r="AG581" s="1" t="s">
        <v>1451</v>
      </c>
    </row>
    <row r="582" spans="1:33">
      <c r="A582" s="70">
        <v>45169</v>
      </c>
      <c r="B582" s="70">
        <v>45169</v>
      </c>
      <c r="C582" s="71">
        <v>990100</v>
      </c>
      <c r="D582" s="1" t="s">
        <v>4209</v>
      </c>
      <c r="E582" s="71">
        <v>1686501</v>
      </c>
      <c r="G582" s="1" t="s">
        <v>4210</v>
      </c>
      <c r="H582" s="72">
        <v>6496681</v>
      </c>
      <c r="I582" s="1" t="s">
        <v>4211</v>
      </c>
      <c r="J582" s="73">
        <v>0.7</v>
      </c>
      <c r="K582" s="73">
        <v>0.7</v>
      </c>
      <c r="L582" s="73">
        <v>0.7</v>
      </c>
      <c r="M582" s="1">
        <v>1</v>
      </c>
      <c r="N582" s="1" t="s">
        <v>1115</v>
      </c>
      <c r="O582" s="1" t="s">
        <v>1692</v>
      </c>
      <c r="P582" s="1">
        <v>50202020</v>
      </c>
      <c r="Q582" s="73">
        <v>143500000</v>
      </c>
      <c r="R582" s="74">
        <v>8456</v>
      </c>
      <c r="S582" s="1" t="s">
        <v>1479</v>
      </c>
      <c r="T582" s="75">
        <v>145.58500000000001</v>
      </c>
      <c r="U582" s="76">
        <v>5834427997.3898401</v>
      </c>
      <c r="V582" s="77">
        <v>5834427997.3898401</v>
      </c>
      <c r="W582" s="77">
        <v>8334897139.1283503</v>
      </c>
      <c r="X582" s="76">
        <v>1.02065781947E-2</v>
      </c>
      <c r="Y582" s="71">
        <v>0</v>
      </c>
      <c r="Z582" s="71">
        <v>1</v>
      </c>
      <c r="AA582" s="71">
        <v>0</v>
      </c>
      <c r="AB582" s="71">
        <v>0</v>
      </c>
      <c r="AC582" s="73">
        <v>0</v>
      </c>
      <c r="AD582" s="73">
        <v>1</v>
      </c>
      <c r="AE582" s="1" t="s">
        <v>1480</v>
      </c>
      <c r="AF582" s="1" t="s">
        <v>1450</v>
      </c>
      <c r="AG582" s="1" t="s">
        <v>1451</v>
      </c>
    </row>
    <row r="583" spans="1:33">
      <c r="A583" s="70">
        <v>45169</v>
      </c>
      <c r="B583" s="70">
        <v>45169</v>
      </c>
      <c r="C583" s="71">
        <v>990100</v>
      </c>
      <c r="D583" s="1" t="s">
        <v>4212</v>
      </c>
      <c r="E583" s="71">
        <v>1686601</v>
      </c>
      <c r="G583" s="1" t="s">
        <v>4213</v>
      </c>
      <c r="H583" s="72">
        <v>6497963</v>
      </c>
      <c r="I583" s="1" t="s">
        <v>4214</v>
      </c>
      <c r="J583" s="73">
        <v>0.9</v>
      </c>
      <c r="K583" s="73">
        <v>0.9</v>
      </c>
      <c r="L583" s="73">
        <v>0.9</v>
      </c>
      <c r="M583" s="1">
        <v>1</v>
      </c>
      <c r="N583" s="1" t="s">
        <v>1115</v>
      </c>
      <c r="O583" s="1" t="s">
        <v>1467</v>
      </c>
      <c r="P583" s="1">
        <v>20106020</v>
      </c>
      <c r="Q583" s="73">
        <v>116200694</v>
      </c>
      <c r="R583" s="74">
        <v>5683</v>
      </c>
      <c r="S583" s="1" t="s">
        <v>1479</v>
      </c>
      <c r="T583" s="75">
        <v>145.58500000000001</v>
      </c>
      <c r="U583" s="76">
        <v>4082368991.3232799</v>
      </c>
      <c r="V583" s="77">
        <v>4082368991.3232799</v>
      </c>
      <c r="W583" s="77">
        <v>4535965545.9147596</v>
      </c>
      <c r="X583" s="76">
        <v>7.1415772631999996E-3</v>
      </c>
      <c r="Y583" s="71">
        <v>0</v>
      </c>
      <c r="Z583" s="71">
        <v>1</v>
      </c>
      <c r="AA583" s="71">
        <v>0</v>
      </c>
      <c r="AB583" s="71">
        <v>0</v>
      </c>
      <c r="AC583" s="73">
        <v>0</v>
      </c>
      <c r="AD583" s="73">
        <v>1</v>
      </c>
      <c r="AE583" s="1" t="s">
        <v>1480</v>
      </c>
      <c r="AF583" s="1" t="s">
        <v>1450</v>
      </c>
      <c r="AG583" s="1" t="s">
        <v>1451</v>
      </c>
    </row>
    <row r="584" spans="1:33">
      <c r="A584" s="70">
        <v>45169</v>
      </c>
      <c r="B584" s="70">
        <v>45169</v>
      </c>
      <c r="C584" s="71">
        <v>990100</v>
      </c>
      <c r="D584" s="1" t="s">
        <v>4244</v>
      </c>
      <c r="E584" s="71">
        <v>1699501</v>
      </c>
      <c r="G584" s="1" t="s">
        <v>4245</v>
      </c>
      <c r="H584" s="72">
        <v>6248990</v>
      </c>
      <c r="I584" s="1" t="s">
        <v>4246</v>
      </c>
      <c r="J584" s="73">
        <v>0.65</v>
      </c>
      <c r="K584" s="73">
        <v>0.65</v>
      </c>
      <c r="L584" s="73">
        <v>0.65</v>
      </c>
      <c r="M584" s="1">
        <v>1</v>
      </c>
      <c r="N584" s="1" t="s">
        <v>1115</v>
      </c>
      <c r="O584" s="1" t="s">
        <v>1692</v>
      </c>
      <c r="P584" s="1">
        <v>50102010</v>
      </c>
      <c r="Q584" s="73">
        <v>2302712308</v>
      </c>
      <c r="R584" s="74">
        <v>4325</v>
      </c>
      <c r="S584" s="1" t="s">
        <v>1479</v>
      </c>
      <c r="T584" s="75">
        <v>145.58500000000001</v>
      </c>
      <c r="U584" s="76">
        <v>44465432399.388702</v>
      </c>
      <c r="V584" s="77">
        <v>44465432399.388702</v>
      </c>
      <c r="W584" s="77">
        <v>68408357537.521004</v>
      </c>
      <c r="X584" s="76">
        <v>7.77865307363E-2</v>
      </c>
      <c r="Y584" s="71">
        <v>1</v>
      </c>
      <c r="Z584" s="71">
        <v>0</v>
      </c>
      <c r="AA584" s="71">
        <v>0</v>
      </c>
      <c r="AB584" s="71">
        <v>0</v>
      </c>
      <c r="AC584" s="73">
        <v>1</v>
      </c>
      <c r="AD584" s="73">
        <v>0</v>
      </c>
      <c r="AE584" s="1" t="s">
        <v>1480</v>
      </c>
      <c r="AF584" s="1" t="s">
        <v>1450</v>
      </c>
      <c r="AG584" s="1" t="s">
        <v>1451</v>
      </c>
    </row>
    <row r="585" spans="1:33">
      <c r="A585" s="70">
        <v>45169</v>
      </c>
      <c r="B585" s="70">
        <v>45169</v>
      </c>
      <c r="C585" s="71">
        <v>990100</v>
      </c>
      <c r="D585" s="1" t="s">
        <v>4247</v>
      </c>
      <c r="E585" s="71">
        <v>1699701</v>
      </c>
      <c r="G585" s="1" t="s">
        <v>4248</v>
      </c>
      <c r="H585" s="72">
        <v>6490995</v>
      </c>
      <c r="I585" s="1" t="s">
        <v>4249</v>
      </c>
      <c r="J585" s="73">
        <v>0.8</v>
      </c>
      <c r="K585" s="73">
        <v>0.8</v>
      </c>
      <c r="L585" s="73">
        <v>0.8</v>
      </c>
      <c r="M585" s="1">
        <v>1</v>
      </c>
      <c r="N585" s="1" t="s">
        <v>1115</v>
      </c>
      <c r="O585" s="1" t="s">
        <v>1474</v>
      </c>
      <c r="P585" s="1">
        <v>45203010</v>
      </c>
      <c r="Q585" s="73">
        <v>243207684</v>
      </c>
      <c r="R585" s="74">
        <v>60520</v>
      </c>
      <c r="S585" s="1" t="s">
        <v>1479</v>
      </c>
      <c r="T585" s="75">
        <v>145.58500000000001</v>
      </c>
      <c r="U585" s="76">
        <v>80881569039.008102</v>
      </c>
      <c r="V585" s="77">
        <v>80881569039.008102</v>
      </c>
      <c r="W585" s="77">
        <v>101101961298.75999</v>
      </c>
      <c r="X585" s="76">
        <v>0.1414918582044</v>
      </c>
      <c r="Y585" s="71">
        <v>1</v>
      </c>
      <c r="Z585" s="71">
        <v>0</v>
      </c>
      <c r="AA585" s="71">
        <v>0</v>
      </c>
      <c r="AB585" s="71">
        <v>0</v>
      </c>
      <c r="AC585" s="73">
        <v>0</v>
      </c>
      <c r="AD585" s="73">
        <v>1</v>
      </c>
      <c r="AE585" s="1" t="s">
        <v>1480</v>
      </c>
      <c r="AF585" s="1" t="s">
        <v>1450</v>
      </c>
      <c r="AG585" s="1" t="s">
        <v>1451</v>
      </c>
    </row>
    <row r="586" spans="1:33">
      <c r="A586" s="70">
        <v>45169</v>
      </c>
      <c r="B586" s="70">
        <v>45169</v>
      </c>
      <c r="C586" s="71">
        <v>990100</v>
      </c>
      <c r="D586" s="1" t="s">
        <v>4279</v>
      </c>
      <c r="E586" s="71">
        <v>1712601</v>
      </c>
      <c r="G586" s="1" t="s">
        <v>4280</v>
      </c>
      <c r="H586" s="72">
        <v>5956078</v>
      </c>
      <c r="I586" s="1" t="s">
        <v>4281</v>
      </c>
      <c r="J586" s="73">
        <v>0.8</v>
      </c>
      <c r="K586" s="73">
        <v>0.8</v>
      </c>
      <c r="L586" s="73">
        <v>0.8</v>
      </c>
      <c r="M586" s="1">
        <v>1</v>
      </c>
      <c r="N586" s="1" t="s">
        <v>1199</v>
      </c>
      <c r="O586" s="1" t="s">
        <v>1692</v>
      </c>
      <c r="P586" s="1">
        <v>50101020</v>
      </c>
      <c r="Q586" s="73">
        <v>4037319593</v>
      </c>
      <c r="R586" s="74">
        <v>3.2269999999999999</v>
      </c>
      <c r="S586" s="1" t="s">
        <v>1456</v>
      </c>
      <c r="T586" s="75">
        <v>0.92136177270005104</v>
      </c>
      <c r="U586" s="76">
        <v>11312325483.989799</v>
      </c>
      <c r="V586" s="77">
        <v>11312325483.989799</v>
      </c>
      <c r="W586" s="77">
        <v>14140406854.9872</v>
      </c>
      <c r="X586" s="76">
        <v>1.9789452311099999E-2</v>
      </c>
      <c r="Y586" s="71">
        <v>0</v>
      </c>
      <c r="Z586" s="71">
        <v>1</v>
      </c>
      <c r="AA586" s="71">
        <v>0</v>
      </c>
      <c r="AB586" s="71">
        <v>0</v>
      </c>
      <c r="AC586" s="73">
        <v>1</v>
      </c>
      <c r="AD586" s="73">
        <v>0</v>
      </c>
      <c r="AE586" s="1" t="s">
        <v>1485</v>
      </c>
      <c r="AF586" s="1" t="s">
        <v>1450</v>
      </c>
      <c r="AG586" s="1" t="s">
        <v>1451</v>
      </c>
    </row>
    <row r="587" spans="1:33">
      <c r="A587" s="70">
        <v>45169</v>
      </c>
      <c r="B587" s="70">
        <v>45169</v>
      </c>
      <c r="C587" s="71">
        <v>990100</v>
      </c>
      <c r="D587" s="1" t="s">
        <v>4282</v>
      </c>
      <c r="E587" s="71">
        <v>1712702</v>
      </c>
      <c r="G587" s="1" t="s">
        <v>4283</v>
      </c>
      <c r="H587" s="72" t="s">
        <v>4284</v>
      </c>
      <c r="I587" s="1" t="s">
        <v>4285</v>
      </c>
      <c r="J587" s="73">
        <v>0.6</v>
      </c>
      <c r="K587" s="73">
        <v>0.6</v>
      </c>
      <c r="L587" s="73">
        <v>0.6</v>
      </c>
      <c r="M587" s="1">
        <v>1</v>
      </c>
      <c r="N587" s="1" t="s">
        <v>1220</v>
      </c>
      <c r="O587" s="1" t="s">
        <v>1484</v>
      </c>
      <c r="P587" s="1">
        <v>40101010</v>
      </c>
      <c r="Q587" s="73">
        <v>1550365021</v>
      </c>
      <c r="R587" s="74">
        <v>210.6</v>
      </c>
      <c r="S587" s="1" t="s">
        <v>2554</v>
      </c>
      <c r="T587" s="75">
        <v>10.63715</v>
      </c>
      <c r="U587" s="76">
        <v>18416974852.621201</v>
      </c>
      <c r="V587" s="77">
        <v>18416974852.621201</v>
      </c>
      <c r="W587" s="77">
        <v>30694958087.702099</v>
      </c>
      <c r="X587" s="76">
        <v>3.2218118730400001E-2</v>
      </c>
      <c r="Y587" s="71">
        <v>1</v>
      </c>
      <c r="Z587" s="71">
        <v>0</v>
      </c>
      <c r="AA587" s="71">
        <v>0</v>
      </c>
      <c r="AB587" s="71">
        <v>0</v>
      </c>
      <c r="AC587" s="73">
        <v>1</v>
      </c>
      <c r="AD587" s="73">
        <v>0</v>
      </c>
      <c r="AE587" s="1" t="s">
        <v>2555</v>
      </c>
      <c r="AF587" s="1" t="s">
        <v>1450</v>
      </c>
      <c r="AG587" s="1" t="s">
        <v>1451</v>
      </c>
    </row>
    <row r="588" spans="1:33">
      <c r="A588" s="70">
        <v>45169</v>
      </c>
      <c r="B588" s="70">
        <v>45169</v>
      </c>
      <c r="C588" s="71">
        <v>990100</v>
      </c>
      <c r="D588" s="1" t="s">
        <v>4286</v>
      </c>
      <c r="E588" s="71">
        <v>1714801</v>
      </c>
      <c r="G588" s="1" t="s">
        <v>4287</v>
      </c>
      <c r="H588" s="72">
        <v>6185495</v>
      </c>
      <c r="I588" s="1" t="s">
        <v>4288</v>
      </c>
      <c r="J588" s="73">
        <v>1</v>
      </c>
      <c r="K588" s="73">
        <v>1</v>
      </c>
      <c r="L588" s="73">
        <v>1</v>
      </c>
      <c r="M588" s="1">
        <v>1</v>
      </c>
      <c r="N588" s="1" t="s">
        <v>908</v>
      </c>
      <c r="O588" s="1" t="s">
        <v>1447</v>
      </c>
      <c r="P588" s="1">
        <v>35201010</v>
      </c>
      <c r="Q588" s="73">
        <v>482369261</v>
      </c>
      <c r="R588" s="74">
        <v>273.52999999999997</v>
      </c>
      <c r="S588" s="1" t="s">
        <v>1578</v>
      </c>
      <c r="T588" s="75">
        <v>1.54404385084536</v>
      </c>
      <c r="U588" s="76">
        <v>85452536784.555405</v>
      </c>
      <c r="V588" s="77">
        <v>85452536784.555405</v>
      </c>
      <c r="W588" s="77">
        <v>85452536784.555405</v>
      </c>
      <c r="X588" s="76">
        <v>0.14948817587970001</v>
      </c>
      <c r="Y588" s="71">
        <v>1</v>
      </c>
      <c r="Z588" s="71">
        <v>0</v>
      </c>
      <c r="AA588" s="71">
        <v>0</v>
      </c>
      <c r="AB588" s="71">
        <v>0</v>
      </c>
      <c r="AC588" s="73">
        <v>0</v>
      </c>
      <c r="AD588" s="73">
        <v>1</v>
      </c>
      <c r="AE588" s="1" t="s">
        <v>1579</v>
      </c>
      <c r="AF588" s="1" t="s">
        <v>1450</v>
      </c>
      <c r="AG588" s="1" t="s">
        <v>1451</v>
      </c>
    </row>
    <row r="589" spans="1:33">
      <c r="A589" s="70">
        <v>45169</v>
      </c>
      <c r="B589" s="70">
        <v>45169</v>
      </c>
      <c r="C589" s="71">
        <v>990100</v>
      </c>
      <c r="D589" s="1" t="s">
        <v>4289</v>
      </c>
      <c r="E589" s="71">
        <v>1717801</v>
      </c>
      <c r="G589" s="1" t="s">
        <v>4290</v>
      </c>
      <c r="H589" s="72" t="s">
        <v>4291</v>
      </c>
      <c r="I589" s="1" t="s">
        <v>4292</v>
      </c>
      <c r="J589" s="73">
        <v>1</v>
      </c>
      <c r="K589" s="73">
        <v>1</v>
      </c>
      <c r="L589" s="73">
        <v>1</v>
      </c>
      <c r="M589" s="1">
        <v>1</v>
      </c>
      <c r="N589" s="1" t="s">
        <v>1369</v>
      </c>
      <c r="O589" s="1" t="s">
        <v>1484</v>
      </c>
      <c r="P589" s="1">
        <v>40203010</v>
      </c>
      <c r="Q589" s="73">
        <v>973312950</v>
      </c>
      <c r="R589" s="74">
        <v>19.934999999999999</v>
      </c>
      <c r="S589" s="1" t="s">
        <v>1669</v>
      </c>
      <c r="T589" s="75">
        <v>0.78917255257862096</v>
      </c>
      <c r="U589" s="76">
        <v>24586503414.051498</v>
      </c>
      <c r="V589" s="77">
        <v>24586503414.051498</v>
      </c>
      <c r="W589" s="77">
        <v>24586503414.051498</v>
      </c>
      <c r="X589" s="76">
        <v>4.3010912079700002E-2</v>
      </c>
      <c r="Y589" s="71">
        <v>0</v>
      </c>
      <c r="Z589" s="71">
        <v>1</v>
      </c>
      <c r="AA589" s="71">
        <v>0</v>
      </c>
      <c r="AB589" s="71">
        <v>0</v>
      </c>
      <c r="AC589" s="73">
        <v>1</v>
      </c>
      <c r="AD589" s="73">
        <v>0</v>
      </c>
      <c r="AE589" s="1" t="s">
        <v>1670</v>
      </c>
      <c r="AF589" s="1" t="s">
        <v>1450</v>
      </c>
      <c r="AG589" s="1" t="s">
        <v>1451</v>
      </c>
    </row>
    <row r="590" spans="1:33">
      <c r="A590" s="70">
        <v>45169</v>
      </c>
      <c r="B590" s="70">
        <v>45169</v>
      </c>
      <c r="C590" s="71">
        <v>990100</v>
      </c>
      <c r="D590" s="1" t="s">
        <v>4293</v>
      </c>
      <c r="E590" s="71">
        <v>1718901</v>
      </c>
      <c r="G590" s="1" t="s">
        <v>4294</v>
      </c>
      <c r="H590" s="72">
        <v>673123</v>
      </c>
      <c r="I590" s="1" t="s">
        <v>4295</v>
      </c>
      <c r="J590" s="73">
        <v>0.45</v>
      </c>
      <c r="K590" s="73">
        <v>0.45</v>
      </c>
      <c r="L590" s="73">
        <v>0.45</v>
      </c>
      <c r="M590" s="1">
        <v>1</v>
      </c>
      <c r="N590" s="1" t="s">
        <v>1369</v>
      </c>
      <c r="O590" s="1" t="s">
        <v>1499</v>
      </c>
      <c r="P590" s="1">
        <v>30202030</v>
      </c>
      <c r="Q590" s="73">
        <v>779725083</v>
      </c>
      <c r="R590" s="74">
        <v>19.925000000000001</v>
      </c>
      <c r="S590" s="1" t="s">
        <v>1669</v>
      </c>
      <c r="T590" s="75">
        <v>0.78917255257862096</v>
      </c>
      <c r="U590" s="76">
        <v>8858911783.7473793</v>
      </c>
      <c r="V590" s="77">
        <v>8858911783.7473793</v>
      </c>
      <c r="W590" s="77">
        <v>19686470630.549702</v>
      </c>
      <c r="X590" s="76">
        <v>1.54975219305E-2</v>
      </c>
      <c r="Y590" s="71">
        <v>1</v>
      </c>
      <c r="Z590" s="71">
        <v>0</v>
      </c>
      <c r="AA590" s="71">
        <v>0</v>
      </c>
      <c r="AB590" s="71">
        <v>0</v>
      </c>
      <c r="AC590" s="73">
        <v>1</v>
      </c>
      <c r="AD590" s="73">
        <v>0</v>
      </c>
      <c r="AE590" s="1" t="s">
        <v>1670</v>
      </c>
      <c r="AF590" s="1" t="s">
        <v>1450</v>
      </c>
      <c r="AG590" s="1" t="s">
        <v>1451</v>
      </c>
    </row>
    <row r="591" spans="1:33">
      <c r="A591" s="70">
        <v>45169</v>
      </c>
      <c r="B591" s="70">
        <v>45169</v>
      </c>
      <c r="C591" s="71">
        <v>990100</v>
      </c>
      <c r="D591" s="1" t="s">
        <v>4296</v>
      </c>
      <c r="E591" s="71">
        <v>1720001</v>
      </c>
      <c r="F591" s="1" t="s">
        <v>4297</v>
      </c>
      <c r="G591" s="1" t="s">
        <v>4298</v>
      </c>
      <c r="H591" s="72" t="s">
        <v>4299</v>
      </c>
      <c r="I591" s="1" t="s">
        <v>4300</v>
      </c>
      <c r="J591" s="73">
        <v>1</v>
      </c>
      <c r="K591" s="73">
        <v>1</v>
      </c>
      <c r="L591" s="73">
        <v>1</v>
      </c>
      <c r="M591" s="1">
        <v>1</v>
      </c>
      <c r="N591" s="1" t="s">
        <v>963</v>
      </c>
      <c r="O591" s="1" t="s">
        <v>1484</v>
      </c>
      <c r="P591" s="1">
        <v>40201060</v>
      </c>
      <c r="Q591" s="73">
        <v>62562899</v>
      </c>
      <c r="R591" s="74">
        <v>24.39</v>
      </c>
      <c r="S591" s="1" t="s">
        <v>1493</v>
      </c>
      <c r="T591" s="75">
        <v>1.3529500000000001</v>
      </c>
      <c r="U591" s="76">
        <v>1127838505.93887</v>
      </c>
      <c r="V591" s="77">
        <v>1127838505.93887</v>
      </c>
      <c r="W591" s="77">
        <v>2499076214.2133899</v>
      </c>
      <c r="X591" s="76">
        <v>1.9730077922000002E-3</v>
      </c>
      <c r="Y591" s="71">
        <v>0</v>
      </c>
      <c r="Z591" s="71">
        <v>1</v>
      </c>
      <c r="AA591" s="71">
        <v>0</v>
      </c>
      <c r="AB591" s="71">
        <v>0</v>
      </c>
      <c r="AC591" s="73">
        <v>0</v>
      </c>
      <c r="AD591" s="73">
        <v>1</v>
      </c>
      <c r="AE591" s="1" t="s">
        <v>1494</v>
      </c>
      <c r="AF591" s="1" t="s">
        <v>1450</v>
      </c>
      <c r="AG591" s="1" t="s">
        <v>1020</v>
      </c>
    </row>
    <row r="592" spans="1:33">
      <c r="A592" s="70">
        <v>45169</v>
      </c>
      <c r="B592" s="70">
        <v>45169</v>
      </c>
      <c r="C592" s="71">
        <v>990100</v>
      </c>
      <c r="D592" s="1" t="s">
        <v>4314</v>
      </c>
      <c r="E592" s="71">
        <v>1723701</v>
      </c>
      <c r="G592" s="1" t="s">
        <v>4315</v>
      </c>
      <c r="H592" s="72" t="s">
        <v>4316</v>
      </c>
      <c r="I592" s="1" t="s">
        <v>4317</v>
      </c>
      <c r="J592" s="73">
        <v>1</v>
      </c>
      <c r="K592" s="73">
        <v>1</v>
      </c>
      <c r="L592" s="73">
        <v>1</v>
      </c>
      <c r="M592" s="1">
        <v>1</v>
      </c>
      <c r="N592" s="1" t="s">
        <v>908</v>
      </c>
      <c r="O592" s="1" t="s">
        <v>1455</v>
      </c>
      <c r="P592" s="1">
        <v>25301010</v>
      </c>
      <c r="Q592" s="73">
        <v>2225771703</v>
      </c>
      <c r="R592" s="74">
        <v>5.04</v>
      </c>
      <c r="S592" s="1" t="s">
        <v>1578</v>
      </c>
      <c r="T592" s="75">
        <v>1.54404385084536</v>
      </c>
      <c r="U592" s="76">
        <v>7265266058.9776697</v>
      </c>
      <c r="V592" s="77">
        <v>7265266058.9776697</v>
      </c>
      <c r="W592" s="77">
        <v>7265266058.9776697</v>
      </c>
      <c r="X592" s="76">
        <v>1.27096445735E-2</v>
      </c>
      <c r="Y592" s="71">
        <v>0</v>
      </c>
      <c r="Z592" s="71">
        <v>1</v>
      </c>
      <c r="AA592" s="71">
        <v>0</v>
      </c>
      <c r="AB592" s="71">
        <v>0</v>
      </c>
      <c r="AC592" s="73">
        <v>0</v>
      </c>
      <c r="AD592" s="73">
        <v>1</v>
      </c>
      <c r="AE592" s="1" t="s">
        <v>1579</v>
      </c>
      <c r="AF592" s="1" t="s">
        <v>1450</v>
      </c>
      <c r="AG592" s="1" t="s">
        <v>1451</v>
      </c>
    </row>
    <row r="593" spans="1:33">
      <c r="A593" s="70">
        <v>45169</v>
      </c>
      <c r="B593" s="70">
        <v>45169</v>
      </c>
      <c r="C593" s="71">
        <v>990100</v>
      </c>
      <c r="D593" s="1" t="s">
        <v>4348</v>
      </c>
      <c r="E593" s="71">
        <v>1733701</v>
      </c>
      <c r="F593" s="1" t="s">
        <v>4349</v>
      </c>
      <c r="G593" s="1" t="s">
        <v>4350</v>
      </c>
      <c r="H593" s="72" t="s">
        <v>4351</v>
      </c>
      <c r="I593" s="1" t="s">
        <v>4352</v>
      </c>
      <c r="J593" s="73">
        <v>0.7</v>
      </c>
      <c r="K593" s="73">
        <v>0.7</v>
      </c>
      <c r="L593" s="73">
        <v>0.7</v>
      </c>
      <c r="M593" s="1">
        <v>1</v>
      </c>
      <c r="N593" s="1" t="s">
        <v>1375</v>
      </c>
      <c r="O593" s="1" t="s">
        <v>1455</v>
      </c>
      <c r="P593" s="1">
        <v>25301040</v>
      </c>
      <c r="Q593" s="73">
        <v>363912749</v>
      </c>
      <c r="R593" s="74">
        <v>84.13</v>
      </c>
      <c r="S593" s="1" t="s">
        <v>1448</v>
      </c>
      <c r="T593" s="75">
        <v>1</v>
      </c>
      <c r="U593" s="76">
        <v>21431185701.359001</v>
      </c>
      <c r="V593" s="77">
        <v>21431185701.359001</v>
      </c>
      <c r="W593" s="77">
        <v>32983354782.939999</v>
      </c>
      <c r="X593" s="76">
        <v>3.7491091288600002E-2</v>
      </c>
      <c r="Y593" s="71">
        <v>1</v>
      </c>
      <c r="Z593" s="71">
        <v>0</v>
      </c>
      <c r="AA593" s="71">
        <v>0</v>
      </c>
      <c r="AB593" s="71">
        <v>0</v>
      </c>
      <c r="AC593" s="73">
        <v>0</v>
      </c>
      <c r="AD593" s="73">
        <v>1</v>
      </c>
      <c r="AE593" s="1" t="s">
        <v>1449</v>
      </c>
      <c r="AF593" s="1" t="s">
        <v>1450</v>
      </c>
      <c r="AG593" s="1" t="s">
        <v>1585</v>
      </c>
    </row>
    <row r="594" spans="1:33">
      <c r="A594" s="70">
        <v>45169</v>
      </c>
      <c r="B594" s="70">
        <v>45169</v>
      </c>
      <c r="C594" s="71">
        <v>990100</v>
      </c>
      <c r="D594" s="1" t="s">
        <v>4362</v>
      </c>
      <c r="E594" s="71">
        <v>1734601</v>
      </c>
      <c r="F594" s="1">
        <v>9066101</v>
      </c>
      <c r="G594" s="1" t="s">
        <v>4363</v>
      </c>
      <c r="H594" s="72" t="s">
        <v>4364</v>
      </c>
      <c r="I594" s="1" t="s">
        <v>4365</v>
      </c>
      <c r="J594" s="73">
        <v>1</v>
      </c>
      <c r="K594" s="73">
        <v>1</v>
      </c>
      <c r="L594" s="73">
        <v>1</v>
      </c>
      <c r="M594" s="1">
        <v>1</v>
      </c>
      <c r="N594" s="1" t="s">
        <v>1375</v>
      </c>
      <c r="O594" s="1" t="s">
        <v>1455</v>
      </c>
      <c r="P594" s="1">
        <v>25301020</v>
      </c>
      <c r="Q594" s="73">
        <v>413398502</v>
      </c>
      <c r="R594" s="74">
        <v>131.55000000000001</v>
      </c>
      <c r="S594" s="1" t="s">
        <v>1448</v>
      </c>
      <c r="T594" s="75">
        <v>1</v>
      </c>
      <c r="U594" s="76">
        <v>54382572938.099998</v>
      </c>
      <c r="V594" s="77">
        <v>54382572938.099998</v>
      </c>
      <c r="W594" s="77">
        <v>84261523385.699997</v>
      </c>
      <c r="X594" s="76">
        <v>9.5135287190599993E-2</v>
      </c>
      <c r="Y594" s="71">
        <v>1</v>
      </c>
      <c r="Z594" s="71">
        <v>0</v>
      </c>
      <c r="AA594" s="71">
        <v>0</v>
      </c>
      <c r="AB594" s="71">
        <v>0</v>
      </c>
      <c r="AC594" s="73">
        <v>0</v>
      </c>
      <c r="AD594" s="73">
        <v>1</v>
      </c>
      <c r="AE594" s="1" t="s">
        <v>1475</v>
      </c>
      <c r="AF594" s="1" t="s">
        <v>1450</v>
      </c>
      <c r="AG594" s="1" t="s">
        <v>1585</v>
      </c>
    </row>
    <row r="595" spans="1:33">
      <c r="A595" s="70">
        <v>45169</v>
      </c>
      <c r="B595" s="70">
        <v>45169</v>
      </c>
      <c r="C595" s="71">
        <v>990100</v>
      </c>
      <c r="D595" s="1" t="s">
        <v>4370</v>
      </c>
      <c r="E595" s="71">
        <v>1736101</v>
      </c>
      <c r="G595" s="1" t="s">
        <v>4371</v>
      </c>
      <c r="H595" s="72">
        <v>6474535</v>
      </c>
      <c r="I595" s="1" t="s">
        <v>4372</v>
      </c>
      <c r="J595" s="73">
        <v>0.6</v>
      </c>
      <c r="K595" s="73">
        <v>0.6</v>
      </c>
      <c r="L595" s="73">
        <v>0.6</v>
      </c>
      <c r="M595" s="1">
        <v>1</v>
      </c>
      <c r="N595" s="1" t="s">
        <v>1115</v>
      </c>
      <c r="O595" s="1" t="s">
        <v>1499</v>
      </c>
      <c r="P595" s="1">
        <v>30203010</v>
      </c>
      <c r="Q595" s="73">
        <v>2000000000</v>
      </c>
      <c r="R595" s="74">
        <v>3191</v>
      </c>
      <c r="S595" s="1" t="s">
        <v>1479</v>
      </c>
      <c r="T595" s="75">
        <v>145.58500000000001</v>
      </c>
      <c r="U595" s="76">
        <v>26302160250.025799</v>
      </c>
      <c r="V595" s="77">
        <v>26302160250.025799</v>
      </c>
      <c r="W595" s="77">
        <v>43836933750.0429</v>
      </c>
      <c r="X595" s="76">
        <v>4.6012232116499997E-2</v>
      </c>
      <c r="Y595" s="71">
        <v>1</v>
      </c>
      <c r="Z595" s="71">
        <v>0</v>
      </c>
      <c r="AA595" s="71">
        <v>0</v>
      </c>
      <c r="AB595" s="71">
        <v>0</v>
      </c>
      <c r="AC595" s="73">
        <v>1</v>
      </c>
      <c r="AD595" s="73">
        <v>0</v>
      </c>
      <c r="AE595" s="1" t="s">
        <v>1480</v>
      </c>
      <c r="AF595" s="1" t="s">
        <v>1450</v>
      </c>
      <c r="AG595" s="1" t="s">
        <v>1451</v>
      </c>
    </row>
    <row r="596" spans="1:33">
      <c r="A596" s="70">
        <v>45169</v>
      </c>
      <c r="B596" s="70">
        <v>45169</v>
      </c>
      <c r="C596" s="71">
        <v>990100</v>
      </c>
      <c r="D596" s="1" t="s">
        <v>4373</v>
      </c>
      <c r="E596" s="71">
        <v>1741801</v>
      </c>
      <c r="G596" s="1" t="s">
        <v>4374</v>
      </c>
      <c r="H596" s="72">
        <v>5253973</v>
      </c>
      <c r="I596" s="1" t="s">
        <v>4375</v>
      </c>
      <c r="J596" s="73">
        <v>0.3</v>
      </c>
      <c r="K596" s="73">
        <v>0.3</v>
      </c>
      <c r="L596" s="73">
        <v>0.3</v>
      </c>
      <c r="M596" s="1">
        <v>1</v>
      </c>
      <c r="N596" s="1" t="s">
        <v>1042</v>
      </c>
      <c r="O596" s="1" t="s">
        <v>1455</v>
      </c>
      <c r="P596" s="1">
        <v>25203010</v>
      </c>
      <c r="Q596" s="73">
        <v>105569412</v>
      </c>
      <c r="R596" s="74">
        <v>1900.8</v>
      </c>
      <c r="S596" s="1" t="s">
        <v>1456</v>
      </c>
      <c r="T596" s="75">
        <v>0.92136177270005104</v>
      </c>
      <c r="U596" s="76">
        <v>65337963091.809402</v>
      </c>
      <c r="V596" s="77">
        <v>65337963091.809402</v>
      </c>
      <c r="W596" s="77">
        <v>217793210306.03101</v>
      </c>
      <c r="X596" s="76">
        <v>0.1143003272438</v>
      </c>
      <c r="Y596" s="71">
        <v>1</v>
      </c>
      <c r="Z596" s="71">
        <v>0</v>
      </c>
      <c r="AA596" s="71">
        <v>0</v>
      </c>
      <c r="AB596" s="71">
        <v>0</v>
      </c>
      <c r="AC596" s="73">
        <v>0</v>
      </c>
      <c r="AD596" s="73">
        <v>1</v>
      </c>
      <c r="AE596" s="1" t="s">
        <v>1457</v>
      </c>
      <c r="AF596" s="1" t="s">
        <v>1450</v>
      </c>
      <c r="AG596" s="1" t="s">
        <v>1451</v>
      </c>
    </row>
    <row r="597" spans="1:33">
      <c r="A597" s="70">
        <v>45169</v>
      </c>
      <c r="B597" s="70">
        <v>45169</v>
      </c>
      <c r="C597" s="71">
        <v>990100</v>
      </c>
      <c r="D597" s="1" t="s">
        <v>4376</v>
      </c>
      <c r="E597" s="71">
        <v>1749601</v>
      </c>
      <c r="G597" s="1" t="s">
        <v>4377</v>
      </c>
      <c r="H597" s="72" t="s">
        <v>4378</v>
      </c>
      <c r="I597" s="1" t="s">
        <v>4379</v>
      </c>
      <c r="J597" s="73">
        <v>0.95</v>
      </c>
      <c r="K597" s="73">
        <v>0.95</v>
      </c>
      <c r="L597" s="73">
        <v>0.95</v>
      </c>
      <c r="M597" s="1">
        <v>1</v>
      </c>
      <c r="N597" s="1" t="s">
        <v>1322</v>
      </c>
      <c r="O597" s="1" t="s">
        <v>1467</v>
      </c>
      <c r="P597" s="1">
        <v>20102010</v>
      </c>
      <c r="Q597" s="73">
        <v>1055050365</v>
      </c>
      <c r="R597" s="74">
        <v>246.9</v>
      </c>
      <c r="S597" s="1" t="s">
        <v>1613</v>
      </c>
      <c r="T597" s="75">
        <v>10.9499</v>
      </c>
      <c r="U597" s="76">
        <v>22599963320.448101</v>
      </c>
      <c r="V597" s="77">
        <v>22599963320.448101</v>
      </c>
      <c r="W597" s="77">
        <v>25086539113.827499</v>
      </c>
      <c r="X597" s="76">
        <v>3.9535716771500001E-2</v>
      </c>
      <c r="Y597" s="71">
        <v>1</v>
      </c>
      <c r="Z597" s="71">
        <v>0</v>
      </c>
      <c r="AA597" s="71">
        <v>0</v>
      </c>
      <c r="AB597" s="71">
        <v>0</v>
      </c>
      <c r="AC597" s="73">
        <v>0</v>
      </c>
      <c r="AD597" s="73">
        <v>1</v>
      </c>
      <c r="AE597" s="1" t="s">
        <v>1614</v>
      </c>
      <c r="AF597" s="1" t="s">
        <v>1450</v>
      </c>
      <c r="AG597" s="1" t="s">
        <v>1619</v>
      </c>
    </row>
    <row r="598" spans="1:33">
      <c r="A598" s="70">
        <v>45169</v>
      </c>
      <c r="B598" s="70">
        <v>45169</v>
      </c>
      <c r="C598" s="71">
        <v>990100</v>
      </c>
      <c r="D598" s="1" t="s">
        <v>4384</v>
      </c>
      <c r="E598" s="71">
        <v>1757901</v>
      </c>
      <c r="G598" s="1" t="s">
        <v>4385</v>
      </c>
      <c r="H598" s="72">
        <v>4712798</v>
      </c>
      <c r="I598" s="1" t="s">
        <v>4386</v>
      </c>
      <c r="J598" s="73">
        <v>0.65</v>
      </c>
      <c r="K598" s="73">
        <v>0.65</v>
      </c>
      <c r="L598" s="73">
        <v>0.65</v>
      </c>
      <c r="M598" s="1">
        <v>1</v>
      </c>
      <c r="N598" s="1" t="s">
        <v>1042</v>
      </c>
      <c r="O598" s="1" t="s">
        <v>1455</v>
      </c>
      <c r="P598" s="1">
        <v>25102010</v>
      </c>
      <c r="Q598" s="73">
        <v>295722284</v>
      </c>
      <c r="R598" s="74">
        <v>37.335000000000001</v>
      </c>
      <c r="S598" s="1" t="s">
        <v>1456</v>
      </c>
      <c r="T598" s="75">
        <v>0.92136177270005104</v>
      </c>
      <c r="U598" s="76">
        <v>7789029966.4921198</v>
      </c>
      <c r="V598" s="77">
        <v>7789029966.4921198</v>
      </c>
      <c r="W598" s="77">
        <v>11983123025.372499</v>
      </c>
      <c r="X598" s="76">
        <v>1.36259018793E-2</v>
      </c>
      <c r="Y598" s="71">
        <v>0</v>
      </c>
      <c r="Z598" s="71">
        <v>1</v>
      </c>
      <c r="AA598" s="71">
        <v>0</v>
      </c>
      <c r="AB598" s="71">
        <v>0</v>
      </c>
      <c r="AC598" s="73">
        <v>0.65</v>
      </c>
      <c r="AD598" s="73">
        <v>0.35</v>
      </c>
      <c r="AE598" s="1" t="s">
        <v>1457</v>
      </c>
      <c r="AF598" s="1" t="s">
        <v>1450</v>
      </c>
      <c r="AG598" s="1" t="s">
        <v>1451</v>
      </c>
    </row>
    <row r="599" spans="1:33">
      <c r="A599" s="70">
        <v>45169</v>
      </c>
      <c r="B599" s="70">
        <v>45169</v>
      </c>
      <c r="C599" s="71">
        <v>990100</v>
      </c>
      <c r="D599" s="1" t="s">
        <v>4391</v>
      </c>
      <c r="E599" s="71">
        <v>1762301</v>
      </c>
      <c r="G599" s="1" t="s">
        <v>4392</v>
      </c>
      <c r="H599" s="72">
        <v>5208241</v>
      </c>
      <c r="I599" s="1" t="s">
        <v>4393</v>
      </c>
      <c r="J599" s="73">
        <v>0.5</v>
      </c>
      <c r="K599" s="73">
        <v>0.5</v>
      </c>
      <c r="L599" s="73">
        <v>0.5</v>
      </c>
      <c r="M599" s="1">
        <v>1</v>
      </c>
      <c r="N599" s="1" t="s">
        <v>1220</v>
      </c>
      <c r="O599" s="1" t="s">
        <v>1467</v>
      </c>
      <c r="P599" s="1">
        <v>20101010</v>
      </c>
      <c r="Q599" s="73">
        <v>177313072</v>
      </c>
      <c r="R599" s="74">
        <v>440.8</v>
      </c>
      <c r="S599" s="1" t="s">
        <v>2554</v>
      </c>
      <c r="T599" s="75">
        <v>10.63715</v>
      </c>
      <c r="U599" s="76">
        <v>3673897714.03054</v>
      </c>
      <c r="V599" s="77">
        <v>3673897714.03054</v>
      </c>
      <c r="W599" s="77">
        <v>7347795428.0610905</v>
      </c>
      <c r="X599" s="76">
        <v>6.4270095224999999E-3</v>
      </c>
      <c r="Y599" s="71">
        <v>0</v>
      </c>
      <c r="Z599" s="71">
        <v>1</v>
      </c>
      <c r="AA599" s="71">
        <v>0</v>
      </c>
      <c r="AB599" s="71">
        <v>0</v>
      </c>
      <c r="AC599" s="73">
        <v>0</v>
      </c>
      <c r="AD599" s="73">
        <v>1</v>
      </c>
      <c r="AE599" s="1" t="s">
        <v>2555</v>
      </c>
      <c r="AF599" s="1" t="s">
        <v>1450</v>
      </c>
      <c r="AG599" s="1" t="s">
        <v>1451</v>
      </c>
    </row>
    <row r="600" spans="1:33">
      <c r="A600" s="70">
        <v>45169</v>
      </c>
      <c r="B600" s="70">
        <v>45169</v>
      </c>
      <c r="C600" s="71">
        <v>990100</v>
      </c>
      <c r="D600" s="1" t="s">
        <v>4394</v>
      </c>
      <c r="E600" s="71">
        <v>1766601</v>
      </c>
      <c r="G600" s="1" t="s">
        <v>4395</v>
      </c>
      <c r="H600" s="72">
        <v>7698356</v>
      </c>
      <c r="I600" s="1" t="s">
        <v>4396</v>
      </c>
      <c r="J600" s="73">
        <v>0.9</v>
      </c>
      <c r="K600" s="73">
        <v>0.9</v>
      </c>
      <c r="L600" s="73">
        <v>0.9</v>
      </c>
      <c r="M600" s="1">
        <v>1</v>
      </c>
      <c r="N600" s="1" t="s">
        <v>1322</v>
      </c>
      <c r="O600" s="1" t="s">
        <v>1447</v>
      </c>
      <c r="P600" s="1">
        <v>35101010</v>
      </c>
      <c r="Q600" s="73">
        <v>254151947</v>
      </c>
      <c r="R600" s="74">
        <v>190.35</v>
      </c>
      <c r="S600" s="1" t="s">
        <v>1613</v>
      </c>
      <c r="T600" s="75">
        <v>10.9499</v>
      </c>
      <c r="U600" s="76">
        <v>3976295747.0209799</v>
      </c>
      <c r="V600" s="77">
        <v>3976295747.0209799</v>
      </c>
      <c r="W600" s="77">
        <v>4734789096.8365002</v>
      </c>
      <c r="X600" s="76">
        <v>6.9560158229000002E-3</v>
      </c>
      <c r="Y600" s="71">
        <v>0</v>
      </c>
      <c r="Z600" s="71">
        <v>1</v>
      </c>
      <c r="AA600" s="71">
        <v>0</v>
      </c>
      <c r="AB600" s="71">
        <v>0</v>
      </c>
      <c r="AC600" s="73">
        <v>0</v>
      </c>
      <c r="AD600" s="73">
        <v>1</v>
      </c>
      <c r="AE600" s="1" t="s">
        <v>1614</v>
      </c>
      <c r="AF600" s="1" t="s">
        <v>1450</v>
      </c>
      <c r="AG600" s="1" t="s">
        <v>1619</v>
      </c>
    </row>
    <row r="601" spans="1:33">
      <c r="A601" s="70">
        <v>45169</v>
      </c>
      <c r="B601" s="70">
        <v>45169</v>
      </c>
      <c r="C601" s="71">
        <v>990100</v>
      </c>
      <c r="D601" s="1" t="s">
        <v>4397</v>
      </c>
      <c r="E601" s="71">
        <v>1768401</v>
      </c>
      <c r="F601" s="1" t="s">
        <v>4398</v>
      </c>
      <c r="G601" s="1" t="s">
        <v>4399</v>
      </c>
      <c r="H601" s="72">
        <v>2378534</v>
      </c>
      <c r="I601" s="1" t="s">
        <v>4400</v>
      </c>
      <c r="J601" s="73">
        <v>1</v>
      </c>
      <c r="K601" s="73">
        <v>1</v>
      </c>
      <c r="L601" s="73">
        <v>1</v>
      </c>
      <c r="M601" s="1">
        <v>1</v>
      </c>
      <c r="N601" s="1" t="s">
        <v>1375</v>
      </c>
      <c r="O601" s="1" t="s">
        <v>1447</v>
      </c>
      <c r="P601" s="1">
        <v>35102010</v>
      </c>
      <c r="Q601" s="73">
        <v>136939227</v>
      </c>
      <c r="R601" s="74">
        <v>412.32</v>
      </c>
      <c r="S601" s="1" t="s">
        <v>1448</v>
      </c>
      <c r="T601" s="75">
        <v>1</v>
      </c>
      <c r="U601" s="76">
        <v>56462782076.639999</v>
      </c>
      <c r="V601" s="77">
        <v>56462782076.639999</v>
      </c>
      <c r="W601" s="77">
        <v>56462782076.639999</v>
      </c>
      <c r="X601" s="76">
        <v>9.8774344394399999E-2</v>
      </c>
      <c r="Y601" s="71">
        <v>1</v>
      </c>
      <c r="Z601" s="71">
        <v>0</v>
      </c>
      <c r="AA601" s="71">
        <v>0</v>
      </c>
      <c r="AB601" s="71">
        <v>0</v>
      </c>
      <c r="AC601" s="73">
        <v>0</v>
      </c>
      <c r="AD601" s="73">
        <v>1</v>
      </c>
      <c r="AE601" s="1" t="s">
        <v>1449</v>
      </c>
      <c r="AF601" s="1" t="s">
        <v>1450</v>
      </c>
      <c r="AG601" s="1" t="s">
        <v>1451</v>
      </c>
    </row>
    <row r="602" spans="1:33">
      <c r="A602" s="70">
        <v>45169</v>
      </c>
      <c r="B602" s="70">
        <v>45169</v>
      </c>
      <c r="C602" s="71">
        <v>990100</v>
      </c>
      <c r="D602" s="1" t="s">
        <v>4401</v>
      </c>
      <c r="E602" s="71">
        <v>1768601</v>
      </c>
      <c r="F602" s="1" t="s">
        <v>4402</v>
      </c>
      <c r="G602" s="1" t="s">
        <v>4403</v>
      </c>
      <c r="H602" s="72">
        <v>2654461</v>
      </c>
      <c r="I602" s="1" t="s">
        <v>4404</v>
      </c>
      <c r="J602" s="73">
        <v>1</v>
      </c>
      <c r="K602" s="73">
        <v>1</v>
      </c>
      <c r="L602" s="73">
        <v>1</v>
      </c>
      <c r="M602" s="1">
        <v>1</v>
      </c>
      <c r="N602" s="1" t="s">
        <v>1375</v>
      </c>
      <c r="O602" s="1" t="s">
        <v>1484</v>
      </c>
      <c r="P602" s="1">
        <v>40202010</v>
      </c>
      <c r="Q602" s="73">
        <v>382444881</v>
      </c>
      <c r="R602" s="74">
        <v>102.39</v>
      </c>
      <c r="S602" s="1" t="s">
        <v>1448</v>
      </c>
      <c r="T602" s="75">
        <v>1</v>
      </c>
      <c r="U602" s="76">
        <v>39158531365.589996</v>
      </c>
      <c r="V602" s="77">
        <v>39158531365.589996</v>
      </c>
      <c r="W602" s="77">
        <v>39158531365.589996</v>
      </c>
      <c r="X602" s="76">
        <v>6.8502792827900005E-2</v>
      </c>
      <c r="Y602" s="71">
        <v>1</v>
      </c>
      <c r="Z602" s="71">
        <v>0</v>
      </c>
      <c r="AA602" s="71">
        <v>0</v>
      </c>
      <c r="AB602" s="71">
        <v>0</v>
      </c>
      <c r="AC602" s="73">
        <v>1</v>
      </c>
      <c r="AD602" s="73">
        <v>0</v>
      </c>
      <c r="AE602" s="1" t="s">
        <v>1449</v>
      </c>
      <c r="AF602" s="1" t="s">
        <v>1450</v>
      </c>
      <c r="AG602" s="1" t="s">
        <v>1451</v>
      </c>
    </row>
    <row r="603" spans="1:33">
      <c r="A603" s="70">
        <v>45169</v>
      </c>
      <c r="B603" s="70">
        <v>45169</v>
      </c>
      <c r="C603" s="71">
        <v>990100</v>
      </c>
      <c r="D603" s="1" t="s">
        <v>4405</v>
      </c>
      <c r="E603" s="71">
        <v>1768801</v>
      </c>
      <c r="G603" s="1" t="s">
        <v>4406</v>
      </c>
      <c r="H603" s="72">
        <v>5962332</v>
      </c>
      <c r="I603" s="1" t="s">
        <v>4407</v>
      </c>
      <c r="J603" s="73">
        <v>0.75</v>
      </c>
      <c r="K603" s="73">
        <v>0.75</v>
      </c>
      <c r="L603" s="73">
        <v>0.75</v>
      </c>
      <c r="M603" s="1">
        <v>1</v>
      </c>
      <c r="N603" s="1" t="s">
        <v>1042</v>
      </c>
      <c r="O603" s="1" t="s">
        <v>1474</v>
      </c>
      <c r="P603" s="1">
        <v>45301020</v>
      </c>
      <c r="Q603" s="73">
        <v>911281920</v>
      </c>
      <c r="R603" s="74">
        <v>43.664999999999999</v>
      </c>
      <c r="S603" s="1" t="s">
        <v>1456</v>
      </c>
      <c r="T603" s="75">
        <v>0.92136177270005104</v>
      </c>
      <c r="U603" s="76">
        <v>32390473169.0182</v>
      </c>
      <c r="V603" s="77">
        <v>32390473169.0182</v>
      </c>
      <c r="W603" s="77">
        <v>43187297558.690903</v>
      </c>
      <c r="X603" s="76">
        <v>5.6662949189300003E-2</v>
      </c>
      <c r="Y603" s="71">
        <v>1</v>
      </c>
      <c r="Z603" s="71">
        <v>0</v>
      </c>
      <c r="AA603" s="71">
        <v>0</v>
      </c>
      <c r="AB603" s="71">
        <v>0</v>
      </c>
      <c r="AC603" s="73">
        <v>0</v>
      </c>
      <c r="AD603" s="73">
        <v>1</v>
      </c>
      <c r="AE603" s="1" t="s">
        <v>1457</v>
      </c>
      <c r="AF603" s="1" t="s">
        <v>1450</v>
      </c>
      <c r="AG603" s="1" t="s">
        <v>1451</v>
      </c>
    </row>
    <row r="604" spans="1:33">
      <c r="A604" s="70">
        <v>45169</v>
      </c>
      <c r="B604" s="70">
        <v>45169</v>
      </c>
      <c r="C604" s="71">
        <v>990100</v>
      </c>
      <c r="D604" s="1" t="s">
        <v>4415</v>
      </c>
      <c r="E604" s="71">
        <v>1785001</v>
      </c>
      <c r="G604" s="1" t="s">
        <v>4416</v>
      </c>
      <c r="H604" s="72" t="s">
        <v>4417</v>
      </c>
      <c r="I604" s="1" t="s">
        <v>4418</v>
      </c>
      <c r="J604" s="73">
        <v>0.75</v>
      </c>
      <c r="K604" s="73">
        <v>0.75</v>
      </c>
      <c r="L604" s="73">
        <v>0.75</v>
      </c>
      <c r="M604" s="1">
        <v>1</v>
      </c>
      <c r="N604" s="1" t="s">
        <v>1311</v>
      </c>
      <c r="O604" s="1" t="s">
        <v>1467</v>
      </c>
      <c r="P604" s="1">
        <v>20103010</v>
      </c>
      <c r="Q604" s="73">
        <v>292072824</v>
      </c>
      <c r="R604" s="74">
        <v>32.39</v>
      </c>
      <c r="S604" s="1" t="s">
        <v>1456</v>
      </c>
      <c r="T604" s="75">
        <v>0.92136177270005104</v>
      </c>
      <c r="U604" s="76">
        <v>7700752611.24366</v>
      </c>
      <c r="V604" s="77">
        <v>7700752611.24366</v>
      </c>
      <c r="W604" s="77">
        <v>10267670148.3249</v>
      </c>
      <c r="X604" s="76">
        <v>1.3471472048399999E-2</v>
      </c>
      <c r="Y604" s="71">
        <v>0</v>
      </c>
      <c r="Z604" s="71">
        <v>1</v>
      </c>
      <c r="AA604" s="71">
        <v>0</v>
      </c>
      <c r="AB604" s="71">
        <v>0</v>
      </c>
      <c r="AC604" s="73">
        <v>1</v>
      </c>
      <c r="AD604" s="73">
        <v>0</v>
      </c>
      <c r="AE604" s="1" t="s">
        <v>1647</v>
      </c>
      <c r="AF604" s="1" t="s">
        <v>1450</v>
      </c>
      <c r="AG604" s="1" t="s">
        <v>1451</v>
      </c>
    </row>
    <row r="605" spans="1:33">
      <c r="A605" s="70">
        <v>45169</v>
      </c>
      <c r="B605" s="70">
        <v>45169</v>
      </c>
      <c r="C605" s="71">
        <v>990100</v>
      </c>
      <c r="D605" s="1" t="s">
        <v>4419</v>
      </c>
      <c r="E605" s="71">
        <v>1786501</v>
      </c>
      <c r="G605" s="1" t="s">
        <v>4420</v>
      </c>
      <c r="H605" s="72" t="s">
        <v>4421</v>
      </c>
      <c r="I605" s="1" t="s">
        <v>4422</v>
      </c>
      <c r="J605" s="73">
        <v>1</v>
      </c>
      <c r="K605" s="73">
        <v>1</v>
      </c>
      <c r="L605" s="73">
        <v>1</v>
      </c>
      <c r="M605" s="1">
        <v>1</v>
      </c>
      <c r="N605" s="1" t="s">
        <v>1369</v>
      </c>
      <c r="O605" s="1" t="s">
        <v>1455</v>
      </c>
      <c r="P605" s="1">
        <v>25201030</v>
      </c>
      <c r="Q605" s="73">
        <v>107697311</v>
      </c>
      <c r="R605" s="74">
        <v>40.61</v>
      </c>
      <c r="S605" s="1" t="s">
        <v>1669</v>
      </c>
      <c r="T605" s="75">
        <v>0.78917255257862096</v>
      </c>
      <c r="U605" s="76">
        <v>5541991780.4025297</v>
      </c>
      <c r="V605" s="77">
        <v>5541991780.4025297</v>
      </c>
      <c r="W605" s="77">
        <v>5541991780.4025297</v>
      </c>
      <c r="X605" s="76">
        <v>9.6949988048000008E-3</v>
      </c>
      <c r="Y605" s="71">
        <v>0</v>
      </c>
      <c r="Z605" s="71">
        <v>1</v>
      </c>
      <c r="AA605" s="71">
        <v>0</v>
      </c>
      <c r="AB605" s="71">
        <v>0</v>
      </c>
      <c r="AC605" s="73">
        <v>1</v>
      </c>
      <c r="AD605" s="73">
        <v>0</v>
      </c>
      <c r="AE605" s="1" t="s">
        <v>1670</v>
      </c>
      <c r="AF605" s="1" t="s">
        <v>1450</v>
      </c>
      <c r="AG605" s="1" t="s">
        <v>1451</v>
      </c>
    </row>
    <row r="606" spans="1:33">
      <c r="A606" s="70">
        <v>45169</v>
      </c>
      <c r="B606" s="70">
        <v>45169</v>
      </c>
      <c r="C606" s="71">
        <v>990100</v>
      </c>
      <c r="D606" s="1" t="s">
        <v>4423</v>
      </c>
      <c r="E606" s="71">
        <v>1794701</v>
      </c>
      <c r="G606" s="1" t="s">
        <v>4424</v>
      </c>
      <c r="H606" s="72" t="s">
        <v>4425</v>
      </c>
      <c r="I606" s="1" t="s">
        <v>4426</v>
      </c>
      <c r="J606" s="73">
        <v>1</v>
      </c>
      <c r="K606" s="73">
        <v>1</v>
      </c>
      <c r="L606" s="73">
        <v>1</v>
      </c>
      <c r="M606" s="1">
        <v>1</v>
      </c>
      <c r="N606" s="1" t="s">
        <v>1369</v>
      </c>
      <c r="O606" s="1" t="s">
        <v>1474</v>
      </c>
      <c r="P606" s="1">
        <v>45103010</v>
      </c>
      <c r="Q606" s="73">
        <v>1024311708</v>
      </c>
      <c r="R606" s="74">
        <v>9.7100000000000009</v>
      </c>
      <c r="S606" s="1" t="s">
        <v>1669</v>
      </c>
      <c r="T606" s="75">
        <v>0.78917255257862096</v>
      </c>
      <c r="U606" s="76">
        <v>12603158399.4923</v>
      </c>
      <c r="V606" s="77">
        <v>12603158399.4923</v>
      </c>
      <c r="W606" s="77">
        <v>12603158399.4923</v>
      </c>
      <c r="X606" s="76">
        <v>2.20475977701E-2</v>
      </c>
      <c r="Y606" s="71">
        <v>0</v>
      </c>
      <c r="Z606" s="71">
        <v>1</v>
      </c>
      <c r="AA606" s="71">
        <v>0</v>
      </c>
      <c r="AB606" s="71">
        <v>0</v>
      </c>
      <c r="AC606" s="73">
        <v>0</v>
      </c>
      <c r="AD606" s="73">
        <v>1</v>
      </c>
      <c r="AE606" s="1" t="s">
        <v>1670</v>
      </c>
      <c r="AF606" s="1" t="s">
        <v>1450</v>
      </c>
      <c r="AG606" s="1" t="s">
        <v>1451</v>
      </c>
    </row>
    <row r="607" spans="1:33">
      <c r="A607" s="70">
        <v>45169</v>
      </c>
      <c r="B607" s="70">
        <v>45169</v>
      </c>
      <c r="C607" s="71">
        <v>990100</v>
      </c>
      <c r="D607" s="1" t="s">
        <v>4427</v>
      </c>
      <c r="E607" s="71">
        <v>1821601</v>
      </c>
      <c r="F607" s="1">
        <v>101137107</v>
      </c>
      <c r="G607" s="1" t="s">
        <v>4428</v>
      </c>
      <c r="H607" s="72">
        <v>2113434</v>
      </c>
      <c r="I607" s="1" t="s">
        <v>4429</v>
      </c>
      <c r="J607" s="73">
        <v>1</v>
      </c>
      <c r="K607" s="73">
        <v>1</v>
      </c>
      <c r="L607" s="73">
        <v>1</v>
      </c>
      <c r="M607" s="1">
        <v>1</v>
      </c>
      <c r="N607" s="1" t="s">
        <v>1375</v>
      </c>
      <c r="O607" s="1" t="s">
        <v>1447</v>
      </c>
      <c r="P607" s="1">
        <v>35101010</v>
      </c>
      <c r="Q607" s="73">
        <v>1437328024</v>
      </c>
      <c r="R607" s="74">
        <v>53.94</v>
      </c>
      <c r="S607" s="1" t="s">
        <v>1448</v>
      </c>
      <c r="T607" s="75">
        <v>1</v>
      </c>
      <c r="U607" s="76">
        <v>77529473614.559998</v>
      </c>
      <c r="V607" s="77">
        <v>77529473614.559998</v>
      </c>
      <c r="W607" s="77">
        <v>77529473614.559998</v>
      </c>
      <c r="X607" s="76">
        <v>0.1356278002229</v>
      </c>
      <c r="Y607" s="71">
        <v>1</v>
      </c>
      <c r="Z607" s="71">
        <v>0</v>
      </c>
      <c r="AA607" s="71">
        <v>0</v>
      </c>
      <c r="AB607" s="71">
        <v>0</v>
      </c>
      <c r="AC607" s="73">
        <v>0.35</v>
      </c>
      <c r="AD607" s="73">
        <v>0.65</v>
      </c>
      <c r="AE607" s="1" t="s">
        <v>1449</v>
      </c>
      <c r="AF607" s="1" t="s">
        <v>1450</v>
      </c>
      <c r="AG607" s="1" t="s">
        <v>1451</v>
      </c>
    </row>
    <row r="608" spans="1:33">
      <c r="A608" s="70">
        <v>45169</v>
      </c>
      <c r="B608" s="70">
        <v>45169</v>
      </c>
      <c r="C608" s="71">
        <v>990100</v>
      </c>
      <c r="D608" s="1" t="s">
        <v>4430</v>
      </c>
      <c r="E608" s="71">
        <v>1822601</v>
      </c>
      <c r="F608" s="1">
        <v>539830109</v>
      </c>
      <c r="G608" s="1" t="s">
        <v>4431</v>
      </c>
      <c r="H608" s="72">
        <v>2522096</v>
      </c>
      <c r="I608" s="1" t="s">
        <v>4432</v>
      </c>
      <c r="J608" s="73">
        <v>0.9</v>
      </c>
      <c r="K608" s="73">
        <v>0.9</v>
      </c>
      <c r="L608" s="73">
        <v>0.9</v>
      </c>
      <c r="M608" s="1">
        <v>1</v>
      </c>
      <c r="N608" s="1" t="s">
        <v>1375</v>
      </c>
      <c r="O608" s="1" t="s">
        <v>1467</v>
      </c>
      <c r="P608" s="1">
        <v>20101010</v>
      </c>
      <c r="Q608" s="73">
        <v>253252553</v>
      </c>
      <c r="R608" s="74">
        <v>448.35</v>
      </c>
      <c r="S608" s="1" t="s">
        <v>1448</v>
      </c>
      <c r="T608" s="75">
        <v>1</v>
      </c>
      <c r="U608" s="76">
        <v>102191203923.795</v>
      </c>
      <c r="V608" s="77">
        <v>102191203923.795</v>
      </c>
      <c r="W608" s="77">
        <v>113545782137.55</v>
      </c>
      <c r="X608" s="76">
        <v>0.17877031203919999</v>
      </c>
      <c r="Y608" s="71">
        <v>1</v>
      </c>
      <c r="Z608" s="71">
        <v>0</v>
      </c>
      <c r="AA608" s="71">
        <v>0</v>
      </c>
      <c r="AB608" s="71">
        <v>0</v>
      </c>
      <c r="AC608" s="73">
        <v>1</v>
      </c>
      <c r="AD608" s="73">
        <v>0</v>
      </c>
      <c r="AE608" s="1" t="s">
        <v>1449</v>
      </c>
      <c r="AF608" s="1" t="s">
        <v>1450</v>
      </c>
      <c r="AG608" s="1" t="s">
        <v>1451</v>
      </c>
    </row>
    <row r="609" spans="1:33">
      <c r="A609" s="70">
        <v>45169</v>
      </c>
      <c r="B609" s="70">
        <v>45169</v>
      </c>
      <c r="C609" s="71">
        <v>990100</v>
      </c>
      <c r="D609" s="1" t="s">
        <v>4433</v>
      </c>
      <c r="E609" s="71">
        <v>1822801</v>
      </c>
      <c r="G609" s="1" t="s">
        <v>4434</v>
      </c>
      <c r="H609" s="72" t="s">
        <v>4435</v>
      </c>
      <c r="I609" s="1" t="s">
        <v>4436</v>
      </c>
      <c r="J609" s="73">
        <v>1</v>
      </c>
      <c r="K609" s="73">
        <v>1</v>
      </c>
      <c r="L609" s="73">
        <v>1</v>
      </c>
      <c r="M609" s="1">
        <v>1</v>
      </c>
      <c r="N609" s="1" t="s">
        <v>1199</v>
      </c>
      <c r="O609" s="1" t="s">
        <v>1474</v>
      </c>
      <c r="P609" s="1">
        <v>45301010</v>
      </c>
      <c r="Q609" s="73">
        <v>403138042</v>
      </c>
      <c r="R609" s="74">
        <v>607.9</v>
      </c>
      <c r="S609" s="1" t="s">
        <v>1456</v>
      </c>
      <c r="T609" s="75">
        <v>0.92136177270005104</v>
      </c>
      <c r="U609" s="76">
        <v>265984136734.509</v>
      </c>
      <c r="V609" s="77">
        <v>265984136734.509</v>
      </c>
      <c r="W609" s="77">
        <v>265984136734.509</v>
      </c>
      <c r="X609" s="76">
        <v>0.46530489216050003</v>
      </c>
      <c r="Y609" s="71">
        <v>1</v>
      </c>
      <c r="Z609" s="71">
        <v>0</v>
      </c>
      <c r="AA609" s="71">
        <v>0</v>
      </c>
      <c r="AB609" s="71">
        <v>0</v>
      </c>
      <c r="AC609" s="73">
        <v>0</v>
      </c>
      <c r="AD609" s="73">
        <v>1</v>
      </c>
      <c r="AE609" s="1" t="s">
        <v>1485</v>
      </c>
      <c r="AF609" s="1" t="s">
        <v>1450</v>
      </c>
      <c r="AG609" s="1" t="s">
        <v>1451</v>
      </c>
    </row>
    <row r="610" spans="1:33">
      <c r="A610" s="70">
        <v>45169</v>
      </c>
      <c r="B610" s="70">
        <v>45169</v>
      </c>
      <c r="C610" s="71">
        <v>990100</v>
      </c>
      <c r="D610" s="1" t="s">
        <v>4451</v>
      </c>
      <c r="E610" s="71">
        <v>1825301</v>
      </c>
      <c r="G610" s="1" t="s">
        <v>4452</v>
      </c>
      <c r="H610" s="72">
        <v>6125639</v>
      </c>
      <c r="I610" s="1" t="s">
        <v>4453</v>
      </c>
      <c r="J610" s="73">
        <v>0.45</v>
      </c>
      <c r="K610" s="73">
        <v>0.45</v>
      </c>
      <c r="L610" s="73">
        <v>0.45</v>
      </c>
      <c r="M610" s="1">
        <v>1</v>
      </c>
      <c r="N610" s="1" t="s">
        <v>1115</v>
      </c>
      <c r="O610" s="1" t="s">
        <v>1474</v>
      </c>
      <c r="P610" s="1">
        <v>45102010</v>
      </c>
      <c r="Q610" s="73">
        <v>1402500000</v>
      </c>
      <c r="R610" s="74">
        <v>1961</v>
      </c>
      <c r="S610" s="1" t="s">
        <v>1479</v>
      </c>
      <c r="T610" s="75">
        <v>145.58500000000001</v>
      </c>
      <c r="U610" s="76">
        <v>8501123913.8647499</v>
      </c>
      <c r="V610" s="77">
        <v>8501123913.8647499</v>
      </c>
      <c r="W610" s="77">
        <v>18891386475.255001</v>
      </c>
      <c r="X610" s="76">
        <v>1.4871618264699999E-2</v>
      </c>
      <c r="Y610" s="71">
        <v>1</v>
      </c>
      <c r="Z610" s="71">
        <v>0</v>
      </c>
      <c r="AA610" s="71">
        <v>0</v>
      </c>
      <c r="AB610" s="71">
        <v>0</v>
      </c>
      <c r="AC610" s="73">
        <v>0</v>
      </c>
      <c r="AD610" s="73">
        <v>1</v>
      </c>
      <c r="AE610" s="1" t="s">
        <v>1480</v>
      </c>
      <c r="AF610" s="1" t="s">
        <v>1450</v>
      </c>
      <c r="AG610" s="1" t="s">
        <v>1451</v>
      </c>
    </row>
    <row r="611" spans="1:33">
      <c r="A611" s="70">
        <v>45169</v>
      </c>
      <c r="B611" s="70">
        <v>45169</v>
      </c>
      <c r="C611" s="71">
        <v>990100</v>
      </c>
      <c r="D611" s="1" t="s">
        <v>4457</v>
      </c>
      <c r="E611" s="71">
        <v>1828601</v>
      </c>
      <c r="F611" s="1">
        <v>237194105</v>
      </c>
      <c r="G611" s="1" t="s">
        <v>4458</v>
      </c>
      <c r="H611" s="72">
        <v>2289874</v>
      </c>
      <c r="I611" s="1" t="s">
        <v>4459</v>
      </c>
      <c r="J611" s="73">
        <v>1</v>
      </c>
      <c r="K611" s="73">
        <v>1</v>
      </c>
      <c r="L611" s="73">
        <v>1</v>
      </c>
      <c r="M611" s="1">
        <v>1</v>
      </c>
      <c r="N611" s="1" t="s">
        <v>1375</v>
      </c>
      <c r="O611" s="1" t="s">
        <v>1455</v>
      </c>
      <c r="P611" s="1">
        <v>25301040</v>
      </c>
      <c r="Q611" s="73">
        <v>120929455</v>
      </c>
      <c r="R611" s="74">
        <v>155.51</v>
      </c>
      <c r="S611" s="1" t="s">
        <v>1448</v>
      </c>
      <c r="T611" s="75">
        <v>1</v>
      </c>
      <c r="U611" s="76">
        <v>18805739547.049999</v>
      </c>
      <c r="V611" s="77">
        <v>18805739547.049999</v>
      </c>
      <c r="W611" s="77">
        <v>18805739547.049999</v>
      </c>
      <c r="X611" s="76">
        <v>3.2898212349700001E-2</v>
      </c>
      <c r="Y611" s="71">
        <v>0</v>
      </c>
      <c r="Z611" s="71">
        <v>1</v>
      </c>
      <c r="AA611" s="71">
        <v>0</v>
      </c>
      <c r="AB611" s="71">
        <v>0</v>
      </c>
      <c r="AC611" s="73">
        <v>1</v>
      </c>
      <c r="AD611" s="73">
        <v>0</v>
      </c>
      <c r="AE611" s="1" t="s">
        <v>1449</v>
      </c>
      <c r="AF611" s="1" t="s">
        <v>1450</v>
      </c>
      <c r="AG611" s="1" t="s">
        <v>1451</v>
      </c>
    </row>
    <row r="612" spans="1:33">
      <c r="A612" s="70">
        <v>45169</v>
      </c>
      <c r="B612" s="70">
        <v>45169</v>
      </c>
      <c r="C612" s="71">
        <v>990100</v>
      </c>
      <c r="D612" s="1" t="s">
        <v>4460</v>
      </c>
      <c r="E612" s="71">
        <v>1829201</v>
      </c>
      <c r="G612" s="1" t="s">
        <v>4461</v>
      </c>
      <c r="H612" s="72">
        <v>4846523</v>
      </c>
      <c r="I612" s="1" t="s">
        <v>4462</v>
      </c>
      <c r="J612" s="73">
        <v>0.75</v>
      </c>
      <c r="K612" s="73">
        <v>0.75</v>
      </c>
      <c r="L612" s="73">
        <v>0.75</v>
      </c>
      <c r="M612" s="1">
        <v>1</v>
      </c>
      <c r="N612" s="1" t="s">
        <v>1322</v>
      </c>
      <c r="O612" s="1" t="s">
        <v>1484</v>
      </c>
      <c r="P612" s="1">
        <v>40101010</v>
      </c>
      <c r="Q612" s="73">
        <v>1132005722</v>
      </c>
      <c r="R612" s="74">
        <v>194.15</v>
      </c>
      <c r="S612" s="1" t="s">
        <v>1613</v>
      </c>
      <c r="T612" s="75">
        <v>10.9499</v>
      </c>
      <c r="U612" s="76">
        <v>15053487538.217199</v>
      </c>
      <c r="V612" s="77">
        <v>15053487538.217199</v>
      </c>
      <c r="W612" s="77">
        <v>20071316717.623001</v>
      </c>
      <c r="X612" s="76">
        <v>2.63341321088E-2</v>
      </c>
      <c r="Y612" s="71">
        <v>1</v>
      </c>
      <c r="Z612" s="71">
        <v>0</v>
      </c>
      <c r="AA612" s="71">
        <v>0</v>
      </c>
      <c r="AB612" s="71">
        <v>0</v>
      </c>
      <c r="AC612" s="73">
        <v>1</v>
      </c>
      <c r="AD612" s="73">
        <v>0</v>
      </c>
      <c r="AE612" s="1" t="s">
        <v>1614</v>
      </c>
      <c r="AF612" s="1" t="s">
        <v>1450</v>
      </c>
      <c r="AG612" s="1" t="s">
        <v>1451</v>
      </c>
    </row>
    <row r="613" spans="1:33">
      <c r="A613" s="70">
        <v>45169</v>
      </c>
      <c r="B613" s="70">
        <v>45169</v>
      </c>
      <c r="C613" s="71">
        <v>990100</v>
      </c>
      <c r="D613" s="1" t="s">
        <v>4481</v>
      </c>
      <c r="E613" s="71">
        <v>1835101</v>
      </c>
      <c r="G613" s="1" t="s">
        <v>4482</v>
      </c>
      <c r="H613" s="72">
        <v>7113990</v>
      </c>
      <c r="I613" s="1" t="s">
        <v>4483</v>
      </c>
      <c r="J613" s="73">
        <v>0.65</v>
      </c>
      <c r="K613" s="73">
        <v>0.65</v>
      </c>
      <c r="L613" s="73">
        <v>0.65</v>
      </c>
      <c r="M613" s="1">
        <v>1</v>
      </c>
      <c r="N613" s="1" t="s">
        <v>1324</v>
      </c>
      <c r="O613" s="1" t="s">
        <v>1462</v>
      </c>
      <c r="P613" s="1">
        <v>15101050</v>
      </c>
      <c r="Q613" s="73">
        <v>331939199</v>
      </c>
      <c r="R613" s="74">
        <v>14.74</v>
      </c>
      <c r="S613" s="1" t="s">
        <v>1468</v>
      </c>
      <c r="T613" s="75">
        <v>0.88324999999999998</v>
      </c>
      <c r="U613" s="76">
        <v>3600690026.1749201</v>
      </c>
      <c r="V613" s="77">
        <v>3600690026.1749201</v>
      </c>
      <c r="W613" s="77">
        <v>5539523117.1921902</v>
      </c>
      <c r="X613" s="76">
        <v>6.2989421283E-3</v>
      </c>
      <c r="Y613" s="71">
        <v>0</v>
      </c>
      <c r="Z613" s="71">
        <v>1</v>
      </c>
      <c r="AA613" s="71">
        <v>0</v>
      </c>
      <c r="AB613" s="71">
        <v>0</v>
      </c>
      <c r="AC613" s="73">
        <v>1</v>
      </c>
      <c r="AD613" s="73">
        <v>0</v>
      </c>
      <c r="AE613" s="1" t="s">
        <v>1469</v>
      </c>
      <c r="AF613" s="1" t="s">
        <v>1470</v>
      </c>
      <c r="AG613" s="1" t="s">
        <v>1451</v>
      </c>
    </row>
    <row r="614" spans="1:33">
      <c r="A614" s="70">
        <v>45169</v>
      </c>
      <c r="B614" s="70">
        <v>45169</v>
      </c>
      <c r="C614" s="71">
        <v>990100</v>
      </c>
      <c r="D614" s="1" t="s">
        <v>4487</v>
      </c>
      <c r="E614" s="71">
        <v>1840001</v>
      </c>
      <c r="G614" s="1" t="s">
        <v>4488</v>
      </c>
      <c r="H614" s="72">
        <v>6710347</v>
      </c>
      <c r="I614" s="1" t="s">
        <v>4489</v>
      </c>
      <c r="J614" s="73">
        <v>1</v>
      </c>
      <c r="K614" s="73">
        <v>0.49</v>
      </c>
      <c r="L614" s="73">
        <v>0.49</v>
      </c>
      <c r="M614" s="1">
        <v>1</v>
      </c>
      <c r="N614" s="1" t="s">
        <v>908</v>
      </c>
      <c r="O614" s="1" t="s">
        <v>1467</v>
      </c>
      <c r="P614" s="1">
        <v>20302010</v>
      </c>
      <c r="Q614" s="73">
        <v>1816856173</v>
      </c>
      <c r="R614" s="74">
        <v>5.91</v>
      </c>
      <c r="S614" s="1" t="s">
        <v>1578</v>
      </c>
      <c r="T614" s="75">
        <v>1.54404385084536</v>
      </c>
      <c r="U614" s="76">
        <v>3407567594.9941902</v>
      </c>
      <c r="V614" s="77">
        <v>3407567594.9941902</v>
      </c>
      <c r="W614" s="77">
        <v>6954219581.6207895</v>
      </c>
      <c r="X614" s="76">
        <v>5.9610993789999999E-3</v>
      </c>
      <c r="Y614" s="71">
        <v>0</v>
      </c>
      <c r="Z614" s="71">
        <v>1</v>
      </c>
      <c r="AA614" s="71">
        <v>0</v>
      </c>
      <c r="AB614" s="71">
        <v>0</v>
      </c>
      <c r="AC614" s="73">
        <v>0</v>
      </c>
      <c r="AD614" s="73">
        <v>1</v>
      </c>
      <c r="AE614" s="1" t="s">
        <v>1579</v>
      </c>
      <c r="AF614" s="1" t="s">
        <v>1450</v>
      </c>
      <c r="AG614" s="1" t="s">
        <v>1451</v>
      </c>
    </row>
    <row r="615" spans="1:33">
      <c r="A615" s="70">
        <v>45169</v>
      </c>
      <c r="B615" s="70">
        <v>45169</v>
      </c>
      <c r="C615" s="71">
        <v>990100</v>
      </c>
      <c r="D615" s="1" t="s">
        <v>4503</v>
      </c>
      <c r="E615" s="71">
        <v>1848101</v>
      </c>
      <c r="G615" s="1" t="s">
        <v>4504</v>
      </c>
      <c r="H615" s="72">
        <v>4943402</v>
      </c>
      <c r="I615" s="1" t="s">
        <v>4505</v>
      </c>
      <c r="J615" s="73">
        <v>0.65</v>
      </c>
      <c r="K615" s="73">
        <v>0.65</v>
      </c>
      <c r="L615" s="73">
        <v>0.65</v>
      </c>
      <c r="M615" s="1">
        <v>1</v>
      </c>
      <c r="N615" s="1" t="s">
        <v>910</v>
      </c>
      <c r="O615" s="1" t="s">
        <v>1462</v>
      </c>
      <c r="P615" s="1">
        <v>15104050</v>
      </c>
      <c r="Q615" s="73">
        <v>178549163</v>
      </c>
      <c r="R615" s="74">
        <v>26.98</v>
      </c>
      <c r="S615" s="1" t="s">
        <v>1456</v>
      </c>
      <c r="T615" s="75">
        <v>0.92136177270005104</v>
      </c>
      <c r="U615" s="76">
        <v>3398466014.4461699</v>
      </c>
      <c r="V615" s="77">
        <v>3398466014.4461699</v>
      </c>
      <c r="W615" s="77">
        <v>5228409252.9941101</v>
      </c>
      <c r="X615" s="76">
        <v>5.9451773393999997E-3</v>
      </c>
      <c r="Y615" s="71">
        <v>0</v>
      </c>
      <c r="Z615" s="71">
        <v>1</v>
      </c>
      <c r="AA615" s="71">
        <v>0</v>
      </c>
      <c r="AB615" s="71">
        <v>0</v>
      </c>
      <c r="AC615" s="73">
        <v>1</v>
      </c>
      <c r="AD615" s="73">
        <v>0</v>
      </c>
      <c r="AE615" s="1" t="s">
        <v>2601</v>
      </c>
      <c r="AF615" s="1" t="s">
        <v>1450</v>
      </c>
      <c r="AG615" s="1" t="s">
        <v>1451</v>
      </c>
    </row>
    <row r="616" spans="1:33">
      <c r="A616" s="70">
        <v>45169</v>
      </c>
      <c r="B616" s="70">
        <v>45169</v>
      </c>
      <c r="C616" s="71">
        <v>990100</v>
      </c>
      <c r="D616" s="1" t="s">
        <v>4510</v>
      </c>
      <c r="E616" s="71">
        <v>1849901</v>
      </c>
      <c r="G616" s="1" t="s">
        <v>4511</v>
      </c>
      <c r="H616" s="72">
        <v>4741844</v>
      </c>
      <c r="I616" s="1" t="s">
        <v>4512</v>
      </c>
      <c r="J616" s="73">
        <v>1</v>
      </c>
      <c r="K616" s="73">
        <v>1</v>
      </c>
      <c r="L616" s="73">
        <v>1</v>
      </c>
      <c r="M616" s="1">
        <v>1</v>
      </c>
      <c r="N616" s="1" t="s">
        <v>1058</v>
      </c>
      <c r="O616" s="1" t="s">
        <v>1447</v>
      </c>
      <c r="P616" s="1">
        <v>35202010</v>
      </c>
      <c r="Q616" s="73">
        <v>129242252</v>
      </c>
      <c r="R616" s="74">
        <v>166</v>
      </c>
      <c r="S616" s="1" t="s">
        <v>1456</v>
      </c>
      <c r="T616" s="75">
        <v>0.92136177270005104</v>
      </c>
      <c r="U616" s="76">
        <v>23285330982.561199</v>
      </c>
      <c r="V616" s="77">
        <v>23285330982.561199</v>
      </c>
      <c r="W616" s="77">
        <v>78333104201.291794</v>
      </c>
      <c r="X616" s="76">
        <v>4.07346789729E-2</v>
      </c>
      <c r="Y616" s="71">
        <v>1</v>
      </c>
      <c r="Z616" s="71">
        <v>0</v>
      </c>
      <c r="AA616" s="71">
        <v>0</v>
      </c>
      <c r="AB616" s="71">
        <v>0</v>
      </c>
      <c r="AC616" s="73">
        <v>0</v>
      </c>
      <c r="AD616" s="73">
        <v>1</v>
      </c>
      <c r="AE616" s="1" t="s">
        <v>1523</v>
      </c>
      <c r="AF616" s="1" t="s">
        <v>1524</v>
      </c>
      <c r="AG616" s="1" t="s">
        <v>1451</v>
      </c>
    </row>
    <row r="617" spans="1:33">
      <c r="A617" s="70">
        <v>45169</v>
      </c>
      <c r="B617" s="70">
        <v>45169</v>
      </c>
      <c r="C617" s="71">
        <v>990100</v>
      </c>
      <c r="D617" s="1" t="s">
        <v>4517</v>
      </c>
      <c r="E617" s="71">
        <v>1853801</v>
      </c>
      <c r="G617" s="1" t="s">
        <v>4518</v>
      </c>
      <c r="H617" s="72">
        <v>4031976</v>
      </c>
      <c r="I617" s="1" t="s">
        <v>4519</v>
      </c>
      <c r="J617" s="73">
        <v>0.9</v>
      </c>
      <c r="K617" s="73">
        <v>0.9</v>
      </c>
      <c r="L617" s="73">
        <v>0.9</v>
      </c>
      <c r="M617" s="1">
        <v>1</v>
      </c>
      <c r="N617" s="1" t="s">
        <v>1058</v>
      </c>
      <c r="O617" s="1" t="s">
        <v>1455</v>
      </c>
      <c r="P617" s="1">
        <v>25203010</v>
      </c>
      <c r="Q617" s="73">
        <v>180000000</v>
      </c>
      <c r="R617" s="74">
        <v>184.42</v>
      </c>
      <c r="S617" s="1" t="s">
        <v>1456</v>
      </c>
      <c r="T617" s="75">
        <v>0.92136177270005104</v>
      </c>
      <c r="U617" s="76">
        <v>32425960014</v>
      </c>
      <c r="V617" s="77">
        <v>32425960014</v>
      </c>
      <c r="W617" s="77">
        <v>36028844460</v>
      </c>
      <c r="X617" s="76">
        <v>5.6725028841000003E-2</v>
      </c>
      <c r="Y617" s="71">
        <v>1</v>
      </c>
      <c r="Z617" s="71">
        <v>0</v>
      </c>
      <c r="AA617" s="71">
        <v>0</v>
      </c>
      <c r="AB617" s="71">
        <v>0</v>
      </c>
      <c r="AC617" s="73">
        <v>0</v>
      </c>
      <c r="AD617" s="73">
        <v>1</v>
      </c>
      <c r="AE617" s="1" t="s">
        <v>1523</v>
      </c>
      <c r="AF617" s="1" t="s">
        <v>1470</v>
      </c>
      <c r="AG617" s="1" t="s">
        <v>1451</v>
      </c>
    </row>
    <row r="618" spans="1:33">
      <c r="A618" s="70">
        <v>45169</v>
      </c>
      <c r="B618" s="70">
        <v>45169</v>
      </c>
      <c r="C618" s="71">
        <v>990100</v>
      </c>
      <c r="D618" s="1" t="s">
        <v>4520</v>
      </c>
      <c r="E618" s="71">
        <v>1853901</v>
      </c>
      <c r="F618" s="1">
        <v>136375102</v>
      </c>
      <c r="G618" s="1" t="s">
        <v>4521</v>
      </c>
      <c r="H618" s="72">
        <v>2180632</v>
      </c>
      <c r="I618" s="1" t="s">
        <v>4522</v>
      </c>
      <c r="J618" s="73">
        <v>0.85</v>
      </c>
      <c r="K618" s="73">
        <v>0.85</v>
      </c>
      <c r="L618" s="73">
        <v>0.85</v>
      </c>
      <c r="M618" s="1">
        <v>1</v>
      </c>
      <c r="N618" s="1" t="s">
        <v>963</v>
      </c>
      <c r="O618" s="1" t="s">
        <v>1467</v>
      </c>
      <c r="P618" s="1">
        <v>20304010</v>
      </c>
      <c r="Q618" s="73">
        <v>668500000</v>
      </c>
      <c r="R618" s="74">
        <v>152.19999999999999</v>
      </c>
      <c r="S618" s="1" t="s">
        <v>1493</v>
      </c>
      <c r="T618" s="75">
        <v>1.3529500000000001</v>
      </c>
      <c r="U618" s="76">
        <v>63922425071.1408</v>
      </c>
      <c r="V618" s="77">
        <v>63922425071.1408</v>
      </c>
      <c r="W618" s="77">
        <v>75202853024.871597</v>
      </c>
      <c r="X618" s="76">
        <v>0.11182402631049999</v>
      </c>
      <c r="Y618" s="71">
        <v>1</v>
      </c>
      <c r="Z618" s="71">
        <v>0</v>
      </c>
      <c r="AA618" s="71">
        <v>0</v>
      </c>
      <c r="AB618" s="71">
        <v>0</v>
      </c>
      <c r="AC618" s="73">
        <v>0</v>
      </c>
      <c r="AD618" s="73">
        <v>1</v>
      </c>
      <c r="AE618" s="1" t="s">
        <v>1494</v>
      </c>
      <c r="AF618" s="1" t="s">
        <v>1450</v>
      </c>
      <c r="AG618" s="1" t="s">
        <v>1451</v>
      </c>
    </row>
    <row r="619" spans="1:33">
      <c r="A619" s="70">
        <v>45169</v>
      </c>
      <c r="B619" s="70">
        <v>45169</v>
      </c>
      <c r="C619" s="71">
        <v>990100</v>
      </c>
      <c r="D619" s="1" t="s">
        <v>4523</v>
      </c>
      <c r="E619" s="71">
        <v>1854301</v>
      </c>
      <c r="F619" s="1">
        <v>518439104</v>
      </c>
      <c r="G619" s="1" t="s">
        <v>4524</v>
      </c>
      <c r="H619" s="72">
        <v>2320524</v>
      </c>
      <c r="I619" s="1" t="s">
        <v>4525</v>
      </c>
      <c r="J619" s="73">
        <v>1</v>
      </c>
      <c r="K619" s="73">
        <v>1</v>
      </c>
      <c r="L619" s="73">
        <v>1</v>
      </c>
      <c r="M619" s="1">
        <v>1</v>
      </c>
      <c r="N619" s="1" t="s">
        <v>1375</v>
      </c>
      <c r="O619" s="1" t="s">
        <v>1499</v>
      </c>
      <c r="P619" s="1">
        <v>30302010</v>
      </c>
      <c r="Q619" s="73">
        <v>231678169</v>
      </c>
      <c r="R619" s="74">
        <v>160.53</v>
      </c>
      <c r="S619" s="1" t="s">
        <v>1448</v>
      </c>
      <c r="T619" s="75">
        <v>1</v>
      </c>
      <c r="U619" s="76">
        <v>37191296469.57</v>
      </c>
      <c r="V619" s="77">
        <v>37191296469.57</v>
      </c>
      <c r="W619" s="77">
        <v>57344558384.940002</v>
      </c>
      <c r="X619" s="76">
        <v>6.5061369469399999E-2</v>
      </c>
      <c r="Y619" s="71">
        <v>1</v>
      </c>
      <c r="Z619" s="71">
        <v>0</v>
      </c>
      <c r="AA619" s="71">
        <v>0</v>
      </c>
      <c r="AB619" s="71">
        <v>0</v>
      </c>
      <c r="AC619" s="73">
        <v>0</v>
      </c>
      <c r="AD619" s="73">
        <v>1</v>
      </c>
      <c r="AE619" s="1" t="s">
        <v>1449</v>
      </c>
      <c r="AF619" s="1" t="s">
        <v>1450</v>
      </c>
      <c r="AG619" s="1" t="s">
        <v>1585</v>
      </c>
    </row>
    <row r="620" spans="1:33">
      <c r="A620" s="70">
        <v>45169</v>
      </c>
      <c r="B620" s="70">
        <v>45169</v>
      </c>
      <c r="C620" s="71">
        <v>990100</v>
      </c>
      <c r="D620" s="1" t="s">
        <v>4530</v>
      </c>
      <c r="E620" s="71">
        <v>1854901</v>
      </c>
      <c r="G620" s="1" t="s">
        <v>4531</v>
      </c>
      <c r="H620" s="72">
        <v>7145056</v>
      </c>
      <c r="I620" s="1" t="s">
        <v>4532</v>
      </c>
      <c r="J620" s="73">
        <v>0.65</v>
      </c>
      <c r="K620" s="73">
        <v>0.65</v>
      </c>
      <c r="L620" s="73">
        <v>0.65</v>
      </c>
      <c r="M620" s="1">
        <v>1</v>
      </c>
      <c r="N620" s="1" t="s">
        <v>1111</v>
      </c>
      <c r="O620" s="1" t="s">
        <v>1541</v>
      </c>
      <c r="P620" s="1">
        <v>10102010</v>
      </c>
      <c r="Q620" s="73">
        <v>3571487977</v>
      </c>
      <c r="R620" s="74">
        <v>14.284000000000001</v>
      </c>
      <c r="S620" s="1" t="s">
        <v>1456</v>
      </c>
      <c r="T620" s="75">
        <v>0.92136177270005104</v>
      </c>
      <c r="U620" s="76">
        <v>35990029382.355797</v>
      </c>
      <c r="V620" s="77">
        <v>35990029382.355797</v>
      </c>
      <c r="W620" s="77">
        <v>55369275972.855003</v>
      </c>
      <c r="X620" s="76">
        <v>6.2959907858399999E-2</v>
      </c>
      <c r="Y620" s="71">
        <v>1</v>
      </c>
      <c r="Z620" s="71">
        <v>0</v>
      </c>
      <c r="AA620" s="71">
        <v>0</v>
      </c>
      <c r="AB620" s="71">
        <v>0</v>
      </c>
      <c r="AC620" s="73">
        <v>1</v>
      </c>
      <c r="AD620" s="73">
        <v>0</v>
      </c>
      <c r="AE620" s="1" t="s">
        <v>1607</v>
      </c>
      <c r="AF620" s="1" t="s">
        <v>1608</v>
      </c>
      <c r="AG620" s="1" t="s">
        <v>1451</v>
      </c>
    </row>
    <row r="621" spans="1:33">
      <c r="A621" s="70">
        <v>45169</v>
      </c>
      <c r="B621" s="70">
        <v>45169</v>
      </c>
      <c r="C621" s="71">
        <v>990100</v>
      </c>
      <c r="D621" s="1" t="s">
        <v>4533</v>
      </c>
      <c r="E621" s="71">
        <v>1856001</v>
      </c>
      <c r="G621" s="1" t="s">
        <v>4534</v>
      </c>
      <c r="H621" s="72" t="s">
        <v>4535</v>
      </c>
      <c r="I621" s="1" t="s">
        <v>4536</v>
      </c>
      <c r="J621" s="73">
        <v>1</v>
      </c>
      <c r="K621" s="73">
        <v>1</v>
      </c>
      <c r="L621" s="73">
        <v>1</v>
      </c>
      <c r="M621" s="1">
        <v>1</v>
      </c>
      <c r="N621" s="1" t="s">
        <v>1369</v>
      </c>
      <c r="O621" s="1" t="s">
        <v>1548</v>
      </c>
      <c r="P621" s="1">
        <v>55103010</v>
      </c>
      <c r="Q621" s="73">
        <v>3677379763</v>
      </c>
      <c r="R621" s="74">
        <v>9.9019999999999992</v>
      </c>
      <c r="S621" s="1" t="s">
        <v>1669</v>
      </c>
      <c r="T621" s="75">
        <v>0.78917255257862096</v>
      </c>
      <c r="U621" s="76">
        <v>46141258073.719299</v>
      </c>
      <c r="V621" s="77">
        <v>46141258073.719299</v>
      </c>
      <c r="W621" s="77">
        <v>46141258073.719299</v>
      </c>
      <c r="X621" s="76">
        <v>8.0718171300500005E-2</v>
      </c>
      <c r="Y621" s="71">
        <v>1</v>
      </c>
      <c r="Z621" s="71">
        <v>0</v>
      </c>
      <c r="AA621" s="71">
        <v>0</v>
      </c>
      <c r="AB621" s="71">
        <v>0</v>
      </c>
      <c r="AC621" s="73">
        <v>1</v>
      </c>
      <c r="AD621" s="73">
        <v>0</v>
      </c>
      <c r="AE621" s="1" t="s">
        <v>1670</v>
      </c>
      <c r="AF621" s="1" t="s">
        <v>1450</v>
      </c>
      <c r="AG621" s="1" t="s">
        <v>1451</v>
      </c>
    </row>
    <row r="622" spans="1:33">
      <c r="A622" s="70">
        <v>45169</v>
      </c>
      <c r="B622" s="70">
        <v>45169</v>
      </c>
      <c r="C622" s="71">
        <v>990100</v>
      </c>
      <c r="D622" s="1" t="s">
        <v>4537</v>
      </c>
      <c r="E622" s="71">
        <v>1856601</v>
      </c>
      <c r="F622" s="1">
        <v>416515104</v>
      </c>
      <c r="G622" s="1" t="s">
        <v>4538</v>
      </c>
      <c r="H622" s="72">
        <v>2476193</v>
      </c>
      <c r="I622" s="1" t="s">
        <v>4539</v>
      </c>
      <c r="J622" s="73">
        <v>1</v>
      </c>
      <c r="K622" s="73">
        <v>1</v>
      </c>
      <c r="L622" s="73">
        <v>1</v>
      </c>
      <c r="M622" s="1">
        <v>1</v>
      </c>
      <c r="N622" s="1" t="s">
        <v>1375</v>
      </c>
      <c r="O622" s="1" t="s">
        <v>1484</v>
      </c>
      <c r="P622" s="1">
        <v>40301030</v>
      </c>
      <c r="Q622" s="73">
        <v>312393287</v>
      </c>
      <c r="R622" s="74">
        <v>71.819999999999993</v>
      </c>
      <c r="S622" s="1" t="s">
        <v>1448</v>
      </c>
      <c r="T622" s="75">
        <v>1</v>
      </c>
      <c r="U622" s="76">
        <v>22436085872.34</v>
      </c>
      <c r="V622" s="77">
        <v>22436085872.34</v>
      </c>
      <c r="W622" s="77">
        <v>22436085872.34</v>
      </c>
      <c r="X622" s="76">
        <v>3.9249034342799999E-2</v>
      </c>
      <c r="Y622" s="71">
        <v>0</v>
      </c>
      <c r="Z622" s="71">
        <v>1</v>
      </c>
      <c r="AA622" s="71">
        <v>0</v>
      </c>
      <c r="AB622" s="71">
        <v>0</v>
      </c>
      <c r="AC622" s="73">
        <v>1</v>
      </c>
      <c r="AD622" s="73">
        <v>0</v>
      </c>
      <c r="AE622" s="1" t="s">
        <v>1449</v>
      </c>
      <c r="AF622" s="1" t="s">
        <v>1450</v>
      </c>
      <c r="AG622" s="1" t="s">
        <v>1451</v>
      </c>
    </row>
    <row r="623" spans="1:33">
      <c r="A623" s="70">
        <v>45169</v>
      </c>
      <c r="B623" s="70">
        <v>45169</v>
      </c>
      <c r="C623" s="71">
        <v>990100</v>
      </c>
      <c r="D623" s="1" t="s">
        <v>4540</v>
      </c>
      <c r="E623" s="71">
        <v>1857001</v>
      </c>
      <c r="G623" s="1" t="s">
        <v>4541</v>
      </c>
      <c r="H623" s="72">
        <v>870612</v>
      </c>
      <c r="I623" s="1" t="s">
        <v>4542</v>
      </c>
      <c r="J623" s="73">
        <v>1</v>
      </c>
      <c r="K623" s="73">
        <v>1</v>
      </c>
      <c r="L623" s="73">
        <v>1</v>
      </c>
      <c r="M623" s="1">
        <v>1</v>
      </c>
      <c r="N623" s="1" t="s">
        <v>1369</v>
      </c>
      <c r="O623" s="1" t="s">
        <v>1484</v>
      </c>
      <c r="P623" s="1">
        <v>40101010</v>
      </c>
      <c r="Q623" s="73">
        <v>66260394923</v>
      </c>
      <c r="R623" s="74">
        <v>0.42354999999999998</v>
      </c>
      <c r="S623" s="1" t="s">
        <v>1669</v>
      </c>
      <c r="T623" s="75">
        <v>0.78917255257862096</v>
      </c>
      <c r="U623" s="76">
        <v>35562045560.170097</v>
      </c>
      <c r="V623" s="77">
        <v>35562045560.170097</v>
      </c>
      <c r="W623" s="77">
        <v>35562045560.170097</v>
      </c>
      <c r="X623" s="76">
        <v>6.2211205440799999E-2</v>
      </c>
      <c r="Y623" s="71">
        <v>1</v>
      </c>
      <c r="Z623" s="71">
        <v>0</v>
      </c>
      <c r="AA623" s="71">
        <v>0</v>
      </c>
      <c r="AB623" s="71">
        <v>0</v>
      </c>
      <c r="AC623" s="73">
        <v>1</v>
      </c>
      <c r="AD623" s="73">
        <v>0</v>
      </c>
      <c r="AE623" s="1" t="s">
        <v>1670</v>
      </c>
      <c r="AF623" s="1" t="s">
        <v>1450</v>
      </c>
      <c r="AG623" s="1" t="s">
        <v>1451</v>
      </c>
    </row>
    <row r="624" spans="1:33">
      <c r="A624" s="70">
        <v>45169</v>
      </c>
      <c r="B624" s="70">
        <v>45169</v>
      </c>
      <c r="C624" s="71">
        <v>990100</v>
      </c>
      <c r="D624" s="1" t="s">
        <v>4566</v>
      </c>
      <c r="E624" s="71">
        <v>1866801</v>
      </c>
      <c r="F624" s="1">
        <v>254687106</v>
      </c>
      <c r="G624" s="1" t="s">
        <v>4567</v>
      </c>
      <c r="H624" s="72">
        <v>2270726</v>
      </c>
      <c r="I624" s="1" t="s">
        <v>4568</v>
      </c>
      <c r="J624" s="73">
        <v>1</v>
      </c>
      <c r="K624" s="73">
        <v>1</v>
      </c>
      <c r="L624" s="73">
        <v>1</v>
      </c>
      <c r="M624" s="1">
        <v>1</v>
      </c>
      <c r="N624" s="1" t="s">
        <v>1375</v>
      </c>
      <c r="O624" s="1" t="s">
        <v>1692</v>
      </c>
      <c r="P624" s="1">
        <v>50202010</v>
      </c>
      <c r="Q624" s="73">
        <v>1826807227</v>
      </c>
      <c r="R624" s="74">
        <v>83.68</v>
      </c>
      <c r="S624" s="1" t="s">
        <v>1448</v>
      </c>
      <c r="T624" s="75">
        <v>1</v>
      </c>
      <c r="U624" s="76">
        <v>152867228755.35999</v>
      </c>
      <c r="V624" s="77">
        <v>152867228755.35999</v>
      </c>
      <c r="W624" s="77">
        <v>152867228755.35999</v>
      </c>
      <c r="X624" s="76">
        <v>0.26742147206279998</v>
      </c>
      <c r="Y624" s="71">
        <v>1</v>
      </c>
      <c r="Z624" s="71">
        <v>0</v>
      </c>
      <c r="AA624" s="71">
        <v>0</v>
      </c>
      <c r="AB624" s="71">
        <v>0</v>
      </c>
      <c r="AC624" s="73">
        <v>0</v>
      </c>
      <c r="AD624" s="73">
        <v>1</v>
      </c>
      <c r="AE624" s="1" t="s">
        <v>1449</v>
      </c>
      <c r="AF624" s="1" t="s">
        <v>1450</v>
      </c>
      <c r="AG624" s="1" t="s">
        <v>1451</v>
      </c>
    </row>
    <row r="625" spans="1:33">
      <c r="A625" s="70">
        <v>45169</v>
      </c>
      <c r="B625" s="70">
        <v>45169</v>
      </c>
      <c r="C625" s="71">
        <v>990100</v>
      </c>
      <c r="D625" s="1" t="s">
        <v>4589</v>
      </c>
      <c r="E625" s="71">
        <v>1875001</v>
      </c>
      <c r="G625" s="1" t="s">
        <v>4590</v>
      </c>
      <c r="H625" s="72">
        <v>5228658</v>
      </c>
      <c r="I625" s="1" t="s">
        <v>4591</v>
      </c>
      <c r="J625" s="73">
        <v>0.6</v>
      </c>
      <c r="K625" s="73">
        <v>0.6</v>
      </c>
      <c r="L625" s="73">
        <v>0.6</v>
      </c>
      <c r="M625" s="1">
        <v>1</v>
      </c>
      <c r="N625" s="1" t="s">
        <v>1199</v>
      </c>
      <c r="O625" s="1" t="s">
        <v>1467</v>
      </c>
      <c r="P625" s="1">
        <v>20202010</v>
      </c>
      <c r="Q625" s="73">
        <v>183959312</v>
      </c>
      <c r="R625" s="74">
        <v>54.18</v>
      </c>
      <c r="S625" s="1" t="s">
        <v>1456</v>
      </c>
      <c r="T625" s="75">
        <v>0.92136177270005104</v>
      </c>
      <c r="U625" s="76">
        <v>6490555058.4882298</v>
      </c>
      <c r="V625" s="77">
        <v>6490555058.4882298</v>
      </c>
      <c r="W625" s="77">
        <v>10817591764.1471</v>
      </c>
      <c r="X625" s="76">
        <v>1.1354387741399999E-2</v>
      </c>
      <c r="Y625" s="71">
        <v>0</v>
      </c>
      <c r="Z625" s="71">
        <v>1</v>
      </c>
      <c r="AA625" s="71">
        <v>0</v>
      </c>
      <c r="AB625" s="71">
        <v>0</v>
      </c>
      <c r="AC625" s="73">
        <v>1</v>
      </c>
      <c r="AD625" s="73">
        <v>0</v>
      </c>
      <c r="AE625" s="1" t="s">
        <v>1485</v>
      </c>
      <c r="AF625" s="1" t="s">
        <v>1450</v>
      </c>
      <c r="AG625" s="1" t="s">
        <v>1451</v>
      </c>
    </row>
    <row r="626" spans="1:33">
      <c r="A626" s="70">
        <v>45169</v>
      </c>
      <c r="B626" s="70">
        <v>45169</v>
      </c>
      <c r="C626" s="71">
        <v>990100</v>
      </c>
      <c r="D626" s="1" t="s">
        <v>4595</v>
      </c>
      <c r="E626" s="71">
        <v>1889102</v>
      </c>
      <c r="G626" s="1" t="s">
        <v>4596</v>
      </c>
      <c r="H626" s="72">
        <v>5051252</v>
      </c>
      <c r="I626" s="1" t="s">
        <v>4597</v>
      </c>
      <c r="J626" s="73">
        <v>1</v>
      </c>
      <c r="K626" s="73">
        <v>1</v>
      </c>
      <c r="L626" s="73">
        <v>1</v>
      </c>
      <c r="M626" s="1">
        <v>1</v>
      </c>
      <c r="N626" s="1" t="s">
        <v>1040</v>
      </c>
      <c r="O626" s="1" t="s">
        <v>1462</v>
      </c>
      <c r="P626" s="1">
        <v>15105020</v>
      </c>
      <c r="Q626" s="73">
        <v>533735699</v>
      </c>
      <c r="R626" s="74">
        <v>31.62</v>
      </c>
      <c r="S626" s="1" t="s">
        <v>1456</v>
      </c>
      <c r="T626" s="75">
        <v>0.92136177270005104</v>
      </c>
      <c r="U626" s="76">
        <v>18317151093.563099</v>
      </c>
      <c r="V626" s="77">
        <v>18317151093.563099</v>
      </c>
      <c r="W626" s="77">
        <v>18317151093.563099</v>
      </c>
      <c r="X626" s="76">
        <v>3.2043489957400001E-2</v>
      </c>
      <c r="Y626" s="71">
        <v>0</v>
      </c>
      <c r="Z626" s="71">
        <v>1</v>
      </c>
      <c r="AA626" s="71">
        <v>0</v>
      </c>
      <c r="AB626" s="71">
        <v>0</v>
      </c>
      <c r="AC626" s="73">
        <v>1</v>
      </c>
      <c r="AD626" s="73">
        <v>0</v>
      </c>
      <c r="AE626" s="1" t="s">
        <v>2280</v>
      </c>
      <c r="AF626" s="1" t="s">
        <v>1450</v>
      </c>
      <c r="AG626" s="1" t="s">
        <v>1451</v>
      </c>
    </row>
    <row r="627" spans="1:33">
      <c r="A627" s="70">
        <v>45169</v>
      </c>
      <c r="B627" s="70">
        <v>45169</v>
      </c>
      <c r="C627" s="71">
        <v>990100</v>
      </c>
      <c r="D627" s="1" t="s">
        <v>4598</v>
      </c>
      <c r="E627" s="71">
        <v>1889203</v>
      </c>
      <c r="G627" s="1" t="s">
        <v>4599</v>
      </c>
      <c r="H627" s="72">
        <v>5072673</v>
      </c>
      <c r="I627" s="1" t="s">
        <v>4600</v>
      </c>
      <c r="J627" s="73">
        <v>0.95</v>
      </c>
      <c r="K627" s="73">
        <v>0.95</v>
      </c>
      <c r="L627" s="73">
        <v>0.95</v>
      </c>
      <c r="M627" s="1">
        <v>1</v>
      </c>
      <c r="N627" s="1" t="s">
        <v>1040</v>
      </c>
      <c r="O627" s="1" t="s">
        <v>1462</v>
      </c>
      <c r="P627" s="1">
        <v>15105020</v>
      </c>
      <c r="Q627" s="73">
        <v>612384934</v>
      </c>
      <c r="R627" s="74">
        <v>11.755000000000001</v>
      </c>
      <c r="S627" s="1" t="s">
        <v>1456</v>
      </c>
      <c r="T627" s="75">
        <v>0.92136177270005104</v>
      </c>
      <c r="U627" s="76">
        <v>7422334914.2984505</v>
      </c>
      <c r="V627" s="77">
        <v>7422334914.2984505</v>
      </c>
      <c r="W627" s="77">
        <v>10184815383.506201</v>
      </c>
      <c r="X627" s="76">
        <v>1.29844162486E-2</v>
      </c>
      <c r="Y627" s="71">
        <v>0</v>
      </c>
      <c r="Z627" s="71">
        <v>1</v>
      </c>
      <c r="AA627" s="71">
        <v>0</v>
      </c>
      <c r="AB627" s="71">
        <v>0</v>
      </c>
      <c r="AC627" s="73">
        <v>1</v>
      </c>
      <c r="AD627" s="73">
        <v>0</v>
      </c>
      <c r="AE627" s="1" t="s">
        <v>2280</v>
      </c>
      <c r="AF627" s="1" t="s">
        <v>1450</v>
      </c>
      <c r="AG627" s="1" t="s">
        <v>4601</v>
      </c>
    </row>
    <row r="628" spans="1:33">
      <c r="A628" s="70">
        <v>45169</v>
      </c>
      <c r="B628" s="70">
        <v>45169</v>
      </c>
      <c r="C628" s="71">
        <v>990100</v>
      </c>
      <c r="D628" s="1" t="s">
        <v>4602</v>
      </c>
      <c r="E628" s="71">
        <v>1890401</v>
      </c>
      <c r="G628" s="1" t="s">
        <v>4603</v>
      </c>
      <c r="H628" s="72" t="s">
        <v>4604</v>
      </c>
      <c r="I628" s="1" t="s">
        <v>4605</v>
      </c>
      <c r="J628" s="73">
        <v>0.8</v>
      </c>
      <c r="K628" s="73">
        <v>0.8</v>
      </c>
      <c r="L628" s="73">
        <v>0.8</v>
      </c>
      <c r="M628" s="1">
        <v>1</v>
      </c>
      <c r="N628" s="1" t="s">
        <v>1322</v>
      </c>
      <c r="O628" s="1" t="s">
        <v>1692</v>
      </c>
      <c r="P628" s="1">
        <v>50102010</v>
      </c>
      <c r="Q628" s="73">
        <v>667789434</v>
      </c>
      <c r="R628" s="74">
        <v>77.34</v>
      </c>
      <c r="S628" s="1" t="s">
        <v>1613</v>
      </c>
      <c r="T628" s="75">
        <v>10.9499</v>
      </c>
      <c r="U628" s="76">
        <v>3773319195.6500101</v>
      </c>
      <c r="V628" s="77">
        <v>3773319195.6500101</v>
      </c>
      <c r="W628" s="77">
        <v>4903658592.8602104</v>
      </c>
      <c r="X628" s="76">
        <v>6.6009345630999999E-3</v>
      </c>
      <c r="Y628" s="71">
        <v>0</v>
      </c>
      <c r="Z628" s="71">
        <v>1</v>
      </c>
      <c r="AA628" s="71">
        <v>0</v>
      </c>
      <c r="AB628" s="71">
        <v>0</v>
      </c>
      <c r="AC628" s="73">
        <v>1</v>
      </c>
      <c r="AD628" s="73">
        <v>0</v>
      </c>
      <c r="AE628" s="1" t="s">
        <v>1614</v>
      </c>
      <c r="AF628" s="1" t="s">
        <v>1450</v>
      </c>
      <c r="AG628" s="1" t="s">
        <v>1619</v>
      </c>
    </row>
    <row r="629" spans="1:33">
      <c r="A629" s="70">
        <v>45169</v>
      </c>
      <c r="B629" s="70">
        <v>45169</v>
      </c>
      <c r="C629" s="71">
        <v>990100</v>
      </c>
      <c r="D629" s="1" t="s">
        <v>4610</v>
      </c>
      <c r="E629" s="71">
        <v>1900101</v>
      </c>
      <c r="F629" s="1">
        <v>771049103</v>
      </c>
      <c r="G629" s="1" t="s">
        <v>4611</v>
      </c>
      <c r="H629" s="72" t="s">
        <v>4612</v>
      </c>
      <c r="I629" s="1" t="s">
        <v>4613</v>
      </c>
      <c r="J629" s="73">
        <v>0.75</v>
      </c>
      <c r="K629" s="73">
        <v>0.75</v>
      </c>
      <c r="L629" s="73">
        <v>0.75</v>
      </c>
      <c r="M629" s="1">
        <v>1</v>
      </c>
      <c r="N629" s="1" t="s">
        <v>1375</v>
      </c>
      <c r="O629" s="1" t="s">
        <v>1692</v>
      </c>
      <c r="P629" s="1">
        <v>50202020</v>
      </c>
      <c r="Q629" s="73">
        <v>560355916</v>
      </c>
      <c r="R629" s="74">
        <v>28.29</v>
      </c>
      <c r="S629" s="1" t="s">
        <v>1448</v>
      </c>
      <c r="T629" s="75">
        <v>1</v>
      </c>
      <c r="U629" s="76">
        <v>11889351647.73</v>
      </c>
      <c r="V629" s="77">
        <v>11889351647.73</v>
      </c>
      <c r="W629" s="77">
        <v>17304801137.220001</v>
      </c>
      <c r="X629" s="76">
        <v>2.0798885054700001E-2</v>
      </c>
      <c r="Y629" s="71">
        <v>0</v>
      </c>
      <c r="Z629" s="71">
        <v>1</v>
      </c>
      <c r="AA629" s="71">
        <v>0</v>
      </c>
      <c r="AB629" s="71">
        <v>0</v>
      </c>
      <c r="AC629" s="73">
        <v>0</v>
      </c>
      <c r="AD629" s="73">
        <v>1</v>
      </c>
      <c r="AE629" s="1" t="s">
        <v>1449</v>
      </c>
      <c r="AF629" s="1" t="s">
        <v>1450</v>
      </c>
      <c r="AG629" s="1" t="s">
        <v>1585</v>
      </c>
    </row>
    <row r="630" spans="1:33">
      <c r="A630" s="70">
        <v>45169</v>
      </c>
      <c r="B630" s="70">
        <v>45169</v>
      </c>
      <c r="C630" s="71">
        <v>990100</v>
      </c>
      <c r="D630" s="1" t="s">
        <v>4618</v>
      </c>
      <c r="E630" s="71">
        <v>1901601</v>
      </c>
      <c r="G630" s="1" t="s">
        <v>4619</v>
      </c>
      <c r="H630" s="72" t="s">
        <v>4620</v>
      </c>
      <c r="I630" s="1" t="s">
        <v>4621</v>
      </c>
      <c r="J630" s="73">
        <v>0.5</v>
      </c>
      <c r="K630" s="73">
        <v>0.5</v>
      </c>
      <c r="L630" s="73">
        <v>0.5</v>
      </c>
      <c r="M630" s="1">
        <v>1</v>
      </c>
      <c r="N630" s="1" t="s">
        <v>1042</v>
      </c>
      <c r="O630" s="1" t="s">
        <v>1474</v>
      </c>
      <c r="P630" s="1">
        <v>45103010</v>
      </c>
      <c r="Q630" s="73">
        <v>1335275553</v>
      </c>
      <c r="R630" s="74">
        <v>36.61</v>
      </c>
      <c r="S630" s="1" t="s">
        <v>1456</v>
      </c>
      <c r="T630" s="75">
        <v>0.92136177270005104</v>
      </c>
      <c r="U630" s="76">
        <v>26528362389.1157</v>
      </c>
      <c r="V630" s="77">
        <v>26528362389.1157</v>
      </c>
      <c r="W630" s="77">
        <v>53056724778.2314</v>
      </c>
      <c r="X630" s="76">
        <v>4.6407943542099997E-2</v>
      </c>
      <c r="Y630" s="71">
        <v>1</v>
      </c>
      <c r="Z630" s="71">
        <v>0</v>
      </c>
      <c r="AA630" s="71">
        <v>0</v>
      </c>
      <c r="AB630" s="71">
        <v>0</v>
      </c>
      <c r="AC630" s="73">
        <v>0</v>
      </c>
      <c r="AD630" s="73">
        <v>1</v>
      </c>
      <c r="AE630" s="1" t="s">
        <v>1457</v>
      </c>
      <c r="AF630" s="1" t="s">
        <v>1450</v>
      </c>
      <c r="AG630" s="1" t="s">
        <v>1451</v>
      </c>
    </row>
    <row r="631" spans="1:33">
      <c r="A631" s="70">
        <v>45169</v>
      </c>
      <c r="B631" s="70">
        <v>45169</v>
      </c>
      <c r="C631" s="71">
        <v>990100</v>
      </c>
      <c r="D631" s="1" t="s">
        <v>4622</v>
      </c>
      <c r="E631" s="71">
        <v>1902001</v>
      </c>
      <c r="G631" s="1" t="s">
        <v>4623</v>
      </c>
      <c r="H631" s="72" t="s">
        <v>4624</v>
      </c>
      <c r="I631" s="1" t="s">
        <v>4625</v>
      </c>
      <c r="J631" s="73">
        <v>0.7</v>
      </c>
      <c r="K631" s="73">
        <v>0.7</v>
      </c>
      <c r="L631" s="73">
        <v>0.7</v>
      </c>
      <c r="M631" s="1">
        <v>1</v>
      </c>
      <c r="N631" s="1" t="s">
        <v>1324</v>
      </c>
      <c r="O631" s="1" t="s">
        <v>1484</v>
      </c>
      <c r="P631" s="1">
        <v>40301030</v>
      </c>
      <c r="Q631" s="73">
        <v>53025685</v>
      </c>
      <c r="R631" s="74">
        <v>134.6</v>
      </c>
      <c r="S631" s="1" t="s">
        <v>1468</v>
      </c>
      <c r="T631" s="75">
        <v>0.88324999999999998</v>
      </c>
      <c r="U631" s="76">
        <v>5656473298.2734203</v>
      </c>
      <c r="V631" s="77">
        <v>5656473298.2734203</v>
      </c>
      <c r="W631" s="77">
        <v>8080676140.3906002</v>
      </c>
      <c r="X631" s="76">
        <v>9.8952694335999996E-3</v>
      </c>
      <c r="Y631" s="71">
        <v>0</v>
      </c>
      <c r="Z631" s="71">
        <v>1</v>
      </c>
      <c r="AA631" s="71">
        <v>0</v>
      </c>
      <c r="AB631" s="71">
        <v>0</v>
      </c>
      <c r="AC631" s="73">
        <v>1</v>
      </c>
      <c r="AD631" s="73">
        <v>0</v>
      </c>
      <c r="AE631" s="1" t="s">
        <v>1469</v>
      </c>
      <c r="AF631" s="1" t="s">
        <v>1470</v>
      </c>
      <c r="AG631" s="1" t="s">
        <v>1451</v>
      </c>
    </row>
    <row r="632" spans="1:33">
      <c r="A632" s="70">
        <v>45169</v>
      </c>
      <c r="B632" s="70">
        <v>45169</v>
      </c>
      <c r="C632" s="71">
        <v>990100</v>
      </c>
      <c r="D632" s="1" t="s">
        <v>4626</v>
      </c>
      <c r="E632" s="71">
        <v>1905401</v>
      </c>
      <c r="G632" s="1" t="s">
        <v>4627</v>
      </c>
      <c r="H632" s="72" t="s">
        <v>4628</v>
      </c>
      <c r="I632" s="1" t="s">
        <v>4629</v>
      </c>
      <c r="J632" s="73">
        <v>0.25</v>
      </c>
      <c r="K632" s="73">
        <v>0.25</v>
      </c>
      <c r="L632" s="73">
        <v>0.25</v>
      </c>
      <c r="M632" s="1">
        <v>1</v>
      </c>
      <c r="N632" s="1" t="s">
        <v>1091</v>
      </c>
      <c r="O632" s="1" t="s">
        <v>1548</v>
      </c>
      <c r="P632" s="1">
        <v>55101010</v>
      </c>
      <c r="Q632" s="73">
        <v>2519610945</v>
      </c>
      <c r="R632" s="74">
        <v>39.700000000000003</v>
      </c>
      <c r="S632" s="1" t="s">
        <v>1565</v>
      </c>
      <c r="T632" s="75">
        <v>7.8417500000000002</v>
      </c>
      <c r="U632" s="76">
        <v>3188974225.02949</v>
      </c>
      <c r="V632" s="77">
        <v>3188974225.02949</v>
      </c>
      <c r="W632" s="77">
        <v>12755896900.118</v>
      </c>
      <c r="X632" s="76">
        <v>5.5786985122000003E-3</v>
      </c>
      <c r="Y632" s="71">
        <v>0</v>
      </c>
      <c r="Z632" s="71">
        <v>1</v>
      </c>
      <c r="AA632" s="71">
        <v>0</v>
      </c>
      <c r="AB632" s="71">
        <v>0</v>
      </c>
      <c r="AC632" s="73">
        <v>1</v>
      </c>
      <c r="AD632" s="73">
        <v>0</v>
      </c>
      <c r="AE632" s="1" t="s">
        <v>1566</v>
      </c>
      <c r="AF632" s="1" t="s">
        <v>1450</v>
      </c>
      <c r="AG632" s="1" t="s">
        <v>1451</v>
      </c>
    </row>
    <row r="633" spans="1:33">
      <c r="A633" s="70">
        <v>45169</v>
      </c>
      <c r="B633" s="70">
        <v>45169</v>
      </c>
      <c r="C633" s="71">
        <v>990100</v>
      </c>
      <c r="D633" s="1" t="s">
        <v>4630</v>
      </c>
      <c r="E633" s="71">
        <v>1905601</v>
      </c>
      <c r="G633" s="1" t="s">
        <v>4631</v>
      </c>
      <c r="H633" s="72">
        <v>6253983</v>
      </c>
      <c r="I633" s="1" t="s">
        <v>4632</v>
      </c>
      <c r="J633" s="73">
        <v>0.9</v>
      </c>
      <c r="K633" s="73">
        <v>0.9</v>
      </c>
      <c r="L633" s="73">
        <v>0.9</v>
      </c>
      <c r="M633" s="1">
        <v>1</v>
      </c>
      <c r="N633" s="1" t="s">
        <v>908</v>
      </c>
      <c r="O633" s="1" t="s">
        <v>1455</v>
      </c>
      <c r="P633" s="1">
        <v>25301010</v>
      </c>
      <c r="Q633" s="73">
        <v>655761726</v>
      </c>
      <c r="R633" s="74">
        <v>40.9</v>
      </c>
      <c r="S633" s="1" t="s">
        <v>1578</v>
      </c>
      <c r="T633" s="75">
        <v>1.54404385084536</v>
      </c>
      <c r="U633" s="76">
        <v>15633357252.674</v>
      </c>
      <c r="V633" s="77">
        <v>15633357252.674</v>
      </c>
      <c r="W633" s="77">
        <v>17370396947.415501</v>
      </c>
      <c r="X633" s="76">
        <v>2.7348539277100001E-2</v>
      </c>
      <c r="Y633" s="71">
        <v>1</v>
      </c>
      <c r="Z633" s="71">
        <v>0</v>
      </c>
      <c r="AA633" s="71">
        <v>0</v>
      </c>
      <c r="AB633" s="71">
        <v>0</v>
      </c>
      <c r="AC633" s="73">
        <v>0</v>
      </c>
      <c r="AD633" s="73">
        <v>1</v>
      </c>
      <c r="AE633" s="1" t="s">
        <v>1579</v>
      </c>
      <c r="AF633" s="1" t="s">
        <v>1450</v>
      </c>
      <c r="AG633" s="1" t="s">
        <v>1451</v>
      </c>
    </row>
    <row r="634" spans="1:33">
      <c r="A634" s="70">
        <v>45169</v>
      </c>
      <c r="B634" s="70">
        <v>45169</v>
      </c>
      <c r="C634" s="71">
        <v>990100</v>
      </c>
      <c r="D634" s="1" t="s">
        <v>4651</v>
      </c>
      <c r="E634" s="71">
        <v>1922401</v>
      </c>
      <c r="G634" s="1" t="s">
        <v>4652</v>
      </c>
      <c r="H634" s="72">
        <v>6595179</v>
      </c>
      <c r="I634" s="1" t="s">
        <v>4653</v>
      </c>
      <c r="J634" s="73">
        <v>1</v>
      </c>
      <c r="K634" s="73">
        <v>1</v>
      </c>
      <c r="L634" s="73">
        <v>1</v>
      </c>
      <c r="M634" s="1">
        <v>1</v>
      </c>
      <c r="N634" s="1" t="s">
        <v>1115</v>
      </c>
      <c r="O634" s="1" t="s">
        <v>1467</v>
      </c>
      <c r="P634" s="1">
        <v>20106020</v>
      </c>
      <c r="Q634" s="73">
        <v>284669397</v>
      </c>
      <c r="R634" s="74">
        <v>2543.5</v>
      </c>
      <c r="S634" s="1" t="s">
        <v>1479</v>
      </c>
      <c r="T634" s="75">
        <v>145.58500000000001</v>
      </c>
      <c r="U634" s="76">
        <v>4973428658.6495895</v>
      </c>
      <c r="V634" s="77">
        <v>4973428658.6495895</v>
      </c>
      <c r="W634" s="77">
        <v>4973428658.6495895</v>
      </c>
      <c r="X634" s="76">
        <v>8.7003710600999998E-3</v>
      </c>
      <c r="Y634" s="71">
        <v>0</v>
      </c>
      <c r="Z634" s="71">
        <v>1</v>
      </c>
      <c r="AA634" s="71">
        <v>0</v>
      </c>
      <c r="AB634" s="71">
        <v>0</v>
      </c>
      <c r="AC634" s="73">
        <v>0</v>
      </c>
      <c r="AD634" s="73">
        <v>1</v>
      </c>
      <c r="AE634" s="1" t="s">
        <v>1480</v>
      </c>
      <c r="AF634" s="1" t="s">
        <v>1450</v>
      </c>
      <c r="AG634" s="1" t="s">
        <v>1451</v>
      </c>
    </row>
    <row r="635" spans="1:33">
      <c r="A635" s="70">
        <v>45169</v>
      </c>
      <c r="B635" s="70">
        <v>45169</v>
      </c>
      <c r="C635" s="71">
        <v>990100</v>
      </c>
      <c r="D635" s="1" t="s">
        <v>4654</v>
      </c>
      <c r="E635" s="71">
        <v>1936201</v>
      </c>
      <c r="G635" s="1" t="s">
        <v>4655</v>
      </c>
      <c r="H635" s="72" t="s">
        <v>4656</v>
      </c>
      <c r="I635" s="1" t="s">
        <v>4657</v>
      </c>
      <c r="J635" s="73">
        <v>0.95</v>
      </c>
      <c r="K635" s="73">
        <v>0.95</v>
      </c>
      <c r="L635" s="73">
        <v>0.95</v>
      </c>
      <c r="M635" s="1">
        <v>1</v>
      </c>
      <c r="N635" s="1" t="s">
        <v>908</v>
      </c>
      <c r="O635" s="1" t="s">
        <v>1484</v>
      </c>
      <c r="P635" s="1">
        <v>40203030</v>
      </c>
      <c r="Q635" s="73">
        <v>386476754</v>
      </c>
      <c r="R635" s="74">
        <v>177.53</v>
      </c>
      <c r="S635" s="1" t="s">
        <v>1578</v>
      </c>
      <c r="T635" s="75">
        <v>1.54404385084536</v>
      </c>
      <c r="U635" s="76">
        <v>42214252655.488098</v>
      </c>
      <c r="V635" s="77">
        <v>42214252655.488098</v>
      </c>
      <c r="W635" s="77">
        <v>44436055426.829597</v>
      </c>
      <c r="X635" s="76">
        <v>7.3848382541299995E-2</v>
      </c>
      <c r="Y635" s="71">
        <v>1</v>
      </c>
      <c r="Z635" s="71">
        <v>0</v>
      </c>
      <c r="AA635" s="71">
        <v>0</v>
      </c>
      <c r="AB635" s="71">
        <v>0</v>
      </c>
      <c r="AC635" s="73">
        <v>1</v>
      </c>
      <c r="AD635" s="73">
        <v>0</v>
      </c>
      <c r="AE635" s="1" t="s">
        <v>1579</v>
      </c>
      <c r="AF635" s="1" t="s">
        <v>1450</v>
      </c>
      <c r="AG635" s="1" t="s">
        <v>1451</v>
      </c>
    </row>
    <row r="636" spans="1:33">
      <c r="A636" s="70">
        <v>45169</v>
      </c>
      <c r="B636" s="70">
        <v>45169</v>
      </c>
      <c r="C636" s="71">
        <v>990100</v>
      </c>
      <c r="D636" s="1" t="s">
        <v>4658</v>
      </c>
      <c r="E636" s="71">
        <v>1940901</v>
      </c>
      <c r="G636" s="1" t="s">
        <v>4659</v>
      </c>
      <c r="H636" s="72">
        <v>6957995</v>
      </c>
      <c r="I636" s="1" t="s">
        <v>4660</v>
      </c>
      <c r="J636" s="73">
        <v>0.9</v>
      </c>
      <c r="K636" s="73">
        <v>0.9</v>
      </c>
      <c r="L636" s="73">
        <v>0.9</v>
      </c>
      <c r="M636" s="1">
        <v>1</v>
      </c>
      <c r="N636" s="1" t="s">
        <v>1115</v>
      </c>
      <c r="O636" s="1" t="s">
        <v>1467</v>
      </c>
      <c r="P636" s="1">
        <v>20304010</v>
      </c>
      <c r="Q636" s="73">
        <v>244001600</v>
      </c>
      <c r="R636" s="74">
        <v>6304</v>
      </c>
      <c r="S636" s="1" t="s">
        <v>1479</v>
      </c>
      <c r="T636" s="75">
        <v>145.58500000000001</v>
      </c>
      <c r="U636" s="76">
        <v>9508998026.9945393</v>
      </c>
      <c r="V636" s="77">
        <v>9508998026.9945393</v>
      </c>
      <c r="W636" s="77">
        <v>10565553363.327299</v>
      </c>
      <c r="X636" s="76">
        <v>1.6634763846499999E-2</v>
      </c>
      <c r="Y636" s="71">
        <v>0</v>
      </c>
      <c r="Z636" s="71">
        <v>1</v>
      </c>
      <c r="AA636" s="71">
        <v>0</v>
      </c>
      <c r="AB636" s="71">
        <v>0</v>
      </c>
      <c r="AC636" s="73">
        <v>1</v>
      </c>
      <c r="AD636" s="73">
        <v>0</v>
      </c>
      <c r="AE636" s="1" t="s">
        <v>1480</v>
      </c>
      <c r="AF636" s="1" t="s">
        <v>1450</v>
      </c>
      <c r="AG636" s="1" t="s">
        <v>1451</v>
      </c>
    </row>
    <row r="637" spans="1:33">
      <c r="A637" s="70">
        <v>45169</v>
      </c>
      <c r="B637" s="70">
        <v>45169</v>
      </c>
      <c r="C637" s="71">
        <v>990100</v>
      </c>
      <c r="D637" s="1" t="s">
        <v>4661</v>
      </c>
      <c r="E637" s="71">
        <v>1951001</v>
      </c>
      <c r="F637" s="1">
        <v>165167735</v>
      </c>
      <c r="G637" s="1" t="s">
        <v>4662</v>
      </c>
      <c r="H637" s="72" t="s">
        <v>4663</v>
      </c>
      <c r="I637" s="1" t="s">
        <v>4664</v>
      </c>
      <c r="J637" s="73">
        <v>0.85</v>
      </c>
      <c r="K637" s="73">
        <v>0.85</v>
      </c>
      <c r="L637" s="73">
        <v>0.85</v>
      </c>
      <c r="M637" s="1">
        <v>1</v>
      </c>
      <c r="N637" s="1" t="s">
        <v>1375</v>
      </c>
      <c r="O637" s="1" t="s">
        <v>1541</v>
      </c>
      <c r="P637" s="1">
        <v>10102020</v>
      </c>
      <c r="Q637" s="73">
        <v>134719821</v>
      </c>
      <c r="R637" s="74">
        <v>88.21</v>
      </c>
      <c r="S637" s="1" t="s">
        <v>1448</v>
      </c>
      <c r="T637" s="75">
        <v>1</v>
      </c>
      <c r="U637" s="76">
        <v>10101090098.848499</v>
      </c>
      <c r="V637" s="77">
        <v>10101090098.848499</v>
      </c>
      <c r="W637" s="77">
        <v>11883635410.41</v>
      </c>
      <c r="X637" s="76">
        <v>1.7670552450400001E-2</v>
      </c>
      <c r="Y637" s="71">
        <v>0</v>
      </c>
      <c r="Z637" s="71">
        <v>1</v>
      </c>
      <c r="AA637" s="71">
        <v>0</v>
      </c>
      <c r="AB637" s="71">
        <v>0</v>
      </c>
      <c r="AC637" s="73">
        <v>1</v>
      </c>
      <c r="AD637" s="73">
        <v>0</v>
      </c>
      <c r="AE637" s="1" t="s">
        <v>1475</v>
      </c>
      <c r="AF637" s="1" t="s">
        <v>1450</v>
      </c>
      <c r="AG637" s="1" t="s">
        <v>1451</v>
      </c>
    </row>
    <row r="638" spans="1:33">
      <c r="A638" s="70">
        <v>45169</v>
      </c>
      <c r="B638" s="70">
        <v>45169</v>
      </c>
      <c r="C638" s="71">
        <v>990100</v>
      </c>
      <c r="D638" s="1" t="s">
        <v>4669</v>
      </c>
      <c r="E638" s="71">
        <v>1973401</v>
      </c>
      <c r="F638" s="1" t="s">
        <v>4670</v>
      </c>
      <c r="G638" s="1" t="s">
        <v>4671</v>
      </c>
      <c r="H638" s="72" t="s">
        <v>4672</v>
      </c>
      <c r="I638" s="1" t="s">
        <v>4673</v>
      </c>
      <c r="J638" s="73">
        <v>0.9</v>
      </c>
      <c r="K638" s="73">
        <v>0.9</v>
      </c>
      <c r="L638" s="73">
        <v>0.9</v>
      </c>
      <c r="M638" s="1">
        <v>1</v>
      </c>
      <c r="N638" s="1" t="s">
        <v>1375</v>
      </c>
      <c r="O638" s="1" t="s">
        <v>1484</v>
      </c>
      <c r="P638" s="1">
        <v>40203040</v>
      </c>
      <c r="Q638" s="73">
        <v>183582191</v>
      </c>
      <c r="R638" s="74">
        <v>79.599999999999994</v>
      </c>
      <c r="S638" s="1" t="s">
        <v>1448</v>
      </c>
      <c r="T638" s="75">
        <v>1</v>
      </c>
      <c r="U638" s="76">
        <v>13151828163.24</v>
      </c>
      <c r="V638" s="77">
        <v>13151828163.24</v>
      </c>
      <c r="W638" s="77">
        <v>18443188102.799999</v>
      </c>
      <c r="X638" s="76">
        <v>2.3007424654500001E-2</v>
      </c>
      <c r="Y638" s="71">
        <v>0</v>
      </c>
      <c r="Z638" s="71">
        <v>1</v>
      </c>
      <c r="AA638" s="71">
        <v>0</v>
      </c>
      <c r="AB638" s="71">
        <v>0</v>
      </c>
      <c r="AC638" s="73">
        <v>0</v>
      </c>
      <c r="AD638" s="73">
        <v>1</v>
      </c>
      <c r="AE638" s="1" t="s">
        <v>1475</v>
      </c>
      <c r="AF638" s="1" t="s">
        <v>1450</v>
      </c>
      <c r="AG638" s="1" t="s">
        <v>1585</v>
      </c>
    </row>
    <row r="639" spans="1:33">
      <c r="A639" s="70">
        <v>45169</v>
      </c>
      <c r="B639" s="70">
        <v>45169</v>
      </c>
      <c r="C639" s="71">
        <v>990100</v>
      </c>
      <c r="D639" s="1" t="s">
        <v>4674</v>
      </c>
      <c r="E639" s="71">
        <v>1975001</v>
      </c>
      <c r="F639" s="1" t="s">
        <v>4675</v>
      </c>
      <c r="G639" s="1" t="s">
        <v>4676</v>
      </c>
      <c r="H639" s="72" t="s">
        <v>4677</v>
      </c>
      <c r="I639" s="1" t="s">
        <v>4678</v>
      </c>
      <c r="J639" s="73">
        <v>0.75</v>
      </c>
      <c r="K639" s="73">
        <v>0.75</v>
      </c>
      <c r="L639" s="73">
        <v>0.75</v>
      </c>
      <c r="M639" s="1">
        <v>1</v>
      </c>
      <c r="N639" s="1" t="s">
        <v>1375</v>
      </c>
      <c r="O639" s="1" t="s">
        <v>1474</v>
      </c>
      <c r="P639" s="1">
        <v>45103020</v>
      </c>
      <c r="Q639" s="73">
        <v>474970039</v>
      </c>
      <c r="R639" s="74">
        <v>15.81</v>
      </c>
      <c r="S639" s="1" t="s">
        <v>1448</v>
      </c>
      <c r="T639" s="75">
        <v>1</v>
      </c>
      <c r="U639" s="76">
        <v>5631957237.4425001</v>
      </c>
      <c r="V639" s="77">
        <v>5631957237.4425001</v>
      </c>
      <c r="W639" s="77">
        <v>8812854262.4699993</v>
      </c>
      <c r="X639" s="76">
        <v>9.8523817517999993E-3</v>
      </c>
      <c r="Y639" s="71">
        <v>0</v>
      </c>
      <c r="Z639" s="71">
        <v>1</v>
      </c>
      <c r="AA639" s="71">
        <v>0</v>
      </c>
      <c r="AB639" s="71">
        <v>0</v>
      </c>
      <c r="AC639" s="73">
        <v>0</v>
      </c>
      <c r="AD639" s="73">
        <v>1</v>
      </c>
      <c r="AE639" s="1" t="s">
        <v>1449</v>
      </c>
      <c r="AF639" s="1" t="s">
        <v>1450</v>
      </c>
      <c r="AG639" s="1" t="s">
        <v>1585</v>
      </c>
    </row>
    <row r="640" spans="1:33">
      <c r="A640" s="70">
        <v>45169</v>
      </c>
      <c r="B640" s="70">
        <v>45169</v>
      </c>
      <c r="C640" s="71">
        <v>990100</v>
      </c>
      <c r="D640" s="1" t="s">
        <v>4691</v>
      </c>
      <c r="E640" s="71">
        <v>2002901</v>
      </c>
      <c r="G640" s="1" t="s">
        <v>4692</v>
      </c>
      <c r="H640" s="72" t="s">
        <v>4693</v>
      </c>
      <c r="I640" s="1" t="s">
        <v>4694</v>
      </c>
      <c r="J640" s="73">
        <v>0.8</v>
      </c>
      <c r="K640" s="73">
        <v>0.8</v>
      </c>
      <c r="L640" s="73">
        <v>0.8</v>
      </c>
      <c r="M640" s="1">
        <v>1</v>
      </c>
      <c r="N640" s="1" t="s">
        <v>908</v>
      </c>
      <c r="O640" s="1" t="s">
        <v>1499</v>
      </c>
      <c r="P640" s="1">
        <v>30101030</v>
      </c>
      <c r="Q640" s="73">
        <v>1790980017</v>
      </c>
      <c r="R640" s="74">
        <v>5.5</v>
      </c>
      <c r="S640" s="1" t="s">
        <v>1578</v>
      </c>
      <c r="T640" s="75">
        <v>1.54404385084536</v>
      </c>
      <c r="U640" s="76">
        <v>5103684115.2442198</v>
      </c>
      <c r="V640" s="77">
        <v>5103684115.2442198</v>
      </c>
      <c r="W640" s="77">
        <v>6379605144.0552797</v>
      </c>
      <c r="X640" s="76">
        <v>8.9282361573000003E-3</v>
      </c>
      <c r="Y640" s="71">
        <v>0</v>
      </c>
      <c r="Z640" s="71">
        <v>1</v>
      </c>
      <c r="AA640" s="71">
        <v>0</v>
      </c>
      <c r="AB640" s="71">
        <v>0</v>
      </c>
      <c r="AC640" s="73">
        <v>0</v>
      </c>
      <c r="AD640" s="73">
        <v>1</v>
      </c>
      <c r="AE640" s="1" t="s">
        <v>1579</v>
      </c>
      <c r="AF640" s="1" t="s">
        <v>1450</v>
      </c>
      <c r="AG640" s="1" t="s">
        <v>1451</v>
      </c>
    </row>
    <row r="641" spans="1:33">
      <c r="A641" s="70">
        <v>45169</v>
      </c>
      <c r="B641" s="70">
        <v>45169</v>
      </c>
      <c r="C641" s="71">
        <v>990100</v>
      </c>
      <c r="D641" s="1" t="s">
        <v>4704</v>
      </c>
      <c r="E641" s="71">
        <v>2003401</v>
      </c>
      <c r="F641" s="1" t="s">
        <v>4705</v>
      </c>
      <c r="G641" s="1" t="s">
        <v>4706</v>
      </c>
      <c r="H641" s="72" t="s">
        <v>4707</v>
      </c>
      <c r="I641" s="1" t="s">
        <v>4708</v>
      </c>
      <c r="J641" s="73">
        <v>0.4</v>
      </c>
      <c r="K641" s="73">
        <v>0.4</v>
      </c>
      <c r="L641" s="73">
        <v>0.4</v>
      </c>
      <c r="M641" s="1">
        <v>1</v>
      </c>
      <c r="N641" s="1" t="s">
        <v>1109</v>
      </c>
      <c r="O641" s="1" t="s">
        <v>1474</v>
      </c>
      <c r="P641" s="1">
        <v>45103020</v>
      </c>
      <c r="Q641" s="73">
        <v>47737868</v>
      </c>
      <c r="R641" s="74">
        <v>177.44</v>
      </c>
      <c r="S641" s="1" t="s">
        <v>1448</v>
      </c>
      <c r="T641" s="75">
        <v>1</v>
      </c>
      <c r="U641" s="76">
        <v>3388242919.1680002</v>
      </c>
      <c r="V641" s="77">
        <v>3388242919.1680002</v>
      </c>
      <c r="W641" s="77">
        <v>8470607297.9200001</v>
      </c>
      <c r="X641" s="76">
        <v>5.9272933547000004E-3</v>
      </c>
      <c r="Y641" s="71">
        <v>0</v>
      </c>
      <c r="Z641" s="71">
        <v>1</v>
      </c>
      <c r="AA641" s="71">
        <v>0</v>
      </c>
      <c r="AB641" s="71">
        <v>0</v>
      </c>
      <c r="AC641" s="73">
        <v>0</v>
      </c>
      <c r="AD641" s="73">
        <v>1</v>
      </c>
      <c r="AE641" s="1" t="s">
        <v>1475</v>
      </c>
      <c r="AF641" s="1" t="s">
        <v>1450</v>
      </c>
      <c r="AG641" s="1" t="s">
        <v>1451</v>
      </c>
    </row>
    <row r="642" spans="1:33">
      <c r="A642" s="70">
        <v>45169</v>
      </c>
      <c r="B642" s="70">
        <v>45169</v>
      </c>
      <c r="C642" s="71">
        <v>990100</v>
      </c>
      <c r="D642" s="1" t="s">
        <v>4709</v>
      </c>
      <c r="E642" s="71">
        <v>2019801</v>
      </c>
      <c r="G642" s="1" t="s">
        <v>4710</v>
      </c>
      <c r="H642" s="72" t="s">
        <v>4711</v>
      </c>
      <c r="I642" s="1" t="s">
        <v>4712</v>
      </c>
      <c r="J642" s="73">
        <v>0.2</v>
      </c>
      <c r="K642" s="73">
        <v>0.2</v>
      </c>
      <c r="L642" s="73">
        <v>0.2</v>
      </c>
      <c r="M642" s="1">
        <v>1</v>
      </c>
      <c r="N642" s="1" t="s">
        <v>1311</v>
      </c>
      <c r="O642" s="1" t="s">
        <v>1548</v>
      </c>
      <c r="P642" s="1">
        <v>55105020</v>
      </c>
      <c r="Q642" s="73">
        <v>329250589</v>
      </c>
      <c r="R642" s="74">
        <v>27.44</v>
      </c>
      <c r="S642" s="1" t="s">
        <v>1456</v>
      </c>
      <c r="T642" s="75">
        <v>0.92136177270005104</v>
      </c>
      <c r="U642" s="76">
        <v>1961148471.7200699</v>
      </c>
      <c r="V642" s="77">
        <v>1961148471.7200699</v>
      </c>
      <c r="W642" s="77">
        <v>9805742358.6003609</v>
      </c>
      <c r="X642" s="76">
        <v>3.4307759452999998E-3</v>
      </c>
      <c r="Y642" s="71">
        <v>0</v>
      </c>
      <c r="Z642" s="71">
        <v>1</v>
      </c>
      <c r="AA642" s="71">
        <v>0</v>
      </c>
      <c r="AB642" s="71">
        <v>0</v>
      </c>
      <c r="AC642" s="73">
        <v>0</v>
      </c>
      <c r="AD642" s="73">
        <v>1</v>
      </c>
      <c r="AE642" s="1" t="s">
        <v>1647</v>
      </c>
      <c r="AF642" s="1" t="s">
        <v>1450</v>
      </c>
      <c r="AG642" s="1" t="s">
        <v>1451</v>
      </c>
    </row>
    <row r="643" spans="1:33">
      <c r="A643" s="70">
        <v>45169</v>
      </c>
      <c r="B643" s="70">
        <v>45169</v>
      </c>
      <c r="C643" s="71">
        <v>990100</v>
      </c>
      <c r="D643" s="1" t="s">
        <v>4717</v>
      </c>
      <c r="E643" s="71">
        <v>2026401</v>
      </c>
      <c r="G643" s="1" t="s">
        <v>4718</v>
      </c>
      <c r="H643" s="72" t="s">
        <v>4719</v>
      </c>
      <c r="I643" s="1" t="s">
        <v>4720</v>
      </c>
      <c r="J643" s="73">
        <v>0.6</v>
      </c>
      <c r="K643" s="73">
        <v>0.6</v>
      </c>
      <c r="L643" s="73">
        <v>0.6</v>
      </c>
      <c r="M643" s="1">
        <v>1</v>
      </c>
      <c r="N643" s="1" t="s">
        <v>1369</v>
      </c>
      <c r="O643" s="1" t="s">
        <v>1484</v>
      </c>
      <c r="P643" s="1">
        <v>40201060</v>
      </c>
      <c r="Q643" s="73">
        <v>1024677252</v>
      </c>
      <c r="R643" s="74">
        <v>6.4020000000000001</v>
      </c>
      <c r="S643" s="1" t="s">
        <v>1669</v>
      </c>
      <c r="T643" s="75">
        <v>0.78917255257862096</v>
      </c>
      <c r="U643" s="76">
        <v>4987490058.4435596</v>
      </c>
      <c r="V643" s="77">
        <v>4987490058.4435596</v>
      </c>
      <c r="W643" s="77">
        <v>8312483430.7392597</v>
      </c>
      <c r="X643" s="76">
        <v>8.7249696627999997E-3</v>
      </c>
      <c r="Y643" s="71">
        <v>0</v>
      </c>
      <c r="Z643" s="71">
        <v>1</v>
      </c>
      <c r="AA643" s="71">
        <v>0</v>
      </c>
      <c r="AB643" s="71">
        <v>0</v>
      </c>
      <c r="AC643" s="73">
        <v>0</v>
      </c>
      <c r="AD643" s="73">
        <v>1</v>
      </c>
      <c r="AE643" s="1" t="s">
        <v>1670</v>
      </c>
      <c r="AF643" s="1" t="s">
        <v>1450</v>
      </c>
      <c r="AG643" s="1" t="s">
        <v>1451</v>
      </c>
    </row>
    <row r="644" spans="1:33">
      <c r="A644" s="70">
        <v>45169</v>
      </c>
      <c r="B644" s="70">
        <v>45169</v>
      </c>
      <c r="C644" s="71">
        <v>990100</v>
      </c>
      <c r="D644" s="1" t="s">
        <v>4729</v>
      </c>
      <c r="E644" s="71">
        <v>2028601</v>
      </c>
      <c r="G644" s="1" t="s">
        <v>4730</v>
      </c>
      <c r="H644" s="72">
        <v>5505072</v>
      </c>
      <c r="I644" s="1" t="s">
        <v>4731</v>
      </c>
      <c r="J644" s="73">
        <v>0.6</v>
      </c>
      <c r="K644" s="73">
        <v>0.6</v>
      </c>
      <c r="L644" s="73">
        <v>0.6</v>
      </c>
      <c r="M644" s="1">
        <v>1</v>
      </c>
      <c r="N644" s="1" t="s">
        <v>1042</v>
      </c>
      <c r="O644" s="1" t="s">
        <v>1455</v>
      </c>
      <c r="P644" s="1">
        <v>25203010</v>
      </c>
      <c r="Q644" s="73">
        <v>124070778</v>
      </c>
      <c r="R644" s="74">
        <v>494.2</v>
      </c>
      <c r="S644" s="1" t="s">
        <v>1456</v>
      </c>
      <c r="T644" s="75">
        <v>0.92136177270005104</v>
      </c>
      <c r="U644" s="76">
        <v>39929448108.910004</v>
      </c>
      <c r="V644" s="77">
        <v>39929448108.910004</v>
      </c>
      <c r="W644" s="77">
        <v>66549080181.516701</v>
      </c>
      <c r="X644" s="76">
        <v>6.9851412097099996E-2</v>
      </c>
      <c r="Y644" s="71">
        <v>1</v>
      </c>
      <c r="Z644" s="71">
        <v>0</v>
      </c>
      <c r="AA644" s="71">
        <v>0</v>
      </c>
      <c r="AB644" s="71">
        <v>0</v>
      </c>
      <c r="AC644" s="73">
        <v>0</v>
      </c>
      <c r="AD644" s="73">
        <v>1</v>
      </c>
      <c r="AE644" s="1" t="s">
        <v>1457</v>
      </c>
      <c r="AF644" s="1" t="s">
        <v>1450</v>
      </c>
      <c r="AG644" s="1" t="s">
        <v>1451</v>
      </c>
    </row>
    <row r="645" spans="1:33">
      <c r="A645" s="70">
        <v>45169</v>
      </c>
      <c r="B645" s="70">
        <v>45169</v>
      </c>
      <c r="C645" s="71">
        <v>990100</v>
      </c>
      <c r="D645" s="1" t="s">
        <v>4732</v>
      </c>
      <c r="E645" s="71">
        <v>2031101</v>
      </c>
      <c r="G645" s="1" t="s">
        <v>4733</v>
      </c>
      <c r="H645" s="72">
        <v>6804820</v>
      </c>
      <c r="I645" s="1" t="s">
        <v>4734</v>
      </c>
      <c r="J645" s="73">
        <v>0.85</v>
      </c>
      <c r="K645" s="73">
        <v>0.85</v>
      </c>
      <c r="L645" s="73">
        <v>0.85</v>
      </c>
      <c r="M645" s="1">
        <v>1</v>
      </c>
      <c r="N645" s="1" t="s">
        <v>1115</v>
      </c>
      <c r="O645" s="1" t="s">
        <v>1455</v>
      </c>
      <c r="P645" s="1">
        <v>25202010</v>
      </c>
      <c r="Q645" s="73">
        <v>91160100</v>
      </c>
      <c r="R645" s="74">
        <v>21400</v>
      </c>
      <c r="S645" s="1" t="s">
        <v>1479</v>
      </c>
      <c r="T645" s="75">
        <v>145.58500000000001</v>
      </c>
      <c r="U645" s="76">
        <v>11389924916.7153</v>
      </c>
      <c r="V645" s="77">
        <v>11389924916.7153</v>
      </c>
      <c r="W645" s="77">
        <v>13399911666.7239</v>
      </c>
      <c r="X645" s="76">
        <v>1.9925202495700001E-2</v>
      </c>
      <c r="Y645" s="71">
        <v>1</v>
      </c>
      <c r="Z645" s="71">
        <v>0</v>
      </c>
      <c r="AA645" s="71">
        <v>0</v>
      </c>
      <c r="AB645" s="71">
        <v>0</v>
      </c>
      <c r="AC645" s="73">
        <v>0</v>
      </c>
      <c r="AD645" s="73">
        <v>1</v>
      </c>
      <c r="AE645" s="1" t="s">
        <v>1480</v>
      </c>
      <c r="AF645" s="1" t="s">
        <v>1450</v>
      </c>
      <c r="AG645" s="1" t="s">
        <v>1451</v>
      </c>
    </row>
    <row r="646" spans="1:33">
      <c r="A646" s="70">
        <v>45169</v>
      </c>
      <c r="B646" s="70">
        <v>45169</v>
      </c>
      <c r="C646" s="71">
        <v>990100</v>
      </c>
      <c r="D646" s="1" t="s">
        <v>4735</v>
      </c>
      <c r="E646" s="71">
        <v>2034601</v>
      </c>
      <c r="F646" s="1">
        <v>617446448</v>
      </c>
      <c r="G646" s="1" t="s">
        <v>4736</v>
      </c>
      <c r="H646" s="72">
        <v>2262314</v>
      </c>
      <c r="I646" s="1" t="s">
        <v>4737</v>
      </c>
      <c r="J646" s="73">
        <v>0.75</v>
      </c>
      <c r="K646" s="73">
        <v>0.75</v>
      </c>
      <c r="L646" s="73">
        <v>0.75</v>
      </c>
      <c r="M646" s="1">
        <v>1</v>
      </c>
      <c r="N646" s="1" t="s">
        <v>1375</v>
      </c>
      <c r="O646" s="1" t="s">
        <v>1484</v>
      </c>
      <c r="P646" s="1">
        <v>40203020</v>
      </c>
      <c r="Q646" s="73">
        <v>1672367286</v>
      </c>
      <c r="R646" s="74">
        <v>85.15</v>
      </c>
      <c r="S646" s="1" t="s">
        <v>1448</v>
      </c>
      <c r="T646" s="75">
        <v>1</v>
      </c>
      <c r="U646" s="76">
        <v>106801555802.175</v>
      </c>
      <c r="V646" s="77">
        <v>106801555802.175</v>
      </c>
      <c r="W646" s="77">
        <v>142402074402.89999</v>
      </c>
      <c r="X646" s="76">
        <v>0.186835527168</v>
      </c>
      <c r="Y646" s="71">
        <v>1</v>
      </c>
      <c r="Z646" s="71">
        <v>0</v>
      </c>
      <c r="AA646" s="71">
        <v>0</v>
      </c>
      <c r="AB646" s="71">
        <v>0</v>
      </c>
      <c r="AC646" s="73">
        <v>1</v>
      </c>
      <c r="AD646" s="73">
        <v>0</v>
      </c>
      <c r="AE646" s="1" t="s">
        <v>1449</v>
      </c>
      <c r="AF646" s="1" t="s">
        <v>1450</v>
      </c>
      <c r="AG646" s="1" t="s">
        <v>1451</v>
      </c>
    </row>
    <row r="647" spans="1:33">
      <c r="A647" s="70">
        <v>45169</v>
      </c>
      <c r="B647" s="70">
        <v>45169</v>
      </c>
      <c r="C647" s="71">
        <v>990100</v>
      </c>
      <c r="D647" s="1" t="s">
        <v>4746</v>
      </c>
      <c r="E647" s="71">
        <v>2044401</v>
      </c>
      <c r="F647" s="1">
        <v>86516101</v>
      </c>
      <c r="G647" s="1" t="s">
        <v>4747</v>
      </c>
      <c r="H647" s="72">
        <v>2094670</v>
      </c>
      <c r="I647" s="1" t="s">
        <v>4748</v>
      </c>
      <c r="J647" s="73">
        <v>0.9</v>
      </c>
      <c r="K647" s="73">
        <v>0.9</v>
      </c>
      <c r="L647" s="73">
        <v>0.9</v>
      </c>
      <c r="M647" s="1">
        <v>1</v>
      </c>
      <c r="N647" s="1" t="s">
        <v>1375</v>
      </c>
      <c r="O647" s="1" t="s">
        <v>1455</v>
      </c>
      <c r="P647" s="1">
        <v>25504020</v>
      </c>
      <c r="Q647" s="73">
        <v>218045737</v>
      </c>
      <c r="R647" s="74">
        <v>76.45</v>
      </c>
      <c r="S647" s="1" t="s">
        <v>1448</v>
      </c>
      <c r="T647" s="75">
        <v>1</v>
      </c>
      <c r="U647" s="76">
        <v>15002636934.285</v>
      </c>
      <c r="V647" s="77">
        <v>15002636934.285</v>
      </c>
      <c r="W647" s="77">
        <v>16669596593.65</v>
      </c>
      <c r="X647" s="76">
        <v>2.6245175545199999E-2</v>
      </c>
      <c r="Y647" s="71">
        <v>0</v>
      </c>
      <c r="Z647" s="71">
        <v>1</v>
      </c>
      <c r="AA647" s="71">
        <v>0</v>
      </c>
      <c r="AB647" s="71">
        <v>0</v>
      </c>
      <c r="AC647" s="73">
        <v>1</v>
      </c>
      <c r="AD647" s="73">
        <v>0</v>
      </c>
      <c r="AE647" s="1" t="s">
        <v>1449</v>
      </c>
      <c r="AF647" s="1" t="s">
        <v>1450</v>
      </c>
      <c r="AG647" s="1" t="s">
        <v>1451</v>
      </c>
    </row>
    <row r="648" spans="1:33">
      <c r="A648" s="70">
        <v>45169</v>
      </c>
      <c r="B648" s="70">
        <v>45169</v>
      </c>
      <c r="C648" s="71">
        <v>990100</v>
      </c>
      <c r="D648" s="1" t="s">
        <v>4749</v>
      </c>
      <c r="E648" s="71">
        <v>2047601</v>
      </c>
      <c r="F648" s="1">
        <v>375558103</v>
      </c>
      <c r="G648" s="1" t="s">
        <v>4750</v>
      </c>
      <c r="H648" s="72">
        <v>2369174</v>
      </c>
      <c r="I648" s="1" t="s">
        <v>4751</v>
      </c>
      <c r="J648" s="73">
        <v>1</v>
      </c>
      <c r="K648" s="73">
        <v>1</v>
      </c>
      <c r="L648" s="73">
        <v>1</v>
      </c>
      <c r="M648" s="1">
        <v>1</v>
      </c>
      <c r="N648" s="1" t="s">
        <v>1375</v>
      </c>
      <c r="O648" s="1" t="s">
        <v>1447</v>
      </c>
      <c r="P648" s="1">
        <v>35201010</v>
      </c>
      <c r="Q648" s="73">
        <v>1248816053</v>
      </c>
      <c r="R648" s="74">
        <v>76.48</v>
      </c>
      <c r="S648" s="1" t="s">
        <v>1448</v>
      </c>
      <c r="T648" s="75">
        <v>1</v>
      </c>
      <c r="U648" s="76">
        <v>95509451733.440002</v>
      </c>
      <c r="V648" s="77">
        <v>95509451733.440002</v>
      </c>
      <c r="W648" s="77">
        <v>95509451733.440002</v>
      </c>
      <c r="X648" s="76">
        <v>0.16708144961099999</v>
      </c>
      <c r="Y648" s="71">
        <v>1</v>
      </c>
      <c r="Z648" s="71">
        <v>0</v>
      </c>
      <c r="AA648" s="71">
        <v>0</v>
      </c>
      <c r="AB648" s="71">
        <v>0</v>
      </c>
      <c r="AC648" s="73">
        <v>1</v>
      </c>
      <c r="AD648" s="73">
        <v>0</v>
      </c>
      <c r="AE648" s="1" t="s">
        <v>1475</v>
      </c>
      <c r="AF648" s="1" t="s">
        <v>1450</v>
      </c>
      <c r="AG648" s="1" t="s">
        <v>1451</v>
      </c>
    </row>
    <row r="649" spans="1:33">
      <c r="A649" s="70">
        <v>45169</v>
      </c>
      <c r="B649" s="70">
        <v>45169</v>
      </c>
      <c r="C649" s="71">
        <v>990100</v>
      </c>
      <c r="D649" s="1" t="s">
        <v>4752</v>
      </c>
      <c r="E649" s="71">
        <v>2049401</v>
      </c>
      <c r="F649" s="1">
        <v>445658107</v>
      </c>
      <c r="G649" s="1" t="s">
        <v>4753</v>
      </c>
      <c r="H649" s="72">
        <v>2445416</v>
      </c>
      <c r="I649" s="1" t="s">
        <v>4754</v>
      </c>
      <c r="J649" s="73">
        <v>0.8</v>
      </c>
      <c r="K649" s="73">
        <v>0.8</v>
      </c>
      <c r="L649" s="73">
        <v>0.8</v>
      </c>
      <c r="M649" s="1">
        <v>1</v>
      </c>
      <c r="N649" s="1" t="s">
        <v>1375</v>
      </c>
      <c r="O649" s="1" t="s">
        <v>1467</v>
      </c>
      <c r="P649" s="1">
        <v>20304030</v>
      </c>
      <c r="Q649" s="73">
        <v>103770366</v>
      </c>
      <c r="R649" s="74">
        <v>187.88</v>
      </c>
      <c r="S649" s="1" t="s">
        <v>1448</v>
      </c>
      <c r="T649" s="75">
        <v>1</v>
      </c>
      <c r="U649" s="76">
        <v>15597101091.264</v>
      </c>
      <c r="V649" s="77">
        <v>15597101091.264</v>
      </c>
      <c r="W649" s="77">
        <v>19496376364.080002</v>
      </c>
      <c r="X649" s="76">
        <v>2.72851138056E-2</v>
      </c>
      <c r="Y649" s="71">
        <v>0</v>
      </c>
      <c r="Z649" s="71">
        <v>1</v>
      </c>
      <c r="AA649" s="71">
        <v>0</v>
      </c>
      <c r="AB649" s="71">
        <v>0</v>
      </c>
      <c r="AC649" s="73">
        <v>0</v>
      </c>
      <c r="AD649" s="73">
        <v>1</v>
      </c>
      <c r="AE649" s="1" t="s">
        <v>1475</v>
      </c>
      <c r="AF649" s="1" t="s">
        <v>1450</v>
      </c>
      <c r="AG649" s="1" t="s">
        <v>1451</v>
      </c>
    </row>
    <row r="650" spans="1:33">
      <c r="A650" s="70">
        <v>45169</v>
      </c>
      <c r="B650" s="70">
        <v>45169</v>
      </c>
      <c r="C650" s="71">
        <v>990100</v>
      </c>
      <c r="D650" s="1" t="s">
        <v>4755</v>
      </c>
      <c r="E650" s="71">
        <v>2053001</v>
      </c>
      <c r="F650" s="1">
        <v>518415104</v>
      </c>
      <c r="G650" s="1" t="s">
        <v>4756</v>
      </c>
      <c r="H650" s="72">
        <v>2506658</v>
      </c>
      <c r="I650" s="1" t="s">
        <v>4757</v>
      </c>
      <c r="J650" s="73">
        <v>1</v>
      </c>
      <c r="K650" s="73">
        <v>1</v>
      </c>
      <c r="L650" s="73">
        <v>1</v>
      </c>
      <c r="M650" s="1">
        <v>1</v>
      </c>
      <c r="N650" s="1" t="s">
        <v>1375</v>
      </c>
      <c r="O650" s="1" t="s">
        <v>1474</v>
      </c>
      <c r="P650" s="1">
        <v>45301020</v>
      </c>
      <c r="Q650" s="73">
        <v>137604326</v>
      </c>
      <c r="R650" s="74">
        <v>97.26</v>
      </c>
      <c r="S650" s="1" t="s">
        <v>1448</v>
      </c>
      <c r="T650" s="75">
        <v>1</v>
      </c>
      <c r="U650" s="76">
        <v>13383396746.76</v>
      </c>
      <c r="V650" s="77">
        <v>13383396746.76</v>
      </c>
      <c r="W650" s="77">
        <v>13383396746.76</v>
      </c>
      <c r="X650" s="76">
        <v>2.34125239815E-2</v>
      </c>
      <c r="Y650" s="71">
        <v>0</v>
      </c>
      <c r="Z650" s="71">
        <v>1</v>
      </c>
      <c r="AA650" s="71">
        <v>0</v>
      </c>
      <c r="AB650" s="71">
        <v>0</v>
      </c>
      <c r="AC650" s="73">
        <v>0</v>
      </c>
      <c r="AD650" s="73">
        <v>1</v>
      </c>
      <c r="AE650" s="1" t="s">
        <v>1475</v>
      </c>
      <c r="AF650" s="1" t="s">
        <v>1450</v>
      </c>
      <c r="AG650" s="1" t="s">
        <v>1451</v>
      </c>
    </row>
    <row r="651" spans="1:33">
      <c r="A651" s="70">
        <v>45169</v>
      </c>
      <c r="B651" s="70">
        <v>45169</v>
      </c>
      <c r="C651" s="71">
        <v>990100</v>
      </c>
      <c r="D651" s="1" t="s">
        <v>4758</v>
      </c>
      <c r="E651" s="71">
        <v>2065901</v>
      </c>
      <c r="F651" s="1" t="s">
        <v>4759</v>
      </c>
      <c r="G651" s="1" t="s">
        <v>4760</v>
      </c>
      <c r="H651" s="72">
        <v>2730190</v>
      </c>
      <c r="I651" s="1" t="s">
        <v>4761</v>
      </c>
      <c r="J651" s="73">
        <v>1</v>
      </c>
      <c r="K651" s="73">
        <v>1</v>
      </c>
      <c r="L651" s="73">
        <v>1</v>
      </c>
      <c r="M651" s="1">
        <v>1</v>
      </c>
      <c r="N651" s="1" t="s">
        <v>1375</v>
      </c>
      <c r="O651" s="1" t="s">
        <v>1447</v>
      </c>
      <c r="P651" s="1">
        <v>35201010</v>
      </c>
      <c r="Q651" s="73">
        <v>107507386</v>
      </c>
      <c r="R651" s="74">
        <v>826.49</v>
      </c>
      <c r="S651" s="1" t="s">
        <v>1448</v>
      </c>
      <c r="T651" s="75">
        <v>1</v>
      </c>
      <c r="U651" s="76">
        <v>88853779455.139999</v>
      </c>
      <c r="V651" s="77">
        <v>88853779455.139999</v>
      </c>
      <c r="W651" s="77">
        <v>90356458942.679993</v>
      </c>
      <c r="X651" s="76">
        <v>0.1554382106204</v>
      </c>
      <c r="Y651" s="71">
        <v>1</v>
      </c>
      <c r="Z651" s="71">
        <v>0</v>
      </c>
      <c r="AA651" s="71">
        <v>0</v>
      </c>
      <c r="AB651" s="71">
        <v>0</v>
      </c>
      <c r="AC651" s="73">
        <v>0.65</v>
      </c>
      <c r="AD651" s="73">
        <v>0.35</v>
      </c>
      <c r="AE651" s="1" t="s">
        <v>1475</v>
      </c>
      <c r="AF651" s="1" t="s">
        <v>1450</v>
      </c>
      <c r="AG651" s="1" t="s">
        <v>1451</v>
      </c>
    </row>
    <row r="652" spans="1:33">
      <c r="A652" s="70">
        <v>45169</v>
      </c>
      <c r="B652" s="70">
        <v>45169</v>
      </c>
      <c r="C652" s="71">
        <v>990100</v>
      </c>
      <c r="D652" s="1" t="s">
        <v>4762</v>
      </c>
      <c r="E652" s="71">
        <v>2066601</v>
      </c>
      <c r="F652" s="1">
        <v>773903109</v>
      </c>
      <c r="G652" s="1" t="s">
        <v>4763</v>
      </c>
      <c r="H652" s="72">
        <v>2754060</v>
      </c>
      <c r="I652" s="1" t="s">
        <v>4764</v>
      </c>
      <c r="J652" s="73">
        <v>1</v>
      </c>
      <c r="K652" s="73">
        <v>1</v>
      </c>
      <c r="L652" s="73">
        <v>1</v>
      </c>
      <c r="M652" s="1">
        <v>1</v>
      </c>
      <c r="N652" s="1" t="s">
        <v>1375</v>
      </c>
      <c r="O652" s="1" t="s">
        <v>1467</v>
      </c>
      <c r="P652" s="1">
        <v>20104010</v>
      </c>
      <c r="Q652" s="73">
        <v>114782447</v>
      </c>
      <c r="R652" s="74">
        <v>312.08</v>
      </c>
      <c r="S652" s="1" t="s">
        <v>1448</v>
      </c>
      <c r="T652" s="75">
        <v>1</v>
      </c>
      <c r="U652" s="76">
        <v>35821306059.760002</v>
      </c>
      <c r="V652" s="77">
        <v>35821306059.760002</v>
      </c>
      <c r="W652" s="77">
        <v>35821306059.760002</v>
      </c>
      <c r="X652" s="76">
        <v>6.2664748198200004E-2</v>
      </c>
      <c r="Y652" s="71">
        <v>1</v>
      </c>
      <c r="Z652" s="71">
        <v>0</v>
      </c>
      <c r="AA652" s="71">
        <v>0</v>
      </c>
      <c r="AB652" s="71">
        <v>0</v>
      </c>
      <c r="AC652" s="73">
        <v>0.5</v>
      </c>
      <c r="AD652" s="73">
        <v>0.5</v>
      </c>
      <c r="AE652" s="1" t="s">
        <v>1449</v>
      </c>
      <c r="AF652" s="1" t="s">
        <v>1450</v>
      </c>
      <c r="AG652" s="1" t="s">
        <v>1451</v>
      </c>
    </row>
    <row r="653" spans="1:33">
      <c r="A653" s="70">
        <v>45169</v>
      </c>
      <c r="B653" s="70">
        <v>45169</v>
      </c>
      <c r="C653" s="71">
        <v>990100</v>
      </c>
      <c r="D653" s="1" t="s">
        <v>4765</v>
      </c>
      <c r="E653" s="71">
        <v>2066801</v>
      </c>
      <c r="G653" s="1" t="s">
        <v>4766</v>
      </c>
      <c r="H653" s="72">
        <v>7103065</v>
      </c>
      <c r="I653" s="1" t="s">
        <v>4767</v>
      </c>
      <c r="J653" s="73">
        <v>0.9</v>
      </c>
      <c r="K653" s="73">
        <v>0.9</v>
      </c>
      <c r="L653" s="73">
        <v>0.9</v>
      </c>
      <c r="M653" s="1">
        <v>1</v>
      </c>
      <c r="N653" s="1" t="s">
        <v>1324</v>
      </c>
      <c r="O653" s="1" t="s">
        <v>1447</v>
      </c>
      <c r="P653" s="1">
        <v>35202010</v>
      </c>
      <c r="Q653" s="73">
        <v>2277477752</v>
      </c>
      <c r="R653" s="74">
        <v>89.31</v>
      </c>
      <c r="S653" s="1" t="s">
        <v>1468</v>
      </c>
      <c r="T653" s="75">
        <v>0.88324999999999998</v>
      </c>
      <c r="U653" s="76">
        <v>207258855621.85999</v>
      </c>
      <c r="V653" s="77">
        <v>207258855621.85999</v>
      </c>
      <c r="W653" s="77">
        <v>230287617357.62201</v>
      </c>
      <c r="X653" s="76">
        <v>0.36257259793160002</v>
      </c>
      <c r="Y653" s="71">
        <v>1</v>
      </c>
      <c r="Z653" s="71">
        <v>0</v>
      </c>
      <c r="AA653" s="71">
        <v>0</v>
      </c>
      <c r="AB653" s="71">
        <v>0</v>
      </c>
      <c r="AC653" s="73">
        <v>1</v>
      </c>
      <c r="AD653" s="73">
        <v>0</v>
      </c>
      <c r="AE653" s="1" t="s">
        <v>1469</v>
      </c>
      <c r="AF653" s="1" t="s">
        <v>1470</v>
      </c>
      <c r="AG653" s="1" t="s">
        <v>1451</v>
      </c>
    </row>
    <row r="654" spans="1:33">
      <c r="A654" s="70">
        <v>45169</v>
      </c>
      <c r="B654" s="70">
        <v>45169</v>
      </c>
      <c r="C654" s="71">
        <v>990100</v>
      </c>
      <c r="D654" s="1" t="s">
        <v>4768</v>
      </c>
      <c r="E654" s="71">
        <v>2072501</v>
      </c>
      <c r="F654" s="1">
        <v>896239100</v>
      </c>
      <c r="G654" s="1" t="s">
        <v>4769</v>
      </c>
      <c r="H654" s="72">
        <v>2903958</v>
      </c>
      <c r="I654" s="1" t="s">
        <v>4770</v>
      </c>
      <c r="J654" s="73">
        <v>1</v>
      </c>
      <c r="K654" s="73">
        <v>1</v>
      </c>
      <c r="L654" s="73">
        <v>1</v>
      </c>
      <c r="M654" s="1">
        <v>1</v>
      </c>
      <c r="N654" s="1" t="s">
        <v>1375</v>
      </c>
      <c r="O654" s="1" t="s">
        <v>1474</v>
      </c>
      <c r="P654" s="1">
        <v>45203010</v>
      </c>
      <c r="Q654" s="73">
        <v>246951697</v>
      </c>
      <c r="R654" s="74">
        <v>54.79</v>
      </c>
      <c r="S654" s="1" t="s">
        <v>1448</v>
      </c>
      <c r="T654" s="75">
        <v>1</v>
      </c>
      <c r="U654" s="76">
        <v>13530483478.629999</v>
      </c>
      <c r="V654" s="77">
        <v>13530483478.629999</v>
      </c>
      <c r="W654" s="77">
        <v>13530483478.629999</v>
      </c>
      <c r="X654" s="76">
        <v>2.3669833220900001E-2</v>
      </c>
      <c r="Y654" s="71">
        <v>0</v>
      </c>
      <c r="Z654" s="71">
        <v>1</v>
      </c>
      <c r="AA654" s="71">
        <v>0</v>
      </c>
      <c r="AB654" s="71">
        <v>0</v>
      </c>
      <c r="AC654" s="73">
        <v>1</v>
      </c>
      <c r="AD654" s="73">
        <v>0</v>
      </c>
      <c r="AE654" s="1" t="s">
        <v>1475</v>
      </c>
      <c r="AF654" s="1" t="s">
        <v>1450</v>
      </c>
      <c r="AG654" s="1" t="s">
        <v>1451</v>
      </c>
    </row>
    <row r="655" spans="1:33">
      <c r="A655" s="70">
        <v>45169</v>
      </c>
      <c r="B655" s="70">
        <v>45169</v>
      </c>
      <c r="C655" s="71">
        <v>990100</v>
      </c>
      <c r="D655" s="1" t="s">
        <v>4771</v>
      </c>
      <c r="E655" s="71">
        <v>2080201</v>
      </c>
      <c r="F655" s="1">
        <v>989207105</v>
      </c>
      <c r="G655" s="1" t="s">
        <v>4772</v>
      </c>
      <c r="H655" s="72">
        <v>2989356</v>
      </c>
      <c r="I655" s="1" t="s">
        <v>4773</v>
      </c>
      <c r="J655" s="73">
        <v>1</v>
      </c>
      <c r="K655" s="73">
        <v>1</v>
      </c>
      <c r="L655" s="73">
        <v>1</v>
      </c>
      <c r="M655" s="1">
        <v>1</v>
      </c>
      <c r="N655" s="1" t="s">
        <v>1375</v>
      </c>
      <c r="O655" s="1" t="s">
        <v>1474</v>
      </c>
      <c r="P655" s="1">
        <v>45203010</v>
      </c>
      <c r="Q655" s="73">
        <v>51399341</v>
      </c>
      <c r="R655" s="74">
        <v>275.01</v>
      </c>
      <c r="S655" s="1" t="s">
        <v>1448</v>
      </c>
      <c r="T655" s="75">
        <v>1</v>
      </c>
      <c r="U655" s="76">
        <v>14135332768.41</v>
      </c>
      <c r="V655" s="77">
        <v>14135332768.41</v>
      </c>
      <c r="W655" s="77">
        <v>14135332768.41</v>
      </c>
      <c r="X655" s="76">
        <v>2.4727938929799999E-2</v>
      </c>
      <c r="Y655" s="71">
        <v>0</v>
      </c>
      <c r="Z655" s="71">
        <v>1</v>
      </c>
      <c r="AA655" s="71">
        <v>0</v>
      </c>
      <c r="AB655" s="71">
        <v>0</v>
      </c>
      <c r="AC655" s="73">
        <v>0.35</v>
      </c>
      <c r="AD655" s="73">
        <v>0.65</v>
      </c>
      <c r="AE655" s="1" t="s">
        <v>1475</v>
      </c>
      <c r="AF655" s="1" t="s">
        <v>1450</v>
      </c>
      <c r="AG655" s="1" t="s">
        <v>1585</v>
      </c>
    </row>
    <row r="656" spans="1:33">
      <c r="A656" s="70">
        <v>45169</v>
      </c>
      <c r="B656" s="70">
        <v>45169</v>
      </c>
      <c r="C656" s="71">
        <v>990100</v>
      </c>
      <c r="D656" s="1" t="s">
        <v>4778</v>
      </c>
      <c r="E656" s="71">
        <v>2086301</v>
      </c>
      <c r="F656" s="1">
        <v>303901102</v>
      </c>
      <c r="G656" s="1" t="s">
        <v>4779</v>
      </c>
      <c r="H656" s="72">
        <v>2566351</v>
      </c>
      <c r="I656" s="1" t="s">
        <v>4780</v>
      </c>
      <c r="J656" s="73">
        <v>1</v>
      </c>
      <c r="K656" s="73">
        <v>1</v>
      </c>
      <c r="L656" s="73">
        <v>1</v>
      </c>
      <c r="M656" s="1">
        <v>1</v>
      </c>
      <c r="N656" s="1" t="s">
        <v>963</v>
      </c>
      <c r="O656" s="1" t="s">
        <v>1484</v>
      </c>
      <c r="P656" s="1">
        <v>40301040</v>
      </c>
      <c r="Q656" s="73">
        <v>22576535</v>
      </c>
      <c r="R656" s="74">
        <v>1114.27</v>
      </c>
      <c r="S656" s="1" t="s">
        <v>1493</v>
      </c>
      <c r="T656" s="75">
        <v>1.3529500000000001</v>
      </c>
      <c r="U656" s="76">
        <v>18593706829.114201</v>
      </c>
      <c r="V656" s="77">
        <v>18593706829.114201</v>
      </c>
      <c r="W656" s="77">
        <v>19868617180.568401</v>
      </c>
      <c r="X656" s="76">
        <v>3.2527288496199999E-2</v>
      </c>
      <c r="Y656" s="71">
        <v>1</v>
      </c>
      <c r="Z656" s="71">
        <v>0</v>
      </c>
      <c r="AA656" s="71">
        <v>0</v>
      </c>
      <c r="AB656" s="71">
        <v>0</v>
      </c>
      <c r="AC656" s="73">
        <v>0.5</v>
      </c>
      <c r="AD656" s="73">
        <v>0.5</v>
      </c>
      <c r="AE656" s="1" t="s">
        <v>1494</v>
      </c>
      <c r="AF656" s="1" t="s">
        <v>1450</v>
      </c>
      <c r="AG656" s="1" t="s">
        <v>1451</v>
      </c>
    </row>
    <row r="657" spans="1:33">
      <c r="A657" s="70">
        <v>45169</v>
      </c>
      <c r="B657" s="70">
        <v>45169</v>
      </c>
      <c r="C657" s="71">
        <v>990100</v>
      </c>
      <c r="D657" s="1" t="s">
        <v>4781</v>
      </c>
      <c r="E657" s="71">
        <v>2086702</v>
      </c>
      <c r="G657" s="1" t="s">
        <v>4782</v>
      </c>
      <c r="H657" s="72">
        <v>5842359</v>
      </c>
      <c r="I657" s="1" t="s">
        <v>4783</v>
      </c>
      <c r="J657" s="73">
        <v>0.65</v>
      </c>
      <c r="K657" s="73">
        <v>0.65</v>
      </c>
      <c r="L657" s="73">
        <v>0.65</v>
      </c>
      <c r="M657" s="1">
        <v>1</v>
      </c>
      <c r="N657" s="1" t="s">
        <v>1058</v>
      </c>
      <c r="O657" s="1" t="s">
        <v>1692</v>
      </c>
      <c r="P657" s="1">
        <v>50101020</v>
      </c>
      <c r="Q657" s="73">
        <v>4986458596</v>
      </c>
      <c r="R657" s="74">
        <v>19.742000000000001</v>
      </c>
      <c r="S657" s="1" t="s">
        <v>1456</v>
      </c>
      <c r="T657" s="75">
        <v>0.92136177270005104</v>
      </c>
      <c r="U657" s="76">
        <v>69449085622.398605</v>
      </c>
      <c r="V657" s="77">
        <v>69449085622.398605</v>
      </c>
      <c r="W657" s="77">
        <v>106844747111.383</v>
      </c>
      <c r="X657" s="76">
        <v>0.1214922051101</v>
      </c>
      <c r="Y657" s="71">
        <v>1</v>
      </c>
      <c r="Z657" s="71">
        <v>0</v>
      </c>
      <c r="AA657" s="71">
        <v>0</v>
      </c>
      <c r="AB657" s="71">
        <v>0</v>
      </c>
      <c r="AC657" s="73">
        <v>1</v>
      </c>
      <c r="AD657" s="73">
        <v>0</v>
      </c>
      <c r="AE657" s="1" t="s">
        <v>1523</v>
      </c>
      <c r="AF657" s="1" t="s">
        <v>1524</v>
      </c>
      <c r="AG657" s="1" t="s">
        <v>1451</v>
      </c>
    </row>
    <row r="658" spans="1:33">
      <c r="A658" s="70">
        <v>45169</v>
      </c>
      <c r="B658" s="70">
        <v>45169</v>
      </c>
      <c r="C658" s="71">
        <v>990100</v>
      </c>
      <c r="D658" s="1" t="s">
        <v>4784</v>
      </c>
      <c r="E658" s="71">
        <v>2093401</v>
      </c>
      <c r="F658" s="1" t="s">
        <v>4785</v>
      </c>
      <c r="G658" s="1" t="s">
        <v>4786</v>
      </c>
      <c r="H658" s="72">
        <v>2319157</v>
      </c>
      <c r="I658" s="1" t="s">
        <v>4787</v>
      </c>
      <c r="J658" s="73">
        <v>0.95</v>
      </c>
      <c r="K658" s="73">
        <v>0.95</v>
      </c>
      <c r="L658" s="73">
        <v>0.95</v>
      </c>
      <c r="M658" s="1">
        <v>1</v>
      </c>
      <c r="N658" s="1" t="s">
        <v>1375</v>
      </c>
      <c r="O658" s="1" t="s">
        <v>1564</v>
      </c>
      <c r="P658" s="1">
        <v>60106010</v>
      </c>
      <c r="Q658" s="73">
        <v>378898221</v>
      </c>
      <c r="R658" s="74">
        <v>64.83</v>
      </c>
      <c r="S658" s="1" t="s">
        <v>1448</v>
      </c>
      <c r="T658" s="75">
        <v>1</v>
      </c>
      <c r="U658" s="76">
        <v>23335773084.058498</v>
      </c>
      <c r="V658" s="77">
        <v>23335773084.058498</v>
      </c>
      <c r="W658" s="77">
        <v>24563971667.43</v>
      </c>
      <c r="X658" s="76">
        <v>4.0822920914300002E-2</v>
      </c>
      <c r="Y658" s="71">
        <v>1</v>
      </c>
      <c r="Z658" s="71">
        <v>0</v>
      </c>
      <c r="AA658" s="71">
        <v>0</v>
      </c>
      <c r="AB658" s="71">
        <v>0</v>
      </c>
      <c r="AC658" s="73">
        <v>1</v>
      </c>
      <c r="AD658" s="73">
        <v>0</v>
      </c>
      <c r="AE658" s="1" t="s">
        <v>1449</v>
      </c>
      <c r="AF658" s="1" t="s">
        <v>1450</v>
      </c>
      <c r="AG658" s="1" t="s">
        <v>1451</v>
      </c>
    </row>
    <row r="659" spans="1:33">
      <c r="A659" s="70">
        <v>45169</v>
      </c>
      <c r="B659" s="70">
        <v>45169</v>
      </c>
      <c r="C659" s="71">
        <v>990100</v>
      </c>
      <c r="D659" s="1" t="s">
        <v>4788</v>
      </c>
      <c r="E659" s="71">
        <v>2096601</v>
      </c>
      <c r="F659" s="1">
        <v>526057104</v>
      </c>
      <c r="G659" s="1" t="s">
        <v>4789</v>
      </c>
      <c r="H659" s="72">
        <v>2511920</v>
      </c>
      <c r="I659" s="1" t="s">
        <v>4790</v>
      </c>
      <c r="J659" s="73">
        <v>1</v>
      </c>
      <c r="K659" s="73">
        <v>1</v>
      </c>
      <c r="L659" s="73">
        <v>1</v>
      </c>
      <c r="M659" s="1">
        <v>1</v>
      </c>
      <c r="N659" s="1" t="s">
        <v>1375</v>
      </c>
      <c r="O659" s="1" t="s">
        <v>1455</v>
      </c>
      <c r="P659" s="1">
        <v>25201030</v>
      </c>
      <c r="Q659" s="73">
        <v>253773163</v>
      </c>
      <c r="R659" s="74">
        <v>119.09</v>
      </c>
      <c r="S659" s="1" t="s">
        <v>1448</v>
      </c>
      <c r="T659" s="75">
        <v>1</v>
      </c>
      <c r="U659" s="76">
        <v>30221845981.669998</v>
      </c>
      <c r="V659" s="77">
        <v>30221845981.669998</v>
      </c>
      <c r="W659" s="77">
        <v>34021881531.27</v>
      </c>
      <c r="X659" s="76">
        <v>5.2869216029299997E-2</v>
      </c>
      <c r="Y659" s="71">
        <v>0</v>
      </c>
      <c r="Z659" s="71">
        <v>1</v>
      </c>
      <c r="AA659" s="71">
        <v>0</v>
      </c>
      <c r="AB659" s="71">
        <v>0</v>
      </c>
      <c r="AC659" s="73">
        <v>1</v>
      </c>
      <c r="AD659" s="73">
        <v>0</v>
      </c>
      <c r="AE659" s="1" t="s">
        <v>1449</v>
      </c>
      <c r="AF659" s="1" t="s">
        <v>1450</v>
      </c>
      <c r="AG659" s="1" t="s">
        <v>1585</v>
      </c>
    </row>
    <row r="660" spans="1:33">
      <c r="A660" s="70">
        <v>45169</v>
      </c>
      <c r="B660" s="70">
        <v>45169</v>
      </c>
      <c r="C660" s="71">
        <v>990100</v>
      </c>
      <c r="D660" s="1" t="s">
        <v>4791</v>
      </c>
      <c r="E660" s="71">
        <v>2098501</v>
      </c>
      <c r="F660" s="1" t="s">
        <v>4792</v>
      </c>
      <c r="G660" s="1" t="s">
        <v>4793</v>
      </c>
      <c r="H660" s="72">
        <v>2232793</v>
      </c>
      <c r="I660" s="1" t="s">
        <v>4794</v>
      </c>
      <c r="J660" s="73">
        <v>1</v>
      </c>
      <c r="K660" s="73">
        <v>1</v>
      </c>
      <c r="L660" s="73">
        <v>1</v>
      </c>
      <c r="M660" s="1">
        <v>1</v>
      </c>
      <c r="N660" s="1" t="s">
        <v>1375</v>
      </c>
      <c r="O660" s="1" t="s">
        <v>1462</v>
      </c>
      <c r="P660" s="1">
        <v>15103020</v>
      </c>
      <c r="Q660" s="73">
        <v>144385193</v>
      </c>
      <c r="R660" s="74">
        <v>37.06</v>
      </c>
      <c r="S660" s="1" t="s">
        <v>1448</v>
      </c>
      <c r="T660" s="75">
        <v>1</v>
      </c>
      <c r="U660" s="76">
        <v>5350915252.5799999</v>
      </c>
      <c r="V660" s="77">
        <v>5350915252.5799999</v>
      </c>
      <c r="W660" s="77">
        <v>5350915252.5799999</v>
      </c>
      <c r="X660" s="76">
        <v>9.3607350991999991E-3</v>
      </c>
      <c r="Y660" s="71">
        <v>0</v>
      </c>
      <c r="Z660" s="71">
        <v>1</v>
      </c>
      <c r="AA660" s="71">
        <v>0</v>
      </c>
      <c r="AB660" s="71">
        <v>0</v>
      </c>
      <c r="AC660" s="73">
        <v>1</v>
      </c>
      <c r="AD660" s="73">
        <v>0</v>
      </c>
      <c r="AE660" s="1" t="s">
        <v>1449</v>
      </c>
      <c r="AF660" s="1" t="s">
        <v>1450</v>
      </c>
      <c r="AG660" s="1" t="s">
        <v>1451</v>
      </c>
    </row>
    <row r="661" spans="1:33">
      <c r="A661" s="70">
        <v>45169</v>
      </c>
      <c r="B661" s="70">
        <v>45169</v>
      </c>
      <c r="C661" s="71">
        <v>990100</v>
      </c>
      <c r="D661" s="1" t="s">
        <v>4795</v>
      </c>
      <c r="E661" s="71">
        <v>2099901</v>
      </c>
      <c r="F661" s="1" t="s">
        <v>4796</v>
      </c>
      <c r="G661" s="1" t="s">
        <v>4797</v>
      </c>
      <c r="H661" s="72">
        <v>2556868</v>
      </c>
      <c r="I661" s="1" t="s">
        <v>4798</v>
      </c>
      <c r="J661" s="73">
        <v>1</v>
      </c>
      <c r="K661" s="73">
        <v>1</v>
      </c>
      <c r="L661" s="73">
        <v>1</v>
      </c>
      <c r="M661" s="1">
        <v>1</v>
      </c>
      <c r="N661" s="1" t="s">
        <v>1375</v>
      </c>
      <c r="O661" s="1" t="s">
        <v>1484</v>
      </c>
      <c r="P661" s="1">
        <v>40301050</v>
      </c>
      <c r="Q661" s="73">
        <v>42887943</v>
      </c>
      <c r="R661" s="74">
        <v>360.68</v>
      </c>
      <c r="S661" s="1" t="s">
        <v>1448</v>
      </c>
      <c r="T661" s="75">
        <v>1</v>
      </c>
      <c r="U661" s="76">
        <v>15468823281.24</v>
      </c>
      <c r="V661" s="77">
        <v>15468823281.24</v>
      </c>
      <c r="W661" s="77">
        <v>15468823281.24</v>
      </c>
      <c r="X661" s="76">
        <v>2.7060708345599999E-2</v>
      </c>
      <c r="Y661" s="71">
        <v>0</v>
      </c>
      <c r="Z661" s="71">
        <v>1</v>
      </c>
      <c r="AA661" s="71">
        <v>0</v>
      </c>
      <c r="AB661" s="71">
        <v>0</v>
      </c>
      <c r="AC661" s="73">
        <v>1</v>
      </c>
      <c r="AD661" s="73">
        <v>0</v>
      </c>
      <c r="AE661" s="1" t="s">
        <v>1449</v>
      </c>
      <c r="AF661" s="1" t="s">
        <v>1450</v>
      </c>
      <c r="AG661" s="1" t="s">
        <v>1451</v>
      </c>
    </row>
    <row r="662" spans="1:33">
      <c r="A662" s="70">
        <v>45169</v>
      </c>
      <c r="B662" s="70">
        <v>45169</v>
      </c>
      <c r="C662" s="71">
        <v>990100</v>
      </c>
      <c r="D662" s="1" t="s">
        <v>4799</v>
      </c>
      <c r="E662" s="71">
        <v>2102701</v>
      </c>
      <c r="F662" s="1">
        <v>828806109</v>
      </c>
      <c r="G662" s="1" t="s">
        <v>4800</v>
      </c>
      <c r="H662" s="72">
        <v>2812452</v>
      </c>
      <c r="I662" s="1" t="s">
        <v>4801</v>
      </c>
      <c r="J662" s="73">
        <v>1</v>
      </c>
      <c r="K662" s="73">
        <v>1</v>
      </c>
      <c r="L662" s="73">
        <v>1</v>
      </c>
      <c r="M662" s="1">
        <v>1</v>
      </c>
      <c r="N662" s="1" t="s">
        <v>1375</v>
      </c>
      <c r="O662" s="1" t="s">
        <v>1564</v>
      </c>
      <c r="P662" s="1">
        <v>60107010</v>
      </c>
      <c r="Q662" s="73">
        <v>326731666</v>
      </c>
      <c r="R662" s="74">
        <v>113.49</v>
      </c>
      <c r="S662" s="1" t="s">
        <v>1448</v>
      </c>
      <c r="T662" s="75">
        <v>1</v>
      </c>
      <c r="U662" s="76">
        <v>37080776774.339996</v>
      </c>
      <c r="V662" s="77">
        <v>37080776774.339996</v>
      </c>
      <c r="W662" s="77">
        <v>37081684694.339996</v>
      </c>
      <c r="X662" s="76">
        <v>6.4868029537499997E-2</v>
      </c>
      <c r="Y662" s="71">
        <v>1</v>
      </c>
      <c r="Z662" s="71">
        <v>0</v>
      </c>
      <c r="AA662" s="71">
        <v>0</v>
      </c>
      <c r="AB662" s="71">
        <v>0</v>
      </c>
      <c r="AC662" s="73">
        <v>1</v>
      </c>
      <c r="AD662" s="73">
        <v>0</v>
      </c>
      <c r="AE662" s="1" t="s">
        <v>1449</v>
      </c>
      <c r="AF662" s="1" t="s">
        <v>1450</v>
      </c>
      <c r="AG662" s="1" t="s">
        <v>1451</v>
      </c>
    </row>
    <row r="663" spans="1:33">
      <c r="A663" s="70">
        <v>45169</v>
      </c>
      <c r="B663" s="70">
        <v>45169</v>
      </c>
      <c r="C663" s="71">
        <v>990100</v>
      </c>
      <c r="D663" s="1" t="s">
        <v>4802</v>
      </c>
      <c r="E663" s="71">
        <v>2109701</v>
      </c>
      <c r="F663" s="1" t="s">
        <v>4803</v>
      </c>
      <c r="G663" s="1" t="s">
        <v>4804</v>
      </c>
      <c r="H663" s="72" t="s">
        <v>4805</v>
      </c>
      <c r="I663" s="1" t="s">
        <v>4806</v>
      </c>
      <c r="J663" s="73">
        <v>1</v>
      </c>
      <c r="K663" s="73">
        <v>1</v>
      </c>
      <c r="L663" s="73">
        <v>1</v>
      </c>
      <c r="M663" s="1">
        <v>1</v>
      </c>
      <c r="N663" s="1" t="s">
        <v>1375</v>
      </c>
      <c r="O663" s="1" t="s">
        <v>1548</v>
      </c>
      <c r="P663" s="1">
        <v>55101010</v>
      </c>
      <c r="Q663" s="73">
        <v>229583134</v>
      </c>
      <c r="R663" s="74">
        <v>54.97</v>
      </c>
      <c r="S663" s="1" t="s">
        <v>1448</v>
      </c>
      <c r="T663" s="75">
        <v>1</v>
      </c>
      <c r="U663" s="76">
        <v>12620184875.98</v>
      </c>
      <c r="V663" s="77">
        <v>12620184875.98</v>
      </c>
      <c r="W663" s="77">
        <v>12620184875.98</v>
      </c>
      <c r="X663" s="76">
        <v>2.2077383391600001E-2</v>
      </c>
      <c r="Y663" s="71">
        <v>0</v>
      </c>
      <c r="Z663" s="71">
        <v>1</v>
      </c>
      <c r="AA663" s="71">
        <v>0</v>
      </c>
      <c r="AB663" s="71">
        <v>0</v>
      </c>
      <c r="AC663" s="73">
        <v>1</v>
      </c>
      <c r="AD663" s="73">
        <v>0</v>
      </c>
      <c r="AE663" s="1" t="s">
        <v>1475</v>
      </c>
      <c r="AF663" s="1" t="s">
        <v>1450</v>
      </c>
      <c r="AG663" s="1" t="s">
        <v>1451</v>
      </c>
    </row>
    <row r="664" spans="1:33">
      <c r="A664" s="70">
        <v>45169</v>
      </c>
      <c r="B664" s="70">
        <v>45169</v>
      </c>
      <c r="C664" s="71">
        <v>990100</v>
      </c>
      <c r="D664" s="1" t="s">
        <v>4807</v>
      </c>
      <c r="E664" s="71">
        <v>2115001</v>
      </c>
      <c r="F664" s="1">
        <v>902681105</v>
      </c>
      <c r="G664" s="1" t="s">
        <v>4808</v>
      </c>
      <c r="H664" s="72">
        <v>2910118</v>
      </c>
      <c r="I664" s="1" t="s">
        <v>4809</v>
      </c>
      <c r="J664" s="73">
        <v>1</v>
      </c>
      <c r="K664" s="73">
        <v>1</v>
      </c>
      <c r="L664" s="73">
        <v>1</v>
      </c>
      <c r="M664" s="1">
        <v>1</v>
      </c>
      <c r="N664" s="1" t="s">
        <v>1375</v>
      </c>
      <c r="O664" s="1" t="s">
        <v>1548</v>
      </c>
      <c r="P664" s="1">
        <v>55102010</v>
      </c>
      <c r="Q664" s="73">
        <v>209556984</v>
      </c>
      <c r="R664" s="74">
        <v>25.18</v>
      </c>
      <c r="S664" s="1" t="s">
        <v>1448</v>
      </c>
      <c r="T664" s="75">
        <v>1</v>
      </c>
      <c r="U664" s="76">
        <v>5276644857.1199999</v>
      </c>
      <c r="V664" s="77">
        <v>5276644857.1199999</v>
      </c>
      <c r="W664" s="77">
        <v>5276644857.1199999</v>
      </c>
      <c r="X664" s="76">
        <v>9.2308086353000002E-3</v>
      </c>
      <c r="Y664" s="71">
        <v>0</v>
      </c>
      <c r="Z664" s="71">
        <v>1</v>
      </c>
      <c r="AA664" s="71">
        <v>0</v>
      </c>
      <c r="AB664" s="71">
        <v>0</v>
      </c>
      <c r="AC664" s="73">
        <v>1</v>
      </c>
      <c r="AD664" s="73">
        <v>0</v>
      </c>
      <c r="AE664" s="1" t="s">
        <v>1449</v>
      </c>
      <c r="AF664" s="1" t="s">
        <v>1450</v>
      </c>
      <c r="AG664" s="1" t="s">
        <v>1451</v>
      </c>
    </row>
    <row r="665" spans="1:33">
      <c r="A665" s="70">
        <v>45169</v>
      </c>
      <c r="B665" s="70">
        <v>45169</v>
      </c>
      <c r="C665" s="71">
        <v>990100</v>
      </c>
      <c r="D665" s="1" t="s">
        <v>4810</v>
      </c>
      <c r="E665" s="71">
        <v>2119701</v>
      </c>
      <c r="F665" s="1">
        <v>217204106</v>
      </c>
      <c r="G665" s="1" t="s">
        <v>4811</v>
      </c>
      <c r="H665" s="72">
        <v>2208073</v>
      </c>
      <c r="I665" s="1" t="s">
        <v>4812</v>
      </c>
      <c r="J665" s="73">
        <v>0.9</v>
      </c>
      <c r="K665" s="73">
        <v>0.9</v>
      </c>
      <c r="L665" s="73">
        <v>0.9</v>
      </c>
      <c r="M665" s="1">
        <v>1</v>
      </c>
      <c r="N665" s="1" t="s">
        <v>1375</v>
      </c>
      <c r="O665" s="1" t="s">
        <v>1467</v>
      </c>
      <c r="P665" s="1">
        <v>20201070</v>
      </c>
      <c r="Q665" s="73">
        <v>953185032</v>
      </c>
      <c r="R665" s="74">
        <v>44.83</v>
      </c>
      <c r="S665" s="1" t="s">
        <v>1448</v>
      </c>
      <c r="T665" s="75">
        <v>1</v>
      </c>
      <c r="U665" s="76">
        <v>38458156486.103996</v>
      </c>
      <c r="V665" s="77">
        <v>38458156486.103996</v>
      </c>
      <c r="W665" s="77">
        <v>42731284984.559998</v>
      </c>
      <c r="X665" s="76">
        <v>6.7277577438100006E-2</v>
      </c>
      <c r="Y665" s="71">
        <v>0</v>
      </c>
      <c r="Z665" s="71">
        <v>1</v>
      </c>
      <c r="AA665" s="71">
        <v>0</v>
      </c>
      <c r="AB665" s="71">
        <v>0</v>
      </c>
      <c r="AC665" s="73">
        <v>0</v>
      </c>
      <c r="AD665" s="73">
        <v>1</v>
      </c>
      <c r="AE665" s="1" t="s">
        <v>1475</v>
      </c>
      <c r="AF665" s="1" t="s">
        <v>1450</v>
      </c>
      <c r="AG665" s="1" t="s">
        <v>1451</v>
      </c>
    </row>
    <row r="666" spans="1:33">
      <c r="A666" s="70">
        <v>45169</v>
      </c>
      <c r="B666" s="70">
        <v>45169</v>
      </c>
      <c r="C666" s="71">
        <v>990100</v>
      </c>
      <c r="D666" s="1" t="s">
        <v>4813</v>
      </c>
      <c r="E666" s="71">
        <v>2121701</v>
      </c>
      <c r="F666" s="1">
        <v>115236101</v>
      </c>
      <c r="G666" s="1" t="s">
        <v>4814</v>
      </c>
      <c r="H666" s="72">
        <v>2692687</v>
      </c>
      <c r="I666" s="1" t="s">
        <v>4815</v>
      </c>
      <c r="J666" s="73">
        <v>0.85</v>
      </c>
      <c r="K666" s="73">
        <v>0.85</v>
      </c>
      <c r="L666" s="73">
        <v>0.85</v>
      </c>
      <c r="M666" s="1">
        <v>1</v>
      </c>
      <c r="N666" s="1" t="s">
        <v>1375</v>
      </c>
      <c r="O666" s="1" t="s">
        <v>1484</v>
      </c>
      <c r="P666" s="1">
        <v>40301010</v>
      </c>
      <c r="Q666" s="73">
        <v>284294500</v>
      </c>
      <c r="R666" s="74">
        <v>74.099999999999994</v>
      </c>
      <c r="S666" s="1" t="s">
        <v>1448</v>
      </c>
      <c r="T666" s="75">
        <v>1</v>
      </c>
      <c r="U666" s="76">
        <v>17906289082.5</v>
      </c>
      <c r="V666" s="77">
        <v>17906289082.5</v>
      </c>
      <c r="W666" s="77">
        <v>21066222450</v>
      </c>
      <c r="X666" s="76">
        <v>3.1324739936800003E-2</v>
      </c>
      <c r="Y666" s="71">
        <v>0</v>
      </c>
      <c r="Z666" s="71">
        <v>1</v>
      </c>
      <c r="AA666" s="71">
        <v>0</v>
      </c>
      <c r="AB666" s="71">
        <v>0</v>
      </c>
      <c r="AC666" s="73">
        <v>0</v>
      </c>
      <c r="AD666" s="73">
        <v>1</v>
      </c>
      <c r="AE666" s="1" t="s">
        <v>1449</v>
      </c>
      <c r="AF666" s="1" t="s">
        <v>1450</v>
      </c>
      <c r="AG666" s="1" t="s">
        <v>1451</v>
      </c>
    </row>
    <row r="667" spans="1:33">
      <c r="A667" s="70">
        <v>45169</v>
      </c>
      <c r="B667" s="70">
        <v>45169</v>
      </c>
      <c r="C667" s="71">
        <v>990100</v>
      </c>
      <c r="D667" s="1" t="s">
        <v>4816</v>
      </c>
      <c r="E667" s="71">
        <v>2125401</v>
      </c>
      <c r="F667" s="1">
        <v>436440101</v>
      </c>
      <c r="G667" s="1" t="s">
        <v>4817</v>
      </c>
      <c r="H667" s="72">
        <v>2433530</v>
      </c>
      <c r="I667" s="1" t="s">
        <v>4818</v>
      </c>
      <c r="J667" s="73">
        <v>1</v>
      </c>
      <c r="K667" s="73">
        <v>1</v>
      </c>
      <c r="L667" s="73">
        <v>1</v>
      </c>
      <c r="M667" s="1">
        <v>1</v>
      </c>
      <c r="N667" s="1" t="s">
        <v>1375</v>
      </c>
      <c r="O667" s="1" t="s">
        <v>1447</v>
      </c>
      <c r="P667" s="1">
        <v>35101010</v>
      </c>
      <c r="Q667" s="73">
        <v>246551026</v>
      </c>
      <c r="R667" s="74">
        <v>74.739999999999995</v>
      </c>
      <c r="S667" s="1" t="s">
        <v>1448</v>
      </c>
      <c r="T667" s="75">
        <v>1</v>
      </c>
      <c r="U667" s="76">
        <v>18427223683.240002</v>
      </c>
      <c r="V667" s="77">
        <v>18427223683.240002</v>
      </c>
      <c r="W667" s="77">
        <v>18427223683.240002</v>
      </c>
      <c r="X667" s="76">
        <v>3.2236047735800001E-2</v>
      </c>
      <c r="Y667" s="71">
        <v>0</v>
      </c>
      <c r="Z667" s="71">
        <v>1</v>
      </c>
      <c r="AA667" s="71">
        <v>0</v>
      </c>
      <c r="AB667" s="71">
        <v>0</v>
      </c>
      <c r="AC667" s="73">
        <v>0</v>
      </c>
      <c r="AD667" s="73">
        <v>1</v>
      </c>
      <c r="AE667" s="1" t="s">
        <v>1475</v>
      </c>
      <c r="AF667" s="1" t="s">
        <v>1450</v>
      </c>
      <c r="AG667" s="1" t="s">
        <v>1451</v>
      </c>
    </row>
    <row r="668" spans="1:33">
      <c r="A668" s="70">
        <v>45169</v>
      </c>
      <c r="B668" s="70">
        <v>45169</v>
      </c>
      <c r="C668" s="71">
        <v>990100</v>
      </c>
      <c r="D668" s="1" t="s">
        <v>4819</v>
      </c>
      <c r="E668" s="71">
        <v>2125701</v>
      </c>
      <c r="F668" s="1" t="s">
        <v>4820</v>
      </c>
      <c r="G668" s="1" t="s">
        <v>4821</v>
      </c>
      <c r="H668" s="72">
        <v>2740542</v>
      </c>
      <c r="I668" s="1" t="s">
        <v>4822</v>
      </c>
      <c r="J668" s="73">
        <v>1</v>
      </c>
      <c r="K668" s="73">
        <v>1</v>
      </c>
      <c r="L668" s="73">
        <v>1</v>
      </c>
      <c r="M668" s="1">
        <v>1</v>
      </c>
      <c r="N668" s="1" t="s">
        <v>1375</v>
      </c>
      <c r="O668" s="1" t="s">
        <v>1484</v>
      </c>
      <c r="P668" s="1">
        <v>40301040</v>
      </c>
      <c r="Q668" s="73">
        <v>372519946</v>
      </c>
      <c r="R668" s="74">
        <v>76.86</v>
      </c>
      <c r="S668" s="1" t="s">
        <v>1448</v>
      </c>
      <c r="T668" s="75">
        <v>1</v>
      </c>
      <c r="U668" s="76">
        <v>28631883049.560001</v>
      </c>
      <c r="V668" s="77">
        <v>28631883049.560001</v>
      </c>
      <c r="W668" s="77">
        <v>28631883049.560001</v>
      </c>
      <c r="X668" s="76">
        <v>5.0087781242499997E-2</v>
      </c>
      <c r="Y668" s="71">
        <v>0</v>
      </c>
      <c r="Z668" s="71">
        <v>1</v>
      </c>
      <c r="AA668" s="71">
        <v>0</v>
      </c>
      <c r="AB668" s="71">
        <v>0</v>
      </c>
      <c r="AC668" s="73">
        <v>0</v>
      </c>
      <c r="AD668" s="73">
        <v>1</v>
      </c>
      <c r="AE668" s="1" t="s">
        <v>1475</v>
      </c>
      <c r="AF668" s="1" t="s">
        <v>1450</v>
      </c>
      <c r="AG668" s="1" t="s">
        <v>1451</v>
      </c>
    </row>
    <row r="669" spans="1:33">
      <c r="A669" s="70">
        <v>45169</v>
      </c>
      <c r="B669" s="70">
        <v>45169</v>
      </c>
      <c r="C669" s="71">
        <v>990100</v>
      </c>
      <c r="D669" s="1" t="s">
        <v>4823</v>
      </c>
      <c r="E669" s="71">
        <v>2125801</v>
      </c>
      <c r="F669" s="1">
        <v>579780206</v>
      </c>
      <c r="G669" s="1" t="s">
        <v>4824</v>
      </c>
      <c r="H669" s="72">
        <v>2550161</v>
      </c>
      <c r="I669" s="1" t="s">
        <v>4825</v>
      </c>
      <c r="J669" s="73">
        <v>1</v>
      </c>
      <c r="K669" s="73">
        <v>1</v>
      </c>
      <c r="L669" s="73">
        <v>1</v>
      </c>
      <c r="M669" s="1">
        <v>1</v>
      </c>
      <c r="N669" s="1" t="s">
        <v>1375</v>
      </c>
      <c r="O669" s="1" t="s">
        <v>1499</v>
      </c>
      <c r="P669" s="1">
        <v>30202030</v>
      </c>
      <c r="Q669" s="73">
        <v>250838235</v>
      </c>
      <c r="R669" s="74">
        <v>82.08</v>
      </c>
      <c r="S669" s="1" t="s">
        <v>1448</v>
      </c>
      <c r="T669" s="75">
        <v>1</v>
      </c>
      <c r="U669" s="76">
        <v>20588802328.799999</v>
      </c>
      <c r="V669" s="77">
        <v>20588802328.799999</v>
      </c>
      <c r="W669" s="77">
        <v>22019417950.549999</v>
      </c>
      <c r="X669" s="76">
        <v>3.6017450382299997E-2</v>
      </c>
      <c r="Y669" s="71">
        <v>0</v>
      </c>
      <c r="Z669" s="71">
        <v>1</v>
      </c>
      <c r="AA669" s="71">
        <v>0</v>
      </c>
      <c r="AB669" s="71">
        <v>0</v>
      </c>
      <c r="AC669" s="73">
        <v>1</v>
      </c>
      <c r="AD669" s="73">
        <v>0</v>
      </c>
      <c r="AE669" s="1" t="s">
        <v>1449</v>
      </c>
      <c r="AF669" s="1" t="s">
        <v>1450</v>
      </c>
      <c r="AG669" s="1" t="s">
        <v>4826</v>
      </c>
    </row>
    <row r="670" spans="1:33">
      <c r="A670" s="70">
        <v>45169</v>
      </c>
      <c r="B670" s="70">
        <v>45169</v>
      </c>
      <c r="C670" s="71">
        <v>990100</v>
      </c>
      <c r="D670" s="1" t="s">
        <v>4827</v>
      </c>
      <c r="E670" s="71">
        <v>2127601</v>
      </c>
      <c r="F670" s="1">
        <v>320517105</v>
      </c>
      <c r="G670" s="1" t="s">
        <v>4828</v>
      </c>
      <c r="H670" s="72">
        <v>2341484</v>
      </c>
      <c r="I670" s="1" t="s">
        <v>4829</v>
      </c>
      <c r="J670" s="73">
        <v>1</v>
      </c>
      <c r="K670" s="73">
        <v>1</v>
      </c>
      <c r="L670" s="73">
        <v>1</v>
      </c>
      <c r="M670" s="1">
        <v>1</v>
      </c>
      <c r="N670" s="1" t="s">
        <v>1375</v>
      </c>
      <c r="O670" s="1" t="s">
        <v>1484</v>
      </c>
      <c r="P670" s="1">
        <v>40101015</v>
      </c>
      <c r="Q670" s="73">
        <v>537336291</v>
      </c>
      <c r="R670" s="74">
        <v>12.55</v>
      </c>
      <c r="S670" s="1" t="s">
        <v>1448</v>
      </c>
      <c r="T670" s="75">
        <v>1</v>
      </c>
      <c r="U670" s="76">
        <v>6743570452.0500002</v>
      </c>
      <c r="V670" s="77">
        <v>6743570452.0500002</v>
      </c>
      <c r="W670" s="77">
        <v>6743570452.0500002</v>
      </c>
      <c r="X670" s="76">
        <v>1.17970054925E-2</v>
      </c>
      <c r="Y670" s="71">
        <v>0</v>
      </c>
      <c r="Z670" s="71">
        <v>1</v>
      </c>
      <c r="AA670" s="71">
        <v>0</v>
      </c>
      <c r="AB670" s="71">
        <v>0</v>
      </c>
      <c r="AC670" s="73">
        <v>1</v>
      </c>
      <c r="AD670" s="73">
        <v>0</v>
      </c>
      <c r="AE670" s="1" t="s">
        <v>1449</v>
      </c>
      <c r="AF670" s="1" t="s">
        <v>1450</v>
      </c>
      <c r="AG670" s="1" t="s">
        <v>1451</v>
      </c>
    </row>
    <row r="671" spans="1:33">
      <c r="A671" s="70">
        <v>45169</v>
      </c>
      <c r="B671" s="70">
        <v>45169</v>
      </c>
      <c r="C671" s="71">
        <v>990100</v>
      </c>
      <c r="D671" s="1" t="s">
        <v>4830</v>
      </c>
      <c r="E671" s="71">
        <v>2127901</v>
      </c>
      <c r="F671" s="1">
        <v>337738108</v>
      </c>
      <c r="G671" s="1" t="s">
        <v>4831</v>
      </c>
      <c r="H671" s="72">
        <v>2342034</v>
      </c>
      <c r="I671" s="1" t="s">
        <v>4832</v>
      </c>
      <c r="J671" s="73">
        <v>1</v>
      </c>
      <c r="K671" s="73">
        <v>1</v>
      </c>
      <c r="L671" s="73">
        <v>1</v>
      </c>
      <c r="M671" s="1">
        <v>1</v>
      </c>
      <c r="N671" s="1" t="s">
        <v>1375</v>
      </c>
      <c r="O671" s="1" t="s">
        <v>1484</v>
      </c>
      <c r="P671" s="1">
        <v>40201060</v>
      </c>
      <c r="Q671" s="73">
        <v>623149221</v>
      </c>
      <c r="R671" s="74">
        <v>121.39</v>
      </c>
      <c r="S671" s="1" t="s">
        <v>1448</v>
      </c>
      <c r="T671" s="75">
        <v>1</v>
      </c>
      <c r="U671" s="76">
        <v>75644083937.190002</v>
      </c>
      <c r="V671" s="77">
        <v>75644083937.190002</v>
      </c>
      <c r="W671" s="77">
        <v>75644083937.190002</v>
      </c>
      <c r="X671" s="76">
        <v>0.13232955450309999</v>
      </c>
      <c r="Y671" s="71">
        <v>1</v>
      </c>
      <c r="Z671" s="71">
        <v>0</v>
      </c>
      <c r="AA671" s="71">
        <v>0</v>
      </c>
      <c r="AB671" s="71">
        <v>0</v>
      </c>
      <c r="AC671" s="73">
        <v>1</v>
      </c>
      <c r="AD671" s="73">
        <v>0</v>
      </c>
      <c r="AE671" s="1" t="s">
        <v>1449</v>
      </c>
      <c r="AF671" s="1" t="s">
        <v>1450</v>
      </c>
      <c r="AG671" s="1" t="s">
        <v>1451</v>
      </c>
    </row>
    <row r="672" spans="1:33">
      <c r="A672" s="70">
        <v>45169</v>
      </c>
      <c r="B672" s="70">
        <v>45169</v>
      </c>
      <c r="C672" s="71">
        <v>990100</v>
      </c>
      <c r="D672" s="1" t="s">
        <v>4833</v>
      </c>
      <c r="E672" s="71">
        <v>2134601</v>
      </c>
      <c r="F672" s="1">
        <v>871607107</v>
      </c>
      <c r="G672" s="1" t="s">
        <v>4834</v>
      </c>
      <c r="H672" s="72">
        <v>2867719</v>
      </c>
      <c r="I672" s="1" t="s">
        <v>4835</v>
      </c>
      <c r="J672" s="73">
        <v>1</v>
      </c>
      <c r="K672" s="73">
        <v>1</v>
      </c>
      <c r="L672" s="73">
        <v>1</v>
      </c>
      <c r="M672" s="1">
        <v>1</v>
      </c>
      <c r="N672" s="1" t="s">
        <v>1375</v>
      </c>
      <c r="O672" s="1" t="s">
        <v>1474</v>
      </c>
      <c r="P672" s="1">
        <v>45103010</v>
      </c>
      <c r="Q672" s="73">
        <v>152301677</v>
      </c>
      <c r="R672" s="74">
        <v>458.89</v>
      </c>
      <c r="S672" s="1" t="s">
        <v>1448</v>
      </c>
      <c r="T672" s="75">
        <v>1</v>
      </c>
      <c r="U672" s="76">
        <v>69889716558.529999</v>
      </c>
      <c r="V672" s="77">
        <v>69889716558.529999</v>
      </c>
      <c r="W672" s="77">
        <v>69889716558.529999</v>
      </c>
      <c r="X672" s="76">
        <v>0.12226303202</v>
      </c>
      <c r="Y672" s="71">
        <v>1</v>
      </c>
      <c r="Z672" s="71">
        <v>0</v>
      </c>
      <c r="AA672" s="71">
        <v>0</v>
      </c>
      <c r="AB672" s="71">
        <v>0</v>
      </c>
      <c r="AC672" s="73">
        <v>0</v>
      </c>
      <c r="AD672" s="73">
        <v>1</v>
      </c>
      <c r="AE672" s="1" t="s">
        <v>1475</v>
      </c>
      <c r="AF672" s="1" t="s">
        <v>1450</v>
      </c>
      <c r="AG672" s="1" t="s">
        <v>1451</v>
      </c>
    </row>
    <row r="673" spans="1:33">
      <c r="A673" s="70">
        <v>45169</v>
      </c>
      <c r="B673" s="70">
        <v>45169</v>
      </c>
      <c r="C673" s="71">
        <v>990100</v>
      </c>
      <c r="D673" s="1" t="s">
        <v>4836</v>
      </c>
      <c r="E673" s="71">
        <v>2135501</v>
      </c>
      <c r="F673" s="1" t="s">
        <v>4837</v>
      </c>
      <c r="G673" s="1" t="s">
        <v>4838</v>
      </c>
      <c r="H673" s="72">
        <v>2702337</v>
      </c>
      <c r="I673" s="1" t="s">
        <v>4839</v>
      </c>
      <c r="J673" s="73">
        <v>1</v>
      </c>
      <c r="K673" s="73">
        <v>1</v>
      </c>
      <c r="L673" s="73">
        <v>1</v>
      </c>
      <c r="M673" s="1">
        <v>1</v>
      </c>
      <c r="N673" s="1" t="s">
        <v>1375</v>
      </c>
      <c r="O673" s="1" t="s">
        <v>1484</v>
      </c>
      <c r="P673" s="1">
        <v>40203010</v>
      </c>
      <c r="Q673" s="73">
        <v>224513705</v>
      </c>
      <c r="R673" s="74">
        <v>112.23</v>
      </c>
      <c r="S673" s="1" t="s">
        <v>1448</v>
      </c>
      <c r="T673" s="75">
        <v>1</v>
      </c>
      <c r="U673" s="76">
        <v>25197173112.150002</v>
      </c>
      <c r="V673" s="77">
        <v>25197173112.150002</v>
      </c>
      <c r="W673" s="77">
        <v>25197173112.150002</v>
      </c>
      <c r="X673" s="76">
        <v>4.4079199841199998E-2</v>
      </c>
      <c r="Y673" s="71">
        <v>1</v>
      </c>
      <c r="Z673" s="71">
        <v>0</v>
      </c>
      <c r="AA673" s="71">
        <v>0</v>
      </c>
      <c r="AB673" s="71">
        <v>0</v>
      </c>
      <c r="AC673" s="73">
        <v>1</v>
      </c>
      <c r="AD673" s="73">
        <v>0</v>
      </c>
      <c r="AE673" s="1" t="s">
        <v>1475</v>
      </c>
      <c r="AF673" s="1" t="s">
        <v>1450</v>
      </c>
      <c r="AG673" s="1" t="s">
        <v>1451</v>
      </c>
    </row>
    <row r="674" spans="1:33">
      <c r="A674" s="70">
        <v>45169</v>
      </c>
      <c r="B674" s="70">
        <v>45169</v>
      </c>
      <c r="C674" s="71">
        <v>990100</v>
      </c>
      <c r="D674" s="1" t="s">
        <v>4840</v>
      </c>
      <c r="E674" s="71">
        <v>2138501</v>
      </c>
      <c r="F674" s="1">
        <v>855244109</v>
      </c>
      <c r="G674" s="1" t="s">
        <v>4841</v>
      </c>
      <c r="H674" s="72">
        <v>2842255</v>
      </c>
      <c r="I674" s="1" t="s">
        <v>4842</v>
      </c>
      <c r="J674" s="73">
        <v>1</v>
      </c>
      <c r="K674" s="73">
        <v>1</v>
      </c>
      <c r="L674" s="73">
        <v>1</v>
      </c>
      <c r="M674" s="1">
        <v>1</v>
      </c>
      <c r="N674" s="1" t="s">
        <v>1375</v>
      </c>
      <c r="O674" s="1" t="s">
        <v>1455</v>
      </c>
      <c r="P674" s="1">
        <v>25301040</v>
      </c>
      <c r="Q674" s="73">
        <v>1149300000</v>
      </c>
      <c r="R674" s="74">
        <v>97.44</v>
      </c>
      <c r="S674" s="1" t="s">
        <v>1448</v>
      </c>
      <c r="T674" s="75">
        <v>1</v>
      </c>
      <c r="U674" s="76">
        <v>111987792000</v>
      </c>
      <c r="V674" s="77">
        <v>111987792000</v>
      </c>
      <c r="W674" s="77">
        <v>111987792000</v>
      </c>
      <c r="X674" s="76">
        <v>0.19590817753109999</v>
      </c>
      <c r="Y674" s="71">
        <v>1</v>
      </c>
      <c r="Z674" s="71">
        <v>0</v>
      </c>
      <c r="AA674" s="71">
        <v>0</v>
      </c>
      <c r="AB674" s="71">
        <v>0</v>
      </c>
      <c r="AC674" s="73">
        <v>0</v>
      </c>
      <c r="AD674" s="73">
        <v>1</v>
      </c>
      <c r="AE674" s="1" t="s">
        <v>1475</v>
      </c>
      <c r="AF674" s="1" t="s">
        <v>1450</v>
      </c>
      <c r="AG674" s="1" t="s">
        <v>1451</v>
      </c>
    </row>
    <row r="675" spans="1:33">
      <c r="A675" s="70">
        <v>45169</v>
      </c>
      <c r="B675" s="70">
        <v>45169</v>
      </c>
      <c r="C675" s="71">
        <v>990100</v>
      </c>
      <c r="D675" s="1" t="s">
        <v>4843</v>
      </c>
      <c r="E675" s="71">
        <v>2140601</v>
      </c>
      <c r="F675" s="1">
        <v>947890109</v>
      </c>
      <c r="G675" s="1" t="s">
        <v>4844</v>
      </c>
      <c r="H675" s="72">
        <v>2945143</v>
      </c>
      <c r="I675" s="1" t="s">
        <v>4845</v>
      </c>
      <c r="J675" s="73">
        <v>1</v>
      </c>
      <c r="K675" s="73">
        <v>1</v>
      </c>
      <c r="L675" s="73">
        <v>1</v>
      </c>
      <c r="M675" s="1">
        <v>1</v>
      </c>
      <c r="N675" s="1" t="s">
        <v>1375</v>
      </c>
      <c r="O675" s="1" t="s">
        <v>1484</v>
      </c>
      <c r="P675" s="1">
        <v>40101015</v>
      </c>
      <c r="Q675" s="73">
        <v>174657761</v>
      </c>
      <c r="R675" s="74">
        <v>42.41</v>
      </c>
      <c r="S675" s="1" t="s">
        <v>1448</v>
      </c>
      <c r="T675" s="75">
        <v>1</v>
      </c>
      <c r="U675" s="76">
        <v>7407235644.0100002</v>
      </c>
      <c r="V675" s="77">
        <v>7407235644.0100002</v>
      </c>
      <c r="W675" s="77">
        <v>7407235644.0100002</v>
      </c>
      <c r="X675" s="76">
        <v>1.2958002025499999E-2</v>
      </c>
      <c r="Y675" s="71">
        <v>0</v>
      </c>
      <c r="Z675" s="71">
        <v>1</v>
      </c>
      <c r="AA675" s="71">
        <v>0</v>
      </c>
      <c r="AB675" s="71">
        <v>0</v>
      </c>
      <c r="AC675" s="73">
        <v>1</v>
      </c>
      <c r="AD675" s="73">
        <v>0</v>
      </c>
      <c r="AE675" s="1" t="s">
        <v>1449</v>
      </c>
      <c r="AF675" s="1" t="s">
        <v>1450</v>
      </c>
      <c r="AG675" s="1" t="s">
        <v>1451</v>
      </c>
    </row>
    <row r="676" spans="1:33">
      <c r="A676" s="70">
        <v>45169</v>
      </c>
      <c r="B676" s="70">
        <v>45169</v>
      </c>
      <c r="C676" s="71">
        <v>990100</v>
      </c>
      <c r="D676" s="1" t="s">
        <v>4846</v>
      </c>
      <c r="E676" s="71">
        <v>2142601</v>
      </c>
      <c r="F676" s="1">
        <v>461202103</v>
      </c>
      <c r="G676" s="1" t="s">
        <v>4847</v>
      </c>
      <c r="H676" s="72">
        <v>2459020</v>
      </c>
      <c r="I676" s="1" t="s">
        <v>4848</v>
      </c>
      <c r="J676" s="73">
        <v>1</v>
      </c>
      <c r="K676" s="73">
        <v>1</v>
      </c>
      <c r="L676" s="73">
        <v>1</v>
      </c>
      <c r="M676" s="1">
        <v>1</v>
      </c>
      <c r="N676" s="1" t="s">
        <v>1375</v>
      </c>
      <c r="O676" s="1" t="s">
        <v>1474</v>
      </c>
      <c r="P676" s="1">
        <v>45103010</v>
      </c>
      <c r="Q676" s="73">
        <v>280546394</v>
      </c>
      <c r="R676" s="74">
        <v>541.80999999999995</v>
      </c>
      <c r="S676" s="1" t="s">
        <v>1448</v>
      </c>
      <c r="T676" s="75">
        <v>1</v>
      </c>
      <c r="U676" s="76">
        <v>152002841733.14001</v>
      </c>
      <c r="V676" s="77">
        <v>152002841733.14001</v>
      </c>
      <c r="W676" s="77">
        <v>152002841733.14001</v>
      </c>
      <c r="X676" s="76">
        <v>0.26590933861339999</v>
      </c>
      <c r="Y676" s="71">
        <v>1</v>
      </c>
      <c r="Z676" s="71">
        <v>0</v>
      </c>
      <c r="AA676" s="71">
        <v>0</v>
      </c>
      <c r="AB676" s="71">
        <v>0</v>
      </c>
      <c r="AC676" s="73">
        <v>0</v>
      </c>
      <c r="AD676" s="73">
        <v>1</v>
      </c>
      <c r="AE676" s="1" t="s">
        <v>1475</v>
      </c>
      <c r="AF676" s="1" t="s">
        <v>1450</v>
      </c>
      <c r="AG676" s="1" t="s">
        <v>1451</v>
      </c>
    </row>
    <row r="677" spans="1:33">
      <c r="A677" s="70">
        <v>45169</v>
      </c>
      <c r="B677" s="70">
        <v>45169</v>
      </c>
      <c r="C677" s="71">
        <v>990100</v>
      </c>
      <c r="D677" s="1" t="s">
        <v>4849</v>
      </c>
      <c r="E677" s="71">
        <v>2143801</v>
      </c>
      <c r="F677" s="1">
        <v>482480100</v>
      </c>
      <c r="G677" s="1" t="s">
        <v>4850</v>
      </c>
      <c r="H677" s="72">
        <v>2480138</v>
      </c>
      <c r="I677" s="1" t="s">
        <v>4851</v>
      </c>
      <c r="J677" s="73">
        <v>1</v>
      </c>
      <c r="K677" s="73">
        <v>1</v>
      </c>
      <c r="L677" s="73">
        <v>1</v>
      </c>
      <c r="M677" s="1">
        <v>1</v>
      </c>
      <c r="N677" s="1" t="s">
        <v>1375</v>
      </c>
      <c r="O677" s="1" t="s">
        <v>1474</v>
      </c>
      <c r="P677" s="1">
        <v>45301010</v>
      </c>
      <c r="Q677" s="73">
        <v>138479764</v>
      </c>
      <c r="R677" s="74">
        <v>501.87</v>
      </c>
      <c r="S677" s="1" t="s">
        <v>1448</v>
      </c>
      <c r="T677" s="75">
        <v>1</v>
      </c>
      <c r="U677" s="76">
        <v>69498839158.679993</v>
      </c>
      <c r="V677" s="77">
        <v>69498839158.679993</v>
      </c>
      <c r="W677" s="77">
        <v>69498839158.679993</v>
      </c>
      <c r="X677" s="76">
        <v>0.12157924249550001</v>
      </c>
      <c r="Y677" s="71">
        <v>1</v>
      </c>
      <c r="Z677" s="71">
        <v>0</v>
      </c>
      <c r="AA677" s="71">
        <v>0</v>
      </c>
      <c r="AB677" s="71">
        <v>0</v>
      </c>
      <c r="AC677" s="73">
        <v>0</v>
      </c>
      <c r="AD677" s="73">
        <v>1</v>
      </c>
      <c r="AE677" s="1" t="s">
        <v>1475</v>
      </c>
      <c r="AF677" s="1" t="s">
        <v>1450</v>
      </c>
      <c r="AG677" s="1" t="s">
        <v>1451</v>
      </c>
    </row>
    <row r="678" spans="1:33">
      <c r="A678" s="70">
        <v>45169</v>
      </c>
      <c r="B678" s="70">
        <v>45169</v>
      </c>
      <c r="C678" s="71">
        <v>990100</v>
      </c>
      <c r="D678" s="1" t="s">
        <v>4852</v>
      </c>
      <c r="E678" s="71">
        <v>2144201</v>
      </c>
      <c r="F678" s="1">
        <v>512807108</v>
      </c>
      <c r="G678" s="1" t="s">
        <v>4853</v>
      </c>
      <c r="H678" s="72">
        <v>2502247</v>
      </c>
      <c r="I678" s="1" t="s">
        <v>4854</v>
      </c>
      <c r="J678" s="73">
        <v>1</v>
      </c>
      <c r="K678" s="73">
        <v>1</v>
      </c>
      <c r="L678" s="73">
        <v>1</v>
      </c>
      <c r="M678" s="1">
        <v>1</v>
      </c>
      <c r="N678" s="1" t="s">
        <v>1375</v>
      </c>
      <c r="O678" s="1" t="s">
        <v>1474</v>
      </c>
      <c r="P678" s="1">
        <v>45301010</v>
      </c>
      <c r="Q678" s="73">
        <v>134936209</v>
      </c>
      <c r="R678" s="74">
        <v>702.4</v>
      </c>
      <c r="S678" s="1" t="s">
        <v>1448</v>
      </c>
      <c r="T678" s="75">
        <v>1</v>
      </c>
      <c r="U678" s="76">
        <v>94779193201.600006</v>
      </c>
      <c r="V678" s="77">
        <v>94779193201.600006</v>
      </c>
      <c r="W678" s="77">
        <v>94779193201.600006</v>
      </c>
      <c r="X678" s="76">
        <v>0.16580395663129999</v>
      </c>
      <c r="Y678" s="71">
        <v>1</v>
      </c>
      <c r="Z678" s="71">
        <v>0</v>
      </c>
      <c r="AA678" s="71">
        <v>0</v>
      </c>
      <c r="AB678" s="71">
        <v>0</v>
      </c>
      <c r="AC678" s="73">
        <v>1</v>
      </c>
      <c r="AD678" s="73">
        <v>0</v>
      </c>
      <c r="AE678" s="1" t="s">
        <v>1475</v>
      </c>
      <c r="AF678" s="1" t="s">
        <v>1450</v>
      </c>
      <c r="AG678" s="1" t="s">
        <v>1451</v>
      </c>
    </row>
    <row r="679" spans="1:33">
      <c r="A679" s="70">
        <v>45169</v>
      </c>
      <c r="B679" s="70">
        <v>45169</v>
      </c>
      <c r="C679" s="71">
        <v>990100</v>
      </c>
      <c r="D679" s="1" t="s">
        <v>4858</v>
      </c>
      <c r="E679" s="71">
        <v>2148101</v>
      </c>
      <c r="G679" s="1" t="s">
        <v>4859</v>
      </c>
      <c r="H679" s="72">
        <v>6270948</v>
      </c>
      <c r="I679" s="1" t="s">
        <v>4860</v>
      </c>
      <c r="J679" s="73">
        <v>0.85</v>
      </c>
      <c r="K679" s="73">
        <v>0.85</v>
      </c>
      <c r="L679" s="73">
        <v>0.85</v>
      </c>
      <c r="M679" s="1">
        <v>1</v>
      </c>
      <c r="N679" s="1" t="s">
        <v>1115</v>
      </c>
      <c r="O679" s="1" t="s">
        <v>1474</v>
      </c>
      <c r="P679" s="1">
        <v>45301010</v>
      </c>
      <c r="Q679" s="73">
        <v>108317313</v>
      </c>
      <c r="R679" s="74">
        <v>28745</v>
      </c>
      <c r="S679" s="1" t="s">
        <v>1479</v>
      </c>
      <c r="T679" s="75">
        <v>145.58500000000001</v>
      </c>
      <c r="U679" s="76">
        <v>18178685907.5952</v>
      </c>
      <c r="V679" s="77">
        <v>18178685907.5952</v>
      </c>
      <c r="W679" s="77">
        <v>21386689303.0532</v>
      </c>
      <c r="X679" s="76">
        <v>3.1801262998999998E-2</v>
      </c>
      <c r="Y679" s="71">
        <v>0</v>
      </c>
      <c r="Z679" s="71">
        <v>1</v>
      </c>
      <c r="AA679" s="71">
        <v>0</v>
      </c>
      <c r="AB679" s="71">
        <v>0</v>
      </c>
      <c r="AC679" s="73">
        <v>0</v>
      </c>
      <c r="AD679" s="73">
        <v>1</v>
      </c>
      <c r="AE679" s="1" t="s">
        <v>1480</v>
      </c>
      <c r="AF679" s="1" t="s">
        <v>1450</v>
      </c>
      <c r="AG679" s="1" t="s">
        <v>1451</v>
      </c>
    </row>
    <row r="680" spans="1:33">
      <c r="A680" s="70">
        <v>45169</v>
      </c>
      <c r="B680" s="70">
        <v>45169</v>
      </c>
      <c r="C680" s="71">
        <v>990100</v>
      </c>
      <c r="D680" s="1" t="s">
        <v>4861</v>
      </c>
      <c r="E680" s="71">
        <v>2149601</v>
      </c>
      <c r="G680" s="1" t="s">
        <v>4862</v>
      </c>
      <c r="H680" s="72">
        <v>6309262</v>
      </c>
      <c r="I680" s="1" t="s">
        <v>4863</v>
      </c>
      <c r="J680" s="73">
        <v>0.7</v>
      </c>
      <c r="K680" s="73">
        <v>0.7</v>
      </c>
      <c r="L680" s="73">
        <v>0.7</v>
      </c>
      <c r="M680" s="1">
        <v>1</v>
      </c>
      <c r="N680" s="1" t="s">
        <v>1115</v>
      </c>
      <c r="O680" s="1" t="s">
        <v>1692</v>
      </c>
      <c r="P680" s="1">
        <v>50202020</v>
      </c>
      <c r="Q680" s="73">
        <v>122531596</v>
      </c>
      <c r="R680" s="74">
        <v>5530</v>
      </c>
      <c r="S680" s="1" t="s">
        <v>1479</v>
      </c>
      <c r="T680" s="75">
        <v>145.58500000000001</v>
      </c>
      <c r="U680" s="76">
        <v>3258026638.1564002</v>
      </c>
      <c r="V680" s="77">
        <v>3258026638.1564002</v>
      </c>
      <c r="W680" s="77">
        <v>4654323768.7948599</v>
      </c>
      <c r="X680" s="76">
        <v>5.6994967901000003E-3</v>
      </c>
      <c r="Y680" s="71">
        <v>0</v>
      </c>
      <c r="Z680" s="71">
        <v>1</v>
      </c>
      <c r="AA680" s="71">
        <v>0</v>
      </c>
      <c r="AB680" s="71">
        <v>0</v>
      </c>
      <c r="AC680" s="73">
        <v>0</v>
      </c>
      <c r="AD680" s="73">
        <v>1</v>
      </c>
      <c r="AE680" s="1" t="s">
        <v>1480</v>
      </c>
      <c r="AF680" s="1" t="s">
        <v>1450</v>
      </c>
      <c r="AG680" s="1" t="s">
        <v>1451</v>
      </c>
    </row>
    <row r="681" spans="1:33">
      <c r="A681" s="70">
        <v>45169</v>
      </c>
      <c r="B681" s="70">
        <v>45169</v>
      </c>
      <c r="C681" s="71">
        <v>990100</v>
      </c>
      <c r="D681" s="1" t="s">
        <v>4864</v>
      </c>
      <c r="E681" s="71">
        <v>2161401</v>
      </c>
      <c r="G681" s="1" t="s">
        <v>4865</v>
      </c>
      <c r="H681" s="72" t="s">
        <v>4866</v>
      </c>
      <c r="I681" s="1" t="s">
        <v>4867</v>
      </c>
      <c r="J681" s="73">
        <v>0.8</v>
      </c>
      <c r="K681" s="73">
        <v>0.8</v>
      </c>
      <c r="L681" s="73">
        <v>0.8</v>
      </c>
      <c r="M681" s="1">
        <v>1</v>
      </c>
      <c r="N681" s="1" t="s">
        <v>1115</v>
      </c>
      <c r="O681" s="1" t="s">
        <v>1499</v>
      </c>
      <c r="P681" s="1">
        <v>30101010</v>
      </c>
      <c r="Q681" s="73">
        <v>142966710</v>
      </c>
      <c r="R681" s="74">
        <v>8575</v>
      </c>
      <c r="S681" s="1" t="s">
        <v>1479</v>
      </c>
      <c r="T681" s="75">
        <v>145.58500000000001</v>
      </c>
      <c r="U681" s="76">
        <v>6736625549.3354397</v>
      </c>
      <c r="V681" s="77">
        <v>6736625549.3354397</v>
      </c>
      <c r="W681" s="77">
        <v>8420781936.6693001</v>
      </c>
      <c r="X681" s="76">
        <v>1.1784856282199999E-2</v>
      </c>
      <c r="Y681" s="71">
        <v>0</v>
      </c>
      <c r="Z681" s="71">
        <v>1</v>
      </c>
      <c r="AA681" s="71">
        <v>0</v>
      </c>
      <c r="AB681" s="71">
        <v>0</v>
      </c>
      <c r="AC681" s="73">
        <v>0</v>
      </c>
      <c r="AD681" s="73">
        <v>1</v>
      </c>
      <c r="AE681" s="1" t="s">
        <v>1480</v>
      </c>
      <c r="AF681" s="1" t="s">
        <v>1450</v>
      </c>
      <c r="AG681" s="1" t="s">
        <v>1451</v>
      </c>
    </row>
    <row r="682" spans="1:33">
      <c r="A682" s="70">
        <v>45169</v>
      </c>
      <c r="B682" s="70">
        <v>45169</v>
      </c>
      <c r="C682" s="71">
        <v>990100</v>
      </c>
      <c r="D682" s="1" t="s">
        <v>4868</v>
      </c>
      <c r="E682" s="71">
        <v>2165001</v>
      </c>
      <c r="G682" s="1" t="s">
        <v>4869</v>
      </c>
      <c r="H682" s="72">
        <v>6640563</v>
      </c>
      <c r="I682" s="1" t="s">
        <v>4870</v>
      </c>
      <c r="J682" s="73">
        <v>0.75</v>
      </c>
      <c r="K682" s="73">
        <v>0.75</v>
      </c>
      <c r="L682" s="73">
        <v>0.75</v>
      </c>
      <c r="M682" s="1">
        <v>1</v>
      </c>
      <c r="N682" s="1" t="s">
        <v>1115</v>
      </c>
      <c r="O682" s="1" t="s">
        <v>1447</v>
      </c>
      <c r="P682" s="1">
        <v>35202010</v>
      </c>
      <c r="Q682" s="73">
        <v>70251000</v>
      </c>
      <c r="R682" s="74">
        <v>6399</v>
      </c>
      <c r="S682" s="1" t="s">
        <v>1479</v>
      </c>
      <c r="T682" s="75">
        <v>145.58500000000001</v>
      </c>
      <c r="U682" s="76">
        <v>2315843745.9216299</v>
      </c>
      <c r="V682" s="77">
        <v>2315843745.9216299</v>
      </c>
      <c r="W682" s="77">
        <v>3087791661.2288399</v>
      </c>
      <c r="X682" s="76">
        <v>4.0512695143999997E-3</v>
      </c>
      <c r="Y682" s="71">
        <v>0</v>
      </c>
      <c r="Z682" s="71">
        <v>1</v>
      </c>
      <c r="AA682" s="71">
        <v>0</v>
      </c>
      <c r="AB682" s="71">
        <v>0</v>
      </c>
      <c r="AC682" s="73">
        <v>0</v>
      </c>
      <c r="AD682" s="73">
        <v>1</v>
      </c>
      <c r="AE682" s="1" t="s">
        <v>1480</v>
      </c>
      <c r="AF682" s="1" t="s">
        <v>1450</v>
      </c>
      <c r="AG682" s="1" t="s">
        <v>1451</v>
      </c>
    </row>
    <row r="683" spans="1:33">
      <c r="A683" s="70">
        <v>45169</v>
      </c>
      <c r="B683" s="70">
        <v>45169</v>
      </c>
      <c r="C683" s="71">
        <v>990100</v>
      </c>
      <c r="D683" s="1" t="s">
        <v>4871</v>
      </c>
      <c r="E683" s="71">
        <v>2176901</v>
      </c>
      <c r="G683" s="1" t="s">
        <v>4872</v>
      </c>
      <c r="H683" s="72">
        <v>6770620</v>
      </c>
      <c r="I683" s="1" t="s">
        <v>4873</v>
      </c>
      <c r="J683" s="73">
        <v>0.7</v>
      </c>
      <c r="K683" s="73">
        <v>0.7</v>
      </c>
      <c r="L683" s="73">
        <v>0.7</v>
      </c>
      <c r="M683" s="1">
        <v>1</v>
      </c>
      <c r="N683" s="1" t="s">
        <v>1115</v>
      </c>
      <c r="O683" s="1" t="s">
        <v>1692</v>
      </c>
      <c r="P683" s="1">
        <v>50102010</v>
      </c>
      <c r="Q683" s="73">
        <v>1469995230</v>
      </c>
      <c r="R683" s="74">
        <v>6545</v>
      </c>
      <c r="S683" s="1" t="s">
        <v>1479</v>
      </c>
      <c r="T683" s="75">
        <v>145.58500000000001</v>
      </c>
      <c r="U683" s="76">
        <v>46260144563.279198</v>
      </c>
      <c r="V683" s="77">
        <v>46260144563.279198</v>
      </c>
      <c r="W683" s="77">
        <v>66085920804.684601</v>
      </c>
      <c r="X683" s="76">
        <v>8.0926147858300004E-2</v>
      </c>
      <c r="Y683" s="71">
        <v>1</v>
      </c>
      <c r="Z683" s="71">
        <v>0</v>
      </c>
      <c r="AA683" s="71">
        <v>0</v>
      </c>
      <c r="AB683" s="71">
        <v>0</v>
      </c>
      <c r="AC683" s="73">
        <v>0</v>
      </c>
      <c r="AD683" s="73">
        <v>1</v>
      </c>
      <c r="AE683" s="1" t="s">
        <v>1480</v>
      </c>
      <c r="AF683" s="1" t="s">
        <v>1450</v>
      </c>
      <c r="AG683" s="1" t="s">
        <v>1451</v>
      </c>
    </row>
    <row r="684" spans="1:33">
      <c r="A684" s="70">
        <v>45169</v>
      </c>
      <c r="B684" s="70">
        <v>45169</v>
      </c>
      <c r="C684" s="71">
        <v>990100</v>
      </c>
      <c r="D684" s="1" t="s">
        <v>4874</v>
      </c>
      <c r="E684" s="71">
        <v>2181501</v>
      </c>
      <c r="F684" s="1">
        <v>127387108</v>
      </c>
      <c r="G684" s="1" t="s">
        <v>4875</v>
      </c>
      <c r="H684" s="72">
        <v>2302232</v>
      </c>
      <c r="I684" s="1" t="s">
        <v>4876</v>
      </c>
      <c r="J684" s="73">
        <v>1</v>
      </c>
      <c r="K684" s="73">
        <v>1</v>
      </c>
      <c r="L684" s="73">
        <v>1</v>
      </c>
      <c r="M684" s="1">
        <v>1</v>
      </c>
      <c r="N684" s="1" t="s">
        <v>1375</v>
      </c>
      <c r="O684" s="1" t="s">
        <v>1474</v>
      </c>
      <c r="P684" s="1">
        <v>45103010</v>
      </c>
      <c r="Q684" s="73">
        <v>273208191</v>
      </c>
      <c r="R684" s="74">
        <v>240.44</v>
      </c>
      <c r="S684" s="1" t="s">
        <v>1448</v>
      </c>
      <c r="T684" s="75">
        <v>1</v>
      </c>
      <c r="U684" s="76">
        <v>65690177444.040001</v>
      </c>
      <c r="V684" s="77">
        <v>65690177444.040001</v>
      </c>
      <c r="W684" s="77">
        <v>65690177444.040001</v>
      </c>
      <c r="X684" s="76">
        <v>0.1149164807603</v>
      </c>
      <c r="Y684" s="71">
        <v>1</v>
      </c>
      <c r="Z684" s="71">
        <v>0</v>
      </c>
      <c r="AA684" s="71">
        <v>0</v>
      </c>
      <c r="AB684" s="71">
        <v>0</v>
      </c>
      <c r="AC684" s="73">
        <v>0</v>
      </c>
      <c r="AD684" s="73">
        <v>1</v>
      </c>
      <c r="AE684" s="1" t="s">
        <v>1475</v>
      </c>
      <c r="AF684" s="1" t="s">
        <v>1450</v>
      </c>
      <c r="AG684" s="1" t="s">
        <v>1451</v>
      </c>
    </row>
    <row r="685" spans="1:33">
      <c r="A685" s="70">
        <v>45169</v>
      </c>
      <c r="B685" s="70">
        <v>45169</v>
      </c>
      <c r="C685" s="71">
        <v>990100</v>
      </c>
      <c r="D685" s="1" t="s">
        <v>4877</v>
      </c>
      <c r="E685" s="71">
        <v>2189401</v>
      </c>
      <c r="F685" s="1">
        <v>704326107</v>
      </c>
      <c r="G685" s="1" t="s">
        <v>4878</v>
      </c>
      <c r="H685" s="72">
        <v>2674458</v>
      </c>
      <c r="I685" s="1" t="s">
        <v>4879</v>
      </c>
      <c r="J685" s="73">
        <v>0.9</v>
      </c>
      <c r="K685" s="73">
        <v>0.9</v>
      </c>
      <c r="L685" s="73">
        <v>0.9</v>
      </c>
      <c r="M685" s="1">
        <v>1</v>
      </c>
      <c r="N685" s="1" t="s">
        <v>1375</v>
      </c>
      <c r="O685" s="1" t="s">
        <v>1467</v>
      </c>
      <c r="P685" s="1">
        <v>20202010</v>
      </c>
      <c r="Q685" s="73">
        <v>360508880</v>
      </c>
      <c r="R685" s="74">
        <v>122.23</v>
      </c>
      <c r="S685" s="1" t="s">
        <v>1448</v>
      </c>
      <c r="T685" s="75">
        <v>1</v>
      </c>
      <c r="U685" s="76">
        <v>39658500362.160004</v>
      </c>
      <c r="V685" s="77">
        <v>39658500362.160004</v>
      </c>
      <c r="W685" s="77">
        <v>44065000402.400002</v>
      </c>
      <c r="X685" s="76">
        <v>6.9377424010399993E-2</v>
      </c>
      <c r="Y685" s="71">
        <v>1</v>
      </c>
      <c r="Z685" s="71">
        <v>0</v>
      </c>
      <c r="AA685" s="71">
        <v>0</v>
      </c>
      <c r="AB685" s="71">
        <v>0</v>
      </c>
      <c r="AC685" s="73">
        <v>0.5</v>
      </c>
      <c r="AD685" s="73">
        <v>0.5</v>
      </c>
      <c r="AE685" s="1" t="s">
        <v>1475</v>
      </c>
      <c r="AF685" s="1" t="s">
        <v>1450</v>
      </c>
      <c r="AG685" s="1" t="s">
        <v>1451</v>
      </c>
    </row>
    <row r="686" spans="1:33">
      <c r="A686" s="70">
        <v>45169</v>
      </c>
      <c r="B686" s="70">
        <v>45169</v>
      </c>
      <c r="C686" s="71">
        <v>990100</v>
      </c>
      <c r="D686" s="1" t="s">
        <v>4880</v>
      </c>
      <c r="E686" s="71">
        <v>2204101</v>
      </c>
      <c r="F686" s="1" t="s">
        <v>4881</v>
      </c>
      <c r="G686" s="1" t="s">
        <v>4882</v>
      </c>
      <c r="H686" s="72">
        <v>2659518</v>
      </c>
      <c r="I686" s="1" t="s">
        <v>4883</v>
      </c>
      <c r="J686" s="73">
        <v>0.85</v>
      </c>
      <c r="K686" s="73">
        <v>0.85</v>
      </c>
      <c r="L686" s="73">
        <v>0.85</v>
      </c>
      <c r="M686" s="1">
        <v>1</v>
      </c>
      <c r="N686" s="1" t="s">
        <v>963</v>
      </c>
      <c r="O686" s="1" t="s">
        <v>1484</v>
      </c>
      <c r="P686" s="1">
        <v>40203010</v>
      </c>
      <c r="Q686" s="73">
        <v>80863172</v>
      </c>
      <c r="R686" s="74">
        <v>83.49</v>
      </c>
      <c r="S686" s="1" t="s">
        <v>1493</v>
      </c>
      <c r="T686" s="75">
        <v>1.3529500000000001</v>
      </c>
      <c r="U686" s="76">
        <v>4241528730.35811</v>
      </c>
      <c r="V686" s="77">
        <v>4241528730.35811</v>
      </c>
      <c r="W686" s="77">
        <v>4990033800.4212999</v>
      </c>
      <c r="X686" s="76">
        <v>7.4200066691999999E-3</v>
      </c>
      <c r="Y686" s="71">
        <v>0</v>
      </c>
      <c r="Z686" s="71">
        <v>1</v>
      </c>
      <c r="AA686" s="71">
        <v>0</v>
      </c>
      <c r="AB686" s="71">
        <v>0</v>
      </c>
      <c r="AC686" s="73">
        <v>1</v>
      </c>
      <c r="AD686" s="73">
        <v>0</v>
      </c>
      <c r="AE686" s="1" t="s">
        <v>1494</v>
      </c>
      <c r="AF686" s="1" t="s">
        <v>1450</v>
      </c>
      <c r="AG686" s="1" t="s">
        <v>1451</v>
      </c>
    </row>
    <row r="687" spans="1:33">
      <c r="A687" s="70">
        <v>45169</v>
      </c>
      <c r="B687" s="70">
        <v>45169</v>
      </c>
      <c r="C687" s="71">
        <v>990100</v>
      </c>
      <c r="D687" s="1" t="s">
        <v>4884</v>
      </c>
      <c r="E687" s="71">
        <v>2213001</v>
      </c>
      <c r="G687" s="1" t="s">
        <v>4885</v>
      </c>
      <c r="H687" s="72">
        <v>6927374</v>
      </c>
      <c r="I687" s="1" t="s">
        <v>4886</v>
      </c>
      <c r="J687" s="73">
        <v>0.95</v>
      </c>
      <c r="K687" s="73">
        <v>0.95</v>
      </c>
      <c r="L687" s="73">
        <v>0.95</v>
      </c>
      <c r="M687" s="1">
        <v>1</v>
      </c>
      <c r="N687" s="1" t="s">
        <v>1293</v>
      </c>
      <c r="O687" s="1" t="s">
        <v>1474</v>
      </c>
      <c r="P687" s="1">
        <v>45203020</v>
      </c>
      <c r="Q687" s="73">
        <v>291984577</v>
      </c>
      <c r="R687" s="74">
        <v>13.11</v>
      </c>
      <c r="S687" s="1" t="s">
        <v>1834</v>
      </c>
      <c r="T687" s="75">
        <v>1.3505</v>
      </c>
      <c r="U687" s="76">
        <v>2692722631.8004398</v>
      </c>
      <c r="V687" s="77">
        <v>2692722631.8004398</v>
      </c>
      <c r="W687" s="77">
        <v>2834444875.5794101</v>
      </c>
      <c r="X687" s="76">
        <v>4.7105704467999996E-3</v>
      </c>
      <c r="Y687" s="71">
        <v>0</v>
      </c>
      <c r="Z687" s="71">
        <v>1</v>
      </c>
      <c r="AA687" s="71">
        <v>0</v>
      </c>
      <c r="AB687" s="71">
        <v>0</v>
      </c>
      <c r="AC687" s="73">
        <v>0</v>
      </c>
      <c r="AD687" s="73">
        <v>1</v>
      </c>
      <c r="AE687" s="1" t="s">
        <v>1835</v>
      </c>
      <c r="AF687" s="1" t="s">
        <v>1450</v>
      </c>
      <c r="AG687" s="1" t="s">
        <v>1451</v>
      </c>
    </row>
    <row r="688" spans="1:33">
      <c r="A688" s="70">
        <v>45169</v>
      </c>
      <c r="B688" s="70">
        <v>45169</v>
      </c>
      <c r="C688" s="71">
        <v>990100</v>
      </c>
      <c r="D688" s="1" t="s">
        <v>4887</v>
      </c>
      <c r="E688" s="71">
        <v>2213802</v>
      </c>
      <c r="G688" s="1" t="s">
        <v>4888</v>
      </c>
      <c r="H688" s="72" t="s">
        <v>4889</v>
      </c>
      <c r="I688" s="1" t="s">
        <v>4890</v>
      </c>
      <c r="J688" s="73">
        <v>1</v>
      </c>
      <c r="K688" s="73">
        <v>1</v>
      </c>
      <c r="L688" s="73">
        <v>1</v>
      </c>
      <c r="M688" s="1">
        <v>1</v>
      </c>
      <c r="N688" s="1" t="s">
        <v>1040</v>
      </c>
      <c r="O688" s="1" t="s">
        <v>1447</v>
      </c>
      <c r="P688" s="1">
        <v>35202010</v>
      </c>
      <c r="Q688" s="73">
        <v>107101896</v>
      </c>
      <c r="R688" s="74">
        <v>37.79</v>
      </c>
      <c r="S688" s="1" t="s">
        <v>1456</v>
      </c>
      <c r="T688" s="75">
        <v>0.92136177270005104</v>
      </c>
      <c r="U688" s="76">
        <v>4392824588.3038397</v>
      </c>
      <c r="V688" s="77">
        <v>4392824588.3038397</v>
      </c>
      <c r="W688" s="77">
        <v>5798279181.1346302</v>
      </c>
      <c r="X688" s="76">
        <v>7.6846792310000002E-3</v>
      </c>
      <c r="Y688" s="71">
        <v>0</v>
      </c>
      <c r="Z688" s="71">
        <v>1</v>
      </c>
      <c r="AA688" s="71">
        <v>0</v>
      </c>
      <c r="AB688" s="71">
        <v>0</v>
      </c>
      <c r="AC688" s="73">
        <v>0.35</v>
      </c>
      <c r="AD688" s="73">
        <v>0.65</v>
      </c>
      <c r="AE688" s="1" t="s">
        <v>2280</v>
      </c>
      <c r="AF688" s="1" t="s">
        <v>1450</v>
      </c>
      <c r="AG688" s="1" t="s">
        <v>1619</v>
      </c>
    </row>
    <row r="689" spans="1:33">
      <c r="A689" s="70">
        <v>45169</v>
      </c>
      <c r="B689" s="70">
        <v>45169</v>
      </c>
      <c r="C689" s="71">
        <v>990100</v>
      </c>
      <c r="D689" s="1" t="s">
        <v>4894</v>
      </c>
      <c r="E689" s="71">
        <v>2229301</v>
      </c>
      <c r="G689" s="1" t="s">
        <v>4895</v>
      </c>
      <c r="H689" s="72">
        <v>6585084</v>
      </c>
      <c r="I689" s="1" t="s">
        <v>4896</v>
      </c>
      <c r="J689" s="73">
        <v>1</v>
      </c>
      <c r="K689" s="73">
        <v>1</v>
      </c>
      <c r="L689" s="73">
        <v>1</v>
      </c>
      <c r="M689" s="1">
        <v>1</v>
      </c>
      <c r="N689" s="1" t="s">
        <v>908</v>
      </c>
      <c r="O689" s="1" t="s">
        <v>1484</v>
      </c>
      <c r="P689" s="1">
        <v>40301040</v>
      </c>
      <c r="Q689" s="73">
        <v>1266542392</v>
      </c>
      <c r="R689" s="74">
        <v>13.63</v>
      </c>
      <c r="S689" s="1" t="s">
        <v>1578</v>
      </c>
      <c r="T689" s="75">
        <v>1.54404385084536</v>
      </c>
      <c r="U689" s="76">
        <v>11180364335.837</v>
      </c>
      <c r="V689" s="77">
        <v>11180364335.837</v>
      </c>
      <c r="W689" s="77">
        <v>11180364335.837</v>
      </c>
      <c r="X689" s="76">
        <v>1.9558603326800001E-2</v>
      </c>
      <c r="Y689" s="71">
        <v>0</v>
      </c>
      <c r="Z689" s="71">
        <v>1</v>
      </c>
      <c r="AA689" s="71">
        <v>0</v>
      </c>
      <c r="AB689" s="71">
        <v>0</v>
      </c>
      <c r="AC689" s="73">
        <v>0.65</v>
      </c>
      <c r="AD689" s="73">
        <v>0.35</v>
      </c>
      <c r="AE689" s="1" t="s">
        <v>1579</v>
      </c>
      <c r="AF689" s="1" t="s">
        <v>1450</v>
      </c>
      <c r="AG689" s="1" t="s">
        <v>1451</v>
      </c>
    </row>
    <row r="690" spans="1:33">
      <c r="A690" s="70">
        <v>45169</v>
      </c>
      <c r="B690" s="70">
        <v>45169</v>
      </c>
      <c r="C690" s="71">
        <v>990100</v>
      </c>
      <c r="D690" s="1" t="s">
        <v>4897</v>
      </c>
      <c r="E690" s="71">
        <v>2230101</v>
      </c>
      <c r="G690" s="1" t="s">
        <v>4898</v>
      </c>
      <c r="H690" s="72">
        <v>5129074</v>
      </c>
      <c r="I690" s="1" t="s">
        <v>4899</v>
      </c>
      <c r="J690" s="73">
        <v>0.7</v>
      </c>
      <c r="K690" s="73">
        <v>0.7</v>
      </c>
      <c r="L690" s="73">
        <v>0.7</v>
      </c>
      <c r="M690" s="1">
        <v>1</v>
      </c>
      <c r="N690" s="1" t="s">
        <v>1058</v>
      </c>
      <c r="O690" s="1" t="s">
        <v>1447</v>
      </c>
      <c r="P690" s="1">
        <v>35102015</v>
      </c>
      <c r="Q690" s="73">
        <v>293413449</v>
      </c>
      <c r="R690" s="74">
        <v>44.55</v>
      </c>
      <c r="S690" s="1" t="s">
        <v>1456</v>
      </c>
      <c r="T690" s="75">
        <v>0.92136177270005104</v>
      </c>
      <c r="U690" s="76">
        <v>9931059306.1079998</v>
      </c>
      <c r="V690" s="77">
        <v>9931059306.1079998</v>
      </c>
      <c r="W690" s="77">
        <v>14187227580.154301</v>
      </c>
      <c r="X690" s="76">
        <v>1.7373105540099999E-2</v>
      </c>
      <c r="Y690" s="71">
        <v>0</v>
      </c>
      <c r="Z690" s="71">
        <v>1</v>
      </c>
      <c r="AA690" s="71">
        <v>0</v>
      </c>
      <c r="AB690" s="71">
        <v>0</v>
      </c>
      <c r="AC690" s="73">
        <v>1</v>
      </c>
      <c r="AD690" s="73">
        <v>0</v>
      </c>
      <c r="AE690" s="1" t="s">
        <v>1523</v>
      </c>
      <c r="AF690" s="1" t="s">
        <v>1524</v>
      </c>
      <c r="AG690" s="1" t="s">
        <v>1451</v>
      </c>
    </row>
    <row r="691" spans="1:33">
      <c r="A691" s="70">
        <v>45169</v>
      </c>
      <c r="B691" s="70">
        <v>45169</v>
      </c>
      <c r="C691" s="71">
        <v>990100</v>
      </c>
      <c r="D691" s="1" t="s">
        <v>4900</v>
      </c>
      <c r="E691" s="71">
        <v>2231701</v>
      </c>
      <c r="G691" s="1" t="s">
        <v>4901</v>
      </c>
      <c r="H691" s="72" t="s">
        <v>4902</v>
      </c>
      <c r="I691" s="1" t="s">
        <v>4903</v>
      </c>
      <c r="J691" s="73">
        <v>1</v>
      </c>
      <c r="K691" s="73">
        <v>1</v>
      </c>
      <c r="L691" s="73">
        <v>1</v>
      </c>
      <c r="M691" s="1">
        <v>1</v>
      </c>
      <c r="N691" s="1" t="s">
        <v>1369</v>
      </c>
      <c r="O691" s="1" t="s">
        <v>1548</v>
      </c>
      <c r="P691" s="1">
        <v>55103010</v>
      </c>
      <c r="Q691" s="73">
        <v>5686173970</v>
      </c>
      <c r="R691" s="74">
        <v>1.5175000000000001</v>
      </c>
      <c r="S691" s="1" t="s">
        <v>1669</v>
      </c>
      <c r="T691" s="75">
        <v>0.78917255257862096</v>
      </c>
      <c r="U691" s="76">
        <v>10933944637.6847</v>
      </c>
      <c r="V691" s="77">
        <v>10933944637.6847</v>
      </c>
      <c r="W691" s="77">
        <v>10933944637.6847</v>
      </c>
      <c r="X691" s="76">
        <v>1.9127523892900001E-2</v>
      </c>
      <c r="Y691" s="71">
        <v>0</v>
      </c>
      <c r="Z691" s="71">
        <v>1</v>
      </c>
      <c r="AA691" s="71">
        <v>0</v>
      </c>
      <c r="AB691" s="71">
        <v>0</v>
      </c>
      <c r="AC691" s="73">
        <v>1</v>
      </c>
      <c r="AD691" s="73">
        <v>0</v>
      </c>
      <c r="AE691" s="1" t="s">
        <v>1670</v>
      </c>
      <c r="AF691" s="1" t="s">
        <v>1450</v>
      </c>
      <c r="AG691" s="1" t="s">
        <v>1451</v>
      </c>
    </row>
    <row r="692" spans="1:33">
      <c r="A692" s="70">
        <v>45169</v>
      </c>
      <c r="B692" s="70">
        <v>45169</v>
      </c>
      <c r="C692" s="71">
        <v>990100</v>
      </c>
      <c r="D692" s="1" t="s">
        <v>4919</v>
      </c>
      <c r="E692" s="71">
        <v>2244401</v>
      </c>
      <c r="G692" s="1" t="s">
        <v>4920</v>
      </c>
      <c r="H692" s="72">
        <v>4103596</v>
      </c>
      <c r="I692" s="1" t="s">
        <v>4921</v>
      </c>
      <c r="J692" s="73">
        <v>0.7</v>
      </c>
      <c r="K692" s="73">
        <v>0.7</v>
      </c>
      <c r="L692" s="73">
        <v>0.7</v>
      </c>
      <c r="M692" s="1">
        <v>1</v>
      </c>
      <c r="N692" s="1" t="s">
        <v>1245</v>
      </c>
      <c r="O692" s="1" t="s">
        <v>1548</v>
      </c>
      <c r="P692" s="1">
        <v>55101010</v>
      </c>
      <c r="Q692" s="73">
        <v>4184021624</v>
      </c>
      <c r="R692" s="74">
        <v>4.2060000000000004</v>
      </c>
      <c r="S692" s="1" t="s">
        <v>1456</v>
      </c>
      <c r="T692" s="75">
        <v>0.92136177270005104</v>
      </c>
      <c r="U692" s="76">
        <v>13369988673.701099</v>
      </c>
      <c r="V692" s="77">
        <v>13369988673.701099</v>
      </c>
      <c r="W692" s="77">
        <v>19099983819.572899</v>
      </c>
      <c r="X692" s="76">
        <v>2.3389068289499999E-2</v>
      </c>
      <c r="Y692" s="71">
        <v>1</v>
      </c>
      <c r="Z692" s="71">
        <v>0</v>
      </c>
      <c r="AA692" s="71">
        <v>0</v>
      </c>
      <c r="AB692" s="71">
        <v>0</v>
      </c>
      <c r="AC692" s="73">
        <v>1</v>
      </c>
      <c r="AD692" s="73">
        <v>0</v>
      </c>
      <c r="AE692" s="1" t="s">
        <v>3920</v>
      </c>
      <c r="AF692" s="1" t="s">
        <v>1450</v>
      </c>
      <c r="AG692" s="1" t="s">
        <v>1451</v>
      </c>
    </row>
    <row r="693" spans="1:33">
      <c r="A693" s="70">
        <v>45169</v>
      </c>
      <c r="B693" s="70">
        <v>45169</v>
      </c>
      <c r="C693" s="71">
        <v>990100</v>
      </c>
      <c r="D693" s="1" t="s">
        <v>4922</v>
      </c>
      <c r="E693" s="71">
        <v>2246301</v>
      </c>
      <c r="F693" s="1" t="s">
        <v>4923</v>
      </c>
      <c r="G693" s="1" t="s">
        <v>4924</v>
      </c>
      <c r="H693" s="72" t="s">
        <v>4925</v>
      </c>
      <c r="I693" s="1" t="s">
        <v>4926</v>
      </c>
      <c r="J693" s="73">
        <v>1</v>
      </c>
      <c r="K693" s="73">
        <v>1</v>
      </c>
      <c r="L693" s="73">
        <v>1</v>
      </c>
      <c r="M693" s="1">
        <v>1</v>
      </c>
      <c r="N693" s="1" t="s">
        <v>1375</v>
      </c>
      <c r="O693" s="1" t="s">
        <v>1564</v>
      </c>
      <c r="P693" s="1">
        <v>60105010</v>
      </c>
      <c r="Q693" s="73">
        <v>496294516</v>
      </c>
      <c r="R693" s="74">
        <v>82.88</v>
      </c>
      <c r="S693" s="1" t="s">
        <v>1448</v>
      </c>
      <c r="T693" s="75">
        <v>1</v>
      </c>
      <c r="U693" s="76">
        <v>41132889486.080002</v>
      </c>
      <c r="V693" s="77">
        <v>41132889486.080002</v>
      </c>
      <c r="W693" s="77">
        <v>41132889486.080002</v>
      </c>
      <c r="X693" s="76">
        <v>7.1956677347499998E-2</v>
      </c>
      <c r="Y693" s="71">
        <v>1</v>
      </c>
      <c r="Z693" s="71">
        <v>0</v>
      </c>
      <c r="AA693" s="71">
        <v>0</v>
      </c>
      <c r="AB693" s="71">
        <v>0</v>
      </c>
      <c r="AC693" s="73">
        <v>1</v>
      </c>
      <c r="AD693" s="73">
        <v>0</v>
      </c>
      <c r="AE693" s="1" t="s">
        <v>1449</v>
      </c>
      <c r="AF693" s="1" t="s">
        <v>1450</v>
      </c>
      <c r="AG693" s="1" t="s">
        <v>1451</v>
      </c>
    </row>
    <row r="694" spans="1:33">
      <c r="A694" s="70">
        <v>45169</v>
      </c>
      <c r="B694" s="70">
        <v>45169</v>
      </c>
      <c r="C694" s="71">
        <v>990100</v>
      </c>
      <c r="D694" s="1" t="s">
        <v>4934</v>
      </c>
      <c r="E694" s="71">
        <v>2249001</v>
      </c>
      <c r="F694" s="1" t="s">
        <v>4935</v>
      </c>
      <c r="G694" s="1" t="s">
        <v>4936</v>
      </c>
      <c r="H694" s="72" t="s">
        <v>4937</v>
      </c>
      <c r="I694" s="1" t="s">
        <v>4938</v>
      </c>
      <c r="J694" s="73">
        <v>0.9</v>
      </c>
      <c r="K694" s="73">
        <v>0.9</v>
      </c>
      <c r="L694" s="73">
        <v>0.9</v>
      </c>
      <c r="M694" s="1">
        <v>1</v>
      </c>
      <c r="N694" s="1" t="s">
        <v>963</v>
      </c>
      <c r="O694" s="1" t="s">
        <v>1484</v>
      </c>
      <c r="P694" s="1">
        <v>40203010</v>
      </c>
      <c r="Q694" s="73">
        <v>1566105000</v>
      </c>
      <c r="R694" s="74">
        <v>46.12</v>
      </c>
      <c r="S694" s="1" t="s">
        <v>1493</v>
      </c>
      <c r="T694" s="75">
        <v>1.3529500000000001</v>
      </c>
      <c r="U694" s="76">
        <v>48047515680.549896</v>
      </c>
      <c r="V694" s="77">
        <v>48047515680.549896</v>
      </c>
      <c r="W694" s="77">
        <v>53389030144.794701</v>
      </c>
      <c r="X694" s="76">
        <v>8.4052922767499996E-2</v>
      </c>
      <c r="Y694" s="71">
        <v>1</v>
      </c>
      <c r="Z694" s="71">
        <v>0</v>
      </c>
      <c r="AA694" s="71">
        <v>0</v>
      </c>
      <c r="AB694" s="71">
        <v>0</v>
      </c>
      <c r="AC694" s="73">
        <v>0</v>
      </c>
      <c r="AD694" s="73">
        <v>1</v>
      </c>
      <c r="AE694" s="1" t="s">
        <v>1494</v>
      </c>
      <c r="AF694" s="1" t="s">
        <v>1450</v>
      </c>
      <c r="AG694" s="1" t="s">
        <v>1585</v>
      </c>
    </row>
    <row r="695" spans="1:33">
      <c r="A695" s="70">
        <v>45169</v>
      </c>
      <c r="B695" s="70">
        <v>45169</v>
      </c>
      <c r="C695" s="71">
        <v>990100</v>
      </c>
      <c r="D695" s="1" t="s">
        <v>4942</v>
      </c>
      <c r="E695" s="71">
        <v>2251301</v>
      </c>
      <c r="G695" s="1" t="s">
        <v>4943</v>
      </c>
      <c r="H695" s="72">
        <v>6647133</v>
      </c>
      <c r="I695" s="1" t="s">
        <v>4944</v>
      </c>
      <c r="J695" s="73">
        <v>1</v>
      </c>
      <c r="K695" s="73">
        <v>1</v>
      </c>
      <c r="L695" s="73">
        <v>1</v>
      </c>
      <c r="M695" s="1">
        <v>1</v>
      </c>
      <c r="N695" s="1" t="s">
        <v>1109</v>
      </c>
      <c r="O695" s="1" t="s">
        <v>1474</v>
      </c>
      <c r="P695" s="1">
        <v>45103010</v>
      </c>
      <c r="Q695" s="73">
        <v>63531636</v>
      </c>
      <c r="R695" s="74">
        <v>752</v>
      </c>
      <c r="S695" s="1" t="s">
        <v>4137</v>
      </c>
      <c r="T695" s="75">
        <v>3.7982999999999998</v>
      </c>
      <c r="U695" s="76">
        <v>12578203478.398199</v>
      </c>
      <c r="V695" s="77">
        <v>12578203478.398199</v>
      </c>
      <c r="W695" s="77">
        <v>12578203478.398199</v>
      </c>
      <c r="X695" s="76">
        <v>2.2003942358899999E-2</v>
      </c>
      <c r="Y695" s="71">
        <v>1</v>
      </c>
      <c r="Z695" s="71">
        <v>0</v>
      </c>
      <c r="AA695" s="71">
        <v>0</v>
      </c>
      <c r="AB695" s="71">
        <v>0</v>
      </c>
      <c r="AC695" s="73">
        <v>0</v>
      </c>
      <c r="AD695" s="73">
        <v>1</v>
      </c>
      <c r="AE695" s="1" t="s">
        <v>4138</v>
      </c>
      <c r="AF695" s="1" t="s">
        <v>1450</v>
      </c>
      <c r="AG695" s="1" t="s">
        <v>1451</v>
      </c>
    </row>
    <row r="696" spans="1:33">
      <c r="A696" s="70">
        <v>45169</v>
      </c>
      <c r="B696" s="70">
        <v>45169</v>
      </c>
      <c r="C696" s="71">
        <v>990100</v>
      </c>
      <c r="D696" s="1" t="s">
        <v>4945</v>
      </c>
      <c r="E696" s="71">
        <v>2251401</v>
      </c>
      <c r="F696" s="1">
        <v>465074201</v>
      </c>
      <c r="G696" s="1" t="s">
        <v>4946</v>
      </c>
      <c r="H696" s="72">
        <v>6451271</v>
      </c>
      <c r="I696" s="1" t="s">
        <v>4947</v>
      </c>
      <c r="J696" s="73">
        <v>1</v>
      </c>
      <c r="K696" s="73">
        <v>1</v>
      </c>
      <c r="L696" s="73">
        <v>1</v>
      </c>
      <c r="M696" s="1">
        <v>1</v>
      </c>
      <c r="N696" s="1" t="s">
        <v>1109</v>
      </c>
      <c r="O696" s="1" t="s">
        <v>1484</v>
      </c>
      <c r="P696" s="1">
        <v>40101010</v>
      </c>
      <c r="Q696" s="73">
        <v>1237011293</v>
      </c>
      <c r="R696" s="74">
        <v>19.05</v>
      </c>
      <c r="S696" s="1" t="s">
        <v>4137</v>
      </c>
      <c r="T696" s="75">
        <v>3.7982999999999998</v>
      </c>
      <c r="U696" s="76">
        <v>6204108451.5836</v>
      </c>
      <c r="V696" s="77">
        <v>6204108451.5836</v>
      </c>
      <c r="W696" s="77">
        <v>6204108451.5836</v>
      </c>
      <c r="X696" s="76">
        <v>1.0853286400699999E-2</v>
      </c>
      <c r="Y696" s="71">
        <v>0</v>
      </c>
      <c r="Z696" s="71">
        <v>1</v>
      </c>
      <c r="AA696" s="71">
        <v>0</v>
      </c>
      <c r="AB696" s="71">
        <v>0</v>
      </c>
      <c r="AC696" s="73">
        <v>1</v>
      </c>
      <c r="AD696" s="73">
        <v>0</v>
      </c>
      <c r="AE696" s="1" t="s">
        <v>4138</v>
      </c>
      <c r="AF696" s="1" t="s">
        <v>1450</v>
      </c>
      <c r="AG696" s="1" t="s">
        <v>1451</v>
      </c>
    </row>
    <row r="697" spans="1:33">
      <c r="A697" s="70">
        <v>45169</v>
      </c>
      <c r="B697" s="70">
        <v>45169</v>
      </c>
      <c r="C697" s="71">
        <v>990100</v>
      </c>
      <c r="D697" s="1" t="s">
        <v>4948</v>
      </c>
      <c r="E697" s="71">
        <v>2251701</v>
      </c>
      <c r="F697" s="1" t="s">
        <v>4949</v>
      </c>
      <c r="G697" s="1" t="s">
        <v>4950</v>
      </c>
      <c r="H697" s="72">
        <v>2181334</v>
      </c>
      <c r="I697" s="1" t="s">
        <v>4951</v>
      </c>
      <c r="J697" s="73">
        <v>0.8</v>
      </c>
      <c r="K697" s="73">
        <v>0.8</v>
      </c>
      <c r="L697" s="73">
        <v>0.8</v>
      </c>
      <c r="M697" s="1">
        <v>1</v>
      </c>
      <c r="N697" s="1" t="s">
        <v>1109</v>
      </c>
      <c r="O697" s="1" t="s">
        <v>1474</v>
      </c>
      <c r="P697" s="1">
        <v>45103020</v>
      </c>
      <c r="Q697" s="73">
        <v>120761293</v>
      </c>
      <c r="R697" s="74">
        <v>134.59</v>
      </c>
      <c r="S697" s="1" t="s">
        <v>1448</v>
      </c>
      <c r="T697" s="75">
        <v>1</v>
      </c>
      <c r="U697" s="76">
        <v>13002609939.896</v>
      </c>
      <c r="V697" s="77">
        <v>13002609939.896</v>
      </c>
      <c r="W697" s="77">
        <v>16253262424.870001</v>
      </c>
      <c r="X697" s="76">
        <v>2.27463866461E-2</v>
      </c>
      <c r="Y697" s="71">
        <v>1</v>
      </c>
      <c r="Z697" s="71">
        <v>0</v>
      </c>
      <c r="AA697" s="71">
        <v>0</v>
      </c>
      <c r="AB697" s="71">
        <v>0</v>
      </c>
      <c r="AC697" s="73">
        <v>0</v>
      </c>
      <c r="AD697" s="73">
        <v>1</v>
      </c>
      <c r="AE697" s="1" t="s">
        <v>1475</v>
      </c>
      <c r="AF697" s="1" t="s">
        <v>1450</v>
      </c>
      <c r="AG697" s="1" t="s">
        <v>1451</v>
      </c>
    </row>
    <row r="698" spans="1:33">
      <c r="A698" s="70">
        <v>45169</v>
      </c>
      <c r="B698" s="70">
        <v>45169</v>
      </c>
      <c r="C698" s="71">
        <v>990100</v>
      </c>
      <c r="D698" s="1" t="s">
        <v>4952</v>
      </c>
      <c r="E698" s="71">
        <v>2251801</v>
      </c>
      <c r="G698" s="1" t="s">
        <v>4953</v>
      </c>
      <c r="H698" s="72">
        <v>6308913</v>
      </c>
      <c r="I698" s="1" t="s">
        <v>4954</v>
      </c>
      <c r="J698" s="73">
        <v>0.6</v>
      </c>
      <c r="K698" s="73">
        <v>0.6</v>
      </c>
      <c r="L698" s="73">
        <v>0.6</v>
      </c>
      <c r="M698" s="1">
        <v>1</v>
      </c>
      <c r="N698" s="1" t="s">
        <v>1109</v>
      </c>
      <c r="O698" s="1" t="s">
        <v>1467</v>
      </c>
      <c r="P698" s="1">
        <v>20101010</v>
      </c>
      <c r="Q698" s="73">
        <v>44347648</v>
      </c>
      <c r="R698" s="74">
        <v>748.3</v>
      </c>
      <c r="S698" s="1" t="s">
        <v>4137</v>
      </c>
      <c r="T698" s="75">
        <v>3.7982999999999998</v>
      </c>
      <c r="U698" s="76">
        <v>5242136481.8576698</v>
      </c>
      <c r="V698" s="77">
        <v>5242136481.8576698</v>
      </c>
      <c r="W698" s="77">
        <v>8736894136.4294491</v>
      </c>
      <c r="X698" s="76">
        <v>9.1704406899000002E-3</v>
      </c>
      <c r="Y698" s="71">
        <v>0</v>
      </c>
      <c r="Z698" s="71">
        <v>1</v>
      </c>
      <c r="AA698" s="71">
        <v>0</v>
      </c>
      <c r="AB698" s="71">
        <v>0</v>
      </c>
      <c r="AC698" s="73">
        <v>0</v>
      </c>
      <c r="AD698" s="73">
        <v>1</v>
      </c>
      <c r="AE698" s="1" t="s">
        <v>4138</v>
      </c>
      <c r="AF698" s="1" t="s">
        <v>1450</v>
      </c>
      <c r="AG698" s="1" t="s">
        <v>1451</v>
      </c>
    </row>
    <row r="699" spans="1:33">
      <c r="A699" s="70">
        <v>45169</v>
      </c>
      <c r="B699" s="70">
        <v>45169</v>
      </c>
      <c r="C699" s="71">
        <v>990100</v>
      </c>
      <c r="D699" s="1" t="s">
        <v>4958</v>
      </c>
      <c r="E699" s="71">
        <v>2253001</v>
      </c>
      <c r="F699" s="1">
        <v>988498101</v>
      </c>
      <c r="G699" s="1" t="s">
        <v>4959</v>
      </c>
      <c r="H699" s="72">
        <v>2098876</v>
      </c>
      <c r="I699" s="1" t="s">
        <v>4960</v>
      </c>
      <c r="J699" s="73">
        <v>1</v>
      </c>
      <c r="K699" s="73">
        <v>1</v>
      </c>
      <c r="L699" s="73">
        <v>1</v>
      </c>
      <c r="M699" s="1">
        <v>1</v>
      </c>
      <c r="N699" s="1" t="s">
        <v>1375</v>
      </c>
      <c r="O699" s="1" t="s">
        <v>1455</v>
      </c>
      <c r="P699" s="1">
        <v>25301040</v>
      </c>
      <c r="Q699" s="73">
        <v>280107863</v>
      </c>
      <c r="R699" s="74">
        <v>129.38</v>
      </c>
      <c r="S699" s="1" t="s">
        <v>1448</v>
      </c>
      <c r="T699" s="75">
        <v>1</v>
      </c>
      <c r="U699" s="76">
        <v>36240355314.940002</v>
      </c>
      <c r="V699" s="77">
        <v>36240355314.940002</v>
      </c>
      <c r="W699" s="77">
        <v>36240355314.940002</v>
      </c>
      <c r="X699" s="76">
        <v>6.3397820744899996E-2</v>
      </c>
      <c r="Y699" s="71">
        <v>1</v>
      </c>
      <c r="Z699" s="71">
        <v>0</v>
      </c>
      <c r="AA699" s="71">
        <v>0</v>
      </c>
      <c r="AB699" s="71">
        <v>0</v>
      </c>
      <c r="AC699" s="73">
        <v>0</v>
      </c>
      <c r="AD699" s="73">
        <v>1</v>
      </c>
      <c r="AE699" s="1" t="s">
        <v>1449</v>
      </c>
      <c r="AF699" s="1" t="s">
        <v>1450</v>
      </c>
      <c r="AG699" s="1" t="s">
        <v>1451</v>
      </c>
    </row>
    <row r="700" spans="1:33">
      <c r="A700" s="70">
        <v>45169</v>
      </c>
      <c r="B700" s="70">
        <v>45169</v>
      </c>
      <c r="C700" s="71">
        <v>990100</v>
      </c>
      <c r="D700" s="1" t="s">
        <v>4961</v>
      </c>
      <c r="E700" s="71">
        <v>2253301</v>
      </c>
      <c r="G700" s="1" t="s">
        <v>4962</v>
      </c>
      <c r="H700" s="72">
        <v>5176177</v>
      </c>
      <c r="I700" s="1" t="s">
        <v>4963</v>
      </c>
      <c r="J700" s="73">
        <v>0.7</v>
      </c>
      <c r="K700" s="73">
        <v>0.7</v>
      </c>
      <c r="L700" s="73">
        <v>0.7</v>
      </c>
      <c r="M700" s="1">
        <v>1</v>
      </c>
      <c r="N700" s="1" t="s">
        <v>1042</v>
      </c>
      <c r="O700" s="1" t="s">
        <v>1692</v>
      </c>
      <c r="P700" s="1">
        <v>50101020</v>
      </c>
      <c r="Q700" s="73">
        <v>2660056599</v>
      </c>
      <c r="R700" s="74">
        <v>10.358000000000001</v>
      </c>
      <c r="S700" s="1" t="s">
        <v>1456</v>
      </c>
      <c r="T700" s="75">
        <v>0.92136177270005104</v>
      </c>
      <c r="U700" s="76">
        <v>20933152370.961601</v>
      </c>
      <c r="V700" s="77">
        <v>20933152370.961601</v>
      </c>
      <c r="W700" s="77">
        <v>29904503387.087898</v>
      </c>
      <c r="X700" s="76">
        <v>3.66198463041E-2</v>
      </c>
      <c r="Y700" s="71">
        <v>1</v>
      </c>
      <c r="Z700" s="71">
        <v>0</v>
      </c>
      <c r="AA700" s="71">
        <v>0</v>
      </c>
      <c r="AB700" s="71">
        <v>0</v>
      </c>
      <c r="AC700" s="73">
        <v>1</v>
      </c>
      <c r="AD700" s="73">
        <v>0</v>
      </c>
      <c r="AE700" s="1" t="s">
        <v>1457</v>
      </c>
      <c r="AF700" s="1" t="s">
        <v>1450</v>
      </c>
      <c r="AG700" s="1" t="s">
        <v>1451</v>
      </c>
    </row>
    <row r="701" spans="1:33">
      <c r="A701" s="70">
        <v>45169</v>
      </c>
      <c r="B701" s="70">
        <v>45169</v>
      </c>
      <c r="C701" s="71">
        <v>990100</v>
      </c>
      <c r="D701" s="1" t="s">
        <v>4964</v>
      </c>
      <c r="E701" s="71">
        <v>2253401</v>
      </c>
      <c r="G701" s="1" t="s">
        <v>4965</v>
      </c>
      <c r="H701" s="72">
        <v>6183552</v>
      </c>
      <c r="I701" s="1" t="s">
        <v>4966</v>
      </c>
      <c r="J701" s="73">
        <v>0.7</v>
      </c>
      <c r="K701" s="73">
        <v>0.7</v>
      </c>
      <c r="L701" s="73">
        <v>0.7</v>
      </c>
      <c r="M701" s="1">
        <v>1</v>
      </c>
      <c r="N701" s="1" t="s">
        <v>1115</v>
      </c>
      <c r="O701" s="1" t="s">
        <v>1467</v>
      </c>
      <c r="P701" s="1">
        <v>20304010</v>
      </c>
      <c r="Q701" s="73">
        <v>206000000</v>
      </c>
      <c r="R701" s="74">
        <v>18690</v>
      </c>
      <c r="S701" s="1" t="s">
        <v>1479</v>
      </c>
      <c r="T701" s="75">
        <v>145.58500000000001</v>
      </c>
      <c r="U701" s="76">
        <v>18512195624.549198</v>
      </c>
      <c r="V701" s="77">
        <v>18512195624.549198</v>
      </c>
      <c r="W701" s="77">
        <v>26445993749.355999</v>
      </c>
      <c r="X701" s="76">
        <v>3.2384695172000003E-2</v>
      </c>
      <c r="Y701" s="71">
        <v>1</v>
      </c>
      <c r="Z701" s="71">
        <v>0</v>
      </c>
      <c r="AA701" s="71">
        <v>0</v>
      </c>
      <c r="AB701" s="71">
        <v>0</v>
      </c>
      <c r="AC701" s="73">
        <v>1</v>
      </c>
      <c r="AD701" s="73">
        <v>0</v>
      </c>
      <c r="AE701" s="1" t="s">
        <v>1480</v>
      </c>
      <c r="AF701" s="1" t="s">
        <v>1450</v>
      </c>
      <c r="AG701" s="1" t="s">
        <v>1451</v>
      </c>
    </row>
    <row r="702" spans="1:33">
      <c r="A702" s="70">
        <v>45169</v>
      </c>
      <c r="B702" s="70">
        <v>45169</v>
      </c>
      <c r="C702" s="71">
        <v>990100</v>
      </c>
      <c r="D702" s="1" t="s">
        <v>4967</v>
      </c>
      <c r="E702" s="71">
        <v>2255001</v>
      </c>
      <c r="F702" s="1">
        <v>337932107</v>
      </c>
      <c r="G702" s="1" t="s">
        <v>4968</v>
      </c>
      <c r="H702" s="72">
        <v>2100920</v>
      </c>
      <c r="I702" s="1" t="s">
        <v>4969</v>
      </c>
      <c r="J702" s="73">
        <v>0.95</v>
      </c>
      <c r="K702" s="73">
        <v>0.95</v>
      </c>
      <c r="L702" s="73">
        <v>0.95</v>
      </c>
      <c r="M702" s="1">
        <v>1</v>
      </c>
      <c r="N702" s="1" t="s">
        <v>1375</v>
      </c>
      <c r="O702" s="1" t="s">
        <v>1548</v>
      </c>
      <c r="P702" s="1">
        <v>55101010</v>
      </c>
      <c r="Q702" s="73">
        <v>572836882</v>
      </c>
      <c r="R702" s="74">
        <v>36.07</v>
      </c>
      <c r="S702" s="1" t="s">
        <v>1448</v>
      </c>
      <c r="T702" s="75">
        <v>1</v>
      </c>
      <c r="U702" s="76">
        <v>19629115017.053001</v>
      </c>
      <c r="V702" s="77">
        <v>19629115017.053001</v>
      </c>
      <c r="W702" s="77">
        <v>20662226333.740002</v>
      </c>
      <c r="X702" s="76">
        <v>3.43386013856E-2</v>
      </c>
      <c r="Y702" s="71">
        <v>0</v>
      </c>
      <c r="Z702" s="71">
        <v>1</v>
      </c>
      <c r="AA702" s="71">
        <v>0</v>
      </c>
      <c r="AB702" s="71">
        <v>0</v>
      </c>
      <c r="AC702" s="73">
        <v>1</v>
      </c>
      <c r="AD702" s="73">
        <v>0</v>
      </c>
      <c r="AE702" s="1" t="s">
        <v>1449</v>
      </c>
      <c r="AF702" s="1" t="s">
        <v>1450</v>
      </c>
      <c r="AG702" s="1" t="s">
        <v>1451</v>
      </c>
    </row>
    <row r="703" spans="1:33">
      <c r="A703" s="70">
        <v>45169</v>
      </c>
      <c r="B703" s="70">
        <v>45169</v>
      </c>
      <c r="C703" s="71">
        <v>990100</v>
      </c>
      <c r="D703" s="1" t="s">
        <v>4973</v>
      </c>
      <c r="E703" s="71">
        <v>2256701</v>
      </c>
      <c r="G703" s="1" t="s">
        <v>4974</v>
      </c>
      <c r="H703" s="72">
        <v>6087289</v>
      </c>
      <c r="I703" s="1" t="s">
        <v>4975</v>
      </c>
      <c r="J703" s="73">
        <v>1</v>
      </c>
      <c r="K703" s="73">
        <v>0.35</v>
      </c>
      <c r="L703" s="73">
        <v>0.35</v>
      </c>
      <c r="M703" s="1">
        <v>1</v>
      </c>
      <c r="N703" s="1" t="s">
        <v>908</v>
      </c>
      <c r="O703" s="1" t="s">
        <v>1692</v>
      </c>
      <c r="P703" s="1">
        <v>50101020</v>
      </c>
      <c r="Q703" s="73">
        <v>11554427353</v>
      </c>
      <c r="R703" s="74">
        <v>4.01</v>
      </c>
      <c r="S703" s="1" t="s">
        <v>1578</v>
      </c>
      <c r="T703" s="75">
        <v>1.54404385084536</v>
      </c>
      <c r="U703" s="76">
        <v>10502706112.301701</v>
      </c>
      <c r="V703" s="77">
        <v>10502706112.301701</v>
      </c>
      <c r="W703" s="77">
        <v>30007731749.433498</v>
      </c>
      <c r="X703" s="76">
        <v>1.8373127792399999E-2</v>
      </c>
      <c r="Y703" s="71">
        <v>1</v>
      </c>
      <c r="Z703" s="71">
        <v>0</v>
      </c>
      <c r="AA703" s="71">
        <v>0</v>
      </c>
      <c r="AB703" s="71">
        <v>0</v>
      </c>
      <c r="AC703" s="73">
        <v>0.35</v>
      </c>
      <c r="AD703" s="73">
        <v>0.65</v>
      </c>
      <c r="AE703" s="1" t="s">
        <v>1579</v>
      </c>
      <c r="AF703" s="1" t="s">
        <v>1450</v>
      </c>
      <c r="AG703" s="1" t="s">
        <v>1451</v>
      </c>
    </row>
    <row r="704" spans="1:33">
      <c r="A704" s="70">
        <v>45169</v>
      </c>
      <c r="B704" s="70">
        <v>45169</v>
      </c>
      <c r="C704" s="71">
        <v>990100</v>
      </c>
      <c r="D704" s="1" t="s">
        <v>4976</v>
      </c>
      <c r="E704" s="71">
        <v>2257301</v>
      </c>
      <c r="G704" s="1" t="s">
        <v>4977</v>
      </c>
      <c r="H704" s="72">
        <v>6200882</v>
      </c>
      <c r="I704" s="1" t="s">
        <v>4978</v>
      </c>
      <c r="J704" s="73">
        <v>1</v>
      </c>
      <c r="K704" s="73">
        <v>1</v>
      </c>
      <c r="L704" s="73">
        <v>1</v>
      </c>
      <c r="M704" s="1">
        <v>1</v>
      </c>
      <c r="N704" s="1" t="s">
        <v>908</v>
      </c>
      <c r="O704" s="1" t="s">
        <v>1467</v>
      </c>
      <c r="P704" s="1">
        <v>20305020</v>
      </c>
      <c r="Q704" s="73">
        <v>3080547350</v>
      </c>
      <c r="R704" s="74">
        <v>13.26</v>
      </c>
      <c r="S704" s="1" t="s">
        <v>1578</v>
      </c>
      <c r="T704" s="75">
        <v>1.54404385084536</v>
      </c>
      <c r="U704" s="76">
        <v>26455244673.676701</v>
      </c>
      <c r="V704" s="77">
        <v>26455244673.676701</v>
      </c>
      <c r="W704" s="77">
        <v>26455244673.676701</v>
      </c>
      <c r="X704" s="76">
        <v>4.6280033542900001E-2</v>
      </c>
      <c r="Y704" s="71">
        <v>1</v>
      </c>
      <c r="Z704" s="71">
        <v>0</v>
      </c>
      <c r="AA704" s="71">
        <v>0</v>
      </c>
      <c r="AB704" s="71">
        <v>0</v>
      </c>
      <c r="AC704" s="73">
        <v>0.5</v>
      </c>
      <c r="AD704" s="73">
        <v>0.5</v>
      </c>
      <c r="AE704" s="1" t="s">
        <v>1579</v>
      </c>
      <c r="AF704" s="1" t="s">
        <v>2066</v>
      </c>
      <c r="AG704" s="1" t="s">
        <v>1451</v>
      </c>
    </row>
    <row r="705" spans="1:33">
      <c r="A705" s="70">
        <v>45169</v>
      </c>
      <c r="B705" s="70">
        <v>45169</v>
      </c>
      <c r="C705" s="71">
        <v>990100</v>
      </c>
      <c r="D705" s="1" t="s">
        <v>4979</v>
      </c>
      <c r="E705" s="71">
        <v>2257401</v>
      </c>
      <c r="G705" s="1" t="s">
        <v>4980</v>
      </c>
      <c r="H705" s="72">
        <v>6043214</v>
      </c>
      <c r="I705" s="1" t="s">
        <v>4981</v>
      </c>
      <c r="J705" s="73">
        <v>0.5</v>
      </c>
      <c r="K705" s="73">
        <v>0.5</v>
      </c>
      <c r="L705" s="73">
        <v>0.5</v>
      </c>
      <c r="M705" s="1">
        <v>1</v>
      </c>
      <c r="N705" s="1" t="s">
        <v>1293</v>
      </c>
      <c r="O705" s="1" t="s">
        <v>1467</v>
      </c>
      <c r="P705" s="1">
        <v>20101010</v>
      </c>
      <c r="Q705" s="73">
        <v>3122495197</v>
      </c>
      <c r="R705" s="74">
        <v>3.81</v>
      </c>
      <c r="S705" s="1" t="s">
        <v>1834</v>
      </c>
      <c r="T705" s="75">
        <v>1.3505</v>
      </c>
      <c r="U705" s="76">
        <v>4404556349.7112198</v>
      </c>
      <c r="V705" s="77">
        <v>4404556349.7112198</v>
      </c>
      <c r="W705" s="77">
        <v>8809112699.4224396</v>
      </c>
      <c r="X705" s="76">
        <v>7.7052024323E-3</v>
      </c>
      <c r="Y705" s="71">
        <v>0</v>
      </c>
      <c r="Z705" s="71">
        <v>1</v>
      </c>
      <c r="AA705" s="71">
        <v>0</v>
      </c>
      <c r="AB705" s="71">
        <v>0</v>
      </c>
      <c r="AC705" s="73">
        <v>0</v>
      </c>
      <c r="AD705" s="73">
        <v>1</v>
      </c>
      <c r="AE705" s="1" t="s">
        <v>1835</v>
      </c>
      <c r="AF705" s="1" t="s">
        <v>1450</v>
      </c>
      <c r="AG705" s="1" t="s">
        <v>1451</v>
      </c>
    </row>
    <row r="706" spans="1:33">
      <c r="A706" s="70">
        <v>45169</v>
      </c>
      <c r="B706" s="70">
        <v>45169</v>
      </c>
      <c r="C706" s="71">
        <v>990100</v>
      </c>
      <c r="D706" s="1" t="s">
        <v>4982</v>
      </c>
      <c r="E706" s="71">
        <v>2257601</v>
      </c>
      <c r="G706" s="1" t="s">
        <v>4983</v>
      </c>
      <c r="H706" s="72" t="s">
        <v>4984</v>
      </c>
      <c r="I706" s="1" t="s">
        <v>4985</v>
      </c>
      <c r="J706" s="73">
        <v>0.9</v>
      </c>
      <c r="K706" s="73">
        <v>0.9</v>
      </c>
      <c r="L706" s="73">
        <v>0.9</v>
      </c>
      <c r="M706" s="1">
        <v>1</v>
      </c>
      <c r="N706" s="1" t="s">
        <v>1322</v>
      </c>
      <c r="O706" s="1" t="s">
        <v>1484</v>
      </c>
      <c r="P706" s="1">
        <v>40101010</v>
      </c>
      <c r="Q706" s="73">
        <v>3604803880</v>
      </c>
      <c r="R706" s="74">
        <v>120.18</v>
      </c>
      <c r="S706" s="1" t="s">
        <v>1613</v>
      </c>
      <c r="T706" s="75">
        <v>10.9499</v>
      </c>
      <c r="U706" s="76">
        <v>35607886580.567902</v>
      </c>
      <c r="V706" s="77">
        <v>35607886580.567902</v>
      </c>
      <c r="W706" s="77">
        <v>39564318422.853203</v>
      </c>
      <c r="X706" s="76">
        <v>6.2291398385099998E-2</v>
      </c>
      <c r="Y706" s="71">
        <v>1</v>
      </c>
      <c r="Z706" s="71">
        <v>0</v>
      </c>
      <c r="AA706" s="71">
        <v>0</v>
      </c>
      <c r="AB706" s="71">
        <v>0</v>
      </c>
      <c r="AC706" s="73">
        <v>1</v>
      </c>
      <c r="AD706" s="73">
        <v>0</v>
      </c>
      <c r="AE706" s="1" t="s">
        <v>1614</v>
      </c>
      <c r="AF706" s="1" t="s">
        <v>1450</v>
      </c>
      <c r="AG706" s="1" t="s">
        <v>1451</v>
      </c>
    </row>
    <row r="707" spans="1:33">
      <c r="A707" s="70">
        <v>45169</v>
      </c>
      <c r="B707" s="70">
        <v>45169</v>
      </c>
      <c r="C707" s="71">
        <v>990100</v>
      </c>
      <c r="D707" s="1" t="s">
        <v>4986</v>
      </c>
      <c r="E707" s="71">
        <v>2257801</v>
      </c>
      <c r="G707" s="1" t="s">
        <v>4987</v>
      </c>
      <c r="H707" s="72">
        <v>5289837</v>
      </c>
      <c r="I707" s="1" t="s">
        <v>4988</v>
      </c>
      <c r="J707" s="73">
        <v>0.8</v>
      </c>
      <c r="K707" s="73">
        <v>0.8</v>
      </c>
      <c r="L707" s="73">
        <v>0.8</v>
      </c>
      <c r="M707" s="1">
        <v>1</v>
      </c>
      <c r="N707" s="1" t="s">
        <v>910</v>
      </c>
      <c r="O707" s="1" t="s">
        <v>1484</v>
      </c>
      <c r="P707" s="1">
        <v>40101010</v>
      </c>
      <c r="Q707" s="73">
        <v>429800000</v>
      </c>
      <c r="R707" s="74">
        <v>32.97</v>
      </c>
      <c r="S707" s="1" t="s">
        <v>1456</v>
      </c>
      <c r="T707" s="75">
        <v>0.92136177270005104</v>
      </c>
      <c r="U707" s="76">
        <v>12303966949.68</v>
      </c>
      <c r="V707" s="77">
        <v>12303966949.68</v>
      </c>
      <c r="W707" s="77">
        <v>15379958687.1</v>
      </c>
      <c r="X707" s="76">
        <v>2.15242009729E-2</v>
      </c>
      <c r="Y707" s="71">
        <v>0</v>
      </c>
      <c r="Z707" s="71">
        <v>1</v>
      </c>
      <c r="AA707" s="71">
        <v>0</v>
      </c>
      <c r="AB707" s="71">
        <v>0</v>
      </c>
      <c r="AC707" s="73">
        <v>1</v>
      </c>
      <c r="AD707" s="73">
        <v>0</v>
      </c>
      <c r="AE707" s="1" t="s">
        <v>2601</v>
      </c>
      <c r="AF707" s="1" t="s">
        <v>1450</v>
      </c>
      <c r="AG707" s="1" t="s">
        <v>1451</v>
      </c>
    </row>
    <row r="708" spans="1:33">
      <c r="A708" s="70">
        <v>45169</v>
      </c>
      <c r="B708" s="70">
        <v>45169</v>
      </c>
      <c r="C708" s="71">
        <v>990100</v>
      </c>
      <c r="D708" s="1" t="s">
        <v>4989</v>
      </c>
      <c r="E708" s="71">
        <v>2258701</v>
      </c>
      <c r="F708" s="1">
        <v>23608102</v>
      </c>
      <c r="G708" s="1" t="s">
        <v>4990</v>
      </c>
      <c r="H708" s="72">
        <v>2050832</v>
      </c>
      <c r="I708" s="1" t="s">
        <v>4991</v>
      </c>
      <c r="J708" s="73">
        <v>1</v>
      </c>
      <c r="K708" s="73">
        <v>1</v>
      </c>
      <c r="L708" s="73">
        <v>1</v>
      </c>
      <c r="M708" s="1">
        <v>1</v>
      </c>
      <c r="N708" s="1" t="s">
        <v>1375</v>
      </c>
      <c r="O708" s="1" t="s">
        <v>1548</v>
      </c>
      <c r="P708" s="1">
        <v>55103010</v>
      </c>
      <c r="Q708" s="73">
        <v>262475443</v>
      </c>
      <c r="R708" s="74">
        <v>79.27</v>
      </c>
      <c r="S708" s="1" t="s">
        <v>1448</v>
      </c>
      <c r="T708" s="75">
        <v>1</v>
      </c>
      <c r="U708" s="76">
        <v>20806428366.610001</v>
      </c>
      <c r="V708" s="77">
        <v>20806428366.610001</v>
      </c>
      <c r="W708" s="77">
        <v>20806428366.610001</v>
      </c>
      <c r="X708" s="76">
        <v>3.63981590264E-2</v>
      </c>
      <c r="Y708" s="71">
        <v>0</v>
      </c>
      <c r="Z708" s="71">
        <v>1</v>
      </c>
      <c r="AA708" s="71">
        <v>0</v>
      </c>
      <c r="AB708" s="71">
        <v>0</v>
      </c>
      <c r="AC708" s="73">
        <v>1</v>
      </c>
      <c r="AD708" s="73">
        <v>0</v>
      </c>
      <c r="AE708" s="1" t="s">
        <v>1449</v>
      </c>
      <c r="AF708" s="1" t="s">
        <v>1450</v>
      </c>
      <c r="AG708" s="1" t="s">
        <v>1451</v>
      </c>
    </row>
    <row r="709" spans="1:33">
      <c r="A709" s="70">
        <v>45169</v>
      </c>
      <c r="B709" s="70">
        <v>45169</v>
      </c>
      <c r="C709" s="71">
        <v>990100</v>
      </c>
      <c r="D709" s="1" t="s">
        <v>5028</v>
      </c>
      <c r="E709" s="71">
        <v>2263202</v>
      </c>
      <c r="F709" s="1">
        <v>571903202</v>
      </c>
      <c r="G709" s="1" t="s">
        <v>5029</v>
      </c>
      <c r="H709" s="72">
        <v>2210614</v>
      </c>
      <c r="I709" s="1" t="s">
        <v>5030</v>
      </c>
      <c r="J709" s="73">
        <v>0.85</v>
      </c>
      <c r="K709" s="73">
        <v>0.85</v>
      </c>
      <c r="L709" s="73">
        <v>0.85</v>
      </c>
      <c r="M709" s="1">
        <v>1</v>
      </c>
      <c r="N709" s="1" t="s">
        <v>1375</v>
      </c>
      <c r="O709" s="1" t="s">
        <v>1455</v>
      </c>
      <c r="P709" s="1">
        <v>25301020</v>
      </c>
      <c r="Q709" s="73">
        <v>308883603</v>
      </c>
      <c r="R709" s="74">
        <v>203.51</v>
      </c>
      <c r="S709" s="1" t="s">
        <v>1448</v>
      </c>
      <c r="T709" s="75">
        <v>1</v>
      </c>
      <c r="U709" s="76">
        <v>53431766739.550499</v>
      </c>
      <c r="V709" s="77">
        <v>53431766739.550499</v>
      </c>
      <c r="W709" s="77">
        <v>62860902046.529999</v>
      </c>
      <c r="X709" s="76">
        <v>9.3471974554299994E-2</v>
      </c>
      <c r="Y709" s="71">
        <v>1</v>
      </c>
      <c r="Z709" s="71">
        <v>0</v>
      </c>
      <c r="AA709" s="71">
        <v>0</v>
      </c>
      <c r="AB709" s="71">
        <v>0</v>
      </c>
      <c r="AC709" s="73">
        <v>0</v>
      </c>
      <c r="AD709" s="73">
        <v>1</v>
      </c>
      <c r="AE709" s="1" t="s">
        <v>1475</v>
      </c>
      <c r="AF709" s="1" t="s">
        <v>1450</v>
      </c>
      <c r="AG709" s="1" t="s">
        <v>1585</v>
      </c>
    </row>
    <row r="710" spans="1:33">
      <c r="A710" s="70">
        <v>45169</v>
      </c>
      <c r="B710" s="70">
        <v>45169</v>
      </c>
      <c r="C710" s="71">
        <v>990100</v>
      </c>
      <c r="D710" s="1" t="s">
        <v>5045</v>
      </c>
      <c r="E710" s="71">
        <v>2269101</v>
      </c>
      <c r="G710" s="1" t="s">
        <v>5046</v>
      </c>
      <c r="H710" s="72">
        <v>454492</v>
      </c>
      <c r="I710" s="1" t="s">
        <v>5047</v>
      </c>
      <c r="J710" s="73">
        <v>0.95</v>
      </c>
      <c r="K710" s="73">
        <v>0.95</v>
      </c>
      <c r="L710" s="73">
        <v>0.95</v>
      </c>
      <c r="M710" s="1">
        <v>1</v>
      </c>
      <c r="N710" s="1" t="s">
        <v>1369</v>
      </c>
      <c r="O710" s="1" t="s">
        <v>1499</v>
      </c>
      <c r="P710" s="1">
        <v>30203010</v>
      </c>
      <c r="Q710" s="73">
        <v>924100685</v>
      </c>
      <c r="R710" s="74">
        <v>17.895</v>
      </c>
      <c r="S710" s="1" t="s">
        <v>1669</v>
      </c>
      <c r="T710" s="75">
        <v>0.78917255257862096</v>
      </c>
      <c r="U710" s="76">
        <v>19906853854.5075</v>
      </c>
      <c r="V710" s="77">
        <v>19906853854.5075</v>
      </c>
      <c r="W710" s="77">
        <v>20954583004.744701</v>
      </c>
      <c r="X710" s="76">
        <v>3.4824469608400001E-2</v>
      </c>
      <c r="Y710" s="71">
        <v>1</v>
      </c>
      <c r="Z710" s="71">
        <v>0</v>
      </c>
      <c r="AA710" s="71">
        <v>0</v>
      </c>
      <c r="AB710" s="71">
        <v>0</v>
      </c>
      <c r="AC710" s="73">
        <v>1</v>
      </c>
      <c r="AD710" s="73">
        <v>0</v>
      </c>
      <c r="AE710" s="1" t="s">
        <v>1670</v>
      </c>
      <c r="AF710" s="1" t="s">
        <v>1450</v>
      </c>
      <c r="AG710" s="1" t="s">
        <v>1451</v>
      </c>
    </row>
    <row r="711" spans="1:33">
      <c r="A711" s="70">
        <v>45169</v>
      </c>
      <c r="B711" s="70">
        <v>45169</v>
      </c>
      <c r="C711" s="71">
        <v>990100</v>
      </c>
      <c r="D711" s="1" t="s">
        <v>5055</v>
      </c>
      <c r="E711" s="71">
        <v>2270501</v>
      </c>
      <c r="G711" s="1" t="s">
        <v>5056</v>
      </c>
      <c r="H711" s="72">
        <v>5469554</v>
      </c>
      <c r="I711" s="1" t="s">
        <v>5057</v>
      </c>
      <c r="J711" s="73">
        <v>0.6</v>
      </c>
      <c r="K711" s="73">
        <v>0.6</v>
      </c>
      <c r="L711" s="73">
        <v>0.6</v>
      </c>
      <c r="M711" s="1">
        <v>1</v>
      </c>
      <c r="N711" s="1" t="s">
        <v>1322</v>
      </c>
      <c r="O711" s="1" t="s">
        <v>1467</v>
      </c>
      <c r="P711" s="1">
        <v>20101010</v>
      </c>
      <c r="Q711" s="73">
        <v>133461944</v>
      </c>
      <c r="R711" s="74">
        <v>578.6</v>
      </c>
      <c r="S711" s="1" t="s">
        <v>1613</v>
      </c>
      <c r="T711" s="75">
        <v>10.9499</v>
      </c>
      <c r="U711" s="76">
        <v>4231330740.8323398</v>
      </c>
      <c r="V711" s="77">
        <v>4231330740.8323398</v>
      </c>
      <c r="W711" s="77">
        <v>7178184974.5477104</v>
      </c>
      <c r="X711" s="76">
        <v>7.4021666036999997E-3</v>
      </c>
      <c r="Y711" s="71">
        <v>0</v>
      </c>
      <c r="Z711" s="71">
        <v>1</v>
      </c>
      <c r="AA711" s="71">
        <v>0</v>
      </c>
      <c r="AB711" s="71">
        <v>0</v>
      </c>
      <c r="AC711" s="73">
        <v>0</v>
      </c>
      <c r="AD711" s="73">
        <v>1</v>
      </c>
      <c r="AE711" s="1" t="s">
        <v>1614</v>
      </c>
      <c r="AF711" s="1" t="s">
        <v>1450</v>
      </c>
      <c r="AG711" s="1" t="s">
        <v>1619</v>
      </c>
    </row>
    <row r="712" spans="1:33">
      <c r="A712" s="70">
        <v>45169</v>
      </c>
      <c r="B712" s="70">
        <v>45169</v>
      </c>
      <c r="C712" s="71">
        <v>990100</v>
      </c>
      <c r="D712" s="1" t="s">
        <v>5058</v>
      </c>
      <c r="E712" s="71">
        <v>2270601</v>
      </c>
      <c r="G712" s="1" t="s">
        <v>5059</v>
      </c>
      <c r="H712" s="72" t="s">
        <v>5060</v>
      </c>
      <c r="I712" s="1" t="s">
        <v>5061</v>
      </c>
      <c r="J712" s="73">
        <v>0.85</v>
      </c>
      <c r="K712" s="73">
        <v>0.85</v>
      </c>
      <c r="L712" s="73">
        <v>0.85</v>
      </c>
      <c r="M712" s="1">
        <v>1</v>
      </c>
      <c r="N712" s="1" t="s">
        <v>1042</v>
      </c>
      <c r="O712" s="1" t="s">
        <v>1467</v>
      </c>
      <c r="P712" s="1">
        <v>20106010</v>
      </c>
      <c r="Q712" s="73">
        <v>380453454</v>
      </c>
      <c r="R712" s="74">
        <v>25.51</v>
      </c>
      <c r="S712" s="1" t="s">
        <v>1456</v>
      </c>
      <c r="T712" s="75">
        <v>0.92136177270005104</v>
      </c>
      <c r="U712" s="76">
        <v>8953662626.6072006</v>
      </c>
      <c r="V712" s="77">
        <v>8953662626.6072006</v>
      </c>
      <c r="W712" s="77">
        <v>10533720737.1849</v>
      </c>
      <c r="X712" s="76">
        <v>1.5663276291800001E-2</v>
      </c>
      <c r="Y712" s="71">
        <v>0</v>
      </c>
      <c r="Z712" s="71">
        <v>1</v>
      </c>
      <c r="AA712" s="71">
        <v>0</v>
      </c>
      <c r="AB712" s="71">
        <v>0</v>
      </c>
      <c r="AC712" s="73">
        <v>1</v>
      </c>
      <c r="AD712" s="73">
        <v>0</v>
      </c>
      <c r="AE712" s="1" t="s">
        <v>1457</v>
      </c>
      <c r="AF712" s="1" t="s">
        <v>1450</v>
      </c>
      <c r="AG712" s="1" t="s">
        <v>1451</v>
      </c>
    </row>
    <row r="713" spans="1:33">
      <c r="A713" s="70">
        <v>45169</v>
      </c>
      <c r="B713" s="70">
        <v>45169</v>
      </c>
      <c r="C713" s="71">
        <v>990100</v>
      </c>
      <c r="D713" s="1" t="s">
        <v>5062</v>
      </c>
      <c r="E713" s="71">
        <v>2270802</v>
      </c>
      <c r="G713" s="1" t="s">
        <v>5063</v>
      </c>
      <c r="H713" s="72" t="s">
        <v>5064</v>
      </c>
      <c r="I713" s="1" t="s">
        <v>5065</v>
      </c>
      <c r="J713" s="73">
        <v>0.95</v>
      </c>
      <c r="K713" s="73">
        <v>0.95</v>
      </c>
      <c r="L713" s="73">
        <v>0.95</v>
      </c>
      <c r="M713" s="1">
        <v>1</v>
      </c>
      <c r="N713" s="1" t="s">
        <v>1324</v>
      </c>
      <c r="O713" s="1" t="s">
        <v>1484</v>
      </c>
      <c r="P713" s="1">
        <v>40203030</v>
      </c>
      <c r="Q713" s="73">
        <v>3462087722</v>
      </c>
      <c r="R713" s="74">
        <v>23.5</v>
      </c>
      <c r="S713" s="1" t="s">
        <v>1468</v>
      </c>
      <c r="T713" s="75">
        <v>0.88324999999999998</v>
      </c>
      <c r="U713" s="76">
        <v>87507623428.983902</v>
      </c>
      <c r="V713" s="77">
        <v>87507623428.983902</v>
      </c>
      <c r="W713" s="77">
        <v>92113287819.983002</v>
      </c>
      <c r="X713" s="76">
        <v>0.1530832845249</v>
      </c>
      <c r="Y713" s="71">
        <v>1</v>
      </c>
      <c r="Z713" s="71">
        <v>0</v>
      </c>
      <c r="AA713" s="71">
        <v>0</v>
      </c>
      <c r="AB713" s="71">
        <v>0</v>
      </c>
      <c r="AC713" s="73">
        <v>1</v>
      </c>
      <c r="AD713" s="73">
        <v>0</v>
      </c>
      <c r="AE713" s="1" t="s">
        <v>1469</v>
      </c>
      <c r="AF713" s="1" t="s">
        <v>1470</v>
      </c>
      <c r="AG713" s="1" t="s">
        <v>1451</v>
      </c>
    </row>
    <row r="714" spans="1:33">
      <c r="A714" s="70">
        <v>45169</v>
      </c>
      <c r="B714" s="70">
        <v>45169</v>
      </c>
      <c r="C714" s="71">
        <v>990100</v>
      </c>
      <c r="D714" s="1" t="s">
        <v>5066</v>
      </c>
      <c r="E714" s="71">
        <v>2270901</v>
      </c>
      <c r="F714" s="1">
        <v>816851109</v>
      </c>
      <c r="G714" s="1" t="s">
        <v>5067</v>
      </c>
      <c r="H714" s="72">
        <v>2138158</v>
      </c>
      <c r="I714" s="1" t="s">
        <v>5068</v>
      </c>
      <c r="J714" s="73">
        <v>1</v>
      </c>
      <c r="K714" s="73">
        <v>1</v>
      </c>
      <c r="L714" s="73">
        <v>1</v>
      </c>
      <c r="M714" s="1">
        <v>1</v>
      </c>
      <c r="N714" s="1" t="s">
        <v>1375</v>
      </c>
      <c r="O714" s="1" t="s">
        <v>1548</v>
      </c>
      <c r="P714" s="1">
        <v>55103010</v>
      </c>
      <c r="Q714" s="73">
        <v>629300706</v>
      </c>
      <c r="R714" s="74">
        <v>70.22</v>
      </c>
      <c r="S714" s="1" t="s">
        <v>1448</v>
      </c>
      <c r="T714" s="75">
        <v>1</v>
      </c>
      <c r="U714" s="76">
        <v>44189495575.32</v>
      </c>
      <c r="V714" s="77">
        <v>44189495575.32</v>
      </c>
      <c r="W714" s="77">
        <v>44189495575.32</v>
      </c>
      <c r="X714" s="76">
        <v>7.7303814903199999E-2</v>
      </c>
      <c r="Y714" s="71">
        <v>1</v>
      </c>
      <c r="Z714" s="71">
        <v>0</v>
      </c>
      <c r="AA714" s="71">
        <v>0</v>
      </c>
      <c r="AB714" s="71">
        <v>0</v>
      </c>
      <c r="AC714" s="73">
        <v>1</v>
      </c>
      <c r="AD714" s="73">
        <v>0</v>
      </c>
      <c r="AE714" s="1" t="s">
        <v>1449</v>
      </c>
      <c r="AF714" s="1" t="s">
        <v>1450</v>
      </c>
      <c r="AG714" s="1" t="s">
        <v>1451</v>
      </c>
    </row>
    <row r="715" spans="1:33">
      <c r="A715" s="70">
        <v>45169</v>
      </c>
      <c r="B715" s="70">
        <v>45169</v>
      </c>
      <c r="C715" s="71">
        <v>990100</v>
      </c>
      <c r="D715" s="1" t="s">
        <v>5072</v>
      </c>
      <c r="E715" s="71">
        <v>2272201</v>
      </c>
      <c r="G715" s="1" t="s">
        <v>5073</v>
      </c>
      <c r="H715" s="72">
        <v>6205133</v>
      </c>
      <c r="I715" s="1" t="s">
        <v>5074</v>
      </c>
      <c r="J715" s="73">
        <v>0.6</v>
      </c>
      <c r="K715" s="73">
        <v>0.6</v>
      </c>
      <c r="L715" s="73">
        <v>0.6</v>
      </c>
      <c r="M715" s="1">
        <v>1</v>
      </c>
      <c r="N715" s="1" t="s">
        <v>1293</v>
      </c>
      <c r="O715" s="1" t="s">
        <v>1467</v>
      </c>
      <c r="P715" s="1">
        <v>20106010</v>
      </c>
      <c r="Q715" s="73">
        <v>68237178293</v>
      </c>
      <c r="R715" s="74">
        <v>0.14499999999999999</v>
      </c>
      <c r="S715" s="1" t="s">
        <v>1834</v>
      </c>
      <c r="T715" s="75">
        <v>1.3505</v>
      </c>
      <c r="U715" s="76">
        <v>4395878942.2369499</v>
      </c>
      <c r="V715" s="77">
        <v>4395878942.2369499</v>
      </c>
      <c r="W715" s="77">
        <v>7326464903.7282495</v>
      </c>
      <c r="X715" s="76">
        <v>7.6900224287000003E-3</v>
      </c>
      <c r="Y715" s="71">
        <v>0</v>
      </c>
      <c r="Z715" s="71">
        <v>1</v>
      </c>
      <c r="AA715" s="71">
        <v>0</v>
      </c>
      <c r="AB715" s="71">
        <v>0</v>
      </c>
      <c r="AC715" s="73">
        <v>0</v>
      </c>
      <c r="AD715" s="73">
        <v>1</v>
      </c>
      <c r="AE715" s="1" t="s">
        <v>1835</v>
      </c>
      <c r="AF715" s="1" t="s">
        <v>1450</v>
      </c>
      <c r="AG715" s="1" t="s">
        <v>1451</v>
      </c>
    </row>
    <row r="716" spans="1:33">
      <c r="A716" s="70">
        <v>45169</v>
      </c>
      <c r="B716" s="70">
        <v>45169</v>
      </c>
      <c r="C716" s="71">
        <v>990100</v>
      </c>
      <c r="D716" s="1" t="s">
        <v>5099</v>
      </c>
      <c r="E716" s="71">
        <v>2276501</v>
      </c>
      <c r="G716" s="1" t="s">
        <v>5100</v>
      </c>
      <c r="H716" s="72">
        <v>5983816</v>
      </c>
      <c r="I716" s="1" t="s">
        <v>5101</v>
      </c>
      <c r="J716" s="73">
        <v>1</v>
      </c>
      <c r="K716" s="73">
        <v>1</v>
      </c>
      <c r="L716" s="73">
        <v>1</v>
      </c>
      <c r="M716" s="1">
        <v>1</v>
      </c>
      <c r="N716" s="1" t="s">
        <v>1324</v>
      </c>
      <c r="O716" s="1" t="s">
        <v>1484</v>
      </c>
      <c r="P716" s="1">
        <v>40301030</v>
      </c>
      <c r="Q716" s="73">
        <v>150460167</v>
      </c>
      <c r="R716" s="74">
        <v>415</v>
      </c>
      <c r="S716" s="1" t="s">
        <v>1468</v>
      </c>
      <c r="T716" s="75">
        <v>0.88324999999999998</v>
      </c>
      <c r="U716" s="76">
        <v>70694559077.271393</v>
      </c>
      <c r="V716" s="77">
        <v>70694559077.271393</v>
      </c>
      <c r="W716" s="77">
        <v>70694559077.271393</v>
      </c>
      <c r="X716" s="76">
        <v>0.1236710000515</v>
      </c>
      <c r="Y716" s="71">
        <v>1</v>
      </c>
      <c r="Z716" s="71">
        <v>0</v>
      </c>
      <c r="AA716" s="71">
        <v>0</v>
      </c>
      <c r="AB716" s="71">
        <v>0</v>
      </c>
      <c r="AC716" s="73">
        <v>1</v>
      </c>
      <c r="AD716" s="73">
        <v>0</v>
      </c>
      <c r="AE716" s="1" t="s">
        <v>1469</v>
      </c>
      <c r="AF716" s="1" t="s">
        <v>1470</v>
      </c>
      <c r="AG716" s="1" t="s">
        <v>1451</v>
      </c>
    </row>
    <row r="717" spans="1:33">
      <c r="A717" s="70">
        <v>45169</v>
      </c>
      <c r="B717" s="70">
        <v>45169</v>
      </c>
      <c r="C717" s="71">
        <v>990100</v>
      </c>
      <c r="D717" s="1" t="s">
        <v>5102</v>
      </c>
      <c r="E717" s="71">
        <v>2276601</v>
      </c>
      <c r="G717" s="1" t="s">
        <v>5103</v>
      </c>
      <c r="H717" s="72">
        <v>287580</v>
      </c>
      <c r="I717" s="1" t="s">
        <v>5104</v>
      </c>
      <c r="J717" s="73">
        <v>0.95</v>
      </c>
      <c r="K717" s="73">
        <v>0.95</v>
      </c>
      <c r="L717" s="73">
        <v>0.95</v>
      </c>
      <c r="M717" s="1">
        <v>1</v>
      </c>
      <c r="N717" s="1" t="s">
        <v>1369</v>
      </c>
      <c r="O717" s="1" t="s">
        <v>1499</v>
      </c>
      <c r="P717" s="1">
        <v>30203010</v>
      </c>
      <c r="Q717" s="73">
        <v>2235927153</v>
      </c>
      <c r="R717" s="74">
        <v>26.225000000000001</v>
      </c>
      <c r="S717" s="1" t="s">
        <v>1669</v>
      </c>
      <c r="T717" s="75">
        <v>0.78917255257862096</v>
      </c>
      <c r="U717" s="76">
        <v>70587009046.420303</v>
      </c>
      <c r="V717" s="77">
        <v>70587009046.420303</v>
      </c>
      <c r="W717" s="77">
        <v>74302114785.705597</v>
      </c>
      <c r="X717" s="76">
        <v>0.12348285516389999</v>
      </c>
      <c r="Y717" s="71">
        <v>1</v>
      </c>
      <c r="Z717" s="71">
        <v>0</v>
      </c>
      <c r="AA717" s="71">
        <v>0</v>
      </c>
      <c r="AB717" s="71">
        <v>0</v>
      </c>
      <c r="AC717" s="73">
        <v>1</v>
      </c>
      <c r="AD717" s="73">
        <v>0</v>
      </c>
      <c r="AE717" s="1" t="s">
        <v>1670</v>
      </c>
      <c r="AF717" s="1" t="s">
        <v>1450</v>
      </c>
      <c r="AG717" s="1" t="s">
        <v>1451</v>
      </c>
    </row>
    <row r="718" spans="1:33">
      <c r="A718" s="70">
        <v>45169</v>
      </c>
      <c r="B718" s="70">
        <v>45169</v>
      </c>
      <c r="C718" s="71">
        <v>990100</v>
      </c>
      <c r="D718" s="1" t="s">
        <v>5105</v>
      </c>
      <c r="E718" s="71">
        <v>2277101</v>
      </c>
      <c r="F718" s="1">
        <v>60505104</v>
      </c>
      <c r="G718" s="1" t="s">
        <v>5106</v>
      </c>
      <c r="H718" s="72">
        <v>2295677</v>
      </c>
      <c r="I718" s="1" t="s">
        <v>5107</v>
      </c>
      <c r="J718" s="73">
        <v>0.9</v>
      </c>
      <c r="K718" s="73">
        <v>0.9</v>
      </c>
      <c r="L718" s="73">
        <v>0.9</v>
      </c>
      <c r="M718" s="1">
        <v>1</v>
      </c>
      <c r="N718" s="1" t="s">
        <v>1375</v>
      </c>
      <c r="O718" s="1" t="s">
        <v>1484</v>
      </c>
      <c r="P718" s="1">
        <v>40101010</v>
      </c>
      <c r="Q718" s="73">
        <v>7999284317</v>
      </c>
      <c r="R718" s="74">
        <v>28.67</v>
      </c>
      <c r="S718" s="1" t="s">
        <v>1448</v>
      </c>
      <c r="T718" s="75">
        <v>1</v>
      </c>
      <c r="U718" s="76">
        <v>206405533231.55099</v>
      </c>
      <c r="V718" s="77">
        <v>206405533231.55099</v>
      </c>
      <c r="W718" s="77">
        <v>229339481368.39001</v>
      </c>
      <c r="X718" s="76">
        <v>0.36107982062670002</v>
      </c>
      <c r="Y718" s="71">
        <v>1</v>
      </c>
      <c r="Z718" s="71">
        <v>0</v>
      </c>
      <c r="AA718" s="71">
        <v>0</v>
      </c>
      <c r="AB718" s="71">
        <v>0</v>
      </c>
      <c r="AC718" s="73">
        <v>1</v>
      </c>
      <c r="AD718" s="73">
        <v>0</v>
      </c>
      <c r="AE718" s="1" t="s">
        <v>1449</v>
      </c>
      <c r="AF718" s="1" t="s">
        <v>1450</v>
      </c>
      <c r="AG718" s="1" t="s">
        <v>1451</v>
      </c>
    </row>
    <row r="719" spans="1:33">
      <c r="A719" s="70">
        <v>45169</v>
      </c>
      <c r="B719" s="70">
        <v>45169</v>
      </c>
      <c r="C719" s="71">
        <v>990100</v>
      </c>
      <c r="D719" s="1" t="s">
        <v>5108</v>
      </c>
      <c r="E719" s="71">
        <v>2277501</v>
      </c>
      <c r="G719" s="1" t="s">
        <v>5109</v>
      </c>
      <c r="H719" s="72">
        <v>5533976</v>
      </c>
      <c r="I719" s="1" t="s">
        <v>5110</v>
      </c>
      <c r="J719" s="73">
        <v>0.5</v>
      </c>
      <c r="K719" s="73">
        <v>0.5</v>
      </c>
      <c r="L719" s="73">
        <v>0.5</v>
      </c>
      <c r="M719" s="1">
        <v>1</v>
      </c>
      <c r="N719" s="1" t="s">
        <v>1324</v>
      </c>
      <c r="O719" s="1" t="s">
        <v>1692</v>
      </c>
      <c r="P719" s="1">
        <v>50101020</v>
      </c>
      <c r="Q719" s="73">
        <v>51801943</v>
      </c>
      <c r="R719" s="74">
        <v>538</v>
      </c>
      <c r="S719" s="1" t="s">
        <v>1468</v>
      </c>
      <c r="T719" s="75">
        <v>0.88324999999999998</v>
      </c>
      <c r="U719" s="76">
        <v>15776646099.065901</v>
      </c>
      <c r="V719" s="77">
        <v>15776646099.065901</v>
      </c>
      <c r="W719" s="77">
        <v>31553292198.131901</v>
      </c>
      <c r="X719" s="76">
        <v>2.7599204606399998E-2</v>
      </c>
      <c r="Y719" s="71">
        <v>1</v>
      </c>
      <c r="Z719" s="71">
        <v>0</v>
      </c>
      <c r="AA719" s="71">
        <v>0</v>
      </c>
      <c r="AB719" s="71">
        <v>0</v>
      </c>
      <c r="AC719" s="73">
        <v>1</v>
      </c>
      <c r="AD719" s="73">
        <v>0</v>
      </c>
      <c r="AE719" s="1" t="s">
        <v>1469</v>
      </c>
      <c r="AF719" s="1" t="s">
        <v>1470</v>
      </c>
      <c r="AG719" s="1" t="s">
        <v>1451</v>
      </c>
    </row>
    <row r="720" spans="1:33">
      <c r="A720" s="70">
        <v>45169</v>
      </c>
      <c r="B720" s="70">
        <v>45169</v>
      </c>
      <c r="C720" s="71">
        <v>990100</v>
      </c>
      <c r="D720" s="1" t="s">
        <v>5111</v>
      </c>
      <c r="E720" s="71">
        <v>2277601</v>
      </c>
      <c r="F720" s="1">
        <v>172967424</v>
      </c>
      <c r="G720" s="1" t="s">
        <v>5112</v>
      </c>
      <c r="H720" s="72">
        <v>2297907</v>
      </c>
      <c r="I720" s="1" t="s">
        <v>5113</v>
      </c>
      <c r="J720" s="73">
        <v>1</v>
      </c>
      <c r="K720" s="73">
        <v>1</v>
      </c>
      <c r="L720" s="73">
        <v>1</v>
      </c>
      <c r="M720" s="1">
        <v>1</v>
      </c>
      <c r="N720" s="1" t="s">
        <v>1375</v>
      </c>
      <c r="O720" s="1" t="s">
        <v>1484</v>
      </c>
      <c r="P720" s="1">
        <v>40101010</v>
      </c>
      <c r="Q720" s="73">
        <v>1946464604</v>
      </c>
      <c r="R720" s="74">
        <v>41.29</v>
      </c>
      <c r="S720" s="1" t="s">
        <v>1448</v>
      </c>
      <c r="T720" s="75">
        <v>1</v>
      </c>
      <c r="U720" s="76">
        <v>80369523499.160004</v>
      </c>
      <c r="V720" s="77">
        <v>80369523499.160004</v>
      </c>
      <c r="W720" s="77">
        <v>80369523499.160004</v>
      </c>
      <c r="X720" s="76">
        <v>0.14059610066930001</v>
      </c>
      <c r="Y720" s="71">
        <v>1</v>
      </c>
      <c r="Z720" s="71">
        <v>0</v>
      </c>
      <c r="AA720" s="71">
        <v>0</v>
      </c>
      <c r="AB720" s="71">
        <v>0</v>
      </c>
      <c r="AC720" s="73">
        <v>1</v>
      </c>
      <c r="AD720" s="73">
        <v>0</v>
      </c>
      <c r="AE720" s="1" t="s">
        <v>1449</v>
      </c>
      <c r="AF720" s="1" t="s">
        <v>1450</v>
      </c>
      <c r="AG720" s="1" t="s">
        <v>1451</v>
      </c>
    </row>
    <row r="721" spans="1:33">
      <c r="A721" s="70">
        <v>45169</v>
      </c>
      <c r="B721" s="70">
        <v>45169</v>
      </c>
      <c r="C721" s="71">
        <v>990100</v>
      </c>
      <c r="D721" s="1" t="s">
        <v>5114</v>
      </c>
      <c r="E721" s="71">
        <v>2279401</v>
      </c>
      <c r="G721" s="1" t="s">
        <v>5115</v>
      </c>
      <c r="H721" s="72">
        <v>5529027</v>
      </c>
      <c r="I721" s="1" t="s">
        <v>5116</v>
      </c>
      <c r="J721" s="73">
        <v>0.8</v>
      </c>
      <c r="K721" s="73">
        <v>0.8</v>
      </c>
      <c r="L721" s="73">
        <v>0.8</v>
      </c>
      <c r="M721" s="1">
        <v>1</v>
      </c>
      <c r="N721" s="1" t="s">
        <v>1058</v>
      </c>
      <c r="O721" s="1" t="s">
        <v>1455</v>
      </c>
      <c r="P721" s="1">
        <v>25102010</v>
      </c>
      <c r="Q721" s="73">
        <v>1069837447</v>
      </c>
      <c r="R721" s="74">
        <v>67.540000000000006</v>
      </c>
      <c r="S721" s="1" t="s">
        <v>1456</v>
      </c>
      <c r="T721" s="75">
        <v>0.92136177270005104</v>
      </c>
      <c r="U721" s="76">
        <v>62739152685.817596</v>
      </c>
      <c r="V721" s="77">
        <v>62739152685.817596</v>
      </c>
      <c r="W721" s="77">
        <v>78423940857.272003</v>
      </c>
      <c r="X721" s="76">
        <v>0.1097540441062</v>
      </c>
      <c r="Y721" s="71">
        <v>1</v>
      </c>
      <c r="Z721" s="71">
        <v>0</v>
      </c>
      <c r="AA721" s="71">
        <v>0</v>
      </c>
      <c r="AB721" s="71">
        <v>0</v>
      </c>
      <c r="AC721" s="73">
        <v>1</v>
      </c>
      <c r="AD721" s="73">
        <v>0</v>
      </c>
      <c r="AE721" s="1" t="s">
        <v>1523</v>
      </c>
      <c r="AF721" s="1" t="s">
        <v>1524</v>
      </c>
      <c r="AG721" s="1" t="s">
        <v>1451</v>
      </c>
    </row>
    <row r="722" spans="1:33">
      <c r="A722" s="70">
        <v>45169</v>
      </c>
      <c r="B722" s="70">
        <v>45169</v>
      </c>
      <c r="C722" s="71">
        <v>990100</v>
      </c>
      <c r="D722" s="1" t="s">
        <v>5121</v>
      </c>
      <c r="E722" s="71">
        <v>2280401</v>
      </c>
      <c r="G722" s="1" t="s">
        <v>5122</v>
      </c>
      <c r="H722" s="72">
        <v>5579550</v>
      </c>
      <c r="I722" s="1" t="s">
        <v>5123</v>
      </c>
      <c r="J722" s="73">
        <v>0.5</v>
      </c>
      <c r="K722" s="73">
        <v>0.5</v>
      </c>
      <c r="L722" s="73">
        <v>0.5</v>
      </c>
      <c r="M722" s="1">
        <v>1</v>
      </c>
      <c r="N722" s="1" t="s">
        <v>1040</v>
      </c>
      <c r="O722" s="1" t="s">
        <v>1548</v>
      </c>
      <c r="P722" s="1">
        <v>55101010</v>
      </c>
      <c r="Q722" s="73">
        <v>897264465</v>
      </c>
      <c r="R722" s="74">
        <v>12.4</v>
      </c>
      <c r="S722" s="1" t="s">
        <v>1456</v>
      </c>
      <c r="T722" s="75">
        <v>0.92136177270005104</v>
      </c>
      <c r="U722" s="76">
        <v>6037845119.9440498</v>
      </c>
      <c r="V722" s="77">
        <v>6037845119.9440498</v>
      </c>
      <c r="W722" s="77">
        <v>12075690239.8881</v>
      </c>
      <c r="X722" s="76">
        <v>1.0562430176899999E-2</v>
      </c>
      <c r="Y722" s="71">
        <v>1</v>
      </c>
      <c r="Z722" s="71">
        <v>0</v>
      </c>
      <c r="AA722" s="71">
        <v>0</v>
      </c>
      <c r="AB722" s="71">
        <v>0</v>
      </c>
      <c r="AC722" s="73">
        <v>1</v>
      </c>
      <c r="AD722" s="73">
        <v>0</v>
      </c>
      <c r="AE722" s="1" t="s">
        <v>2280</v>
      </c>
      <c r="AF722" s="1" t="s">
        <v>1450</v>
      </c>
      <c r="AG722" s="1" t="s">
        <v>1451</v>
      </c>
    </row>
    <row r="723" spans="1:33">
      <c r="A723" s="70">
        <v>45169</v>
      </c>
      <c r="B723" s="70">
        <v>45169</v>
      </c>
      <c r="C723" s="71">
        <v>990100</v>
      </c>
      <c r="D723" s="1" t="s">
        <v>5127</v>
      </c>
      <c r="E723" s="71">
        <v>2281001</v>
      </c>
      <c r="F723" s="1" t="s">
        <v>5128</v>
      </c>
      <c r="G723" s="1" t="s">
        <v>5129</v>
      </c>
      <c r="H723" s="72">
        <v>2381093</v>
      </c>
      <c r="I723" s="1" t="s">
        <v>5130</v>
      </c>
      <c r="J723" s="73">
        <v>1</v>
      </c>
      <c r="K723" s="73">
        <v>0.33</v>
      </c>
      <c r="L723" s="73">
        <v>0.33</v>
      </c>
      <c r="M723" s="1">
        <v>1</v>
      </c>
      <c r="N723" s="1" t="s">
        <v>963</v>
      </c>
      <c r="O723" s="1" t="s">
        <v>1692</v>
      </c>
      <c r="P723" s="1">
        <v>50101020</v>
      </c>
      <c r="Q723" s="73">
        <v>1426557931</v>
      </c>
      <c r="R723" s="74">
        <v>23.73</v>
      </c>
      <c r="S723" s="1" t="s">
        <v>1493</v>
      </c>
      <c r="T723" s="75">
        <v>1.3529500000000001</v>
      </c>
      <c r="U723" s="76">
        <v>8256944086.5278797</v>
      </c>
      <c r="V723" s="77">
        <v>8256944086.5278797</v>
      </c>
      <c r="W723" s="77">
        <v>25021042686.448101</v>
      </c>
      <c r="X723" s="76">
        <v>1.4444457195600001E-2</v>
      </c>
      <c r="Y723" s="71">
        <v>1</v>
      </c>
      <c r="Z723" s="71">
        <v>0</v>
      </c>
      <c r="AA723" s="71">
        <v>0</v>
      </c>
      <c r="AB723" s="71">
        <v>0</v>
      </c>
      <c r="AC723" s="73">
        <v>0</v>
      </c>
      <c r="AD723" s="73">
        <v>1</v>
      </c>
      <c r="AE723" s="1" t="s">
        <v>1494</v>
      </c>
      <c r="AF723" s="1" t="s">
        <v>1450</v>
      </c>
      <c r="AG723" s="1" t="s">
        <v>1451</v>
      </c>
    </row>
    <row r="724" spans="1:33">
      <c r="A724" s="70">
        <v>45169</v>
      </c>
      <c r="B724" s="70">
        <v>45169</v>
      </c>
      <c r="C724" s="71">
        <v>990100</v>
      </c>
      <c r="D724" s="1" t="s">
        <v>5138</v>
      </c>
      <c r="E724" s="71">
        <v>2283901</v>
      </c>
      <c r="F724" s="1" t="s">
        <v>5139</v>
      </c>
      <c r="G724" s="1" t="s">
        <v>5140</v>
      </c>
      <c r="H724" s="72">
        <v>2407966</v>
      </c>
      <c r="I724" s="1" t="s">
        <v>5141</v>
      </c>
      <c r="J724" s="73">
        <v>1</v>
      </c>
      <c r="K724" s="73">
        <v>1</v>
      </c>
      <c r="L724" s="73">
        <v>1</v>
      </c>
      <c r="M724" s="1">
        <v>1</v>
      </c>
      <c r="N724" s="1" t="s">
        <v>1375</v>
      </c>
      <c r="O724" s="1" t="s">
        <v>1484</v>
      </c>
      <c r="P724" s="1">
        <v>40203020</v>
      </c>
      <c r="Q724" s="73">
        <v>333794818</v>
      </c>
      <c r="R724" s="74">
        <v>327.71</v>
      </c>
      <c r="S724" s="1" t="s">
        <v>1448</v>
      </c>
      <c r="T724" s="75">
        <v>1</v>
      </c>
      <c r="U724" s="76">
        <v>109387899806.78</v>
      </c>
      <c r="V724" s="77">
        <v>109387899806.78</v>
      </c>
      <c r="W724" s="77">
        <v>109387899806.78</v>
      </c>
      <c r="X724" s="76">
        <v>0.19136000194649999</v>
      </c>
      <c r="Y724" s="71">
        <v>1</v>
      </c>
      <c r="Z724" s="71">
        <v>0</v>
      </c>
      <c r="AA724" s="71">
        <v>0</v>
      </c>
      <c r="AB724" s="71">
        <v>0</v>
      </c>
      <c r="AC724" s="73">
        <v>1</v>
      </c>
      <c r="AD724" s="73">
        <v>0</v>
      </c>
      <c r="AE724" s="1" t="s">
        <v>1449</v>
      </c>
      <c r="AF724" s="1" t="s">
        <v>1450</v>
      </c>
      <c r="AG724" s="1" t="s">
        <v>1451</v>
      </c>
    </row>
    <row r="725" spans="1:33">
      <c r="A725" s="70">
        <v>45169</v>
      </c>
      <c r="B725" s="70">
        <v>45169</v>
      </c>
      <c r="C725" s="71">
        <v>990100</v>
      </c>
      <c r="D725" s="1" t="s">
        <v>5167</v>
      </c>
      <c r="E725" s="71">
        <v>2288401</v>
      </c>
      <c r="G725" s="1" t="s">
        <v>5168</v>
      </c>
      <c r="H725" s="72">
        <v>5671735</v>
      </c>
      <c r="I725" s="1" t="s">
        <v>5169</v>
      </c>
      <c r="J725" s="73">
        <v>0.9</v>
      </c>
      <c r="K725" s="73">
        <v>0.9</v>
      </c>
      <c r="L725" s="73">
        <v>0.9</v>
      </c>
      <c r="M725" s="1">
        <v>1</v>
      </c>
      <c r="N725" s="1" t="s">
        <v>1042</v>
      </c>
      <c r="O725" s="1" t="s">
        <v>1447</v>
      </c>
      <c r="P725" s="1">
        <v>35202010</v>
      </c>
      <c r="Q725" s="73">
        <v>1260835732</v>
      </c>
      <c r="R725" s="74">
        <v>98.64</v>
      </c>
      <c r="S725" s="1" t="s">
        <v>1456</v>
      </c>
      <c r="T725" s="75">
        <v>0.92136177270005104</v>
      </c>
      <c r="U725" s="76">
        <v>121485345127.80499</v>
      </c>
      <c r="V725" s="77">
        <v>121485345127.80499</v>
      </c>
      <c r="W725" s="77">
        <v>134983716808.672</v>
      </c>
      <c r="X725" s="76">
        <v>0.2125229200048</v>
      </c>
      <c r="Y725" s="71">
        <v>1</v>
      </c>
      <c r="Z725" s="71">
        <v>0</v>
      </c>
      <c r="AA725" s="71">
        <v>0</v>
      </c>
      <c r="AB725" s="71">
        <v>0</v>
      </c>
      <c r="AC725" s="73">
        <v>1</v>
      </c>
      <c r="AD725" s="73">
        <v>0</v>
      </c>
      <c r="AE725" s="1" t="s">
        <v>1457</v>
      </c>
      <c r="AF725" s="1" t="s">
        <v>1450</v>
      </c>
      <c r="AG725" s="1" t="s">
        <v>1451</v>
      </c>
    </row>
    <row r="726" spans="1:33">
      <c r="A726" s="70">
        <v>45169</v>
      </c>
      <c r="B726" s="70">
        <v>45169</v>
      </c>
      <c r="C726" s="71">
        <v>990100</v>
      </c>
      <c r="D726" s="1" t="s">
        <v>5170</v>
      </c>
      <c r="E726" s="71">
        <v>2289101</v>
      </c>
      <c r="F726" s="1" t="s">
        <v>5171</v>
      </c>
      <c r="G726" s="1" t="s">
        <v>5172</v>
      </c>
      <c r="H726" s="72">
        <v>2455965</v>
      </c>
      <c r="I726" s="1" t="s">
        <v>5173</v>
      </c>
      <c r="J726" s="73">
        <v>1</v>
      </c>
      <c r="K726" s="73">
        <v>1</v>
      </c>
      <c r="L726" s="73">
        <v>1</v>
      </c>
      <c r="M726" s="1">
        <v>1</v>
      </c>
      <c r="N726" s="1" t="s">
        <v>1375</v>
      </c>
      <c r="O726" s="1" t="s">
        <v>1447</v>
      </c>
      <c r="P726" s="1">
        <v>35201010</v>
      </c>
      <c r="Q726" s="73">
        <v>144485646</v>
      </c>
      <c r="R726" s="74">
        <v>267.36</v>
      </c>
      <c r="S726" s="1" t="s">
        <v>1448</v>
      </c>
      <c r="T726" s="75">
        <v>1</v>
      </c>
      <c r="U726" s="76">
        <v>38629682314.559998</v>
      </c>
      <c r="V726" s="77">
        <v>38629682314.559998</v>
      </c>
      <c r="W726" s="77">
        <v>38629682314.559998</v>
      </c>
      <c r="X726" s="76">
        <v>6.7577639720299995E-2</v>
      </c>
      <c r="Y726" s="71">
        <v>1</v>
      </c>
      <c r="Z726" s="71">
        <v>0</v>
      </c>
      <c r="AA726" s="71">
        <v>0</v>
      </c>
      <c r="AB726" s="71">
        <v>0</v>
      </c>
      <c r="AC726" s="73">
        <v>1</v>
      </c>
      <c r="AD726" s="73">
        <v>0</v>
      </c>
      <c r="AE726" s="1" t="s">
        <v>1475</v>
      </c>
      <c r="AF726" s="1" t="s">
        <v>1450</v>
      </c>
      <c r="AG726" s="1" t="s">
        <v>1451</v>
      </c>
    </row>
    <row r="727" spans="1:33">
      <c r="A727" s="70">
        <v>45169</v>
      </c>
      <c r="B727" s="70">
        <v>45169</v>
      </c>
      <c r="C727" s="71">
        <v>990100</v>
      </c>
      <c r="D727" s="1" t="s">
        <v>5174</v>
      </c>
      <c r="E727" s="71">
        <v>2290501</v>
      </c>
      <c r="F727" s="1" t="s">
        <v>5175</v>
      </c>
      <c r="G727" s="1" t="s">
        <v>5176</v>
      </c>
      <c r="H727" s="72">
        <v>2471950</v>
      </c>
      <c r="I727" s="1" t="s">
        <v>5177</v>
      </c>
      <c r="J727" s="73">
        <v>0.85</v>
      </c>
      <c r="K727" s="73">
        <v>0.85</v>
      </c>
      <c r="L727" s="73">
        <v>0.85</v>
      </c>
      <c r="M727" s="1">
        <v>1</v>
      </c>
      <c r="N727" s="1" t="s">
        <v>1375</v>
      </c>
      <c r="O727" s="1" t="s">
        <v>1447</v>
      </c>
      <c r="P727" s="1">
        <v>35201010</v>
      </c>
      <c r="Q727" s="73">
        <v>222965018</v>
      </c>
      <c r="R727" s="74">
        <v>64.53</v>
      </c>
      <c r="S727" s="1" t="s">
        <v>1448</v>
      </c>
      <c r="T727" s="75">
        <v>1</v>
      </c>
      <c r="U727" s="76">
        <v>12229742719.809</v>
      </c>
      <c r="V727" s="77">
        <v>12229742719.809</v>
      </c>
      <c r="W727" s="77">
        <v>14387932611.540001</v>
      </c>
      <c r="X727" s="76">
        <v>2.1394355269699999E-2</v>
      </c>
      <c r="Y727" s="71">
        <v>0</v>
      </c>
      <c r="Z727" s="71">
        <v>1</v>
      </c>
      <c r="AA727" s="71">
        <v>0</v>
      </c>
      <c r="AB727" s="71">
        <v>0</v>
      </c>
      <c r="AC727" s="73">
        <v>0</v>
      </c>
      <c r="AD727" s="73">
        <v>1</v>
      </c>
      <c r="AE727" s="1" t="s">
        <v>1475</v>
      </c>
      <c r="AF727" s="1" t="s">
        <v>1450</v>
      </c>
      <c r="AG727" s="1" t="s">
        <v>1451</v>
      </c>
    </row>
    <row r="728" spans="1:33">
      <c r="A728" s="70">
        <v>45169</v>
      </c>
      <c r="B728" s="70">
        <v>45169</v>
      </c>
      <c r="C728" s="71">
        <v>990100</v>
      </c>
      <c r="D728" s="1" t="s">
        <v>5178</v>
      </c>
      <c r="E728" s="71">
        <v>2290601</v>
      </c>
      <c r="F728" s="1" t="s">
        <v>5179</v>
      </c>
      <c r="G728" s="1" t="s">
        <v>5180</v>
      </c>
      <c r="H728" s="72">
        <v>2931034</v>
      </c>
      <c r="I728" s="1" t="s">
        <v>5181</v>
      </c>
      <c r="J728" s="73">
        <v>1</v>
      </c>
      <c r="K728" s="73">
        <v>1</v>
      </c>
      <c r="L728" s="73">
        <v>1</v>
      </c>
      <c r="M728" s="1">
        <v>1</v>
      </c>
      <c r="N728" s="1" t="s">
        <v>1375</v>
      </c>
      <c r="O728" s="1" t="s">
        <v>1447</v>
      </c>
      <c r="P728" s="1">
        <v>35201010</v>
      </c>
      <c r="Q728" s="73">
        <v>257589373</v>
      </c>
      <c r="R728" s="74">
        <v>348.34</v>
      </c>
      <c r="S728" s="1" t="s">
        <v>1448</v>
      </c>
      <c r="T728" s="75">
        <v>1</v>
      </c>
      <c r="U728" s="76">
        <v>89728682190.820007</v>
      </c>
      <c r="V728" s="77">
        <v>89728682190.820007</v>
      </c>
      <c r="W728" s="77">
        <v>89728682190.820007</v>
      </c>
      <c r="X728" s="76">
        <v>0.15696873995230001</v>
      </c>
      <c r="Y728" s="71">
        <v>1</v>
      </c>
      <c r="Z728" s="71">
        <v>0</v>
      </c>
      <c r="AA728" s="71">
        <v>0</v>
      </c>
      <c r="AB728" s="71">
        <v>0</v>
      </c>
      <c r="AC728" s="73">
        <v>0</v>
      </c>
      <c r="AD728" s="73">
        <v>1</v>
      </c>
      <c r="AE728" s="1" t="s">
        <v>1475</v>
      </c>
      <c r="AF728" s="1" t="s">
        <v>1450</v>
      </c>
      <c r="AG728" s="1" t="s">
        <v>1451</v>
      </c>
    </row>
    <row r="729" spans="1:33">
      <c r="A729" s="70">
        <v>45169</v>
      </c>
      <c r="B729" s="70">
        <v>45169</v>
      </c>
      <c r="C729" s="71">
        <v>990100</v>
      </c>
      <c r="D729" s="1" t="s">
        <v>5182</v>
      </c>
      <c r="E729" s="71">
        <v>2291301</v>
      </c>
      <c r="F729" s="1">
        <v>23135106</v>
      </c>
      <c r="G729" s="1" t="s">
        <v>5183</v>
      </c>
      <c r="H729" s="72">
        <v>2000019</v>
      </c>
      <c r="I729" s="1" t="s">
        <v>5184</v>
      </c>
      <c r="J729" s="73">
        <v>0.9</v>
      </c>
      <c r="K729" s="73">
        <v>0.9</v>
      </c>
      <c r="L729" s="73">
        <v>0.9</v>
      </c>
      <c r="M729" s="1">
        <v>1</v>
      </c>
      <c r="N729" s="1" t="s">
        <v>1375</v>
      </c>
      <c r="O729" s="1" t="s">
        <v>1455</v>
      </c>
      <c r="P729" s="1">
        <v>25503030</v>
      </c>
      <c r="Q729" s="73">
        <v>10258001388</v>
      </c>
      <c r="R729" s="74">
        <v>138.01</v>
      </c>
      <c r="S729" s="1" t="s">
        <v>1448</v>
      </c>
      <c r="T729" s="75">
        <v>1</v>
      </c>
      <c r="U729" s="76">
        <v>1274136094402.0901</v>
      </c>
      <c r="V729" s="77">
        <v>1274136094402.0901</v>
      </c>
      <c r="W729" s="77">
        <v>1415706771557.8799</v>
      </c>
      <c r="X729" s="76">
        <v>2.2289365271257999</v>
      </c>
      <c r="Y729" s="71">
        <v>1</v>
      </c>
      <c r="Z729" s="71">
        <v>0</v>
      </c>
      <c r="AA729" s="71">
        <v>0</v>
      </c>
      <c r="AB729" s="71">
        <v>0</v>
      </c>
      <c r="AC729" s="73">
        <v>0</v>
      </c>
      <c r="AD729" s="73">
        <v>1</v>
      </c>
      <c r="AE729" s="1" t="s">
        <v>1475</v>
      </c>
      <c r="AF729" s="1" t="s">
        <v>1450</v>
      </c>
      <c r="AG729" s="1" t="s">
        <v>1451</v>
      </c>
    </row>
    <row r="730" spans="1:33">
      <c r="A730" s="70">
        <v>45169</v>
      </c>
      <c r="B730" s="70">
        <v>45169</v>
      </c>
      <c r="C730" s="71">
        <v>990100</v>
      </c>
      <c r="D730" s="1" t="s">
        <v>5185</v>
      </c>
      <c r="E730" s="71">
        <v>2291601</v>
      </c>
      <c r="F730" s="1">
        <v>278642103</v>
      </c>
      <c r="G730" s="1" t="s">
        <v>5186</v>
      </c>
      <c r="H730" s="72">
        <v>2293819</v>
      </c>
      <c r="I730" s="1" t="s">
        <v>5187</v>
      </c>
      <c r="J730" s="73">
        <v>1</v>
      </c>
      <c r="K730" s="73">
        <v>1</v>
      </c>
      <c r="L730" s="73">
        <v>1</v>
      </c>
      <c r="M730" s="1">
        <v>1</v>
      </c>
      <c r="N730" s="1" t="s">
        <v>1375</v>
      </c>
      <c r="O730" s="1" t="s">
        <v>1455</v>
      </c>
      <c r="P730" s="1">
        <v>25503030</v>
      </c>
      <c r="Q730" s="73">
        <v>536880282</v>
      </c>
      <c r="R730" s="74">
        <v>44.78</v>
      </c>
      <c r="S730" s="1" t="s">
        <v>1448</v>
      </c>
      <c r="T730" s="75">
        <v>1</v>
      </c>
      <c r="U730" s="76">
        <v>24041499027.959999</v>
      </c>
      <c r="V730" s="77">
        <v>24041499027.959999</v>
      </c>
      <c r="W730" s="77">
        <v>24041499027.959999</v>
      </c>
      <c r="X730" s="76">
        <v>4.20574973001E-2</v>
      </c>
      <c r="Y730" s="71">
        <v>1</v>
      </c>
      <c r="Z730" s="71">
        <v>0</v>
      </c>
      <c r="AA730" s="71">
        <v>0</v>
      </c>
      <c r="AB730" s="71">
        <v>0</v>
      </c>
      <c r="AC730" s="73">
        <v>1</v>
      </c>
      <c r="AD730" s="73">
        <v>0</v>
      </c>
      <c r="AE730" s="1" t="s">
        <v>1475</v>
      </c>
      <c r="AF730" s="1" t="s">
        <v>1450</v>
      </c>
      <c r="AG730" s="1" t="s">
        <v>1451</v>
      </c>
    </row>
    <row r="731" spans="1:33">
      <c r="A731" s="70">
        <v>45169</v>
      </c>
      <c r="B731" s="70">
        <v>45169</v>
      </c>
      <c r="C731" s="71">
        <v>990100</v>
      </c>
      <c r="D731" s="1" t="s">
        <v>5188</v>
      </c>
      <c r="E731" s="71">
        <v>2291701</v>
      </c>
      <c r="F731" s="1">
        <v>902973304</v>
      </c>
      <c r="G731" s="1" t="s">
        <v>5189</v>
      </c>
      <c r="H731" s="72">
        <v>2736035</v>
      </c>
      <c r="I731" s="1" t="s">
        <v>5190</v>
      </c>
      <c r="J731" s="73">
        <v>1</v>
      </c>
      <c r="K731" s="73">
        <v>1</v>
      </c>
      <c r="L731" s="73">
        <v>1</v>
      </c>
      <c r="M731" s="1">
        <v>1</v>
      </c>
      <c r="N731" s="1" t="s">
        <v>1375</v>
      </c>
      <c r="O731" s="1" t="s">
        <v>1484</v>
      </c>
      <c r="P731" s="1">
        <v>40101010</v>
      </c>
      <c r="Q731" s="73">
        <v>1531789505</v>
      </c>
      <c r="R731" s="74">
        <v>36.53</v>
      </c>
      <c r="S731" s="1" t="s">
        <v>1448</v>
      </c>
      <c r="T731" s="75">
        <v>1</v>
      </c>
      <c r="U731" s="76">
        <v>55956270617.650002</v>
      </c>
      <c r="V731" s="77">
        <v>55956270617.650002</v>
      </c>
      <c r="W731" s="77">
        <v>55956270617.650002</v>
      </c>
      <c r="X731" s="76">
        <v>9.7888268018899993E-2</v>
      </c>
      <c r="Y731" s="71">
        <v>1</v>
      </c>
      <c r="Z731" s="71">
        <v>0</v>
      </c>
      <c r="AA731" s="71">
        <v>0</v>
      </c>
      <c r="AB731" s="71">
        <v>0</v>
      </c>
      <c r="AC731" s="73">
        <v>1</v>
      </c>
      <c r="AD731" s="73">
        <v>0</v>
      </c>
      <c r="AE731" s="1" t="s">
        <v>1449</v>
      </c>
      <c r="AF731" s="1" t="s">
        <v>1450</v>
      </c>
      <c r="AG731" s="1" t="s">
        <v>1451</v>
      </c>
    </row>
    <row r="732" spans="1:33">
      <c r="A732" s="70">
        <v>45169</v>
      </c>
      <c r="B732" s="70">
        <v>45169</v>
      </c>
      <c r="C732" s="71">
        <v>990100</v>
      </c>
      <c r="D732" s="1" t="s">
        <v>5191</v>
      </c>
      <c r="E732" s="71">
        <v>2292501</v>
      </c>
      <c r="G732" s="1" t="s">
        <v>5192</v>
      </c>
      <c r="H732" s="72">
        <v>6161978</v>
      </c>
      <c r="I732" s="1" t="s">
        <v>5193</v>
      </c>
      <c r="J732" s="73">
        <v>1</v>
      </c>
      <c r="K732" s="73">
        <v>1</v>
      </c>
      <c r="L732" s="73">
        <v>1</v>
      </c>
      <c r="M732" s="1">
        <v>1</v>
      </c>
      <c r="N732" s="1" t="s">
        <v>908</v>
      </c>
      <c r="O732" s="1" t="s">
        <v>1564</v>
      </c>
      <c r="P732" s="1">
        <v>60101010</v>
      </c>
      <c r="Q732" s="73">
        <v>3945860217</v>
      </c>
      <c r="R732" s="74">
        <v>2.42</v>
      </c>
      <c r="S732" s="1" t="s">
        <v>1578</v>
      </c>
      <c r="T732" s="75">
        <v>1.54404385084536</v>
      </c>
      <c r="U732" s="76">
        <v>6184398014.2869196</v>
      </c>
      <c r="V732" s="77">
        <v>6184398014.2869196</v>
      </c>
      <c r="W732" s="77">
        <v>6184398014.2869196</v>
      </c>
      <c r="X732" s="76">
        <v>1.08188055365E-2</v>
      </c>
      <c r="Y732" s="71">
        <v>0</v>
      </c>
      <c r="Z732" s="71">
        <v>1</v>
      </c>
      <c r="AA732" s="71">
        <v>0</v>
      </c>
      <c r="AB732" s="71">
        <v>0</v>
      </c>
      <c r="AC732" s="73">
        <v>1</v>
      </c>
      <c r="AD732" s="73">
        <v>0</v>
      </c>
      <c r="AE732" s="1" t="s">
        <v>1579</v>
      </c>
      <c r="AF732" s="1" t="s">
        <v>2066</v>
      </c>
      <c r="AG732" s="1" t="s">
        <v>1451</v>
      </c>
    </row>
    <row r="733" spans="1:33">
      <c r="A733" s="70">
        <v>45169</v>
      </c>
      <c r="B733" s="70">
        <v>45169</v>
      </c>
      <c r="C733" s="71">
        <v>990100</v>
      </c>
      <c r="D733" s="1" t="s">
        <v>5194</v>
      </c>
      <c r="E733" s="71">
        <v>2292801</v>
      </c>
      <c r="G733" s="1" t="s">
        <v>5195</v>
      </c>
      <c r="H733" s="72">
        <v>7108899</v>
      </c>
      <c r="I733" s="1" t="s">
        <v>5196</v>
      </c>
      <c r="J733" s="73">
        <v>0.8</v>
      </c>
      <c r="K733" s="73">
        <v>0.8</v>
      </c>
      <c r="L733" s="73">
        <v>0.8</v>
      </c>
      <c r="M733" s="1">
        <v>1</v>
      </c>
      <c r="N733" s="1" t="s">
        <v>1324</v>
      </c>
      <c r="O733" s="1" t="s">
        <v>1467</v>
      </c>
      <c r="P733" s="1">
        <v>20104010</v>
      </c>
      <c r="Q733" s="73">
        <v>1964745075</v>
      </c>
      <c r="R733" s="74">
        <v>33.69</v>
      </c>
      <c r="S733" s="1" t="s">
        <v>1468</v>
      </c>
      <c r="T733" s="75">
        <v>0.88324999999999998</v>
      </c>
      <c r="U733" s="76">
        <v>59953364575.601501</v>
      </c>
      <c r="V733" s="77">
        <v>59953364575.601501</v>
      </c>
      <c r="W733" s="77">
        <v>74941705719.501801</v>
      </c>
      <c r="X733" s="76">
        <v>0.1048806676255</v>
      </c>
      <c r="Y733" s="71">
        <v>1</v>
      </c>
      <c r="Z733" s="71">
        <v>0</v>
      </c>
      <c r="AA733" s="71">
        <v>0</v>
      </c>
      <c r="AB733" s="71">
        <v>0</v>
      </c>
      <c r="AC733" s="73">
        <v>0</v>
      </c>
      <c r="AD733" s="73">
        <v>1</v>
      </c>
      <c r="AE733" s="1" t="s">
        <v>1469</v>
      </c>
      <c r="AF733" s="1" t="s">
        <v>1470</v>
      </c>
      <c r="AG733" s="1" t="s">
        <v>1451</v>
      </c>
    </row>
    <row r="734" spans="1:33">
      <c r="A734" s="70">
        <v>45169</v>
      </c>
      <c r="B734" s="70">
        <v>45169</v>
      </c>
      <c r="C734" s="71">
        <v>990100</v>
      </c>
      <c r="D734" s="1" t="s">
        <v>5197</v>
      </c>
      <c r="E734" s="71">
        <v>2293001</v>
      </c>
      <c r="G734" s="1" t="s">
        <v>5198</v>
      </c>
      <c r="H734" s="72" t="s">
        <v>5199</v>
      </c>
      <c r="I734" s="1" t="s">
        <v>5200</v>
      </c>
      <c r="J734" s="73">
        <v>0.85</v>
      </c>
      <c r="K734" s="73">
        <v>0.85</v>
      </c>
      <c r="L734" s="73">
        <v>0.85</v>
      </c>
      <c r="M734" s="1">
        <v>1</v>
      </c>
      <c r="N734" s="1" t="s">
        <v>1369</v>
      </c>
      <c r="O734" s="1" t="s">
        <v>1692</v>
      </c>
      <c r="P734" s="1">
        <v>50102010</v>
      </c>
      <c r="Q734" s="73">
        <v>26992564629</v>
      </c>
      <c r="R734" s="74">
        <v>0.73209999999999997</v>
      </c>
      <c r="S734" s="1" t="s">
        <v>1669</v>
      </c>
      <c r="T734" s="75">
        <v>0.78917255257862096</v>
      </c>
      <c r="U734" s="76">
        <v>21284404817.771301</v>
      </c>
      <c r="V734" s="77">
        <v>21284404817.771301</v>
      </c>
      <c r="W734" s="77">
        <v>25040476256.2015</v>
      </c>
      <c r="X734" s="76">
        <v>3.7234317091299998E-2</v>
      </c>
      <c r="Y734" s="71">
        <v>1</v>
      </c>
      <c r="Z734" s="71">
        <v>0</v>
      </c>
      <c r="AA734" s="71">
        <v>0</v>
      </c>
      <c r="AB734" s="71">
        <v>0</v>
      </c>
      <c r="AC734" s="73">
        <v>1</v>
      </c>
      <c r="AD734" s="73">
        <v>0</v>
      </c>
      <c r="AE734" s="1" t="s">
        <v>1670</v>
      </c>
      <c r="AF734" s="1" t="s">
        <v>1450</v>
      </c>
      <c r="AG734" s="1" t="s">
        <v>1451</v>
      </c>
    </row>
    <row r="735" spans="1:33">
      <c r="A735" s="70">
        <v>45169</v>
      </c>
      <c r="B735" s="70">
        <v>45169</v>
      </c>
      <c r="C735" s="71">
        <v>990100</v>
      </c>
      <c r="D735" s="1" t="s">
        <v>5205</v>
      </c>
      <c r="E735" s="71">
        <v>2293901</v>
      </c>
      <c r="F735" s="1">
        <v>770323103</v>
      </c>
      <c r="G735" s="1" t="s">
        <v>5206</v>
      </c>
      <c r="H735" s="72">
        <v>2110703</v>
      </c>
      <c r="I735" s="1" t="s">
        <v>5207</v>
      </c>
      <c r="J735" s="73">
        <v>1</v>
      </c>
      <c r="K735" s="73">
        <v>1</v>
      </c>
      <c r="L735" s="73">
        <v>1</v>
      </c>
      <c r="M735" s="1">
        <v>1</v>
      </c>
      <c r="N735" s="1" t="s">
        <v>1375</v>
      </c>
      <c r="O735" s="1" t="s">
        <v>1467</v>
      </c>
      <c r="P735" s="1">
        <v>20202010</v>
      </c>
      <c r="Q735" s="73">
        <v>107837058</v>
      </c>
      <c r="R735" s="74">
        <v>73.959999999999994</v>
      </c>
      <c r="S735" s="1" t="s">
        <v>1448</v>
      </c>
      <c r="T735" s="75">
        <v>1</v>
      </c>
      <c r="U735" s="76">
        <v>7975628809.6800003</v>
      </c>
      <c r="V735" s="77">
        <v>7975628809.6800003</v>
      </c>
      <c r="W735" s="77">
        <v>7975628809.6800003</v>
      </c>
      <c r="X735" s="76">
        <v>1.3952332454E-2</v>
      </c>
      <c r="Y735" s="71">
        <v>0</v>
      </c>
      <c r="Z735" s="71">
        <v>1</v>
      </c>
      <c r="AA735" s="71">
        <v>0</v>
      </c>
      <c r="AB735" s="71">
        <v>0</v>
      </c>
      <c r="AC735" s="73">
        <v>0</v>
      </c>
      <c r="AD735" s="73">
        <v>1</v>
      </c>
      <c r="AE735" s="1" t="s">
        <v>1449</v>
      </c>
      <c r="AF735" s="1" t="s">
        <v>1450</v>
      </c>
      <c r="AG735" s="1" t="s">
        <v>1451</v>
      </c>
    </row>
    <row r="736" spans="1:33">
      <c r="A736" s="70">
        <v>45169</v>
      </c>
      <c r="B736" s="70">
        <v>45169</v>
      </c>
      <c r="C736" s="71">
        <v>990100</v>
      </c>
      <c r="D736" s="1" t="s">
        <v>5208</v>
      </c>
      <c r="E736" s="71">
        <v>2294201</v>
      </c>
      <c r="F736" s="1" t="s">
        <v>5209</v>
      </c>
      <c r="G736" s="1" t="s">
        <v>5210</v>
      </c>
      <c r="H736" s="72">
        <v>2002479</v>
      </c>
      <c r="I736" s="1" t="s">
        <v>5211</v>
      </c>
      <c r="J736" s="73">
        <v>1</v>
      </c>
      <c r="K736" s="73">
        <v>1</v>
      </c>
      <c r="L736" s="73">
        <v>1</v>
      </c>
      <c r="M736" s="1">
        <v>1</v>
      </c>
      <c r="N736" s="1" t="s">
        <v>1375</v>
      </c>
      <c r="O736" s="1" t="s">
        <v>1548</v>
      </c>
      <c r="P736" s="1">
        <v>55105010</v>
      </c>
      <c r="Q736" s="73">
        <v>668824617</v>
      </c>
      <c r="R736" s="74">
        <v>17.93</v>
      </c>
      <c r="S736" s="1" t="s">
        <v>1448</v>
      </c>
      <c r="T736" s="75">
        <v>1</v>
      </c>
      <c r="U736" s="76">
        <v>11992025382.809999</v>
      </c>
      <c r="V736" s="77">
        <v>11992025382.809999</v>
      </c>
      <c r="W736" s="77">
        <v>11992025382.809999</v>
      </c>
      <c r="X736" s="76">
        <v>2.09784994926E-2</v>
      </c>
      <c r="Y736" s="71">
        <v>0</v>
      </c>
      <c r="Z736" s="71">
        <v>1</v>
      </c>
      <c r="AA736" s="71">
        <v>0</v>
      </c>
      <c r="AB736" s="71">
        <v>0</v>
      </c>
      <c r="AC736" s="73">
        <v>1</v>
      </c>
      <c r="AD736" s="73">
        <v>0</v>
      </c>
      <c r="AE736" s="1" t="s">
        <v>1449</v>
      </c>
      <c r="AF736" s="1" t="s">
        <v>1450</v>
      </c>
      <c r="AG736" s="1" t="s">
        <v>1451</v>
      </c>
    </row>
    <row r="737" spans="1:33">
      <c r="A737" s="70">
        <v>45169</v>
      </c>
      <c r="B737" s="70">
        <v>45169</v>
      </c>
      <c r="C737" s="71">
        <v>990100</v>
      </c>
      <c r="D737" s="1" t="s">
        <v>5212</v>
      </c>
      <c r="E737" s="71">
        <v>2294801</v>
      </c>
      <c r="F737" s="1">
        <v>294429105</v>
      </c>
      <c r="G737" s="1" t="s">
        <v>5213</v>
      </c>
      <c r="H737" s="72">
        <v>2319146</v>
      </c>
      <c r="I737" s="1" t="s">
        <v>5214</v>
      </c>
      <c r="J737" s="73">
        <v>1</v>
      </c>
      <c r="K737" s="73">
        <v>1</v>
      </c>
      <c r="L737" s="73">
        <v>1</v>
      </c>
      <c r="M737" s="1">
        <v>1</v>
      </c>
      <c r="N737" s="1" t="s">
        <v>1375</v>
      </c>
      <c r="O737" s="1" t="s">
        <v>1467</v>
      </c>
      <c r="P737" s="1">
        <v>20202020</v>
      </c>
      <c r="Q737" s="73">
        <v>123227316</v>
      </c>
      <c r="R737" s="74">
        <v>206.7</v>
      </c>
      <c r="S737" s="1" t="s">
        <v>1448</v>
      </c>
      <c r="T737" s="75">
        <v>1</v>
      </c>
      <c r="U737" s="76">
        <v>25471086217.200001</v>
      </c>
      <c r="V737" s="77">
        <v>25471086217.200001</v>
      </c>
      <c r="W737" s="77">
        <v>25471086217.200001</v>
      </c>
      <c r="X737" s="76">
        <v>4.4558375439300003E-2</v>
      </c>
      <c r="Y737" s="71">
        <v>0</v>
      </c>
      <c r="Z737" s="71">
        <v>1</v>
      </c>
      <c r="AA737" s="71">
        <v>0</v>
      </c>
      <c r="AB737" s="71">
        <v>0</v>
      </c>
      <c r="AC737" s="73">
        <v>0</v>
      </c>
      <c r="AD737" s="73">
        <v>1</v>
      </c>
      <c r="AE737" s="1" t="s">
        <v>1449</v>
      </c>
      <c r="AF737" s="1" t="s">
        <v>1450</v>
      </c>
      <c r="AG737" s="1" t="s">
        <v>1451</v>
      </c>
    </row>
    <row r="738" spans="1:33">
      <c r="A738" s="70">
        <v>45169</v>
      </c>
      <c r="B738" s="70">
        <v>45169</v>
      </c>
      <c r="C738" s="71">
        <v>990100</v>
      </c>
      <c r="D738" s="1" t="s">
        <v>5215</v>
      </c>
      <c r="E738" s="71">
        <v>2295401</v>
      </c>
      <c r="F738" s="1" t="s">
        <v>5216</v>
      </c>
      <c r="G738" s="1" t="s">
        <v>5217</v>
      </c>
      <c r="H738" s="72" t="s">
        <v>5218</v>
      </c>
      <c r="I738" s="1" t="s">
        <v>5219</v>
      </c>
      <c r="J738" s="73">
        <v>1</v>
      </c>
      <c r="K738" s="73">
        <v>1</v>
      </c>
      <c r="L738" s="73">
        <v>1</v>
      </c>
      <c r="M738" s="1">
        <v>1</v>
      </c>
      <c r="N738" s="1" t="s">
        <v>1375</v>
      </c>
      <c r="O738" s="1" t="s">
        <v>1455</v>
      </c>
      <c r="P738" s="1">
        <v>25301020</v>
      </c>
      <c r="Q738" s="73">
        <v>37648373</v>
      </c>
      <c r="R738" s="74">
        <v>3105.03</v>
      </c>
      <c r="S738" s="1" t="s">
        <v>1448</v>
      </c>
      <c r="T738" s="75">
        <v>1</v>
      </c>
      <c r="U738" s="76">
        <v>116899327616.19</v>
      </c>
      <c r="V738" s="77">
        <v>116899327616.19</v>
      </c>
      <c r="W738" s="77">
        <v>116899327616.19</v>
      </c>
      <c r="X738" s="76">
        <v>0.20450027470769999</v>
      </c>
      <c r="Y738" s="71">
        <v>1</v>
      </c>
      <c r="Z738" s="71">
        <v>0</v>
      </c>
      <c r="AA738" s="71">
        <v>0</v>
      </c>
      <c r="AB738" s="71">
        <v>0</v>
      </c>
      <c r="AC738" s="73">
        <v>0</v>
      </c>
      <c r="AD738" s="73">
        <v>1</v>
      </c>
      <c r="AE738" s="1" t="s">
        <v>1475</v>
      </c>
      <c r="AF738" s="1" t="s">
        <v>1450</v>
      </c>
      <c r="AG738" s="1" t="s">
        <v>1451</v>
      </c>
    </row>
    <row r="739" spans="1:33">
      <c r="A739" s="70">
        <v>45169</v>
      </c>
      <c r="B739" s="70">
        <v>45169</v>
      </c>
      <c r="C739" s="71">
        <v>990100</v>
      </c>
      <c r="D739" s="1" t="s">
        <v>5220</v>
      </c>
      <c r="E739" s="71">
        <v>2298001</v>
      </c>
      <c r="F739" s="1">
        <v>426281101</v>
      </c>
      <c r="G739" s="1" t="s">
        <v>5221</v>
      </c>
      <c r="H739" s="72">
        <v>2469193</v>
      </c>
      <c r="I739" s="1" t="s">
        <v>5222</v>
      </c>
      <c r="J739" s="73">
        <v>1</v>
      </c>
      <c r="K739" s="73">
        <v>1</v>
      </c>
      <c r="L739" s="73">
        <v>1</v>
      </c>
      <c r="M739" s="1">
        <v>1</v>
      </c>
      <c r="N739" s="1" t="s">
        <v>1375</v>
      </c>
      <c r="O739" s="1" t="s">
        <v>1484</v>
      </c>
      <c r="P739" s="1">
        <v>40201060</v>
      </c>
      <c r="Q739" s="73">
        <v>72990727</v>
      </c>
      <c r="R739" s="74">
        <v>156.78</v>
      </c>
      <c r="S739" s="1" t="s">
        <v>1448</v>
      </c>
      <c r="T739" s="75">
        <v>1</v>
      </c>
      <c r="U739" s="76">
        <v>11443486179.059999</v>
      </c>
      <c r="V739" s="77">
        <v>11443486179.059999</v>
      </c>
      <c r="W739" s="77">
        <v>11443486179.059999</v>
      </c>
      <c r="X739" s="76">
        <v>2.0018901006100001E-2</v>
      </c>
      <c r="Y739" s="71">
        <v>0</v>
      </c>
      <c r="Z739" s="71">
        <v>1</v>
      </c>
      <c r="AA739" s="71">
        <v>0</v>
      </c>
      <c r="AB739" s="71">
        <v>0</v>
      </c>
      <c r="AC739" s="73">
        <v>0.35</v>
      </c>
      <c r="AD739" s="73">
        <v>0.65</v>
      </c>
      <c r="AE739" s="1" t="s">
        <v>1475</v>
      </c>
      <c r="AF739" s="1" t="s">
        <v>1450</v>
      </c>
      <c r="AG739" s="1" t="s">
        <v>1451</v>
      </c>
    </row>
    <row r="740" spans="1:33">
      <c r="A740" s="70">
        <v>45169</v>
      </c>
      <c r="B740" s="70">
        <v>45169</v>
      </c>
      <c r="C740" s="71">
        <v>990100</v>
      </c>
      <c r="D740" s="1" t="s">
        <v>5223</v>
      </c>
      <c r="E740" s="71">
        <v>2307801</v>
      </c>
      <c r="F740" s="1" t="s">
        <v>5224</v>
      </c>
      <c r="G740" s="1" t="s">
        <v>5225</v>
      </c>
      <c r="H740" s="72" t="s">
        <v>5226</v>
      </c>
      <c r="I740" s="1" t="s">
        <v>5227</v>
      </c>
      <c r="J740" s="73">
        <v>0.2</v>
      </c>
      <c r="K740" s="73">
        <v>0.2</v>
      </c>
      <c r="L740" s="73">
        <v>0.2</v>
      </c>
      <c r="M740" s="1">
        <v>1</v>
      </c>
      <c r="N740" s="1" t="s">
        <v>1375</v>
      </c>
      <c r="O740" s="1" t="s">
        <v>1692</v>
      </c>
      <c r="P740" s="1">
        <v>50201030</v>
      </c>
      <c r="Q740" s="73">
        <v>3890500442</v>
      </c>
      <c r="R740" s="74">
        <v>4.4000000000000004</v>
      </c>
      <c r="S740" s="1" t="s">
        <v>1448</v>
      </c>
      <c r="T740" s="75">
        <v>1</v>
      </c>
      <c r="U740" s="76">
        <v>3423640388.96</v>
      </c>
      <c r="V740" s="77">
        <v>3423640388.96</v>
      </c>
      <c r="W740" s="77">
        <v>17118201944.799999</v>
      </c>
      <c r="X740" s="76">
        <v>5.9892166561000002E-3</v>
      </c>
      <c r="Y740" s="71">
        <v>0</v>
      </c>
      <c r="Z740" s="71">
        <v>1</v>
      </c>
      <c r="AA740" s="71">
        <v>0</v>
      </c>
      <c r="AB740" s="71">
        <v>0</v>
      </c>
      <c r="AC740" s="73">
        <v>1</v>
      </c>
      <c r="AD740" s="73">
        <v>0</v>
      </c>
      <c r="AE740" s="1" t="s">
        <v>1475</v>
      </c>
      <c r="AF740" s="1" t="s">
        <v>1450</v>
      </c>
      <c r="AG740" s="1" t="s">
        <v>1451</v>
      </c>
    </row>
    <row r="741" spans="1:33">
      <c r="A741" s="70">
        <v>45169</v>
      </c>
      <c r="B741" s="70">
        <v>45169</v>
      </c>
      <c r="C741" s="71">
        <v>990100</v>
      </c>
      <c r="D741" s="1" t="s">
        <v>5228</v>
      </c>
      <c r="E741" s="71">
        <v>2309601</v>
      </c>
      <c r="F741" s="1">
        <v>761152107</v>
      </c>
      <c r="G741" s="1" t="s">
        <v>5229</v>
      </c>
      <c r="H741" s="72">
        <v>2732903</v>
      </c>
      <c r="I741" s="1" t="s">
        <v>5230</v>
      </c>
      <c r="J741" s="73">
        <v>1</v>
      </c>
      <c r="K741" s="73">
        <v>1</v>
      </c>
      <c r="L741" s="73">
        <v>1</v>
      </c>
      <c r="M741" s="1">
        <v>1</v>
      </c>
      <c r="N741" s="1" t="s">
        <v>1375</v>
      </c>
      <c r="O741" s="1" t="s">
        <v>1447</v>
      </c>
      <c r="P741" s="1">
        <v>35101010</v>
      </c>
      <c r="Q741" s="73">
        <v>146909413</v>
      </c>
      <c r="R741" s="74">
        <v>159.59</v>
      </c>
      <c r="S741" s="1" t="s">
        <v>1448</v>
      </c>
      <c r="T741" s="75">
        <v>1</v>
      </c>
      <c r="U741" s="76">
        <v>23445273220.669998</v>
      </c>
      <c r="V741" s="77">
        <v>23445273220.669998</v>
      </c>
      <c r="W741" s="77">
        <v>23445273220.669998</v>
      </c>
      <c r="X741" s="76">
        <v>4.1014477260000001E-2</v>
      </c>
      <c r="Y741" s="71">
        <v>1</v>
      </c>
      <c r="Z741" s="71">
        <v>0</v>
      </c>
      <c r="AA741" s="71">
        <v>0</v>
      </c>
      <c r="AB741" s="71">
        <v>0</v>
      </c>
      <c r="AC741" s="73">
        <v>0</v>
      </c>
      <c r="AD741" s="73">
        <v>1</v>
      </c>
      <c r="AE741" s="1" t="s">
        <v>1449</v>
      </c>
      <c r="AF741" s="1" t="s">
        <v>1450</v>
      </c>
      <c r="AG741" s="1" t="s">
        <v>1451</v>
      </c>
    </row>
    <row r="742" spans="1:33">
      <c r="A742" s="70">
        <v>45169</v>
      </c>
      <c r="B742" s="70">
        <v>45169</v>
      </c>
      <c r="C742" s="71">
        <v>990100</v>
      </c>
      <c r="D742" s="1" t="s">
        <v>5231</v>
      </c>
      <c r="E742" s="71">
        <v>2313401</v>
      </c>
      <c r="F742" s="1">
        <v>84423102</v>
      </c>
      <c r="G742" s="1" t="s">
        <v>5232</v>
      </c>
      <c r="H742" s="72">
        <v>2093644</v>
      </c>
      <c r="I742" s="1" t="s">
        <v>5233</v>
      </c>
      <c r="J742" s="73">
        <v>0.8</v>
      </c>
      <c r="K742" s="73">
        <v>0.8</v>
      </c>
      <c r="L742" s="73">
        <v>0.8</v>
      </c>
      <c r="M742" s="1">
        <v>1</v>
      </c>
      <c r="N742" s="1" t="s">
        <v>1375</v>
      </c>
      <c r="O742" s="1" t="s">
        <v>1484</v>
      </c>
      <c r="P742" s="1">
        <v>40301040</v>
      </c>
      <c r="Q742" s="73">
        <v>263446321</v>
      </c>
      <c r="R742" s="74">
        <v>61.86</v>
      </c>
      <c r="S742" s="1" t="s">
        <v>1448</v>
      </c>
      <c r="T742" s="75">
        <v>1</v>
      </c>
      <c r="U742" s="76">
        <v>13037431533.648001</v>
      </c>
      <c r="V742" s="77">
        <v>13037431533.648001</v>
      </c>
      <c r="W742" s="77">
        <v>16296789417.059999</v>
      </c>
      <c r="X742" s="76">
        <v>2.2807302526700001E-2</v>
      </c>
      <c r="Y742" s="71">
        <v>0</v>
      </c>
      <c r="Z742" s="71">
        <v>1</v>
      </c>
      <c r="AA742" s="71">
        <v>0</v>
      </c>
      <c r="AB742" s="71">
        <v>0</v>
      </c>
      <c r="AC742" s="73">
        <v>1</v>
      </c>
      <c r="AD742" s="73">
        <v>0</v>
      </c>
      <c r="AE742" s="1" t="s">
        <v>1449</v>
      </c>
      <c r="AF742" s="1" t="s">
        <v>1450</v>
      </c>
      <c r="AG742" s="1" t="s">
        <v>1451</v>
      </c>
    </row>
    <row r="743" spans="1:33">
      <c r="A743" s="70">
        <v>45169</v>
      </c>
      <c r="B743" s="70">
        <v>45169</v>
      </c>
      <c r="C743" s="71">
        <v>990100</v>
      </c>
      <c r="D743" s="1" t="s">
        <v>5234</v>
      </c>
      <c r="E743" s="71">
        <v>2315901</v>
      </c>
      <c r="F743" s="1" t="s">
        <v>5235</v>
      </c>
      <c r="G743" s="1" t="s">
        <v>5236</v>
      </c>
      <c r="H743" s="72">
        <v>2262864</v>
      </c>
      <c r="I743" s="1" t="s">
        <v>5237</v>
      </c>
      <c r="J743" s="73">
        <v>1</v>
      </c>
      <c r="K743" s="73">
        <v>1</v>
      </c>
      <c r="L743" s="73">
        <v>1</v>
      </c>
      <c r="M743" s="1">
        <v>1</v>
      </c>
      <c r="N743" s="1" t="s">
        <v>1375</v>
      </c>
      <c r="O743" s="1" t="s">
        <v>1564</v>
      </c>
      <c r="P743" s="1">
        <v>60201040</v>
      </c>
      <c r="Q743" s="73">
        <v>406772431</v>
      </c>
      <c r="R743" s="74">
        <v>81.99</v>
      </c>
      <c r="S743" s="1" t="s">
        <v>1448</v>
      </c>
      <c r="T743" s="75">
        <v>1</v>
      </c>
      <c r="U743" s="76">
        <v>33351271617.689999</v>
      </c>
      <c r="V743" s="77">
        <v>33351271617.689999</v>
      </c>
      <c r="W743" s="77">
        <v>33351271617.689999</v>
      </c>
      <c r="X743" s="76">
        <v>5.8343741976500003E-2</v>
      </c>
      <c r="Y743" s="71">
        <v>0</v>
      </c>
      <c r="Z743" s="71">
        <v>1</v>
      </c>
      <c r="AA743" s="71">
        <v>0</v>
      </c>
      <c r="AB743" s="71">
        <v>0</v>
      </c>
      <c r="AC743" s="73">
        <v>0</v>
      </c>
      <c r="AD743" s="73">
        <v>1</v>
      </c>
      <c r="AE743" s="1" t="s">
        <v>1475</v>
      </c>
      <c r="AF743" s="1" t="s">
        <v>1450</v>
      </c>
      <c r="AG743" s="1" t="s">
        <v>1451</v>
      </c>
    </row>
    <row r="744" spans="1:33">
      <c r="A744" s="70">
        <v>45169</v>
      </c>
      <c r="B744" s="70">
        <v>45169</v>
      </c>
      <c r="C744" s="71">
        <v>990100</v>
      </c>
      <c r="D744" s="1" t="s">
        <v>5238</v>
      </c>
      <c r="E744" s="71">
        <v>2320501</v>
      </c>
      <c r="G744" s="1" t="s">
        <v>5239</v>
      </c>
      <c r="H744" s="72">
        <v>6640682</v>
      </c>
      <c r="I744" s="1" t="s">
        <v>5240</v>
      </c>
      <c r="J744" s="73">
        <v>0.7</v>
      </c>
      <c r="K744" s="73">
        <v>0.7</v>
      </c>
      <c r="L744" s="73">
        <v>0.7</v>
      </c>
      <c r="M744" s="1">
        <v>1</v>
      </c>
      <c r="N744" s="1" t="s">
        <v>1115</v>
      </c>
      <c r="O744" s="1" t="s">
        <v>1467</v>
      </c>
      <c r="P744" s="1">
        <v>20104010</v>
      </c>
      <c r="Q744" s="73">
        <v>596284468</v>
      </c>
      <c r="R744" s="74">
        <v>7632</v>
      </c>
      <c r="S744" s="1" t="s">
        <v>1479</v>
      </c>
      <c r="T744" s="75">
        <v>145.58500000000001</v>
      </c>
      <c r="U744" s="76">
        <v>21881307427.572899</v>
      </c>
      <c r="V744" s="77">
        <v>21881307427.572899</v>
      </c>
      <c r="W744" s="77">
        <v>31259010610.818401</v>
      </c>
      <c r="X744" s="76">
        <v>3.8278521109999998E-2</v>
      </c>
      <c r="Y744" s="71">
        <v>1</v>
      </c>
      <c r="Z744" s="71">
        <v>0</v>
      </c>
      <c r="AA744" s="71">
        <v>0</v>
      </c>
      <c r="AB744" s="71">
        <v>0</v>
      </c>
      <c r="AC744" s="73">
        <v>0</v>
      </c>
      <c r="AD744" s="73">
        <v>1</v>
      </c>
      <c r="AE744" s="1" t="s">
        <v>1480</v>
      </c>
      <c r="AF744" s="1" t="s">
        <v>1450</v>
      </c>
      <c r="AG744" s="1" t="s">
        <v>1451</v>
      </c>
    </row>
    <row r="745" spans="1:33">
      <c r="A745" s="70">
        <v>45169</v>
      </c>
      <c r="B745" s="70">
        <v>45169</v>
      </c>
      <c r="C745" s="71">
        <v>990100</v>
      </c>
      <c r="D745" s="1" t="s">
        <v>5241</v>
      </c>
      <c r="E745" s="71">
        <v>2322901</v>
      </c>
      <c r="G745" s="1" t="s">
        <v>5242</v>
      </c>
      <c r="H745" s="72">
        <v>6648891</v>
      </c>
      <c r="I745" s="1" t="s">
        <v>5243</v>
      </c>
      <c r="J745" s="73">
        <v>0.6</v>
      </c>
      <c r="K745" s="73">
        <v>0.6</v>
      </c>
      <c r="L745" s="73">
        <v>0.6</v>
      </c>
      <c r="M745" s="1">
        <v>1</v>
      </c>
      <c r="N745" s="1" t="s">
        <v>1115</v>
      </c>
      <c r="O745" s="1" t="s">
        <v>1455</v>
      </c>
      <c r="P745" s="1">
        <v>25301030</v>
      </c>
      <c r="Q745" s="73">
        <v>1818450800</v>
      </c>
      <c r="R745" s="74">
        <v>5249</v>
      </c>
      <c r="S745" s="1" t="s">
        <v>1479</v>
      </c>
      <c r="T745" s="75">
        <v>145.58500000000001</v>
      </c>
      <c r="U745" s="76">
        <v>39338042720.884697</v>
      </c>
      <c r="V745" s="77">
        <v>39338042720.884697</v>
      </c>
      <c r="W745" s="77">
        <v>65563404534.807899</v>
      </c>
      <c r="X745" s="76">
        <v>6.8816824757900005E-2</v>
      </c>
      <c r="Y745" s="71">
        <v>1</v>
      </c>
      <c r="Z745" s="71">
        <v>0</v>
      </c>
      <c r="AA745" s="71">
        <v>0</v>
      </c>
      <c r="AB745" s="71">
        <v>0</v>
      </c>
      <c r="AC745" s="73">
        <v>0.5</v>
      </c>
      <c r="AD745" s="73">
        <v>0.5</v>
      </c>
      <c r="AE745" s="1" t="s">
        <v>1480</v>
      </c>
      <c r="AF745" s="1" t="s">
        <v>1450</v>
      </c>
      <c r="AG745" s="1" t="s">
        <v>1451</v>
      </c>
    </row>
    <row r="746" spans="1:33">
      <c r="A746" s="70">
        <v>45169</v>
      </c>
      <c r="B746" s="70">
        <v>45169</v>
      </c>
      <c r="C746" s="71">
        <v>990100</v>
      </c>
      <c r="D746" s="1" t="s">
        <v>5244</v>
      </c>
      <c r="E746" s="71">
        <v>2325401</v>
      </c>
      <c r="G746" s="1" t="s">
        <v>5245</v>
      </c>
      <c r="H746" s="72">
        <v>6456102</v>
      </c>
      <c r="I746" s="1" t="s">
        <v>5246</v>
      </c>
      <c r="J746" s="73">
        <v>0.8</v>
      </c>
      <c r="K746" s="73">
        <v>0.8</v>
      </c>
      <c r="L746" s="73">
        <v>0.8</v>
      </c>
      <c r="M746" s="1">
        <v>1</v>
      </c>
      <c r="N746" s="1" t="s">
        <v>1115</v>
      </c>
      <c r="O746" s="1" t="s">
        <v>1474</v>
      </c>
      <c r="P746" s="1">
        <v>45203015</v>
      </c>
      <c r="Q746" s="73">
        <v>140860557</v>
      </c>
      <c r="R746" s="74">
        <v>8792</v>
      </c>
      <c r="S746" s="1" t="s">
        <v>1479</v>
      </c>
      <c r="T746" s="75">
        <v>145.58500000000001</v>
      </c>
      <c r="U746" s="76">
        <v>6805349546.4175596</v>
      </c>
      <c r="V746" s="77">
        <v>6805349546.4175596</v>
      </c>
      <c r="W746" s="77">
        <v>8506686933.0219498</v>
      </c>
      <c r="X746" s="76">
        <v>1.19050800386E-2</v>
      </c>
      <c r="Y746" s="71">
        <v>0</v>
      </c>
      <c r="Z746" s="71">
        <v>1</v>
      </c>
      <c r="AA746" s="71">
        <v>0</v>
      </c>
      <c r="AB746" s="71">
        <v>0</v>
      </c>
      <c r="AC746" s="73">
        <v>0</v>
      </c>
      <c r="AD746" s="73">
        <v>1</v>
      </c>
      <c r="AE746" s="1" t="s">
        <v>1480</v>
      </c>
      <c r="AF746" s="1" t="s">
        <v>1450</v>
      </c>
      <c r="AG746" s="1" t="s">
        <v>1451</v>
      </c>
    </row>
    <row r="747" spans="1:33">
      <c r="A747" s="70">
        <v>45169</v>
      </c>
      <c r="B747" s="70">
        <v>45169</v>
      </c>
      <c r="C747" s="71">
        <v>990100</v>
      </c>
      <c r="D747" s="1" t="s">
        <v>5247</v>
      </c>
      <c r="E747" s="71">
        <v>2327101</v>
      </c>
      <c r="G747" s="1" t="s">
        <v>5248</v>
      </c>
      <c r="H747" s="72">
        <v>6269861</v>
      </c>
      <c r="I747" s="1" t="s">
        <v>5249</v>
      </c>
      <c r="J747" s="73">
        <v>0.6</v>
      </c>
      <c r="K747" s="73">
        <v>0.6</v>
      </c>
      <c r="L747" s="73">
        <v>0.6</v>
      </c>
      <c r="M747" s="1">
        <v>1</v>
      </c>
      <c r="N747" s="1" t="s">
        <v>1115</v>
      </c>
      <c r="O747" s="1" t="s">
        <v>1455</v>
      </c>
      <c r="P747" s="1">
        <v>25503030</v>
      </c>
      <c r="Q747" s="73">
        <v>634567440</v>
      </c>
      <c r="R747" s="74">
        <v>2904.5</v>
      </c>
      <c r="S747" s="1" t="s">
        <v>1479</v>
      </c>
      <c r="T747" s="75">
        <v>145.58500000000001</v>
      </c>
      <c r="U747" s="76">
        <v>7595979514.9775105</v>
      </c>
      <c r="V747" s="77">
        <v>7595979514.9775105</v>
      </c>
      <c r="W747" s="77">
        <v>12659965858.295799</v>
      </c>
      <c r="X747" s="76">
        <v>1.3288185049199999E-2</v>
      </c>
      <c r="Y747" s="71">
        <v>0</v>
      </c>
      <c r="Z747" s="71">
        <v>1</v>
      </c>
      <c r="AA747" s="71">
        <v>0</v>
      </c>
      <c r="AB747" s="71">
        <v>0</v>
      </c>
      <c r="AC747" s="73">
        <v>0</v>
      </c>
      <c r="AD747" s="73">
        <v>1</v>
      </c>
      <c r="AE747" s="1" t="s">
        <v>1480</v>
      </c>
      <c r="AF747" s="1" t="s">
        <v>1450</v>
      </c>
      <c r="AG747" s="1" t="s">
        <v>1451</v>
      </c>
    </row>
    <row r="748" spans="1:33">
      <c r="A748" s="70">
        <v>45169</v>
      </c>
      <c r="B748" s="70">
        <v>45169</v>
      </c>
      <c r="C748" s="71">
        <v>990100</v>
      </c>
      <c r="D748" s="1" t="s">
        <v>5250</v>
      </c>
      <c r="E748" s="71">
        <v>2327401</v>
      </c>
      <c r="F748" s="1">
        <v>311900104</v>
      </c>
      <c r="G748" s="1" t="s">
        <v>5251</v>
      </c>
      <c r="H748" s="72">
        <v>2332262</v>
      </c>
      <c r="I748" s="1" t="s">
        <v>5252</v>
      </c>
      <c r="J748" s="73">
        <v>1</v>
      </c>
      <c r="K748" s="73">
        <v>1</v>
      </c>
      <c r="L748" s="73">
        <v>1</v>
      </c>
      <c r="M748" s="1">
        <v>1</v>
      </c>
      <c r="N748" s="1" t="s">
        <v>1375</v>
      </c>
      <c r="O748" s="1" t="s">
        <v>1467</v>
      </c>
      <c r="P748" s="1">
        <v>20107010</v>
      </c>
      <c r="Q748" s="73">
        <v>571024422</v>
      </c>
      <c r="R748" s="74">
        <v>57.58</v>
      </c>
      <c r="S748" s="1" t="s">
        <v>1448</v>
      </c>
      <c r="T748" s="75">
        <v>1</v>
      </c>
      <c r="U748" s="76">
        <v>32879586218.759998</v>
      </c>
      <c r="V748" s="77">
        <v>32879586218.759998</v>
      </c>
      <c r="W748" s="77">
        <v>32879586218.759998</v>
      </c>
      <c r="X748" s="76">
        <v>5.7518589294900002E-2</v>
      </c>
      <c r="Y748" s="71">
        <v>0</v>
      </c>
      <c r="Z748" s="71">
        <v>1</v>
      </c>
      <c r="AA748" s="71">
        <v>0</v>
      </c>
      <c r="AB748" s="71">
        <v>0</v>
      </c>
      <c r="AC748" s="73">
        <v>1</v>
      </c>
      <c r="AD748" s="73">
        <v>0</v>
      </c>
      <c r="AE748" s="1" t="s">
        <v>1475</v>
      </c>
      <c r="AF748" s="1" t="s">
        <v>1450</v>
      </c>
      <c r="AG748" s="1" t="s">
        <v>1451</v>
      </c>
    </row>
    <row r="749" spans="1:33">
      <c r="A749" s="70">
        <v>45169</v>
      </c>
      <c r="B749" s="70">
        <v>45169</v>
      </c>
      <c r="C749" s="71">
        <v>990100</v>
      </c>
      <c r="D749" s="1" t="s">
        <v>5253</v>
      </c>
      <c r="E749" s="71">
        <v>2327701</v>
      </c>
      <c r="F749" s="1">
        <v>3.0730000000000001E+108</v>
      </c>
      <c r="G749" s="1" t="s">
        <v>5254</v>
      </c>
      <c r="H749" s="72">
        <v>2795393</v>
      </c>
      <c r="I749" s="1" t="s">
        <v>5255</v>
      </c>
      <c r="J749" s="73">
        <v>0.85</v>
      </c>
      <c r="K749" s="73">
        <v>0.85</v>
      </c>
      <c r="L749" s="73">
        <v>0.85</v>
      </c>
      <c r="M749" s="1">
        <v>1</v>
      </c>
      <c r="N749" s="1" t="s">
        <v>1375</v>
      </c>
      <c r="O749" s="1" t="s">
        <v>1447</v>
      </c>
      <c r="P749" s="1">
        <v>35102010</v>
      </c>
      <c r="Q749" s="73">
        <v>202258188</v>
      </c>
      <c r="R749" s="74">
        <v>175.98</v>
      </c>
      <c r="S749" s="1" t="s">
        <v>1448</v>
      </c>
      <c r="T749" s="75">
        <v>1</v>
      </c>
      <c r="U749" s="76">
        <v>30254386535.604</v>
      </c>
      <c r="V749" s="77">
        <v>30254386535.604</v>
      </c>
      <c r="W749" s="77">
        <v>35593395924.239998</v>
      </c>
      <c r="X749" s="76">
        <v>5.2926141525399997E-2</v>
      </c>
      <c r="Y749" s="71">
        <v>1</v>
      </c>
      <c r="Z749" s="71">
        <v>0</v>
      </c>
      <c r="AA749" s="71">
        <v>0</v>
      </c>
      <c r="AB749" s="71">
        <v>0</v>
      </c>
      <c r="AC749" s="73">
        <v>1</v>
      </c>
      <c r="AD749" s="73">
        <v>0</v>
      </c>
      <c r="AE749" s="1" t="s">
        <v>1449</v>
      </c>
      <c r="AF749" s="1" t="s">
        <v>1450</v>
      </c>
      <c r="AG749" s="1" t="s">
        <v>1451</v>
      </c>
    </row>
    <row r="750" spans="1:33">
      <c r="A750" s="70">
        <v>45169</v>
      </c>
      <c r="B750" s="70">
        <v>45169</v>
      </c>
      <c r="C750" s="71">
        <v>990100</v>
      </c>
      <c r="D750" s="1" t="s">
        <v>5256</v>
      </c>
      <c r="E750" s="71">
        <v>2328101</v>
      </c>
      <c r="F750" s="1">
        <v>58498106</v>
      </c>
      <c r="G750" s="1" t="s">
        <v>5257</v>
      </c>
      <c r="H750" s="72">
        <v>2073022</v>
      </c>
      <c r="I750" s="1" t="s">
        <v>5258</v>
      </c>
      <c r="J750" s="73">
        <v>1</v>
      </c>
      <c r="K750" s="73">
        <v>1</v>
      </c>
      <c r="L750" s="73">
        <v>1</v>
      </c>
      <c r="M750" s="1">
        <v>1</v>
      </c>
      <c r="N750" s="1" t="s">
        <v>1375</v>
      </c>
      <c r="O750" s="1" t="s">
        <v>1462</v>
      </c>
      <c r="P750" s="1">
        <v>15103010</v>
      </c>
      <c r="Q750" s="73">
        <v>314395135</v>
      </c>
      <c r="R750" s="74">
        <v>54.45</v>
      </c>
      <c r="S750" s="1" t="s">
        <v>1448</v>
      </c>
      <c r="T750" s="75">
        <v>1</v>
      </c>
      <c r="U750" s="76">
        <v>17118815100.75</v>
      </c>
      <c r="V750" s="77">
        <v>17118815100.75</v>
      </c>
      <c r="W750" s="77">
        <v>17118815100.75</v>
      </c>
      <c r="X750" s="76">
        <v>2.9947155917499999E-2</v>
      </c>
      <c r="Y750" s="71">
        <v>0</v>
      </c>
      <c r="Z750" s="71">
        <v>1</v>
      </c>
      <c r="AA750" s="71">
        <v>0</v>
      </c>
      <c r="AB750" s="71">
        <v>0</v>
      </c>
      <c r="AC750" s="73">
        <v>1</v>
      </c>
      <c r="AD750" s="73">
        <v>0</v>
      </c>
      <c r="AE750" s="1" t="s">
        <v>1449</v>
      </c>
      <c r="AF750" s="1" t="s">
        <v>1450</v>
      </c>
      <c r="AG750" s="1" t="s">
        <v>1451</v>
      </c>
    </row>
    <row r="751" spans="1:33">
      <c r="A751" s="70">
        <v>45169</v>
      </c>
      <c r="B751" s="70">
        <v>45169</v>
      </c>
      <c r="C751" s="71">
        <v>990100</v>
      </c>
      <c r="D751" s="1" t="s">
        <v>5259</v>
      </c>
      <c r="E751" s="71">
        <v>2328301</v>
      </c>
      <c r="F751" s="1" t="s">
        <v>5260</v>
      </c>
      <c r="G751" s="1" t="s">
        <v>5261</v>
      </c>
      <c r="H751" s="72">
        <v>2250687</v>
      </c>
      <c r="I751" s="1" t="s">
        <v>5262</v>
      </c>
      <c r="J751" s="73">
        <v>0.9</v>
      </c>
      <c r="K751" s="73">
        <v>0.9</v>
      </c>
      <c r="L751" s="73">
        <v>0.9</v>
      </c>
      <c r="M751" s="1">
        <v>1</v>
      </c>
      <c r="N751" s="1" t="s">
        <v>1375</v>
      </c>
      <c r="O751" s="1" t="s">
        <v>1455</v>
      </c>
      <c r="P751" s="1">
        <v>25201030</v>
      </c>
      <c r="Q751" s="73">
        <v>343393349</v>
      </c>
      <c r="R751" s="74">
        <v>119.02</v>
      </c>
      <c r="S751" s="1" t="s">
        <v>1448</v>
      </c>
      <c r="T751" s="75">
        <v>1</v>
      </c>
      <c r="U751" s="76">
        <v>36783608758.181999</v>
      </c>
      <c r="V751" s="77">
        <v>36783608758.181999</v>
      </c>
      <c r="W751" s="77">
        <v>40870676397.980003</v>
      </c>
      <c r="X751" s="76">
        <v>6.4348172476100002E-2</v>
      </c>
      <c r="Y751" s="71">
        <v>0</v>
      </c>
      <c r="Z751" s="71">
        <v>1</v>
      </c>
      <c r="AA751" s="71">
        <v>0</v>
      </c>
      <c r="AB751" s="71">
        <v>0</v>
      </c>
      <c r="AC751" s="73">
        <v>1</v>
      </c>
      <c r="AD751" s="73">
        <v>0</v>
      </c>
      <c r="AE751" s="1" t="s">
        <v>1449</v>
      </c>
      <c r="AF751" s="1" t="s">
        <v>1450</v>
      </c>
      <c r="AG751" s="1" t="s">
        <v>1451</v>
      </c>
    </row>
    <row r="752" spans="1:33">
      <c r="A752" s="70">
        <v>45169</v>
      </c>
      <c r="B752" s="70">
        <v>45169</v>
      </c>
      <c r="C752" s="71">
        <v>990100</v>
      </c>
      <c r="D752" s="1" t="s">
        <v>5263</v>
      </c>
      <c r="E752" s="71">
        <v>2330001</v>
      </c>
      <c r="F752" s="1" t="s">
        <v>5264</v>
      </c>
      <c r="G752" s="1" t="s">
        <v>5265</v>
      </c>
      <c r="H752" s="72">
        <v>2430412</v>
      </c>
      <c r="I752" s="1" t="s">
        <v>5266</v>
      </c>
      <c r="J752" s="73">
        <v>1</v>
      </c>
      <c r="K752" s="73">
        <v>1</v>
      </c>
      <c r="L752" s="73">
        <v>1</v>
      </c>
      <c r="M752" s="1">
        <v>1</v>
      </c>
      <c r="N752" s="1" t="s">
        <v>1375</v>
      </c>
      <c r="O752" s="1" t="s">
        <v>1447</v>
      </c>
      <c r="P752" s="1">
        <v>35201010</v>
      </c>
      <c r="Q752" s="73">
        <v>46301656</v>
      </c>
      <c r="R752" s="74">
        <v>224.36</v>
      </c>
      <c r="S752" s="1" t="s">
        <v>1448</v>
      </c>
      <c r="T752" s="75">
        <v>1</v>
      </c>
      <c r="U752" s="76">
        <v>10388239540.16</v>
      </c>
      <c r="V752" s="77">
        <v>10388239540.16</v>
      </c>
      <c r="W752" s="77">
        <v>10388239540.16</v>
      </c>
      <c r="X752" s="76">
        <v>1.81728833092E-2</v>
      </c>
      <c r="Y752" s="71">
        <v>0</v>
      </c>
      <c r="Z752" s="71">
        <v>1</v>
      </c>
      <c r="AA752" s="71">
        <v>0</v>
      </c>
      <c r="AB752" s="71">
        <v>0</v>
      </c>
      <c r="AC752" s="73">
        <v>1</v>
      </c>
      <c r="AD752" s="73">
        <v>0</v>
      </c>
      <c r="AE752" s="1" t="s">
        <v>1475</v>
      </c>
      <c r="AF752" s="1" t="s">
        <v>1450</v>
      </c>
      <c r="AG752" s="1" t="s">
        <v>1451</v>
      </c>
    </row>
    <row r="753" spans="1:33">
      <c r="A753" s="70">
        <v>45169</v>
      </c>
      <c r="B753" s="70">
        <v>45169</v>
      </c>
      <c r="C753" s="71">
        <v>990100</v>
      </c>
      <c r="D753" s="1" t="s">
        <v>5267</v>
      </c>
      <c r="E753" s="71">
        <v>2331001</v>
      </c>
      <c r="G753" s="1" t="s">
        <v>5268</v>
      </c>
      <c r="H753" s="72">
        <v>7333378</v>
      </c>
      <c r="I753" s="1" t="s">
        <v>5269</v>
      </c>
      <c r="J753" s="73">
        <v>1</v>
      </c>
      <c r="K753" s="73">
        <v>1</v>
      </c>
      <c r="L753" s="73">
        <v>1</v>
      </c>
      <c r="M753" s="1">
        <v>1</v>
      </c>
      <c r="N753" s="1" t="s">
        <v>1324</v>
      </c>
      <c r="O753" s="1" t="s">
        <v>1447</v>
      </c>
      <c r="P753" s="1">
        <v>35203010</v>
      </c>
      <c r="Q753" s="73">
        <v>74468751</v>
      </c>
      <c r="R753" s="74">
        <v>488.9</v>
      </c>
      <c r="S753" s="1" t="s">
        <v>1468</v>
      </c>
      <c r="T753" s="75">
        <v>0.88324999999999998</v>
      </c>
      <c r="U753" s="76">
        <v>41220234773.733398</v>
      </c>
      <c r="V753" s="77">
        <v>41220234773.733398</v>
      </c>
      <c r="W753" s="77">
        <v>41220234773.733398</v>
      </c>
      <c r="X753" s="76">
        <v>7.2109476646600001E-2</v>
      </c>
      <c r="Y753" s="71">
        <v>1</v>
      </c>
      <c r="Z753" s="71">
        <v>0</v>
      </c>
      <c r="AA753" s="71">
        <v>0</v>
      </c>
      <c r="AB753" s="71">
        <v>0</v>
      </c>
      <c r="AC753" s="73">
        <v>0</v>
      </c>
      <c r="AD753" s="73">
        <v>1</v>
      </c>
      <c r="AE753" s="1" t="s">
        <v>1469</v>
      </c>
      <c r="AF753" s="1" t="s">
        <v>1470</v>
      </c>
      <c r="AG753" s="1" t="s">
        <v>1451</v>
      </c>
    </row>
    <row r="754" spans="1:33">
      <c r="A754" s="70">
        <v>45169</v>
      </c>
      <c r="B754" s="70">
        <v>45169</v>
      </c>
      <c r="C754" s="71">
        <v>990100</v>
      </c>
      <c r="D754" s="1" t="s">
        <v>5270</v>
      </c>
      <c r="E754" s="71">
        <v>2331101</v>
      </c>
      <c r="G754" s="1" t="s">
        <v>5271</v>
      </c>
      <c r="H754" s="72">
        <v>7144569</v>
      </c>
      <c r="I754" s="1" t="s">
        <v>5272</v>
      </c>
      <c r="J754" s="73">
        <v>0.8</v>
      </c>
      <c r="K754" s="73">
        <v>0.8</v>
      </c>
      <c r="L754" s="73">
        <v>0.8</v>
      </c>
      <c r="M754" s="1">
        <v>1</v>
      </c>
      <c r="N754" s="1" t="s">
        <v>1111</v>
      </c>
      <c r="O754" s="1" t="s">
        <v>1548</v>
      </c>
      <c r="P754" s="1">
        <v>55101010</v>
      </c>
      <c r="Q754" s="73">
        <v>10166679946</v>
      </c>
      <c r="R754" s="74">
        <v>6.21</v>
      </c>
      <c r="S754" s="1" t="s">
        <v>1456</v>
      </c>
      <c r="T754" s="75">
        <v>0.92136177270005104</v>
      </c>
      <c r="U754" s="76">
        <v>54818929402.415001</v>
      </c>
      <c r="V754" s="77">
        <v>54818929402.415001</v>
      </c>
      <c r="W754" s="77">
        <v>68523661753.0187</v>
      </c>
      <c r="X754" s="76">
        <v>9.5898636464199993E-2</v>
      </c>
      <c r="Y754" s="71">
        <v>1</v>
      </c>
      <c r="Z754" s="71">
        <v>0</v>
      </c>
      <c r="AA754" s="71">
        <v>0</v>
      </c>
      <c r="AB754" s="71">
        <v>0</v>
      </c>
      <c r="AC754" s="73">
        <v>1</v>
      </c>
      <c r="AD754" s="73">
        <v>0</v>
      </c>
      <c r="AE754" s="1" t="s">
        <v>1607</v>
      </c>
      <c r="AF754" s="1" t="s">
        <v>1608</v>
      </c>
      <c r="AG754" s="1" t="s">
        <v>1451</v>
      </c>
    </row>
    <row r="755" spans="1:33">
      <c r="A755" s="70">
        <v>45169</v>
      </c>
      <c r="B755" s="70">
        <v>45169</v>
      </c>
      <c r="C755" s="71">
        <v>990100</v>
      </c>
      <c r="D755" s="1" t="s">
        <v>5273</v>
      </c>
      <c r="E755" s="71">
        <v>2331401</v>
      </c>
      <c r="G755" s="1" t="s">
        <v>5274</v>
      </c>
      <c r="H755" s="72">
        <v>4380429</v>
      </c>
      <c r="I755" s="1" t="s">
        <v>5275</v>
      </c>
      <c r="J755" s="73">
        <v>0.9</v>
      </c>
      <c r="K755" s="73">
        <v>0.9</v>
      </c>
      <c r="L755" s="73">
        <v>0.9</v>
      </c>
      <c r="M755" s="1">
        <v>1</v>
      </c>
      <c r="N755" s="1" t="s">
        <v>1042</v>
      </c>
      <c r="O755" s="1" t="s">
        <v>1692</v>
      </c>
      <c r="P755" s="1">
        <v>50201010</v>
      </c>
      <c r="Q755" s="73">
        <v>254311860</v>
      </c>
      <c r="R755" s="74">
        <v>72.06</v>
      </c>
      <c r="S755" s="1" t="s">
        <v>1456</v>
      </c>
      <c r="T755" s="75">
        <v>0.92136177270005104</v>
      </c>
      <c r="U755" s="76">
        <v>17900830984.236401</v>
      </c>
      <c r="V755" s="77">
        <v>17900830984.236401</v>
      </c>
      <c r="W755" s="77">
        <v>19889812204.7071</v>
      </c>
      <c r="X755" s="76">
        <v>3.13151916989E-2</v>
      </c>
      <c r="Y755" s="71">
        <v>0</v>
      </c>
      <c r="Z755" s="71">
        <v>1</v>
      </c>
      <c r="AA755" s="71">
        <v>0</v>
      </c>
      <c r="AB755" s="71">
        <v>0</v>
      </c>
      <c r="AC755" s="73">
        <v>1</v>
      </c>
      <c r="AD755" s="73">
        <v>0</v>
      </c>
      <c r="AE755" s="1" t="s">
        <v>1457</v>
      </c>
      <c r="AF755" s="1" t="s">
        <v>1450</v>
      </c>
      <c r="AG755" s="1" t="s">
        <v>1451</v>
      </c>
    </row>
    <row r="756" spans="1:33">
      <c r="A756" s="70">
        <v>45169</v>
      </c>
      <c r="B756" s="70">
        <v>45169</v>
      </c>
      <c r="C756" s="71">
        <v>990100</v>
      </c>
      <c r="D756" s="1" t="s">
        <v>5276</v>
      </c>
      <c r="E756" s="71">
        <v>2333001</v>
      </c>
      <c r="G756" s="1" t="s">
        <v>5277</v>
      </c>
      <c r="H756" s="72" t="s">
        <v>5278</v>
      </c>
      <c r="I756" s="1" t="s">
        <v>5279</v>
      </c>
      <c r="J756" s="73">
        <v>1</v>
      </c>
      <c r="K756" s="73">
        <v>1</v>
      </c>
      <c r="L756" s="73">
        <v>1</v>
      </c>
      <c r="M756" s="1">
        <v>1</v>
      </c>
      <c r="N756" s="1" t="s">
        <v>1009</v>
      </c>
      <c r="O756" s="1" t="s">
        <v>1467</v>
      </c>
      <c r="P756" s="1">
        <v>20104020</v>
      </c>
      <c r="Q756" s="73">
        <v>1009867260</v>
      </c>
      <c r="R756" s="74">
        <v>158.97999999999999</v>
      </c>
      <c r="S756" s="1" t="s">
        <v>1787</v>
      </c>
      <c r="T756" s="75">
        <v>6.8669500000000001</v>
      </c>
      <c r="U756" s="76">
        <v>23379913497.9576</v>
      </c>
      <c r="V756" s="77">
        <v>23379913497.9576</v>
      </c>
      <c r="W756" s="77">
        <v>23379913497.9576</v>
      </c>
      <c r="X756" s="76">
        <v>4.0900138867099999E-2</v>
      </c>
      <c r="Y756" s="71">
        <v>1</v>
      </c>
      <c r="Z756" s="71">
        <v>0</v>
      </c>
      <c r="AA756" s="71">
        <v>0</v>
      </c>
      <c r="AB756" s="71">
        <v>0</v>
      </c>
      <c r="AC756" s="73">
        <v>0</v>
      </c>
      <c r="AD756" s="73">
        <v>1</v>
      </c>
      <c r="AE756" s="1" t="s">
        <v>1788</v>
      </c>
      <c r="AF756" s="1" t="s">
        <v>1450</v>
      </c>
      <c r="AG756" s="1" t="s">
        <v>1451</v>
      </c>
    </row>
    <row r="757" spans="1:33">
      <c r="A757" s="70">
        <v>45169</v>
      </c>
      <c r="B757" s="70">
        <v>45169</v>
      </c>
      <c r="C757" s="71">
        <v>990100</v>
      </c>
      <c r="D757" s="1" t="s">
        <v>5280</v>
      </c>
      <c r="E757" s="71">
        <v>2333101</v>
      </c>
      <c r="G757" s="1" t="s">
        <v>5281</v>
      </c>
      <c r="H757" s="72" t="s">
        <v>5282</v>
      </c>
      <c r="I757" s="1" t="s">
        <v>5283</v>
      </c>
      <c r="J757" s="73">
        <v>0.4</v>
      </c>
      <c r="K757" s="73">
        <v>0.4</v>
      </c>
      <c r="L757" s="73">
        <v>0.4</v>
      </c>
      <c r="M757" s="1">
        <v>1</v>
      </c>
      <c r="N757" s="1" t="s">
        <v>1009</v>
      </c>
      <c r="O757" s="1" t="s">
        <v>1447</v>
      </c>
      <c r="P757" s="1">
        <v>35101010</v>
      </c>
      <c r="Q757" s="73">
        <v>230378735</v>
      </c>
      <c r="R757" s="74">
        <v>281.7</v>
      </c>
      <c r="S757" s="1" t="s">
        <v>1787</v>
      </c>
      <c r="T757" s="75">
        <v>6.8669500000000001</v>
      </c>
      <c r="U757" s="76">
        <v>3780291957.8269801</v>
      </c>
      <c r="V757" s="77">
        <v>3780291957.8269801</v>
      </c>
      <c r="W757" s="77">
        <v>9450729894.5674591</v>
      </c>
      <c r="X757" s="76">
        <v>6.6131325100000004E-3</v>
      </c>
      <c r="Y757" s="71">
        <v>0</v>
      </c>
      <c r="Z757" s="71">
        <v>1</v>
      </c>
      <c r="AA757" s="71">
        <v>0</v>
      </c>
      <c r="AB757" s="71">
        <v>0</v>
      </c>
      <c r="AC757" s="73">
        <v>0</v>
      </c>
      <c r="AD757" s="73">
        <v>1</v>
      </c>
      <c r="AE757" s="1" t="s">
        <v>1788</v>
      </c>
      <c r="AF757" s="1" t="s">
        <v>1450</v>
      </c>
      <c r="AG757" s="1" t="s">
        <v>1451</v>
      </c>
    </row>
    <row r="758" spans="1:33">
      <c r="A758" s="70">
        <v>45169</v>
      </c>
      <c r="B758" s="70">
        <v>45169</v>
      </c>
      <c r="C758" s="71">
        <v>990100</v>
      </c>
      <c r="D758" s="1" t="s">
        <v>5284</v>
      </c>
      <c r="E758" s="71">
        <v>2345701</v>
      </c>
      <c r="F758" s="1">
        <v>911312106</v>
      </c>
      <c r="G758" s="1" t="s">
        <v>5285</v>
      </c>
      <c r="H758" s="72">
        <v>2517382</v>
      </c>
      <c r="I758" s="1" t="s">
        <v>5286</v>
      </c>
      <c r="J758" s="73">
        <v>1</v>
      </c>
      <c r="K758" s="73">
        <v>1</v>
      </c>
      <c r="L758" s="73">
        <v>1</v>
      </c>
      <c r="M758" s="1">
        <v>1</v>
      </c>
      <c r="N758" s="1" t="s">
        <v>1375</v>
      </c>
      <c r="O758" s="1" t="s">
        <v>1467</v>
      </c>
      <c r="P758" s="1">
        <v>20301010</v>
      </c>
      <c r="Q758" s="73">
        <v>723298982</v>
      </c>
      <c r="R758" s="74">
        <v>169.4</v>
      </c>
      <c r="S758" s="1" t="s">
        <v>1448</v>
      </c>
      <c r="T758" s="75">
        <v>1</v>
      </c>
      <c r="U758" s="76">
        <v>122526847550.8</v>
      </c>
      <c r="V758" s="77">
        <v>122526847550.8</v>
      </c>
      <c r="W758" s="77">
        <v>145412319668</v>
      </c>
      <c r="X758" s="76">
        <v>0.21434489397119999</v>
      </c>
      <c r="Y758" s="71">
        <v>1</v>
      </c>
      <c r="Z758" s="71">
        <v>0</v>
      </c>
      <c r="AA758" s="71">
        <v>0</v>
      </c>
      <c r="AB758" s="71">
        <v>0</v>
      </c>
      <c r="AC758" s="73">
        <v>1</v>
      </c>
      <c r="AD758" s="73">
        <v>0</v>
      </c>
      <c r="AE758" s="1" t="s">
        <v>1449</v>
      </c>
      <c r="AF758" s="1" t="s">
        <v>1450</v>
      </c>
      <c r="AG758" s="1" t="s">
        <v>1619</v>
      </c>
    </row>
    <row r="759" spans="1:33">
      <c r="A759" s="70">
        <v>45169</v>
      </c>
      <c r="B759" s="70">
        <v>45169</v>
      </c>
      <c r="C759" s="71">
        <v>990100</v>
      </c>
      <c r="D759" s="1" t="s">
        <v>5290</v>
      </c>
      <c r="E759" s="71">
        <v>2347401</v>
      </c>
      <c r="F759" s="1" t="s">
        <v>5291</v>
      </c>
      <c r="G759" s="1" t="s">
        <v>5292</v>
      </c>
      <c r="H759" s="72">
        <v>2492519</v>
      </c>
      <c r="I759" s="1" t="s">
        <v>5293</v>
      </c>
      <c r="J759" s="73">
        <v>1</v>
      </c>
      <c r="K759" s="73">
        <v>1</v>
      </c>
      <c r="L759" s="73">
        <v>1</v>
      </c>
      <c r="M759" s="1">
        <v>1</v>
      </c>
      <c r="N759" s="1" t="s">
        <v>963</v>
      </c>
      <c r="O759" s="1" t="s">
        <v>1484</v>
      </c>
      <c r="P759" s="1">
        <v>40301020</v>
      </c>
      <c r="Q759" s="73">
        <v>1850153488</v>
      </c>
      <c r="R759" s="74">
        <v>24.98</v>
      </c>
      <c r="S759" s="1" t="s">
        <v>1493</v>
      </c>
      <c r="T759" s="75">
        <v>1.3529500000000001</v>
      </c>
      <c r="U759" s="76">
        <v>34160045922.0518</v>
      </c>
      <c r="V759" s="77">
        <v>34160045922.0518</v>
      </c>
      <c r="W759" s="77">
        <v>34160045922.0518</v>
      </c>
      <c r="X759" s="76">
        <v>5.9758588159099998E-2</v>
      </c>
      <c r="Y759" s="71">
        <v>1</v>
      </c>
      <c r="Z759" s="71">
        <v>0</v>
      </c>
      <c r="AA759" s="71">
        <v>0</v>
      </c>
      <c r="AB759" s="71">
        <v>0</v>
      </c>
      <c r="AC759" s="73">
        <v>1</v>
      </c>
      <c r="AD759" s="73">
        <v>0</v>
      </c>
      <c r="AE759" s="1" t="s">
        <v>1494</v>
      </c>
      <c r="AF759" s="1" t="s">
        <v>1450</v>
      </c>
      <c r="AG759" s="1" t="s">
        <v>1451</v>
      </c>
    </row>
    <row r="760" spans="1:33">
      <c r="A760" s="70">
        <v>45169</v>
      </c>
      <c r="B760" s="70">
        <v>45169</v>
      </c>
      <c r="C760" s="71">
        <v>990100</v>
      </c>
      <c r="D760" s="1" t="s">
        <v>5294</v>
      </c>
      <c r="E760" s="71">
        <v>2348401</v>
      </c>
      <c r="G760" s="1" t="s">
        <v>5295</v>
      </c>
      <c r="H760" s="72">
        <v>6214861</v>
      </c>
      <c r="I760" s="1" t="s">
        <v>5296</v>
      </c>
      <c r="J760" s="73">
        <v>1</v>
      </c>
      <c r="K760" s="73">
        <v>1</v>
      </c>
      <c r="L760" s="73">
        <v>1</v>
      </c>
      <c r="M760" s="1">
        <v>1</v>
      </c>
      <c r="N760" s="1" t="s">
        <v>908</v>
      </c>
      <c r="O760" s="1" t="s">
        <v>1548</v>
      </c>
      <c r="P760" s="1">
        <v>55101010</v>
      </c>
      <c r="Q760" s="73">
        <v>1722747671</v>
      </c>
      <c r="R760" s="74">
        <v>8.7100000000000009</v>
      </c>
      <c r="S760" s="1" t="s">
        <v>1578</v>
      </c>
      <c r="T760" s="75">
        <v>1.54404385084536</v>
      </c>
      <c r="U760" s="76">
        <v>9718073878.6626396</v>
      </c>
      <c r="V760" s="77">
        <v>9718073878.6626396</v>
      </c>
      <c r="W760" s="77">
        <v>9718073878.6626396</v>
      </c>
      <c r="X760" s="76">
        <v>1.7000515044399998E-2</v>
      </c>
      <c r="Y760" s="71">
        <v>0</v>
      </c>
      <c r="Z760" s="71">
        <v>1</v>
      </c>
      <c r="AA760" s="71">
        <v>0</v>
      </c>
      <c r="AB760" s="71">
        <v>0</v>
      </c>
      <c r="AC760" s="73">
        <v>1</v>
      </c>
      <c r="AD760" s="73">
        <v>0</v>
      </c>
      <c r="AE760" s="1" t="s">
        <v>1579</v>
      </c>
      <c r="AF760" s="1" t="s">
        <v>1450</v>
      </c>
      <c r="AG760" s="1" t="s">
        <v>1451</v>
      </c>
    </row>
    <row r="761" spans="1:33">
      <c r="A761" s="70">
        <v>45169</v>
      </c>
      <c r="B761" s="70">
        <v>45169</v>
      </c>
      <c r="C761" s="71">
        <v>990100</v>
      </c>
      <c r="D761" s="1" t="s">
        <v>5331</v>
      </c>
      <c r="E761" s="71">
        <v>2352301</v>
      </c>
      <c r="G761" s="1" t="s">
        <v>5332</v>
      </c>
      <c r="H761" s="72">
        <v>6431897</v>
      </c>
      <c r="I761" s="1" t="s">
        <v>5333</v>
      </c>
      <c r="J761" s="73">
        <v>0.9</v>
      </c>
      <c r="K761" s="73">
        <v>0.9</v>
      </c>
      <c r="L761" s="73">
        <v>0.9</v>
      </c>
      <c r="M761" s="1">
        <v>1</v>
      </c>
      <c r="N761" s="1" t="s">
        <v>1115</v>
      </c>
      <c r="O761" s="1" t="s">
        <v>1484</v>
      </c>
      <c r="P761" s="1">
        <v>40101010</v>
      </c>
      <c r="Q761" s="73">
        <v>368172440</v>
      </c>
      <c r="R761" s="74">
        <v>5451</v>
      </c>
      <c r="S761" s="1" t="s">
        <v>1479</v>
      </c>
      <c r="T761" s="75">
        <v>145.58500000000001</v>
      </c>
      <c r="U761" s="76">
        <v>12406615883.476999</v>
      </c>
      <c r="V761" s="77">
        <v>12406615883.476999</v>
      </c>
      <c r="W761" s="77">
        <v>13785128759.4189</v>
      </c>
      <c r="X761" s="76">
        <v>2.1703772024199999E-2</v>
      </c>
      <c r="Y761" s="71">
        <v>0</v>
      </c>
      <c r="Z761" s="71">
        <v>1</v>
      </c>
      <c r="AA761" s="71">
        <v>0</v>
      </c>
      <c r="AB761" s="71">
        <v>0</v>
      </c>
      <c r="AC761" s="73">
        <v>1</v>
      </c>
      <c r="AD761" s="73">
        <v>0</v>
      </c>
      <c r="AE761" s="1" t="s">
        <v>1480</v>
      </c>
      <c r="AF761" s="1" t="s">
        <v>1450</v>
      </c>
      <c r="AG761" s="1" t="s">
        <v>1451</v>
      </c>
    </row>
    <row r="762" spans="1:33">
      <c r="A762" s="70">
        <v>45169</v>
      </c>
      <c r="B762" s="70">
        <v>45169</v>
      </c>
      <c r="C762" s="71">
        <v>990100</v>
      </c>
      <c r="D762" s="1" t="s">
        <v>5341</v>
      </c>
      <c r="E762" s="71">
        <v>2352601</v>
      </c>
      <c r="F762" s="1" t="s">
        <v>5342</v>
      </c>
      <c r="G762" s="1" t="s">
        <v>5343</v>
      </c>
      <c r="H762" s="72">
        <v>2573209</v>
      </c>
      <c r="I762" s="1" t="s">
        <v>5344</v>
      </c>
      <c r="J762" s="73">
        <v>0.85</v>
      </c>
      <c r="K762" s="73">
        <v>0.85</v>
      </c>
      <c r="L762" s="73">
        <v>0.85</v>
      </c>
      <c r="M762" s="1">
        <v>1</v>
      </c>
      <c r="N762" s="1" t="s">
        <v>1375</v>
      </c>
      <c r="O762" s="1" t="s">
        <v>1484</v>
      </c>
      <c r="P762" s="1">
        <v>40301020</v>
      </c>
      <c r="Q762" s="73">
        <v>774362092</v>
      </c>
      <c r="R762" s="74">
        <v>63.34</v>
      </c>
      <c r="S762" s="1" t="s">
        <v>1448</v>
      </c>
      <c r="T762" s="75">
        <v>1</v>
      </c>
      <c r="U762" s="76">
        <v>41690880671.188004</v>
      </c>
      <c r="V762" s="77">
        <v>41690880671.188004</v>
      </c>
      <c r="W762" s="77">
        <v>49048094907.279999</v>
      </c>
      <c r="X762" s="76">
        <v>7.2932810854600003E-2</v>
      </c>
      <c r="Y762" s="71">
        <v>1</v>
      </c>
      <c r="Z762" s="71">
        <v>0</v>
      </c>
      <c r="AA762" s="71">
        <v>0</v>
      </c>
      <c r="AB762" s="71">
        <v>0</v>
      </c>
      <c r="AC762" s="73">
        <v>1</v>
      </c>
      <c r="AD762" s="73">
        <v>0</v>
      </c>
      <c r="AE762" s="1" t="s">
        <v>1449</v>
      </c>
      <c r="AF762" s="1" t="s">
        <v>1450</v>
      </c>
      <c r="AG762" s="1" t="s">
        <v>1451</v>
      </c>
    </row>
    <row r="763" spans="1:33">
      <c r="A763" s="70">
        <v>45169</v>
      </c>
      <c r="B763" s="70">
        <v>45169</v>
      </c>
      <c r="C763" s="71">
        <v>990100</v>
      </c>
      <c r="D763" s="1" t="s">
        <v>5348</v>
      </c>
      <c r="E763" s="71">
        <v>2355001</v>
      </c>
      <c r="F763" s="1" t="s">
        <v>5349</v>
      </c>
      <c r="G763" s="1" t="s">
        <v>5350</v>
      </c>
      <c r="H763" s="72" t="s">
        <v>5351</v>
      </c>
      <c r="I763" s="1" t="s">
        <v>5352</v>
      </c>
      <c r="J763" s="73">
        <v>1</v>
      </c>
      <c r="K763" s="73">
        <v>1</v>
      </c>
      <c r="L763" s="73">
        <v>1</v>
      </c>
      <c r="M763" s="1">
        <v>1</v>
      </c>
      <c r="N763" s="1" t="s">
        <v>963</v>
      </c>
      <c r="O763" s="1" t="s">
        <v>1474</v>
      </c>
      <c r="P763" s="1">
        <v>45102010</v>
      </c>
      <c r="Q763" s="73">
        <v>211712301</v>
      </c>
      <c r="R763" s="74">
        <v>140.9</v>
      </c>
      <c r="S763" s="1" t="s">
        <v>1493</v>
      </c>
      <c r="T763" s="75">
        <v>1.3529500000000001</v>
      </c>
      <c r="U763" s="76">
        <v>22048311623.415501</v>
      </c>
      <c r="V763" s="77">
        <v>22048311623.415501</v>
      </c>
      <c r="W763" s="77">
        <v>24802441469.6035</v>
      </c>
      <c r="X763" s="76">
        <v>3.8570673380000003E-2</v>
      </c>
      <c r="Y763" s="71">
        <v>1</v>
      </c>
      <c r="Z763" s="71">
        <v>0</v>
      </c>
      <c r="AA763" s="71">
        <v>0</v>
      </c>
      <c r="AB763" s="71">
        <v>0</v>
      </c>
      <c r="AC763" s="73">
        <v>0</v>
      </c>
      <c r="AD763" s="73">
        <v>1</v>
      </c>
      <c r="AE763" s="1" t="s">
        <v>1494</v>
      </c>
      <c r="AF763" s="1" t="s">
        <v>1450</v>
      </c>
      <c r="AG763" s="1" t="s">
        <v>1585</v>
      </c>
    </row>
    <row r="764" spans="1:33">
      <c r="A764" s="70">
        <v>45169</v>
      </c>
      <c r="B764" s="70">
        <v>45169</v>
      </c>
      <c r="C764" s="71">
        <v>990100</v>
      </c>
      <c r="D764" s="1" t="s">
        <v>5353</v>
      </c>
      <c r="E764" s="71">
        <v>2355301</v>
      </c>
      <c r="F764" s="1">
        <v>866796105</v>
      </c>
      <c r="G764" s="1" t="s">
        <v>5354</v>
      </c>
      <c r="H764" s="72">
        <v>2566124</v>
      </c>
      <c r="I764" s="1" t="s">
        <v>5355</v>
      </c>
      <c r="J764" s="73">
        <v>1</v>
      </c>
      <c r="K764" s="73">
        <v>1</v>
      </c>
      <c r="L764" s="73">
        <v>1</v>
      </c>
      <c r="M764" s="1">
        <v>1</v>
      </c>
      <c r="N764" s="1" t="s">
        <v>963</v>
      </c>
      <c r="O764" s="1" t="s">
        <v>1484</v>
      </c>
      <c r="P764" s="1">
        <v>40301020</v>
      </c>
      <c r="Q764" s="73">
        <v>586748683</v>
      </c>
      <c r="R764" s="74">
        <v>65.91</v>
      </c>
      <c r="S764" s="1" t="s">
        <v>1493</v>
      </c>
      <c r="T764" s="75">
        <v>1.3529500000000001</v>
      </c>
      <c r="U764" s="76">
        <v>28583913445.825802</v>
      </c>
      <c r="V764" s="77">
        <v>28583913445.825802</v>
      </c>
      <c r="W764" s="77">
        <v>28583913445.825802</v>
      </c>
      <c r="X764" s="76">
        <v>5.0003864616600002E-2</v>
      </c>
      <c r="Y764" s="71">
        <v>1</v>
      </c>
      <c r="Z764" s="71">
        <v>0</v>
      </c>
      <c r="AA764" s="71">
        <v>0</v>
      </c>
      <c r="AB764" s="71">
        <v>0</v>
      </c>
      <c r="AC764" s="73">
        <v>1</v>
      </c>
      <c r="AD764" s="73">
        <v>0</v>
      </c>
      <c r="AE764" s="1" t="s">
        <v>1494</v>
      </c>
      <c r="AF764" s="1" t="s">
        <v>1450</v>
      </c>
      <c r="AG764" s="1" t="s">
        <v>1451</v>
      </c>
    </row>
    <row r="765" spans="1:33">
      <c r="A765" s="70">
        <v>45169</v>
      </c>
      <c r="B765" s="70">
        <v>45169</v>
      </c>
      <c r="C765" s="71">
        <v>990100</v>
      </c>
      <c r="D765" s="1" t="s">
        <v>5356</v>
      </c>
      <c r="E765" s="71">
        <v>2355401</v>
      </c>
      <c r="F765" s="1" t="s">
        <v>5357</v>
      </c>
      <c r="G765" s="1" t="s">
        <v>5358</v>
      </c>
      <c r="H765" s="72">
        <v>2384951</v>
      </c>
      <c r="I765" s="1" t="s">
        <v>5359</v>
      </c>
      <c r="J765" s="73">
        <v>0.3</v>
      </c>
      <c r="K765" s="73">
        <v>0.3</v>
      </c>
      <c r="L765" s="73">
        <v>0.3</v>
      </c>
      <c r="M765" s="1">
        <v>1</v>
      </c>
      <c r="N765" s="1" t="s">
        <v>963</v>
      </c>
      <c r="O765" s="1" t="s">
        <v>1484</v>
      </c>
      <c r="P765" s="1">
        <v>40301020</v>
      </c>
      <c r="Q765" s="73">
        <v>932262660</v>
      </c>
      <c r="R765" s="74">
        <v>38.83</v>
      </c>
      <c r="S765" s="1" t="s">
        <v>1493</v>
      </c>
      <c r="T765" s="75">
        <v>1.3529500000000001</v>
      </c>
      <c r="U765" s="76">
        <v>8026850753.0507402</v>
      </c>
      <c r="V765" s="77">
        <v>8026850753.0507402</v>
      </c>
      <c r="W765" s="77">
        <v>26756169176.8358</v>
      </c>
      <c r="X765" s="76">
        <v>1.4041938628E-2</v>
      </c>
      <c r="Y765" s="71">
        <v>1</v>
      </c>
      <c r="Z765" s="71">
        <v>0</v>
      </c>
      <c r="AA765" s="71">
        <v>0</v>
      </c>
      <c r="AB765" s="71">
        <v>0</v>
      </c>
      <c r="AC765" s="73">
        <v>1</v>
      </c>
      <c r="AD765" s="73">
        <v>0</v>
      </c>
      <c r="AE765" s="1" t="s">
        <v>1494</v>
      </c>
      <c r="AF765" s="1" t="s">
        <v>1450</v>
      </c>
      <c r="AG765" s="1" t="s">
        <v>1451</v>
      </c>
    </row>
    <row r="766" spans="1:33">
      <c r="A766" s="70">
        <v>45169</v>
      </c>
      <c r="B766" s="70">
        <v>45169</v>
      </c>
      <c r="C766" s="71">
        <v>990100</v>
      </c>
      <c r="D766" s="1" t="s">
        <v>5360</v>
      </c>
      <c r="E766" s="71">
        <v>2356201</v>
      </c>
      <c r="F766" s="1">
        <v>249906108</v>
      </c>
      <c r="G766" s="1" t="s">
        <v>5361</v>
      </c>
      <c r="H766" s="72">
        <v>2141941</v>
      </c>
      <c r="I766" s="1" t="s">
        <v>5362</v>
      </c>
      <c r="J766" s="73">
        <v>1</v>
      </c>
      <c r="K766" s="73">
        <v>1</v>
      </c>
      <c r="L766" s="73">
        <v>1</v>
      </c>
      <c r="M766" s="1">
        <v>1</v>
      </c>
      <c r="N766" s="1" t="s">
        <v>963</v>
      </c>
      <c r="O766" s="1" t="s">
        <v>1474</v>
      </c>
      <c r="P766" s="1">
        <v>45103010</v>
      </c>
      <c r="Q766" s="73">
        <v>84822774</v>
      </c>
      <c r="R766" s="74">
        <v>101.31</v>
      </c>
      <c r="S766" s="1" t="s">
        <v>1493</v>
      </c>
      <c r="T766" s="75">
        <v>1.3529500000000001</v>
      </c>
      <c r="U766" s="76">
        <v>6351598532.0521803</v>
      </c>
      <c r="V766" s="77">
        <v>6351598532.0521803</v>
      </c>
      <c r="W766" s="77">
        <v>6351598532.0521803</v>
      </c>
      <c r="X766" s="76">
        <v>1.11113012463E-2</v>
      </c>
      <c r="Y766" s="71">
        <v>0</v>
      </c>
      <c r="Z766" s="71">
        <v>1</v>
      </c>
      <c r="AA766" s="71">
        <v>0</v>
      </c>
      <c r="AB766" s="71">
        <v>0</v>
      </c>
      <c r="AC766" s="73">
        <v>0</v>
      </c>
      <c r="AD766" s="73">
        <v>1</v>
      </c>
      <c r="AE766" s="1" t="s">
        <v>1494</v>
      </c>
      <c r="AF766" s="1" t="s">
        <v>1450</v>
      </c>
      <c r="AG766" s="1" t="s">
        <v>1451</v>
      </c>
    </row>
    <row r="767" spans="1:33">
      <c r="A767" s="70">
        <v>45169</v>
      </c>
      <c r="B767" s="70">
        <v>45169</v>
      </c>
      <c r="C767" s="71">
        <v>990100</v>
      </c>
      <c r="D767" s="1" t="s">
        <v>5363</v>
      </c>
      <c r="E767" s="71">
        <v>2356801</v>
      </c>
      <c r="F767" s="1">
        <v>802912105</v>
      </c>
      <c r="G767" s="1" t="s">
        <v>5364</v>
      </c>
      <c r="H767" s="72">
        <v>2112226</v>
      </c>
      <c r="I767" s="1" t="s">
        <v>5365</v>
      </c>
      <c r="J767" s="73">
        <v>0.6</v>
      </c>
      <c r="K767" s="73">
        <v>0.6</v>
      </c>
      <c r="L767" s="73">
        <v>0.6</v>
      </c>
      <c r="M767" s="1">
        <v>1</v>
      </c>
      <c r="N767" s="1" t="s">
        <v>963</v>
      </c>
      <c r="O767" s="1" t="s">
        <v>1499</v>
      </c>
      <c r="P767" s="1">
        <v>30202030</v>
      </c>
      <c r="Q767" s="73">
        <v>420418340</v>
      </c>
      <c r="R767" s="74">
        <v>29.21</v>
      </c>
      <c r="S767" s="1" t="s">
        <v>1493</v>
      </c>
      <c r="T767" s="75">
        <v>1.3529500000000001</v>
      </c>
      <c r="U767" s="76">
        <v>5446063658.5535297</v>
      </c>
      <c r="V767" s="77">
        <v>5446063658.5535297</v>
      </c>
      <c r="W767" s="77">
        <v>9076772764.2558899</v>
      </c>
      <c r="X767" s="76">
        <v>9.5271849459E-3</v>
      </c>
      <c r="Y767" s="71">
        <v>0</v>
      </c>
      <c r="Z767" s="71">
        <v>1</v>
      </c>
      <c r="AA767" s="71">
        <v>0</v>
      </c>
      <c r="AB767" s="71">
        <v>0</v>
      </c>
      <c r="AC767" s="73">
        <v>0.65</v>
      </c>
      <c r="AD767" s="73">
        <v>0.35</v>
      </c>
      <c r="AE767" s="1" t="s">
        <v>1494</v>
      </c>
      <c r="AF767" s="1" t="s">
        <v>1450</v>
      </c>
      <c r="AG767" s="1" t="s">
        <v>1451</v>
      </c>
    </row>
    <row r="768" spans="1:33">
      <c r="A768" s="70">
        <v>45169</v>
      </c>
      <c r="B768" s="70">
        <v>45169</v>
      </c>
      <c r="C768" s="71">
        <v>990100</v>
      </c>
      <c r="D768" s="1" t="s">
        <v>5382</v>
      </c>
      <c r="E768" s="71">
        <v>2363701</v>
      </c>
      <c r="G768" s="1" t="s">
        <v>5383</v>
      </c>
      <c r="H768" s="72">
        <v>6211798</v>
      </c>
      <c r="I768" s="1" t="s">
        <v>5384</v>
      </c>
      <c r="J768" s="73">
        <v>1</v>
      </c>
      <c r="K768" s="73">
        <v>1</v>
      </c>
      <c r="L768" s="73">
        <v>1</v>
      </c>
      <c r="M768" s="1">
        <v>1</v>
      </c>
      <c r="N768" s="1" t="s">
        <v>908</v>
      </c>
      <c r="O768" s="1" t="s">
        <v>1447</v>
      </c>
      <c r="P768" s="1">
        <v>35101010</v>
      </c>
      <c r="Q768" s="73">
        <v>65781304</v>
      </c>
      <c r="R768" s="74">
        <v>271.49</v>
      </c>
      <c r="S768" s="1" t="s">
        <v>1578</v>
      </c>
      <c r="T768" s="75">
        <v>1.54404385084536</v>
      </c>
      <c r="U768" s="76">
        <v>11566359474.299999</v>
      </c>
      <c r="V768" s="77">
        <v>11566359474.299999</v>
      </c>
      <c r="W768" s="77">
        <v>11566359474.299999</v>
      </c>
      <c r="X768" s="76">
        <v>2.02338519656E-2</v>
      </c>
      <c r="Y768" s="71">
        <v>0</v>
      </c>
      <c r="Z768" s="71">
        <v>1</v>
      </c>
      <c r="AA768" s="71">
        <v>0</v>
      </c>
      <c r="AB768" s="71">
        <v>0</v>
      </c>
      <c r="AC768" s="73">
        <v>0</v>
      </c>
      <c r="AD768" s="73">
        <v>1</v>
      </c>
      <c r="AE768" s="1" t="s">
        <v>1579</v>
      </c>
      <c r="AF768" s="1" t="s">
        <v>1450</v>
      </c>
      <c r="AG768" s="1" t="s">
        <v>1451</v>
      </c>
    </row>
    <row r="769" spans="1:33">
      <c r="A769" s="70">
        <v>45169</v>
      </c>
      <c r="B769" s="70">
        <v>45169</v>
      </c>
      <c r="C769" s="71">
        <v>990100</v>
      </c>
      <c r="D769" s="1" t="s">
        <v>5385</v>
      </c>
      <c r="E769" s="71">
        <v>2363901</v>
      </c>
      <c r="G769" s="1" t="s">
        <v>5386</v>
      </c>
      <c r="H769" s="72">
        <v>6180412</v>
      </c>
      <c r="I769" s="1" t="s">
        <v>5387</v>
      </c>
      <c r="J769" s="73">
        <v>0.95</v>
      </c>
      <c r="K769" s="73">
        <v>0.95</v>
      </c>
      <c r="L769" s="73">
        <v>0.95</v>
      </c>
      <c r="M769" s="1">
        <v>1</v>
      </c>
      <c r="N769" s="1" t="s">
        <v>908</v>
      </c>
      <c r="O769" s="1" t="s">
        <v>1467</v>
      </c>
      <c r="P769" s="1">
        <v>20202030</v>
      </c>
      <c r="Q769" s="73">
        <v>603729336</v>
      </c>
      <c r="R769" s="74">
        <v>25.18</v>
      </c>
      <c r="S769" s="1" t="s">
        <v>1578</v>
      </c>
      <c r="T769" s="75">
        <v>1.54404385084536</v>
      </c>
      <c r="U769" s="76">
        <v>9353237887.9972305</v>
      </c>
      <c r="V769" s="77">
        <v>9353237887.9972305</v>
      </c>
      <c r="W769" s="77">
        <v>9845513566.31287</v>
      </c>
      <c r="X769" s="76">
        <v>1.6362281601700002E-2</v>
      </c>
      <c r="Y769" s="71">
        <v>0</v>
      </c>
      <c r="Z769" s="71">
        <v>1</v>
      </c>
      <c r="AA769" s="71">
        <v>0</v>
      </c>
      <c r="AB769" s="71">
        <v>0</v>
      </c>
      <c r="AC769" s="73">
        <v>0</v>
      </c>
      <c r="AD769" s="73">
        <v>1</v>
      </c>
      <c r="AE769" s="1" t="s">
        <v>1579</v>
      </c>
      <c r="AF769" s="1" t="s">
        <v>1450</v>
      </c>
      <c r="AG769" s="1" t="s">
        <v>1451</v>
      </c>
    </row>
    <row r="770" spans="1:33">
      <c r="A770" s="70">
        <v>45169</v>
      </c>
      <c r="B770" s="70">
        <v>45169</v>
      </c>
      <c r="C770" s="71">
        <v>990100</v>
      </c>
      <c r="D770" s="1" t="s">
        <v>5388</v>
      </c>
      <c r="E770" s="71">
        <v>2364901</v>
      </c>
      <c r="G770" s="1" t="s">
        <v>5389</v>
      </c>
      <c r="H770" s="72">
        <v>6821120</v>
      </c>
      <c r="I770" s="1" t="s">
        <v>5390</v>
      </c>
      <c r="J770" s="73">
        <v>0.95</v>
      </c>
      <c r="K770" s="73">
        <v>0.95</v>
      </c>
      <c r="L770" s="73">
        <v>0.95</v>
      </c>
      <c r="M770" s="1">
        <v>1</v>
      </c>
      <c r="N770" s="1" t="s">
        <v>908</v>
      </c>
      <c r="O770" s="1" t="s">
        <v>1447</v>
      </c>
      <c r="P770" s="1">
        <v>35102015</v>
      </c>
      <c r="Q770" s="73">
        <v>469626824</v>
      </c>
      <c r="R770" s="74">
        <v>32.159999999999997</v>
      </c>
      <c r="S770" s="1" t="s">
        <v>1578</v>
      </c>
      <c r="T770" s="75">
        <v>1.54404385084536</v>
      </c>
      <c r="U770" s="76">
        <v>9292507281.4431095</v>
      </c>
      <c r="V770" s="77">
        <v>9292507281.4431095</v>
      </c>
      <c r="W770" s="77">
        <v>9781586612.0453796</v>
      </c>
      <c r="X770" s="76">
        <v>1.6256041249599999E-2</v>
      </c>
      <c r="Y770" s="71">
        <v>0</v>
      </c>
      <c r="Z770" s="71">
        <v>1</v>
      </c>
      <c r="AA770" s="71">
        <v>0</v>
      </c>
      <c r="AB770" s="71">
        <v>0</v>
      </c>
      <c r="AC770" s="73">
        <v>0.35</v>
      </c>
      <c r="AD770" s="73">
        <v>0.65</v>
      </c>
      <c r="AE770" s="1" t="s">
        <v>1579</v>
      </c>
      <c r="AF770" s="1" t="s">
        <v>1450</v>
      </c>
      <c r="AG770" s="1" t="s">
        <v>1451</v>
      </c>
    </row>
    <row r="771" spans="1:33">
      <c r="A771" s="70">
        <v>45169</v>
      </c>
      <c r="B771" s="70">
        <v>45169</v>
      </c>
      <c r="C771" s="71">
        <v>990100</v>
      </c>
      <c r="D771" s="1" t="s">
        <v>5391</v>
      </c>
      <c r="E771" s="71">
        <v>2365101</v>
      </c>
      <c r="G771" s="1" t="s">
        <v>5392</v>
      </c>
      <c r="H771" s="72" t="s">
        <v>5393</v>
      </c>
      <c r="I771" s="1" t="s">
        <v>5394</v>
      </c>
      <c r="J771" s="73">
        <v>0.85</v>
      </c>
      <c r="K771" s="73">
        <v>0.85</v>
      </c>
      <c r="L771" s="73">
        <v>0.85</v>
      </c>
      <c r="M771" s="1">
        <v>1</v>
      </c>
      <c r="N771" s="1" t="s">
        <v>1203</v>
      </c>
      <c r="O771" s="1" t="s">
        <v>1467</v>
      </c>
      <c r="P771" s="1">
        <v>20305010</v>
      </c>
      <c r="Q771" s="73">
        <v>1472820947</v>
      </c>
      <c r="R771" s="74">
        <v>7.81</v>
      </c>
      <c r="S771" s="1" t="s">
        <v>3227</v>
      </c>
      <c r="T771" s="75">
        <v>1.67940213284071</v>
      </c>
      <c r="U771" s="76">
        <v>5821906299.5479002</v>
      </c>
      <c r="V771" s="77">
        <v>5821906299.5479002</v>
      </c>
      <c r="W771" s="77">
        <v>6849301528.87988</v>
      </c>
      <c r="X771" s="76">
        <v>1.0184673101700001E-2</v>
      </c>
      <c r="Y771" s="71">
        <v>0</v>
      </c>
      <c r="Z771" s="71">
        <v>1</v>
      </c>
      <c r="AA771" s="71">
        <v>0</v>
      </c>
      <c r="AB771" s="71">
        <v>0</v>
      </c>
      <c r="AC771" s="73">
        <v>0.65</v>
      </c>
      <c r="AD771" s="73">
        <v>0.35</v>
      </c>
      <c r="AE771" s="1" t="s">
        <v>3228</v>
      </c>
      <c r="AF771" s="1" t="s">
        <v>1450</v>
      </c>
      <c r="AG771" s="1" t="s">
        <v>1451</v>
      </c>
    </row>
    <row r="772" spans="1:33">
      <c r="A772" s="70">
        <v>45169</v>
      </c>
      <c r="B772" s="70">
        <v>45169</v>
      </c>
      <c r="C772" s="71">
        <v>990100</v>
      </c>
      <c r="D772" s="1" t="s">
        <v>5416</v>
      </c>
      <c r="E772" s="71">
        <v>2372401</v>
      </c>
      <c r="F772" s="1" t="s">
        <v>5417</v>
      </c>
      <c r="G772" s="1" t="s">
        <v>5418</v>
      </c>
      <c r="H772" s="72">
        <v>2520153</v>
      </c>
      <c r="I772" s="1" t="s">
        <v>5419</v>
      </c>
      <c r="J772" s="73">
        <v>1</v>
      </c>
      <c r="K772" s="73">
        <v>1</v>
      </c>
      <c r="L772" s="73">
        <v>1</v>
      </c>
      <c r="M772" s="1">
        <v>1</v>
      </c>
      <c r="N772" s="1" t="s">
        <v>1375</v>
      </c>
      <c r="O772" s="1" t="s">
        <v>1447</v>
      </c>
      <c r="P772" s="1">
        <v>35203010</v>
      </c>
      <c r="Q772" s="73">
        <v>295701853</v>
      </c>
      <c r="R772" s="74">
        <v>121.07</v>
      </c>
      <c r="S772" s="1" t="s">
        <v>1448</v>
      </c>
      <c r="T772" s="75">
        <v>1</v>
      </c>
      <c r="U772" s="76">
        <v>35800623342.709999</v>
      </c>
      <c r="V772" s="77">
        <v>35800623342.709999</v>
      </c>
      <c r="W772" s="77">
        <v>35800623342.709999</v>
      </c>
      <c r="X772" s="76">
        <v>6.2628566456100002E-2</v>
      </c>
      <c r="Y772" s="71">
        <v>1</v>
      </c>
      <c r="Z772" s="71">
        <v>0</v>
      </c>
      <c r="AA772" s="71">
        <v>0</v>
      </c>
      <c r="AB772" s="71">
        <v>0</v>
      </c>
      <c r="AC772" s="73">
        <v>0</v>
      </c>
      <c r="AD772" s="73">
        <v>1</v>
      </c>
      <c r="AE772" s="1" t="s">
        <v>1449</v>
      </c>
      <c r="AF772" s="1" t="s">
        <v>1450</v>
      </c>
      <c r="AG772" s="1" t="s">
        <v>1451</v>
      </c>
    </row>
    <row r="773" spans="1:33">
      <c r="A773" s="70">
        <v>45169</v>
      </c>
      <c r="B773" s="70">
        <v>45169</v>
      </c>
      <c r="C773" s="71">
        <v>990100</v>
      </c>
      <c r="D773" s="1" t="s">
        <v>5420</v>
      </c>
      <c r="E773" s="71">
        <v>2372701</v>
      </c>
      <c r="G773" s="1" t="s">
        <v>5421</v>
      </c>
      <c r="H773" s="72">
        <v>5889505</v>
      </c>
      <c r="I773" s="1" t="s">
        <v>5422</v>
      </c>
      <c r="J773" s="73">
        <v>1</v>
      </c>
      <c r="K773" s="73">
        <v>1</v>
      </c>
      <c r="L773" s="73">
        <v>1</v>
      </c>
      <c r="M773" s="1">
        <v>1</v>
      </c>
      <c r="N773" s="1" t="s">
        <v>1058</v>
      </c>
      <c r="O773" s="1" t="s">
        <v>1474</v>
      </c>
      <c r="P773" s="1">
        <v>45301020</v>
      </c>
      <c r="Q773" s="73">
        <v>1305921137</v>
      </c>
      <c r="R773" s="74">
        <v>33.015000000000001</v>
      </c>
      <c r="S773" s="1" t="s">
        <v>1456</v>
      </c>
      <c r="T773" s="75">
        <v>0.92136177270005104</v>
      </c>
      <c r="U773" s="76">
        <v>46794850422.008003</v>
      </c>
      <c r="V773" s="77">
        <v>46794850422.008003</v>
      </c>
      <c r="W773" s="77">
        <v>46794850422.008003</v>
      </c>
      <c r="X773" s="76">
        <v>8.1861546694500006E-2</v>
      </c>
      <c r="Y773" s="71">
        <v>1</v>
      </c>
      <c r="Z773" s="71">
        <v>0</v>
      </c>
      <c r="AA773" s="71">
        <v>0</v>
      </c>
      <c r="AB773" s="71">
        <v>0</v>
      </c>
      <c r="AC773" s="73">
        <v>0</v>
      </c>
      <c r="AD773" s="73">
        <v>1</v>
      </c>
      <c r="AE773" s="1" t="s">
        <v>1523</v>
      </c>
      <c r="AF773" s="1" t="s">
        <v>1524</v>
      </c>
      <c r="AG773" s="1" t="s">
        <v>1451</v>
      </c>
    </row>
    <row r="774" spans="1:33">
      <c r="A774" s="70">
        <v>45169</v>
      </c>
      <c r="B774" s="70">
        <v>45169</v>
      </c>
      <c r="C774" s="71">
        <v>990100</v>
      </c>
      <c r="D774" s="1" t="s">
        <v>5423</v>
      </c>
      <c r="E774" s="71">
        <v>2372801</v>
      </c>
      <c r="G774" s="1" t="s">
        <v>5424</v>
      </c>
      <c r="H774" s="72">
        <v>5980613</v>
      </c>
      <c r="I774" s="1" t="s">
        <v>5425</v>
      </c>
      <c r="J774" s="73">
        <v>1</v>
      </c>
      <c r="K774" s="73">
        <v>1</v>
      </c>
      <c r="L774" s="73">
        <v>1</v>
      </c>
      <c r="M774" s="1">
        <v>1</v>
      </c>
      <c r="N774" s="1" t="s">
        <v>1324</v>
      </c>
      <c r="O774" s="1" t="s">
        <v>1462</v>
      </c>
      <c r="P774" s="1">
        <v>15101050</v>
      </c>
      <c r="Q774" s="73">
        <v>9233586</v>
      </c>
      <c r="R774" s="74">
        <v>2948</v>
      </c>
      <c r="S774" s="1" t="s">
        <v>1468</v>
      </c>
      <c r="T774" s="75">
        <v>0.88324999999999998</v>
      </c>
      <c r="U774" s="76">
        <v>30818694059.439602</v>
      </c>
      <c r="V774" s="77">
        <v>30818694059.439602</v>
      </c>
      <c r="W774" s="77">
        <v>30818694059.439602</v>
      </c>
      <c r="X774" s="76">
        <v>5.3913324651299999E-2</v>
      </c>
      <c r="Y774" s="71">
        <v>1</v>
      </c>
      <c r="Z774" s="71">
        <v>0</v>
      </c>
      <c r="AA774" s="71">
        <v>0</v>
      </c>
      <c r="AB774" s="71">
        <v>0</v>
      </c>
      <c r="AC774" s="73">
        <v>0</v>
      </c>
      <c r="AD774" s="73">
        <v>1</v>
      </c>
      <c r="AE774" s="1" t="s">
        <v>1469</v>
      </c>
      <c r="AF774" s="1" t="s">
        <v>1470</v>
      </c>
      <c r="AG774" s="1" t="s">
        <v>1451</v>
      </c>
    </row>
    <row r="775" spans="1:33">
      <c r="A775" s="70">
        <v>45169</v>
      </c>
      <c r="B775" s="70">
        <v>45169</v>
      </c>
      <c r="C775" s="71">
        <v>990100</v>
      </c>
      <c r="D775" s="1" t="s">
        <v>5426</v>
      </c>
      <c r="E775" s="71">
        <v>2372901</v>
      </c>
      <c r="G775" s="1" t="s">
        <v>5427</v>
      </c>
      <c r="H775" s="72">
        <v>5978384</v>
      </c>
      <c r="I775" s="1" t="s">
        <v>5428</v>
      </c>
      <c r="J775" s="73">
        <v>0.6</v>
      </c>
      <c r="K775" s="73">
        <v>0.6</v>
      </c>
      <c r="L775" s="73">
        <v>0.6</v>
      </c>
      <c r="M775" s="1">
        <v>1</v>
      </c>
      <c r="N775" s="1" t="s">
        <v>1322</v>
      </c>
      <c r="O775" s="1" t="s">
        <v>1692</v>
      </c>
      <c r="P775" s="1">
        <v>50101020</v>
      </c>
      <c r="Q775" s="73">
        <v>4089631702</v>
      </c>
      <c r="R775" s="74">
        <v>22.11</v>
      </c>
      <c r="S775" s="1" t="s">
        <v>1613</v>
      </c>
      <c r="T775" s="75">
        <v>10.9499</v>
      </c>
      <c r="U775" s="76">
        <v>4954662066.2044401</v>
      </c>
      <c r="V775" s="77">
        <v>4954662066.2044401</v>
      </c>
      <c r="W775" s="77">
        <v>8257770110.3407297</v>
      </c>
      <c r="X775" s="76">
        <v>8.6675413304999997E-3</v>
      </c>
      <c r="Y775" s="71">
        <v>0</v>
      </c>
      <c r="Z775" s="71">
        <v>1</v>
      </c>
      <c r="AA775" s="71">
        <v>0</v>
      </c>
      <c r="AB775" s="71">
        <v>0</v>
      </c>
      <c r="AC775" s="73">
        <v>1</v>
      </c>
      <c r="AD775" s="73">
        <v>0</v>
      </c>
      <c r="AE775" s="1" t="s">
        <v>1614</v>
      </c>
      <c r="AF775" s="1" t="s">
        <v>1450</v>
      </c>
      <c r="AG775" s="1" t="s">
        <v>1451</v>
      </c>
    </row>
    <row r="776" spans="1:33">
      <c r="A776" s="70">
        <v>45169</v>
      </c>
      <c r="B776" s="70">
        <v>45169</v>
      </c>
      <c r="C776" s="71">
        <v>990100</v>
      </c>
      <c r="D776" s="1" t="s">
        <v>5440</v>
      </c>
      <c r="E776" s="71">
        <v>2373801</v>
      </c>
      <c r="G776" s="1" t="s">
        <v>5441</v>
      </c>
      <c r="H776" s="72">
        <v>5701513</v>
      </c>
      <c r="I776" s="1" t="s">
        <v>5442</v>
      </c>
      <c r="J776" s="73">
        <v>0.85</v>
      </c>
      <c r="K776" s="73">
        <v>0.85</v>
      </c>
      <c r="L776" s="73">
        <v>0.85</v>
      </c>
      <c r="M776" s="1">
        <v>1</v>
      </c>
      <c r="N776" s="1" t="s">
        <v>1040</v>
      </c>
      <c r="O776" s="1" t="s">
        <v>1692</v>
      </c>
      <c r="P776" s="1">
        <v>50101020</v>
      </c>
      <c r="Q776" s="73">
        <v>167335073</v>
      </c>
      <c r="R776" s="74">
        <v>45.27</v>
      </c>
      <c r="S776" s="1" t="s">
        <v>1456</v>
      </c>
      <c r="T776" s="75">
        <v>0.92136177270005104</v>
      </c>
      <c r="U776" s="76">
        <v>6988536026.0108204</v>
      </c>
      <c r="V776" s="77">
        <v>6988536026.0108204</v>
      </c>
      <c r="W776" s="77">
        <v>8221807089.4245005</v>
      </c>
      <c r="X776" s="76">
        <v>1.2225541123900001E-2</v>
      </c>
      <c r="Y776" s="71">
        <v>0</v>
      </c>
      <c r="Z776" s="71">
        <v>1</v>
      </c>
      <c r="AA776" s="71">
        <v>0</v>
      </c>
      <c r="AB776" s="71">
        <v>0</v>
      </c>
      <c r="AC776" s="73">
        <v>0.65</v>
      </c>
      <c r="AD776" s="73">
        <v>0.35</v>
      </c>
      <c r="AE776" s="1" t="s">
        <v>2280</v>
      </c>
      <c r="AF776" s="1" t="s">
        <v>1450</v>
      </c>
      <c r="AG776" s="1" t="s">
        <v>1585</v>
      </c>
    </row>
    <row r="777" spans="1:33">
      <c r="A777" s="70">
        <v>45169</v>
      </c>
      <c r="B777" s="70">
        <v>45169</v>
      </c>
      <c r="C777" s="71">
        <v>990100</v>
      </c>
      <c r="D777" s="1" t="s">
        <v>5447</v>
      </c>
      <c r="E777" s="71">
        <v>2374401</v>
      </c>
      <c r="G777" s="1" t="s">
        <v>5448</v>
      </c>
      <c r="H777" s="72">
        <v>4012250</v>
      </c>
      <c r="I777" s="1" t="s">
        <v>5449</v>
      </c>
      <c r="J777" s="73">
        <v>0.75</v>
      </c>
      <c r="K777" s="73">
        <v>0.75</v>
      </c>
      <c r="L777" s="73">
        <v>0.75</v>
      </c>
      <c r="M777" s="1">
        <v>1</v>
      </c>
      <c r="N777" s="1" t="s">
        <v>1042</v>
      </c>
      <c r="O777" s="1" t="s">
        <v>1467</v>
      </c>
      <c r="P777" s="1">
        <v>20101010</v>
      </c>
      <c r="Q777" s="73">
        <v>790395611</v>
      </c>
      <c r="R777" s="74">
        <v>135.38</v>
      </c>
      <c r="S777" s="1" t="s">
        <v>1456</v>
      </c>
      <c r="T777" s="75">
        <v>0.92136177270005104</v>
      </c>
      <c r="U777" s="76">
        <v>87102396410.157196</v>
      </c>
      <c r="V777" s="77">
        <v>87102396410.157196</v>
      </c>
      <c r="W777" s="77">
        <v>116136528546.87601</v>
      </c>
      <c r="X777" s="76">
        <v>0.1523743921954</v>
      </c>
      <c r="Y777" s="71">
        <v>1</v>
      </c>
      <c r="Z777" s="71">
        <v>0</v>
      </c>
      <c r="AA777" s="71">
        <v>0</v>
      </c>
      <c r="AB777" s="71">
        <v>0</v>
      </c>
      <c r="AC777" s="73">
        <v>0</v>
      </c>
      <c r="AD777" s="73">
        <v>1</v>
      </c>
      <c r="AE777" s="1" t="s">
        <v>1457</v>
      </c>
      <c r="AF777" s="1" t="s">
        <v>1450</v>
      </c>
      <c r="AG777" s="1" t="s">
        <v>1451</v>
      </c>
    </row>
    <row r="778" spans="1:33">
      <c r="A778" s="70">
        <v>45169</v>
      </c>
      <c r="B778" s="70">
        <v>45169</v>
      </c>
      <c r="C778" s="71">
        <v>990100</v>
      </c>
      <c r="D778" s="1" t="s">
        <v>5450</v>
      </c>
      <c r="E778" s="71">
        <v>2375501</v>
      </c>
      <c r="G778" s="1" t="s">
        <v>5451</v>
      </c>
      <c r="H778" s="72">
        <v>6084848</v>
      </c>
      <c r="I778" s="1" t="s">
        <v>5452</v>
      </c>
      <c r="J778" s="73">
        <v>0.35</v>
      </c>
      <c r="K778" s="73">
        <v>0.35</v>
      </c>
      <c r="L778" s="73">
        <v>0.35</v>
      </c>
      <c r="M778" s="1">
        <v>1</v>
      </c>
      <c r="N778" s="1" t="s">
        <v>1115</v>
      </c>
      <c r="O778" s="1" t="s">
        <v>1692</v>
      </c>
      <c r="P778" s="1">
        <v>50203010</v>
      </c>
      <c r="Q778" s="73">
        <v>7633469961</v>
      </c>
      <c r="R778" s="74">
        <v>437.8</v>
      </c>
      <c r="S778" s="1" t="s">
        <v>1479</v>
      </c>
      <c r="T778" s="75">
        <v>145.58500000000001</v>
      </c>
      <c r="U778" s="76">
        <v>8034320858.0831099</v>
      </c>
      <c r="V778" s="77">
        <v>8034320858.0831099</v>
      </c>
      <c r="W778" s="77">
        <v>22955202451.666</v>
      </c>
      <c r="X778" s="76">
        <v>1.40550066119E-2</v>
      </c>
      <c r="Y778" s="71">
        <v>1</v>
      </c>
      <c r="Z778" s="71">
        <v>0</v>
      </c>
      <c r="AA778" s="71">
        <v>0</v>
      </c>
      <c r="AB778" s="71">
        <v>0</v>
      </c>
      <c r="AC778" s="73">
        <v>1</v>
      </c>
      <c r="AD778" s="73">
        <v>0</v>
      </c>
      <c r="AE778" s="1" t="s">
        <v>1480</v>
      </c>
      <c r="AF778" s="1" t="s">
        <v>1450</v>
      </c>
      <c r="AG778" s="1" t="s">
        <v>1451</v>
      </c>
    </row>
    <row r="779" spans="1:33">
      <c r="A779" s="70">
        <v>45169</v>
      </c>
      <c r="B779" s="70">
        <v>45169</v>
      </c>
      <c r="C779" s="71">
        <v>990100</v>
      </c>
      <c r="D779" s="1" t="s">
        <v>5453</v>
      </c>
      <c r="E779" s="71">
        <v>2375601</v>
      </c>
      <c r="G779" s="1" t="s">
        <v>5454</v>
      </c>
      <c r="H779" s="72">
        <v>6141680</v>
      </c>
      <c r="I779" s="1" t="s">
        <v>5455</v>
      </c>
      <c r="J779" s="73">
        <v>0.3</v>
      </c>
      <c r="K779" s="73">
        <v>0.3</v>
      </c>
      <c r="L779" s="73">
        <v>0.3</v>
      </c>
      <c r="M779" s="1">
        <v>1</v>
      </c>
      <c r="N779" s="1" t="s">
        <v>1115</v>
      </c>
      <c r="O779" s="1" t="s">
        <v>1474</v>
      </c>
      <c r="P779" s="1">
        <v>45103020</v>
      </c>
      <c r="Q779" s="73">
        <v>128270671</v>
      </c>
      <c r="R779" s="74">
        <v>10170</v>
      </c>
      <c r="S779" s="1" t="s">
        <v>1479</v>
      </c>
      <c r="T779" s="75">
        <v>145.58500000000001</v>
      </c>
      <c r="U779" s="76">
        <v>2688146561.94663</v>
      </c>
      <c r="V779" s="77">
        <v>2688146561.94663</v>
      </c>
      <c r="W779" s="77">
        <v>8960488539.8220997</v>
      </c>
      <c r="X779" s="76">
        <v>4.7025652036000003E-3</v>
      </c>
      <c r="Y779" s="71">
        <v>0</v>
      </c>
      <c r="Z779" s="71">
        <v>1</v>
      </c>
      <c r="AA779" s="71">
        <v>0</v>
      </c>
      <c r="AB779" s="71">
        <v>0</v>
      </c>
      <c r="AC779" s="73">
        <v>0</v>
      </c>
      <c r="AD779" s="73">
        <v>1</v>
      </c>
      <c r="AE779" s="1" t="s">
        <v>1480</v>
      </c>
      <c r="AF779" s="1" t="s">
        <v>1450</v>
      </c>
      <c r="AG779" s="1" t="s">
        <v>1451</v>
      </c>
    </row>
    <row r="780" spans="1:33">
      <c r="A780" s="70">
        <v>45169</v>
      </c>
      <c r="B780" s="70">
        <v>45169</v>
      </c>
      <c r="C780" s="71">
        <v>990100</v>
      </c>
      <c r="D780" s="1" t="s">
        <v>5456</v>
      </c>
      <c r="E780" s="71">
        <v>2376301</v>
      </c>
      <c r="F780" s="1" t="s">
        <v>5457</v>
      </c>
      <c r="G780" s="1" t="s">
        <v>5458</v>
      </c>
      <c r="H780" s="72">
        <v>2431846</v>
      </c>
      <c r="I780" s="1" t="s">
        <v>5459</v>
      </c>
      <c r="J780" s="73">
        <v>1</v>
      </c>
      <c r="K780" s="73">
        <v>1</v>
      </c>
      <c r="L780" s="73">
        <v>1</v>
      </c>
      <c r="M780" s="1">
        <v>1</v>
      </c>
      <c r="N780" s="1" t="s">
        <v>1375</v>
      </c>
      <c r="O780" s="1" t="s">
        <v>1474</v>
      </c>
      <c r="P780" s="1">
        <v>45201020</v>
      </c>
      <c r="Q780" s="73">
        <v>321343750</v>
      </c>
      <c r="R780" s="74">
        <v>29.12</v>
      </c>
      <c r="S780" s="1" t="s">
        <v>1448</v>
      </c>
      <c r="T780" s="75">
        <v>1</v>
      </c>
      <c r="U780" s="76">
        <v>9357530000</v>
      </c>
      <c r="V780" s="77">
        <v>9357530000</v>
      </c>
      <c r="W780" s="77">
        <v>9357530000</v>
      </c>
      <c r="X780" s="76">
        <v>1.63697900972E-2</v>
      </c>
      <c r="Y780" s="71">
        <v>0</v>
      </c>
      <c r="Z780" s="71">
        <v>1</v>
      </c>
      <c r="AA780" s="71">
        <v>0</v>
      </c>
      <c r="AB780" s="71">
        <v>0</v>
      </c>
      <c r="AC780" s="73">
        <v>1</v>
      </c>
      <c r="AD780" s="73">
        <v>0</v>
      </c>
      <c r="AE780" s="1" t="s">
        <v>1449</v>
      </c>
      <c r="AF780" s="1" t="s">
        <v>1450</v>
      </c>
      <c r="AG780" s="1" t="s">
        <v>1451</v>
      </c>
    </row>
    <row r="781" spans="1:33">
      <c r="A781" s="70">
        <v>45169</v>
      </c>
      <c r="B781" s="70">
        <v>45169</v>
      </c>
      <c r="C781" s="71">
        <v>990100</v>
      </c>
      <c r="D781" s="1" t="s">
        <v>5464</v>
      </c>
      <c r="E781" s="71">
        <v>2377001</v>
      </c>
      <c r="F781" s="1">
        <v>9.2343000000000008E+106</v>
      </c>
      <c r="G781" s="1" t="s">
        <v>5465</v>
      </c>
      <c r="H781" s="72">
        <v>2142922</v>
      </c>
      <c r="I781" s="1" t="s">
        <v>5466</v>
      </c>
      <c r="J781" s="73">
        <v>0.9</v>
      </c>
      <c r="K781" s="73">
        <v>0.9</v>
      </c>
      <c r="L781" s="73">
        <v>0.9</v>
      </c>
      <c r="M781" s="1">
        <v>1</v>
      </c>
      <c r="N781" s="1" t="s">
        <v>1375</v>
      </c>
      <c r="O781" s="1" t="s">
        <v>1474</v>
      </c>
      <c r="P781" s="1">
        <v>45102030</v>
      </c>
      <c r="Q781" s="73">
        <v>104327955</v>
      </c>
      <c r="R781" s="74">
        <v>207.79</v>
      </c>
      <c r="S781" s="1" t="s">
        <v>1448</v>
      </c>
      <c r="T781" s="75">
        <v>1</v>
      </c>
      <c r="U781" s="76">
        <v>19510475192.505001</v>
      </c>
      <c r="V781" s="77">
        <v>19510475192.505001</v>
      </c>
      <c r="W781" s="77">
        <v>21678305769.450001</v>
      </c>
      <c r="X781" s="76">
        <v>3.4131056336300002E-2</v>
      </c>
      <c r="Y781" s="71">
        <v>1</v>
      </c>
      <c r="Z781" s="71">
        <v>0</v>
      </c>
      <c r="AA781" s="71">
        <v>0</v>
      </c>
      <c r="AB781" s="71">
        <v>0</v>
      </c>
      <c r="AC781" s="73">
        <v>0</v>
      </c>
      <c r="AD781" s="73">
        <v>1</v>
      </c>
      <c r="AE781" s="1" t="s">
        <v>1475</v>
      </c>
      <c r="AF781" s="1" t="s">
        <v>1450</v>
      </c>
      <c r="AG781" s="1" t="s">
        <v>1451</v>
      </c>
    </row>
    <row r="782" spans="1:33">
      <c r="A782" s="70">
        <v>45169</v>
      </c>
      <c r="B782" s="70">
        <v>45169</v>
      </c>
      <c r="C782" s="71">
        <v>990100</v>
      </c>
      <c r="D782" s="1" t="s">
        <v>5467</v>
      </c>
      <c r="E782" s="71">
        <v>2377201</v>
      </c>
      <c r="F782" s="1" t="s">
        <v>5468</v>
      </c>
      <c r="G782" s="1" t="s">
        <v>5469</v>
      </c>
      <c r="H782" s="72">
        <v>2630643</v>
      </c>
      <c r="I782" s="1" t="s">
        <v>5470</v>
      </c>
      <c r="J782" s="73">
        <v>1</v>
      </c>
      <c r="K782" s="73">
        <v>1</v>
      </c>
      <c r="L782" s="73">
        <v>1</v>
      </c>
      <c r="M782" s="1">
        <v>1</v>
      </c>
      <c r="N782" s="1" t="s">
        <v>1375</v>
      </c>
      <c r="O782" s="1" t="s">
        <v>1474</v>
      </c>
      <c r="P782" s="1">
        <v>45202030</v>
      </c>
      <c r="Q782" s="73">
        <v>213904711</v>
      </c>
      <c r="R782" s="74">
        <v>76.7</v>
      </c>
      <c r="S782" s="1" t="s">
        <v>1448</v>
      </c>
      <c r="T782" s="75">
        <v>1</v>
      </c>
      <c r="U782" s="76">
        <v>16406491333.700001</v>
      </c>
      <c r="V782" s="77">
        <v>16406491333.700001</v>
      </c>
      <c r="W782" s="77">
        <v>16406491333.700001</v>
      </c>
      <c r="X782" s="76">
        <v>2.8701037492200002E-2</v>
      </c>
      <c r="Y782" s="71">
        <v>0</v>
      </c>
      <c r="Z782" s="71">
        <v>1</v>
      </c>
      <c r="AA782" s="71">
        <v>0</v>
      </c>
      <c r="AB782" s="71">
        <v>0</v>
      </c>
      <c r="AC782" s="73">
        <v>1</v>
      </c>
      <c r="AD782" s="73">
        <v>0</v>
      </c>
      <c r="AE782" s="1" t="s">
        <v>1475</v>
      </c>
      <c r="AF782" s="1" t="s">
        <v>1450</v>
      </c>
      <c r="AG782" s="1" t="s">
        <v>1451</v>
      </c>
    </row>
    <row r="783" spans="1:33">
      <c r="A783" s="70">
        <v>45169</v>
      </c>
      <c r="B783" s="70">
        <v>45169</v>
      </c>
      <c r="C783" s="71">
        <v>990100</v>
      </c>
      <c r="D783" s="1" t="s">
        <v>5471</v>
      </c>
      <c r="E783" s="71">
        <v>2377501</v>
      </c>
      <c r="G783" s="1" t="s">
        <v>5472</v>
      </c>
      <c r="H783" s="72" t="s">
        <v>5473</v>
      </c>
      <c r="I783" s="1" t="s">
        <v>5474</v>
      </c>
      <c r="J783" s="73">
        <v>1</v>
      </c>
      <c r="K783" s="73">
        <v>1</v>
      </c>
      <c r="L783" s="73">
        <v>1</v>
      </c>
      <c r="M783" s="1">
        <v>1</v>
      </c>
      <c r="N783" s="1" t="s">
        <v>1369</v>
      </c>
      <c r="O783" s="1" t="s">
        <v>1455</v>
      </c>
      <c r="P783" s="1">
        <v>25301040</v>
      </c>
      <c r="Q783" s="73">
        <v>1744925924</v>
      </c>
      <c r="R783" s="74">
        <v>19.93</v>
      </c>
      <c r="S783" s="1" t="s">
        <v>1669</v>
      </c>
      <c r="T783" s="75">
        <v>0.78917255257862096</v>
      </c>
      <c r="U783" s="76">
        <v>44066881890.010201</v>
      </c>
      <c r="V783" s="77">
        <v>44066881890.010201</v>
      </c>
      <c r="W783" s="77">
        <v>44066881890.010201</v>
      </c>
      <c r="X783" s="76">
        <v>7.7089318097700005E-2</v>
      </c>
      <c r="Y783" s="71">
        <v>1</v>
      </c>
      <c r="Z783" s="71">
        <v>0</v>
      </c>
      <c r="AA783" s="71">
        <v>0</v>
      </c>
      <c r="AB783" s="71">
        <v>0</v>
      </c>
      <c r="AC783" s="73">
        <v>0</v>
      </c>
      <c r="AD783" s="73">
        <v>1</v>
      </c>
      <c r="AE783" s="1" t="s">
        <v>1670</v>
      </c>
      <c r="AF783" s="1" t="s">
        <v>1450</v>
      </c>
      <c r="AG783" s="1" t="s">
        <v>1451</v>
      </c>
    </row>
    <row r="784" spans="1:33">
      <c r="A784" s="70">
        <v>45169</v>
      </c>
      <c r="B784" s="70">
        <v>45169</v>
      </c>
      <c r="C784" s="71">
        <v>990100</v>
      </c>
      <c r="D784" s="1" t="s">
        <v>5479</v>
      </c>
      <c r="E784" s="71">
        <v>2378101</v>
      </c>
      <c r="F784" s="1" t="s">
        <v>5480</v>
      </c>
      <c r="G784" s="1" t="s">
        <v>5481</v>
      </c>
      <c r="H784" s="72">
        <v>2507457</v>
      </c>
      <c r="I784" s="1" t="s">
        <v>5482</v>
      </c>
      <c r="J784" s="73">
        <v>1</v>
      </c>
      <c r="K784" s="73">
        <v>1</v>
      </c>
      <c r="L784" s="73">
        <v>1</v>
      </c>
      <c r="M784" s="1">
        <v>1</v>
      </c>
      <c r="N784" s="1" t="s">
        <v>1375</v>
      </c>
      <c r="O784" s="1" t="s">
        <v>1474</v>
      </c>
      <c r="P784" s="1">
        <v>45102030</v>
      </c>
      <c r="Q784" s="73">
        <v>156304214</v>
      </c>
      <c r="R784" s="74">
        <v>105.09</v>
      </c>
      <c r="S784" s="1" t="s">
        <v>1448</v>
      </c>
      <c r="T784" s="75">
        <v>1</v>
      </c>
      <c r="U784" s="76">
        <v>16426009849.26</v>
      </c>
      <c r="V784" s="77">
        <v>16426009849.26</v>
      </c>
      <c r="W784" s="77">
        <v>16426009849.26</v>
      </c>
      <c r="X784" s="76">
        <v>2.8735182614200001E-2</v>
      </c>
      <c r="Y784" s="71">
        <v>0</v>
      </c>
      <c r="Z784" s="71">
        <v>1</v>
      </c>
      <c r="AA784" s="71">
        <v>0</v>
      </c>
      <c r="AB784" s="71">
        <v>0</v>
      </c>
      <c r="AC784" s="73">
        <v>1</v>
      </c>
      <c r="AD784" s="73">
        <v>0</v>
      </c>
      <c r="AE784" s="1" t="s">
        <v>1475</v>
      </c>
      <c r="AF784" s="1" t="s">
        <v>1450</v>
      </c>
      <c r="AG784" s="1" t="s">
        <v>1451</v>
      </c>
    </row>
    <row r="785" spans="1:33">
      <c r="A785" s="70">
        <v>45169</v>
      </c>
      <c r="B785" s="70">
        <v>45169</v>
      </c>
      <c r="C785" s="71">
        <v>990100</v>
      </c>
      <c r="D785" s="1" t="s">
        <v>5491</v>
      </c>
      <c r="E785" s="71">
        <v>2383101</v>
      </c>
      <c r="G785" s="1" t="s">
        <v>5492</v>
      </c>
      <c r="H785" s="72">
        <v>6129222</v>
      </c>
      <c r="I785" s="1" t="s">
        <v>5493</v>
      </c>
      <c r="J785" s="73">
        <v>1</v>
      </c>
      <c r="K785" s="73">
        <v>1</v>
      </c>
      <c r="L785" s="73">
        <v>1</v>
      </c>
      <c r="M785" s="1">
        <v>1</v>
      </c>
      <c r="N785" s="1" t="s">
        <v>908</v>
      </c>
      <c r="O785" s="1" t="s">
        <v>1484</v>
      </c>
      <c r="P785" s="1">
        <v>40203040</v>
      </c>
      <c r="Q785" s="73">
        <v>193595162</v>
      </c>
      <c r="R785" s="74">
        <v>57.59</v>
      </c>
      <c r="S785" s="1" t="s">
        <v>1578</v>
      </c>
      <c r="T785" s="75">
        <v>1.54404385084536</v>
      </c>
      <c r="U785" s="76">
        <v>7220744005.0849895</v>
      </c>
      <c r="V785" s="77">
        <v>7220744005.0849895</v>
      </c>
      <c r="W785" s="77">
        <v>7220744005.0849895</v>
      </c>
      <c r="X785" s="76">
        <v>1.2631758990799999E-2</v>
      </c>
      <c r="Y785" s="71">
        <v>0</v>
      </c>
      <c r="Z785" s="71">
        <v>1</v>
      </c>
      <c r="AA785" s="71">
        <v>0</v>
      </c>
      <c r="AB785" s="71">
        <v>0</v>
      </c>
      <c r="AC785" s="73">
        <v>0.35</v>
      </c>
      <c r="AD785" s="73">
        <v>0.65</v>
      </c>
      <c r="AE785" s="1" t="s">
        <v>1579</v>
      </c>
      <c r="AF785" s="1" t="s">
        <v>1450</v>
      </c>
      <c r="AG785" s="1" t="s">
        <v>1451</v>
      </c>
    </row>
    <row r="786" spans="1:33">
      <c r="A786" s="70">
        <v>45169</v>
      </c>
      <c r="B786" s="70">
        <v>45169</v>
      </c>
      <c r="C786" s="71">
        <v>990100</v>
      </c>
      <c r="D786" s="1" t="s">
        <v>5494</v>
      </c>
      <c r="E786" s="71">
        <v>2383801</v>
      </c>
      <c r="G786" s="1" t="s">
        <v>5495</v>
      </c>
      <c r="H786" s="72">
        <v>6271026</v>
      </c>
      <c r="I786" s="1" t="s">
        <v>5496</v>
      </c>
      <c r="J786" s="73">
        <v>1</v>
      </c>
      <c r="K786" s="73">
        <v>1</v>
      </c>
      <c r="L786" s="73">
        <v>1</v>
      </c>
      <c r="M786" s="1">
        <v>1</v>
      </c>
      <c r="N786" s="1" t="s">
        <v>908</v>
      </c>
      <c r="O786" s="1" t="s">
        <v>1484</v>
      </c>
      <c r="P786" s="1">
        <v>40301040</v>
      </c>
      <c r="Q786" s="73">
        <v>2449909051</v>
      </c>
      <c r="R786" s="74">
        <v>5.82</v>
      </c>
      <c r="S786" s="1" t="s">
        <v>1578</v>
      </c>
      <c r="T786" s="75">
        <v>1.54404385084536</v>
      </c>
      <c r="U786" s="76">
        <v>9234498533.8424797</v>
      </c>
      <c r="V786" s="77">
        <v>9234498533.8424797</v>
      </c>
      <c r="W786" s="77">
        <v>9234498533.8424797</v>
      </c>
      <c r="X786" s="76">
        <v>1.6154562438200001E-2</v>
      </c>
      <c r="Y786" s="71">
        <v>0</v>
      </c>
      <c r="Z786" s="71">
        <v>1</v>
      </c>
      <c r="AA786" s="71">
        <v>0</v>
      </c>
      <c r="AB786" s="71">
        <v>0</v>
      </c>
      <c r="AC786" s="73">
        <v>0.5</v>
      </c>
      <c r="AD786" s="73">
        <v>0.5</v>
      </c>
      <c r="AE786" s="1" t="s">
        <v>1579</v>
      </c>
      <c r="AF786" s="1" t="s">
        <v>1450</v>
      </c>
      <c r="AG786" s="1" t="s">
        <v>1451</v>
      </c>
    </row>
    <row r="787" spans="1:33">
      <c r="A787" s="70">
        <v>45169</v>
      </c>
      <c r="B787" s="70">
        <v>45169</v>
      </c>
      <c r="C787" s="71">
        <v>990100</v>
      </c>
      <c r="D787" s="1" t="s">
        <v>5497</v>
      </c>
      <c r="E787" s="71">
        <v>2384201</v>
      </c>
      <c r="G787" s="1" t="s">
        <v>5498</v>
      </c>
      <c r="H787" s="72">
        <v>4031879</v>
      </c>
      <c r="I787" s="1" t="s">
        <v>5499</v>
      </c>
      <c r="J787" s="73">
        <v>0.95</v>
      </c>
      <c r="K787" s="73">
        <v>0.95</v>
      </c>
      <c r="L787" s="73">
        <v>0.95</v>
      </c>
      <c r="M787" s="1">
        <v>1</v>
      </c>
      <c r="N787" s="1" t="s">
        <v>1042</v>
      </c>
      <c r="O787" s="1" t="s">
        <v>1548</v>
      </c>
      <c r="P787" s="1">
        <v>55103010</v>
      </c>
      <c r="Q787" s="73">
        <v>714574367</v>
      </c>
      <c r="R787" s="74">
        <v>28.86</v>
      </c>
      <c r="S787" s="1" t="s">
        <v>1456</v>
      </c>
      <c r="T787" s="75">
        <v>0.92136177270005104</v>
      </c>
      <c r="U787" s="76">
        <v>21263618700.639301</v>
      </c>
      <c r="V787" s="77">
        <v>21263618700.639301</v>
      </c>
      <c r="W787" s="77">
        <v>22382756526.9888</v>
      </c>
      <c r="X787" s="76">
        <v>3.7197954464200003E-2</v>
      </c>
      <c r="Y787" s="71">
        <v>0</v>
      </c>
      <c r="Z787" s="71">
        <v>1</v>
      </c>
      <c r="AA787" s="71">
        <v>0</v>
      </c>
      <c r="AB787" s="71">
        <v>0</v>
      </c>
      <c r="AC787" s="73">
        <v>1</v>
      </c>
      <c r="AD787" s="73">
        <v>0</v>
      </c>
      <c r="AE787" s="1" t="s">
        <v>1457</v>
      </c>
      <c r="AF787" s="1" t="s">
        <v>1450</v>
      </c>
      <c r="AG787" s="1" t="s">
        <v>1451</v>
      </c>
    </row>
    <row r="788" spans="1:33">
      <c r="A788" s="70">
        <v>45169</v>
      </c>
      <c r="B788" s="70">
        <v>45169</v>
      </c>
      <c r="C788" s="71">
        <v>990100</v>
      </c>
      <c r="D788" s="1" t="s">
        <v>5500</v>
      </c>
      <c r="E788" s="71">
        <v>2384901</v>
      </c>
      <c r="G788" s="1" t="s">
        <v>5501</v>
      </c>
      <c r="H788" s="72">
        <v>6591014</v>
      </c>
      <c r="I788" s="1" t="s">
        <v>5502</v>
      </c>
      <c r="J788" s="73">
        <v>0.95</v>
      </c>
      <c r="K788" s="73">
        <v>0.95</v>
      </c>
      <c r="L788" s="73">
        <v>0.95</v>
      </c>
      <c r="M788" s="1">
        <v>1</v>
      </c>
      <c r="N788" s="1" t="s">
        <v>1115</v>
      </c>
      <c r="O788" s="1" t="s">
        <v>1484</v>
      </c>
      <c r="P788" s="1">
        <v>40101010</v>
      </c>
      <c r="Q788" s="73">
        <v>2539249895</v>
      </c>
      <c r="R788" s="74">
        <v>2410</v>
      </c>
      <c r="S788" s="1" t="s">
        <v>1479</v>
      </c>
      <c r="T788" s="75">
        <v>145.58500000000001</v>
      </c>
      <c r="U788" s="76">
        <v>39932772157.863098</v>
      </c>
      <c r="V788" s="77">
        <v>39932772157.863098</v>
      </c>
      <c r="W788" s="77">
        <v>42034497008.277</v>
      </c>
      <c r="X788" s="76">
        <v>6.9857227091400007E-2</v>
      </c>
      <c r="Y788" s="71">
        <v>1</v>
      </c>
      <c r="Z788" s="71">
        <v>0</v>
      </c>
      <c r="AA788" s="71">
        <v>0</v>
      </c>
      <c r="AB788" s="71">
        <v>0</v>
      </c>
      <c r="AC788" s="73">
        <v>1</v>
      </c>
      <c r="AD788" s="73">
        <v>0</v>
      </c>
      <c r="AE788" s="1" t="s">
        <v>1480</v>
      </c>
      <c r="AF788" s="1" t="s">
        <v>1450</v>
      </c>
      <c r="AG788" s="1" t="s">
        <v>1451</v>
      </c>
    </row>
    <row r="789" spans="1:33">
      <c r="A789" s="70">
        <v>45169</v>
      </c>
      <c r="B789" s="70">
        <v>45169</v>
      </c>
      <c r="C789" s="71">
        <v>990100</v>
      </c>
      <c r="D789" s="1" t="s">
        <v>5503</v>
      </c>
      <c r="E789" s="71">
        <v>2386101</v>
      </c>
      <c r="F789" s="1" t="s">
        <v>5504</v>
      </c>
      <c r="G789" s="1" t="s">
        <v>5505</v>
      </c>
      <c r="H789" s="72">
        <v>2670519</v>
      </c>
      <c r="I789" s="1" t="s">
        <v>5506</v>
      </c>
      <c r="J789" s="73">
        <v>1</v>
      </c>
      <c r="K789" s="73">
        <v>1</v>
      </c>
      <c r="L789" s="73">
        <v>1</v>
      </c>
      <c r="M789" s="1">
        <v>1</v>
      </c>
      <c r="N789" s="1" t="s">
        <v>1375</v>
      </c>
      <c r="O789" s="1" t="s">
        <v>1548</v>
      </c>
      <c r="P789" s="1">
        <v>55101010</v>
      </c>
      <c r="Q789" s="73">
        <v>994298998</v>
      </c>
      <c r="R789" s="74">
        <v>40.119999999999997</v>
      </c>
      <c r="S789" s="1" t="s">
        <v>1448</v>
      </c>
      <c r="T789" s="75">
        <v>1</v>
      </c>
      <c r="U789" s="76">
        <v>39891275799.760002</v>
      </c>
      <c r="V789" s="77">
        <v>39891275799.760002</v>
      </c>
      <c r="W789" s="77">
        <v>39891275799.760002</v>
      </c>
      <c r="X789" s="76">
        <v>6.9784634572699997E-2</v>
      </c>
      <c r="Y789" s="71">
        <v>1</v>
      </c>
      <c r="Z789" s="71">
        <v>0</v>
      </c>
      <c r="AA789" s="71">
        <v>0</v>
      </c>
      <c r="AB789" s="71">
        <v>0</v>
      </c>
      <c r="AC789" s="73">
        <v>1</v>
      </c>
      <c r="AD789" s="73">
        <v>0</v>
      </c>
      <c r="AE789" s="1" t="s">
        <v>1475</v>
      </c>
      <c r="AF789" s="1" t="s">
        <v>1450</v>
      </c>
      <c r="AG789" s="1" t="s">
        <v>1451</v>
      </c>
    </row>
    <row r="790" spans="1:33">
      <c r="A790" s="70">
        <v>45169</v>
      </c>
      <c r="B790" s="70">
        <v>45169</v>
      </c>
      <c r="C790" s="71">
        <v>990100</v>
      </c>
      <c r="D790" s="1" t="s">
        <v>5507</v>
      </c>
      <c r="E790" s="71">
        <v>2386601</v>
      </c>
      <c r="G790" s="1" t="s">
        <v>5508</v>
      </c>
      <c r="H790" s="72">
        <v>6290054</v>
      </c>
      <c r="I790" s="1" t="s">
        <v>5509</v>
      </c>
      <c r="J790" s="73">
        <v>0.25</v>
      </c>
      <c r="K790" s="73">
        <v>0.25</v>
      </c>
      <c r="L790" s="73">
        <v>0.25</v>
      </c>
      <c r="M790" s="1">
        <v>1</v>
      </c>
      <c r="N790" s="1" t="s">
        <v>1091</v>
      </c>
      <c r="O790" s="1" t="s">
        <v>1467</v>
      </c>
      <c r="P790" s="1">
        <v>20304010</v>
      </c>
      <c r="Q790" s="73">
        <v>6202060784</v>
      </c>
      <c r="R790" s="74">
        <v>32.75</v>
      </c>
      <c r="S790" s="1" t="s">
        <v>1565</v>
      </c>
      <c r="T790" s="75">
        <v>7.8417500000000002</v>
      </c>
      <c r="U790" s="76">
        <v>6475515372.0789404</v>
      </c>
      <c r="V790" s="77">
        <v>6475515372.0789404</v>
      </c>
      <c r="W790" s="77">
        <v>25902061488.3158</v>
      </c>
      <c r="X790" s="76">
        <v>1.13280777526E-2</v>
      </c>
      <c r="Y790" s="71">
        <v>1</v>
      </c>
      <c r="Z790" s="71">
        <v>0</v>
      </c>
      <c r="AA790" s="71">
        <v>0</v>
      </c>
      <c r="AB790" s="71">
        <v>0</v>
      </c>
      <c r="AC790" s="73">
        <v>1</v>
      </c>
      <c r="AD790" s="73">
        <v>0</v>
      </c>
      <c r="AE790" s="1" t="s">
        <v>1566</v>
      </c>
      <c r="AF790" s="1" t="s">
        <v>1450</v>
      </c>
      <c r="AG790" s="1" t="s">
        <v>1451</v>
      </c>
    </row>
    <row r="791" spans="1:33">
      <c r="A791" s="70">
        <v>45169</v>
      </c>
      <c r="B791" s="70">
        <v>45169</v>
      </c>
      <c r="C791" s="71">
        <v>990100</v>
      </c>
      <c r="D791" s="1" t="s">
        <v>5517</v>
      </c>
      <c r="E791" s="71">
        <v>2388001</v>
      </c>
      <c r="G791" s="1" t="s">
        <v>5518</v>
      </c>
      <c r="H791" s="72" t="s">
        <v>5519</v>
      </c>
      <c r="I791" s="1" t="s">
        <v>5520</v>
      </c>
      <c r="J791" s="73">
        <v>0.45</v>
      </c>
      <c r="K791" s="73">
        <v>0.45</v>
      </c>
      <c r="L791" s="73">
        <v>0.45</v>
      </c>
      <c r="M791" s="1">
        <v>1</v>
      </c>
      <c r="N791" s="1" t="s">
        <v>1199</v>
      </c>
      <c r="O791" s="1" t="s">
        <v>1692</v>
      </c>
      <c r="P791" s="1">
        <v>50202010</v>
      </c>
      <c r="Q791" s="73">
        <v>1820723488</v>
      </c>
      <c r="R791" s="74">
        <v>22.89</v>
      </c>
      <c r="S791" s="1" t="s">
        <v>1456</v>
      </c>
      <c r="T791" s="75">
        <v>0.92136177270005104</v>
      </c>
      <c r="U791" s="76">
        <v>20355047109.437099</v>
      </c>
      <c r="V791" s="77">
        <v>20355047109.437099</v>
      </c>
      <c r="W791" s="77">
        <v>45233438020.971298</v>
      </c>
      <c r="X791" s="76">
        <v>3.5608525818299999E-2</v>
      </c>
      <c r="Y791" s="71">
        <v>1</v>
      </c>
      <c r="Z791" s="71">
        <v>0</v>
      </c>
      <c r="AA791" s="71">
        <v>0</v>
      </c>
      <c r="AB791" s="71">
        <v>0</v>
      </c>
      <c r="AC791" s="73">
        <v>0</v>
      </c>
      <c r="AD791" s="73">
        <v>1</v>
      </c>
      <c r="AE791" s="1" t="s">
        <v>1485</v>
      </c>
      <c r="AF791" s="1" t="s">
        <v>1450</v>
      </c>
      <c r="AG791" s="1" t="s">
        <v>1451</v>
      </c>
    </row>
    <row r="792" spans="1:33">
      <c r="A792" s="70">
        <v>45169</v>
      </c>
      <c r="B792" s="70">
        <v>45169</v>
      </c>
      <c r="C792" s="71">
        <v>990100</v>
      </c>
      <c r="D792" s="1" t="s">
        <v>5521</v>
      </c>
      <c r="E792" s="71">
        <v>2388401</v>
      </c>
      <c r="G792" s="1" t="s">
        <v>5522</v>
      </c>
      <c r="H792" s="72">
        <v>4538002</v>
      </c>
      <c r="I792" s="1" t="s">
        <v>5523</v>
      </c>
      <c r="J792" s="73">
        <v>0.5</v>
      </c>
      <c r="K792" s="73">
        <v>0.5</v>
      </c>
      <c r="L792" s="73">
        <v>0.5</v>
      </c>
      <c r="M792" s="1">
        <v>1</v>
      </c>
      <c r="N792" s="1" t="s">
        <v>1322</v>
      </c>
      <c r="O792" s="1" t="s">
        <v>1484</v>
      </c>
      <c r="P792" s="1">
        <v>40201030</v>
      </c>
      <c r="Q792" s="73">
        <v>152000000</v>
      </c>
      <c r="R792" s="74">
        <v>445.8</v>
      </c>
      <c r="S792" s="1" t="s">
        <v>1613</v>
      </c>
      <c r="T792" s="75">
        <v>10.9499</v>
      </c>
      <c r="U792" s="76">
        <v>3094165243.5182099</v>
      </c>
      <c r="V792" s="77">
        <v>3094165243.5182099</v>
      </c>
      <c r="W792" s="77">
        <v>10096749742.0068</v>
      </c>
      <c r="X792" s="76">
        <v>5.4128424448E-3</v>
      </c>
      <c r="Y792" s="71">
        <v>0</v>
      </c>
      <c r="Z792" s="71">
        <v>1</v>
      </c>
      <c r="AA792" s="71">
        <v>0</v>
      </c>
      <c r="AB792" s="71">
        <v>0</v>
      </c>
      <c r="AC792" s="73">
        <v>1</v>
      </c>
      <c r="AD792" s="73">
        <v>0</v>
      </c>
      <c r="AE792" s="1" t="s">
        <v>1614</v>
      </c>
      <c r="AF792" s="1" t="s">
        <v>1450</v>
      </c>
      <c r="AG792" s="1" t="s">
        <v>1619</v>
      </c>
    </row>
    <row r="793" spans="1:33">
      <c r="A793" s="70">
        <v>45169</v>
      </c>
      <c r="B793" s="70">
        <v>45169</v>
      </c>
      <c r="C793" s="71">
        <v>990100</v>
      </c>
      <c r="D793" s="1" t="s">
        <v>5551</v>
      </c>
      <c r="E793" s="71">
        <v>2395001</v>
      </c>
      <c r="G793" s="1" t="s">
        <v>5552</v>
      </c>
      <c r="H793" s="72">
        <v>53673</v>
      </c>
      <c r="I793" s="1" t="s">
        <v>5553</v>
      </c>
      <c r="J793" s="73">
        <v>1</v>
      </c>
      <c r="K793" s="73">
        <v>1</v>
      </c>
      <c r="L793" s="73">
        <v>1</v>
      </c>
      <c r="M793" s="1">
        <v>1</v>
      </c>
      <c r="N793" s="1" t="s">
        <v>1369</v>
      </c>
      <c r="O793" s="1" t="s">
        <v>1467</v>
      </c>
      <c r="P793" s="1">
        <v>20107010</v>
      </c>
      <c r="Q793" s="73">
        <v>438547334</v>
      </c>
      <c r="R793" s="74">
        <v>55.24</v>
      </c>
      <c r="S793" s="1" t="s">
        <v>1669</v>
      </c>
      <c r="T793" s="75">
        <v>0.78917255257862096</v>
      </c>
      <c r="U793" s="76">
        <v>30697158246.322201</v>
      </c>
      <c r="V793" s="77">
        <v>30697158246.322201</v>
      </c>
      <c r="W793" s="77">
        <v>30697158246.322201</v>
      </c>
      <c r="X793" s="76">
        <v>5.3700713444000001E-2</v>
      </c>
      <c r="Y793" s="71">
        <v>1</v>
      </c>
      <c r="Z793" s="71">
        <v>0</v>
      </c>
      <c r="AA793" s="71">
        <v>0</v>
      </c>
      <c r="AB793" s="71">
        <v>0</v>
      </c>
      <c r="AC793" s="73">
        <v>0</v>
      </c>
      <c r="AD793" s="73">
        <v>1</v>
      </c>
      <c r="AE793" s="1" t="s">
        <v>1670</v>
      </c>
      <c r="AF793" s="1" t="s">
        <v>1450</v>
      </c>
      <c r="AG793" s="1" t="s">
        <v>1451</v>
      </c>
    </row>
    <row r="794" spans="1:33">
      <c r="A794" s="70">
        <v>45169</v>
      </c>
      <c r="B794" s="70">
        <v>45169</v>
      </c>
      <c r="C794" s="71">
        <v>990100</v>
      </c>
      <c r="D794" s="1" t="s">
        <v>5557</v>
      </c>
      <c r="E794" s="71">
        <v>2399401</v>
      </c>
      <c r="G794" s="1" t="s">
        <v>5558</v>
      </c>
      <c r="H794" s="72" t="s">
        <v>5559</v>
      </c>
      <c r="I794" s="1" t="s">
        <v>5560</v>
      </c>
      <c r="J794" s="73">
        <v>0.95</v>
      </c>
      <c r="K794" s="73">
        <v>0.95</v>
      </c>
      <c r="L794" s="73">
        <v>0.95</v>
      </c>
      <c r="M794" s="1">
        <v>1</v>
      </c>
      <c r="N794" s="1" t="s">
        <v>1324</v>
      </c>
      <c r="O794" s="1" t="s">
        <v>1467</v>
      </c>
      <c r="P794" s="1">
        <v>20102010</v>
      </c>
      <c r="Q794" s="73">
        <v>35874333</v>
      </c>
      <c r="R794" s="74">
        <v>458.6</v>
      </c>
      <c r="S794" s="1" t="s">
        <v>1468</v>
      </c>
      <c r="T794" s="75">
        <v>0.88324999999999998</v>
      </c>
      <c r="U794" s="76">
        <v>17695296527.7215</v>
      </c>
      <c r="V794" s="77">
        <v>17695296527.7215</v>
      </c>
      <c r="W794" s="77">
        <v>18626627923.9174</v>
      </c>
      <c r="X794" s="76">
        <v>3.09556357145E-2</v>
      </c>
      <c r="Y794" s="71">
        <v>0</v>
      </c>
      <c r="Z794" s="71">
        <v>1</v>
      </c>
      <c r="AA794" s="71">
        <v>0</v>
      </c>
      <c r="AB794" s="71">
        <v>0</v>
      </c>
      <c r="AC794" s="73">
        <v>0.35</v>
      </c>
      <c r="AD794" s="73">
        <v>0.65</v>
      </c>
      <c r="AE794" s="1" t="s">
        <v>1469</v>
      </c>
      <c r="AF794" s="1" t="s">
        <v>1470</v>
      </c>
      <c r="AG794" s="1" t="s">
        <v>1451</v>
      </c>
    </row>
    <row r="795" spans="1:33">
      <c r="A795" s="70">
        <v>45169</v>
      </c>
      <c r="B795" s="70">
        <v>45169</v>
      </c>
      <c r="C795" s="71">
        <v>990100</v>
      </c>
      <c r="D795" s="1" t="s">
        <v>5561</v>
      </c>
      <c r="E795" s="71">
        <v>2403701</v>
      </c>
      <c r="G795" s="1" t="s">
        <v>5562</v>
      </c>
      <c r="H795" s="72">
        <v>5932409</v>
      </c>
      <c r="I795" s="1" t="s">
        <v>5563</v>
      </c>
      <c r="J795" s="73">
        <v>0.65</v>
      </c>
      <c r="K795" s="73">
        <v>0.65</v>
      </c>
      <c r="L795" s="73">
        <v>0.65</v>
      </c>
      <c r="M795" s="1">
        <v>1</v>
      </c>
      <c r="N795" s="1" t="s">
        <v>1058</v>
      </c>
      <c r="O795" s="1" t="s">
        <v>1474</v>
      </c>
      <c r="P795" s="1">
        <v>45102010</v>
      </c>
      <c r="Q795" s="73">
        <v>126000000</v>
      </c>
      <c r="R795" s="74">
        <v>44.94</v>
      </c>
      <c r="S795" s="1" t="s">
        <v>1456</v>
      </c>
      <c r="T795" s="75">
        <v>0.92136177270005104</v>
      </c>
      <c r="U795" s="76">
        <v>3994724015.0999999</v>
      </c>
      <c r="V795" s="77">
        <v>3994724015.0999999</v>
      </c>
      <c r="W795" s="77">
        <v>6145729254</v>
      </c>
      <c r="X795" s="76">
        <v>6.9882536977E-3</v>
      </c>
      <c r="Y795" s="71">
        <v>0</v>
      </c>
      <c r="Z795" s="71">
        <v>1</v>
      </c>
      <c r="AA795" s="71">
        <v>0</v>
      </c>
      <c r="AB795" s="71">
        <v>0</v>
      </c>
      <c r="AC795" s="73">
        <v>0</v>
      </c>
      <c r="AD795" s="73">
        <v>1</v>
      </c>
      <c r="AE795" s="1" t="s">
        <v>1523</v>
      </c>
      <c r="AF795" s="1" t="s">
        <v>1524</v>
      </c>
      <c r="AG795" s="1" t="s">
        <v>1451</v>
      </c>
    </row>
    <row r="796" spans="1:33">
      <c r="A796" s="70">
        <v>45169</v>
      </c>
      <c r="B796" s="70">
        <v>45169</v>
      </c>
      <c r="C796" s="71">
        <v>990100</v>
      </c>
      <c r="D796" s="1" t="s">
        <v>5564</v>
      </c>
      <c r="E796" s="71">
        <v>2410201</v>
      </c>
      <c r="G796" s="1" t="s">
        <v>5565</v>
      </c>
      <c r="H796" s="72">
        <v>7156036</v>
      </c>
      <c r="I796" s="1" t="s">
        <v>5566</v>
      </c>
      <c r="J796" s="73">
        <v>0.85</v>
      </c>
      <c r="K796" s="73">
        <v>0.85</v>
      </c>
      <c r="L796" s="73">
        <v>0.85</v>
      </c>
      <c r="M796" s="1">
        <v>1</v>
      </c>
      <c r="N796" s="1" t="s">
        <v>1324</v>
      </c>
      <c r="O796" s="1" t="s">
        <v>1447</v>
      </c>
      <c r="P796" s="1">
        <v>35101010</v>
      </c>
      <c r="Q796" s="73">
        <v>61159719</v>
      </c>
      <c r="R796" s="74">
        <v>233.7</v>
      </c>
      <c r="S796" s="1" t="s">
        <v>1468</v>
      </c>
      <c r="T796" s="75">
        <v>0.88324999999999998</v>
      </c>
      <c r="U796" s="76">
        <v>13754964484.2966</v>
      </c>
      <c r="V796" s="77">
        <v>13754964484.2966</v>
      </c>
      <c r="W796" s="77">
        <v>16182311157.996</v>
      </c>
      <c r="X796" s="76">
        <v>2.4062533745899999E-2</v>
      </c>
      <c r="Y796" s="71">
        <v>1</v>
      </c>
      <c r="Z796" s="71">
        <v>0</v>
      </c>
      <c r="AA796" s="71">
        <v>0</v>
      </c>
      <c r="AB796" s="71">
        <v>0</v>
      </c>
      <c r="AC796" s="73">
        <v>0</v>
      </c>
      <c r="AD796" s="73">
        <v>1</v>
      </c>
      <c r="AE796" s="1" t="s">
        <v>1469</v>
      </c>
      <c r="AF796" s="1" t="s">
        <v>1470</v>
      </c>
      <c r="AG796" s="1" t="s">
        <v>1451</v>
      </c>
    </row>
    <row r="797" spans="1:33">
      <c r="A797" s="70">
        <v>45169</v>
      </c>
      <c r="B797" s="70">
        <v>45169</v>
      </c>
      <c r="C797" s="71">
        <v>990100</v>
      </c>
      <c r="D797" s="1" t="s">
        <v>5567</v>
      </c>
      <c r="E797" s="71">
        <v>2410501</v>
      </c>
      <c r="G797" s="1" t="s">
        <v>5568</v>
      </c>
      <c r="H797" s="72" t="s">
        <v>5569</v>
      </c>
      <c r="I797" s="1" t="s">
        <v>5570</v>
      </c>
      <c r="J797" s="73">
        <v>1</v>
      </c>
      <c r="K797" s="73">
        <v>1</v>
      </c>
      <c r="L797" s="73">
        <v>1</v>
      </c>
      <c r="M797" s="1">
        <v>1</v>
      </c>
      <c r="N797" s="1" t="s">
        <v>1058</v>
      </c>
      <c r="O797" s="1" t="s">
        <v>1447</v>
      </c>
      <c r="P797" s="1">
        <v>35203010</v>
      </c>
      <c r="Q797" s="73">
        <v>227716433</v>
      </c>
      <c r="R797" s="74">
        <v>42.19</v>
      </c>
      <c r="S797" s="1" t="s">
        <v>1456</v>
      </c>
      <c r="T797" s="75">
        <v>0.92136177270005104</v>
      </c>
      <c r="U797" s="76">
        <v>10427344169.180799</v>
      </c>
      <c r="V797" s="77">
        <v>10427344169.180799</v>
      </c>
      <c r="W797" s="77">
        <v>10427344169.180799</v>
      </c>
      <c r="X797" s="76">
        <v>1.8241291806800002E-2</v>
      </c>
      <c r="Y797" s="71">
        <v>0</v>
      </c>
      <c r="Z797" s="71">
        <v>1</v>
      </c>
      <c r="AA797" s="71">
        <v>0</v>
      </c>
      <c r="AB797" s="71">
        <v>0</v>
      </c>
      <c r="AC797" s="73">
        <v>0</v>
      </c>
      <c r="AD797" s="73">
        <v>1</v>
      </c>
      <c r="AE797" s="1" t="s">
        <v>1523</v>
      </c>
      <c r="AF797" s="1" t="s">
        <v>1524</v>
      </c>
      <c r="AG797" s="1" t="s">
        <v>1451</v>
      </c>
    </row>
    <row r="798" spans="1:33">
      <c r="A798" s="70">
        <v>45169</v>
      </c>
      <c r="B798" s="70">
        <v>45169</v>
      </c>
      <c r="C798" s="71">
        <v>990100</v>
      </c>
      <c r="D798" s="1" t="s">
        <v>5571</v>
      </c>
      <c r="E798" s="71">
        <v>2411401</v>
      </c>
      <c r="G798" s="1" t="s">
        <v>5572</v>
      </c>
      <c r="H798" s="72" t="s">
        <v>5573</v>
      </c>
      <c r="I798" s="1" t="s">
        <v>5574</v>
      </c>
      <c r="J798" s="73">
        <v>0.9</v>
      </c>
      <c r="K798" s="73">
        <v>0.9</v>
      </c>
      <c r="L798" s="73">
        <v>0.9</v>
      </c>
      <c r="M798" s="1">
        <v>1</v>
      </c>
      <c r="N798" s="1" t="s">
        <v>1009</v>
      </c>
      <c r="O798" s="1" t="s">
        <v>1462</v>
      </c>
      <c r="P798" s="1">
        <v>15101050</v>
      </c>
      <c r="Q798" s="73">
        <v>227256400</v>
      </c>
      <c r="R798" s="74">
        <v>298.5</v>
      </c>
      <c r="S798" s="1" t="s">
        <v>1787</v>
      </c>
      <c r="T798" s="75">
        <v>6.8669500000000001</v>
      </c>
      <c r="U798" s="76">
        <v>8890764001.4853706</v>
      </c>
      <c r="V798" s="77">
        <v>8890764001.4853706</v>
      </c>
      <c r="W798" s="77">
        <v>12214811524.7672</v>
      </c>
      <c r="X798" s="76">
        <v>1.5553243271299999E-2</v>
      </c>
      <c r="Y798" s="71">
        <v>0</v>
      </c>
      <c r="Z798" s="71">
        <v>1</v>
      </c>
      <c r="AA798" s="71">
        <v>0</v>
      </c>
      <c r="AB798" s="71">
        <v>0</v>
      </c>
      <c r="AC798" s="73">
        <v>0</v>
      </c>
      <c r="AD798" s="73">
        <v>1</v>
      </c>
      <c r="AE798" s="1" t="s">
        <v>1788</v>
      </c>
      <c r="AF798" s="1" t="s">
        <v>1450</v>
      </c>
      <c r="AG798" s="1" t="s">
        <v>1619</v>
      </c>
    </row>
    <row r="799" spans="1:33">
      <c r="A799" s="70">
        <v>45169</v>
      </c>
      <c r="B799" s="70">
        <v>45169</v>
      </c>
      <c r="C799" s="71">
        <v>990100</v>
      </c>
      <c r="D799" s="1" t="s">
        <v>5575</v>
      </c>
      <c r="E799" s="71">
        <v>2411501</v>
      </c>
      <c r="G799" s="1" t="s">
        <v>5576</v>
      </c>
      <c r="H799" s="72" t="s">
        <v>5577</v>
      </c>
      <c r="I799" s="1" t="s">
        <v>5578</v>
      </c>
      <c r="J799" s="73">
        <v>0.5</v>
      </c>
      <c r="K799" s="73">
        <v>0.5</v>
      </c>
      <c r="L799" s="73">
        <v>0.5</v>
      </c>
      <c r="M799" s="1">
        <v>1</v>
      </c>
      <c r="N799" s="1" t="s">
        <v>1293</v>
      </c>
      <c r="O799" s="1" t="s">
        <v>1564</v>
      </c>
      <c r="P799" s="1">
        <v>60201020</v>
      </c>
      <c r="Q799" s="73">
        <v>5203195792</v>
      </c>
      <c r="R799" s="74">
        <v>3.24</v>
      </c>
      <c r="S799" s="1" t="s">
        <v>1834</v>
      </c>
      <c r="T799" s="75">
        <v>1.3505</v>
      </c>
      <c r="U799" s="76">
        <v>6241523275.1129198</v>
      </c>
      <c r="V799" s="77">
        <v>6241523275.1129198</v>
      </c>
      <c r="W799" s="77">
        <v>12483046550.2258</v>
      </c>
      <c r="X799" s="76">
        <v>1.09187388019E-2</v>
      </c>
      <c r="Y799" s="71">
        <v>0</v>
      </c>
      <c r="Z799" s="71">
        <v>1</v>
      </c>
      <c r="AA799" s="71">
        <v>0</v>
      </c>
      <c r="AB799" s="71">
        <v>0</v>
      </c>
      <c r="AC799" s="73">
        <v>0</v>
      </c>
      <c r="AD799" s="73">
        <v>1</v>
      </c>
      <c r="AE799" s="1" t="s">
        <v>1835</v>
      </c>
      <c r="AF799" s="1" t="s">
        <v>1450</v>
      </c>
      <c r="AG799" s="1" t="s">
        <v>1451</v>
      </c>
    </row>
    <row r="800" spans="1:33">
      <c r="A800" s="70">
        <v>45169</v>
      </c>
      <c r="B800" s="70">
        <v>45169</v>
      </c>
      <c r="C800" s="71">
        <v>990100</v>
      </c>
      <c r="D800" s="1" t="s">
        <v>5579</v>
      </c>
      <c r="E800" s="71">
        <v>2411701</v>
      </c>
      <c r="G800" s="1" t="s">
        <v>5580</v>
      </c>
      <c r="H800" s="72">
        <v>4617859</v>
      </c>
      <c r="I800" s="1" t="s">
        <v>5581</v>
      </c>
      <c r="J800" s="73">
        <v>0.8</v>
      </c>
      <c r="K800" s="73">
        <v>0.8</v>
      </c>
      <c r="L800" s="73">
        <v>0.8</v>
      </c>
      <c r="M800" s="1">
        <v>1</v>
      </c>
      <c r="N800" s="1" t="s">
        <v>1058</v>
      </c>
      <c r="O800" s="1" t="s">
        <v>1467</v>
      </c>
      <c r="P800" s="1">
        <v>20301010</v>
      </c>
      <c r="Q800" s="73">
        <v>1258059409</v>
      </c>
      <c r="R800" s="74">
        <v>43.085000000000001</v>
      </c>
      <c r="S800" s="1" t="s">
        <v>1456</v>
      </c>
      <c r="T800" s="75">
        <v>0.92136177270005104</v>
      </c>
      <c r="U800" s="76">
        <v>47063805981.810303</v>
      </c>
      <c r="V800" s="77">
        <v>47063805981.810303</v>
      </c>
      <c r="W800" s="77">
        <v>58829757477.262901</v>
      </c>
      <c r="X800" s="76">
        <v>8.2332049707499994E-2</v>
      </c>
      <c r="Y800" s="71">
        <v>1</v>
      </c>
      <c r="Z800" s="71">
        <v>0</v>
      </c>
      <c r="AA800" s="71">
        <v>0</v>
      </c>
      <c r="AB800" s="71">
        <v>0</v>
      </c>
      <c r="AC800" s="73">
        <v>1</v>
      </c>
      <c r="AD800" s="73">
        <v>0</v>
      </c>
      <c r="AE800" s="1" t="s">
        <v>1523</v>
      </c>
      <c r="AF800" s="1" t="s">
        <v>1524</v>
      </c>
      <c r="AG800" s="1" t="s">
        <v>1451</v>
      </c>
    </row>
    <row r="801" spans="1:33">
      <c r="A801" s="70">
        <v>45169</v>
      </c>
      <c r="B801" s="70">
        <v>45169</v>
      </c>
      <c r="C801" s="71">
        <v>990100</v>
      </c>
      <c r="D801" s="1" t="s">
        <v>5582</v>
      </c>
      <c r="E801" s="71">
        <v>2411901</v>
      </c>
      <c r="G801" s="1" t="s">
        <v>5583</v>
      </c>
      <c r="H801" s="72" t="s">
        <v>5584</v>
      </c>
      <c r="I801" s="1" t="s">
        <v>5585</v>
      </c>
      <c r="J801" s="73">
        <v>0.5</v>
      </c>
      <c r="K801" s="73">
        <v>0.5</v>
      </c>
      <c r="L801" s="73">
        <v>0.5</v>
      </c>
      <c r="M801" s="1">
        <v>1</v>
      </c>
      <c r="N801" s="1" t="s">
        <v>925</v>
      </c>
      <c r="O801" s="1" t="s">
        <v>1499</v>
      </c>
      <c r="P801" s="1">
        <v>30201010</v>
      </c>
      <c r="Q801" s="73">
        <v>1737195715</v>
      </c>
      <c r="R801" s="74">
        <v>52.5</v>
      </c>
      <c r="S801" s="1" t="s">
        <v>1456</v>
      </c>
      <c r="T801" s="75">
        <v>0.92136177270005104</v>
      </c>
      <c r="U801" s="76">
        <v>49493465943.475304</v>
      </c>
      <c r="V801" s="77">
        <v>49493465943.475304</v>
      </c>
      <c r="W801" s="77">
        <v>117562697136.951</v>
      </c>
      <c r="X801" s="76">
        <v>8.6582425990599995E-2</v>
      </c>
      <c r="Y801" s="71">
        <v>1</v>
      </c>
      <c r="Z801" s="71">
        <v>0</v>
      </c>
      <c r="AA801" s="71">
        <v>0</v>
      </c>
      <c r="AB801" s="71">
        <v>0</v>
      </c>
      <c r="AC801" s="73">
        <v>0</v>
      </c>
      <c r="AD801" s="73">
        <v>1</v>
      </c>
      <c r="AE801" s="1" t="s">
        <v>1463</v>
      </c>
      <c r="AF801" s="1" t="s">
        <v>1450</v>
      </c>
      <c r="AG801" s="1" t="s">
        <v>1451</v>
      </c>
    </row>
    <row r="802" spans="1:33">
      <c r="A802" s="70">
        <v>45169</v>
      </c>
      <c r="B802" s="70">
        <v>45169</v>
      </c>
      <c r="C802" s="71">
        <v>990100</v>
      </c>
      <c r="D802" s="1" t="s">
        <v>5586</v>
      </c>
      <c r="E802" s="71">
        <v>2412001</v>
      </c>
      <c r="G802" s="1" t="s">
        <v>5587</v>
      </c>
      <c r="H802" s="72">
        <v>4732495</v>
      </c>
      <c r="I802" s="1" t="s">
        <v>5588</v>
      </c>
      <c r="J802" s="73">
        <v>0.5</v>
      </c>
      <c r="K802" s="73">
        <v>0.5</v>
      </c>
      <c r="L802" s="73">
        <v>0.5</v>
      </c>
      <c r="M802" s="1">
        <v>1</v>
      </c>
      <c r="N802" s="1" t="s">
        <v>1220</v>
      </c>
      <c r="O802" s="1" t="s">
        <v>1692</v>
      </c>
      <c r="P802" s="1">
        <v>50101020</v>
      </c>
      <c r="Q802" s="73">
        <v>1399458033</v>
      </c>
      <c r="R802" s="74">
        <v>113.9</v>
      </c>
      <c r="S802" s="1" t="s">
        <v>2554</v>
      </c>
      <c r="T802" s="75">
        <v>10.63715</v>
      </c>
      <c r="U802" s="76">
        <v>7492527131.7364101</v>
      </c>
      <c r="V802" s="77">
        <v>7492527131.7364101</v>
      </c>
      <c r="W802" s="77">
        <v>14985054263.472799</v>
      </c>
      <c r="X802" s="76">
        <v>1.31072084668E-2</v>
      </c>
      <c r="Y802" s="71">
        <v>1</v>
      </c>
      <c r="Z802" s="71">
        <v>0</v>
      </c>
      <c r="AA802" s="71">
        <v>0</v>
      </c>
      <c r="AB802" s="71">
        <v>0</v>
      </c>
      <c r="AC802" s="73">
        <v>1</v>
      </c>
      <c r="AD802" s="73">
        <v>0</v>
      </c>
      <c r="AE802" s="1" t="s">
        <v>2555</v>
      </c>
      <c r="AF802" s="1" t="s">
        <v>1450</v>
      </c>
      <c r="AG802" s="1" t="s">
        <v>1451</v>
      </c>
    </row>
    <row r="803" spans="1:33">
      <c r="A803" s="70">
        <v>45169</v>
      </c>
      <c r="B803" s="70">
        <v>45169</v>
      </c>
      <c r="C803" s="71">
        <v>990100</v>
      </c>
      <c r="D803" s="1" t="s">
        <v>5592</v>
      </c>
      <c r="E803" s="71">
        <v>2412601</v>
      </c>
      <c r="G803" s="1" t="s">
        <v>5593</v>
      </c>
      <c r="H803" s="72" t="s">
        <v>5594</v>
      </c>
      <c r="I803" s="1" t="s">
        <v>5595</v>
      </c>
      <c r="J803" s="73">
        <v>1</v>
      </c>
      <c r="K803" s="73">
        <v>1</v>
      </c>
      <c r="L803" s="73">
        <v>1</v>
      </c>
      <c r="M803" s="1">
        <v>1</v>
      </c>
      <c r="N803" s="1" t="s">
        <v>1369</v>
      </c>
      <c r="O803" s="1" t="s">
        <v>1447</v>
      </c>
      <c r="P803" s="1">
        <v>35202010</v>
      </c>
      <c r="Q803" s="73">
        <v>4094947467</v>
      </c>
      <c r="R803" s="74">
        <v>13.888</v>
      </c>
      <c r="S803" s="1" t="s">
        <v>1669</v>
      </c>
      <c r="T803" s="75">
        <v>0.78917255257862096</v>
      </c>
      <c r="U803" s="76">
        <v>72063619338.852097</v>
      </c>
      <c r="V803" s="77">
        <v>72063619338.852097</v>
      </c>
      <c r="W803" s="77">
        <v>72063619338.852097</v>
      </c>
      <c r="X803" s="76">
        <v>0.1260659941485</v>
      </c>
      <c r="Y803" s="71">
        <v>1</v>
      </c>
      <c r="Z803" s="71">
        <v>0</v>
      </c>
      <c r="AA803" s="71">
        <v>0</v>
      </c>
      <c r="AB803" s="71">
        <v>0</v>
      </c>
      <c r="AC803" s="73">
        <v>1</v>
      </c>
      <c r="AD803" s="73">
        <v>0</v>
      </c>
      <c r="AE803" s="1" t="s">
        <v>1670</v>
      </c>
      <c r="AF803" s="1" t="s">
        <v>1450</v>
      </c>
      <c r="AG803" s="1" t="s">
        <v>1451</v>
      </c>
    </row>
    <row r="804" spans="1:33">
      <c r="A804" s="70">
        <v>45169</v>
      </c>
      <c r="B804" s="70">
        <v>45169</v>
      </c>
      <c r="C804" s="71">
        <v>990100</v>
      </c>
      <c r="D804" s="1" t="s">
        <v>5607</v>
      </c>
      <c r="E804" s="71">
        <v>2413901</v>
      </c>
      <c r="G804" s="1" t="s">
        <v>5608</v>
      </c>
      <c r="H804" s="72">
        <v>6267359</v>
      </c>
      <c r="I804" s="1" t="s">
        <v>5609</v>
      </c>
      <c r="J804" s="73">
        <v>0.95</v>
      </c>
      <c r="K804" s="73">
        <v>0.95</v>
      </c>
      <c r="L804" s="73">
        <v>0.95</v>
      </c>
      <c r="M804" s="1">
        <v>1</v>
      </c>
      <c r="N804" s="1" t="s">
        <v>1091</v>
      </c>
      <c r="O804" s="1" t="s">
        <v>1484</v>
      </c>
      <c r="P804" s="1">
        <v>40203040</v>
      </c>
      <c r="Q804" s="73">
        <v>1267836895</v>
      </c>
      <c r="R804" s="74">
        <v>304</v>
      </c>
      <c r="S804" s="1" t="s">
        <v>1565</v>
      </c>
      <c r="T804" s="75">
        <v>7.8417500000000002</v>
      </c>
      <c r="U804" s="76">
        <v>46692548892.275299</v>
      </c>
      <c r="V804" s="77">
        <v>46692548892.275299</v>
      </c>
      <c r="W804" s="77">
        <v>49150051465.553001</v>
      </c>
      <c r="X804" s="76">
        <v>8.1682583381699994E-2</v>
      </c>
      <c r="Y804" s="71">
        <v>1</v>
      </c>
      <c r="Z804" s="71">
        <v>0</v>
      </c>
      <c r="AA804" s="71">
        <v>0</v>
      </c>
      <c r="AB804" s="71">
        <v>0</v>
      </c>
      <c r="AC804" s="73">
        <v>0</v>
      </c>
      <c r="AD804" s="73">
        <v>1</v>
      </c>
      <c r="AE804" s="1" t="s">
        <v>1566</v>
      </c>
      <c r="AF804" s="1" t="s">
        <v>1450</v>
      </c>
      <c r="AG804" s="1" t="s">
        <v>1451</v>
      </c>
    </row>
    <row r="805" spans="1:33">
      <c r="A805" s="70">
        <v>45169</v>
      </c>
      <c r="B805" s="70">
        <v>45169</v>
      </c>
      <c r="C805" s="71">
        <v>990100</v>
      </c>
      <c r="D805" s="1" t="s">
        <v>5614</v>
      </c>
      <c r="E805" s="71">
        <v>2414601</v>
      </c>
      <c r="F805" s="1">
        <v>552953101</v>
      </c>
      <c r="G805" s="1" t="s">
        <v>5615</v>
      </c>
      <c r="H805" s="72">
        <v>2547419</v>
      </c>
      <c r="I805" s="1" t="s">
        <v>5616</v>
      </c>
      <c r="J805" s="73">
        <v>0.8</v>
      </c>
      <c r="K805" s="73">
        <v>0.8</v>
      </c>
      <c r="L805" s="73">
        <v>0.8</v>
      </c>
      <c r="M805" s="1">
        <v>1</v>
      </c>
      <c r="N805" s="1" t="s">
        <v>1375</v>
      </c>
      <c r="O805" s="1" t="s">
        <v>1455</v>
      </c>
      <c r="P805" s="1">
        <v>25301010</v>
      </c>
      <c r="Q805" s="73">
        <v>372891936</v>
      </c>
      <c r="R805" s="74">
        <v>43.98</v>
      </c>
      <c r="S805" s="1" t="s">
        <v>1448</v>
      </c>
      <c r="T805" s="75">
        <v>1</v>
      </c>
      <c r="U805" s="76">
        <v>13119829876.224001</v>
      </c>
      <c r="V805" s="77">
        <v>13119829876.224001</v>
      </c>
      <c r="W805" s="77">
        <v>16399787345.280001</v>
      </c>
      <c r="X805" s="76">
        <v>2.29514477843E-2</v>
      </c>
      <c r="Y805" s="71">
        <v>0</v>
      </c>
      <c r="Z805" s="71">
        <v>1</v>
      </c>
      <c r="AA805" s="71">
        <v>0</v>
      </c>
      <c r="AB805" s="71">
        <v>0</v>
      </c>
      <c r="AC805" s="73">
        <v>0.35</v>
      </c>
      <c r="AD805" s="73">
        <v>0.65</v>
      </c>
      <c r="AE805" s="1" t="s">
        <v>1449</v>
      </c>
      <c r="AF805" s="1" t="s">
        <v>1450</v>
      </c>
      <c r="AG805" s="1" t="s">
        <v>1451</v>
      </c>
    </row>
    <row r="806" spans="1:33">
      <c r="A806" s="70">
        <v>45169</v>
      </c>
      <c r="B806" s="70">
        <v>45169</v>
      </c>
      <c r="C806" s="71">
        <v>990100</v>
      </c>
      <c r="D806" s="1" t="s">
        <v>5617</v>
      </c>
      <c r="E806" s="71">
        <v>2414701</v>
      </c>
      <c r="F806" s="1" t="s">
        <v>5618</v>
      </c>
      <c r="G806" s="1" t="s">
        <v>5619</v>
      </c>
      <c r="H806" s="72">
        <v>2754907</v>
      </c>
      <c r="I806" s="1" t="s">
        <v>5620</v>
      </c>
      <c r="J806" s="73">
        <v>0.9</v>
      </c>
      <c r="K806" s="73">
        <v>0.9</v>
      </c>
      <c r="L806" s="73">
        <v>0.9</v>
      </c>
      <c r="M806" s="1">
        <v>1</v>
      </c>
      <c r="N806" s="1" t="s">
        <v>1375</v>
      </c>
      <c r="O806" s="1" t="s">
        <v>1455</v>
      </c>
      <c r="P806" s="1">
        <v>25301020</v>
      </c>
      <c r="Q806" s="73">
        <v>255350697</v>
      </c>
      <c r="R806" s="74">
        <v>98.94</v>
      </c>
      <c r="S806" s="1" t="s">
        <v>1448</v>
      </c>
      <c r="T806" s="75">
        <v>1</v>
      </c>
      <c r="U806" s="76">
        <v>22737958165.062</v>
      </c>
      <c r="V806" s="77">
        <v>22737958165.062</v>
      </c>
      <c r="W806" s="77">
        <v>25264397961.18</v>
      </c>
      <c r="X806" s="76">
        <v>3.9777120928499998E-2</v>
      </c>
      <c r="Y806" s="71">
        <v>0</v>
      </c>
      <c r="Z806" s="71">
        <v>1</v>
      </c>
      <c r="AA806" s="71">
        <v>0</v>
      </c>
      <c r="AB806" s="71">
        <v>0</v>
      </c>
      <c r="AC806" s="73">
        <v>1</v>
      </c>
      <c r="AD806" s="73">
        <v>0</v>
      </c>
      <c r="AE806" s="1" t="s">
        <v>1449</v>
      </c>
      <c r="AF806" s="1" t="s">
        <v>1450</v>
      </c>
      <c r="AG806" s="1" t="s">
        <v>1451</v>
      </c>
    </row>
    <row r="807" spans="1:33">
      <c r="A807" s="70">
        <v>45169</v>
      </c>
      <c r="B807" s="70">
        <v>45169</v>
      </c>
      <c r="C807" s="71">
        <v>990100</v>
      </c>
      <c r="D807" s="1" t="s">
        <v>5621</v>
      </c>
      <c r="E807" s="71">
        <v>2414801</v>
      </c>
      <c r="G807" s="1" t="s">
        <v>5622</v>
      </c>
      <c r="H807" s="72">
        <v>7021963</v>
      </c>
      <c r="I807" s="1" t="s">
        <v>5623</v>
      </c>
      <c r="J807" s="73">
        <v>1</v>
      </c>
      <c r="K807" s="73">
        <v>1</v>
      </c>
      <c r="L807" s="73">
        <v>1</v>
      </c>
      <c r="M807" s="1">
        <v>1</v>
      </c>
      <c r="N807" s="1" t="s">
        <v>1058</v>
      </c>
      <c r="O807" s="1" t="s">
        <v>1484</v>
      </c>
      <c r="P807" s="1">
        <v>40203040</v>
      </c>
      <c r="Q807" s="73">
        <v>190000000</v>
      </c>
      <c r="R807" s="74">
        <v>163.85</v>
      </c>
      <c r="S807" s="1" t="s">
        <v>1456</v>
      </c>
      <c r="T807" s="75">
        <v>0.92136177270005104</v>
      </c>
      <c r="U807" s="76">
        <v>33788573525</v>
      </c>
      <c r="V807" s="77">
        <v>33788573525</v>
      </c>
      <c r="W807" s="77">
        <v>33788573525</v>
      </c>
      <c r="X807" s="76">
        <v>5.9108745180500001E-2</v>
      </c>
      <c r="Y807" s="71">
        <v>1</v>
      </c>
      <c r="Z807" s="71">
        <v>0</v>
      </c>
      <c r="AA807" s="71">
        <v>0</v>
      </c>
      <c r="AB807" s="71">
        <v>0</v>
      </c>
      <c r="AC807" s="73">
        <v>0</v>
      </c>
      <c r="AD807" s="73">
        <v>1</v>
      </c>
      <c r="AE807" s="1" t="s">
        <v>1523</v>
      </c>
      <c r="AF807" s="1" t="s">
        <v>1524</v>
      </c>
      <c r="AG807" s="1" t="s">
        <v>1451</v>
      </c>
    </row>
    <row r="808" spans="1:33">
      <c r="A808" s="70">
        <v>45169</v>
      </c>
      <c r="B808" s="70">
        <v>45169</v>
      </c>
      <c r="C808" s="71">
        <v>990100</v>
      </c>
      <c r="D808" s="1" t="s">
        <v>5624</v>
      </c>
      <c r="E808" s="71">
        <v>2416001</v>
      </c>
      <c r="G808" s="1" t="s">
        <v>5625</v>
      </c>
      <c r="H808" s="72">
        <v>6335171</v>
      </c>
      <c r="I808" s="1" t="s">
        <v>5626</v>
      </c>
      <c r="J808" s="73">
        <v>0.9</v>
      </c>
      <c r="K808" s="73">
        <v>0.9</v>
      </c>
      <c r="L808" s="73">
        <v>0.9</v>
      </c>
      <c r="M808" s="1">
        <v>1</v>
      </c>
      <c r="N808" s="1" t="s">
        <v>1115</v>
      </c>
      <c r="O808" s="1" t="s">
        <v>1484</v>
      </c>
      <c r="P808" s="1">
        <v>40101010</v>
      </c>
      <c r="Q808" s="73">
        <v>12687710920</v>
      </c>
      <c r="R808" s="74">
        <v>1163.5</v>
      </c>
      <c r="S808" s="1" t="s">
        <v>1479</v>
      </c>
      <c r="T808" s="75">
        <v>145.58500000000001</v>
      </c>
      <c r="U808" s="76">
        <v>91258965483.2435</v>
      </c>
      <c r="V808" s="77">
        <v>91258965483.2435</v>
      </c>
      <c r="W808" s="77">
        <v>101398850536.937</v>
      </c>
      <c r="X808" s="76">
        <v>0.15964577291779999</v>
      </c>
      <c r="Y808" s="71">
        <v>1</v>
      </c>
      <c r="Z808" s="71">
        <v>0</v>
      </c>
      <c r="AA808" s="71">
        <v>0</v>
      </c>
      <c r="AB808" s="71">
        <v>0</v>
      </c>
      <c r="AC808" s="73">
        <v>1</v>
      </c>
      <c r="AD808" s="73">
        <v>0</v>
      </c>
      <c r="AE808" s="1" t="s">
        <v>1480</v>
      </c>
      <c r="AF808" s="1" t="s">
        <v>1450</v>
      </c>
      <c r="AG808" s="1" t="s">
        <v>1451</v>
      </c>
    </row>
    <row r="809" spans="1:33">
      <c r="A809" s="70">
        <v>45169</v>
      </c>
      <c r="B809" s="70">
        <v>45169</v>
      </c>
      <c r="C809" s="71">
        <v>990100</v>
      </c>
      <c r="D809" s="1" t="s">
        <v>5631</v>
      </c>
      <c r="E809" s="71">
        <v>2416502</v>
      </c>
      <c r="G809" s="1" t="s">
        <v>5632</v>
      </c>
      <c r="H809" s="72" t="s">
        <v>5633</v>
      </c>
      <c r="I809" s="1" t="s">
        <v>5634</v>
      </c>
      <c r="J809" s="73">
        <v>0.85</v>
      </c>
      <c r="K809" s="73">
        <v>0.85</v>
      </c>
      <c r="L809" s="73">
        <v>0.85</v>
      </c>
      <c r="M809" s="1">
        <v>1</v>
      </c>
      <c r="N809" s="1" t="s">
        <v>1009</v>
      </c>
      <c r="O809" s="1" t="s">
        <v>1467</v>
      </c>
      <c r="P809" s="1">
        <v>20301010</v>
      </c>
      <c r="Q809" s="73">
        <v>219000000</v>
      </c>
      <c r="R809" s="74">
        <v>1307.5</v>
      </c>
      <c r="S809" s="1" t="s">
        <v>1787</v>
      </c>
      <c r="T809" s="75">
        <v>6.8669500000000001</v>
      </c>
      <c r="U809" s="76">
        <v>35443846977.187798</v>
      </c>
      <c r="V809" s="77">
        <v>35443846977.187798</v>
      </c>
      <c r="W809" s="77">
        <v>41698643502.573898</v>
      </c>
      <c r="X809" s="76">
        <v>6.2004432286599999E-2</v>
      </c>
      <c r="Y809" s="71">
        <v>1</v>
      </c>
      <c r="Z809" s="71">
        <v>0</v>
      </c>
      <c r="AA809" s="71">
        <v>0</v>
      </c>
      <c r="AB809" s="71">
        <v>0</v>
      </c>
      <c r="AC809" s="73">
        <v>0</v>
      </c>
      <c r="AD809" s="73">
        <v>1</v>
      </c>
      <c r="AE809" s="1" t="s">
        <v>1788</v>
      </c>
      <c r="AF809" s="1" t="s">
        <v>1450</v>
      </c>
      <c r="AG809" s="1" t="s">
        <v>1451</v>
      </c>
    </row>
    <row r="810" spans="1:33">
      <c r="A810" s="70">
        <v>45169</v>
      </c>
      <c r="B810" s="70">
        <v>45169</v>
      </c>
      <c r="C810" s="71">
        <v>990100</v>
      </c>
      <c r="D810" s="1" t="s">
        <v>5635</v>
      </c>
      <c r="E810" s="71">
        <v>2417001</v>
      </c>
      <c r="F810" s="1" t="s">
        <v>5636</v>
      </c>
      <c r="G810" s="1" t="s">
        <v>5637</v>
      </c>
      <c r="H810" s="72" t="s">
        <v>5638</v>
      </c>
      <c r="I810" s="1" t="s">
        <v>5639</v>
      </c>
      <c r="J810" s="73">
        <v>1</v>
      </c>
      <c r="K810" s="73">
        <v>1</v>
      </c>
      <c r="L810" s="73">
        <v>1</v>
      </c>
      <c r="M810" s="1">
        <v>1</v>
      </c>
      <c r="N810" s="1" t="s">
        <v>1375</v>
      </c>
      <c r="O810" s="1" t="s">
        <v>1541</v>
      </c>
      <c r="P810" s="1">
        <v>10102020</v>
      </c>
      <c r="Q810" s="73">
        <v>311046795</v>
      </c>
      <c r="R810" s="74">
        <v>43.84</v>
      </c>
      <c r="S810" s="1" t="s">
        <v>1448</v>
      </c>
      <c r="T810" s="75">
        <v>1</v>
      </c>
      <c r="U810" s="76">
        <v>13636291492.799999</v>
      </c>
      <c r="V810" s="77">
        <v>13636291492.799999</v>
      </c>
      <c r="W810" s="77">
        <v>13636291492.799999</v>
      </c>
      <c r="X810" s="76">
        <v>2.38549306753E-2</v>
      </c>
      <c r="Y810" s="71">
        <v>0</v>
      </c>
      <c r="Z810" s="71">
        <v>1</v>
      </c>
      <c r="AA810" s="71">
        <v>0</v>
      </c>
      <c r="AB810" s="71">
        <v>0</v>
      </c>
      <c r="AC810" s="73">
        <v>0.65</v>
      </c>
      <c r="AD810" s="73">
        <v>0.35</v>
      </c>
      <c r="AE810" s="1" t="s">
        <v>1475</v>
      </c>
      <c r="AF810" s="1" t="s">
        <v>1450</v>
      </c>
      <c r="AG810" s="1" t="s">
        <v>1451</v>
      </c>
    </row>
    <row r="811" spans="1:33">
      <c r="A811" s="70">
        <v>45169</v>
      </c>
      <c r="B811" s="70">
        <v>45169</v>
      </c>
      <c r="C811" s="71">
        <v>990100</v>
      </c>
      <c r="D811" s="1" t="s">
        <v>5640</v>
      </c>
      <c r="E811" s="71">
        <v>2417201</v>
      </c>
      <c r="F811" s="1">
        <v>53484101</v>
      </c>
      <c r="G811" s="1" t="s">
        <v>5641</v>
      </c>
      <c r="H811" s="72">
        <v>2131179</v>
      </c>
      <c r="I811" s="1" t="s">
        <v>5642</v>
      </c>
      <c r="J811" s="73">
        <v>1</v>
      </c>
      <c r="K811" s="73">
        <v>1</v>
      </c>
      <c r="L811" s="73">
        <v>1</v>
      </c>
      <c r="M811" s="1">
        <v>1</v>
      </c>
      <c r="N811" s="1" t="s">
        <v>1375</v>
      </c>
      <c r="O811" s="1" t="s">
        <v>1564</v>
      </c>
      <c r="P811" s="1">
        <v>60106010</v>
      </c>
      <c r="Q811" s="73">
        <v>140009856</v>
      </c>
      <c r="R811" s="74">
        <v>183.82</v>
      </c>
      <c r="S811" s="1" t="s">
        <v>1448</v>
      </c>
      <c r="T811" s="75">
        <v>1</v>
      </c>
      <c r="U811" s="76">
        <v>25736611729.919998</v>
      </c>
      <c r="V811" s="77">
        <v>25736611729.919998</v>
      </c>
      <c r="W811" s="77">
        <v>25736611729.919998</v>
      </c>
      <c r="X811" s="76">
        <v>4.5022878027899997E-2</v>
      </c>
      <c r="Y811" s="71">
        <v>1</v>
      </c>
      <c r="Z811" s="71">
        <v>0</v>
      </c>
      <c r="AA811" s="71">
        <v>0</v>
      </c>
      <c r="AB811" s="71">
        <v>0</v>
      </c>
      <c r="AC811" s="73">
        <v>1</v>
      </c>
      <c r="AD811" s="73">
        <v>0</v>
      </c>
      <c r="AE811" s="1" t="s">
        <v>1449</v>
      </c>
      <c r="AF811" s="1" t="s">
        <v>1450</v>
      </c>
      <c r="AG811" s="1" t="s">
        <v>1451</v>
      </c>
    </row>
    <row r="812" spans="1:33">
      <c r="A812" s="70">
        <v>45169</v>
      </c>
      <c r="B812" s="70">
        <v>45169</v>
      </c>
      <c r="C812" s="71">
        <v>990100</v>
      </c>
      <c r="D812" s="1" t="s">
        <v>5643</v>
      </c>
      <c r="E812" s="71">
        <v>2417701</v>
      </c>
      <c r="F812" s="1">
        <v>172062101</v>
      </c>
      <c r="G812" s="1" t="s">
        <v>5644</v>
      </c>
      <c r="H812" s="72">
        <v>2196888</v>
      </c>
      <c r="I812" s="1" t="s">
        <v>5645</v>
      </c>
      <c r="J812" s="73">
        <v>1</v>
      </c>
      <c r="K812" s="73">
        <v>1</v>
      </c>
      <c r="L812" s="73">
        <v>1</v>
      </c>
      <c r="M812" s="1">
        <v>1</v>
      </c>
      <c r="N812" s="1" t="s">
        <v>1375</v>
      </c>
      <c r="O812" s="1" t="s">
        <v>1484</v>
      </c>
      <c r="P812" s="1">
        <v>40301040</v>
      </c>
      <c r="Q812" s="73">
        <v>157176468</v>
      </c>
      <c r="R812" s="74">
        <v>105.79</v>
      </c>
      <c r="S812" s="1" t="s">
        <v>1448</v>
      </c>
      <c r="T812" s="75">
        <v>1</v>
      </c>
      <c r="U812" s="76">
        <v>16627698549.719999</v>
      </c>
      <c r="V812" s="77">
        <v>16627698549.719999</v>
      </c>
      <c r="W812" s="77">
        <v>16627698549.719999</v>
      </c>
      <c r="X812" s="76">
        <v>2.9088010945099999E-2</v>
      </c>
      <c r="Y812" s="71">
        <v>0</v>
      </c>
      <c r="Z812" s="71">
        <v>1</v>
      </c>
      <c r="AA812" s="71">
        <v>0</v>
      </c>
      <c r="AB812" s="71">
        <v>0</v>
      </c>
      <c r="AC812" s="73">
        <v>1</v>
      </c>
      <c r="AD812" s="73">
        <v>0</v>
      </c>
      <c r="AE812" s="1" t="s">
        <v>1475</v>
      </c>
      <c r="AF812" s="1" t="s">
        <v>1450</v>
      </c>
      <c r="AG812" s="1" t="s">
        <v>1451</v>
      </c>
    </row>
    <row r="813" spans="1:33">
      <c r="A813" s="70">
        <v>45169</v>
      </c>
      <c r="B813" s="70">
        <v>45169</v>
      </c>
      <c r="C813" s="71">
        <v>990100</v>
      </c>
      <c r="D813" s="1" t="s">
        <v>5646</v>
      </c>
      <c r="E813" s="71">
        <v>2417801</v>
      </c>
      <c r="F813" s="1">
        <v>172908105</v>
      </c>
      <c r="G813" s="1" t="s">
        <v>5647</v>
      </c>
      <c r="H813" s="72">
        <v>2197137</v>
      </c>
      <c r="I813" s="1" t="s">
        <v>5648</v>
      </c>
      <c r="J813" s="73">
        <v>0.9</v>
      </c>
      <c r="K813" s="73">
        <v>0.9</v>
      </c>
      <c r="L813" s="73">
        <v>0.9</v>
      </c>
      <c r="M813" s="1">
        <v>1</v>
      </c>
      <c r="N813" s="1" t="s">
        <v>1375</v>
      </c>
      <c r="O813" s="1" t="s">
        <v>1467</v>
      </c>
      <c r="P813" s="1">
        <v>20201070</v>
      </c>
      <c r="Q813" s="73">
        <v>101701804</v>
      </c>
      <c r="R813" s="74">
        <v>504.17</v>
      </c>
      <c r="S813" s="1" t="s">
        <v>1448</v>
      </c>
      <c r="T813" s="75">
        <v>1</v>
      </c>
      <c r="U813" s="76">
        <v>46147498670.412003</v>
      </c>
      <c r="V813" s="77">
        <v>46147498670.412003</v>
      </c>
      <c r="W813" s="77">
        <v>51274998522.68</v>
      </c>
      <c r="X813" s="76">
        <v>8.0729088418299996E-2</v>
      </c>
      <c r="Y813" s="71">
        <v>1</v>
      </c>
      <c r="Z813" s="71">
        <v>0</v>
      </c>
      <c r="AA813" s="71">
        <v>0</v>
      </c>
      <c r="AB813" s="71">
        <v>0</v>
      </c>
      <c r="AC813" s="73">
        <v>0</v>
      </c>
      <c r="AD813" s="73">
        <v>1</v>
      </c>
      <c r="AE813" s="1" t="s">
        <v>1475</v>
      </c>
      <c r="AF813" s="1" t="s">
        <v>1450</v>
      </c>
      <c r="AG813" s="1" t="s">
        <v>1451</v>
      </c>
    </row>
    <row r="814" spans="1:33">
      <c r="A814" s="70">
        <v>45169</v>
      </c>
      <c r="B814" s="70">
        <v>45169</v>
      </c>
      <c r="C814" s="71">
        <v>990100</v>
      </c>
      <c r="D814" s="1" t="s">
        <v>5649</v>
      </c>
      <c r="E814" s="71">
        <v>2418201</v>
      </c>
      <c r="F814" s="1">
        <v>235851102</v>
      </c>
      <c r="G814" s="1" t="s">
        <v>5650</v>
      </c>
      <c r="H814" s="72">
        <v>2250870</v>
      </c>
      <c r="I814" s="1" t="s">
        <v>5651</v>
      </c>
      <c r="J814" s="73">
        <v>0.95</v>
      </c>
      <c r="K814" s="73">
        <v>0.95</v>
      </c>
      <c r="L814" s="73">
        <v>0.95</v>
      </c>
      <c r="M814" s="1">
        <v>1</v>
      </c>
      <c r="N814" s="1" t="s">
        <v>1375</v>
      </c>
      <c r="O814" s="1" t="s">
        <v>1447</v>
      </c>
      <c r="P814" s="1">
        <v>35203010</v>
      </c>
      <c r="Q814" s="73">
        <v>729106753</v>
      </c>
      <c r="R814" s="74">
        <v>265</v>
      </c>
      <c r="S814" s="1" t="s">
        <v>1448</v>
      </c>
      <c r="T814" s="75">
        <v>1</v>
      </c>
      <c r="U814" s="76">
        <v>183552625067.75</v>
      </c>
      <c r="V814" s="77">
        <v>183552625067.75</v>
      </c>
      <c r="W814" s="77">
        <v>193213289545</v>
      </c>
      <c r="X814" s="76">
        <v>0.32110160952259997</v>
      </c>
      <c r="Y814" s="71">
        <v>1</v>
      </c>
      <c r="Z814" s="71">
        <v>0</v>
      </c>
      <c r="AA814" s="71">
        <v>0</v>
      </c>
      <c r="AB814" s="71">
        <v>0</v>
      </c>
      <c r="AC814" s="73">
        <v>0.35</v>
      </c>
      <c r="AD814" s="73">
        <v>0.65</v>
      </c>
      <c r="AE814" s="1" t="s">
        <v>1449</v>
      </c>
      <c r="AF814" s="1" t="s">
        <v>1450</v>
      </c>
      <c r="AG814" s="1" t="s">
        <v>1451</v>
      </c>
    </row>
    <row r="815" spans="1:33">
      <c r="A815" s="70">
        <v>45169</v>
      </c>
      <c r="B815" s="70">
        <v>45169</v>
      </c>
      <c r="C815" s="71">
        <v>990100</v>
      </c>
      <c r="D815" s="1" t="s">
        <v>5652</v>
      </c>
      <c r="E815" s="71">
        <v>2418301</v>
      </c>
      <c r="F815" s="1" t="s">
        <v>5653</v>
      </c>
      <c r="G815" s="1" t="s">
        <v>5654</v>
      </c>
      <c r="H815" s="72">
        <v>2480677</v>
      </c>
      <c r="I815" s="1" t="s">
        <v>5655</v>
      </c>
      <c r="J815" s="73">
        <v>1</v>
      </c>
      <c r="K815" s="73">
        <v>1</v>
      </c>
      <c r="L815" s="73">
        <v>1</v>
      </c>
      <c r="M815" s="1">
        <v>1</v>
      </c>
      <c r="N815" s="1" t="s">
        <v>1375</v>
      </c>
      <c r="O815" s="1" t="s">
        <v>1541</v>
      </c>
      <c r="P815" s="1">
        <v>10102020</v>
      </c>
      <c r="Q815" s="73">
        <v>654000000</v>
      </c>
      <c r="R815" s="74">
        <v>51.09</v>
      </c>
      <c r="S815" s="1" t="s">
        <v>1448</v>
      </c>
      <c r="T815" s="75">
        <v>1</v>
      </c>
      <c r="U815" s="76">
        <v>33412860000</v>
      </c>
      <c r="V815" s="77">
        <v>33412860000</v>
      </c>
      <c r="W815" s="77">
        <v>33412860000</v>
      </c>
      <c r="X815" s="76">
        <v>5.8451482896499998E-2</v>
      </c>
      <c r="Y815" s="71">
        <v>1</v>
      </c>
      <c r="Z815" s="71">
        <v>0</v>
      </c>
      <c r="AA815" s="71">
        <v>0</v>
      </c>
      <c r="AB815" s="71">
        <v>0</v>
      </c>
      <c r="AC815" s="73">
        <v>1</v>
      </c>
      <c r="AD815" s="73">
        <v>0</v>
      </c>
      <c r="AE815" s="1" t="s">
        <v>1449</v>
      </c>
      <c r="AF815" s="1" t="s">
        <v>1450</v>
      </c>
      <c r="AG815" s="1" t="s">
        <v>1451</v>
      </c>
    </row>
    <row r="816" spans="1:33">
      <c r="A816" s="70">
        <v>45169</v>
      </c>
      <c r="B816" s="70">
        <v>45169</v>
      </c>
      <c r="C816" s="71">
        <v>990100</v>
      </c>
      <c r="D816" s="1" t="s">
        <v>5656</v>
      </c>
      <c r="E816" s="71">
        <v>2418501</v>
      </c>
      <c r="F816" s="1">
        <v>446150104</v>
      </c>
      <c r="G816" s="1" t="s">
        <v>5657</v>
      </c>
      <c r="H816" s="72">
        <v>2445966</v>
      </c>
      <c r="I816" s="1" t="s">
        <v>5658</v>
      </c>
      <c r="J816" s="73">
        <v>1</v>
      </c>
      <c r="K816" s="73">
        <v>1</v>
      </c>
      <c r="L816" s="73">
        <v>1</v>
      </c>
      <c r="M816" s="1">
        <v>1</v>
      </c>
      <c r="N816" s="1" t="s">
        <v>1375</v>
      </c>
      <c r="O816" s="1" t="s">
        <v>1484</v>
      </c>
      <c r="P816" s="1">
        <v>40101015</v>
      </c>
      <c r="Q816" s="73">
        <v>1443016884</v>
      </c>
      <c r="R816" s="74">
        <v>11.09</v>
      </c>
      <c r="S816" s="1" t="s">
        <v>1448</v>
      </c>
      <c r="T816" s="75">
        <v>1</v>
      </c>
      <c r="U816" s="76">
        <v>16003057243.559999</v>
      </c>
      <c r="V816" s="77">
        <v>16003057243.559999</v>
      </c>
      <c r="W816" s="77">
        <v>16003057243.559999</v>
      </c>
      <c r="X816" s="76">
        <v>2.79952816599E-2</v>
      </c>
      <c r="Y816" s="71">
        <v>0</v>
      </c>
      <c r="Z816" s="71">
        <v>1</v>
      </c>
      <c r="AA816" s="71">
        <v>0</v>
      </c>
      <c r="AB816" s="71">
        <v>0</v>
      </c>
      <c r="AC816" s="73">
        <v>1</v>
      </c>
      <c r="AD816" s="73">
        <v>0</v>
      </c>
      <c r="AE816" s="1" t="s">
        <v>1475</v>
      </c>
      <c r="AF816" s="1" t="s">
        <v>1450</v>
      </c>
      <c r="AG816" s="1" t="s">
        <v>1451</v>
      </c>
    </row>
    <row r="817" spans="1:33">
      <c r="A817" s="70">
        <v>45169</v>
      </c>
      <c r="B817" s="70">
        <v>45169</v>
      </c>
      <c r="C817" s="71">
        <v>990100</v>
      </c>
      <c r="D817" s="1" t="s">
        <v>5659</v>
      </c>
      <c r="E817" s="71">
        <v>2419301</v>
      </c>
      <c r="F817" s="1">
        <v>743315103</v>
      </c>
      <c r="G817" s="1" t="s">
        <v>5660</v>
      </c>
      <c r="H817" s="72">
        <v>2705024</v>
      </c>
      <c r="I817" s="1" t="s">
        <v>5661</v>
      </c>
      <c r="J817" s="73">
        <v>1</v>
      </c>
      <c r="K817" s="73">
        <v>1</v>
      </c>
      <c r="L817" s="73">
        <v>1</v>
      </c>
      <c r="M817" s="1">
        <v>1</v>
      </c>
      <c r="N817" s="1" t="s">
        <v>1375</v>
      </c>
      <c r="O817" s="1" t="s">
        <v>1484</v>
      </c>
      <c r="P817" s="1">
        <v>40301040</v>
      </c>
      <c r="Q817" s="73">
        <v>585400000</v>
      </c>
      <c r="R817" s="74">
        <v>133.47</v>
      </c>
      <c r="S817" s="1" t="s">
        <v>1448</v>
      </c>
      <c r="T817" s="75">
        <v>1</v>
      </c>
      <c r="U817" s="76">
        <v>78133338000</v>
      </c>
      <c r="V817" s="77">
        <v>78133338000</v>
      </c>
      <c r="W817" s="77">
        <v>78133338000</v>
      </c>
      <c r="X817" s="76">
        <v>0.1366841829688</v>
      </c>
      <c r="Y817" s="71">
        <v>1</v>
      </c>
      <c r="Z817" s="71">
        <v>0</v>
      </c>
      <c r="AA817" s="71">
        <v>0</v>
      </c>
      <c r="AB817" s="71">
        <v>0</v>
      </c>
      <c r="AC817" s="73">
        <v>0</v>
      </c>
      <c r="AD817" s="73">
        <v>1</v>
      </c>
      <c r="AE817" s="1" t="s">
        <v>1449</v>
      </c>
      <c r="AF817" s="1" t="s">
        <v>1450</v>
      </c>
      <c r="AG817" s="1" t="s">
        <v>1451</v>
      </c>
    </row>
    <row r="818" spans="1:33">
      <c r="A818" s="70">
        <v>45169</v>
      </c>
      <c r="B818" s="70">
        <v>45169</v>
      </c>
      <c r="C818" s="71">
        <v>990100</v>
      </c>
      <c r="D818" s="1" t="s">
        <v>5662</v>
      </c>
      <c r="E818" s="71">
        <v>2419501</v>
      </c>
      <c r="F818" s="1" t="s">
        <v>5663</v>
      </c>
      <c r="G818" s="1" t="s">
        <v>5664</v>
      </c>
      <c r="H818" s="72">
        <v>2702791</v>
      </c>
      <c r="I818" s="1" t="s">
        <v>5665</v>
      </c>
      <c r="J818" s="73">
        <v>1</v>
      </c>
      <c r="K818" s="73">
        <v>1</v>
      </c>
      <c r="L818" s="73">
        <v>1</v>
      </c>
      <c r="M818" s="1">
        <v>1</v>
      </c>
      <c r="N818" s="1" t="s">
        <v>1375</v>
      </c>
      <c r="O818" s="1" t="s">
        <v>1447</v>
      </c>
      <c r="P818" s="1">
        <v>35102015</v>
      </c>
      <c r="Q818" s="73">
        <v>111877860</v>
      </c>
      <c r="R818" s="74">
        <v>131.5</v>
      </c>
      <c r="S818" s="1" t="s">
        <v>1448</v>
      </c>
      <c r="T818" s="75">
        <v>1</v>
      </c>
      <c r="U818" s="76">
        <v>14711938590</v>
      </c>
      <c r="V818" s="77">
        <v>14711938590</v>
      </c>
      <c r="W818" s="77">
        <v>14711938590</v>
      </c>
      <c r="X818" s="76">
        <v>2.5736636338999998E-2</v>
      </c>
      <c r="Y818" s="71">
        <v>0</v>
      </c>
      <c r="Z818" s="71">
        <v>1</v>
      </c>
      <c r="AA818" s="71">
        <v>0</v>
      </c>
      <c r="AB818" s="71">
        <v>0</v>
      </c>
      <c r="AC818" s="73">
        <v>1</v>
      </c>
      <c r="AD818" s="73">
        <v>0</v>
      </c>
      <c r="AE818" s="1" t="s">
        <v>1449</v>
      </c>
      <c r="AF818" s="1" t="s">
        <v>1450</v>
      </c>
      <c r="AG818" s="1" t="s">
        <v>1451</v>
      </c>
    </row>
    <row r="819" spans="1:33">
      <c r="A819" s="70">
        <v>45169</v>
      </c>
      <c r="B819" s="70">
        <v>45169</v>
      </c>
      <c r="C819" s="71">
        <v>990100</v>
      </c>
      <c r="D819" s="1" t="s">
        <v>5666</v>
      </c>
      <c r="E819" s="71">
        <v>2420001</v>
      </c>
      <c r="F819" s="1">
        <v>863667101</v>
      </c>
      <c r="G819" s="1" t="s">
        <v>5667</v>
      </c>
      <c r="H819" s="72">
        <v>2853688</v>
      </c>
      <c r="I819" s="1" t="s">
        <v>5668</v>
      </c>
      <c r="J819" s="73">
        <v>0.9</v>
      </c>
      <c r="K819" s="73">
        <v>0.9</v>
      </c>
      <c r="L819" s="73">
        <v>0.9</v>
      </c>
      <c r="M819" s="1">
        <v>1</v>
      </c>
      <c r="N819" s="1" t="s">
        <v>1375</v>
      </c>
      <c r="O819" s="1" t="s">
        <v>1447</v>
      </c>
      <c r="P819" s="1">
        <v>35101010</v>
      </c>
      <c r="Q819" s="73">
        <v>379121984</v>
      </c>
      <c r="R819" s="74">
        <v>283.55</v>
      </c>
      <c r="S819" s="1" t="s">
        <v>1448</v>
      </c>
      <c r="T819" s="75">
        <v>1</v>
      </c>
      <c r="U819" s="76">
        <v>96750034706.880005</v>
      </c>
      <c r="V819" s="77">
        <v>96750034706.880005</v>
      </c>
      <c r="W819" s="77">
        <v>107500038563.2</v>
      </c>
      <c r="X819" s="76">
        <v>0.16925168928680001</v>
      </c>
      <c r="Y819" s="71">
        <v>1</v>
      </c>
      <c r="Z819" s="71">
        <v>0</v>
      </c>
      <c r="AA819" s="71">
        <v>0</v>
      </c>
      <c r="AB819" s="71">
        <v>0</v>
      </c>
      <c r="AC819" s="73">
        <v>0.35</v>
      </c>
      <c r="AD819" s="73">
        <v>0.65</v>
      </c>
      <c r="AE819" s="1" t="s">
        <v>1449</v>
      </c>
      <c r="AF819" s="1" t="s">
        <v>1450</v>
      </c>
      <c r="AG819" s="1" t="s">
        <v>1451</v>
      </c>
    </row>
    <row r="820" spans="1:33">
      <c r="A820" s="70">
        <v>45169</v>
      </c>
      <c r="B820" s="70">
        <v>45169</v>
      </c>
      <c r="C820" s="71">
        <v>990100</v>
      </c>
      <c r="D820" s="1" t="s">
        <v>5669</v>
      </c>
      <c r="E820" s="71">
        <v>2420201</v>
      </c>
      <c r="F820" s="1">
        <v>941848103</v>
      </c>
      <c r="G820" s="1" t="s">
        <v>5670</v>
      </c>
      <c r="H820" s="72">
        <v>2937689</v>
      </c>
      <c r="I820" s="1" t="s">
        <v>5671</v>
      </c>
      <c r="J820" s="73">
        <v>1</v>
      </c>
      <c r="K820" s="73">
        <v>1</v>
      </c>
      <c r="L820" s="73">
        <v>1</v>
      </c>
      <c r="M820" s="1">
        <v>1</v>
      </c>
      <c r="N820" s="1" t="s">
        <v>1375</v>
      </c>
      <c r="O820" s="1" t="s">
        <v>1447</v>
      </c>
      <c r="P820" s="1">
        <v>35203010</v>
      </c>
      <c r="Q820" s="73">
        <v>59020233</v>
      </c>
      <c r="R820" s="74">
        <v>280.8</v>
      </c>
      <c r="S820" s="1" t="s">
        <v>1448</v>
      </c>
      <c r="T820" s="75">
        <v>1</v>
      </c>
      <c r="U820" s="76">
        <v>16572881426.4</v>
      </c>
      <c r="V820" s="77">
        <v>16572881426.4</v>
      </c>
      <c r="W820" s="77">
        <v>16572881426.4</v>
      </c>
      <c r="X820" s="76">
        <v>2.8992115468099999E-2</v>
      </c>
      <c r="Y820" s="71">
        <v>0</v>
      </c>
      <c r="Z820" s="71">
        <v>1</v>
      </c>
      <c r="AA820" s="71">
        <v>0</v>
      </c>
      <c r="AB820" s="71">
        <v>0</v>
      </c>
      <c r="AC820" s="73">
        <v>0</v>
      </c>
      <c r="AD820" s="73">
        <v>1</v>
      </c>
      <c r="AE820" s="1" t="s">
        <v>1449</v>
      </c>
      <c r="AF820" s="1" t="s">
        <v>1450</v>
      </c>
      <c r="AG820" s="1" t="s">
        <v>1451</v>
      </c>
    </row>
    <row r="821" spans="1:33">
      <c r="A821" s="70">
        <v>45169</v>
      </c>
      <c r="B821" s="70">
        <v>45169</v>
      </c>
      <c r="C821" s="71">
        <v>990100</v>
      </c>
      <c r="D821" s="1" t="s">
        <v>5672</v>
      </c>
      <c r="E821" s="71">
        <v>2421001</v>
      </c>
      <c r="F821" s="1">
        <v>665859104</v>
      </c>
      <c r="G821" s="1" t="s">
        <v>5673</v>
      </c>
      <c r="H821" s="72">
        <v>2648668</v>
      </c>
      <c r="I821" s="1" t="s">
        <v>5674</v>
      </c>
      <c r="J821" s="73">
        <v>1</v>
      </c>
      <c r="K821" s="73">
        <v>1</v>
      </c>
      <c r="L821" s="73">
        <v>1</v>
      </c>
      <c r="M821" s="1">
        <v>1</v>
      </c>
      <c r="N821" s="1" t="s">
        <v>1375</v>
      </c>
      <c r="O821" s="1" t="s">
        <v>1484</v>
      </c>
      <c r="P821" s="1">
        <v>40203010</v>
      </c>
      <c r="Q821" s="73">
        <v>208196935</v>
      </c>
      <c r="R821" s="74">
        <v>76.069999999999993</v>
      </c>
      <c r="S821" s="1" t="s">
        <v>1448</v>
      </c>
      <c r="T821" s="75">
        <v>1</v>
      </c>
      <c r="U821" s="76">
        <v>15837540845.450001</v>
      </c>
      <c r="V821" s="77">
        <v>15837540845.450001</v>
      </c>
      <c r="W821" s="77">
        <v>15837540845.450001</v>
      </c>
      <c r="X821" s="76">
        <v>2.7705732099899998E-2</v>
      </c>
      <c r="Y821" s="71">
        <v>0</v>
      </c>
      <c r="Z821" s="71">
        <v>1</v>
      </c>
      <c r="AA821" s="71">
        <v>0</v>
      </c>
      <c r="AB821" s="71">
        <v>0</v>
      </c>
      <c r="AC821" s="73">
        <v>1</v>
      </c>
      <c r="AD821" s="73">
        <v>0</v>
      </c>
      <c r="AE821" s="1" t="s">
        <v>1475</v>
      </c>
      <c r="AF821" s="1" t="s">
        <v>1450</v>
      </c>
      <c r="AG821" s="1" t="s">
        <v>1451</v>
      </c>
    </row>
    <row r="822" spans="1:33">
      <c r="A822" s="70">
        <v>45169</v>
      </c>
      <c r="B822" s="70">
        <v>45169</v>
      </c>
      <c r="C822" s="71">
        <v>990100</v>
      </c>
      <c r="D822" s="1" t="s">
        <v>5675</v>
      </c>
      <c r="E822" s="71">
        <v>2421701</v>
      </c>
      <c r="G822" s="1" t="s">
        <v>5676</v>
      </c>
      <c r="H822" s="72">
        <v>6303866</v>
      </c>
      <c r="I822" s="1" t="s">
        <v>5677</v>
      </c>
      <c r="J822" s="73">
        <v>0.8</v>
      </c>
      <c r="K822" s="73">
        <v>0.8</v>
      </c>
      <c r="L822" s="73">
        <v>0.8</v>
      </c>
      <c r="M822" s="1">
        <v>1</v>
      </c>
      <c r="N822" s="1" t="s">
        <v>1293</v>
      </c>
      <c r="O822" s="1" t="s">
        <v>1484</v>
      </c>
      <c r="P822" s="1">
        <v>40203040</v>
      </c>
      <c r="Q822" s="73">
        <v>1071642400</v>
      </c>
      <c r="R822" s="74">
        <v>9.6300000000000008</v>
      </c>
      <c r="S822" s="1" t="s">
        <v>1834</v>
      </c>
      <c r="T822" s="75">
        <v>1.3505</v>
      </c>
      <c r="U822" s="76">
        <v>6113241799.0373898</v>
      </c>
      <c r="V822" s="77">
        <v>6113241799.0373898</v>
      </c>
      <c r="W822" s="77">
        <v>7641552248.7967396</v>
      </c>
      <c r="X822" s="76">
        <v>1.06943269286E-2</v>
      </c>
      <c r="Y822" s="71">
        <v>0</v>
      </c>
      <c r="Z822" s="71">
        <v>1</v>
      </c>
      <c r="AA822" s="71">
        <v>0</v>
      </c>
      <c r="AB822" s="71">
        <v>0</v>
      </c>
      <c r="AC822" s="73">
        <v>0</v>
      </c>
      <c r="AD822" s="73">
        <v>1</v>
      </c>
      <c r="AE822" s="1" t="s">
        <v>1835</v>
      </c>
      <c r="AF822" s="1" t="s">
        <v>1450</v>
      </c>
      <c r="AG822" s="1" t="s">
        <v>1451</v>
      </c>
    </row>
    <row r="823" spans="1:33">
      <c r="A823" s="70">
        <v>45169</v>
      </c>
      <c r="B823" s="70">
        <v>45169</v>
      </c>
      <c r="C823" s="71">
        <v>990100</v>
      </c>
      <c r="D823" s="1" t="s">
        <v>5678</v>
      </c>
      <c r="E823" s="71">
        <v>2422001</v>
      </c>
      <c r="G823" s="1" t="s">
        <v>5679</v>
      </c>
      <c r="H823" s="72" t="s">
        <v>5680</v>
      </c>
      <c r="I823" s="1" t="s">
        <v>5681</v>
      </c>
      <c r="J823" s="73">
        <v>0.85</v>
      </c>
      <c r="K823" s="73">
        <v>0.85</v>
      </c>
      <c r="L823" s="73">
        <v>0.85</v>
      </c>
      <c r="M823" s="1">
        <v>1</v>
      </c>
      <c r="N823" s="1" t="s">
        <v>1220</v>
      </c>
      <c r="O823" s="1" t="s">
        <v>1499</v>
      </c>
      <c r="P823" s="1">
        <v>30202030</v>
      </c>
      <c r="Q823" s="73">
        <v>517111091</v>
      </c>
      <c r="R823" s="74">
        <v>193</v>
      </c>
      <c r="S823" s="1" t="s">
        <v>2554</v>
      </c>
      <c r="T823" s="75">
        <v>10.63715</v>
      </c>
      <c r="U823" s="76">
        <v>7975075511.6314001</v>
      </c>
      <c r="V823" s="77">
        <v>7975075511.6314001</v>
      </c>
      <c r="W823" s="77">
        <v>9382441778.3898907</v>
      </c>
      <c r="X823" s="76">
        <v>1.3951364530500001E-2</v>
      </c>
      <c r="Y823" s="71">
        <v>0</v>
      </c>
      <c r="Z823" s="71">
        <v>1</v>
      </c>
      <c r="AA823" s="71">
        <v>0</v>
      </c>
      <c r="AB823" s="71">
        <v>0</v>
      </c>
      <c r="AC823" s="73">
        <v>1</v>
      </c>
      <c r="AD823" s="73">
        <v>0</v>
      </c>
      <c r="AE823" s="1" t="s">
        <v>2555</v>
      </c>
      <c r="AF823" s="1" t="s">
        <v>1450</v>
      </c>
      <c r="AG823" s="1" t="s">
        <v>1451</v>
      </c>
    </row>
    <row r="824" spans="1:33">
      <c r="A824" s="70">
        <v>45169</v>
      </c>
      <c r="B824" s="70">
        <v>45169</v>
      </c>
      <c r="C824" s="71">
        <v>990100</v>
      </c>
      <c r="D824" s="1" t="s">
        <v>5682</v>
      </c>
      <c r="E824" s="71">
        <v>2422801</v>
      </c>
      <c r="G824" s="1" t="s">
        <v>5683</v>
      </c>
      <c r="H824" s="72">
        <v>6173694</v>
      </c>
      <c r="I824" s="1" t="s">
        <v>5684</v>
      </c>
      <c r="J824" s="73">
        <v>0.65</v>
      </c>
      <c r="K824" s="73">
        <v>0.65</v>
      </c>
      <c r="L824" s="73">
        <v>0.65</v>
      </c>
      <c r="M824" s="1">
        <v>1</v>
      </c>
      <c r="N824" s="1" t="s">
        <v>1115</v>
      </c>
      <c r="O824" s="1" t="s">
        <v>1692</v>
      </c>
      <c r="P824" s="1">
        <v>50202020</v>
      </c>
      <c r="Q824" s="73">
        <v>266505623</v>
      </c>
      <c r="R824" s="74">
        <v>6143</v>
      </c>
      <c r="S824" s="1" t="s">
        <v>1479</v>
      </c>
      <c r="T824" s="75">
        <v>145.58500000000001</v>
      </c>
      <c r="U824" s="76">
        <v>7309431791.4472704</v>
      </c>
      <c r="V824" s="77">
        <v>7309431791.4472704</v>
      </c>
      <c r="W824" s="77">
        <v>11245279679.149599</v>
      </c>
      <c r="X824" s="76">
        <v>1.27869068179E-2</v>
      </c>
      <c r="Y824" s="71">
        <v>0</v>
      </c>
      <c r="Z824" s="71">
        <v>1</v>
      </c>
      <c r="AA824" s="71">
        <v>0</v>
      </c>
      <c r="AB824" s="71">
        <v>0</v>
      </c>
      <c r="AC824" s="73">
        <v>0</v>
      </c>
      <c r="AD824" s="73">
        <v>1</v>
      </c>
      <c r="AE824" s="1" t="s">
        <v>1480</v>
      </c>
      <c r="AF824" s="1" t="s">
        <v>1450</v>
      </c>
      <c r="AG824" s="1" t="s">
        <v>1451</v>
      </c>
    </row>
    <row r="825" spans="1:33">
      <c r="A825" s="70">
        <v>45169</v>
      </c>
      <c r="B825" s="70">
        <v>45169</v>
      </c>
      <c r="C825" s="71">
        <v>990100</v>
      </c>
      <c r="D825" s="1" t="s">
        <v>5685</v>
      </c>
      <c r="E825" s="71">
        <v>2423001</v>
      </c>
      <c r="G825" s="1" t="s">
        <v>5686</v>
      </c>
      <c r="H825" s="72">
        <v>6332439</v>
      </c>
      <c r="I825" s="1" t="s">
        <v>5687</v>
      </c>
      <c r="J825" s="73">
        <v>0.55000000000000004</v>
      </c>
      <c r="K825" s="73">
        <v>0.55000000000000004</v>
      </c>
      <c r="L825" s="73">
        <v>0.55000000000000004</v>
      </c>
      <c r="M825" s="1">
        <v>1</v>
      </c>
      <c r="N825" s="1" t="s">
        <v>1115</v>
      </c>
      <c r="O825" s="1" t="s">
        <v>1455</v>
      </c>
      <c r="P825" s="1">
        <v>25504010</v>
      </c>
      <c r="Q825" s="73">
        <v>318220968</v>
      </c>
      <c r="R825" s="74">
        <v>33480</v>
      </c>
      <c r="S825" s="1" t="s">
        <v>1479</v>
      </c>
      <c r="T825" s="75">
        <v>145.58500000000001</v>
      </c>
      <c r="U825" s="76">
        <v>40249482465.583702</v>
      </c>
      <c r="V825" s="77">
        <v>40249482465.583702</v>
      </c>
      <c r="W825" s="77">
        <v>73180877210.1521</v>
      </c>
      <c r="X825" s="76">
        <v>7.0411270867799997E-2</v>
      </c>
      <c r="Y825" s="71">
        <v>1</v>
      </c>
      <c r="Z825" s="71">
        <v>0</v>
      </c>
      <c r="AA825" s="71">
        <v>0</v>
      </c>
      <c r="AB825" s="71">
        <v>0</v>
      </c>
      <c r="AC825" s="73">
        <v>0</v>
      </c>
      <c r="AD825" s="73">
        <v>1</v>
      </c>
      <c r="AE825" s="1" t="s">
        <v>1480</v>
      </c>
      <c r="AF825" s="1" t="s">
        <v>1450</v>
      </c>
      <c r="AG825" s="1" t="s">
        <v>1451</v>
      </c>
    </row>
    <row r="826" spans="1:33">
      <c r="A826" s="70">
        <v>45169</v>
      </c>
      <c r="B826" s="70">
        <v>45169</v>
      </c>
      <c r="C826" s="71">
        <v>990100</v>
      </c>
      <c r="D826" s="1" t="s">
        <v>5688</v>
      </c>
      <c r="E826" s="71">
        <v>2423501</v>
      </c>
      <c r="G826" s="1" t="s">
        <v>5689</v>
      </c>
      <c r="H826" s="72">
        <v>6640541</v>
      </c>
      <c r="I826" s="1" t="s">
        <v>5690</v>
      </c>
      <c r="J826" s="73">
        <v>0.4</v>
      </c>
      <c r="K826" s="73">
        <v>0.4</v>
      </c>
      <c r="L826" s="73">
        <v>0.4</v>
      </c>
      <c r="M826" s="1">
        <v>1</v>
      </c>
      <c r="N826" s="1" t="s">
        <v>1115</v>
      </c>
      <c r="O826" s="1" t="s">
        <v>1462</v>
      </c>
      <c r="P826" s="1">
        <v>15101040</v>
      </c>
      <c r="Q826" s="73">
        <v>433092837</v>
      </c>
      <c r="R826" s="74">
        <v>3517</v>
      </c>
      <c r="S826" s="1" t="s">
        <v>1479</v>
      </c>
      <c r="T826" s="75">
        <v>145.58500000000001</v>
      </c>
      <c r="U826" s="76">
        <v>4185012213.4258299</v>
      </c>
      <c r="V826" s="77">
        <v>4185012213.4258299</v>
      </c>
      <c r="W826" s="77">
        <v>10462530533.5646</v>
      </c>
      <c r="X826" s="76">
        <v>7.3211383226000001E-3</v>
      </c>
      <c r="Y826" s="71">
        <v>0</v>
      </c>
      <c r="Z826" s="71">
        <v>1</v>
      </c>
      <c r="AA826" s="71">
        <v>0</v>
      </c>
      <c r="AB826" s="71">
        <v>0</v>
      </c>
      <c r="AC826" s="73">
        <v>0</v>
      </c>
      <c r="AD826" s="73">
        <v>1</v>
      </c>
      <c r="AE826" s="1" t="s">
        <v>1480</v>
      </c>
      <c r="AF826" s="1" t="s">
        <v>1450</v>
      </c>
      <c r="AG826" s="1" t="s">
        <v>1451</v>
      </c>
    </row>
    <row r="827" spans="1:33">
      <c r="A827" s="70">
        <v>45169</v>
      </c>
      <c r="B827" s="70">
        <v>45169</v>
      </c>
      <c r="C827" s="71">
        <v>990100</v>
      </c>
      <c r="D827" s="1" t="s">
        <v>5691</v>
      </c>
      <c r="E827" s="71">
        <v>2423701</v>
      </c>
      <c r="G827" s="1" t="s">
        <v>5692</v>
      </c>
      <c r="H827" s="72">
        <v>6136749</v>
      </c>
      <c r="I827" s="1" t="s">
        <v>5693</v>
      </c>
      <c r="J827" s="73">
        <v>0.7</v>
      </c>
      <c r="K827" s="73">
        <v>0.7</v>
      </c>
      <c r="L827" s="73">
        <v>0.7</v>
      </c>
      <c r="M827" s="1">
        <v>1</v>
      </c>
      <c r="N827" s="1" t="s">
        <v>1115</v>
      </c>
      <c r="O827" s="1" t="s">
        <v>1474</v>
      </c>
      <c r="P827" s="1">
        <v>45102010</v>
      </c>
      <c r="Q827" s="73">
        <v>99600000</v>
      </c>
      <c r="R827" s="74">
        <v>25330</v>
      </c>
      <c r="S827" s="1" t="s">
        <v>1479</v>
      </c>
      <c r="T827" s="75">
        <v>145.58500000000001</v>
      </c>
      <c r="U827" s="76">
        <v>12130422777.0718</v>
      </c>
      <c r="V827" s="77">
        <v>12130422777.0718</v>
      </c>
      <c r="W827" s="77">
        <v>17329175395.816898</v>
      </c>
      <c r="X827" s="76">
        <v>2.12206078582E-2</v>
      </c>
      <c r="Y827" s="71">
        <v>1</v>
      </c>
      <c r="Z827" s="71">
        <v>0</v>
      </c>
      <c r="AA827" s="71">
        <v>0</v>
      </c>
      <c r="AB827" s="71">
        <v>0</v>
      </c>
      <c r="AC827" s="73">
        <v>0</v>
      </c>
      <c r="AD827" s="73">
        <v>1</v>
      </c>
      <c r="AE827" s="1" t="s">
        <v>1480</v>
      </c>
      <c r="AF827" s="1" t="s">
        <v>1450</v>
      </c>
      <c r="AG827" s="1" t="s">
        <v>1451</v>
      </c>
    </row>
    <row r="828" spans="1:33">
      <c r="A828" s="70">
        <v>45169</v>
      </c>
      <c r="B828" s="70">
        <v>45169</v>
      </c>
      <c r="C828" s="71">
        <v>990100</v>
      </c>
      <c r="D828" s="1" t="s">
        <v>5694</v>
      </c>
      <c r="E828" s="71">
        <v>2424301</v>
      </c>
      <c r="G828" s="1" t="s">
        <v>5695</v>
      </c>
      <c r="H828" s="72">
        <v>6125286</v>
      </c>
      <c r="I828" s="1" t="s">
        <v>5696</v>
      </c>
      <c r="J828" s="73">
        <v>0.95</v>
      </c>
      <c r="K828" s="73">
        <v>0.95</v>
      </c>
      <c r="L828" s="73">
        <v>0.95</v>
      </c>
      <c r="M828" s="1">
        <v>1</v>
      </c>
      <c r="N828" s="1" t="s">
        <v>1115</v>
      </c>
      <c r="O828" s="1" t="s">
        <v>1474</v>
      </c>
      <c r="P828" s="1">
        <v>45103020</v>
      </c>
      <c r="Q828" s="73">
        <v>140811604</v>
      </c>
      <c r="R828" s="74">
        <v>6189</v>
      </c>
      <c r="S828" s="1" t="s">
        <v>1479</v>
      </c>
      <c r="T828" s="75">
        <v>145.58500000000001</v>
      </c>
      <c r="U828" s="76">
        <v>5686773131.1481304</v>
      </c>
      <c r="V828" s="77">
        <v>5686773131.1481304</v>
      </c>
      <c r="W828" s="77">
        <v>5986076980.15592</v>
      </c>
      <c r="X828" s="76">
        <v>9.9482750777000004E-3</v>
      </c>
      <c r="Y828" s="71">
        <v>0</v>
      </c>
      <c r="Z828" s="71">
        <v>1</v>
      </c>
      <c r="AA828" s="71">
        <v>0</v>
      </c>
      <c r="AB828" s="71">
        <v>0</v>
      </c>
      <c r="AC828" s="73">
        <v>0.5</v>
      </c>
      <c r="AD828" s="73">
        <v>0.5</v>
      </c>
      <c r="AE828" s="1" t="s">
        <v>1480</v>
      </c>
      <c r="AF828" s="1" t="s">
        <v>1450</v>
      </c>
      <c r="AG828" s="1" t="s">
        <v>1451</v>
      </c>
    </row>
    <row r="829" spans="1:33">
      <c r="A829" s="70">
        <v>45169</v>
      </c>
      <c r="B829" s="70">
        <v>45169</v>
      </c>
      <c r="C829" s="71">
        <v>990100</v>
      </c>
      <c r="D829" s="1" t="s">
        <v>5701</v>
      </c>
      <c r="E829" s="71">
        <v>2426501</v>
      </c>
      <c r="G829" s="1" t="s">
        <v>5702</v>
      </c>
      <c r="H829" s="72">
        <v>6200194</v>
      </c>
      <c r="I829" s="1" t="s">
        <v>5703</v>
      </c>
      <c r="J829" s="73">
        <v>0.4</v>
      </c>
      <c r="K829" s="73">
        <v>0.4</v>
      </c>
      <c r="L829" s="73">
        <v>0.4</v>
      </c>
      <c r="M829" s="1">
        <v>1</v>
      </c>
      <c r="N829" s="1" t="s">
        <v>1115</v>
      </c>
      <c r="O829" s="1" t="s">
        <v>1474</v>
      </c>
      <c r="P829" s="1">
        <v>45102010</v>
      </c>
      <c r="Q829" s="73">
        <v>240000000</v>
      </c>
      <c r="R829" s="74">
        <v>4325</v>
      </c>
      <c r="S829" s="1" t="s">
        <v>1479</v>
      </c>
      <c r="T829" s="75">
        <v>145.58500000000001</v>
      </c>
      <c r="U829" s="76">
        <v>2851942164.3713298</v>
      </c>
      <c r="V829" s="77">
        <v>2851942164.3713298</v>
      </c>
      <c r="W829" s="77">
        <v>7129855410.9283199</v>
      </c>
      <c r="X829" s="76">
        <v>4.9891044539000003E-3</v>
      </c>
      <c r="Y829" s="71">
        <v>0</v>
      </c>
      <c r="Z829" s="71">
        <v>1</v>
      </c>
      <c r="AA829" s="71">
        <v>0</v>
      </c>
      <c r="AB829" s="71">
        <v>0</v>
      </c>
      <c r="AC829" s="73">
        <v>0.35</v>
      </c>
      <c r="AD829" s="73">
        <v>0.65</v>
      </c>
      <c r="AE829" s="1" t="s">
        <v>1480</v>
      </c>
      <c r="AF829" s="1" t="s">
        <v>1450</v>
      </c>
      <c r="AG829" s="1" t="s">
        <v>1451</v>
      </c>
    </row>
    <row r="830" spans="1:33">
      <c r="A830" s="70">
        <v>45169</v>
      </c>
      <c r="B830" s="70">
        <v>45169</v>
      </c>
      <c r="C830" s="71">
        <v>990100</v>
      </c>
      <c r="D830" s="1" t="s">
        <v>5736</v>
      </c>
      <c r="E830" s="71">
        <v>2430701</v>
      </c>
      <c r="G830" s="1" t="s">
        <v>5737</v>
      </c>
      <c r="H830" s="72">
        <v>6916703</v>
      </c>
      <c r="I830" s="1" t="s">
        <v>5738</v>
      </c>
      <c r="J830" s="73">
        <v>0.6</v>
      </c>
      <c r="K830" s="73">
        <v>0.6</v>
      </c>
      <c r="L830" s="73">
        <v>0.6</v>
      </c>
      <c r="M830" s="1">
        <v>1</v>
      </c>
      <c r="N830" s="1" t="s">
        <v>1109</v>
      </c>
      <c r="O830" s="1" t="s">
        <v>1484</v>
      </c>
      <c r="P830" s="1">
        <v>40101010</v>
      </c>
      <c r="Q830" s="73">
        <v>257190844</v>
      </c>
      <c r="R830" s="74">
        <v>125.2</v>
      </c>
      <c r="S830" s="1" t="s">
        <v>4137</v>
      </c>
      <c r="T830" s="75">
        <v>3.7982999999999998</v>
      </c>
      <c r="U830" s="76">
        <v>5086532449.0640497</v>
      </c>
      <c r="V830" s="77">
        <v>5086532449.0640497</v>
      </c>
      <c r="W830" s="77">
        <v>8477554081.7734203</v>
      </c>
      <c r="X830" s="76">
        <v>8.8982315326999999E-3</v>
      </c>
      <c r="Y830" s="71">
        <v>0</v>
      </c>
      <c r="Z830" s="71">
        <v>1</v>
      </c>
      <c r="AA830" s="71">
        <v>0</v>
      </c>
      <c r="AB830" s="71">
        <v>0</v>
      </c>
      <c r="AC830" s="73">
        <v>1</v>
      </c>
      <c r="AD830" s="73">
        <v>0</v>
      </c>
      <c r="AE830" s="1" t="s">
        <v>4138</v>
      </c>
      <c r="AF830" s="1" t="s">
        <v>1450</v>
      </c>
      <c r="AG830" s="1" t="s">
        <v>1451</v>
      </c>
    </row>
    <row r="831" spans="1:33">
      <c r="A831" s="70">
        <v>45169</v>
      </c>
      <c r="B831" s="70">
        <v>45169</v>
      </c>
      <c r="C831" s="71">
        <v>990100</v>
      </c>
      <c r="D831" s="1" t="s">
        <v>5745</v>
      </c>
      <c r="E831" s="71">
        <v>2431701</v>
      </c>
      <c r="G831" s="1" t="s">
        <v>5746</v>
      </c>
      <c r="H831" s="72" t="s">
        <v>5747</v>
      </c>
      <c r="I831" s="1" t="s">
        <v>5748</v>
      </c>
      <c r="J831" s="73">
        <v>0.35</v>
      </c>
      <c r="K831" s="73">
        <v>0.35</v>
      </c>
      <c r="L831" s="73">
        <v>0.35</v>
      </c>
      <c r="M831" s="1">
        <v>1</v>
      </c>
      <c r="N831" s="1" t="s">
        <v>1311</v>
      </c>
      <c r="O831" s="1" t="s">
        <v>1455</v>
      </c>
      <c r="P831" s="1">
        <v>25504010</v>
      </c>
      <c r="Q831" s="73">
        <v>3116650000</v>
      </c>
      <c r="R831" s="74">
        <v>35.36</v>
      </c>
      <c r="S831" s="1" t="s">
        <v>1456</v>
      </c>
      <c r="T831" s="75">
        <v>0.92136177270005104</v>
      </c>
      <c r="U831" s="76">
        <v>41863751615.139999</v>
      </c>
      <c r="V831" s="77">
        <v>41863751615.139999</v>
      </c>
      <c r="W831" s="77">
        <v>119610718900.39999</v>
      </c>
      <c r="X831" s="76">
        <v>7.3235226242699999E-2</v>
      </c>
      <c r="Y831" s="71">
        <v>1</v>
      </c>
      <c r="Z831" s="71">
        <v>0</v>
      </c>
      <c r="AA831" s="71">
        <v>0</v>
      </c>
      <c r="AB831" s="71">
        <v>0</v>
      </c>
      <c r="AC831" s="73">
        <v>0</v>
      </c>
      <c r="AD831" s="73">
        <v>1</v>
      </c>
      <c r="AE831" s="1" t="s">
        <v>1647</v>
      </c>
      <c r="AF831" s="1" t="s">
        <v>1450</v>
      </c>
      <c r="AG831" s="1" t="s">
        <v>1451</v>
      </c>
    </row>
    <row r="832" spans="1:33">
      <c r="A832" s="70">
        <v>45169</v>
      </c>
      <c r="B832" s="70">
        <v>45169</v>
      </c>
      <c r="C832" s="71">
        <v>990100</v>
      </c>
      <c r="D832" s="1" t="s">
        <v>5749</v>
      </c>
      <c r="E832" s="71">
        <v>2432101</v>
      </c>
      <c r="G832" s="1" t="s">
        <v>5750</v>
      </c>
      <c r="H832" s="72">
        <v>7133608</v>
      </c>
      <c r="I832" s="1" t="s">
        <v>5751</v>
      </c>
      <c r="J832" s="73">
        <v>0.3</v>
      </c>
      <c r="K832" s="73">
        <v>0.3</v>
      </c>
      <c r="L832" s="73">
        <v>0.3</v>
      </c>
      <c r="M832" s="1">
        <v>1</v>
      </c>
      <c r="N832" s="1" t="s">
        <v>1220</v>
      </c>
      <c r="O832" s="1" t="s">
        <v>1541</v>
      </c>
      <c r="P832" s="1">
        <v>10102010</v>
      </c>
      <c r="Q832" s="73">
        <v>3175470159</v>
      </c>
      <c r="R832" s="74">
        <v>328.2</v>
      </c>
      <c r="S832" s="1" t="s">
        <v>2554</v>
      </c>
      <c r="T832" s="75">
        <v>10.63715</v>
      </c>
      <c r="U832" s="76">
        <v>29392909929.364498</v>
      </c>
      <c r="V832" s="77">
        <v>29392909929.364498</v>
      </c>
      <c r="W832" s="77">
        <v>97976366431.215103</v>
      </c>
      <c r="X832" s="76">
        <v>5.14190994729E-2</v>
      </c>
      <c r="Y832" s="71">
        <v>1</v>
      </c>
      <c r="Z832" s="71">
        <v>0</v>
      </c>
      <c r="AA832" s="71">
        <v>0</v>
      </c>
      <c r="AB832" s="71">
        <v>0</v>
      </c>
      <c r="AC832" s="73">
        <v>1</v>
      </c>
      <c r="AD832" s="73">
        <v>0</v>
      </c>
      <c r="AE832" s="1" t="s">
        <v>2555</v>
      </c>
      <c r="AF832" s="1" t="s">
        <v>1450</v>
      </c>
      <c r="AG832" s="1" t="s">
        <v>1451</v>
      </c>
    </row>
    <row r="833" spans="1:33">
      <c r="A833" s="70">
        <v>45169</v>
      </c>
      <c r="B833" s="70">
        <v>45169</v>
      </c>
      <c r="C833" s="71">
        <v>990100</v>
      </c>
      <c r="D833" s="1" t="s">
        <v>5752</v>
      </c>
      <c r="E833" s="71">
        <v>2432401</v>
      </c>
      <c r="G833" s="1" t="s">
        <v>5753</v>
      </c>
      <c r="H833" s="72">
        <v>7147892</v>
      </c>
      <c r="I833" s="1" t="s">
        <v>5754</v>
      </c>
      <c r="J833" s="73">
        <v>0.85</v>
      </c>
      <c r="K833" s="73">
        <v>0.85</v>
      </c>
      <c r="L833" s="73">
        <v>0.85</v>
      </c>
      <c r="M833" s="1">
        <v>1</v>
      </c>
      <c r="N833" s="1" t="s">
        <v>1324</v>
      </c>
      <c r="O833" s="1" t="s">
        <v>1474</v>
      </c>
      <c r="P833" s="1">
        <v>45103010</v>
      </c>
      <c r="Q833" s="73">
        <v>75034479</v>
      </c>
      <c r="R833" s="74">
        <v>70.260000000000005</v>
      </c>
      <c r="S833" s="1" t="s">
        <v>1468</v>
      </c>
      <c r="T833" s="75">
        <v>0.88324999999999998</v>
      </c>
      <c r="U833" s="76">
        <v>5073460651.4112701</v>
      </c>
      <c r="V833" s="77">
        <v>5073460651.4112701</v>
      </c>
      <c r="W833" s="77">
        <v>5968777236.9544296</v>
      </c>
      <c r="X833" s="76">
        <v>8.8753641110999992E-3</v>
      </c>
      <c r="Y833" s="71">
        <v>0</v>
      </c>
      <c r="Z833" s="71">
        <v>1</v>
      </c>
      <c r="AA833" s="71">
        <v>0</v>
      </c>
      <c r="AB833" s="71">
        <v>0</v>
      </c>
      <c r="AC833" s="73">
        <v>0.35</v>
      </c>
      <c r="AD833" s="73">
        <v>0.65</v>
      </c>
      <c r="AE833" s="1" t="s">
        <v>1469</v>
      </c>
      <c r="AF833" s="1" t="s">
        <v>1470</v>
      </c>
      <c r="AG833" s="1" t="s">
        <v>1451</v>
      </c>
    </row>
    <row r="834" spans="1:33">
      <c r="A834" s="70">
        <v>45169</v>
      </c>
      <c r="B834" s="70">
        <v>45169</v>
      </c>
      <c r="C834" s="71">
        <v>990100</v>
      </c>
      <c r="D834" s="1" t="s">
        <v>5755</v>
      </c>
      <c r="E834" s="71">
        <v>2432801</v>
      </c>
      <c r="F834" s="1" t="s">
        <v>5756</v>
      </c>
      <c r="G834" s="1" t="s">
        <v>5757</v>
      </c>
      <c r="H834" s="72">
        <v>2769796</v>
      </c>
      <c r="I834" s="1" t="s">
        <v>5758</v>
      </c>
      <c r="J834" s="73">
        <v>1</v>
      </c>
      <c r="K834" s="73">
        <v>1</v>
      </c>
      <c r="L834" s="73">
        <v>1</v>
      </c>
      <c r="M834" s="1">
        <v>1</v>
      </c>
      <c r="N834" s="1" t="s">
        <v>1375</v>
      </c>
      <c r="O834" s="1" t="s">
        <v>1484</v>
      </c>
      <c r="P834" s="1">
        <v>40201060</v>
      </c>
      <c r="Q834" s="73">
        <v>592432068</v>
      </c>
      <c r="R834" s="74">
        <v>55.86</v>
      </c>
      <c r="S834" s="1" t="s">
        <v>1448</v>
      </c>
      <c r="T834" s="75">
        <v>1</v>
      </c>
      <c r="U834" s="76">
        <v>33093255318.48</v>
      </c>
      <c r="V834" s="77">
        <v>33093255318.48</v>
      </c>
      <c r="W834" s="77">
        <v>33093255318.48</v>
      </c>
      <c r="X834" s="76">
        <v>5.7892375787000003E-2</v>
      </c>
      <c r="Y834" s="71">
        <v>1</v>
      </c>
      <c r="Z834" s="71">
        <v>0</v>
      </c>
      <c r="AA834" s="71">
        <v>0</v>
      </c>
      <c r="AB834" s="71">
        <v>0</v>
      </c>
      <c r="AC834" s="73">
        <v>1</v>
      </c>
      <c r="AD834" s="73">
        <v>0</v>
      </c>
      <c r="AE834" s="1" t="s">
        <v>1449</v>
      </c>
      <c r="AF834" s="1" t="s">
        <v>1450</v>
      </c>
      <c r="AG834" s="1" t="s">
        <v>1451</v>
      </c>
    </row>
    <row r="835" spans="1:33">
      <c r="A835" s="70">
        <v>45169</v>
      </c>
      <c r="B835" s="70">
        <v>45169</v>
      </c>
      <c r="C835" s="71">
        <v>990100</v>
      </c>
      <c r="D835" s="1" t="s">
        <v>5759</v>
      </c>
      <c r="E835" s="71">
        <v>2433001</v>
      </c>
      <c r="G835" s="1" t="s">
        <v>5760</v>
      </c>
      <c r="H835" s="72" t="s">
        <v>5761</v>
      </c>
      <c r="I835" s="1" t="s">
        <v>5762</v>
      </c>
      <c r="J835" s="73">
        <v>0.8</v>
      </c>
      <c r="K835" s="73">
        <v>0.8</v>
      </c>
      <c r="L835" s="73">
        <v>0.8</v>
      </c>
      <c r="M835" s="1">
        <v>1</v>
      </c>
      <c r="N835" s="1" t="s">
        <v>1369</v>
      </c>
      <c r="O835" s="1" t="s">
        <v>1484</v>
      </c>
      <c r="P835" s="1">
        <v>40203040</v>
      </c>
      <c r="Q835" s="73">
        <v>501960571</v>
      </c>
      <c r="R835" s="74">
        <v>81.78</v>
      </c>
      <c r="S835" s="1" t="s">
        <v>1669</v>
      </c>
      <c r="T835" s="75">
        <v>0.78917255257862096</v>
      </c>
      <c r="U835" s="76">
        <v>41613546099.390297</v>
      </c>
      <c r="V835" s="77">
        <v>41613546099.390297</v>
      </c>
      <c r="W835" s="77">
        <v>52016932624.2379</v>
      </c>
      <c r="X835" s="76">
        <v>7.27975240099E-2</v>
      </c>
      <c r="Y835" s="71">
        <v>1</v>
      </c>
      <c r="Z835" s="71">
        <v>0</v>
      </c>
      <c r="AA835" s="71">
        <v>0</v>
      </c>
      <c r="AB835" s="71">
        <v>0</v>
      </c>
      <c r="AC835" s="73">
        <v>0</v>
      </c>
      <c r="AD835" s="73">
        <v>1</v>
      </c>
      <c r="AE835" s="1" t="s">
        <v>1670</v>
      </c>
      <c r="AF835" s="1" t="s">
        <v>1450</v>
      </c>
      <c r="AG835" s="1" t="s">
        <v>1451</v>
      </c>
    </row>
    <row r="836" spans="1:33">
      <c r="A836" s="70">
        <v>45169</v>
      </c>
      <c r="B836" s="70">
        <v>45169</v>
      </c>
      <c r="C836" s="71">
        <v>990100</v>
      </c>
      <c r="D836" s="1" t="s">
        <v>5763</v>
      </c>
      <c r="E836" s="71">
        <v>2433801</v>
      </c>
      <c r="G836" s="1" t="s">
        <v>5764</v>
      </c>
      <c r="H836" s="72" t="s">
        <v>5765</v>
      </c>
      <c r="I836" s="1" t="s">
        <v>5766</v>
      </c>
      <c r="J836" s="73">
        <v>0.45</v>
      </c>
      <c r="K836" s="73">
        <v>0.45</v>
      </c>
      <c r="L836" s="73">
        <v>0.45</v>
      </c>
      <c r="M836" s="1">
        <v>1</v>
      </c>
      <c r="N836" s="1" t="s">
        <v>1324</v>
      </c>
      <c r="O836" s="1" t="s">
        <v>1447</v>
      </c>
      <c r="P836" s="1">
        <v>35203010</v>
      </c>
      <c r="Q836" s="73">
        <v>75000000</v>
      </c>
      <c r="R836" s="74">
        <v>82.65</v>
      </c>
      <c r="S836" s="1" t="s">
        <v>1468</v>
      </c>
      <c r="T836" s="75">
        <v>0.88324999999999998</v>
      </c>
      <c r="U836" s="76">
        <v>3158151712.4257002</v>
      </c>
      <c r="V836" s="77">
        <v>3158151712.4257002</v>
      </c>
      <c r="W836" s="77">
        <v>7018114916.5015602</v>
      </c>
      <c r="X836" s="76">
        <v>5.5247785074999996E-3</v>
      </c>
      <c r="Y836" s="71">
        <v>0</v>
      </c>
      <c r="Z836" s="71">
        <v>1</v>
      </c>
      <c r="AA836" s="71">
        <v>0</v>
      </c>
      <c r="AB836" s="71">
        <v>0</v>
      </c>
      <c r="AC836" s="73">
        <v>0</v>
      </c>
      <c r="AD836" s="73">
        <v>1</v>
      </c>
      <c r="AE836" s="1" t="s">
        <v>1469</v>
      </c>
      <c r="AF836" s="1" t="s">
        <v>1470</v>
      </c>
      <c r="AG836" s="1" t="s">
        <v>1619</v>
      </c>
    </row>
    <row r="837" spans="1:33">
      <c r="A837" s="70">
        <v>45169</v>
      </c>
      <c r="B837" s="70">
        <v>45169</v>
      </c>
      <c r="C837" s="71">
        <v>990100</v>
      </c>
      <c r="D837" s="1" t="s">
        <v>5767</v>
      </c>
      <c r="E837" s="71">
        <v>2435501</v>
      </c>
      <c r="G837" s="1" t="s">
        <v>5768</v>
      </c>
      <c r="H837" s="72">
        <v>5064722</v>
      </c>
      <c r="I837" s="1" t="s">
        <v>5769</v>
      </c>
      <c r="J837" s="73">
        <v>0.7</v>
      </c>
      <c r="K837" s="73">
        <v>0.7</v>
      </c>
      <c r="L837" s="73">
        <v>0.7</v>
      </c>
      <c r="M837" s="1">
        <v>1</v>
      </c>
      <c r="N837" s="1" t="s">
        <v>1058</v>
      </c>
      <c r="O837" s="1" t="s">
        <v>1455</v>
      </c>
      <c r="P837" s="1">
        <v>25203020</v>
      </c>
      <c r="Q837" s="73">
        <v>150824640</v>
      </c>
      <c r="R837" s="74">
        <v>62</v>
      </c>
      <c r="S837" s="1" t="s">
        <v>1456</v>
      </c>
      <c r="T837" s="75">
        <v>0.92136177270005104</v>
      </c>
      <c r="U837" s="76">
        <v>7104472499.2416</v>
      </c>
      <c r="V837" s="77">
        <v>7104472499.2416</v>
      </c>
      <c r="W837" s="77">
        <v>10149246427.488001</v>
      </c>
      <c r="X837" s="76">
        <v>1.2428357009199999E-2</v>
      </c>
      <c r="Y837" s="71">
        <v>0</v>
      </c>
      <c r="Z837" s="71">
        <v>1</v>
      </c>
      <c r="AA837" s="71">
        <v>0</v>
      </c>
      <c r="AB837" s="71">
        <v>0</v>
      </c>
      <c r="AC837" s="73">
        <v>0</v>
      </c>
      <c r="AD837" s="73">
        <v>1</v>
      </c>
      <c r="AE837" s="1" t="s">
        <v>1523</v>
      </c>
      <c r="AF837" s="1" t="s">
        <v>1524</v>
      </c>
      <c r="AG837" s="1" t="s">
        <v>1451</v>
      </c>
    </row>
    <row r="838" spans="1:33">
      <c r="A838" s="70">
        <v>45169</v>
      </c>
      <c r="B838" s="70">
        <v>45169</v>
      </c>
      <c r="C838" s="71">
        <v>990100</v>
      </c>
      <c r="D838" s="1" t="s">
        <v>5770</v>
      </c>
      <c r="E838" s="71">
        <v>2436201</v>
      </c>
      <c r="G838" s="1" t="s">
        <v>5771</v>
      </c>
      <c r="H838" s="72" t="s">
        <v>5772</v>
      </c>
      <c r="I838" s="1" t="s">
        <v>5773</v>
      </c>
      <c r="J838" s="73">
        <v>0.75</v>
      </c>
      <c r="K838" s="73">
        <v>0.75</v>
      </c>
      <c r="L838" s="73">
        <v>0.75</v>
      </c>
      <c r="M838" s="1">
        <v>1</v>
      </c>
      <c r="N838" s="1" t="s">
        <v>1311</v>
      </c>
      <c r="O838" s="1" t="s">
        <v>1548</v>
      </c>
      <c r="P838" s="1">
        <v>55101010</v>
      </c>
      <c r="Q838" s="73">
        <v>541080000</v>
      </c>
      <c r="R838" s="74">
        <v>15.005000000000001</v>
      </c>
      <c r="S838" s="1" t="s">
        <v>1456</v>
      </c>
      <c r="T838" s="75">
        <v>0.92136177270005104</v>
      </c>
      <c r="U838" s="76">
        <v>6608890481.9174995</v>
      </c>
      <c r="V838" s="77">
        <v>6608890481.9174995</v>
      </c>
      <c r="W838" s="77">
        <v>8811853975.8899994</v>
      </c>
      <c r="X838" s="76">
        <v>1.15614002803E-2</v>
      </c>
      <c r="Y838" s="71">
        <v>0</v>
      </c>
      <c r="Z838" s="71">
        <v>1</v>
      </c>
      <c r="AA838" s="71">
        <v>0</v>
      </c>
      <c r="AB838" s="71">
        <v>0</v>
      </c>
      <c r="AC838" s="73">
        <v>1</v>
      </c>
      <c r="AD838" s="73">
        <v>0</v>
      </c>
      <c r="AE838" s="1" t="s">
        <v>1647</v>
      </c>
      <c r="AF838" s="1" t="s">
        <v>1450</v>
      </c>
      <c r="AG838" s="1" t="s">
        <v>1451</v>
      </c>
    </row>
    <row r="839" spans="1:33">
      <c r="A839" s="70">
        <v>45169</v>
      </c>
      <c r="B839" s="70">
        <v>45169</v>
      </c>
      <c r="C839" s="71">
        <v>990100</v>
      </c>
      <c r="D839" s="1" t="s">
        <v>5774</v>
      </c>
      <c r="E839" s="71">
        <v>2436801</v>
      </c>
      <c r="G839" s="1" t="s">
        <v>5775</v>
      </c>
      <c r="H839" s="72" t="s">
        <v>5776</v>
      </c>
      <c r="I839" s="1" t="s">
        <v>5777</v>
      </c>
      <c r="J839" s="73">
        <v>0.7</v>
      </c>
      <c r="K839" s="73">
        <v>0.7</v>
      </c>
      <c r="L839" s="73">
        <v>0.7</v>
      </c>
      <c r="M839" s="1">
        <v>1</v>
      </c>
      <c r="N839" s="1" t="s">
        <v>1042</v>
      </c>
      <c r="O839" s="1" t="s">
        <v>1447</v>
      </c>
      <c r="P839" s="1">
        <v>35203010</v>
      </c>
      <c r="Q839" s="73">
        <v>192739583</v>
      </c>
      <c r="R839" s="74">
        <v>56.84</v>
      </c>
      <c r="S839" s="1" t="s">
        <v>1456</v>
      </c>
      <c r="T839" s="75">
        <v>0.92136177270005104</v>
      </c>
      <c r="U839" s="76">
        <v>8323247996.2032804</v>
      </c>
      <c r="V839" s="77">
        <v>8323247996.2032804</v>
      </c>
      <c r="W839" s="77">
        <v>11890354280.2904</v>
      </c>
      <c r="X839" s="76">
        <v>1.4560447321600001E-2</v>
      </c>
      <c r="Y839" s="71">
        <v>0</v>
      </c>
      <c r="Z839" s="71">
        <v>1</v>
      </c>
      <c r="AA839" s="71">
        <v>0</v>
      </c>
      <c r="AB839" s="71">
        <v>0</v>
      </c>
      <c r="AC839" s="73">
        <v>0.35</v>
      </c>
      <c r="AD839" s="73">
        <v>0.65</v>
      </c>
      <c r="AE839" s="1" t="s">
        <v>1457</v>
      </c>
      <c r="AF839" s="1" t="s">
        <v>1450</v>
      </c>
      <c r="AG839" s="1" t="s">
        <v>1451</v>
      </c>
    </row>
    <row r="840" spans="1:33">
      <c r="A840" s="70">
        <v>45169</v>
      </c>
      <c r="B840" s="70">
        <v>45169</v>
      </c>
      <c r="C840" s="71">
        <v>990100</v>
      </c>
      <c r="D840" s="1" t="s">
        <v>5778</v>
      </c>
      <c r="E840" s="71">
        <v>2438501</v>
      </c>
      <c r="G840" s="1" t="s">
        <v>5779</v>
      </c>
      <c r="H840" s="72">
        <v>5999330</v>
      </c>
      <c r="I840" s="1" t="s">
        <v>5780</v>
      </c>
      <c r="J840" s="73">
        <v>1</v>
      </c>
      <c r="K840" s="73">
        <v>1</v>
      </c>
      <c r="L840" s="73">
        <v>1</v>
      </c>
      <c r="M840" s="1">
        <v>1</v>
      </c>
      <c r="N840" s="1" t="s">
        <v>1042</v>
      </c>
      <c r="O840" s="1" t="s">
        <v>1467</v>
      </c>
      <c r="P840" s="1">
        <v>20202030</v>
      </c>
      <c r="Q840" s="73">
        <v>59120842</v>
      </c>
      <c r="R840" s="74">
        <v>127.85</v>
      </c>
      <c r="S840" s="1" t="s">
        <v>1456</v>
      </c>
      <c r="T840" s="75">
        <v>0.92136177270005104</v>
      </c>
      <c r="U840" s="76">
        <v>8203726129.8018999</v>
      </c>
      <c r="V840" s="77">
        <v>8203726129.8018999</v>
      </c>
      <c r="W840" s="77">
        <v>8203726129.8018999</v>
      </c>
      <c r="X840" s="76">
        <v>1.4351359253999999E-2</v>
      </c>
      <c r="Y840" s="71">
        <v>0</v>
      </c>
      <c r="Z840" s="71">
        <v>1</v>
      </c>
      <c r="AA840" s="71">
        <v>0</v>
      </c>
      <c r="AB840" s="71">
        <v>0</v>
      </c>
      <c r="AC840" s="73">
        <v>0</v>
      </c>
      <c r="AD840" s="73">
        <v>1</v>
      </c>
      <c r="AE840" s="1" t="s">
        <v>1457</v>
      </c>
      <c r="AF840" s="1" t="s">
        <v>1450</v>
      </c>
      <c r="AG840" s="1" t="s">
        <v>1451</v>
      </c>
    </row>
    <row r="841" spans="1:33">
      <c r="A841" s="70">
        <v>45169</v>
      </c>
      <c r="B841" s="70">
        <v>45169</v>
      </c>
      <c r="C841" s="71">
        <v>990100</v>
      </c>
      <c r="D841" s="1" t="s">
        <v>5781</v>
      </c>
      <c r="E841" s="71">
        <v>2438701</v>
      </c>
      <c r="G841" s="1" t="s">
        <v>5782</v>
      </c>
      <c r="H841" s="72">
        <v>7582556</v>
      </c>
      <c r="I841" s="1" t="s">
        <v>5783</v>
      </c>
      <c r="J841" s="73">
        <v>0.75</v>
      </c>
      <c r="K841" s="73">
        <v>0.75</v>
      </c>
      <c r="L841" s="73">
        <v>0.75</v>
      </c>
      <c r="M841" s="1">
        <v>1</v>
      </c>
      <c r="N841" s="1" t="s">
        <v>1042</v>
      </c>
      <c r="O841" s="1" t="s">
        <v>1564</v>
      </c>
      <c r="P841" s="1">
        <v>60107010</v>
      </c>
      <c r="Q841" s="73">
        <v>286861172</v>
      </c>
      <c r="R841" s="74">
        <v>24.4</v>
      </c>
      <c r="S841" s="1" t="s">
        <v>1456</v>
      </c>
      <c r="T841" s="75">
        <v>0.92136177270005104</v>
      </c>
      <c r="U841" s="76">
        <v>5697609346.4526596</v>
      </c>
      <c r="V841" s="77">
        <v>5697609346.4526596</v>
      </c>
      <c r="W841" s="77">
        <v>7596812461.9368801</v>
      </c>
      <c r="X841" s="76">
        <v>9.9672316367E-3</v>
      </c>
      <c r="Y841" s="71">
        <v>0</v>
      </c>
      <c r="Z841" s="71">
        <v>1</v>
      </c>
      <c r="AA841" s="71">
        <v>0</v>
      </c>
      <c r="AB841" s="71">
        <v>0</v>
      </c>
      <c r="AC841" s="73">
        <v>1</v>
      </c>
      <c r="AD841" s="73">
        <v>0</v>
      </c>
      <c r="AE841" s="1" t="s">
        <v>1457</v>
      </c>
      <c r="AF841" s="1" t="s">
        <v>1450</v>
      </c>
      <c r="AG841" s="1" t="s">
        <v>1451</v>
      </c>
    </row>
    <row r="842" spans="1:33">
      <c r="A842" s="70">
        <v>45169</v>
      </c>
      <c r="B842" s="70">
        <v>45169</v>
      </c>
      <c r="C842" s="71">
        <v>990100</v>
      </c>
      <c r="D842" s="1" t="s">
        <v>5784</v>
      </c>
      <c r="E842" s="71">
        <v>2439001</v>
      </c>
      <c r="G842" s="1" t="s">
        <v>5785</v>
      </c>
      <c r="H842" s="72" t="s">
        <v>5786</v>
      </c>
      <c r="I842" s="1" t="s">
        <v>5787</v>
      </c>
      <c r="J842" s="73">
        <v>1</v>
      </c>
      <c r="K842" s="73">
        <v>1</v>
      </c>
      <c r="L842" s="73">
        <v>1</v>
      </c>
      <c r="M842" s="1">
        <v>1</v>
      </c>
      <c r="N842" s="1" t="s">
        <v>1369</v>
      </c>
      <c r="O842" s="1" t="s">
        <v>1692</v>
      </c>
      <c r="P842" s="1">
        <v>50201010</v>
      </c>
      <c r="Q842" s="73">
        <v>1391754713</v>
      </c>
      <c r="R842" s="74">
        <v>7.3079999999999998</v>
      </c>
      <c r="S842" s="1" t="s">
        <v>1669</v>
      </c>
      <c r="T842" s="75">
        <v>0.78917255257862096</v>
      </c>
      <c r="U842" s="76">
        <v>12888110983.2957</v>
      </c>
      <c r="V842" s="77">
        <v>12888110983.2957</v>
      </c>
      <c r="W842" s="77">
        <v>12888110983.2957</v>
      </c>
      <c r="X842" s="76">
        <v>2.25460855104E-2</v>
      </c>
      <c r="Y842" s="71">
        <v>0</v>
      </c>
      <c r="Z842" s="71">
        <v>1</v>
      </c>
      <c r="AA842" s="71">
        <v>0</v>
      </c>
      <c r="AB842" s="71">
        <v>0</v>
      </c>
      <c r="AC842" s="73">
        <v>0</v>
      </c>
      <c r="AD842" s="73">
        <v>1</v>
      </c>
      <c r="AE842" s="1" t="s">
        <v>1670</v>
      </c>
      <c r="AF842" s="1" t="s">
        <v>1450</v>
      </c>
      <c r="AG842" s="1" t="s">
        <v>1451</v>
      </c>
    </row>
    <row r="843" spans="1:33">
      <c r="A843" s="70">
        <v>45169</v>
      </c>
      <c r="B843" s="70">
        <v>45169</v>
      </c>
      <c r="C843" s="71">
        <v>990100</v>
      </c>
      <c r="D843" s="1" t="s">
        <v>5788</v>
      </c>
      <c r="E843" s="71">
        <v>2440101</v>
      </c>
      <c r="G843" s="1" t="s">
        <v>5789</v>
      </c>
      <c r="H843" s="72" t="s">
        <v>5790</v>
      </c>
      <c r="I843" s="1" t="s">
        <v>5791</v>
      </c>
      <c r="J843" s="73">
        <v>1</v>
      </c>
      <c r="K843" s="73">
        <v>1</v>
      </c>
      <c r="L843" s="73">
        <v>1</v>
      </c>
      <c r="M843" s="1">
        <v>1</v>
      </c>
      <c r="N843" s="1" t="s">
        <v>1369</v>
      </c>
      <c r="O843" s="1" t="s">
        <v>1462</v>
      </c>
      <c r="P843" s="1">
        <v>15101050</v>
      </c>
      <c r="Q843" s="73">
        <v>139635442</v>
      </c>
      <c r="R843" s="74">
        <v>55.22</v>
      </c>
      <c r="S843" s="1" t="s">
        <v>1669</v>
      </c>
      <c r="T843" s="75">
        <v>0.78917255257862096</v>
      </c>
      <c r="U843" s="76">
        <v>9770574359.2391701</v>
      </c>
      <c r="V843" s="77">
        <v>9770574359.2391701</v>
      </c>
      <c r="W843" s="77">
        <v>9770574359.2391701</v>
      </c>
      <c r="X843" s="76">
        <v>1.7092357854100002E-2</v>
      </c>
      <c r="Y843" s="71">
        <v>0</v>
      </c>
      <c r="Z843" s="71">
        <v>1</v>
      </c>
      <c r="AA843" s="71">
        <v>0</v>
      </c>
      <c r="AB843" s="71">
        <v>0</v>
      </c>
      <c r="AC843" s="73">
        <v>0</v>
      </c>
      <c r="AD843" s="73">
        <v>1</v>
      </c>
      <c r="AE843" s="1" t="s">
        <v>1670</v>
      </c>
      <c r="AF843" s="1" t="s">
        <v>1450</v>
      </c>
      <c r="AG843" s="1" t="s">
        <v>1451</v>
      </c>
    </row>
    <row r="844" spans="1:33">
      <c r="A844" s="70">
        <v>45169</v>
      </c>
      <c r="B844" s="70">
        <v>45169</v>
      </c>
      <c r="C844" s="71">
        <v>990100</v>
      </c>
      <c r="D844" s="1" t="s">
        <v>5792</v>
      </c>
      <c r="E844" s="71">
        <v>2442701</v>
      </c>
      <c r="G844" s="1" t="s">
        <v>5793</v>
      </c>
      <c r="H844" s="72">
        <v>5165294</v>
      </c>
      <c r="I844" s="1" t="s">
        <v>5794</v>
      </c>
      <c r="J844" s="73">
        <v>0.95</v>
      </c>
      <c r="K844" s="73">
        <v>0.95</v>
      </c>
      <c r="L844" s="73">
        <v>0.95</v>
      </c>
      <c r="M844" s="1">
        <v>1</v>
      </c>
      <c r="N844" s="1" t="s">
        <v>1199</v>
      </c>
      <c r="O844" s="1" t="s">
        <v>1474</v>
      </c>
      <c r="P844" s="1">
        <v>45301010</v>
      </c>
      <c r="Q844" s="73">
        <v>49348548</v>
      </c>
      <c r="R844" s="74">
        <v>445.2</v>
      </c>
      <c r="S844" s="1" t="s">
        <v>1456</v>
      </c>
      <c r="T844" s="75">
        <v>0.92136177270005104</v>
      </c>
      <c r="U844" s="76">
        <v>22652855273.077099</v>
      </c>
      <c r="V844" s="77">
        <v>22652855273.077099</v>
      </c>
      <c r="W844" s="77">
        <v>23845110813.7654</v>
      </c>
      <c r="X844" s="76">
        <v>3.9628244410999998E-2</v>
      </c>
      <c r="Y844" s="71">
        <v>0</v>
      </c>
      <c r="Z844" s="71">
        <v>1</v>
      </c>
      <c r="AA844" s="71">
        <v>0</v>
      </c>
      <c r="AB844" s="71">
        <v>0</v>
      </c>
      <c r="AC844" s="73">
        <v>0</v>
      </c>
      <c r="AD844" s="73">
        <v>1</v>
      </c>
      <c r="AE844" s="1" t="s">
        <v>1485</v>
      </c>
      <c r="AF844" s="1" t="s">
        <v>1450</v>
      </c>
      <c r="AG844" s="1" t="s">
        <v>1451</v>
      </c>
    </row>
    <row r="845" spans="1:33">
      <c r="A845" s="70">
        <v>45169</v>
      </c>
      <c r="B845" s="70">
        <v>45169</v>
      </c>
      <c r="C845" s="71">
        <v>990100</v>
      </c>
      <c r="D845" s="1" t="s">
        <v>5799</v>
      </c>
      <c r="E845" s="71">
        <v>2446801</v>
      </c>
      <c r="G845" s="1" t="s">
        <v>5800</v>
      </c>
      <c r="H845" s="72">
        <v>6496324</v>
      </c>
      <c r="I845" s="1" t="s">
        <v>5801</v>
      </c>
      <c r="J845" s="73">
        <v>0.65</v>
      </c>
      <c r="K845" s="73">
        <v>0.65</v>
      </c>
      <c r="L845" s="73">
        <v>0.65</v>
      </c>
      <c r="M845" s="1">
        <v>1</v>
      </c>
      <c r="N845" s="1" t="s">
        <v>1115</v>
      </c>
      <c r="O845" s="1" t="s">
        <v>1455</v>
      </c>
      <c r="P845" s="1">
        <v>25101010</v>
      </c>
      <c r="Q845" s="73">
        <v>321578000</v>
      </c>
      <c r="R845" s="74">
        <v>2475.5</v>
      </c>
      <c r="S845" s="1" t="s">
        <v>1479</v>
      </c>
      <c r="T845" s="75">
        <v>145.58500000000001</v>
      </c>
      <c r="U845" s="76">
        <v>3554233749.01261</v>
      </c>
      <c r="V845" s="77">
        <v>3554233749.01261</v>
      </c>
      <c r="W845" s="77">
        <v>5468051921.5578499</v>
      </c>
      <c r="X845" s="76">
        <v>6.2176728717999999E-3</v>
      </c>
      <c r="Y845" s="71">
        <v>0</v>
      </c>
      <c r="Z845" s="71">
        <v>1</v>
      </c>
      <c r="AA845" s="71">
        <v>0</v>
      </c>
      <c r="AB845" s="71">
        <v>0</v>
      </c>
      <c r="AC845" s="73">
        <v>0.65</v>
      </c>
      <c r="AD845" s="73">
        <v>0.35</v>
      </c>
      <c r="AE845" s="1" t="s">
        <v>1480</v>
      </c>
      <c r="AF845" s="1" t="s">
        <v>1450</v>
      </c>
      <c r="AG845" s="1" t="s">
        <v>1451</v>
      </c>
    </row>
    <row r="846" spans="1:33">
      <c r="A846" s="70">
        <v>45169</v>
      </c>
      <c r="B846" s="70">
        <v>45169</v>
      </c>
      <c r="C846" s="71">
        <v>990100</v>
      </c>
      <c r="D846" s="1" t="s">
        <v>5802</v>
      </c>
      <c r="E846" s="71">
        <v>2447701</v>
      </c>
      <c r="G846" s="1" t="s">
        <v>5803</v>
      </c>
      <c r="H846" s="72">
        <v>6229597</v>
      </c>
      <c r="I846" s="1" t="s">
        <v>5804</v>
      </c>
      <c r="J846" s="73">
        <v>0.7</v>
      </c>
      <c r="K846" s="73">
        <v>0.7</v>
      </c>
      <c r="L846" s="73">
        <v>0.7</v>
      </c>
      <c r="M846" s="1">
        <v>1</v>
      </c>
      <c r="N846" s="1" t="s">
        <v>1115</v>
      </c>
      <c r="O846" s="1" t="s">
        <v>1455</v>
      </c>
      <c r="P846" s="1">
        <v>25503030</v>
      </c>
      <c r="Q846" s="73">
        <v>2133728800</v>
      </c>
      <c r="R846" s="74">
        <v>568.29999999999995</v>
      </c>
      <c r="S846" s="1" t="s">
        <v>1479</v>
      </c>
      <c r="T846" s="75">
        <v>145.58500000000001</v>
      </c>
      <c r="U846" s="76">
        <v>5830399106.5563097</v>
      </c>
      <c r="V846" s="77">
        <v>5830399106.5563097</v>
      </c>
      <c r="W846" s="77">
        <v>8329141580.7947197</v>
      </c>
      <c r="X846" s="76">
        <v>1.0199530170599999E-2</v>
      </c>
      <c r="Y846" s="71">
        <v>0</v>
      </c>
      <c r="Z846" s="71">
        <v>1</v>
      </c>
      <c r="AA846" s="71">
        <v>0</v>
      </c>
      <c r="AB846" s="71">
        <v>0</v>
      </c>
      <c r="AC846" s="73">
        <v>0.35</v>
      </c>
      <c r="AD846" s="73">
        <v>0.65</v>
      </c>
      <c r="AE846" s="1" t="s">
        <v>1480</v>
      </c>
      <c r="AF846" s="1" t="s">
        <v>1450</v>
      </c>
      <c r="AG846" s="1" t="s">
        <v>1451</v>
      </c>
    </row>
    <row r="847" spans="1:33">
      <c r="A847" s="70">
        <v>45169</v>
      </c>
      <c r="B847" s="70">
        <v>45169</v>
      </c>
      <c r="C847" s="71">
        <v>990100</v>
      </c>
      <c r="D847" s="1" t="s">
        <v>5805</v>
      </c>
      <c r="E847" s="71">
        <v>2448001</v>
      </c>
      <c r="G847" s="1" t="s">
        <v>5806</v>
      </c>
      <c r="H847" s="72">
        <v>6171494</v>
      </c>
      <c r="I847" s="1" t="s">
        <v>5807</v>
      </c>
      <c r="J847" s="73">
        <v>0.8</v>
      </c>
      <c r="K847" s="73">
        <v>0.8</v>
      </c>
      <c r="L847" s="73">
        <v>0.8</v>
      </c>
      <c r="M847" s="1">
        <v>1</v>
      </c>
      <c r="N847" s="1" t="s">
        <v>1115</v>
      </c>
      <c r="O847" s="1" t="s">
        <v>1455</v>
      </c>
      <c r="P847" s="1">
        <v>25504050</v>
      </c>
      <c r="Q847" s="73">
        <v>257000000</v>
      </c>
      <c r="R847" s="74">
        <v>2544.5</v>
      </c>
      <c r="S847" s="1" t="s">
        <v>1479</v>
      </c>
      <c r="T847" s="75">
        <v>145.58500000000001</v>
      </c>
      <c r="U847" s="76">
        <v>3593427894.3572502</v>
      </c>
      <c r="V847" s="77">
        <v>3593427894.3572502</v>
      </c>
      <c r="W847" s="77">
        <v>4491784867.9465599</v>
      </c>
      <c r="X847" s="76">
        <v>6.2862379666999996E-3</v>
      </c>
      <c r="Y847" s="71">
        <v>0</v>
      </c>
      <c r="Z847" s="71">
        <v>1</v>
      </c>
      <c r="AA847" s="71">
        <v>0</v>
      </c>
      <c r="AB847" s="71">
        <v>0</v>
      </c>
      <c r="AC847" s="73">
        <v>0.35</v>
      </c>
      <c r="AD847" s="73">
        <v>0.65</v>
      </c>
      <c r="AE847" s="1" t="s">
        <v>1480</v>
      </c>
      <c r="AF847" s="1" t="s">
        <v>1450</v>
      </c>
      <c r="AG847" s="1" t="s">
        <v>1451</v>
      </c>
    </row>
    <row r="848" spans="1:33">
      <c r="A848" s="70">
        <v>45169</v>
      </c>
      <c r="B848" s="70">
        <v>45169</v>
      </c>
      <c r="C848" s="71">
        <v>990100</v>
      </c>
      <c r="D848" s="1" t="s">
        <v>5808</v>
      </c>
      <c r="E848" s="71">
        <v>2453301</v>
      </c>
      <c r="G848" s="1" t="s">
        <v>5809</v>
      </c>
      <c r="H848" s="72">
        <v>6416322</v>
      </c>
      <c r="I848" s="1" t="s">
        <v>5810</v>
      </c>
      <c r="J848" s="73">
        <v>0.45</v>
      </c>
      <c r="K848" s="73">
        <v>0.45</v>
      </c>
      <c r="L848" s="73">
        <v>0.45</v>
      </c>
      <c r="M848" s="1">
        <v>1</v>
      </c>
      <c r="N848" s="1" t="s">
        <v>1115</v>
      </c>
      <c r="O848" s="1" t="s">
        <v>1467</v>
      </c>
      <c r="P848" s="1">
        <v>20105010</v>
      </c>
      <c r="Q848" s="73">
        <v>45049642</v>
      </c>
      <c r="R848" s="74">
        <v>24260</v>
      </c>
      <c r="S848" s="1" t="s">
        <v>1479</v>
      </c>
      <c r="T848" s="75">
        <v>145.58500000000001</v>
      </c>
      <c r="U848" s="76">
        <v>3378142952.32339</v>
      </c>
      <c r="V848" s="77">
        <v>3378142952.32339</v>
      </c>
      <c r="W848" s="77">
        <v>7506984338.4964104</v>
      </c>
      <c r="X848" s="76">
        <v>5.9096247672000002E-3</v>
      </c>
      <c r="Y848" s="71">
        <v>0</v>
      </c>
      <c r="Z848" s="71">
        <v>1</v>
      </c>
      <c r="AA848" s="71">
        <v>0</v>
      </c>
      <c r="AB848" s="71">
        <v>0</v>
      </c>
      <c r="AC848" s="73">
        <v>0</v>
      </c>
      <c r="AD848" s="73">
        <v>1</v>
      </c>
      <c r="AE848" s="1" t="s">
        <v>1480</v>
      </c>
      <c r="AF848" s="1" t="s">
        <v>1450</v>
      </c>
      <c r="AG848" s="1" t="s">
        <v>1451</v>
      </c>
    </row>
    <row r="849" spans="1:33">
      <c r="A849" s="70">
        <v>45169</v>
      </c>
      <c r="B849" s="70">
        <v>45169</v>
      </c>
      <c r="C849" s="71">
        <v>990100</v>
      </c>
      <c r="D849" s="1" t="s">
        <v>5811</v>
      </c>
      <c r="E849" s="71">
        <v>2455801</v>
      </c>
      <c r="F849" s="1">
        <v>7.4762000000000002E+106</v>
      </c>
      <c r="G849" s="1" t="s">
        <v>5812</v>
      </c>
      <c r="H849" s="72">
        <v>2150204</v>
      </c>
      <c r="I849" s="1" t="s">
        <v>5813</v>
      </c>
      <c r="J849" s="73">
        <v>1</v>
      </c>
      <c r="K849" s="73">
        <v>1</v>
      </c>
      <c r="L849" s="73">
        <v>1</v>
      </c>
      <c r="M849" s="1">
        <v>1</v>
      </c>
      <c r="N849" s="1" t="s">
        <v>1375</v>
      </c>
      <c r="O849" s="1" t="s">
        <v>1467</v>
      </c>
      <c r="P849" s="1">
        <v>20103010</v>
      </c>
      <c r="Q849" s="73">
        <v>145160159</v>
      </c>
      <c r="R849" s="74">
        <v>209.87</v>
      </c>
      <c r="S849" s="1" t="s">
        <v>1448</v>
      </c>
      <c r="T849" s="75">
        <v>1</v>
      </c>
      <c r="U849" s="76">
        <v>30464762569.330002</v>
      </c>
      <c r="V849" s="77">
        <v>30464762569.330002</v>
      </c>
      <c r="W849" s="77">
        <v>30464762569.330002</v>
      </c>
      <c r="X849" s="76">
        <v>5.3294167223800003E-2</v>
      </c>
      <c r="Y849" s="71">
        <v>0</v>
      </c>
      <c r="Z849" s="71">
        <v>1</v>
      </c>
      <c r="AA849" s="71">
        <v>0</v>
      </c>
      <c r="AB849" s="71">
        <v>0</v>
      </c>
      <c r="AC849" s="73">
        <v>0</v>
      </c>
      <c r="AD849" s="73">
        <v>1</v>
      </c>
      <c r="AE849" s="1" t="s">
        <v>1449</v>
      </c>
      <c r="AF849" s="1" t="s">
        <v>1450</v>
      </c>
      <c r="AG849" s="1" t="s">
        <v>1451</v>
      </c>
    </row>
    <row r="850" spans="1:33">
      <c r="A850" s="70">
        <v>45169</v>
      </c>
      <c r="B850" s="70">
        <v>45169</v>
      </c>
      <c r="C850" s="71">
        <v>990100</v>
      </c>
      <c r="D850" s="1" t="s">
        <v>5814</v>
      </c>
      <c r="E850" s="71">
        <v>2457501</v>
      </c>
      <c r="F850" s="1" t="s">
        <v>5815</v>
      </c>
      <c r="G850" s="1" t="s">
        <v>5816</v>
      </c>
      <c r="H850" s="72" t="s">
        <v>5817</v>
      </c>
      <c r="I850" s="1" t="s">
        <v>5818</v>
      </c>
      <c r="J850" s="73">
        <v>1</v>
      </c>
      <c r="K850" s="73">
        <v>1</v>
      </c>
      <c r="L850" s="73">
        <v>1</v>
      </c>
      <c r="M850" s="1">
        <v>1</v>
      </c>
      <c r="N850" s="1" t="s">
        <v>1375</v>
      </c>
      <c r="O850" s="1" t="s">
        <v>1467</v>
      </c>
      <c r="P850" s="1">
        <v>20201050</v>
      </c>
      <c r="Q850" s="73">
        <v>257546919</v>
      </c>
      <c r="R850" s="74">
        <v>136.99</v>
      </c>
      <c r="S850" s="1" t="s">
        <v>1448</v>
      </c>
      <c r="T850" s="75">
        <v>1</v>
      </c>
      <c r="U850" s="76">
        <v>35281352433.809998</v>
      </c>
      <c r="V850" s="77">
        <v>35281352433.809998</v>
      </c>
      <c r="W850" s="77">
        <v>35281352433.809998</v>
      </c>
      <c r="X850" s="76">
        <v>6.1720169071099999E-2</v>
      </c>
      <c r="Y850" s="71">
        <v>1</v>
      </c>
      <c r="Z850" s="71">
        <v>0</v>
      </c>
      <c r="AA850" s="71">
        <v>0</v>
      </c>
      <c r="AB850" s="71">
        <v>0</v>
      </c>
      <c r="AC850" s="73">
        <v>0</v>
      </c>
      <c r="AD850" s="73">
        <v>1</v>
      </c>
      <c r="AE850" s="1" t="s">
        <v>1449</v>
      </c>
      <c r="AF850" s="1" t="s">
        <v>1450</v>
      </c>
      <c r="AG850" s="1" t="s">
        <v>1451</v>
      </c>
    </row>
    <row r="851" spans="1:33">
      <c r="A851" s="70">
        <v>45169</v>
      </c>
      <c r="B851" s="70">
        <v>45169</v>
      </c>
      <c r="C851" s="71">
        <v>990100</v>
      </c>
      <c r="D851" s="1" t="s">
        <v>5819</v>
      </c>
      <c r="E851" s="71">
        <v>2458801</v>
      </c>
      <c r="F851" s="1">
        <v>99724106</v>
      </c>
      <c r="G851" s="1" t="s">
        <v>5820</v>
      </c>
      <c r="H851" s="72">
        <v>2111955</v>
      </c>
      <c r="I851" s="1" t="s">
        <v>5821</v>
      </c>
      <c r="J851" s="73">
        <v>1</v>
      </c>
      <c r="K851" s="73">
        <v>1</v>
      </c>
      <c r="L851" s="73">
        <v>1</v>
      </c>
      <c r="M851" s="1">
        <v>1</v>
      </c>
      <c r="N851" s="1" t="s">
        <v>1375</v>
      </c>
      <c r="O851" s="1" t="s">
        <v>1455</v>
      </c>
      <c r="P851" s="1">
        <v>25101010</v>
      </c>
      <c r="Q851" s="73">
        <v>233785305</v>
      </c>
      <c r="R851" s="74">
        <v>40.75</v>
      </c>
      <c r="S851" s="1" t="s">
        <v>1448</v>
      </c>
      <c r="T851" s="75">
        <v>1</v>
      </c>
      <c r="U851" s="76">
        <v>9526751178.75</v>
      </c>
      <c r="V851" s="77">
        <v>9526751178.75</v>
      </c>
      <c r="W851" s="77">
        <v>9526751178.75</v>
      </c>
      <c r="X851" s="76">
        <v>1.66658206925E-2</v>
      </c>
      <c r="Y851" s="71">
        <v>0</v>
      </c>
      <c r="Z851" s="71">
        <v>1</v>
      </c>
      <c r="AA851" s="71">
        <v>0</v>
      </c>
      <c r="AB851" s="71">
        <v>0</v>
      </c>
      <c r="AC851" s="73">
        <v>1</v>
      </c>
      <c r="AD851" s="73">
        <v>0</v>
      </c>
      <c r="AE851" s="1" t="s">
        <v>1449</v>
      </c>
      <c r="AF851" s="1" t="s">
        <v>1450</v>
      </c>
      <c r="AG851" s="1" t="s">
        <v>1451</v>
      </c>
    </row>
    <row r="852" spans="1:33">
      <c r="A852" s="70">
        <v>45169</v>
      </c>
      <c r="B852" s="70">
        <v>45169</v>
      </c>
      <c r="C852" s="71">
        <v>990100</v>
      </c>
      <c r="D852" s="1" t="s">
        <v>5822</v>
      </c>
      <c r="E852" s="71">
        <v>2460101</v>
      </c>
      <c r="F852" s="1" t="s">
        <v>5823</v>
      </c>
      <c r="G852" s="1" t="s">
        <v>5824</v>
      </c>
      <c r="H852" s="72">
        <v>2637785</v>
      </c>
      <c r="I852" s="1" t="s">
        <v>5825</v>
      </c>
      <c r="J852" s="73">
        <v>1</v>
      </c>
      <c r="K852" s="73">
        <v>1</v>
      </c>
      <c r="L852" s="73">
        <v>1</v>
      </c>
      <c r="M852" s="1">
        <v>1</v>
      </c>
      <c r="N852" s="1" t="s">
        <v>1375</v>
      </c>
      <c r="O852" s="1" t="s">
        <v>1455</v>
      </c>
      <c r="P852" s="1">
        <v>25201030</v>
      </c>
      <c r="Q852" s="73">
        <v>3247521</v>
      </c>
      <c r="R852" s="74">
        <v>6377.33</v>
      </c>
      <c r="S852" s="1" t="s">
        <v>1448</v>
      </c>
      <c r="T852" s="75">
        <v>1</v>
      </c>
      <c r="U852" s="76">
        <v>20710513098.93</v>
      </c>
      <c r="V852" s="77">
        <v>20710513098.93</v>
      </c>
      <c r="W852" s="77">
        <v>20710513098.93</v>
      </c>
      <c r="X852" s="76">
        <v>3.6230367654199999E-2</v>
      </c>
      <c r="Y852" s="71">
        <v>0</v>
      </c>
      <c r="Z852" s="71">
        <v>1</v>
      </c>
      <c r="AA852" s="71">
        <v>0</v>
      </c>
      <c r="AB852" s="71">
        <v>0</v>
      </c>
      <c r="AC852" s="73">
        <v>0</v>
      </c>
      <c r="AD852" s="73">
        <v>1</v>
      </c>
      <c r="AE852" s="1" t="s">
        <v>1449</v>
      </c>
      <c r="AF852" s="1" t="s">
        <v>1450</v>
      </c>
      <c r="AG852" s="1" t="s">
        <v>1451</v>
      </c>
    </row>
    <row r="853" spans="1:33">
      <c r="A853" s="70">
        <v>45169</v>
      </c>
      <c r="B853" s="70">
        <v>45169</v>
      </c>
      <c r="C853" s="71">
        <v>990100</v>
      </c>
      <c r="D853" s="1" t="s">
        <v>5826</v>
      </c>
      <c r="E853" s="71">
        <v>2463701</v>
      </c>
      <c r="F853" s="1" t="s">
        <v>5827</v>
      </c>
      <c r="G853" s="1" t="s">
        <v>5828</v>
      </c>
      <c r="H853" s="72">
        <v>2170473</v>
      </c>
      <c r="I853" s="1" t="s">
        <v>5829</v>
      </c>
      <c r="J853" s="73">
        <v>0.9</v>
      </c>
      <c r="K853" s="73">
        <v>0.9</v>
      </c>
      <c r="L853" s="73">
        <v>0.9</v>
      </c>
      <c r="M853" s="1">
        <v>1</v>
      </c>
      <c r="N853" s="1" t="s">
        <v>1375</v>
      </c>
      <c r="O853" s="1" t="s">
        <v>1499</v>
      </c>
      <c r="P853" s="1">
        <v>30201020</v>
      </c>
      <c r="Q853" s="73">
        <v>184498219</v>
      </c>
      <c r="R853" s="74">
        <v>260.56</v>
      </c>
      <c r="S853" s="1" t="s">
        <v>1448</v>
      </c>
      <c r="T853" s="75">
        <v>1</v>
      </c>
      <c r="U853" s="76">
        <v>43265570348.375999</v>
      </c>
      <c r="V853" s="77">
        <v>43265570348.375999</v>
      </c>
      <c r="W853" s="77">
        <v>48086583546.239998</v>
      </c>
      <c r="X853" s="76">
        <v>7.5687527054699999E-2</v>
      </c>
      <c r="Y853" s="71">
        <v>1</v>
      </c>
      <c r="Z853" s="71">
        <v>0</v>
      </c>
      <c r="AA853" s="71">
        <v>0</v>
      </c>
      <c r="AB853" s="71">
        <v>0</v>
      </c>
      <c r="AC853" s="73">
        <v>1</v>
      </c>
      <c r="AD853" s="73">
        <v>0</v>
      </c>
      <c r="AE853" s="1" t="s">
        <v>1449</v>
      </c>
      <c r="AF853" s="1" t="s">
        <v>1450</v>
      </c>
      <c r="AG853" s="1" t="s">
        <v>1585</v>
      </c>
    </row>
    <row r="854" spans="1:33">
      <c r="A854" s="70">
        <v>45169</v>
      </c>
      <c r="B854" s="70">
        <v>45169</v>
      </c>
      <c r="C854" s="71">
        <v>990100</v>
      </c>
      <c r="D854" s="1" t="s">
        <v>5830</v>
      </c>
      <c r="E854" s="71">
        <v>2465601</v>
      </c>
      <c r="F854" s="1">
        <v>16255101</v>
      </c>
      <c r="G854" s="1" t="s">
        <v>5831</v>
      </c>
      <c r="H854" s="72">
        <v>2679204</v>
      </c>
      <c r="I854" s="1" t="s">
        <v>5832</v>
      </c>
      <c r="J854" s="73">
        <v>0.95</v>
      </c>
      <c r="K854" s="73">
        <v>0.95</v>
      </c>
      <c r="L854" s="73">
        <v>0.95</v>
      </c>
      <c r="M854" s="1">
        <v>1</v>
      </c>
      <c r="N854" s="1" t="s">
        <v>1375</v>
      </c>
      <c r="O854" s="1" t="s">
        <v>1447</v>
      </c>
      <c r="P854" s="1">
        <v>35101020</v>
      </c>
      <c r="Q854" s="73">
        <v>76739012</v>
      </c>
      <c r="R854" s="74">
        <v>370.14</v>
      </c>
      <c r="S854" s="1" t="s">
        <v>1448</v>
      </c>
      <c r="T854" s="75">
        <v>1</v>
      </c>
      <c r="U854" s="76">
        <v>26983969006.596001</v>
      </c>
      <c r="V854" s="77">
        <v>26983969006.596001</v>
      </c>
      <c r="W854" s="77">
        <v>28404177901.68</v>
      </c>
      <c r="X854" s="76">
        <v>4.7204968472299998E-2</v>
      </c>
      <c r="Y854" s="71">
        <v>0</v>
      </c>
      <c r="Z854" s="71">
        <v>1</v>
      </c>
      <c r="AA854" s="71">
        <v>0</v>
      </c>
      <c r="AB854" s="71">
        <v>0</v>
      </c>
      <c r="AC854" s="73">
        <v>0</v>
      </c>
      <c r="AD854" s="73">
        <v>1</v>
      </c>
      <c r="AE854" s="1" t="s">
        <v>1475</v>
      </c>
      <c r="AF854" s="1" t="s">
        <v>1450</v>
      </c>
      <c r="AG854" s="1" t="s">
        <v>1451</v>
      </c>
    </row>
    <row r="855" spans="1:33">
      <c r="A855" s="70">
        <v>45169</v>
      </c>
      <c r="B855" s="70">
        <v>45169</v>
      </c>
      <c r="C855" s="71">
        <v>990100</v>
      </c>
      <c r="D855" s="1" t="s">
        <v>5833</v>
      </c>
      <c r="E855" s="71">
        <v>2467101</v>
      </c>
      <c r="F855" s="1" t="s">
        <v>5834</v>
      </c>
      <c r="G855" s="1" t="s">
        <v>5835</v>
      </c>
      <c r="H855" s="72" t="s">
        <v>5836</v>
      </c>
      <c r="I855" s="1" t="s">
        <v>5837</v>
      </c>
      <c r="J855" s="73">
        <v>1</v>
      </c>
      <c r="K855" s="73">
        <v>1</v>
      </c>
      <c r="L855" s="73">
        <v>1</v>
      </c>
      <c r="M855" s="1">
        <v>1</v>
      </c>
      <c r="N855" s="1" t="s">
        <v>1375</v>
      </c>
      <c r="O855" s="1" t="s">
        <v>1447</v>
      </c>
      <c r="P855" s="1">
        <v>35203010</v>
      </c>
      <c r="Q855" s="73">
        <v>157275200</v>
      </c>
      <c r="R855" s="74">
        <v>78.400000000000006</v>
      </c>
      <c r="S855" s="1" t="s">
        <v>1448</v>
      </c>
      <c r="T855" s="75">
        <v>1</v>
      </c>
      <c r="U855" s="76">
        <v>12330375680</v>
      </c>
      <c r="V855" s="77">
        <v>12330375680</v>
      </c>
      <c r="W855" s="77">
        <v>12330375680</v>
      </c>
      <c r="X855" s="76">
        <v>2.15703996356E-2</v>
      </c>
      <c r="Y855" s="71">
        <v>0</v>
      </c>
      <c r="Z855" s="71">
        <v>1</v>
      </c>
      <c r="AA855" s="71">
        <v>0</v>
      </c>
      <c r="AB855" s="71">
        <v>0</v>
      </c>
      <c r="AC855" s="73">
        <v>0</v>
      </c>
      <c r="AD855" s="73">
        <v>1</v>
      </c>
      <c r="AE855" s="1" t="s">
        <v>1475</v>
      </c>
      <c r="AF855" s="1" t="s">
        <v>1450</v>
      </c>
      <c r="AG855" s="1" t="s">
        <v>1451</v>
      </c>
    </row>
    <row r="856" spans="1:33">
      <c r="A856" s="70">
        <v>45169</v>
      </c>
      <c r="B856" s="70">
        <v>45169</v>
      </c>
      <c r="C856" s="71">
        <v>990100</v>
      </c>
      <c r="D856" s="1" t="s">
        <v>5838</v>
      </c>
      <c r="E856" s="71">
        <v>2470701</v>
      </c>
      <c r="F856" s="1" t="s">
        <v>5839</v>
      </c>
      <c r="G856" s="1" t="s">
        <v>5840</v>
      </c>
      <c r="H856" s="72">
        <v>2494504</v>
      </c>
      <c r="I856" s="1" t="s">
        <v>5841</v>
      </c>
      <c r="J856" s="73">
        <v>1</v>
      </c>
      <c r="K856" s="73">
        <v>1</v>
      </c>
      <c r="L856" s="73">
        <v>1</v>
      </c>
      <c r="M856" s="1">
        <v>1</v>
      </c>
      <c r="N856" s="1" t="s">
        <v>1375</v>
      </c>
      <c r="O856" s="1" t="s">
        <v>1484</v>
      </c>
      <c r="P856" s="1">
        <v>40203010</v>
      </c>
      <c r="Q856" s="73">
        <v>149900000</v>
      </c>
      <c r="R856" s="74">
        <v>700.54</v>
      </c>
      <c r="S856" s="1" t="s">
        <v>1448</v>
      </c>
      <c r="T856" s="75">
        <v>1</v>
      </c>
      <c r="U856" s="76">
        <v>105010946000</v>
      </c>
      <c r="V856" s="77">
        <v>105010946000</v>
      </c>
      <c r="W856" s="77">
        <v>105010946000</v>
      </c>
      <c r="X856" s="76">
        <v>0.18370308659789999</v>
      </c>
      <c r="Y856" s="71">
        <v>1</v>
      </c>
      <c r="Z856" s="71">
        <v>0</v>
      </c>
      <c r="AA856" s="71">
        <v>0</v>
      </c>
      <c r="AB856" s="71">
        <v>0</v>
      </c>
      <c r="AC856" s="73">
        <v>1</v>
      </c>
      <c r="AD856" s="73">
        <v>0</v>
      </c>
      <c r="AE856" s="1" t="s">
        <v>1449</v>
      </c>
      <c r="AF856" s="1" t="s">
        <v>1450</v>
      </c>
      <c r="AG856" s="1" t="s">
        <v>1585</v>
      </c>
    </row>
    <row r="857" spans="1:33">
      <c r="A857" s="70">
        <v>45169</v>
      </c>
      <c r="B857" s="70">
        <v>45169</v>
      </c>
      <c r="C857" s="71">
        <v>990100</v>
      </c>
      <c r="D857" s="1" t="s">
        <v>5842</v>
      </c>
      <c r="E857" s="71">
        <v>2471801</v>
      </c>
      <c r="F857" s="1">
        <v>35710839</v>
      </c>
      <c r="G857" s="1" t="s">
        <v>5843</v>
      </c>
      <c r="H857" s="72" t="s">
        <v>5844</v>
      </c>
      <c r="I857" s="1" t="s">
        <v>5845</v>
      </c>
      <c r="J857" s="73">
        <v>1</v>
      </c>
      <c r="K857" s="73">
        <v>1</v>
      </c>
      <c r="L857" s="73">
        <v>1</v>
      </c>
      <c r="M857" s="1">
        <v>1</v>
      </c>
      <c r="N857" s="1" t="s">
        <v>1375</v>
      </c>
      <c r="O857" s="1" t="s">
        <v>1484</v>
      </c>
      <c r="P857" s="1">
        <v>40204010</v>
      </c>
      <c r="Q857" s="73">
        <v>493880722</v>
      </c>
      <c r="R857" s="74">
        <v>20.27</v>
      </c>
      <c r="S857" s="1" t="s">
        <v>1448</v>
      </c>
      <c r="T857" s="75">
        <v>1</v>
      </c>
      <c r="U857" s="76">
        <v>10010962234.940001</v>
      </c>
      <c r="V857" s="77">
        <v>10010962234.940001</v>
      </c>
      <c r="W857" s="77">
        <v>10010962234.940001</v>
      </c>
      <c r="X857" s="76">
        <v>1.7512885393599999E-2</v>
      </c>
      <c r="Y857" s="71">
        <v>0</v>
      </c>
      <c r="Z857" s="71">
        <v>1</v>
      </c>
      <c r="AA857" s="71">
        <v>0</v>
      </c>
      <c r="AB857" s="71">
        <v>0</v>
      </c>
      <c r="AC857" s="73">
        <v>1</v>
      </c>
      <c r="AD857" s="73">
        <v>0</v>
      </c>
      <c r="AE857" s="1" t="s">
        <v>1449</v>
      </c>
      <c r="AF857" s="1" t="s">
        <v>1450</v>
      </c>
      <c r="AG857" s="1" t="s">
        <v>1451</v>
      </c>
    </row>
    <row r="858" spans="1:33">
      <c r="A858" s="70">
        <v>45169</v>
      </c>
      <c r="B858" s="70">
        <v>45169</v>
      </c>
      <c r="C858" s="71">
        <v>990100</v>
      </c>
      <c r="D858" s="1" t="s">
        <v>5846</v>
      </c>
      <c r="E858" s="71">
        <v>2472101</v>
      </c>
      <c r="F858" s="1">
        <v>297178105</v>
      </c>
      <c r="G858" s="1" t="s">
        <v>5847</v>
      </c>
      <c r="H858" s="72">
        <v>2316619</v>
      </c>
      <c r="I858" s="1" t="s">
        <v>5848</v>
      </c>
      <c r="J858" s="73">
        <v>1</v>
      </c>
      <c r="K858" s="73">
        <v>1</v>
      </c>
      <c r="L858" s="73">
        <v>1</v>
      </c>
      <c r="M858" s="1">
        <v>1</v>
      </c>
      <c r="N858" s="1" t="s">
        <v>1375</v>
      </c>
      <c r="O858" s="1" t="s">
        <v>1564</v>
      </c>
      <c r="P858" s="1">
        <v>60106010</v>
      </c>
      <c r="Q858" s="73">
        <v>64463822</v>
      </c>
      <c r="R858" s="74">
        <v>238.39</v>
      </c>
      <c r="S858" s="1" t="s">
        <v>1448</v>
      </c>
      <c r="T858" s="75">
        <v>1</v>
      </c>
      <c r="U858" s="76">
        <v>15367530526.58</v>
      </c>
      <c r="V858" s="77">
        <v>15367530526.58</v>
      </c>
      <c r="W858" s="77">
        <v>15367530526.58</v>
      </c>
      <c r="X858" s="76">
        <v>2.6883509754500001E-2</v>
      </c>
      <c r="Y858" s="71">
        <v>0</v>
      </c>
      <c r="Z858" s="71">
        <v>1</v>
      </c>
      <c r="AA858" s="71">
        <v>0</v>
      </c>
      <c r="AB858" s="71">
        <v>0</v>
      </c>
      <c r="AC858" s="73">
        <v>1</v>
      </c>
      <c r="AD858" s="73">
        <v>0</v>
      </c>
      <c r="AE858" s="1" t="s">
        <v>1449</v>
      </c>
      <c r="AF858" s="1" t="s">
        <v>1450</v>
      </c>
      <c r="AG858" s="1" t="s">
        <v>1451</v>
      </c>
    </row>
    <row r="859" spans="1:33">
      <c r="A859" s="70">
        <v>45169</v>
      </c>
      <c r="B859" s="70">
        <v>45169</v>
      </c>
      <c r="C859" s="71">
        <v>990100</v>
      </c>
      <c r="D859" s="1" t="s">
        <v>5849</v>
      </c>
      <c r="E859" s="71">
        <v>2474301</v>
      </c>
      <c r="F859" s="1">
        <v>874054109</v>
      </c>
      <c r="G859" s="1" t="s">
        <v>5850</v>
      </c>
      <c r="H859" s="72">
        <v>2122117</v>
      </c>
      <c r="I859" s="1" t="s">
        <v>5851</v>
      </c>
      <c r="J859" s="73">
        <v>1</v>
      </c>
      <c r="K859" s="73">
        <v>1</v>
      </c>
      <c r="L859" s="73">
        <v>1</v>
      </c>
      <c r="M859" s="1">
        <v>1</v>
      </c>
      <c r="N859" s="1" t="s">
        <v>1375</v>
      </c>
      <c r="O859" s="1" t="s">
        <v>1692</v>
      </c>
      <c r="P859" s="1">
        <v>50202020</v>
      </c>
      <c r="Q859" s="73">
        <v>168674529</v>
      </c>
      <c r="R859" s="74">
        <v>142.19999999999999</v>
      </c>
      <c r="S859" s="1" t="s">
        <v>1448</v>
      </c>
      <c r="T859" s="75">
        <v>1</v>
      </c>
      <c r="U859" s="76">
        <v>23985518023.799999</v>
      </c>
      <c r="V859" s="77">
        <v>23985518023.799999</v>
      </c>
      <c r="W859" s="77">
        <v>23985518023.799999</v>
      </c>
      <c r="X859" s="76">
        <v>4.1959565763900003E-2</v>
      </c>
      <c r="Y859" s="71">
        <v>0</v>
      </c>
      <c r="Z859" s="71">
        <v>1</v>
      </c>
      <c r="AA859" s="71">
        <v>0</v>
      </c>
      <c r="AB859" s="71">
        <v>0</v>
      </c>
      <c r="AC859" s="73">
        <v>0</v>
      </c>
      <c r="AD859" s="73">
        <v>1</v>
      </c>
      <c r="AE859" s="1" t="s">
        <v>1475</v>
      </c>
      <c r="AF859" s="1" t="s">
        <v>1450</v>
      </c>
      <c r="AG859" s="1" t="s">
        <v>1451</v>
      </c>
    </row>
    <row r="860" spans="1:33">
      <c r="A860" s="70">
        <v>45169</v>
      </c>
      <c r="B860" s="70">
        <v>45169</v>
      </c>
      <c r="C860" s="71">
        <v>990100</v>
      </c>
      <c r="D860" s="1" t="s">
        <v>5852</v>
      </c>
      <c r="E860" s="71">
        <v>2474901</v>
      </c>
      <c r="F860" s="1" t="s">
        <v>5853</v>
      </c>
      <c r="G860" s="1" t="s">
        <v>5854</v>
      </c>
      <c r="H860" s="72">
        <v>2575818</v>
      </c>
      <c r="I860" s="1" t="s">
        <v>5855</v>
      </c>
      <c r="J860" s="73">
        <v>0.95</v>
      </c>
      <c r="K860" s="73">
        <v>0.95</v>
      </c>
      <c r="L860" s="73">
        <v>0.95</v>
      </c>
      <c r="M860" s="1">
        <v>1</v>
      </c>
      <c r="N860" s="1" t="s">
        <v>1375</v>
      </c>
      <c r="O860" s="1" t="s">
        <v>1692</v>
      </c>
      <c r="P860" s="1">
        <v>50202020</v>
      </c>
      <c r="Q860" s="73">
        <v>784274126</v>
      </c>
      <c r="R860" s="74">
        <v>91.99</v>
      </c>
      <c r="S860" s="1" t="s">
        <v>1448</v>
      </c>
      <c r="T860" s="75">
        <v>1</v>
      </c>
      <c r="U860" s="76">
        <v>68538108008.203003</v>
      </c>
      <c r="V860" s="77">
        <v>68538108008.203003</v>
      </c>
      <c r="W860" s="77">
        <v>72145376850.740005</v>
      </c>
      <c r="X860" s="76">
        <v>0.1198985674378</v>
      </c>
      <c r="Y860" s="71">
        <v>1</v>
      </c>
      <c r="Z860" s="71">
        <v>0</v>
      </c>
      <c r="AA860" s="71">
        <v>0</v>
      </c>
      <c r="AB860" s="71">
        <v>0</v>
      </c>
      <c r="AC860" s="73">
        <v>0.65</v>
      </c>
      <c r="AD860" s="73">
        <v>0.35</v>
      </c>
      <c r="AE860" s="1" t="s">
        <v>1475</v>
      </c>
      <c r="AF860" s="1" t="s">
        <v>1450</v>
      </c>
      <c r="AG860" s="1" t="s">
        <v>1451</v>
      </c>
    </row>
    <row r="861" spans="1:33">
      <c r="A861" s="70">
        <v>45169</v>
      </c>
      <c r="B861" s="70">
        <v>45169</v>
      </c>
      <c r="C861" s="71">
        <v>990100</v>
      </c>
      <c r="D861" s="1" t="s">
        <v>5856</v>
      </c>
      <c r="E861" s="71">
        <v>2477201</v>
      </c>
      <c r="F861" s="1" t="s">
        <v>5857</v>
      </c>
      <c r="G861" s="1" t="s">
        <v>5858</v>
      </c>
      <c r="H861" s="72">
        <v>2961053</v>
      </c>
      <c r="I861" s="1" t="s">
        <v>5859</v>
      </c>
      <c r="J861" s="73">
        <v>1</v>
      </c>
      <c r="K861" s="73">
        <v>1</v>
      </c>
      <c r="L861" s="73">
        <v>1</v>
      </c>
      <c r="M861" s="1">
        <v>1</v>
      </c>
      <c r="N861" s="1" t="s">
        <v>1375</v>
      </c>
      <c r="O861" s="1" t="s">
        <v>1474</v>
      </c>
      <c r="P861" s="1">
        <v>45301020</v>
      </c>
      <c r="Q861" s="73">
        <v>159153152</v>
      </c>
      <c r="R861" s="74">
        <v>108.74</v>
      </c>
      <c r="S861" s="1" t="s">
        <v>1448</v>
      </c>
      <c r="T861" s="75">
        <v>1</v>
      </c>
      <c r="U861" s="76">
        <v>17306313748.48</v>
      </c>
      <c r="V861" s="77">
        <v>17306313748.48</v>
      </c>
      <c r="W861" s="77">
        <v>17306313748.48</v>
      </c>
      <c r="X861" s="76">
        <v>3.0275160584E-2</v>
      </c>
      <c r="Y861" s="71">
        <v>0</v>
      </c>
      <c r="Z861" s="71">
        <v>1</v>
      </c>
      <c r="AA861" s="71">
        <v>0</v>
      </c>
      <c r="AB861" s="71">
        <v>0</v>
      </c>
      <c r="AC861" s="73">
        <v>1</v>
      </c>
      <c r="AD861" s="73">
        <v>0</v>
      </c>
      <c r="AE861" s="1" t="s">
        <v>1475</v>
      </c>
      <c r="AF861" s="1" t="s">
        <v>1450</v>
      </c>
      <c r="AG861" s="1" t="s">
        <v>1451</v>
      </c>
    </row>
    <row r="862" spans="1:33">
      <c r="A862" s="70">
        <v>45169</v>
      </c>
      <c r="B862" s="70">
        <v>45169</v>
      </c>
      <c r="C862" s="71">
        <v>990100</v>
      </c>
      <c r="D862" s="1" t="s">
        <v>5860</v>
      </c>
      <c r="E862" s="71">
        <v>2479801</v>
      </c>
      <c r="F862" s="1">
        <v>682680103</v>
      </c>
      <c r="G862" s="1" t="s">
        <v>5861</v>
      </c>
      <c r="H862" s="72">
        <v>2130109</v>
      </c>
      <c r="I862" s="1" t="s">
        <v>5862</v>
      </c>
      <c r="J862" s="73">
        <v>1</v>
      </c>
      <c r="K862" s="73">
        <v>1</v>
      </c>
      <c r="L862" s="73">
        <v>1</v>
      </c>
      <c r="M862" s="1">
        <v>1</v>
      </c>
      <c r="N862" s="1" t="s">
        <v>1375</v>
      </c>
      <c r="O862" s="1" t="s">
        <v>1541</v>
      </c>
      <c r="P862" s="1">
        <v>10102040</v>
      </c>
      <c r="Q862" s="73">
        <v>447439752</v>
      </c>
      <c r="R862" s="74">
        <v>65.2</v>
      </c>
      <c r="S862" s="1" t="s">
        <v>1448</v>
      </c>
      <c r="T862" s="75">
        <v>1</v>
      </c>
      <c r="U862" s="76">
        <v>29173071830.400002</v>
      </c>
      <c r="V862" s="77">
        <v>29173071830.400002</v>
      </c>
      <c r="W862" s="77">
        <v>29173071830.400002</v>
      </c>
      <c r="X862" s="76">
        <v>5.10345211135E-2</v>
      </c>
      <c r="Y862" s="71">
        <v>0</v>
      </c>
      <c r="Z862" s="71">
        <v>1</v>
      </c>
      <c r="AA862" s="71">
        <v>0</v>
      </c>
      <c r="AB862" s="71">
        <v>0</v>
      </c>
      <c r="AC862" s="73">
        <v>1</v>
      </c>
      <c r="AD862" s="73">
        <v>0</v>
      </c>
      <c r="AE862" s="1" t="s">
        <v>1449</v>
      </c>
      <c r="AF862" s="1" t="s">
        <v>1450</v>
      </c>
      <c r="AG862" s="1" t="s">
        <v>1451</v>
      </c>
    </row>
    <row r="863" spans="1:33">
      <c r="A863" s="70">
        <v>45169</v>
      </c>
      <c r="B863" s="70">
        <v>45169</v>
      </c>
      <c r="C863" s="71">
        <v>990100</v>
      </c>
      <c r="D863" s="1" t="s">
        <v>5863</v>
      </c>
      <c r="E863" s="71">
        <v>2480201</v>
      </c>
      <c r="F863" s="1">
        <v>228368106</v>
      </c>
      <c r="G863" s="1" t="s">
        <v>5864</v>
      </c>
      <c r="H863" s="72">
        <v>2427986</v>
      </c>
      <c r="I863" s="1" t="s">
        <v>5865</v>
      </c>
      <c r="J863" s="73">
        <v>1</v>
      </c>
      <c r="K863" s="73">
        <v>1</v>
      </c>
      <c r="L863" s="73">
        <v>1</v>
      </c>
      <c r="M863" s="1">
        <v>1</v>
      </c>
      <c r="N863" s="1" t="s">
        <v>1375</v>
      </c>
      <c r="O863" s="1" t="s">
        <v>1462</v>
      </c>
      <c r="P863" s="1">
        <v>15103010</v>
      </c>
      <c r="Q863" s="73">
        <v>120107190</v>
      </c>
      <c r="R863" s="74">
        <v>92.66</v>
      </c>
      <c r="S863" s="1" t="s">
        <v>1448</v>
      </c>
      <c r="T863" s="75">
        <v>1</v>
      </c>
      <c r="U863" s="76">
        <v>11129132225.4</v>
      </c>
      <c r="V863" s="77">
        <v>11129132225.4</v>
      </c>
      <c r="W863" s="77">
        <v>11129132225.4</v>
      </c>
      <c r="X863" s="76">
        <v>1.9468979366800001E-2</v>
      </c>
      <c r="Y863" s="71">
        <v>0</v>
      </c>
      <c r="Z863" s="71">
        <v>1</v>
      </c>
      <c r="AA863" s="71">
        <v>0</v>
      </c>
      <c r="AB863" s="71">
        <v>0</v>
      </c>
      <c r="AC863" s="73">
        <v>1</v>
      </c>
      <c r="AD863" s="73">
        <v>0</v>
      </c>
      <c r="AE863" s="1" t="s">
        <v>1449</v>
      </c>
      <c r="AF863" s="1" t="s">
        <v>1450</v>
      </c>
      <c r="AG863" s="1" t="s">
        <v>1451</v>
      </c>
    </row>
    <row r="864" spans="1:33">
      <c r="A864" s="70">
        <v>45169</v>
      </c>
      <c r="B864" s="70">
        <v>45169</v>
      </c>
      <c r="C864" s="71">
        <v>990100</v>
      </c>
      <c r="D864" s="1" t="s">
        <v>5866</v>
      </c>
      <c r="E864" s="71">
        <v>2485201</v>
      </c>
      <c r="F864" s="1">
        <v>4.5074999999999998E+108</v>
      </c>
      <c r="G864" s="1" t="s">
        <v>5867</v>
      </c>
      <c r="H864" s="72" t="s">
        <v>5868</v>
      </c>
      <c r="I864" s="1" t="s">
        <v>5869</v>
      </c>
      <c r="J864" s="73">
        <v>1</v>
      </c>
      <c r="K864" s="73">
        <v>1</v>
      </c>
      <c r="L864" s="73">
        <v>1</v>
      </c>
      <c r="M864" s="1">
        <v>1</v>
      </c>
      <c r="N864" s="1" t="s">
        <v>963</v>
      </c>
      <c r="O864" s="1" t="s">
        <v>1484</v>
      </c>
      <c r="P864" s="1">
        <v>40301020</v>
      </c>
      <c r="Q864" s="73">
        <v>103568109</v>
      </c>
      <c r="R864" s="74">
        <v>84.77</v>
      </c>
      <c r="S864" s="1" t="s">
        <v>1493</v>
      </c>
      <c r="T864" s="75">
        <v>1.3529500000000001</v>
      </c>
      <c r="U864" s="76">
        <v>6489130123.0126801</v>
      </c>
      <c r="V864" s="77">
        <v>6489130123.0126801</v>
      </c>
      <c r="W864" s="77">
        <v>6489130123.0126801</v>
      </c>
      <c r="X864" s="76">
        <v>1.13518950009E-2</v>
      </c>
      <c r="Y864" s="71">
        <v>0</v>
      </c>
      <c r="Z864" s="71">
        <v>1</v>
      </c>
      <c r="AA864" s="71">
        <v>0</v>
      </c>
      <c r="AB864" s="71">
        <v>0</v>
      </c>
      <c r="AC864" s="73">
        <v>1</v>
      </c>
      <c r="AD864" s="73">
        <v>0</v>
      </c>
      <c r="AE864" s="1" t="s">
        <v>1494</v>
      </c>
      <c r="AF864" s="1" t="s">
        <v>1450</v>
      </c>
      <c r="AG864" s="1" t="s">
        <v>1451</v>
      </c>
    </row>
    <row r="865" spans="1:33">
      <c r="A865" s="70">
        <v>45169</v>
      </c>
      <c r="B865" s="70">
        <v>45169</v>
      </c>
      <c r="C865" s="71">
        <v>990100</v>
      </c>
      <c r="D865" s="1" t="s">
        <v>5870</v>
      </c>
      <c r="E865" s="71">
        <v>2485301</v>
      </c>
      <c r="F865" s="1">
        <v>683715106</v>
      </c>
      <c r="G865" s="1" t="s">
        <v>5871</v>
      </c>
      <c r="H865" s="72">
        <v>2260824</v>
      </c>
      <c r="I865" s="1" t="s">
        <v>5872</v>
      </c>
      <c r="J865" s="73">
        <v>1</v>
      </c>
      <c r="K865" s="73">
        <v>1</v>
      </c>
      <c r="L865" s="73">
        <v>1</v>
      </c>
      <c r="M865" s="1">
        <v>1</v>
      </c>
      <c r="N865" s="1" t="s">
        <v>963</v>
      </c>
      <c r="O865" s="1" t="s">
        <v>1474</v>
      </c>
      <c r="P865" s="1">
        <v>45103010</v>
      </c>
      <c r="Q865" s="73">
        <v>270463119</v>
      </c>
      <c r="R865" s="74">
        <v>54.45</v>
      </c>
      <c r="S865" s="1" t="s">
        <v>1493</v>
      </c>
      <c r="T865" s="75">
        <v>1.3529500000000001</v>
      </c>
      <c r="U865" s="76">
        <v>10884893624.709</v>
      </c>
      <c r="V865" s="77">
        <v>10884893624.709</v>
      </c>
      <c r="W865" s="77">
        <v>10884893624.709</v>
      </c>
      <c r="X865" s="76">
        <v>1.9041715481200001E-2</v>
      </c>
      <c r="Y865" s="71">
        <v>0</v>
      </c>
      <c r="Z865" s="71">
        <v>1</v>
      </c>
      <c r="AA865" s="71">
        <v>0</v>
      </c>
      <c r="AB865" s="71">
        <v>0</v>
      </c>
      <c r="AC865" s="73">
        <v>0</v>
      </c>
      <c r="AD865" s="73">
        <v>1</v>
      </c>
      <c r="AE865" s="1" t="s">
        <v>1494</v>
      </c>
      <c r="AF865" s="1" t="s">
        <v>1450</v>
      </c>
      <c r="AG865" s="1" t="s">
        <v>1451</v>
      </c>
    </row>
    <row r="866" spans="1:33">
      <c r="A866" s="70">
        <v>45169</v>
      </c>
      <c r="B866" s="70">
        <v>45169</v>
      </c>
      <c r="C866" s="71">
        <v>990100</v>
      </c>
      <c r="D866" s="1" t="s">
        <v>5873</v>
      </c>
      <c r="E866" s="71">
        <v>2485701</v>
      </c>
      <c r="F866" s="1" t="s">
        <v>5874</v>
      </c>
      <c r="G866" s="1" t="s">
        <v>5875</v>
      </c>
      <c r="H866" s="72">
        <v>2583952</v>
      </c>
      <c r="I866" s="1" t="s">
        <v>5876</v>
      </c>
      <c r="J866" s="73">
        <v>1</v>
      </c>
      <c r="K866" s="73">
        <v>1</v>
      </c>
      <c r="L866" s="73">
        <v>1</v>
      </c>
      <c r="M866" s="1">
        <v>1</v>
      </c>
      <c r="N866" s="1" t="s">
        <v>963</v>
      </c>
      <c r="O866" s="1" t="s">
        <v>1499</v>
      </c>
      <c r="P866" s="1">
        <v>30101030</v>
      </c>
      <c r="Q866" s="73">
        <v>233251814</v>
      </c>
      <c r="R866" s="74">
        <v>69.64</v>
      </c>
      <c r="S866" s="1" t="s">
        <v>1493</v>
      </c>
      <c r="T866" s="75">
        <v>1.3529500000000001</v>
      </c>
      <c r="U866" s="76">
        <v>12006102462.737</v>
      </c>
      <c r="V866" s="77">
        <v>12006102462.737</v>
      </c>
      <c r="W866" s="77">
        <v>12006102462.737</v>
      </c>
      <c r="X866" s="76">
        <v>2.1003125525699998E-2</v>
      </c>
      <c r="Y866" s="71">
        <v>0</v>
      </c>
      <c r="Z866" s="71">
        <v>1</v>
      </c>
      <c r="AA866" s="71">
        <v>0</v>
      </c>
      <c r="AB866" s="71">
        <v>0</v>
      </c>
      <c r="AC866" s="73">
        <v>0</v>
      </c>
      <c r="AD866" s="73">
        <v>1</v>
      </c>
      <c r="AE866" s="1" t="s">
        <v>1494</v>
      </c>
      <c r="AF866" s="1" t="s">
        <v>1450</v>
      </c>
      <c r="AG866" s="1" t="s">
        <v>1585</v>
      </c>
    </row>
    <row r="867" spans="1:33">
      <c r="A867" s="70">
        <v>45169</v>
      </c>
      <c r="B867" s="70">
        <v>45169</v>
      </c>
      <c r="C867" s="71">
        <v>990100</v>
      </c>
      <c r="D867" s="1" t="s">
        <v>5877</v>
      </c>
      <c r="E867" s="71">
        <v>2485801</v>
      </c>
      <c r="F867" s="1">
        <v>349553107</v>
      </c>
      <c r="G867" s="1" t="s">
        <v>5878</v>
      </c>
      <c r="H867" s="72">
        <v>2347200</v>
      </c>
      <c r="I867" s="1" t="s">
        <v>5879</v>
      </c>
      <c r="J867" s="73">
        <v>1</v>
      </c>
      <c r="K867" s="73">
        <v>1</v>
      </c>
      <c r="L867" s="73">
        <v>1</v>
      </c>
      <c r="M867" s="1">
        <v>1</v>
      </c>
      <c r="N867" s="1" t="s">
        <v>963</v>
      </c>
      <c r="O867" s="1" t="s">
        <v>1548</v>
      </c>
      <c r="P867" s="1">
        <v>55101010</v>
      </c>
      <c r="Q867" s="73">
        <v>484357731</v>
      </c>
      <c r="R867" s="74">
        <v>52.99</v>
      </c>
      <c r="S867" s="1" t="s">
        <v>1493</v>
      </c>
      <c r="T867" s="75">
        <v>1.3529500000000001</v>
      </c>
      <c r="U867" s="76">
        <v>18970483880.180401</v>
      </c>
      <c r="V867" s="77">
        <v>18970483880.180401</v>
      </c>
      <c r="W867" s="77">
        <v>18970483880.180401</v>
      </c>
      <c r="X867" s="76">
        <v>3.3186411281799999E-2</v>
      </c>
      <c r="Y867" s="71">
        <v>1</v>
      </c>
      <c r="Z867" s="71">
        <v>0</v>
      </c>
      <c r="AA867" s="71">
        <v>0</v>
      </c>
      <c r="AB867" s="71">
        <v>0</v>
      </c>
      <c r="AC867" s="73">
        <v>1</v>
      </c>
      <c r="AD867" s="73">
        <v>0</v>
      </c>
      <c r="AE867" s="1" t="s">
        <v>1494</v>
      </c>
      <c r="AF867" s="1" t="s">
        <v>1450</v>
      </c>
      <c r="AG867" s="1" t="s">
        <v>1451</v>
      </c>
    </row>
    <row r="868" spans="1:33">
      <c r="A868" s="70">
        <v>45169</v>
      </c>
      <c r="B868" s="70">
        <v>45169</v>
      </c>
      <c r="C868" s="71">
        <v>990100</v>
      </c>
      <c r="D868" s="1" t="s">
        <v>5880</v>
      </c>
      <c r="E868" s="71">
        <v>2491601</v>
      </c>
      <c r="F868" s="1" t="s">
        <v>5881</v>
      </c>
      <c r="G868" s="1" t="s">
        <v>5882</v>
      </c>
      <c r="H868" s="72">
        <v>2783815</v>
      </c>
      <c r="I868" s="1" t="s">
        <v>5883</v>
      </c>
      <c r="J868" s="73">
        <v>1</v>
      </c>
      <c r="K868" s="73">
        <v>1</v>
      </c>
      <c r="L868" s="73">
        <v>1</v>
      </c>
      <c r="M868" s="1">
        <v>1</v>
      </c>
      <c r="N868" s="1" t="s">
        <v>1375</v>
      </c>
      <c r="O868" s="1" t="s">
        <v>1447</v>
      </c>
      <c r="P868" s="1">
        <v>35101010</v>
      </c>
      <c r="Q868" s="73">
        <v>209797795</v>
      </c>
      <c r="R868" s="74">
        <v>119.12</v>
      </c>
      <c r="S868" s="1" t="s">
        <v>1448</v>
      </c>
      <c r="T868" s="75">
        <v>1</v>
      </c>
      <c r="U868" s="76">
        <v>24991113340.400002</v>
      </c>
      <c r="V868" s="77">
        <v>24991113340.400002</v>
      </c>
      <c r="W868" s="77">
        <v>24991113340.400002</v>
      </c>
      <c r="X868" s="76">
        <v>4.3718724885599997E-2</v>
      </c>
      <c r="Y868" s="71">
        <v>1</v>
      </c>
      <c r="Z868" s="71">
        <v>0</v>
      </c>
      <c r="AA868" s="71">
        <v>0</v>
      </c>
      <c r="AB868" s="71">
        <v>0</v>
      </c>
      <c r="AC868" s="73">
        <v>1</v>
      </c>
      <c r="AD868" s="73">
        <v>0</v>
      </c>
      <c r="AE868" s="1" t="s">
        <v>1449</v>
      </c>
      <c r="AF868" s="1" t="s">
        <v>1450</v>
      </c>
      <c r="AG868" s="1" t="s">
        <v>1451</v>
      </c>
    </row>
    <row r="869" spans="1:33">
      <c r="A869" s="70">
        <v>45169</v>
      </c>
      <c r="B869" s="70">
        <v>45169</v>
      </c>
      <c r="C869" s="71">
        <v>990100</v>
      </c>
      <c r="D869" s="1" t="s">
        <v>5888</v>
      </c>
      <c r="E869" s="71">
        <v>2492501</v>
      </c>
      <c r="F869" s="1" t="s">
        <v>5889</v>
      </c>
      <c r="G869" s="1" t="s">
        <v>5890</v>
      </c>
      <c r="H869" s="72" t="s">
        <v>5891</v>
      </c>
      <c r="I869" s="1" t="s">
        <v>5892</v>
      </c>
      <c r="J869" s="73">
        <v>1</v>
      </c>
      <c r="K869" s="73">
        <v>1</v>
      </c>
      <c r="L869" s="73">
        <v>1</v>
      </c>
      <c r="M869" s="1">
        <v>1</v>
      </c>
      <c r="N869" s="1" t="s">
        <v>963</v>
      </c>
      <c r="O869" s="1" t="s">
        <v>1467</v>
      </c>
      <c r="P869" s="1">
        <v>20304010</v>
      </c>
      <c r="Q869" s="73">
        <v>930871358</v>
      </c>
      <c r="R869" s="74">
        <v>107.26</v>
      </c>
      <c r="S869" s="1" t="s">
        <v>1493</v>
      </c>
      <c r="T869" s="75">
        <v>1.3529500000000001</v>
      </c>
      <c r="U869" s="76">
        <v>73798190516.338394</v>
      </c>
      <c r="V869" s="77">
        <v>73798190516.338394</v>
      </c>
      <c r="W869" s="77">
        <v>73798190516.338394</v>
      </c>
      <c r="X869" s="76">
        <v>0.12910040238270001</v>
      </c>
      <c r="Y869" s="71">
        <v>1</v>
      </c>
      <c r="Z869" s="71">
        <v>0</v>
      </c>
      <c r="AA869" s="71">
        <v>0</v>
      </c>
      <c r="AB869" s="71">
        <v>0</v>
      </c>
      <c r="AC869" s="73">
        <v>0</v>
      </c>
      <c r="AD869" s="73">
        <v>1</v>
      </c>
      <c r="AE869" s="1" t="s">
        <v>1494</v>
      </c>
      <c r="AF869" s="1" t="s">
        <v>1450</v>
      </c>
      <c r="AG869" s="1" t="s">
        <v>1451</v>
      </c>
    </row>
    <row r="870" spans="1:33">
      <c r="A870" s="70">
        <v>45169</v>
      </c>
      <c r="B870" s="70">
        <v>45169</v>
      </c>
      <c r="C870" s="71">
        <v>990100</v>
      </c>
      <c r="D870" s="1" t="s">
        <v>5893</v>
      </c>
      <c r="E870" s="71">
        <v>2493001</v>
      </c>
      <c r="F870" s="1" t="s">
        <v>5894</v>
      </c>
      <c r="G870" s="1" t="s">
        <v>5895</v>
      </c>
      <c r="H870" s="72">
        <v>2803014</v>
      </c>
      <c r="I870" s="1" t="s">
        <v>5896</v>
      </c>
      <c r="J870" s="73">
        <v>1</v>
      </c>
      <c r="K870" s="73">
        <v>1</v>
      </c>
      <c r="L870" s="73">
        <v>1</v>
      </c>
      <c r="M870" s="1">
        <v>1</v>
      </c>
      <c r="N870" s="1" t="s">
        <v>1375</v>
      </c>
      <c r="O870" s="1" t="s">
        <v>1484</v>
      </c>
      <c r="P870" s="1">
        <v>40301020</v>
      </c>
      <c r="Q870" s="73">
        <v>242979687</v>
      </c>
      <c r="R870" s="74">
        <v>77.709999999999994</v>
      </c>
      <c r="S870" s="1" t="s">
        <v>1448</v>
      </c>
      <c r="T870" s="75">
        <v>1</v>
      </c>
      <c r="U870" s="76">
        <v>18881951476.77</v>
      </c>
      <c r="V870" s="77">
        <v>18881951476.77</v>
      </c>
      <c r="W870" s="77">
        <v>18881951476.77</v>
      </c>
      <c r="X870" s="76">
        <v>3.3031535277E-2</v>
      </c>
      <c r="Y870" s="71">
        <v>0</v>
      </c>
      <c r="Z870" s="71">
        <v>1</v>
      </c>
      <c r="AA870" s="71">
        <v>0</v>
      </c>
      <c r="AB870" s="71">
        <v>0</v>
      </c>
      <c r="AC870" s="73">
        <v>1</v>
      </c>
      <c r="AD870" s="73">
        <v>0</v>
      </c>
      <c r="AE870" s="1" t="s">
        <v>1475</v>
      </c>
      <c r="AF870" s="1" t="s">
        <v>1450</v>
      </c>
      <c r="AG870" s="1" t="s">
        <v>1451</v>
      </c>
    </row>
    <row r="871" spans="1:33">
      <c r="A871" s="70">
        <v>45169</v>
      </c>
      <c r="B871" s="70">
        <v>45169</v>
      </c>
      <c r="C871" s="71">
        <v>990100</v>
      </c>
      <c r="D871" s="1" t="s">
        <v>5897</v>
      </c>
      <c r="E871" s="71">
        <v>2493101</v>
      </c>
      <c r="F871" s="1">
        <v>36752103</v>
      </c>
      <c r="G871" s="1" t="s">
        <v>5898</v>
      </c>
      <c r="H871" s="72" t="s">
        <v>5899</v>
      </c>
      <c r="I871" s="1" t="s">
        <v>5900</v>
      </c>
      <c r="J871" s="73">
        <v>1</v>
      </c>
      <c r="K871" s="73">
        <v>1</v>
      </c>
      <c r="L871" s="73">
        <v>1</v>
      </c>
      <c r="M871" s="1">
        <v>1</v>
      </c>
      <c r="N871" s="1" t="s">
        <v>1375</v>
      </c>
      <c r="O871" s="1" t="s">
        <v>1447</v>
      </c>
      <c r="P871" s="1">
        <v>35102030</v>
      </c>
      <c r="Q871" s="73">
        <v>237267021</v>
      </c>
      <c r="R871" s="74">
        <v>442.01</v>
      </c>
      <c r="S871" s="1" t="s">
        <v>1448</v>
      </c>
      <c r="T871" s="75">
        <v>1</v>
      </c>
      <c r="U871" s="76">
        <v>104874395952.21001</v>
      </c>
      <c r="V871" s="77">
        <v>104874395952.21001</v>
      </c>
      <c r="W871" s="77">
        <v>104874395952.21001</v>
      </c>
      <c r="X871" s="76">
        <v>0.1834642099264</v>
      </c>
      <c r="Y871" s="71">
        <v>1</v>
      </c>
      <c r="Z871" s="71">
        <v>0</v>
      </c>
      <c r="AA871" s="71">
        <v>0</v>
      </c>
      <c r="AB871" s="71">
        <v>0</v>
      </c>
      <c r="AC871" s="73">
        <v>0</v>
      </c>
      <c r="AD871" s="73">
        <v>1</v>
      </c>
      <c r="AE871" s="1" t="s">
        <v>1449</v>
      </c>
      <c r="AF871" s="1" t="s">
        <v>1450</v>
      </c>
      <c r="AG871" s="1" t="s">
        <v>1451</v>
      </c>
    </row>
    <row r="872" spans="1:33">
      <c r="A872" s="70">
        <v>45169</v>
      </c>
      <c r="B872" s="70">
        <v>45169</v>
      </c>
      <c r="C872" s="71">
        <v>990100</v>
      </c>
      <c r="D872" s="1" t="s">
        <v>5905</v>
      </c>
      <c r="E872" s="71">
        <v>2493401</v>
      </c>
      <c r="G872" s="1" t="s">
        <v>5906</v>
      </c>
      <c r="H872" s="72">
        <v>6340250</v>
      </c>
      <c r="I872" s="1" t="s">
        <v>5907</v>
      </c>
      <c r="J872" s="73">
        <v>1</v>
      </c>
      <c r="K872" s="73">
        <v>1</v>
      </c>
      <c r="L872" s="73">
        <v>1</v>
      </c>
      <c r="M872" s="1">
        <v>1</v>
      </c>
      <c r="N872" s="1" t="s">
        <v>1203</v>
      </c>
      <c r="O872" s="1" t="s">
        <v>1447</v>
      </c>
      <c r="P872" s="1">
        <v>35101010</v>
      </c>
      <c r="Q872" s="73">
        <v>579375423</v>
      </c>
      <c r="R872" s="74">
        <v>22.71</v>
      </c>
      <c r="S872" s="1" t="s">
        <v>3227</v>
      </c>
      <c r="T872" s="75">
        <v>1.67940213284071</v>
      </c>
      <c r="U872" s="76">
        <v>7834702361.6517</v>
      </c>
      <c r="V872" s="77">
        <v>7834702361.6517</v>
      </c>
      <c r="W872" s="77">
        <v>7834702361.6517</v>
      </c>
      <c r="X872" s="76">
        <v>1.37057998355E-2</v>
      </c>
      <c r="Y872" s="71">
        <v>0</v>
      </c>
      <c r="Z872" s="71">
        <v>1</v>
      </c>
      <c r="AA872" s="71">
        <v>0</v>
      </c>
      <c r="AB872" s="71">
        <v>0</v>
      </c>
      <c r="AC872" s="73">
        <v>0</v>
      </c>
      <c r="AD872" s="73">
        <v>1</v>
      </c>
      <c r="AE872" s="1" t="s">
        <v>3228</v>
      </c>
      <c r="AF872" s="1" t="s">
        <v>1450</v>
      </c>
      <c r="AG872" s="1" t="s">
        <v>1451</v>
      </c>
    </row>
    <row r="873" spans="1:33">
      <c r="A873" s="70">
        <v>45169</v>
      </c>
      <c r="B873" s="70">
        <v>45169</v>
      </c>
      <c r="C873" s="71">
        <v>990100</v>
      </c>
      <c r="D873" s="1" t="s">
        <v>5908</v>
      </c>
      <c r="E873" s="71">
        <v>2493601</v>
      </c>
      <c r="G873" s="1" t="s">
        <v>5909</v>
      </c>
      <c r="H873" s="72">
        <v>6416281</v>
      </c>
      <c r="I873" s="1" t="s">
        <v>5910</v>
      </c>
      <c r="J873" s="73">
        <v>0.75</v>
      </c>
      <c r="K873" s="73">
        <v>0.75</v>
      </c>
      <c r="L873" s="73">
        <v>0.75</v>
      </c>
      <c r="M873" s="1">
        <v>1</v>
      </c>
      <c r="N873" s="1" t="s">
        <v>1115</v>
      </c>
      <c r="O873" s="1" t="s">
        <v>1692</v>
      </c>
      <c r="P873" s="1">
        <v>50201010</v>
      </c>
      <c r="Q873" s="73">
        <v>270165354</v>
      </c>
      <c r="R873" s="74">
        <v>4355</v>
      </c>
      <c r="S873" s="1" t="s">
        <v>1479</v>
      </c>
      <c r="T873" s="75">
        <v>145.58500000000001</v>
      </c>
      <c r="U873" s="76">
        <v>6061253477.3671703</v>
      </c>
      <c r="V873" s="77">
        <v>6061253477.3671703</v>
      </c>
      <c r="W873" s="77">
        <v>8081671303.15623</v>
      </c>
      <c r="X873" s="76">
        <v>1.06033800747E-2</v>
      </c>
      <c r="Y873" s="71">
        <v>0</v>
      </c>
      <c r="Z873" s="71">
        <v>1</v>
      </c>
      <c r="AA873" s="71">
        <v>0</v>
      </c>
      <c r="AB873" s="71">
        <v>0</v>
      </c>
      <c r="AC873" s="73">
        <v>0</v>
      </c>
      <c r="AD873" s="73">
        <v>1</v>
      </c>
      <c r="AE873" s="1" t="s">
        <v>1480</v>
      </c>
      <c r="AF873" s="1" t="s">
        <v>1450</v>
      </c>
      <c r="AG873" s="1" t="s">
        <v>1451</v>
      </c>
    </row>
    <row r="874" spans="1:33">
      <c r="A874" s="70">
        <v>45169</v>
      </c>
      <c r="B874" s="70">
        <v>45169</v>
      </c>
      <c r="C874" s="71">
        <v>990100</v>
      </c>
      <c r="D874" s="1" t="s">
        <v>5915</v>
      </c>
      <c r="E874" s="71">
        <v>2493801</v>
      </c>
      <c r="G874" s="1" t="s">
        <v>5916</v>
      </c>
      <c r="H874" s="72">
        <v>7251470</v>
      </c>
      <c r="I874" s="1" t="s">
        <v>5917</v>
      </c>
      <c r="J874" s="73">
        <v>0.6</v>
      </c>
      <c r="K874" s="73">
        <v>0.6</v>
      </c>
      <c r="L874" s="73">
        <v>0.6</v>
      </c>
      <c r="M874" s="1">
        <v>1</v>
      </c>
      <c r="N874" s="1" t="s">
        <v>1111</v>
      </c>
      <c r="O874" s="1" t="s">
        <v>1548</v>
      </c>
      <c r="P874" s="1">
        <v>55102010</v>
      </c>
      <c r="Q874" s="73">
        <v>3360857809</v>
      </c>
      <c r="R874" s="74">
        <v>4.7640000000000002</v>
      </c>
      <c r="S874" s="1" t="s">
        <v>1456</v>
      </c>
      <c r="T874" s="75">
        <v>0.92136177270005104</v>
      </c>
      <c r="U874" s="76">
        <v>10426605754.537901</v>
      </c>
      <c r="V874" s="77">
        <v>10426605754.537901</v>
      </c>
      <c r="W874" s="77">
        <v>17377676257.563202</v>
      </c>
      <c r="X874" s="76">
        <v>1.8240000045799998E-2</v>
      </c>
      <c r="Y874" s="71">
        <v>1</v>
      </c>
      <c r="Z874" s="71">
        <v>0</v>
      </c>
      <c r="AA874" s="71">
        <v>0</v>
      </c>
      <c r="AB874" s="71">
        <v>0</v>
      </c>
      <c r="AC874" s="73">
        <v>1</v>
      </c>
      <c r="AD874" s="73">
        <v>0</v>
      </c>
      <c r="AE874" s="1" t="s">
        <v>1607</v>
      </c>
      <c r="AF874" s="1" t="s">
        <v>1608</v>
      </c>
      <c r="AG874" s="1" t="s">
        <v>1451</v>
      </c>
    </row>
    <row r="875" spans="1:33">
      <c r="A875" s="70">
        <v>45169</v>
      </c>
      <c r="B875" s="70">
        <v>45169</v>
      </c>
      <c r="C875" s="71">
        <v>990100</v>
      </c>
      <c r="D875" s="1" t="s">
        <v>5918</v>
      </c>
      <c r="E875" s="71">
        <v>2493901</v>
      </c>
      <c r="G875" s="1" t="s">
        <v>5919</v>
      </c>
      <c r="H875" s="72">
        <v>6421553</v>
      </c>
      <c r="I875" s="1" t="s">
        <v>5920</v>
      </c>
      <c r="J875" s="73">
        <v>0.9</v>
      </c>
      <c r="K875" s="73">
        <v>0.9</v>
      </c>
      <c r="L875" s="73">
        <v>0.9</v>
      </c>
      <c r="M875" s="1">
        <v>1</v>
      </c>
      <c r="N875" s="1" t="s">
        <v>1115</v>
      </c>
      <c r="O875" s="1" t="s">
        <v>1484</v>
      </c>
      <c r="P875" s="1">
        <v>40101015</v>
      </c>
      <c r="Q875" s="73">
        <v>2377665966</v>
      </c>
      <c r="R875" s="74">
        <v>772.3</v>
      </c>
      <c r="S875" s="1" t="s">
        <v>1479</v>
      </c>
      <c r="T875" s="75">
        <v>145.58500000000001</v>
      </c>
      <c r="U875" s="76">
        <v>11351748346.241899</v>
      </c>
      <c r="V875" s="77">
        <v>11351748346.241899</v>
      </c>
      <c r="W875" s="77">
        <v>12613053718.046499</v>
      </c>
      <c r="X875" s="76">
        <v>1.9858417516699998E-2</v>
      </c>
      <c r="Y875" s="71">
        <v>0</v>
      </c>
      <c r="Z875" s="71">
        <v>1</v>
      </c>
      <c r="AA875" s="71">
        <v>0</v>
      </c>
      <c r="AB875" s="71">
        <v>0</v>
      </c>
      <c r="AC875" s="73">
        <v>1</v>
      </c>
      <c r="AD875" s="73">
        <v>0</v>
      </c>
      <c r="AE875" s="1" t="s">
        <v>1480</v>
      </c>
      <c r="AF875" s="1" t="s">
        <v>1450</v>
      </c>
      <c r="AG875" s="1" t="s">
        <v>1451</v>
      </c>
    </row>
    <row r="876" spans="1:33">
      <c r="A876" s="70">
        <v>45169</v>
      </c>
      <c r="B876" s="70">
        <v>45169</v>
      </c>
      <c r="C876" s="71">
        <v>990100</v>
      </c>
      <c r="D876" s="1" t="s">
        <v>5928</v>
      </c>
      <c r="E876" s="71">
        <v>2494201</v>
      </c>
      <c r="F876" s="1">
        <v>744320102</v>
      </c>
      <c r="G876" s="1" t="s">
        <v>5929</v>
      </c>
      <c r="H876" s="72">
        <v>2819118</v>
      </c>
      <c r="I876" s="1" t="s">
        <v>5930</v>
      </c>
      <c r="J876" s="73">
        <v>1</v>
      </c>
      <c r="K876" s="73">
        <v>1</v>
      </c>
      <c r="L876" s="73">
        <v>1</v>
      </c>
      <c r="M876" s="1">
        <v>1</v>
      </c>
      <c r="N876" s="1" t="s">
        <v>1375</v>
      </c>
      <c r="O876" s="1" t="s">
        <v>1484</v>
      </c>
      <c r="P876" s="1">
        <v>40301020</v>
      </c>
      <c r="Q876" s="73">
        <v>366974143</v>
      </c>
      <c r="R876" s="74">
        <v>94.67</v>
      </c>
      <c r="S876" s="1" t="s">
        <v>1448</v>
      </c>
      <c r="T876" s="75">
        <v>1</v>
      </c>
      <c r="U876" s="76">
        <v>34741442117.809998</v>
      </c>
      <c r="V876" s="77">
        <v>34741442117.809998</v>
      </c>
      <c r="W876" s="77">
        <v>34741442117.809998</v>
      </c>
      <c r="X876" s="76">
        <v>6.0775665709199997E-2</v>
      </c>
      <c r="Y876" s="71">
        <v>1</v>
      </c>
      <c r="Z876" s="71">
        <v>0</v>
      </c>
      <c r="AA876" s="71">
        <v>0</v>
      </c>
      <c r="AB876" s="71">
        <v>0</v>
      </c>
      <c r="AC876" s="73">
        <v>1</v>
      </c>
      <c r="AD876" s="73">
        <v>0</v>
      </c>
      <c r="AE876" s="1" t="s">
        <v>1449</v>
      </c>
      <c r="AF876" s="1" t="s">
        <v>1450</v>
      </c>
      <c r="AG876" s="1" t="s">
        <v>1451</v>
      </c>
    </row>
    <row r="877" spans="1:33">
      <c r="A877" s="70">
        <v>45169</v>
      </c>
      <c r="B877" s="70">
        <v>45169</v>
      </c>
      <c r="C877" s="71">
        <v>990100</v>
      </c>
      <c r="D877" s="1" t="s">
        <v>5931</v>
      </c>
      <c r="E877" s="71">
        <v>2494401</v>
      </c>
      <c r="G877" s="1" t="s">
        <v>5932</v>
      </c>
      <c r="H877" s="72">
        <v>6390921</v>
      </c>
      <c r="I877" s="1" t="s">
        <v>5933</v>
      </c>
      <c r="J877" s="73">
        <v>0.65</v>
      </c>
      <c r="K877" s="73">
        <v>0.65</v>
      </c>
      <c r="L877" s="73">
        <v>0.65</v>
      </c>
      <c r="M877" s="1">
        <v>1</v>
      </c>
      <c r="N877" s="1" t="s">
        <v>1115</v>
      </c>
      <c r="O877" s="1" t="s">
        <v>1474</v>
      </c>
      <c r="P877" s="1">
        <v>45102010</v>
      </c>
      <c r="Q877" s="73">
        <v>593652242</v>
      </c>
      <c r="R877" s="74">
        <v>4185</v>
      </c>
      <c r="S877" s="1" t="s">
        <v>1479</v>
      </c>
      <c r="T877" s="75">
        <v>145.58500000000001</v>
      </c>
      <c r="U877" s="76">
        <v>11092368796.926201</v>
      </c>
      <c r="V877" s="77">
        <v>11092368796.926201</v>
      </c>
      <c r="W877" s="77">
        <v>17065182764.501801</v>
      </c>
      <c r="X877" s="76">
        <v>1.9404666497100001E-2</v>
      </c>
      <c r="Y877" s="71">
        <v>1</v>
      </c>
      <c r="Z877" s="71">
        <v>0</v>
      </c>
      <c r="AA877" s="71">
        <v>0</v>
      </c>
      <c r="AB877" s="71">
        <v>0</v>
      </c>
      <c r="AC877" s="73">
        <v>0</v>
      </c>
      <c r="AD877" s="73">
        <v>1</v>
      </c>
      <c r="AE877" s="1" t="s">
        <v>1480</v>
      </c>
      <c r="AF877" s="1" t="s">
        <v>1450</v>
      </c>
      <c r="AG877" s="1" t="s">
        <v>1451</v>
      </c>
    </row>
    <row r="878" spans="1:33">
      <c r="A878" s="70">
        <v>45169</v>
      </c>
      <c r="B878" s="70">
        <v>45169</v>
      </c>
      <c r="C878" s="71">
        <v>990100</v>
      </c>
      <c r="D878" s="1" t="s">
        <v>5934</v>
      </c>
      <c r="E878" s="71">
        <v>2494501</v>
      </c>
      <c r="G878" s="1" t="s">
        <v>5935</v>
      </c>
      <c r="H878" s="72">
        <v>7262610</v>
      </c>
      <c r="I878" s="1" t="s">
        <v>5936</v>
      </c>
      <c r="J878" s="73">
        <v>0.4</v>
      </c>
      <c r="K878" s="73">
        <v>0.4</v>
      </c>
      <c r="L878" s="73">
        <v>0.4</v>
      </c>
      <c r="M878" s="1">
        <v>1</v>
      </c>
      <c r="N878" s="1" t="s">
        <v>1042</v>
      </c>
      <c r="O878" s="1" t="s">
        <v>1484</v>
      </c>
      <c r="P878" s="1">
        <v>40101010</v>
      </c>
      <c r="Q878" s="73">
        <v>3025902350</v>
      </c>
      <c r="R878" s="74">
        <v>11.656000000000001</v>
      </c>
      <c r="S878" s="1" t="s">
        <v>1456</v>
      </c>
      <c r="T878" s="75">
        <v>0.92136177270005104</v>
      </c>
      <c r="U878" s="76">
        <v>15312082110.0452</v>
      </c>
      <c r="V878" s="77">
        <v>15312082110.0452</v>
      </c>
      <c r="W878" s="77">
        <v>38280205275.113098</v>
      </c>
      <c r="X878" s="76">
        <v>2.67865099116E-2</v>
      </c>
      <c r="Y878" s="71">
        <v>1</v>
      </c>
      <c r="Z878" s="71">
        <v>0</v>
      </c>
      <c r="AA878" s="71">
        <v>0</v>
      </c>
      <c r="AB878" s="71">
        <v>0</v>
      </c>
      <c r="AC878" s="73">
        <v>1</v>
      </c>
      <c r="AD878" s="73">
        <v>0</v>
      </c>
      <c r="AE878" s="1" t="s">
        <v>1457</v>
      </c>
      <c r="AF878" s="1" t="s">
        <v>1450</v>
      </c>
      <c r="AG878" s="1" t="s">
        <v>1451</v>
      </c>
    </row>
    <row r="879" spans="1:33">
      <c r="A879" s="70">
        <v>45169</v>
      </c>
      <c r="B879" s="70">
        <v>45169</v>
      </c>
      <c r="C879" s="71">
        <v>990100</v>
      </c>
      <c r="D879" s="1" t="s">
        <v>5937</v>
      </c>
      <c r="E879" s="71">
        <v>2494601</v>
      </c>
      <c r="F879" s="1" t="s">
        <v>5938</v>
      </c>
      <c r="G879" s="1" t="s">
        <v>5939</v>
      </c>
      <c r="H879" s="72">
        <v>2379504</v>
      </c>
      <c r="I879" s="1" t="s">
        <v>5940</v>
      </c>
      <c r="J879" s="73">
        <v>1</v>
      </c>
      <c r="K879" s="73">
        <v>1</v>
      </c>
      <c r="L879" s="73">
        <v>1</v>
      </c>
      <c r="M879" s="1">
        <v>1</v>
      </c>
      <c r="N879" s="1" t="s">
        <v>1375</v>
      </c>
      <c r="O879" s="1" t="s">
        <v>1474</v>
      </c>
      <c r="P879" s="1">
        <v>45301020</v>
      </c>
      <c r="Q879" s="73">
        <v>2470000000</v>
      </c>
      <c r="R879" s="74">
        <v>493.55</v>
      </c>
      <c r="S879" s="1" t="s">
        <v>1448</v>
      </c>
      <c r="T879" s="75">
        <v>1</v>
      </c>
      <c r="U879" s="76">
        <v>1219068500000</v>
      </c>
      <c r="V879" s="77">
        <v>1219068500000</v>
      </c>
      <c r="W879" s="77">
        <v>1219068500000</v>
      </c>
      <c r="X879" s="76">
        <v>2.1326028833627002</v>
      </c>
      <c r="Y879" s="71">
        <v>1</v>
      </c>
      <c r="Z879" s="71">
        <v>0</v>
      </c>
      <c r="AA879" s="71">
        <v>0</v>
      </c>
      <c r="AB879" s="71">
        <v>0</v>
      </c>
      <c r="AC879" s="73">
        <v>0</v>
      </c>
      <c r="AD879" s="73">
        <v>1</v>
      </c>
      <c r="AE879" s="1" t="s">
        <v>1475</v>
      </c>
      <c r="AF879" s="1" t="s">
        <v>1450</v>
      </c>
      <c r="AG879" s="1" t="s">
        <v>1451</v>
      </c>
    </row>
    <row r="880" spans="1:33">
      <c r="A880" s="70">
        <v>45169</v>
      </c>
      <c r="B880" s="70">
        <v>45169</v>
      </c>
      <c r="C880" s="71">
        <v>990100</v>
      </c>
      <c r="D880" s="1" t="s">
        <v>5941</v>
      </c>
      <c r="E880" s="71">
        <v>2494701</v>
      </c>
      <c r="F880" s="1">
        <v>609207105</v>
      </c>
      <c r="G880" s="1" t="s">
        <v>5942</v>
      </c>
      <c r="H880" s="72" t="s">
        <v>5943</v>
      </c>
      <c r="I880" s="1" t="s">
        <v>5944</v>
      </c>
      <c r="J880" s="73">
        <v>1</v>
      </c>
      <c r="K880" s="73">
        <v>1</v>
      </c>
      <c r="L880" s="73">
        <v>1</v>
      </c>
      <c r="M880" s="1">
        <v>1</v>
      </c>
      <c r="N880" s="1" t="s">
        <v>1375</v>
      </c>
      <c r="O880" s="1" t="s">
        <v>1499</v>
      </c>
      <c r="P880" s="1">
        <v>30202030</v>
      </c>
      <c r="Q880" s="73">
        <v>1363154035</v>
      </c>
      <c r="R880" s="74">
        <v>71.260000000000005</v>
      </c>
      <c r="S880" s="1" t="s">
        <v>1448</v>
      </c>
      <c r="T880" s="75">
        <v>1</v>
      </c>
      <c r="U880" s="76">
        <v>97138356534.100006</v>
      </c>
      <c r="V880" s="77">
        <v>97138356534.100006</v>
      </c>
      <c r="W880" s="77">
        <v>97138356534.100006</v>
      </c>
      <c r="X880" s="76">
        <v>0.1699310081671</v>
      </c>
      <c r="Y880" s="71">
        <v>1</v>
      </c>
      <c r="Z880" s="71">
        <v>0</v>
      </c>
      <c r="AA880" s="71">
        <v>0</v>
      </c>
      <c r="AB880" s="71">
        <v>0</v>
      </c>
      <c r="AC880" s="73">
        <v>1</v>
      </c>
      <c r="AD880" s="73">
        <v>0</v>
      </c>
      <c r="AE880" s="1" t="s">
        <v>1475</v>
      </c>
      <c r="AF880" s="1" t="s">
        <v>1450</v>
      </c>
      <c r="AG880" s="1" t="s">
        <v>1585</v>
      </c>
    </row>
    <row r="881" spans="1:33">
      <c r="A881" s="70">
        <v>45169</v>
      </c>
      <c r="B881" s="70">
        <v>45169</v>
      </c>
      <c r="C881" s="71">
        <v>990100</v>
      </c>
      <c r="D881" s="1" t="s">
        <v>5945</v>
      </c>
      <c r="E881" s="71">
        <v>2495701</v>
      </c>
      <c r="G881" s="1" t="s">
        <v>5946</v>
      </c>
      <c r="H881" s="72" t="s">
        <v>5947</v>
      </c>
      <c r="I881" s="1" t="s">
        <v>5948</v>
      </c>
      <c r="J881" s="73">
        <v>0.55000000000000004</v>
      </c>
      <c r="K881" s="73">
        <v>0.55000000000000004</v>
      </c>
      <c r="L881" s="73">
        <v>0.55000000000000004</v>
      </c>
      <c r="M881" s="1">
        <v>1</v>
      </c>
      <c r="N881" s="1" t="s">
        <v>1111</v>
      </c>
      <c r="O881" s="1" t="s">
        <v>1447</v>
      </c>
      <c r="P881" s="1">
        <v>35102010</v>
      </c>
      <c r="Q881" s="73">
        <v>226388620</v>
      </c>
      <c r="R881" s="74">
        <v>30.04</v>
      </c>
      <c r="S881" s="1" t="s">
        <v>1456</v>
      </c>
      <c r="T881" s="75">
        <v>0.92136177270005104</v>
      </c>
      <c r="U881" s="76">
        <v>4059635303.3822699</v>
      </c>
      <c r="V881" s="77">
        <v>4059635303.3822699</v>
      </c>
      <c r="W881" s="77">
        <v>7381155097.0586796</v>
      </c>
      <c r="X881" s="76">
        <v>7.1018076124000004E-3</v>
      </c>
      <c r="Y881" s="71">
        <v>0</v>
      </c>
      <c r="Z881" s="71">
        <v>1</v>
      </c>
      <c r="AA881" s="71">
        <v>0</v>
      </c>
      <c r="AB881" s="71">
        <v>0</v>
      </c>
      <c r="AC881" s="73">
        <v>0</v>
      </c>
      <c r="AD881" s="73">
        <v>1</v>
      </c>
      <c r="AE881" s="1" t="s">
        <v>1607</v>
      </c>
      <c r="AF881" s="1" t="s">
        <v>1608</v>
      </c>
      <c r="AG881" s="1" t="s">
        <v>1451</v>
      </c>
    </row>
    <row r="882" spans="1:33">
      <c r="A882" s="70">
        <v>45169</v>
      </c>
      <c r="B882" s="70">
        <v>45169</v>
      </c>
      <c r="C882" s="71">
        <v>990100</v>
      </c>
      <c r="D882" s="1" t="s">
        <v>5949</v>
      </c>
      <c r="E882" s="71">
        <v>2498901</v>
      </c>
      <c r="F882" s="1">
        <v>315616102</v>
      </c>
      <c r="G882" s="1" t="s">
        <v>5950</v>
      </c>
      <c r="H882" s="72">
        <v>2427599</v>
      </c>
      <c r="I882" s="1" t="s">
        <v>5951</v>
      </c>
      <c r="J882" s="73">
        <v>1</v>
      </c>
      <c r="K882" s="73">
        <v>1</v>
      </c>
      <c r="L882" s="73">
        <v>1</v>
      </c>
      <c r="M882" s="1">
        <v>1</v>
      </c>
      <c r="N882" s="1" t="s">
        <v>1375</v>
      </c>
      <c r="O882" s="1" t="s">
        <v>1474</v>
      </c>
      <c r="P882" s="1">
        <v>45201020</v>
      </c>
      <c r="Q882" s="73">
        <v>60120642</v>
      </c>
      <c r="R882" s="74">
        <v>163.66</v>
      </c>
      <c r="S882" s="1" t="s">
        <v>1448</v>
      </c>
      <c r="T882" s="75">
        <v>1</v>
      </c>
      <c r="U882" s="76">
        <v>9839344269.7199993</v>
      </c>
      <c r="V882" s="77">
        <v>9839344269.7199993</v>
      </c>
      <c r="W882" s="77">
        <v>9839344269.7199993</v>
      </c>
      <c r="X882" s="76">
        <v>1.7212661930000001E-2</v>
      </c>
      <c r="Y882" s="71">
        <v>0</v>
      </c>
      <c r="Z882" s="71">
        <v>1</v>
      </c>
      <c r="AA882" s="71">
        <v>0</v>
      </c>
      <c r="AB882" s="71">
        <v>0</v>
      </c>
      <c r="AC882" s="73">
        <v>1</v>
      </c>
      <c r="AD882" s="73">
        <v>0</v>
      </c>
      <c r="AE882" s="1" t="s">
        <v>1475</v>
      </c>
      <c r="AF882" s="1" t="s">
        <v>1450</v>
      </c>
      <c r="AG882" s="1" t="s">
        <v>1451</v>
      </c>
    </row>
    <row r="883" spans="1:33">
      <c r="A883" s="70">
        <v>45169</v>
      </c>
      <c r="B883" s="70">
        <v>45169</v>
      </c>
      <c r="C883" s="71">
        <v>990100</v>
      </c>
      <c r="D883" s="1" t="s">
        <v>5952</v>
      </c>
      <c r="E883" s="71">
        <v>2499501</v>
      </c>
      <c r="G883" s="1" t="s">
        <v>5953</v>
      </c>
      <c r="H883" s="72">
        <v>6405870</v>
      </c>
      <c r="I883" s="1" t="s">
        <v>5954</v>
      </c>
      <c r="J883" s="73">
        <v>0.85</v>
      </c>
      <c r="K883" s="73">
        <v>0.85</v>
      </c>
      <c r="L883" s="73">
        <v>0.85</v>
      </c>
      <c r="M883" s="1">
        <v>1</v>
      </c>
      <c r="N883" s="1" t="s">
        <v>1115</v>
      </c>
      <c r="O883" s="1" t="s">
        <v>1474</v>
      </c>
      <c r="P883" s="1">
        <v>45203015</v>
      </c>
      <c r="Q883" s="73">
        <v>165065948</v>
      </c>
      <c r="R883" s="74">
        <v>6746</v>
      </c>
      <c r="S883" s="1" t="s">
        <v>1479</v>
      </c>
      <c r="T883" s="75">
        <v>145.58500000000001</v>
      </c>
      <c r="U883" s="76">
        <v>6501388552.5761604</v>
      </c>
      <c r="V883" s="77">
        <v>6501388552.5761604</v>
      </c>
      <c r="W883" s="77">
        <v>7648692414.7954798</v>
      </c>
      <c r="X883" s="76">
        <v>1.1373339540100001E-2</v>
      </c>
      <c r="Y883" s="71">
        <v>0</v>
      </c>
      <c r="Z883" s="71">
        <v>1</v>
      </c>
      <c r="AA883" s="71">
        <v>0</v>
      </c>
      <c r="AB883" s="71">
        <v>0</v>
      </c>
      <c r="AC883" s="73">
        <v>0</v>
      </c>
      <c r="AD883" s="73">
        <v>1</v>
      </c>
      <c r="AE883" s="1" t="s">
        <v>1480</v>
      </c>
      <c r="AF883" s="1" t="s">
        <v>1450</v>
      </c>
      <c r="AG883" s="1" t="s">
        <v>1451</v>
      </c>
    </row>
    <row r="884" spans="1:33">
      <c r="A884" s="70">
        <v>45169</v>
      </c>
      <c r="B884" s="70">
        <v>45169</v>
      </c>
      <c r="C884" s="71">
        <v>990100</v>
      </c>
      <c r="D884" s="1" t="s">
        <v>5955</v>
      </c>
      <c r="E884" s="71">
        <v>2500901</v>
      </c>
      <c r="F884" s="1" t="s">
        <v>5956</v>
      </c>
      <c r="G884" s="1" t="s">
        <v>5957</v>
      </c>
      <c r="H884" s="72" t="s">
        <v>5958</v>
      </c>
      <c r="I884" s="1" t="s">
        <v>5959</v>
      </c>
      <c r="J884" s="73">
        <v>1</v>
      </c>
      <c r="K884" s="73">
        <v>1</v>
      </c>
      <c r="L884" s="73">
        <v>1</v>
      </c>
      <c r="M884" s="1">
        <v>1</v>
      </c>
      <c r="N884" s="1" t="s">
        <v>1375</v>
      </c>
      <c r="O884" s="1" t="s">
        <v>1467</v>
      </c>
      <c r="P884" s="1">
        <v>20202020</v>
      </c>
      <c r="Q884" s="73">
        <v>126714126</v>
      </c>
      <c r="R884" s="74">
        <v>134.82</v>
      </c>
      <c r="S884" s="1" t="s">
        <v>1448</v>
      </c>
      <c r="T884" s="75">
        <v>1</v>
      </c>
      <c r="U884" s="76">
        <v>17083598467.32</v>
      </c>
      <c r="V884" s="77">
        <v>17083598467.32</v>
      </c>
      <c r="W884" s="77">
        <v>17083598467.32</v>
      </c>
      <c r="X884" s="76">
        <v>2.9885548966E-2</v>
      </c>
      <c r="Y884" s="71">
        <v>0</v>
      </c>
      <c r="Z884" s="71">
        <v>1</v>
      </c>
      <c r="AA884" s="71">
        <v>0</v>
      </c>
      <c r="AB884" s="71">
        <v>0</v>
      </c>
      <c r="AC884" s="73">
        <v>1</v>
      </c>
      <c r="AD884" s="73">
        <v>0</v>
      </c>
      <c r="AE884" s="1" t="s">
        <v>1449</v>
      </c>
      <c r="AF884" s="1" t="s">
        <v>1450</v>
      </c>
      <c r="AG884" s="1" t="s">
        <v>1451</v>
      </c>
    </row>
    <row r="885" spans="1:33">
      <c r="A885" s="70">
        <v>45169</v>
      </c>
      <c r="B885" s="70">
        <v>45169</v>
      </c>
      <c r="C885" s="71">
        <v>990100</v>
      </c>
      <c r="D885" s="1" t="s">
        <v>5967</v>
      </c>
      <c r="E885" s="71">
        <v>2509301</v>
      </c>
      <c r="G885" s="1" t="s">
        <v>5968</v>
      </c>
      <c r="H885" s="72">
        <v>5962280</v>
      </c>
      <c r="I885" s="1" t="s">
        <v>5969</v>
      </c>
      <c r="J885" s="73">
        <v>0.95</v>
      </c>
      <c r="K885" s="73">
        <v>0.95</v>
      </c>
      <c r="L885" s="73">
        <v>0.95</v>
      </c>
      <c r="M885" s="1">
        <v>1</v>
      </c>
      <c r="N885" s="1" t="s">
        <v>1324</v>
      </c>
      <c r="O885" s="1" t="s">
        <v>1499</v>
      </c>
      <c r="P885" s="1">
        <v>30202030</v>
      </c>
      <c r="Q885" s="73">
        <v>1053180</v>
      </c>
      <c r="R885" s="74">
        <v>10570</v>
      </c>
      <c r="S885" s="1" t="s">
        <v>1468</v>
      </c>
      <c r="T885" s="75">
        <v>0.88324999999999998</v>
      </c>
      <c r="U885" s="76">
        <v>11973401607.698799</v>
      </c>
      <c r="V885" s="77">
        <v>11973401607.698799</v>
      </c>
      <c r="W885" s="77">
        <v>28541668157.373299</v>
      </c>
      <c r="X885" s="76">
        <v>2.09459196036E-2</v>
      </c>
      <c r="Y885" s="71">
        <v>1</v>
      </c>
      <c r="Z885" s="71">
        <v>0</v>
      </c>
      <c r="AA885" s="71">
        <v>0</v>
      </c>
      <c r="AB885" s="71">
        <v>0</v>
      </c>
      <c r="AC885" s="73">
        <v>0.35</v>
      </c>
      <c r="AD885" s="73">
        <v>0.65</v>
      </c>
      <c r="AE885" s="1" t="s">
        <v>1469</v>
      </c>
      <c r="AF885" s="1" t="s">
        <v>2779</v>
      </c>
      <c r="AG885" s="1" t="s">
        <v>1451</v>
      </c>
    </row>
    <row r="886" spans="1:33">
      <c r="A886" s="70">
        <v>45169</v>
      </c>
      <c r="B886" s="70">
        <v>45169</v>
      </c>
      <c r="C886" s="71">
        <v>990100</v>
      </c>
      <c r="D886" s="1" t="s">
        <v>5970</v>
      </c>
      <c r="E886" s="71">
        <v>2509302</v>
      </c>
      <c r="G886" s="1" t="s">
        <v>5971</v>
      </c>
      <c r="H886" s="72">
        <v>5962309</v>
      </c>
      <c r="I886" s="1" t="s">
        <v>5972</v>
      </c>
      <c r="J886" s="73">
        <v>0.8</v>
      </c>
      <c r="K886" s="73">
        <v>0.8</v>
      </c>
      <c r="L886" s="73">
        <v>0.8</v>
      </c>
      <c r="M886" s="1">
        <v>1</v>
      </c>
      <c r="N886" s="1" t="s">
        <v>1324</v>
      </c>
      <c r="O886" s="1" t="s">
        <v>1499</v>
      </c>
      <c r="P886" s="1">
        <v>30202030</v>
      </c>
      <c r="Q886" s="73">
        <v>135099</v>
      </c>
      <c r="R886" s="74">
        <v>104200</v>
      </c>
      <c r="S886" s="1" t="s">
        <v>1468</v>
      </c>
      <c r="T886" s="75">
        <v>0.88324999999999998</v>
      </c>
      <c r="U886" s="76">
        <v>12750470014.1523</v>
      </c>
      <c r="V886" s="77">
        <v>12750470014.1523</v>
      </c>
      <c r="W886" s="77">
        <v>28541668157.373299</v>
      </c>
      <c r="X886" s="76">
        <v>2.2305300412899999E-2</v>
      </c>
      <c r="Y886" s="71">
        <v>1</v>
      </c>
      <c r="Z886" s="71">
        <v>0</v>
      </c>
      <c r="AA886" s="71">
        <v>0</v>
      </c>
      <c r="AB886" s="71">
        <v>0</v>
      </c>
      <c r="AC886" s="73">
        <v>0</v>
      </c>
      <c r="AD886" s="73">
        <v>1</v>
      </c>
      <c r="AE886" s="1" t="s">
        <v>1469</v>
      </c>
      <c r="AF886" s="1" t="s">
        <v>1470</v>
      </c>
      <c r="AG886" s="1" t="s">
        <v>1451</v>
      </c>
    </row>
    <row r="887" spans="1:33">
      <c r="A887" s="70">
        <v>45169</v>
      </c>
      <c r="B887" s="70">
        <v>45169</v>
      </c>
      <c r="C887" s="71">
        <v>990100</v>
      </c>
      <c r="D887" s="1" t="s">
        <v>5973</v>
      </c>
      <c r="E887" s="71">
        <v>2509801</v>
      </c>
      <c r="G887" s="1" t="s">
        <v>5974</v>
      </c>
      <c r="H887" s="72" t="s">
        <v>5975</v>
      </c>
      <c r="I887" s="1" t="s">
        <v>5976</v>
      </c>
      <c r="J887" s="73">
        <v>0.5</v>
      </c>
      <c r="K887" s="73">
        <v>0.5</v>
      </c>
      <c r="L887" s="73">
        <v>0.5</v>
      </c>
      <c r="M887" s="1">
        <v>1</v>
      </c>
      <c r="N887" s="1" t="s">
        <v>1111</v>
      </c>
      <c r="O887" s="1" t="s">
        <v>1447</v>
      </c>
      <c r="P887" s="1">
        <v>35202010</v>
      </c>
      <c r="Q887" s="73">
        <v>209125156</v>
      </c>
      <c r="R887" s="74">
        <v>46.38</v>
      </c>
      <c r="S887" s="1" t="s">
        <v>1456</v>
      </c>
      <c r="T887" s="75">
        <v>0.92136177270005104</v>
      </c>
      <c r="U887" s="76">
        <v>5263526783.21807</v>
      </c>
      <c r="V887" s="77">
        <v>5263526783.21807</v>
      </c>
      <c r="W887" s="77">
        <v>10527053566.4361</v>
      </c>
      <c r="X887" s="76">
        <v>9.2078602592999999E-3</v>
      </c>
      <c r="Y887" s="71">
        <v>0</v>
      </c>
      <c r="Z887" s="71">
        <v>1</v>
      </c>
      <c r="AA887" s="71">
        <v>0</v>
      </c>
      <c r="AB887" s="71">
        <v>0</v>
      </c>
      <c r="AC887" s="73">
        <v>0.35</v>
      </c>
      <c r="AD887" s="73">
        <v>0.65</v>
      </c>
      <c r="AE887" s="1" t="s">
        <v>1607</v>
      </c>
      <c r="AF887" s="1" t="s">
        <v>1608</v>
      </c>
      <c r="AG887" s="1" t="s">
        <v>1451</v>
      </c>
    </row>
    <row r="888" spans="1:33">
      <c r="A888" s="70">
        <v>45169</v>
      </c>
      <c r="B888" s="70">
        <v>45169</v>
      </c>
      <c r="C888" s="71">
        <v>990100</v>
      </c>
      <c r="D888" s="1" t="s">
        <v>5983</v>
      </c>
      <c r="E888" s="71">
        <v>2515701</v>
      </c>
      <c r="F888" s="1">
        <v>977852102</v>
      </c>
      <c r="G888" s="1" t="s">
        <v>5984</v>
      </c>
      <c r="H888" s="72" t="s">
        <v>5985</v>
      </c>
      <c r="I888" s="1" t="s">
        <v>5986</v>
      </c>
      <c r="J888" s="73">
        <v>1</v>
      </c>
      <c r="K888" s="73">
        <v>1</v>
      </c>
      <c r="L888" s="73">
        <v>1</v>
      </c>
      <c r="M888" s="1">
        <v>1</v>
      </c>
      <c r="N888" s="1" t="s">
        <v>1375</v>
      </c>
      <c r="O888" s="1" t="s">
        <v>1474</v>
      </c>
      <c r="P888" s="1">
        <v>45301020</v>
      </c>
      <c r="Q888" s="73">
        <v>124416688</v>
      </c>
      <c r="R888" s="74">
        <v>47.82</v>
      </c>
      <c r="S888" s="1" t="s">
        <v>1448</v>
      </c>
      <c r="T888" s="75">
        <v>1</v>
      </c>
      <c r="U888" s="76">
        <v>5949606020.1599998</v>
      </c>
      <c r="V888" s="77">
        <v>5949606020.1599998</v>
      </c>
      <c r="W888" s="77">
        <v>5949606020.1599998</v>
      </c>
      <c r="X888" s="76">
        <v>1.0408067268999999E-2</v>
      </c>
      <c r="Y888" s="71">
        <v>0</v>
      </c>
      <c r="Z888" s="71">
        <v>1</v>
      </c>
      <c r="AA888" s="71">
        <v>0</v>
      </c>
      <c r="AB888" s="71">
        <v>0</v>
      </c>
      <c r="AC888" s="73">
        <v>0.35</v>
      </c>
      <c r="AD888" s="73">
        <v>0.65</v>
      </c>
      <c r="AE888" s="1" t="s">
        <v>1449</v>
      </c>
      <c r="AF888" s="1" t="s">
        <v>1450</v>
      </c>
      <c r="AG888" s="1" t="s">
        <v>1451</v>
      </c>
    </row>
    <row r="889" spans="1:33">
      <c r="A889" s="70">
        <v>45169</v>
      </c>
      <c r="B889" s="70">
        <v>45169</v>
      </c>
      <c r="C889" s="71">
        <v>990100</v>
      </c>
      <c r="D889" s="1" t="s">
        <v>5987</v>
      </c>
      <c r="E889" s="71">
        <v>2515801</v>
      </c>
      <c r="F889" s="1" t="s">
        <v>5988</v>
      </c>
      <c r="G889" s="1" t="s">
        <v>5989</v>
      </c>
      <c r="H889" s="72" t="s">
        <v>5990</v>
      </c>
      <c r="I889" s="1" t="s">
        <v>5991</v>
      </c>
      <c r="J889" s="73">
        <v>1</v>
      </c>
      <c r="K889" s="73">
        <v>1</v>
      </c>
      <c r="L889" s="73">
        <v>1</v>
      </c>
      <c r="M889" s="1">
        <v>1</v>
      </c>
      <c r="N889" s="1" t="s">
        <v>1375</v>
      </c>
      <c r="O889" s="1" t="s">
        <v>1564</v>
      </c>
      <c r="P889" s="1">
        <v>60108030</v>
      </c>
      <c r="Q889" s="73">
        <v>466034783</v>
      </c>
      <c r="R889" s="74">
        <v>181.32</v>
      </c>
      <c r="S889" s="1" t="s">
        <v>1448</v>
      </c>
      <c r="T889" s="75">
        <v>1</v>
      </c>
      <c r="U889" s="76">
        <v>84501426853.559998</v>
      </c>
      <c r="V889" s="77">
        <v>84501426853.559998</v>
      </c>
      <c r="W889" s="77">
        <v>84501426853.559998</v>
      </c>
      <c r="X889" s="76">
        <v>0.1478243319027</v>
      </c>
      <c r="Y889" s="71">
        <v>1</v>
      </c>
      <c r="Z889" s="71">
        <v>0</v>
      </c>
      <c r="AA889" s="71">
        <v>0</v>
      </c>
      <c r="AB889" s="71">
        <v>0</v>
      </c>
      <c r="AC889" s="73">
        <v>0.65</v>
      </c>
      <c r="AD889" s="73">
        <v>0.35</v>
      </c>
      <c r="AE889" s="1" t="s">
        <v>1449</v>
      </c>
      <c r="AF889" s="1" t="s">
        <v>1450</v>
      </c>
      <c r="AG889" s="1" t="s">
        <v>1451</v>
      </c>
    </row>
    <row r="890" spans="1:33">
      <c r="A890" s="70">
        <v>45169</v>
      </c>
      <c r="B890" s="70">
        <v>45169</v>
      </c>
      <c r="C890" s="71">
        <v>990100</v>
      </c>
      <c r="D890" s="1" t="s">
        <v>5992</v>
      </c>
      <c r="E890" s="71">
        <v>2515901</v>
      </c>
      <c r="F890" s="1">
        <v>496902404</v>
      </c>
      <c r="G890" s="1" t="s">
        <v>5993</v>
      </c>
      <c r="H890" s="72" t="s">
        <v>5994</v>
      </c>
      <c r="I890" s="1" t="s">
        <v>5995</v>
      </c>
      <c r="J890" s="73">
        <v>1</v>
      </c>
      <c r="K890" s="73">
        <v>1</v>
      </c>
      <c r="L890" s="73">
        <v>1</v>
      </c>
      <c r="M890" s="1">
        <v>1</v>
      </c>
      <c r="N890" s="1" t="s">
        <v>963</v>
      </c>
      <c r="O890" s="1" t="s">
        <v>1462</v>
      </c>
      <c r="P890" s="1">
        <v>15104030</v>
      </c>
      <c r="Q890" s="73">
        <v>1255986813</v>
      </c>
      <c r="R890" s="74">
        <v>6.86</v>
      </c>
      <c r="S890" s="1" t="s">
        <v>1493</v>
      </c>
      <c r="T890" s="75">
        <v>1.3529500000000001</v>
      </c>
      <c r="U890" s="76">
        <v>6368357690.3655005</v>
      </c>
      <c r="V890" s="77">
        <v>6368357690.3655005</v>
      </c>
      <c r="W890" s="77">
        <v>6368357690.3655005</v>
      </c>
      <c r="X890" s="76">
        <v>1.11406192292E-2</v>
      </c>
      <c r="Y890" s="71">
        <v>0</v>
      </c>
      <c r="Z890" s="71">
        <v>1</v>
      </c>
      <c r="AA890" s="71">
        <v>0</v>
      </c>
      <c r="AB890" s="71">
        <v>0</v>
      </c>
      <c r="AC890" s="73">
        <v>1</v>
      </c>
      <c r="AD890" s="73">
        <v>0</v>
      </c>
      <c r="AE890" s="1" t="s">
        <v>1494</v>
      </c>
      <c r="AF890" s="1" t="s">
        <v>1450</v>
      </c>
      <c r="AG890" s="1" t="s">
        <v>1451</v>
      </c>
    </row>
    <row r="891" spans="1:33">
      <c r="A891" s="70">
        <v>45169</v>
      </c>
      <c r="B891" s="70">
        <v>45169</v>
      </c>
      <c r="C891" s="71">
        <v>990100</v>
      </c>
      <c r="D891" s="1" t="s">
        <v>5999</v>
      </c>
      <c r="E891" s="71">
        <v>2516101</v>
      </c>
      <c r="G891" s="1" t="s">
        <v>6000</v>
      </c>
      <c r="H891" s="72">
        <v>766937</v>
      </c>
      <c r="I891" s="1" t="s">
        <v>6001</v>
      </c>
      <c r="J891" s="73">
        <v>1</v>
      </c>
      <c r="K891" s="73">
        <v>1</v>
      </c>
      <c r="L891" s="73">
        <v>1</v>
      </c>
      <c r="M891" s="1">
        <v>1</v>
      </c>
      <c r="N891" s="1" t="s">
        <v>1369</v>
      </c>
      <c r="O891" s="1" t="s">
        <v>1484</v>
      </c>
      <c r="P891" s="1">
        <v>40203010</v>
      </c>
      <c r="Q891" s="73">
        <v>548105298</v>
      </c>
      <c r="R891" s="74">
        <v>8.8480000000000008</v>
      </c>
      <c r="S891" s="1" t="s">
        <v>1669</v>
      </c>
      <c r="T891" s="75">
        <v>0.78917255257862096</v>
      </c>
      <c r="U891" s="76">
        <v>6145215847.7354698</v>
      </c>
      <c r="V891" s="77">
        <v>6145215847.7354698</v>
      </c>
      <c r="W891" s="77">
        <v>6145215847.7354698</v>
      </c>
      <c r="X891" s="76">
        <v>1.07502613969E-2</v>
      </c>
      <c r="Y891" s="71">
        <v>0</v>
      </c>
      <c r="Z891" s="71">
        <v>1</v>
      </c>
      <c r="AA891" s="71">
        <v>0</v>
      </c>
      <c r="AB891" s="71">
        <v>0</v>
      </c>
      <c r="AC891" s="73">
        <v>1</v>
      </c>
      <c r="AD891" s="73">
        <v>0</v>
      </c>
      <c r="AE891" s="1" t="s">
        <v>1670</v>
      </c>
      <c r="AF891" s="1" t="s">
        <v>1450</v>
      </c>
      <c r="AG891" s="1" t="s">
        <v>1451</v>
      </c>
    </row>
    <row r="892" spans="1:33">
      <c r="A892" s="70">
        <v>45169</v>
      </c>
      <c r="B892" s="70">
        <v>45169</v>
      </c>
      <c r="C892" s="71">
        <v>990100</v>
      </c>
      <c r="D892" s="1" t="s">
        <v>6012</v>
      </c>
      <c r="E892" s="71">
        <v>2517801</v>
      </c>
      <c r="G892" s="1" t="s">
        <v>6013</v>
      </c>
      <c r="H892" s="72">
        <v>6513126</v>
      </c>
      <c r="I892" s="1" t="s">
        <v>6014</v>
      </c>
      <c r="J892" s="73">
        <v>0.9</v>
      </c>
      <c r="K892" s="73">
        <v>0.9</v>
      </c>
      <c r="L892" s="73">
        <v>0.9</v>
      </c>
      <c r="M892" s="1">
        <v>1</v>
      </c>
      <c r="N892" s="1" t="s">
        <v>1115</v>
      </c>
      <c r="O892" s="1" t="s">
        <v>1484</v>
      </c>
      <c r="P892" s="1">
        <v>40301040</v>
      </c>
      <c r="Q892" s="73">
        <v>2002500000</v>
      </c>
      <c r="R892" s="74">
        <v>3227</v>
      </c>
      <c r="S892" s="1" t="s">
        <v>1479</v>
      </c>
      <c r="T892" s="75">
        <v>145.58500000000001</v>
      </c>
      <c r="U892" s="76">
        <v>39948214101.727501</v>
      </c>
      <c r="V892" s="77">
        <v>39948214101.727501</v>
      </c>
      <c r="W892" s="77">
        <v>44386904557.474998</v>
      </c>
      <c r="X892" s="76">
        <v>6.9884240777700002E-2</v>
      </c>
      <c r="Y892" s="71">
        <v>1</v>
      </c>
      <c r="Z892" s="71">
        <v>0</v>
      </c>
      <c r="AA892" s="71">
        <v>0</v>
      </c>
      <c r="AB892" s="71">
        <v>0</v>
      </c>
      <c r="AC892" s="73">
        <v>1</v>
      </c>
      <c r="AD892" s="73">
        <v>0</v>
      </c>
      <c r="AE892" s="1" t="s">
        <v>1480</v>
      </c>
      <c r="AF892" s="1" t="s">
        <v>1450</v>
      </c>
      <c r="AG892" s="1" t="s">
        <v>1451</v>
      </c>
    </row>
    <row r="893" spans="1:33">
      <c r="A893" s="70">
        <v>45169</v>
      </c>
      <c r="B893" s="70">
        <v>45169</v>
      </c>
      <c r="C893" s="71">
        <v>990100</v>
      </c>
      <c r="D893" s="1" t="s">
        <v>6022</v>
      </c>
      <c r="E893" s="71">
        <v>2518701</v>
      </c>
      <c r="G893" s="1" t="s">
        <v>6023</v>
      </c>
      <c r="H893" s="72">
        <v>7332687</v>
      </c>
      <c r="I893" s="1" t="s">
        <v>6024</v>
      </c>
      <c r="J893" s="73">
        <v>0.7</v>
      </c>
      <c r="K893" s="73">
        <v>0.7</v>
      </c>
      <c r="L893" s="73">
        <v>0.7</v>
      </c>
      <c r="M893" s="1">
        <v>1</v>
      </c>
      <c r="N893" s="1" t="s">
        <v>1322</v>
      </c>
      <c r="O893" s="1" t="s">
        <v>1467</v>
      </c>
      <c r="P893" s="1">
        <v>20106020</v>
      </c>
      <c r="Q893" s="73">
        <v>413876823</v>
      </c>
      <c r="R893" s="74">
        <v>385.2</v>
      </c>
      <c r="S893" s="1" t="s">
        <v>1613</v>
      </c>
      <c r="T893" s="75">
        <v>10.9499</v>
      </c>
      <c r="U893" s="76">
        <v>10191668102.331499</v>
      </c>
      <c r="V893" s="77">
        <v>10191668102.331499</v>
      </c>
      <c r="W893" s="77">
        <v>14559525860.4736</v>
      </c>
      <c r="X893" s="76">
        <v>1.7829006968300001E-2</v>
      </c>
      <c r="Y893" s="71">
        <v>0</v>
      </c>
      <c r="Z893" s="71">
        <v>1</v>
      </c>
      <c r="AA893" s="71">
        <v>0</v>
      </c>
      <c r="AB893" s="71">
        <v>0</v>
      </c>
      <c r="AC893" s="73">
        <v>0</v>
      </c>
      <c r="AD893" s="73">
        <v>1</v>
      </c>
      <c r="AE893" s="1" t="s">
        <v>1614</v>
      </c>
      <c r="AF893" s="1" t="s">
        <v>1450</v>
      </c>
      <c r="AG893" s="1" t="s">
        <v>1451</v>
      </c>
    </row>
    <row r="894" spans="1:33">
      <c r="A894" s="70">
        <v>45169</v>
      </c>
      <c r="B894" s="70">
        <v>45169</v>
      </c>
      <c r="C894" s="71">
        <v>990100</v>
      </c>
      <c r="D894" s="1" t="s">
        <v>6025</v>
      </c>
      <c r="E894" s="71">
        <v>2519401</v>
      </c>
      <c r="G894" s="1" t="s">
        <v>6026</v>
      </c>
      <c r="H894" s="72">
        <v>7383072</v>
      </c>
      <c r="I894" s="1" t="s">
        <v>6027</v>
      </c>
      <c r="J894" s="73">
        <v>0.95</v>
      </c>
      <c r="K894" s="73">
        <v>0.95</v>
      </c>
      <c r="L894" s="73">
        <v>0.95</v>
      </c>
      <c r="M894" s="1">
        <v>1</v>
      </c>
      <c r="N894" s="1" t="s">
        <v>1311</v>
      </c>
      <c r="O894" s="1" t="s">
        <v>1548</v>
      </c>
      <c r="P894" s="1">
        <v>55102010</v>
      </c>
      <c r="Q894" s="73">
        <v>261990074</v>
      </c>
      <c r="R894" s="74">
        <v>15.744999999999999</v>
      </c>
      <c r="S894" s="1" t="s">
        <v>1456</v>
      </c>
      <c r="T894" s="75">
        <v>0.92136177270005104</v>
      </c>
      <c r="U894" s="76">
        <v>4253250075.5805302</v>
      </c>
      <c r="V894" s="77">
        <v>4253250075.5805302</v>
      </c>
      <c r="W894" s="77">
        <v>4477105342.7163496</v>
      </c>
      <c r="X894" s="76">
        <v>7.4405116487000003E-3</v>
      </c>
      <c r="Y894" s="71">
        <v>0</v>
      </c>
      <c r="Z894" s="71">
        <v>1</v>
      </c>
      <c r="AA894" s="71">
        <v>0</v>
      </c>
      <c r="AB894" s="71">
        <v>0</v>
      </c>
      <c r="AC894" s="73">
        <v>1</v>
      </c>
      <c r="AD894" s="73">
        <v>0</v>
      </c>
      <c r="AE894" s="1" t="s">
        <v>1647</v>
      </c>
      <c r="AF894" s="1" t="s">
        <v>1450</v>
      </c>
      <c r="AG894" s="1" t="s">
        <v>1451</v>
      </c>
    </row>
    <row r="895" spans="1:33">
      <c r="A895" s="70">
        <v>45169</v>
      </c>
      <c r="B895" s="70">
        <v>45169</v>
      </c>
      <c r="C895" s="71">
        <v>990100</v>
      </c>
      <c r="D895" s="1" t="s">
        <v>6028</v>
      </c>
      <c r="E895" s="71">
        <v>2519601</v>
      </c>
      <c r="G895" s="1" t="s">
        <v>6029</v>
      </c>
      <c r="H895" s="72">
        <v>7390113</v>
      </c>
      <c r="I895" s="1" t="s">
        <v>6030</v>
      </c>
      <c r="J895" s="73">
        <v>0.6</v>
      </c>
      <c r="K895" s="73">
        <v>0.6</v>
      </c>
      <c r="L895" s="73">
        <v>0.6</v>
      </c>
      <c r="M895" s="1">
        <v>1</v>
      </c>
      <c r="N895" s="1" t="s">
        <v>1042</v>
      </c>
      <c r="O895" s="1" t="s">
        <v>1484</v>
      </c>
      <c r="P895" s="1">
        <v>40201030</v>
      </c>
      <c r="Q895" s="73">
        <v>44407677</v>
      </c>
      <c r="R895" s="74">
        <v>84.45</v>
      </c>
      <c r="S895" s="1" t="s">
        <v>1456</v>
      </c>
      <c r="T895" s="75">
        <v>0.92136177270005104</v>
      </c>
      <c r="U895" s="76">
        <v>2442186185.9929099</v>
      </c>
      <c r="V895" s="77">
        <v>2442186185.9929099</v>
      </c>
      <c r="W895" s="77">
        <v>4070310309.9881802</v>
      </c>
      <c r="X895" s="76">
        <v>4.2722892946000001E-3</v>
      </c>
      <c r="Y895" s="71">
        <v>0</v>
      </c>
      <c r="Z895" s="71">
        <v>1</v>
      </c>
      <c r="AA895" s="71">
        <v>0</v>
      </c>
      <c r="AB895" s="71">
        <v>0</v>
      </c>
      <c r="AC895" s="73">
        <v>0.5</v>
      </c>
      <c r="AD895" s="73">
        <v>0.5</v>
      </c>
      <c r="AE895" s="1" t="s">
        <v>1457</v>
      </c>
      <c r="AF895" s="1" t="s">
        <v>1450</v>
      </c>
      <c r="AG895" s="1" t="s">
        <v>1451</v>
      </c>
    </row>
    <row r="896" spans="1:33">
      <c r="A896" s="70">
        <v>45169</v>
      </c>
      <c r="B896" s="70">
        <v>45169</v>
      </c>
      <c r="C896" s="71">
        <v>990100</v>
      </c>
      <c r="D896" s="1" t="s">
        <v>6031</v>
      </c>
      <c r="E896" s="71">
        <v>2519801</v>
      </c>
      <c r="G896" s="1" t="s">
        <v>6032</v>
      </c>
      <c r="H896" s="72">
        <v>6533232</v>
      </c>
      <c r="I896" s="1" t="s">
        <v>6033</v>
      </c>
      <c r="J896" s="73">
        <v>1</v>
      </c>
      <c r="K896" s="73">
        <v>1</v>
      </c>
      <c r="L896" s="73">
        <v>1</v>
      </c>
      <c r="M896" s="1">
        <v>1</v>
      </c>
      <c r="N896" s="1" t="s">
        <v>908</v>
      </c>
      <c r="O896" s="1" t="s">
        <v>1462</v>
      </c>
      <c r="P896" s="1">
        <v>15104050</v>
      </c>
      <c r="Q896" s="73">
        <v>460875854</v>
      </c>
      <c r="R896" s="74">
        <v>21.01</v>
      </c>
      <c r="S896" s="1" t="s">
        <v>1578</v>
      </c>
      <c r="T896" s="75">
        <v>1.54404385084536</v>
      </c>
      <c r="U896" s="76">
        <v>6271196046.1735296</v>
      </c>
      <c r="V896" s="77">
        <v>6271196046.1735296</v>
      </c>
      <c r="W896" s="77">
        <v>6271196046.1735296</v>
      </c>
      <c r="X896" s="76">
        <v>1.09706474822E-2</v>
      </c>
      <c r="Y896" s="71">
        <v>0</v>
      </c>
      <c r="Z896" s="71">
        <v>1</v>
      </c>
      <c r="AA896" s="71">
        <v>0</v>
      </c>
      <c r="AB896" s="71">
        <v>0</v>
      </c>
      <c r="AC896" s="73">
        <v>1</v>
      </c>
      <c r="AD896" s="73">
        <v>0</v>
      </c>
      <c r="AE896" s="1" t="s">
        <v>1579</v>
      </c>
      <c r="AF896" s="1" t="s">
        <v>1450</v>
      </c>
      <c r="AG896" s="1" t="s">
        <v>1451</v>
      </c>
    </row>
    <row r="897" spans="1:33">
      <c r="A897" s="70">
        <v>45169</v>
      </c>
      <c r="B897" s="70">
        <v>45169</v>
      </c>
      <c r="C897" s="71">
        <v>990100</v>
      </c>
      <c r="D897" s="1" t="s">
        <v>6034</v>
      </c>
      <c r="E897" s="71">
        <v>2521301</v>
      </c>
      <c r="F897" s="1">
        <v>31100100</v>
      </c>
      <c r="G897" s="1" t="s">
        <v>6035</v>
      </c>
      <c r="H897" s="72">
        <v>2089212</v>
      </c>
      <c r="I897" s="1" t="s">
        <v>6036</v>
      </c>
      <c r="J897" s="73">
        <v>1</v>
      </c>
      <c r="K897" s="73">
        <v>1</v>
      </c>
      <c r="L897" s="73">
        <v>1</v>
      </c>
      <c r="M897" s="1">
        <v>1</v>
      </c>
      <c r="N897" s="1" t="s">
        <v>1375</v>
      </c>
      <c r="O897" s="1" t="s">
        <v>1467</v>
      </c>
      <c r="P897" s="1">
        <v>20104010</v>
      </c>
      <c r="Q897" s="73">
        <v>230280930</v>
      </c>
      <c r="R897" s="74">
        <v>159.51</v>
      </c>
      <c r="S897" s="1" t="s">
        <v>1448</v>
      </c>
      <c r="T897" s="75">
        <v>1</v>
      </c>
      <c r="U897" s="76">
        <v>36732111144.300003</v>
      </c>
      <c r="V897" s="77">
        <v>36732111144.300003</v>
      </c>
      <c r="W897" s="77">
        <v>36732111144.300003</v>
      </c>
      <c r="X897" s="76">
        <v>6.4258084052200001E-2</v>
      </c>
      <c r="Y897" s="71">
        <v>0</v>
      </c>
      <c r="Z897" s="71">
        <v>1</v>
      </c>
      <c r="AA897" s="71">
        <v>0</v>
      </c>
      <c r="AB897" s="71">
        <v>0</v>
      </c>
      <c r="AC897" s="73">
        <v>0.5</v>
      </c>
      <c r="AD897" s="73">
        <v>0.5</v>
      </c>
      <c r="AE897" s="1" t="s">
        <v>1449</v>
      </c>
      <c r="AF897" s="1" t="s">
        <v>1450</v>
      </c>
      <c r="AG897" s="1" t="s">
        <v>1451</v>
      </c>
    </row>
    <row r="898" spans="1:33">
      <c r="A898" s="70">
        <v>45169</v>
      </c>
      <c r="B898" s="70">
        <v>45169</v>
      </c>
      <c r="C898" s="71">
        <v>990100</v>
      </c>
      <c r="D898" s="1" t="s">
        <v>6037</v>
      </c>
      <c r="E898" s="71">
        <v>2521401</v>
      </c>
      <c r="F898" s="1">
        <v>32095101</v>
      </c>
      <c r="G898" s="1" t="s">
        <v>6038</v>
      </c>
      <c r="H898" s="72">
        <v>2145084</v>
      </c>
      <c r="I898" s="1" t="s">
        <v>6039</v>
      </c>
      <c r="J898" s="73">
        <v>1</v>
      </c>
      <c r="K898" s="73">
        <v>1</v>
      </c>
      <c r="L898" s="73">
        <v>1</v>
      </c>
      <c r="M898" s="1">
        <v>1</v>
      </c>
      <c r="N898" s="1" t="s">
        <v>1375</v>
      </c>
      <c r="O898" s="1" t="s">
        <v>1474</v>
      </c>
      <c r="P898" s="1">
        <v>45203015</v>
      </c>
      <c r="Q898" s="73">
        <v>595262194</v>
      </c>
      <c r="R898" s="74">
        <v>88.38</v>
      </c>
      <c r="S898" s="1" t="s">
        <v>1448</v>
      </c>
      <c r="T898" s="75">
        <v>1</v>
      </c>
      <c r="U898" s="76">
        <v>52609272705.720001</v>
      </c>
      <c r="V898" s="77">
        <v>52609272705.720001</v>
      </c>
      <c r="W898" s="77">
        <v>52609272705.720001</v>
      </c>
      <c r="X898" s="76">
        <v>9.2033127477100005E-2</v>
      </c>
      <c r="Y898" s="71">
        <v>1</v>
      </c>
      <c r="Z898" s="71">
        <v>0</v>
      </c>
      <c r="AA898" s="71">
        <v>0</v>
      </c>
      <c r="AB898" s="71">
        <v>0</v>
      </c>
      <c r="AC898" s="73">
        <v>0</v>
      </c>
      <c r="AD898" s="73">
        <v>1</v>
      </c>
      <c r="AE898" s="1" t="s">
        <v>1449</v>
      </c>
      <c r="AF898" s="1" t="s">
        <v>1450</v>
      </c>
      <c r="AG898" s="1" t="s">
        <v>1451</v>
      </c>
    </row>
    <row r="899" spans="1:33">
      <c r="A899" s="70">
        <v>45169</v>
      </c>
      <c r="B899" s="70">
        <v>45169</v>
      </c>
      <c r="C899" s="71">
        <v>990100</v>
      </c>
      <c r="D899" s="1" t="s">
        <v>6040</v>
      </c>
      <c r="E899" s="71">
        <v>2522601</v>
      </c>
      <c r="F899" s="1">
        <v>90572207</v>
      </c>
      <c r="G899" s="1" t="s">
        <v>6041</v>
      </c>
      <c r="H899" s="72">
        <v>2098508</v>
      </c>
      <c r="I899" s="1" t="s">
        <v>6042</v>
      </c>
      <c r="J899" s="73">
        <v>0.9</v>
      </c>
      <c r="K899" s="73">
        <v>0.9</v>
      </c>
      <c r="L899" s="73">
        <v>0.9</v>
      </c>
      <c r="M899" s="1">
        <v>1</v>
      </c>
      <c r="N899" s="1" t="s">
        <v>1375</v>
      </c>
      <c r="O899" s="1" t="s">
        <v>1447</v>
      </c>
      <c r="P899" s="1">
        <v>35203010</v>
      </c>
      <c r="Q899" s="73">
        <v>24521581</v>
      </c>
      <c r="R899" s="74">
        <v>400.2</v>
      </c>
      <c r="S899" s="1" t="s">
        <v>1448</v>
      </c>
      <c r="T899" s="75">
        <v>1</v>
      </c>
      <c r="U899" s="76">
        <v>8832183044.5799999</v>
      </c>
      <c r="V899" s="77">
        <v>8832183044.5799999</v>
      </c>
      <c r="W899" s="77">
        <v>11780283982.299999</v>
      </c>
      <c r="X899" s="76">
        <v>1.5450763453600001E-2</v>
      </c>
      <c r="Y899" s="71">
        <v>0</v>
      </c>
      <c r="Z899" s="71">
        <v>1</v>
      </c>
      <c r="AA899" s="71">
        <v>0</v>
      </c>
      <c r="AB899" s="71">
        <v>0</v>
      </c>
      <c r="AC899" s="73">
        <v>1</v>
      </c>
      <c r="AD899" s="73">
        <v>0</v>
      </c>
      <c r="AE899" s="1" t="s">
        <v>1449</v>
      </c>
      <c r="AF899" s="1" t="s">
        <v>1450</v>
      </c>
      <c r="AG899" s="1" t="s">
        <v>1585</v>
      </c>
    </row>
    <row r="900" spans="1:33">
      <c r="A900" s="70">
        <v>45169</v>
      </c>
      <c r="B900" s="70">
        <v>45169</v>
      </c>
      <c r="C900" s="71">
        <v>990100</v>
      </c>
      <c r="D900" s="1" t="s">
        <v>6043</v>
      </c>
      <c r="E900" s="71">
        <v>2523101</v>
      </c>
      <c r="F900" s="1">
        <v>115637209</v>
      </c>
      <c r="G900" s="1" t="s">
        <v>6044</v>
      </c>
      <c r="H900" s="72">
        <v>2146838</v>
      </c>
      <c r="I900" s="1" t="s">
        <v>6045</v>
      </c>
      <c r="J900" s="73">
        <v>1</v>
      </c>
      <c r="K900" s="73">
        <v>1</v>
      </c>
      <c r="L900" s="73">
        <v>1</v>
      </c>
      <c r="M900" s="1">
        <v>1</v>
      </c>
      <c r="N900" s="1" t="s">
        <v>1375</v>
      </c>
      <c r="O900" s="1" t="s">
        <v>1499</v>
      </c>
      <c r="P900" s="1">
        <v>30201020</v>
      </c>
      <c r="Q900" s="73">
        <v>310000633</v>
      </c>
      <c r="R900" s="74">
        <v>66.13</v>
      </c>
      <c r="S900" s="1" t="s">
        <v>1448</v>
      </c>
      <c r="T900" s="75">
        <v>1</v>
      </c>
      <c r="U900" s="76">
        <v>20500341860.290001</v>
      </c>
      <c r="V900" s="77">
        <v>20500341860.290001</v>
      </c>
      <c r="W900" s="77">
        <v>31878351026.860001</v>
      </c>
      <c r="X900" s="76">
        <v>3.5862700218399997E-2</v>
      </c>
      <c r="Y900" s="71">
        <v>1</v>
      </c>
      <c r="Z900" s="71">
        <v>0</v>
      </c>
      <c r="AA900" s="71">
        <v>0</v>
      </c>
      <c r="AB900" s="71">
        <v>0</v>
      </c>
      <c r="AC900" s="73">
        <v>0.35</v>
      </c>
      <c r="AD900" s="73">
        <v>0.65</v>
      </c>
      <c r="AE900" s="1" t="s">
        <v>1449</v>
      </c>
      <c r="AF900" s="1" t="s">
        <v>1450</v>
      </c>
      <c r="AG900" s="1" t="s">
        <v>1619</v>
      </c>
    </row>
    <row r="901" spans="1:33">
      <c r="A901" s="70">
        <v>45169</v>
      </c>
      <c r="B901" s="70">
        <v>45169</v>
      </c>
      <c r="C901" s="71">
        <v>990100</v>
      </c>
      <c r="D901" s="1" t="s">
        <v>6046</v>
      </c>
      <c r="E901" s="71">
        <v>2524001</v>
      </c>
      <c r="F901" s="1">
        <v>159864107</v>
      </c>
      <c r="G901" s="1" t="s">
        <v>6047</v>
      </c>
      <c r="H901" s="72">
        <v>2604336</v>
      </c>
      <c r="I901" s="1" t="s">
        <v>6048</v>
      </c>
      <c r="J901" s="73">
        <v>1</v>
      </c>
      <c r="K901" s="73">
        <v>1</v>
      </c>
      <c r="L901" s="73">
        <v>1</v>
      </c>
      <c r="M901" s="1">
        <v>1</v>
      </c>
      <c r="N901" s="1" t="s">
        <v>1375</v>
      </c>
      <c r="O901" s="1" t="s">
        <v>1447</v>
      </c>
      <c r="P901" s="1">
        <v>35203010</v>
      </c>
      <c r="Q901" s="73">
        <v>51181765</v>
      </c>
      <c r="R901" s="74">
        <v>206.82</v>
      </c>
      <c r="S901" s="1" t="s">
        <v>1448</v>
      </c>
      <c r="T901" s="75">
        <v>1</v>
      </c>
      <c r="U901" s="76">
        <v>10585412637.299999</v>
      </c>
      <c r="V901" s="77">
        <v>10585412637.299999</v>
      </c>
      <c r="W901" s="77">
        <v>10585412637.299999</v>
      </c>
      <c r="X901" s="76">
        <v>1.8517812175400002E-2</v>
      </c>
      <c r="Y901" s="71">
        <v>0</v>
      </c>
      <c r="Z901" s="71">
        <v>1</v>
      </c>
      <c r="AA901" s="71">
        <v>0</v>
      </c>
      <c r="AB901" s="71">
        <v>0</v>
      </c>
      <c r="AC901" s="73">
        <v>0</v>
      </c>
      <c r="AD901" s="73">
        <v>1</v>
      </c>
      <c r="AE901" s="1" t="s">
        <v>1449</v>
      </c>
      <c r="AF901" s="1" t="s">
        <v>1450</v>
      </c>
      <c r="AG901" s="1" t="s">
        <v>1451</v>
      </c>
    </row>
    <row r="902" spans="1:33">
      <c r="A902" s="70">
        <v>45169</v>
      </c>
      <c r="B902" s="70">
        <v>45169</v>
      </c>
      <c r="C902" s="71">
        <v>990100</v>
      </c>
      <c r="D902" s="1" t="s">
        <v>6049</v>
      </c>
      <c r="E902" s="71">
        <v>2526101</v>
      </c>
      <c r="F902" s="1" t="s">
        <v>6050</v>
      </c>
      <c r="G902" s="1" t="s">
        <v>6051</v>
      </c>
      <c r="H902" s="72" t="s">
        <v>6052</v>
      </c>
      <c r="I902" s="1" t="s">
        <v>6053</v>
      </c>
      <c r="J902" s="73">
        <v>1</v>
      </c>
      <c r="K902" s="73">
        <v>1</v>
      </c>
      <c r="L902" s="73">
        <v>1</v>
      </c>
      <c r="M902" s="1">
        <v>1</v>
      </c>
      <c r="N902" s="1" t="s">
        <v>1375</v>
      </c>
      <c r="O902" s="1" t="s">
        <v>1447</v>
      </c>
      <c r="P902" s="1">
        <v>35101020</v>
      </c>
      <c r="Q902" s="73">
        <v>212466141</v>
      </c>
      <c r="R902" s="74">
        <v>37.090000000000003</v>
      </c>
      <c r="S902" s="1" t="s">
        <v>1448</v>
      </c>
      <c r="T902" s="75">
        <v>1</v>
      </c>
      <c r="U902" s="76">
        <v>7880369169.6899996</v>
      </c>
      <c r="V902" s="77">
        <v>7880369169.6899996</v>
      </c>
      <c r="W902" s="77">
        <v>7880369169.6899996</v>
      </c>
      <c r="X902" s="76">
        <v>1.37856880177E-2</v>
      </c>
      <c r="Y902" s="71">
        <v>0</v>
      </c>
      <c r="Z902" s="71">
        <v>1</v>
      </c>
      <c r="AA902" s="71">
        <v>0</v>
      </c>
      <c r="AB902" s="71">
        <v>0</v>
      </c>
      <c r="AC902" s="73">
        <v>1</v>
      </c>
      <c r="AD902" s="73">
        <v>0</v>
      </c>
      <c r="AE902" s="1" t="s">
        <v>1475</v>
      </c>
      <c r="AF902" s="1" t="s">
        <v>1450</v>
      </c>
      <c r="AG902" s="1" t="s">
        <v>1451</v>
      </c>
    </row>
    <row r="903" spans="1:33">
      <c r="A903" s="70">
        <v>45169</v>
      </c>
      <c r="B903" s="70">
        <v>45169</v>
      </c>
      <c r="C903" s="71">
        <v>990100</v>
      </c>
      <c r="D903" s="1" t="s">
        <v>6054</v>
      </c>
      <c r="E903" s="71">
        <v>2527301</v>
      </c>
      <c r="F903" s="1">
        <v>303075105</v>
      </c>
      <c r="G903" s="1" t="s">
        <v>6055</v>
      </c>
      <c r="H903" s="72">
        <v>2329770</v>
      </c>
      <c r="I903" s="1" t="s">
        <v>6056</v>
      </c>
      <c r="J903" s="73">
        <v>1</v>
      </c>
      <c r="K903" s="73">
        <v>1</v>
      </c>
      <c r="L903" s="73">
        <v>1</v>
      </c>
      <c r="M903" s="1">
        <v>1</v>
      </c>
      <c r="N903" s="1" t="s">
        <v>1375</v>
      </c>
      <c r="O903" s="1" t="s">
        <v>1484</v>
      </c>
      <c r="P903" s="1">
        <v>40203040</v>
      </c>
      <c r="Q903" s="73">
        <v>38319485</v>
      </c>
      <c r="R903" s="74">
        <v>436.41</v>
      </c>
      <c r="S903" s="1" t="s">
        <v>1448</v>
      </c>
      <c r="T903" s="75">
        <v>1</v>
      </c>
      <c r="U903" s="76">
        <v>16723006448.85</v>
      </c>
      <c r="V903" s="77">
        <v>16723006448.85</v>
      </c>
      <c r="W903" s="77">
        <v>16723006448.85</v>
      </c>
      <c r="X903" s="76">
        <v>2.92547398045E-2</v>
      </c>
      <c r="Y903" s="71">
        <v>0</v>
      </c>
      <c r="Z903" s="71">
        <v>1</v>
      </c>
      <c r="AA903" s="71">
        <v>0</v>
      </c>
      <c r="AB903" s="71">
        <v>0</v>
      </c>
      <c r="AC903" s="73">
        <v>0</v>
      </c>
      <c r="AD903" s="73">
        <v>1</v>
      </c>
      <c r="AE903" s="1" t="s">
        <v>1449</v>
      </c>
      <c r="AF903" s="1" t="s">
        <v>1450</v>
      </c>
      <c r="AG903" s="1" t="s">
        <v>1451</v>
      </c>
    </row>
    <row r="904" spans="1:33">
      <c r="A904" s="70">
        <v>45169</v>
      </c>
      <c r="B904" s="70">
        <v>45169</v>
      </c>
      <c r="C904" s="71">
        <v>990100</v>
      </c>
      <c r="D904" s="1" t="s">
        <v>6057</v>
      </c>
      <c r="E904" s="71">
        <v>2529301</v>
      </c>
      <c r="F904" s="1">
        <v>806407102</v>
      </c>
      <c r="G904" s="1" t="s">
        <v>6058</v>
      </c>
      <c r="H904" s="72">
        <v>2416962</v>
      </c>
      <c r="I904" s="1" t="s">
        <v>6059</v>
      </c>
      <c r="J904" s="73">
        <v>1</v>
      </c>
      <c r="K904" s="73">
        <v>1</v>
      </c>
      <c r="L904" s="73">
        <v>1</v>
      </c>
      <c r="M904" s="1">
        <v>1</v>
      </c>
      <c r="N904" s="1" t="s">
        <v>1375</v>
      </c>
      <c r="O904" s="1" t="s">
        <v>1447</v>
      </c>
      <c r="P904" s="1">
        <v>35102010</v>
      </c>
      <c r="Q904" s="73">
        <v>131195220</v>
      </c>
      <c r="R904" s="74">
        <v>76.540000000000006</v>
      </c>
      <c r="S904" s="1" t="s">
        <v>1448</v>
      </c>
      <c r="T904" s="75">
        <v>1</v>
      </c>
      <c r="U904" s="76">
        <v>10041682138.799999</v>
      </c>
      <c r="V904" s="77">
        <v>10041682138.799999</v>
      </c>
      <c r="W904" s="77">
        <v>10041682138.799999</v>
      </c>
      <c r="X904" s="76">
        <v>1.75666258976E-2</v>
      </c>
      <c r="Y904" s="71">
        <v>0</v>
      </c>
      <c r="Z904" s="71">
        <v>1</v>
      </c>
      <c r="AA904" s="71">
        <v>0</v>
      </c>
      <c r="AB904" s="71">
        <v>0</v>
      </c>
      <c r="AC904" s="73">
        <v>0.65</v>
      </c>
      <c r="AD904" s="73">
        <v>0.35</v>
      </c>
      <c r="AE904" s="1" t="s">
        <v>1475</v>
      </c>
      <c r="AF904" s="1" t="s">
        <v>1450</v>
      </c>
      <c r="AG904" s="1" t="s">
        <v>1451</v>
      </c>
    </row>
    <row r="905" spans="1:33">
      <c r="A905" s="70">
        <v>45169</v>
      </c>
      <c r="B905" s="70">
        <v>45169</v>
      </c>
      <c r="C905" s="71">
        <v>990100</v>
      </c>
      <c r="D905" s="1" t="s">
        <v>6060</v>
      </c>
      <c r="E905" s="71">
        <v>2529601</v>
      </c>
      <c r="F905" s="1">
        <v>440452100</v>
      </c>
      <c r="G905" s="1" t="s">
        <v>6061</v>
      </c>
      <c r="H905" s="72">
        <v>2437264</v>
      </c>
      <c r="I905" s="1" t="s">
        <v>6062</v>
      </c>
      <c r="J905" s="73">
        <v>0.55000000000000004</v>
      </c>
      <c r="K905" s="73">
        <v>0.55000000000000004</v>
      </c>
      <c r="L905" s="73">
        <v>0.55000000000000004</v>
      </c>
      <c r="M905" s="1">
        <v>1</v>
      </c>
      <c r="N905" s="1" t="s">
        <v>1375</v>
      </c>
      <c r="O905" s="1" t="s">
        <v>1499</v>
      </c>
      <c r="P905" s="1">
        <v>30202030</v>
      </c>
      <c r="Q905" s="73">
        <v>546532923</v>
      </c>
      <c r="R905" s="74">
        <v>38.590000000000003</v>
      </c>
      <c r="S905" s="1" t="s">
        <v>1448</v>
      </c>
      <c r="T905" s="75">
        <v>1</v>
      </c>
      <c r="U905" s="76">
        <v>11599888024.213499</v>
      </c>
      <c r="V905" s="77">
        <v>11599888024.213499</v>
      </c>
      <c r="W905" s="77">
        <v>21090705498.57</v>
      </c>
      <c r="X905" s="76">
        <v>2.0292505833000001E-2</v>
      </c>
      <c r="Y905" s="71">
        <v>1</v>
      </c>
      <c r="Z905" s="71">
        <v>0</v>
      </c>
      <c r="AA905" s="71">
        <v>0</v>
      </c>
      <c r="AB905" s="71">
        <v>0</v>
      </c>
      <c r="AC905" s="73">
        <v>1</v>
      </c>
      <c r="AD905" s="73">
        <v>0</v>
      </c>
      <c r="AE905" s="1" t="s">
        <v>1449</v>
      </c>
      <c r="AF905" s="1" t="s">
        <v>1450</v>
      </c>
      <c r="AG905" s="1" t="s">
        <v>1451</v>
      </c>
    </row>
    <row r="906" spans="1:33">
      <c r="A906" s="70">
        <v>45169</v>
      </c>
      <c r="B906" s="70">
        <v>45169</v>
      </c>
      <c r="C906" s="71">
        <v>990100</v>
      </c>
      <c r="D906" s="1" t="s">
        <v>6063</v>
      </c>
      <c r="E906" s="71">
        <v>2530901</v>
      </c>
      <c r="F906" s="1" t="s">
        <v>6064</v>
      </c>
      <c r="G906" s="1" t="s">
        <v>6065</v>
      </c>
      <c r="H906" s="72" t="s">
        <v>6066</v>
      </c>
      <c r="I906" s="1" t="s">
        <v>6067</v>
      </c>
      <c r="J906" s="73">
        <v>1</v>
      </c>
      <c r="K906" s="73">
        <v>1</v>
      </c>
      <c r="L906" s="73">
        <v>1</v>
      </c>
      <c r="M906" s="1">
        <v>1</v>
      </c>
      <c r="N906" s="1" t="s">
        <v>1375</v>
      </c>
      <c r="O906" s="1" t="s">
        <v>1564</v>
      </c>
      <c r="P906" s="1">
        <v>60108010</v>
      </c>
      <c r="Q906" s="73">
        <v>291574153</v>
      </c>
      <c r="R906" s="74">
        <v>63.54</v>
      </c>
      <c r="S906" s="1" t="s">
        <v>1448</v>
      </c>
      <c r="T906" s="75">
        <v>1</v>
      </c>
      <c r="U906" s="76">
        <v>18526621681.619999</v>
      </c>
      <c r="V906" s="77">
        <v>18526621681.619999</v>
      </c>
      <c r="W906" s="77">
        <v>18526621681.619999</v>
      </c>
      <c r="X906" s="76">
        <v>3.2409931695500001E-2</v>
      </c>
      <c r="Y906" s="71">
        <v>0</v>
      </c>
      <c r="Z906" s="71">
        <v>1</v>
      </c>
      <c r="AA906" s="71">
        <v>0</v>
      </c>
      <c r="AB906" s="71">
        <v>0</v>
      </c>
      <c r="AC906" s="73">
        <v>1</v>
      </c>
      <c r="AD906" s="73">
        <v>0</v>
      </c>
      <c r="AE906" s="1" t="s">
        <v>1449</v>
      </c>
      <c r="AF906" s="1" t="s">
        <v>1450</v>
      </c>
      <c r="AG906" s="1" t="s">
        <v>1451</v>
      </c>
    </row>
    <row r="907" spans="1:33">
      <c r="A907" s="70">
        <v>45169</v>
      </c>
      <c r="B907" s="70">
        <v>45169</v>
      </c>
      <c r="C907" s="71">
        <v>990100</v>
      </c>
      <c r="D907" s="1" t="s">
        <v>6068</v>
      </c>
      <c r="E907" s="71">
        <v>2531701</v>
      </c>
      <c r="F907" s="1">
        <v>526107107</v>
      </c>
      <c r="G907" s="1" t="s">
        <v>6069</v>
      </c>
      <c r="H907" s="72">
        <v>2442053</v>
      </c>
      <c r="I907" s="1" t="s">
        <v>6070</v>
      </c>
      <c r="J907" s="73">
        <v>0.9</v>
      </c>
      <c r="K907" s="73">
        <v>0.9</v>
      </c>
      <c r="L907" s="73">
        <v>0.9</v>
      </c>
      <c r="M907" s="1">
        <v>1</v>
      </c>
      <c r="N907" s="1" t="s">
        <v>1375</v>
      </c>
      <c r="O907" s="1" t="s">
        <v>1467</v>
      </c>
      <c r="P907" s="1">
        <v>20102010</v>
      </c>
      <c r="Q907" s="73">
        <v>35497453</v>
      </c>
      <c r="R907" s="74">
        <v>376.81</v>
      </c>
      <c r="S907" s="1" t="s">
        <v>1448</v>
      </c>
      <c r="T907" s="75">
        <v>1</v>
      </c>
      <c r="U907" s="76">
        <v>12038215738.437</v>
      </c>
      <c r="V907" s="77">
        <v>12038215738.437</v>
      </c>
      <c r="W907" s="77">
        <v>13375795264.93</v>
      </c>
      <c r="X907" s="76">
        <v>2.10593035538E-2</v>
      </c>
      <c r="Y907" s="71">
        <v>0</v>
      </c>
      <c r="Z907" s="71">
        <v>1</v>
      </c>
      <c r="AA907" s="71">
        <v>0</v>
      </c>
      <c r="AB907" s="71">
        <v>0</v>
      </c>
      <c r="AC907" s="73">
        <v>0.5</v>
      </c>
      <c r="AD907" s="73">
        <v>0.5</v>
      </c>
      <c r="AE907" s="1" t="s">
        <v>1449</v>
      </c>
      <c r="AF907" s="1" t="s">
        <v>1450</v>
      </c>
      <c r="AG907" s="1" t="s">
        <v>1451</v>
      </c>
    </row>
    <row r="908" spans="1:33">
      <c r="A908" s="70">
        <v>45169</v>
      </c>
      <c r="B908" s="70">
        <v>45169</v>
      </c>
      <c r="C908" s="71">
        <v>990100</v>
      </c>
      <c r="D908" s="1" t="s">
        <v>6071</v>
      </c>
      <c r="E908" s="71">
        <v>2536301</v>
      </c>
      <c r="F908" s="1" t="s">
        <v>6072</v>
      </c>
      <c r="G908" s="1" t="s">
        <v>6073</v>
      </c>
      <c r="H908" s="72" t="s">
        <v>6074</v>
      </c>
      <c r="I908" s="1" t="s">
        <v>6075</v>
      </c>
      <c r="J908" s="73">
        <v>0.95</v>
      </c>
      <c r="K908" s="73">
        <v>0.95</v>
      </c>
      <c r="L908" s="73">
        <v>0.95</v>
      </c>
      <c r="M908" s="1">
        <v>1</v>
      </c>
      <c r="N908" s="1" t="s">
        <v>1375</v>
      </c>
      <c r="O908" s="1" t="s">
        <v>1548</v>
      </c>
      <c r="P908" s="1">
        <v>55104010</v>
      </c>
      <c r="Q908" s="73">
        <v>264369387</v>
      </c>
      <c r="R908" s="74">
        <v>36.9</v>
      </c>
      <c r="S908" s="1" t="s">
        <v>1448</v>
      </c>
      <c r="T908" s="75">
        <v>1</v>
      </c>
      <c r="U908" s="76">
        <v>9267468861.2849998</v>
      </c>
      <c r="V908" s="77">
        <v>9267468861.2849998</v>
      </c>
      <c r="W908" s="77">
        <v>9755230380.2999992</v>
      </c>
      <c r="X908" s="76">
        <v>1.6212239767500001E-2</v>
      </c>
      <c r="Y908" s="71">
        <v>0</v>
      </c>
      <c r="Z908" s="71">
        <v>1</v>
      </c>
      <c r="AA908" s="71">
        <v>0</v>
      </c>
      <c r="AB908" s="71">
        <v>0</v>
      </c>
      <c r="AC908" s="73">
        <v>1</v>
      </c>
      <c r="AD908" s="73">
        <v>0</v>
      </c>
      <c r="AE908" s="1" t="s">
        <v>1449</v>
      </c>
      <c r="AF908" s="1" t="s">
        <v>1450</v>
      </c>
      <c r="AG908" s="1" t="s">
        <v>1451</v>
      </c>
    </row>
    <row r="909" spans="1:33">
      <c r="A909" s="70">
        <v>45169</v>
      </c>
      <c r="B909" s="70">
        <v>45169</v>
      </c>
      <c r="C909" s="71">
        <v>990100</v>
      </c>
      <c r="D909" s="1" t="s">
        <v>6076</v>
      </c>
      <c r="E909" s="71">
        <v>2537501</v>
      </c>
      <c r="F909" s="1">
        <v>754730109</v>
      </c>
      <c r="G909" s="1" t="s">
        <v>6077</v>
      </c>
      <c r="H909" s="72">
        <v>2718992</v>
      </c>
      <c r="I909" s="1" t="s">
        <v>6078</v>
      </c>
      <c r="J909" s="73">
        <v>0.95</v>
      </c>
      <c r="K909" s="73">
        <v>0.95</v>
      </c>
      <c r="L909" s="73">
        <v>0.95</v>
      </c>
      <c r="M909" s="1">
        <v>1</v>
      </c>
      <c r="N909" s="1" t="s">
        <v>1375</v>
      </c>
      <c r="O909" s="1" t="s">
        <v>1484</v>
      </c>
      <c r="P909" s="1">
        <v>40203020</v>
      </c>
      <c r="Q909" s="73">
        <v>215351531</v>
      </c>
      <c r="R909" s="74">
        <v>104.59</v>
      </c>
      <c r="S909" s="1" t="s">
        <v>1448</v>
      </c>
      <c r="T909" s="75">
        <v>1</v>
      </c>
      <c r="U909" s="76">
        <v>21397435795.925499</v>
      </c>
      <c r="V909" s="77">
        <v>21397435795.925499</v>
      </c>
      <c r="W909" s="77">
        <v>22523616627.290001</v>
      </c>
      <c r="X909" s="76">
        <v>3.7432050188300002E-2</v>
      </c>
      <c r="Y909" s="71">
        <v>0</v>
      </c>
      <c r="Z909" s="71">
        <v>1</v>
      </c>
      <c r="AA909" s="71">
        <v>0</v>
      </c>
      <c r="AB909" s="71">
        <v>0</v>
      </c>
      <c r="AC909" s="73">
        <v>1</v>
      </c>
      <c r="AD909" s="73">
        <v>0</v>
      </c>
      <c r="AE909" s="1" t="s">
        <v>1449</v>
      </c>
      <c r="AF909" s="1" t="s">
        <v>1450</v>
      </c>
      <c r="AG909" s="1" t="s">
        <v>1451</v>
      </c>
    </row>
    <row r="910" spans="1:33">
      <c r="A910" s="70">
        <v>45169</v>
      </c>
      <c r="B910" s="70">
        <v>45169</v>
      </c>
      <c r="C910" s="71">
        <v>990100</v>
      </c>
      <c r="D910" s="1" t="s">
        <v>6079</v>
      </c>
      <c r="E910" s="71">
        <v>2537601</v>
      </c>
      <c r="F910" s="1">
        <v>758849103</v>
      </c>
      <c r="G910" s="1" t="s">
        <v>6080</v>
      </c>
      <c r="H910" s="72">
        <v>2726177</v>
      </c>
      <c r="I910" s="1" t="s">
        <v>6081</v>
      </c>
      <c r="J910" s="73">
        <v>0.9</v>
      </c>
      <c r="K910" s="73">
        <v>0.9</v>
      </c>
      <c r="L910" s="73">
        <v>0.9</v>
      </c>
      <c r="M910" s="1">
        <v>1</v>
      </c>
      <c r="N910" s="1" t="s">
        <v>1375</v>
      </c>
      <c r="O910" s="1" t="s">
        <v>1564</v>
      </c>
      <c r="P910" s="1">
        <v>60107010</v>
      </c>
      <c r="Q910" s="73">
        <v>184645710</v>
      </c>
      <c r="R910" s="74">
        <v>62.2</v>
      </c>
      <c r="S910" s="1" t="s">
        <v>1448</v>
      </c>
      <c r="T910" s="75">
        <v>1</v>
      </c>
      <c r="U910" s="76">
        <v>10336466845.799999</v>
      </c>
      <c r="V910" s="77">
        <v>10336466845.799999</v>
      </c>
      <c r="W910" s="77">
        <v>11484963162</v>
      </c>
      <c r="X910" s="76">
        <v>1.8082313667499999E-2</v>
      </c>
      <c r="Y910" s="71">
        <v>0</v>
      </c>
      <c r="Z910" s="71">
        <v>1</v>
      </c>
      <c r="AA910" s="71">
        <v>0</v>
      </c>
      <c r="AB910" s="71">
        <v>0</v>
      </c>
      <c r="AC910" s="73">
        <v>1</v>
      </c>
      <c r="AD910" s="73">
        <v>0</v>
      </c>
      <c r="AE910" s="1" t="s">
        <v>1475</v>
      </c>
      <c r="AF910" s="1" t="s">
        <v>1450</v>
      </c>
      <c r="AG910" s="1" t="s">
        <v>1451</v>
      </c>
    </row>
    <row r="911" spans="1:33">
      <c r="A911" s="70">
        <v>45169</v>
      </c>
      <c r="B911" s="70">
        <v>45169</v>
      </c>
      <c r="C911" s="71">
        <v>990100</v>
      </c>
      <c r="D911" s="1" t="s">
        <v>6082</v>
      </c>
      <c r="E911" s="71">
        <v>2538401</v>
      </c>
      <c r="F911" s="1" t="s">
        <v>6083</v>
      </c>
      <c r="G911" s="1" t="s">
        <v>6084</v>
      </c>
      <c r="H911" s="72" t="s">
        <v>6085</v>
      </c>
      <c r="I911" s="1" t="s">
        <v>6086</v>
      </c>
      <c r="J911" s="73">
        <v>1</v>
      </c>
      <c r="K911" s="73">
        <v>1</v>
      </c>
      <c r="L911" s="73">
        <v>1</v>
      </c>
      <c r="M911" s="1">
        <v>1</v>
      </c>
      <c r="N911" s="1" t="s">
        <v>1375</v>
      </c>
      <c r="O911" s="1" t="s">
        <v>1564</v>
      </c>
      <c r="P911" s="1">
        <v>60108030</v>
      </c>
      <c r="Q911" s="73">
        <v>108321759</v>
      </c>
      <c r="R911" s="74">
        <v>224.53</v>
      </c>
      <c r="S911" s="1" t="s">
        <v>1448</v>
      </c>
      <c r="T911" s="75">
        <v>1</v>
      </c>
      <c r="U911" s="76">
        <v>24321484548.27</v>
      </c>
      <c r="V911" s="77">
        <v>24321484548.27</v>
      </c>
      <c r="W911" s="77">
        <v>24321484548.27</v>
      </c>
      <c r="X911" s="76">
        <v>4.2547295804399997E-2</v>
      </c>
      <c r="Y911" s="71">
        <v>1</v>
      </c>
      <c r="Z911" s="71">
        <v>0</v>
      </c>
      <c r="AA911" s="71">
        <v>0</v>
      </c>
      <c r="AB911" s="71">
        <v>0</v>
      </c>
      <c r="AC911" s="73">
        <v>0</v>
      </c>
      <c r="AD911" s="73">
        <v>1</v>
      </c>
      <c r="AE911" s="1" t="s">
        <v>1475</v>
      </c>
      <c r="AF911" s="1" t="s">
        <v>1450</v>
      </c>
      <c r="AG911" s="1" t="s">
        <v>1585</v>
      </c>
    </row>
    <row r="912" spans="1:33">
      <c r="A912" s="70">
        <v>45169</v>
      </c>
      <c r="B912" s="70">
        <v>45169</v>
      </c>
      <c r="C912" s="71">
        <v>990100</v>
      </c>
      <c r="D912" s="1" t="s">
        <v>6087</v>
      </c>
      <c r="E912" s="71">
        <v>2540001</v>
      </c>
      <c r="F912" s="1" t="s">
        <v>6088</v>
      </c>
      <c r="G912" s="1" t="s">
        <v>6089</v>
      </c>
      <c r="H912" s="72" t="s">
        <v>6090</v>
      </c>
      <c r="I912" s="1" t="s">
        <v>6091</v>
      </c>
      <c r="J912" s="73">
        <v>1</v>
      </c>
      <c r="K912" s="73">
        <v>1</v>
      </c>
      <c r="L912" s="73">
        <v>1</v>
      </c>
      <c r="M912" s="1">
        <v>1</v>
      </c>
      <c r="N912" s="1" t="s">
        <v>1375</v>
      </c>
      <c r="O912" s="1" t="s">
        <v>1447</v>
      </c>
      <c r="P912" s="1">
        <v>35101010</v>
      </c>
      <c r="Q912" s="73">
        <v>99284443</v>
      </c>
      <c r="R912" s="74">
        <v>229.59</v>
      </c>
      <c r="S912" s="1" t="s">
        <v>1448</v>
      </c>
      <c r="T912" s="75">
        <v>1</v>
      </c>
      <c r="U912" s="76">
        <v>22794715268.369999</v>
      </c>
      <c r="V912" s="77">
        <v>22794715268.369999</v>
      </c>
      <c r="W912" s="77">
        <v>22794715268.369999</v>
      </c>
      <c r="X912" s="76">
        <v>3.98764101498E-2</v>
      </c>
      <c r="Y912" s="71">
        <v>0</v>
      </c>
      <c r="Z912" s="71">
        <v>1</v>
      </c>
      <c r="AA912" s="71">
        <v>0</v>
      </c>
      <c r="AB912" s="71">
        <v>0</v>
      </c>
      <c r="AC912" s="73">
        <v>1</v>
      </c>
      <c r="AD912" s="73">
        <v>0</v>
      </c>
      <c r="AE912" s="1" t="s">
        <v>1449</v>
      </c>
      <c r="AF912" s="1" t="s">
        <v>1450</v>
      </c>
      <c r="AG912" s="1" t="s">
        <v>1451</v>
      </c>
    </row>
    <row r="913" spans="1:33">
      <c r="A913" s="70">
        <v>45169</v>
      </c>
      <c r="B913" s="70">
        <v>45169</v>
      </c>
      <c r="C913" s="71">
        <v>990100</v>
      </c>
      <c r="D913" s="1" t="s">
        <v>6092</v>
      </c>
      <c r="E913" s="71">
        <v>2542601</v>
      </c>
      <c r="G913" s="1" t="s">
        <v>6093</v>
      </c>
      <c r="H913" s="72">
        <v>6420129</v>
      </c>
      <c r="I913" s="1" t="s">
        <v>6094</v>
      </c>
      <c r="J913" s="73">
        <v>0.8</v>
      </c>
      <c r="K913" s="73">
        <v>0.8</v>
      </c>
      <c r="L913" s="73">
        <v>0.8</v>
      </c>
      <c r="M913" s="1">
        <v>1</v>
      </c>
      <c r="N913" s="1" t="s">
        <v>1293</v>
      </c>
      <c r="O913" s="1" t="s">
        <v>1564</v>
      </c>
      <c r="P913" s="1">
        <v>60107010</v>
      </c>
      <c r="Q913" s="73">
        <v>6648617608</v>
      </c>
      <c r="R913" s="74">
        <v>1.91</v>
      </c>
      <c r="S913" s="1" t="s">
        <v>1834</v>
      </c>
      <c r="T913" s="75">
        <v>1.3505</v>
      </c>
      <c r="U913" s="76">
        <v>7522464054.0718298</v>
      </c>
      <c r="V913" s="77">
        <v>7522464054.0718298</v>
      </c>
      <c r="W913" s="77">
        <v>9403080067.5897808</v>
      </c>
      <c r="X913" s="76">
        <v>1.31595792457E-2</v>
      </c>
      <c r="Y913" s="71">
        <v>0</v>
      </c>
      <c r="Z913" s="71">
        <v>1</v>
      </c>
      <c r="AA913" s="71">
        <v>0</v>
      </c>
      <c r="AB913" s="71">
        <v>0</v>
      </c>
      <c r="AC913" s="73">
        <v>1</v>
      </c>
      <c r="AD913" s="73">
        <v>0</v>
      </c>
      <c r="AE913" s="1" t="s">
        <v>1835</v>
      </c>
      <c r="AF913" s="1" t="s">
        <v>1450</v>
      </c>
      <c r="AG913" s="1" t="s">
        <v>1451</v>
      </c>
    </row>
    <row r="914" spans="1:33">
      <c r="A914" s="70">
        <v>45169</v>
      </c>
      <c r="B914" s="70">
        <v>45169</v>
      </c>
      <c r="C914" s="71">
        <v>990100</v>
      </c>
      <c r="D914" s="1" t="s">
        <v>6098</v>
      </c>
      <c r="E914" s="71">
        <v>2543001</v>
      </c>
      <c r="G914" s="1" t="s">
        <v>6099</v>
      </c>
      <c r="H914" s="72">
        <v>6536112</v>
      </c>
      <c r="I914" s="1" t="s">
        <v>6100</v>
      </c>
      <c r="J914" s="73">
        <v>0.35</v>
      </c>
      <c r="K914" s="73">
        <v>0.35</v>
      </c>
      <c r="L914" s="73">
        <v>0.35</v>
      </c>
      <c r="M914" s="1">
        <v>1</v>
      </c>
      <c r="N914" s="1" t="s">
        <v>1091</v>
      </c>
      <c r="O914" s="1" t="s">
        <v>1484</v>
      </c>
      <c r="P914" s="1">
        <v>40101010</v>
      </c>
      <c r="Q914" s="73">
        <v>10572780000</v>
      </c>
      <c r="R914" s="74">
        <v>21.8</v>
      </c>
      <c r="S914" s="1" t="s">
        <v>1565</v>
      </c>
      <c r="T914" s="75">
        <v>7.8417500000000002</v>
      </c>
      <c r="U914" s="76">
        <v>10287284266.904699</v>
      </c>
      <c r="V914" s="77">
        <v>10287284266.904699</v>
      </c>
      <c r="W914" s="77">
        <v>29392240762.5849</v>
      </c>
      <c r="X914" s="76">
        <v>1.7996275098199999E-2</v>
      </c>
      <c r="Y914" s="71">
        <v>1</v>
      </c>
      <c r="Z914" s="71">
        <v>0</v>
      </c>
      <c r="AA914" s="71">
        <v>0</v>
      </c>
      <c r="AB914" s="71">
        <v>0</v>
      </c>
      <c r="AC914" s="73">
        <v>1</v>
      </c>
      <c r="AD914" s="73">
        <v>0</v>
      </c>
      <c r="AE914" s="1" t="s">
        <v>1566</v>
      </c>
      <c r="AF914" s="1" t="s">
        <v>1450</v>
      </c>
      <c r="AG914" s="1" t="s">
        <v>1451</v>
      </c>
    </row>
    <row r="915" spans="1:33">
      <c r="A915" s="70">
        <v>45169</v>
      </c>
      <c r="B915" s="70">
        <v>45169</v>
      </c>
      <c r="C915" s="71">
        <v>990100</v>
      </c>
      <c r="D915" s="1" t="s">
        <v>6101</v>
      </c>
      <c r="E915" s="71">
        <v>2543601</v>
      </c>
      <c r="F915" s="1" t="s">
        <v>6102</v>
      </c>
      <c r="G915" s="1" t="s">
        <v>6103</v>
      </c>
      <c r="H915" s="72" t="s">
        <v>6104</v>
      </c>
      <c r="I915" s="1" t="s">
        <v>6105</v>
      </c>
      <c r="J915" s="73">
        <v>1</v>
      </c>
      <c r="K915" s="73">
        <v>1</v>
      </c>
      <c r="L915" s="73">
        <v>1</v>
      </c>
      <c r="M915" s="1">
        <v>1</v>
      </c>
      <c r="N915" s="1" t="s">
        <v>1375</v>
      </c>
      <c r="O915" s="1" t="s">
        <v>1474</v>
      </c>
      <c r="P915" s="1">
        <v>45102010</v>
      </c>
      <c r="Q915" s="73">
        <v>631532298</v>
      </c>
      <c r="R915" s="74">
        <v>323.77</v>
      </c>
      <c r="S915" s="1" t="s">
        <v>1448</v>
      </c>
      <c r="T915" s="75">
        <v>1</v>
      </c>
      <c r="U915" s="76">
        <v>204471212123.45999</v>
      </c>
      <c r="V915" s="77">
        <v>204471212123.45999</v>
      </c>
      <c r="W915" s="77">
        <v>204471212123.45999</v>
      </c>
      <c r="X915" s="76">
        <v>0.35769597568900002</v>
      </c>
      <c r="Y915" s="71">
        <v>1</v>
      </c>
      <c r="Z915" s="71">
        <v>0</v>
      </c>
      <c r="AA915" s="71">
        <v>0</v>
      </c>
      <c r="AB915" s="71">
        <v>0</v>
      </c>
      <c r="AC915" s="73">
        <v>0.5</v>
      </c>
      <c r="AD915" s="73">
        <v>0.5</v>
      </c>
      <c r="AE915" s="1" t="s">
        <v>1449</v>
      </c>
      <c r="AF915" s="1" t="s">
        <v>1450</v>
      </c>
      <c r="AG915" s="1" t="s">
        <v>1585</v>
      </c>
    </row>
    <row r="916" spans="1:33">
      <c r="A916" s="70">
        <v>45169</v>
      </c>
      <c r="B916" s="70">
        <v>45169</v>
      </c>
      <c r="C916" s="71">
        <v>990100</v>
      </c>
      <c r="D916" s="1" t="s">
        <v>6106</v>
      </c>
      <c r="E916" s="71">
        <v>2543801</v>
      </c>
      <c r="F916" s="1" t="s">
        <v>6107</v>
      </c>
      <c r="G916" s="1" t="s">
        <v>6108</v>
      </c>
      <c r="H916" s="72">
        <v>2822019</v>
      </c>
      <c r="I916" s="1" t="s">
        <v>6109</v>
      </c>
      <c r="J916" s="73">
        <v>1</v>
      </c>
      <c r="K916" s="73">
        <v>1</v>
      </c>
      <c r="L916" s="73">
        <v>1</v>
      </c>
      <c r="M916" s="1">
        <v>1</v>
      </c>
      <c r="N916" s="1" t="s">
        <v>1375</v>
      </c>
      <c r="O916" s="1" t="s">
        <v>1455</v>
      </c>
      <c r="P916" s="1">
        <v>25504050</v>
      </c>
      <c r="Q916" s="73">
        <v>59433703</v>
      </c>
      <c r="R916" s="74">
        <v>68.819999999999993</v>
      </c>
      <c r="S916" s="1" t="s">
        <v>1448</v>
      </c>
      <c r="T916" s="75">
        <v>1</v>
      </c>
      <c r="U916" s="76">
        <v>4090227440.46</v>
      </c>
      <c r="V916" s="77">
        <v>4090227440.46</v>
      </c>
      <c r="W916" s="77">
        <v>4090227440.46</v>
      </c>
      <c r="X916" s="76">
        <v>7.1553246049000001E-3</v>
      </c>
      <c r="Y916" s="71">
        <v>0</v>
      </c>
      <c r="Z916" s="71">
        <v>1</v>
      </c>
      <c r="AA916" s="71">
        <v>0</v>
      </c>
      <c r="AB916" s="71">
        <v>0</v>
      </c>
      <c r="AC916" s="73">
        <v>1</v>
      </c>
      <c r="AD916" s="73">
        <v>0</v>
      </c>
      <c r="AE916" s="1" t="s">
        <v>1449</v>
      </c>
      <c r="AF916" s="1" t="s">
        <v>1450</v>
      </c>
      <c r="AG916" s="1" t="s">
        <v>1451</v>
      </c>
    </row>
    <row r="917" spans="1:33">
      <c r="A917" s="70">
        <v>45169</v>
      </c>
      <c r="B917" s="70">
        <v>45169</v>
      </c>
      <c r="C917" s="71">
        <v>990100</v>
      </c>
      <c r="D917" s="1" t="s">
        <v>6110</v>
      </c>
      <c r="E917" s="71">
        <v>2544701</v>
      </c>
      <c r="F917" s="1">
        <v>12653101</v>
      </c>
      <c r="G917" s="1" t="s">
        <v>6111</v>
      </c>
      <c r="H917" s="72">
        <v>2046853</v>
      </c>
      <c r="I917" s="1" t="s">
        <v>6112</v>
      </c>
      <c r="J917" s="73">
        <v>1</v>
      </c>
      <c r="K917" s="73">
        <v>1</v>
      </c>
      <c r="L917" s="73">
        <v>1</v>
      </c>
      <c r="M917" s="1">
        <v>1</v>
      </c>
      <c r="N917" s="1" t="s">
        <v>1375</v>
      </c>
      <c r="O917" s="1" t="s">
        <v>1462</v>
      </c>
      <c r="P917" s="1">
        <v>15101050</v>
      </c>
      <c r="Q917" s="73">
        <v>117299392</v>
      </c>
      <c r="R917" s="74">
        <v>198.71</v>
      </c>
      <c r="S917" s="1" t="s">
        <v>1448</v>
      </c>
      <c r="T917" s="75">
        <v>1</v>
      </c>
      <c r="U917" s="76">
        <v>23308562184.32</v>
      </c>
      <c r="V917" s="77">
        <v>23308562184.32</v>
      </c>
      <c r="W917" s="77">
        <v>23308562184.32</v>
      </c>
      <c r="X917" s="76">
        <v>4.0775318959800001E-2</v>
      </c>
      <c r="Y917" s="71">
        <v>0</v>
      </c>
      <c r="Z917" s="71">
        <v>1</v>
      </c>
      <c r="AA917" s="71">
        <v>0</v>
      </c>
      <c r="AB917" s="71">
        <v>0</v>
      </c>
      <c r="AC917" s="73">
        <v>0.5</v>
      </c>
      <c r="AD917" s="73">
        <v>0.5</v>
      </c>
      <c r="AE917" s="1" t="s">
        <v>1449</v>
      </c>
      <c r="AF917" s="1" t="s">
        <v>1450</v>
      </c>
      <c r="AG917" s="1" t="s">
        <v>1451</v>
      </c>
    </row>
    <row r="918" spans="1:33">
      <c r="A918" s="70">
        <v>45169</v>
      </c>
      <c r="B918" s="70">
        <v>45169</v>
      </c>
      <c r="C918" s="71">
        <v>990100</v>
      </c>
      <c r="D918" s="1" t="s">
        <v>6113</v>
      </c>
      <c r="E918" s="71">
        <v>2545001</v>
      </c>
      <c r="F918" s="1">
        <v>15271109</v>
      </c>
      <c r="G918" s="1" t="s">
        <v>6114</v>
      </c>
      <c r="H918" s="72">
        <v>2009210</v>
      </c>
      <c r="I918" s="1" t="s">
        <v>6115</v>
      </c>
      <c r="J918" s="73">
        <v>0.95</v>
      </c>
      <c r="K918" s="73">
        <v>0.95</v>
      </c>
      <c r="L918" s="73">
        <v>0.95</v>
      </c>
      <c r="M918" s="1">
        <v>1</v>
      </c>
      <c r="N918" s="1" t="s">
        <v>1375</v>
      </c>
      <c r="O918" s="1" t="s">
        <v>1564</v>
      </c>
      <c r="P918" s="1">
        <v>60104010</v>
      </c>
      <c r="Q918" s="73">
        <v>173013623</v>
      </c>
      <c r="R918" s="74">
        <v>116.34</v>
      </c>
      <c r="S918" s="1" t="s">
        <v>1448</v>
      </c>
      <c r="T918" s="75">
        <v>1</v>
      </c>
      <c r="U918" s="76">
        <v>19121984654.828999</v>
      </c>
      <c r="V918" s="77">
        <v>19121984654.828999</v>
      </c>
      <c r="W918" s="77">
        <v>20128404899.82</v>
      </c>
      <c r="X918" s="76">
        <v>3.3451442318900002E-2</v>
      </c>
      <c r="Y918" s="71">
        <v>0</v>
      </c>
      <c r="Z918" s="71">
        <v>1</v>
      </c>
      <c r="AA918" s="71">
        <v>0</v>
      </c>
      <c r="AB918" s="71">
        <v>0</v>
      </c>
      <c r="AC918" s="73">
        <v>1</v>
      </c>
      <c r="AD918" s="73">
        <v>0</v>
      </c>
      <c r="AE918" s="1" t="s">
        <v>1449</v>
      </c>
      <c r="AF918" s="1" t="s">
        <v>1450</v>
      </c>
      <c r="AG918" s="1" t="s">
        <v>1451</v>
      </c>
    </row>
    <row r="919" spans="1:33">
      <c r="A919" s="70">
        <v>45169</v>
      </c>
      <c r="B919" s="70">
        <v>45169</v>
      </c>
      <c r="C919" s="71">
        <v>990100</v>
      </c>
      <c r="D919" s="1" t="s">
        <v>6116</v>
      </c>
      <c r="E919" s="71">
        <v>2545801</v>
      </c>
      <c r="F919" s="1" t="s">
        <v>6117</v>
      </c>
      <c r="G919" s="1" t="s">
        <v>6118</v>
      </c>
      <c r="H919" s="72" t="s">
        <v>6119</v>
      </c>
      <c r="I919" s="1" t="s">
        <v>6120</v>
      </c>
      <c r="J919" s="73">
        <v>1</v>
      </c>
      <c r="K919" s="73">
        <v>1</v>
      </c>
      <c r="L919" s="73">
        <v>1</v>
      </c>
      <c r="M919" s="1">
        <v>1</v>
      </c>
      <c r="N919" s="1" t="s">
        <v>1375</v>
      </c>
      <c r="O919" s="1" t="s">
        <v>1564</v>
      </c>
      <c r="P919" s="1">
        <v>60102510</v>
      </c>
      <c r="Q919" s="73">
        <v>923449652</v>
      </c>
      <c r="R919" s="74">
        <v>124.2</v>
      </c>
      <c r="S919" s="1" t="s">
        <v>1448</v>
      </c>
      <c r="T919" s="75">
        <v>1</v>
      </c>
      <c r="U919" s="76">
        <v>114692446778.39999</v>
      </c>
      <c r="V919" s="77">
        <v>114692446778.39999</v>
      </c>
      <c r="W919" s="77">
        <v>114692446778.39999</v>
      </c>
      <c r="X919" s="76">
        <v>0.20063962172720001</v>
      </c>
      <c r="Y919" s="71">
        <v>1</v>
      </c>
      <c r="Z919" s="71">
        <v>0</v>
      </c>
      <c r="AA919" s="71">
        <v>0</v>
      </c>
      <c r="AB919" s="71">
        <v>0</v>
      </c>
      <c r="AC919" s="73">
        <v>1</v>
      </c>
      <c r="AD919" s="73">
        <v>0</v>
      </c>
      <c r="AE919" s="1" t="s">
        <v>1449</v>
      </c>
      <c r="AF919" s="1" t="s">
        <v>1450</v>
      </c>
      <c r="AG919" s="1" t="s">
        <v>1451</v>
      </c>
    </row>
    <row r="920" spans="1:33">
      <c r="A920" s="70">
        <v>45169</v>
      </c>
      <c r="B920" s="70">
        <v>45169</v>
      </c>
      <c r="C920" s="71">
        <v>990100</v>
      </c>
      <c r="D920" s="1" t="s">
        <v>6121</v>
      </c>
      <c r="E920" s="71">
        <v>2548201</v>
      </c>
      <c r="F920" s="1">
        <v>49560105</v>
      </c>
      <c r="G920" s="1" t="s">
        <v>6122</v>
      </c>
      <c r="H920" s="72">
        <v>2315359</v>
      </c>
      <c r="I920" s="1" t="s">
        <v>6123</v>
      </c>
      <c r="J920" s="73">
        <v>1</v>
      </c>
      <c r="K920" s="73">
        <v>1</v>
      </c>
      <c r="L920" s="73">
        <v>1</v>
      </c>
      <c r="M920" s="1">
        <v>1</v>
      </c>
      <c r="N920" s="1" t="s">
        <v>1375</v>
      </c>
      <c r="O920" s="1" t="s">
        <v>1548</v>
      </c>
      <c r="P920" s="1">
        <v>55102010</v>
      </c>
      <c r="Q920" s="73">
        <v>144484650</v>
      </c>
      <c r="R920" s="74">
        <v>115.95</v>
      </c>
      <c r="S920" s="1" t="s">
        <v>1448</v>
      </c>
      <c r="T920" s="75">
        <v>1</v>
      </c>
      <c r="U920" s="76">
        <v>16752995167.5</v>
      </c>
      <c r="V920" s="77">
        <v>16752995167.5</v>
      </c>
      <c r="W920" s="77">
        <v>16752995167.5</v>
      </c>
      <c r="X920" s="76">
        <v>2.9307201194300001E-2</v>
      </c>
      <c r="Y920" s="71">
        <v>0</v>
      </c>
      <c r="Z920" s="71">
        <v>1</v>
      </c>
      <c r="AA920" s="71">
        <v>0</v>
      </c>
      <c r="AB920" s="71">
        <v>0</v>
      </c>
      <c r="AC920" s="73">
        <v>1</v>
      </c>
      <c r="AD920" s="73">
        <v>0</v>
      </c>
      <c r="AE920" s="1" t="s">
        <v>1449</v>
      </c>
      <c r="AF920" s="1" t="s">
        <v>1450</v>
      </c>
      <c r="AG920" s="1" t="s">
        <v>1451</v>
      </c>
    </row>
    <row r="921" spans="1:33">
      <c r="A921" s="70">
        <v>45169</v>
      </c>
      <c r="B921" s="70">
        <v>45169</v>
      </c>
      <c r="C921" s="71">
        <v>990100</v>
      </c>
      <c r="D921" s="1" t="s">
        <v>6124</v>
      </c>
      <c r="E921" s="71">
        <v>2549701</v>
      </c>
      <c r="F921" s="1">
        <v>101121101</v>
      </c>
      <c r="G921" s="1" t="s">
        <v>6125</v>
      </c>
      <c r="H921" s="72">
        <v>2019479</v>
      </c>
      <c r="I921" s="1" t="s">
        <v>6126</v>
      </c>
      <c r="J921" s="73">
        <v>0.95</v>
      </c>
      <c r="K921" s="73">
        <v>0.95</v>
      </c>
      <c r="L921" s="73">
        <v>0.95</v>
      </c>
      <c r="M921" s="1">
        <v>1</v>
      </c>
      <c r="N921" s="1" t="s">
        <v>1375</v>
      </c>
      <c r="O921" s="1" t="s">
        <v>1564</v>
      </c>
      <c r="P921" s="1">
        <v>60104010</v>
      </c>
      <c r="Q921" s="73">
        <v>156829793</v>
      </c>
      <c r="R921" s="74">
        <v>66.77</v>
      </c>
      <c r="S921" s="1" t="s">
        <v>1448</v>
      </c>
      <c r="T921" s="75">
        <v>1</v>
      </c>
      <c r="U921" s="76">
        <v>9947949014.6795006</v>
      </c>
      <c r="V921" s="77">
        <v>9947949014.6795006</v>
      </c>
      <c r="W921" s="77">
        <v>10471525278.610001</v>
      </c>
      <c r="X921" s="76">
        <v>1.7402651903699998E-2</v>
      </c>
      <c r="Y921" s="71">
        <v>0</v>
      </c>
      <c r="Z921" s="71">
        <v>1</v>
      </c>
      <c r="AA921" s="71">
        <v>0</v>
      </c>
      <c r="AB921" s="71">
        <v>0</v>
      </c>
      <c r="AC921" s="73">
        <v>1</v>
      </c>
      <c r="AD921" s="73">
        <v>0</v>
      </c>
      <c r="AE921" s="1" t="s">
        <v>1449</v>
      </c>
      <c r="AF921" s="1" t="s">
        <v>1450</v>
      </c>
      <c r="AG921" s="1" t="s">
        <v>1451</v>
      </c>
    </row>
    <row r="922" spans="1:33">
      <c r="A922" s="70">
        <v>45169</v>
      </c>
      <c r="B922" s="70">
        <v>45169</v>
      </c>
      <c r="C922" s="71">
        <v>990100</v>
      </c>
      <c r="D922" s="1" t="s">
        <v>6127</v>
      </c>
      <c r="E922" s="71">
        <v>2550101</v>
      </c>
      <c r="F922" s="1" t="s">
        <v>6128</v>
      </c>
      <c r="G922" s="1" t="s">
        <v>6129</v>
      </c>
      <c r="H922" s="72">
        <v>2116228</v>
      </c>
      <c r="I922" s="1" t="s">
        <v>6130</v>
      </c>
      <c r="J922" s="73">
        <v>1</v>
      </c>
      <c r="K922" s="73">
        <v>1</v>
      </c>
      <c r="L922" s="73">
        <v>1</v>
      </c>
      <c r="M922" s="1">
        <v>1</v>
      </c>
      <c r="N922" s="1" t="s">
        <v>1375</v>
      </c>
      <c r="O922" s="1" t="s">
        <v>1467</v>
      </c>
      <c r="P922" s="1">
        <v>20301010</v>
      </c>
      <c r="Q922" s="73">
        <v>116486571</v>
      </c>
      <c r="R922" s="74">
        <v>90.43</v>
      </c>
      <c r="S922" s="1" t="s">
        <v>1448</v>
      </c>
      <c r="T922" s="75">
        <v>1</v>
      </c>
      <c r="U922" s="76">
        <v>10533880615.530001</v>
      </c>
      <c r="V922" s="77">
        <v>10533880615.530001</v>
      </c>
      <c r="W922" s="77">
        <v>10533880615.530001</v>
      </c>
      <c r="X922" s="76">
        <v>1.8427663559199999E-2</v>
      </c>
      <c r="Y922" s="71">
        <v>0</v>
      </c>
      <c r="Z922" s="71">
        <v>1</v>
      </c>
      <c r="AA922" s="71">
        <v>0</v>
      </c>
      <c r="AB922" s="71">
        <v>0</v>
      </c>
      <c r="AC922" s="73">
        <v>1</v>
      </c>
      <c r="AD922" s="73">
        <v>0</v>
      </c>
      <c r="AE922" s="1" t="s">
        <v>1475</v>
      </c>
      <c r="AF922" s="1" t="s">
        <v>1450</v>
      </c>
      <c r="AG922" s="1" t="s">
        <v>1451</v>
      </c>
    </row>
    <row r="923" spans="1:33">
      <c r="A923" s="70">
        <v>45169</v>
      </c>
      <c r="B923" s="70">
        <v>45169</v>
      </c>
      <c r="C923" s="71">
        <v>990100</v>
      </c>
      <c r="D923" s="1" t="s">
        <v>6131</v>
      </c>
      <c r="E923" s="71">
        <v>2550301</v>
      </c>
      <c r="F923" s="1">
        <v>127097103</v>
      </c>
      <c r="G923" s="1" t="s">
        <v>6132</v>
      </c>
      <c r="H923" s="72">
        <v>2162340</v>
      </c>
      <c r="I923" s="1" t="s">
        <v>6133</v>
      </c>
      <c r="J923" s="73">
        <v>1</v>
      </c>
      <c r="K923" s="73">
        <v>1</v>
      </c>
      <c r="L923" s="73">
        <v>1</v>
      </c>
      <c r="M923" s="1">
        <v>1</v>
      </c>
      <c r="N923" s="1" t="s">
        <v>1375</v>
      </c>
      <c r="O923" s="1" t="s">
        <v>1541</v>
      </c>
      <c r="P923" s="1">
        <v>10102020</v>
      </c>
      <c r="Q923" s="73">
        <v>768258911</v>
      </c>
      <c r="R923" s="74">
        <v>28.19</v>
      </c>
      <c r="S923" s="1" t="s">
        <v>1448</v>
      </c>
      <c r="T923" s="75">
        <v>1</v>
      </c>
      <c r="U923" s="76">
        <v>21657218701.09</v>
      </c>
      <c r="V923" s="77">
        <v>21657218701.09</v>
      </c>
      <c r="W923" s="77">
        <v>21657218701.09</v>
      </c>
      <c r="X923" s="76">
        <v>3.7886506826799997E-2</v>
      </c>
      <c r="Y923" s="71">
        <v>0</v>
      </c>
      <c r="Z923" s="71">
        <v>1</v>
      </c>
      <c r="AA923" s="71">
        <v>0</v>
      </c>
      <c r="AB923" s="71">
        <v>0</v>
      </c>
      <c r="AC923" s="73">
        <v>1</v>
      </c>
      <c r="AD923" s="73">
        <v>0</v>
      </c>
      <c r="AE923" s="1" t="s">
        <v>1449</v>
      </c>
      <c r="AF923" s="1" t="s">
        <v>1450</v>
      </c>
      <c r="AG923" s="1" t="s">
        <v>1451</v>
      </c>
    </row>
    <row r="924" spans="1:33">
      <c r="A924" s="70">
        <v>45169</v>
      </c>
      <c r="B924" s="70">
        <v>45169</v>
      </c>
      <c r="C924" s="71">
        <v>990100</v>
      </c>
      <c r="D924" s="1" t="s">
        <v>6134</v>
      </c>
      <c r="E924" s="71">
        <v>2550701</v>
      </c>
      <c r="F924" s="1">
        <v>142339100</v>
      </c>
      <c r="G924" s="1" t="s">
        <v>6135</v>
      </c>
      <c r="H924" s="72">
        <v>2176318</v>
      </c>
      <c r="I924" s="1" t="s">
        <v>6136</v>
      </c>
      <c r="J924" s="73">
        <v>1</v>
      </c>
      <c r="K924" s="73">
        <v>1</v>
      </c>
      <c r="L924" s="73">
        <v>1</v>
      </c>
      <c r="M924" s="1">
        <v>1</v>
      </c>
      <c r="N924" s="1" t="s">
        <v>1375</v>
      </c>
      <c r="O924" s="1" t="s">
        <v>1467</v>
      </c>
      <c r="P924" s="1">
        <v>20102010</v>
      </c>
      <c r="Q924" s="73">
        <v>51079822</v>
      </c>
      <c r="R924" s="74">
        <v>263.02</v>
      </c>
      <c r="S924" s="1" t="s">
        <v>1448</v>
      </c>
      <c r="T924" s="75">
        <v>1</v>
      </c>
      <c r="U924" s="76">
        <v>13435014782.440001</v>
      </c>
      <c r="V924" s="77">
        <v>13435014782.440001</v>
      </c>
      <c r="W924" s="77">
        <v>13435014782.440001</v>
      </c>
      <c r="X924" s="76">
        <v>2.3502823067800001E-2</v>
      </c>
      <c r="Y924" s="71">
        <v>0</v>
      </c>
      <c r="Z924" s="71">
        <v>1</v>
      </c>
      <c r="AA924" s="71">
        <v>0</v>
      </c>
      <c r="AB924" s="71">
        <v>0</v>
      </c>
      <c r="AC924" s="73">
        <v>0.65</v>
      </c>
      <c r="AD924" s="73">
        <v>0.35</v>
      </c>
      <c r="AE924" s="1" t="s">
        <v>1449</v>
      </c>
      <c r="AF924" s="1" t="s">
        <v>1450</v>
      </c>
      <c r="AG924" s="1" t="s">
        <v>1451</v>
      </c>
    </row>
    <row r="925" spans="1:33">
      <c r="A925" s="70">
        <v>45169</v>
      </c>
      <c r="B925" s="70">
        <v>45169</v>
      </c>
      <c r="C925" s="71">
        <v>990100</v>
      </c>
      <c r="D925" s="1" t="s">
        <v>6137</v>
      </c>
      <c r="E925" s="71">
        <v>2552901</v>
      </c>
      <c r="F925" s="1">
        <v>192422103</v>
      </c>
      <c r="G925" s="1" t="s">
        <v>6138</v>
      </c>
      <c r="H925" s="72">
        <v>2208288</v>
      </c>
      <c r="I925" s="1" t="s">
        <v>6139</v>
      </c>
      <c r="J925" s="73">
        <v>1</v>
      </c>
      <c r="K925" s="73">
        <v>1</v>
      </c>
      <c r="L925" s="73">
        <v>1</v>
      </c>
      <c r="M925" s="1">
        <v>1</v>
      </c>
      <c r="N925" s="1" t="s">
        <v>1375</v>
      </c>
      <c r="O925" s="1" t="s">
        <v>1474</v>
      </c>
      <c r="P925" s="1">
        <v>45203010</v>
      </c>
      <c r="Q925" s="73">
        <v>172724174</v>
      </c>
      <c r="R925" s="74">
        <v>47.08</v>
      </c>
      <c r="S925" s="1" t="s">
        <v>1448</v>
      </c>
      <c r="T925" s="75">
        <v>1</v>
      </c>
      <c r="U925" s="76">
        <v>8131854111.9200001</v>
      </c>
      <c r="V925" s="77">
        <v>8131854111.9200001</v>
      </c>
      <c r="W925" s="77">
        <v>8131854111.9200001</v>
      </c>
      <c r="X925" s="76">
        <v>1.42256284419E-2</v>
      </c>
      <c r="Y925" s="71">
        <v>0</v>
      </c>
      <c r="Z925" s="71">
        <v>1</v>
      </c>
      <c r="AA925" s="71">
        <v>0</v>
      </c>
      <c r="AB925" s="71">
        <v>0</v>
      </c>
      <c r="AC925" s="73">
        <v>0.5</v>
      </c>
      <c r="AD925" s="73">
        <v>0.5</v>
      </c>
      <c r="AE925" s="1" t="s">
        <v>1475</v>
      </c>
      <c r="AF925" s="1" t="s">
        <v>1450</v>
      </c>
      <c r="AG925" s="1" t="s">
        <v>1451</v>
      </c>
    </row>
    <row r="926" spans="1:33">
      <c r="A926" s="70">
        <v>45169</v>
      </c>
      <c r="B926" s="70">
        <v>45169</v>
      </c>
      <c r="C926" s="71">
        <v>990100</v>
      </c>
      <c r="D926" s="1" t="s">
        <v>6140</v>
      </c>
      <c r="E926" s="71">
        <v>2553001</v>
      </c>
      <c r="F926" s="1">
        <v>192446102</v>
      </c>
      <c r="G926" s="1" t="s">
        <v>6141</v>
      </c>
      <c r="H926" s="72">
        <v>2257019</v>
      </c>
      <c r="I926" s="1" t="s">
        <v>6142</v>
      </c>
      <c r="J926" s="73">
        <v>1</v>
      </c>
      <c r="K926" s="73">
        <v>1</v>
      </c>
      <c r="L926" s="73">
        <v>1</v>
      </c>
      <c r="M926" s="1">
        <v>1</v>
      </c>
      <c r="N926" s="1" t="s">
        <v>1375</v>
      </c>
      <c r="O926" s="1" t="s">
        <v>1474</v>
      </c>
      <c r="P926" s="1">
        <v>45102010</v>
      </c>
      <c r="Q926" s="73">
        <v>509294618</v>
      </c>
      <c r="R926" s="74">
        <v>71.61</v>
      </c>
      <c r="S926" s="1" t="s">
        <v>1448</v>
      </c>
      <c r="T926" s="75">
        <v>1</v>
      </c>
      <c r="U926" s="76">
        <v>36470587594.980003</v>
      </c>
      <c r="V926" s="77">
        <v>36470587594.980003</v>
      </c>
      <c r="W926" s="77">
        <v>36470587594.980003</v>
      </c>
      <c r="X926" s="76">
        <v>6.3800582381500007E-2</v>
      </c>
      <c r="Y926" s="71">
        <v>1</v>
      </c>
      <c r="Z926" s="71">
        <v>0</v>
      </c>
      <c r="AA926" s="71">
        <v>0</v>
      </c>
      <c r="AB926" s="71">
        <v>0</v>
      </c>
      <c r="AC926" s="73">
        <v>1</v>
      </c>
      <c r="AD926" s="73">
        <v>0</v>
      </c>
      <c r="AE926" s="1" t="s">
        <v>1475</v>
      </c>
      <c r="AF926" s="1" t="s">
        <v>1450</v>
      </c>
      <c r="AG926" s="1" t="s">
        <v>1451</v>
      </c>
    </row>
    <row r="927" spans="1:33">
      <c r="A927" s="70">
        <v>45169</v>
      </c>
      <c r="B927" s="70">
        <v>45169</v>
      </c>
      <c r="C927" s="71">
        <v>990100</v>
      </c>
      <c r="D927" s="1" t="s">
        <v>6143</v>
      </c>
      <c r="E927" s="71">
        <v>2554901</v>
      </c>
      <c r="F927" s="1" t="s">
        <v>6144</v>
      </c>
      <c r="G927" s="1" t="s">
        <v>6145</v>
      </c>
      <c r="H927" s="72">
        <v>2898087</v>
      </c>
      <c r="I927" s="1" t="s">
        <v>6146</v>
      </c>
      <c r="J927" s="73">
        <v>0.6</v>
      </c>
      <c r="K927" s="73">
        <v>0.6</v>
      </c>
      <c r="L927" s="73">
        <v>0.6</v>
      </c>
      <c r="M927" s="1">
        <v>1</v>
      </c>
      <c r="N927" s="1" t="s">
        <v>1375</v>
      </c>
      <c r="O927" s="1" t="s">
        <v>1447</v>
      </c>
      <c r="P927" s="1">
        <v>35102015</v>
      </c>
      <c r="Q927" s="73">
        <v>90400000</v>
      </c>
      <c r="R927" s="74">
        <v>102.42</v>
      </c>
      <c r="S927" s="1" t="s">
        <v>1448</v>
      </c>
      <c r="T927" s="75">
        <v>1</v>
      </c>
      <c r="U927" s="76">
        <v>5555260800</v>
      </c>
      <c r="V927" s="77">
        <v>5555260800</v>
      </c>
      <c r="W927" s="77">
        <v>9258768000</v>
      </c>
      <c r="X927" s="76">
        <v>9.7182112407000008E-3</v>
      </c>
      <c r="Y927" s="71">
        <v>0</v>
      </c>
      <c r="Z927" s="71">
        <v>1</v>
      </c>
      <c r="AA927" s="71">
        <v>0</v>
      </c>
      <c r="AB927" s="71">
        <v>0</v>
      </c>
      <c r="AC927" s="73">
        <v>0</v>
      </c>
      <c r="AD927" s="73">
        <v>1</v>
      </c>
      <c r="AE927" s="1" t="s">
        <v>1449</v>
      </c>
      <c r="AF927" s="1" t="s">
        <v>1450</v>
      </c>
      <c r="AG927" s="1" t="s">
        <v>1451</v>
      </c>
    </row>
    <row r="928" spans="1:33">
      <c r="A928" s="70">
        <v>45169</v>
      </c>
      <c r="B928" s="70">
        <v>45169</v>
      </c>
      <c r="C928" s="71">
        <v>990100</v>
      </c>
      <c r="D928" s="1" t="s">
        <v>6147</v>
      </c>
      <c r="E928" s="71">
        <v>2556501</v>
      </c>
      <c r="F928" s="1">
        <v>2.8176E+112</v>
      </c>
      <c r="G928" s="1" t="s">
        <v>6148</v>
      </c>
      <c r="H928" s="72">
        <v>2567116</v>
      </c>
      <c r="I928" s="1" t="s">
        <v>6149</v>
      </c>
      <c r="J928" s="73">
        <v>1</v>
      </c>
      <c r="K928" s="73">
        <v>1</v>
      </c>
      <c r="L928" s="73">
        <v>1</v>
      </c>
      <c r="M928" s="1">
        <v>1</v>
      </c>
      <c r="N928" s="1" t="s">
        <v>1375</v>
      </c>
      <c r="O928" s="1" t="s">
        <v>1447</v>
      </c>
      <c r="P928" s="1">
        <v>35101010</v>
      </c>
      <c r="Q928" s="73">
        <v>606100254</v>
      </c>
      <c r="R928" s="74">
        <v>76.47</v>
      </c>
      <c r="S928" s="1" t="s">
        <v>1448</v>
      </c>
      <c r="T928" s="75">
        <v>1</v>
      </c>
      <c r="U928" s="76">
        <v>46348486423.379997</v>
      </c>
      <c r="V928" s="77">
        <v>46348486423.379997</v>
      </c>
      <c r="W928" s="77">
        <v>46348486423.379997</v>
      </c>
      <c r="X928" s="76">
        <v>8.1080690532200003E-2</v>
      </c>
      <c r="Y928" s="71">
        <v>1</v>
      </c>
      <c r="Z928" s="71">
        <v>0</v>
      </c>
      <c r="AA928" s="71">
        <v>0</v>
      </c>
      <c r="AB928" s="71">
        <v>0</v>
      </c>
      <c r="AC928" s="73">
        <v>0</v>
      </c>
      <c r="AD928" s="73">
        <v>1</v>
      </c>
      <c r="AE928" s="1" t="s">
        <v>1449</v>
      </c>
      <c r="AF928" s="1" t="s">
        <v>1450</v>
      </c>
      <c r="AG928" s="1" t="s">
        <v>1451</v>
      </c>
    </row>
    <row r="929" spans="1:33">
      <c r="A929" s="70">
        <v>45169</v>
      </c>
      <c r="B929" s="70">
        <v>45169</v>
      </c>
      <c r="C929" s="71">
        <v>990100</v>
      </c>
      <c r="D929" s="1" t="s">
        <v>6150</v>
      </c>
      <c r="E929" s="71">
        <v>2557001</v>
      </c>
      <c r="F929" s="1" t="s">
        <v>6151</v>
      </c>
      <c r="G929" s="1" t="s">
        <v>6152</v>
      </c>
      <c r="H929" s="72">
        <v>2599700</v>
      </c>
      <c r="I929" s="1" t="s">
        <v>6153</v>
      </c>
      <c r="J929" s="73">
        <v>1</v>
      </c>
      <c r="K929" s="73">
        <v>1</v>
      </c>
      <c r="L929" s="73">
        <v>1</v>
      </c>
      <c r="M929" s="1">
        <v>1</v>
      </c>
      <c r="N929" s="1" t="s">
        <v>1375</v>
      </c>
      <c r="O929" s="1" t="s">
        <v>1474</v>
      </c>
      <c r="P929" s="1">
        <v>45301010</v>
      </c>
      <c r="Q929" s="73">
        <v>149663380</v>
      </c>
      <c r="R929" s="74">
        <v>101.27</v>
      </c>
      <c r="S929" s="1" t="s">
        <v>1448</v>
      </c>
      <c r="T929" s="75">
        <v>1</v>
      </c>
      <c r="U929" s="76">
        <v>15156410492.6</v>
      </c>
      <c r="V929" s="77">
        <v>15156410492.6</v>
      </c>
      <c r="W929" s="77">
        <v>15156410492.6</v>
      </c>
      <c r="X929" s="76">
        <v>2.6514182523700001E-2</v>
      </c>
      <c r="Y929" s="71">
        <v>0</v>
      </c>
      <c r="Z929" s="71">
        <v>1</v>
      </c>
      <c r="AA929" s="71">
        <v>0</v>
      </c>
      <c r="AB929" s="71">
        <v>0</v>
      </c>
      <c r="AC929" s="73">
        <v>1</v>
      </c>
      <c r="AD929" s="73">
        <v>0</v>
      </c>
      <c r="AE929" s="1" t="s">
        <v>1475</v>
      </c>
      <c r="AF929" s="1" t="s">
        <v>1450</v>
      </c>
      <c r="AG929" s="1" t="s">
        <v>1451</v>
      </c>
    </row>
    <row r="930" spans="1:33">
      <c r="A930" s="70">
        <v>45169</v>
      </c>
      <c r="B930" s="70">
        <v>45169</v>
      </c>
      <c r="C930" s="71">
        <v>990100</v>
      </c>
      <c r="D930" s="1" t="s">
        <v>6154</v>
      </c>
      <c r="E930" s="71">
        <v>2557603</v>
      </c>
      <c r="F930" s="1" t="s">
        <v>6155</v>
      </c>
      <c r="G930" s="1" t="s">
        <v>6156</v>
      </c>
      <c r="H930" s="72" t="s">
        <v>6157</v>
      </c>
      <c r="I930" s="1" t="s">
        <v>6158</v>
      </c>
      <c r="J930" s="73">
        <v>1</v>
      </c>
      <c r="K930" s="73">
        <v>1</v>
      </c>
      <c r="L930" s="73">
        <v>1</v>
      </c>
      <c r="M930" s="1">
        <v>1</v>
      </c>
      <c r="N930" s="1" t="s">
        <v>1375</v>
      </c>
      <c r="O930" s="1" t="s">
        <v>1455</v>
      </c>
      <c r="P930" s="1">
        <v>25301020</v>
      </c>
      <c r="Q930" s="73">
        <v>147824882</v>
      </c>
      <c r="R930" s="74">
        <v>108.39</v>
      </c>
      <c r="S930" s="1" t="s">
        <v>1448</v>
      </c>
      <c r="T930" s="75">
        <v>1</v>
      </c>
      <c r="U930" s="76">
        <v>16022738959.98</v>
      </c>
      <c r="V930" s="77">
        <v>16022738959.98</v>
      </c>
      <c r="W930" s="77">
        <v>16621425922.26</v>
      </c>
      <c r="X930" s="76">
        <v>2.80297122807E-2</v>
      </c>
      <c r="Y930" s="71">
        <v>0</v>
      </c>
      <c r="Z930" s="71">
        <v>1</v>
      </c>
      <c r="AA930" s="71">
        <v>0</v>
      </c>
      <c r="AB930" s="71">
        <v>0</v>
      </c>
      <c r="AC930" s="73">
        <v>1</v>
      </c>
      <c r="AD930" s="73">
        <v>0</v>
      </c>
      <c r="AE930" s="1" t="s">
        <v>1475</v>
      </c>
      <c r="AF930" s="1" t="s">
        <v>1450</v>
      </c>
      <c r="AG930" s="1" t="s">
        <v>1451</v>
      </c>
    </row>
    <row r="931" spans="1:33">
      <c r="A931" s="70">
        <v>45169</v>
      </c>
      <c r="B931" s="70">
        <v>45169</v>
      </c>
      <c r="C931" s="71">
        <v>990100</v>
      </c>
      <c r="D931" s="1" t="s">
        <v>6159</v>
      </c>
      <c r="E931" s="71">
        <v>2557801</v>
      </c>
      <c r="F931" s="1">
        <v>303250104</v>
      </c>
      <c r="G931" s="1" t="s">
        <v>6160</v>
      </c>
      <c r="H931" s="72">
        <v>2330299</v>
      </c>
      <c r="I931" s="1" t="s">
        <v>6161</v>
      </c>
      <c r="J931" s="73">
        <v>1</v>
      </c>
      <c r="K931" s="73">
        <v>1</v>
      </c>
      <c r="L931" s="73">
        <v>1</v>
      </c>
      <c r="M931" s="1">
        <v>1</v>
      </c>
      <c r="N931" s="1" t="s">
        <v>1375</v>
      </c>
      <c r="O931" s="1" t="s">
        <v>1474</v>
      </c>
      <c r="P931" s="1">
        <v>45103010</v>
      </c>
      <c r="Q931" s="73">
        <v>25154323</v>
      </c>
      <c r="R931" s="74">
        <v>904.59</v>
      </c>
      <c r="S931" s="1" t="s">
        <v>1448</v>
      </c>
      <c r="T931" s="75">
        <v>1</v>
      </c>
      <c r="U931" s="76">
        <v>22754349042.57</v>
      </c>
      <c r="V931" s="77">
        <v>22754349042.57</v>
      </c>
      <c r="W931" s="77">
        <v>22754349042.57</v>
      </c>
      <c r="X931" s="76">
        <v>3.9805794651600002E-2</v>
      </c>
      <c r="Y931" s="71">
        <v>0</v>
      </c>
      <c r="Z931" s="71">
        <v>1</v>
      </c>
      <c r="AA931" s="71">
        <v>0</v>
      </c>
      <c r="AB931" s="71">
        <v>0</v>
      </c>
      <c r="AC931" s="73">
        <v>0</v>
      </c>
      <c r="AD931" s="73">
        <v>1</v>
      </c>
      <c r="AE931" s="1" t="s">
        <v>1449</v>
      </c>
      <c r="AF931" s="1" t="s">
        <v>1450</v>
      </c>
      <c r="AG931" s="1" t="s">
        <v>1451</v>
      </c>
    </row>
    <row r="932" spans="1:33">
      <c r="A932" s="70">
        <v>45169</v>
      </c>
      <c r="B932" s="70">
        <v>45169</v>
      </c>
      <c r="C932" s="71">
        <v>990100</v>
      </c>
      <c r="D932" s="1" t="s">
        <v>6162</v>
      </c>
      <c r="E932" s="71">
        <v>2559001</v>
      </c>
      <c r="F932" s="1" t="s">
        <v>6163</v>
      </c>
      <c r="G932" s="1" t="s">
        <v>6164</v>
      </c>
      <c r="H932" s="72">
        <v>2355582</v>
      </c>
      <c r="I932" s="1" t="s">
        <v>6165</v>
      </c>
      <c r="J932" s="73">
        <v>0.8</v>
      </c>
      <c r="K932" s="73">
        <v>0.8</v>
      </c>
      <c r="L932" s="73">
        <v>0.8</v>
      </c>
      <c r="M932" s="1">
        <v>1</v>
      </c>
      <c r="N932" s="1" t="s">
        <v>1375</v>
      </c>
      <c r="O932" s="1" t="s">
        <v>1484</v>
      </c>
      <c r="P932" s="1">
        <v>40101010</v>
      </c>
      <c r="Q932" s="73">
        <v>13502747</v>
      </c>
      <c r="R932" s="74">
        <v>1360.4</v>
      </c>
      <c r="S932" s="1" t="s">
        <v>1448</v>
      </c>
      <c r="T932" s="75">
        <v>1</v>
      </c>
      <c r="U932" s="76">
        <v>14695309615.040001</v>
      </c>
      <c r="V932" s="77">
        <v>14695309615.040001</v>
      </c>
      <c r="W932" s="77">
        <v>19736590692.799999</v>
      </c>
      <c r="X932" s="76">
        <v>2.5707546095199998E-2</v>
      </c>
      <c r="Y932" s="71">
        <v>0</v>
      </c>
      <c r="Z932" s="71">
        <v>1</v>
      </c>
      <c r="AA932" s="71">
        <v>0</v>
      </c>
      <c r="AB932" s="71">
        <v>0</v>
      </c>
      <c r="AC932" s="73">
        <v>1</v>
      </c>
      <c r="AD932" s="73">
        <v>0</v>
      </c>
      <c r="AE932" s="1" t="s">
        <v>1475</v>
      </c>
      <c r="AF932" s="1" t="s">
        <v>1450</v>
      </c>
      <c r="AG932" s="1" t="s">
        <v>1585</v>
      </c>
    </row>
    <row r="933" spans="1:33">
      <c r="A933" s="70">
        <v>45169</v>
      </c>
      <c r="B933" s="70">
        <v>45169</v>
      </c>
      <c r="C933" s="71">
        <v>990100</v>
      </c>
      <c r="D933" s="1" t="s">
        <v>6166</v>
      </c>
      <c r="E933" s="71">
        <v>2561301</v>
      </c>
      <c r="F933" s="1">
        <v>363576109</v>
      </c>
      <c r="G933" s="1" t="s">
        <v>6167</v>
      </c>
      <c r="H933" s="72">
        <v>2359506</v>
      </c>
      <c r="I933" s="1" t="s">
        <v>6168</v>
      </c>
      <c r="J933" s="73">
        <v>1</v>
      </c>
      <c r="K933" s="73">
        <v>1</v>
      </c>
      <c r="L933" s="73">
        <v>1</v>
      </c>
      <c r="M933" s="1">
        <v>1</v>
      </c>
      <c r="N933" s="1" t="s">
        <v>1375</v>
      </c>
      <c r="O933" s="1" t="s">
        <v>1484</v>
      </c>
      <c r="P933" s="1">
        <v>40301010</v>
      </c>
      <c r="Q933" s="73">
        <v>214075131</v>
      </c>
      <c r="R933" s="74">
        <v>230.48</v>
      </c>
      <c r="S933" s="1" t="s">
        <v>1448</v>
      </c>
      <c r="T933" s="75">
        <v>1</v>
      </c>
      <c r="U933" s="76">
        <v>49340036192.879997</v>
      </c>
      <c r="V933" s="77">
        <v>49340036192.879997</v>
      </c>
      <c r="W933" s="77">
        <v>49340036192.879997</v>
      </c>
      <c r="X933" s="76">
        <v>8.6314020459200003E-2</v>
      </c>
      <c r="Y933" s="71">
        <v>1</v>
      </c>
      <c r="Z933" s="71">
        <v>0</v>
      </c>
      <c r="AA933" s="71">
        <v>0</v>
      </c>
      <c r="AB933" s="71">
        <v>0</v>
      </c>
      <c r="AC933" s="73">
        <v>0.65</v>
      </c>
      <c r="AD933" s="73">
        <v>0.35</v>
      </c>
      <c r="AE933" s="1" t="s">
        <v>1449</v>
      </c>
      <c r="AF933" s="1" t="s">
        <v>1450</v>
      </c>
      <c r="AG933" s="1" t="s">
        <v>1451</v>
      </c>
    </row>
    <row r="934" spans="1:33">
      <c r="A934" s="70">
        <v>45169</v>
      </c>
      <c r="B934" s="70">
        <v>45169</v>
      </c>
      <c r="C934" s="71">
        <v>990100</v>
      </c>
      <c r="D934" s="1" t="s">
        <v>6169</v>
      </c>
      <c r="E934" s="71">
        <v>2561601</v>
      </c>
      <c r="F934" s="1">
        <v>366651107</v>
      </c>
      <c r="G934" s="1" t="s">
        <v>6170</v>
      </c>
      <c r="H934" s="72">
        <v>2372763</v>
      </c>
      <c r="I934" s="1" t="s">
        <v>6171</v>
      </c>
      <c r="J934" s="73">
        <v>1</v>
      </c>
      <c r="K934" s="73">
        <v>1</v>
      </c>
      <c r="L934" s="73">
        <v>1</v>
      </c>
      <c r="M934" s="1">
        <v>1</v>
      </c>
      <c r="N934" s="1" t="s">
        <v>1375</v>
      </c>
      <c r="O934" s="1" t="s">
        <v>1474</v>
      </c>
      <c r="P934" s="1">
        <v>45102010</v>
      </c>
      <c r="Q934" s="73">
        <v>79060595</v>
      </c>
      <c r="R934" s="74">
        <v>349.68</v>
      </c>
      <c r="S934" s="1" t="s">
        <v>1448</v>
      </c>
      <c r="T934" s="75">
        <v>1</v>
      </c>
      <c r="U934" s="76">
        <v>27645908859.599998</v>
      </c>
      <c r="V934" s="77">
        <v>27645908859.599998</v>
      </c>
      <c r="W934" s="77">
        <v>27645908859.599998</v>
      </c>
      <c r="X934" s="76">
        <v>4.83629467476E-2</v>
      </c>
      <c r="Y934" s="71">
        <v>0</v>
      </c>
      <c r="Z934" s="71">
        <v>1</v>
      </c>
      <c r="AA934" s="71">
        <v>0</v>
      </c>
      <c r="AB934" s="71">
        <v>0</v>
      </c>
      <c r="AC934" s="73">
        <v>0</v>
      </c>
      <c r="AD934" s="73">
        <v>1</v>
      </c>
      <c r="AE934" s="1" t="s">
        <v>1449</v>
      </c>
      <c r="AF934" s="1" t="s">
        <v>1450</v>
      </c>
      <c r="AG934" s="1" t="s">
        <v>1451</v>
      </c>
    </row>
    <row r="935" spans="1:33">
      <c r="A935" s="70">
        <v>45169</v>
      </c>
      <c r="B935" s="70">
        <v>45169</v>
      </c>
      <c r="C935" s="71">
        <v>990100</v>
      </c>
      <c r="D935" s="1" t="s">
        <v>6172</v>
      </c>
      <c r="E935" s="71">
        <v>2562601</v>
      </c>
      <c r="F935" s="1" t="s">
        <v>6173</v>
      </c>
      <c r="G935" s="1" t="s">
        <v>6174</v>
      </c>
      <c r="H935" s="72">
        <v>2712013</v>
      </c>
      <c r="I935" s="1" t="s">
        <v>6175</v>
      </c>
      <c r="J935" s="73">
        <v>1</v>
      </c>
      <c r="K935" s="73">
        <v>1</v>
      </c>
      <c r="L935" s="73">
        <v>1</v>
      </c>
      <c r="M935" s="1">
        <v>1</v>
      </c>
      <c r="N935" s="1" t="s">
        <v>1375</v>
      </c>
      <c r="O935" s="1" t="s">
        <v>1484</v>
      </c>
      <c r="P935" s="1">
        <v>40201060</v>
      </c>
      <c r="Q935" s="73">
        <v>263784407</v>
      </c>
      <c r="R935" s="74">
        <v>126.69</v>
      </c>
      <c r="S935" s="1" t="s">
        <v>1448</v>
      </c>
      <c r="T935" s="75">
        <v>1</v>
      </c>
      <c r="U935" s="76">
        <v>33418846522.830002</v>
      </c>
      <c r="V935" s="77">
        <v>33418846522.830002</v>
      </c>
      <c r="W935" s="77">
        <v>33418846522.830002</v>
      </c>
      <c r="X935" s="76">
        <v>5.8461955544900003E-2</v>
      </c>
      <c r="Y935" s="71">
        <v>1</v>
      </c>
      <c r="Z935" s="71">
        <v>0</v>
      </c>
      <c r="AA935" s="71">
        <v>0</v>
      </c>
      <c r="AB935" s="71">
        <v>0</v>
      </c>
      <c r="AC935" s="73">
        <v>1</v>
      </c>
      <c r="AD935" s="73">
        <v>0</v>
      </c>
      <c r="AE935" s="1" t="s">
        <v>1449</v>
      </c>
      <c r="AF935" s="1" t="s">
        <v>1450</v>
      </c>
      <c r="AG935" s="1" t="s">
        <v>1451</v>
      </c>
    </row>
    <row r="936" spans="1:33">
      <c r="A936" s="70">
        <v>45169</v>
      </c>
      <c r="B936" s="70">
        <v>45169</v>
      </c>
      <c r="C936" s="71">
        <v>990100</v>
      </c>
      <c r="D936" s="1" t="s">
        <v>6176</v>
      </c>
      <c r="E936" s="71">
        <v>2562801</v>
      </c>
      <c r="F936" s="1">
        <v>384109104</v>
      </c>
      <c r="G936" s="1" t="s">
        <v>6177</v>
      </c>
      <c r="H936" s="72">
        <v>2380443</v>
      </c>
      <c r="I936" s="1" t="s">
        <v>6178</v>
      </c>
      <c r="J936" s="73">
        <v>1</v>
      </c>
      <c r="K936" s="73">
        <v>1</v>
      </c>
      <c r="L936" s="73">
        <v>1</v>
      </c>
      <c r="M936" s="1">
        <v>1</v>
      </c>
      <c r="N936" s="1" t="s">
        <v>1375</v>
      </c>
      <c r="O936" s="1" t="s">
        <v>1467</v>
      </c>
      <c r="P936" s="1">
        <v>20106020</v>
      </c>
      <c r="Q936" s="73">
        <v>167994666</v>
      </c>
      <c r="R936" s="74">
        <v>78.94</v>
      </c>
      <c r="S936" s="1" t="s">
        <v>1448</v>
      </c>
      <c r="T936" s="75">
        <v>1</v>
      </c>
      <c r="U936" s="76">
        <v>13261498934.040001</v>
      </c>
      <c r="V936" s="77">
        <v>13261498934.040001</v>
      </c>
      <c r="W936" s="77">
        <v>13261498934.040001</v>
      </c>
      <c r="X936" s="76">
        <v>2.3199279502699999E-2</v>
      </c>
      <c r="Y936" s="71">
        <v>0</v>
      </c>
      <c r="Z936" s="71">
        <v>1</v>
      </c>
      <c r="AA936" s="71">
        <v>0</v>
      </c>
      <c r="AB936" s="71">
        <v>0</v>
      </c>
      <c r="AC936" s="73">
        <v>0.5</v>
      </c>
      <c r="AD936" s="73">
        <v>0.5</v>
      </c>
      <c r="AE936" s="1" t="s">
        <v>1449</v>
      </c>
      <c r="AF936" s="1" t="s">
        <v>1450</v>
      </c>
      <c r="AG936" s="1" t="s">
        <v>1451</v>
      </c>
    </row>
    <row r="937" spans="1:33">
      <c r="A937" s="70">
        <v>45169</v>
      </c>
      <c r="B937" s="70">
        <v>45169</v>
      </c>
      <c r="C937" s="71">
        <v>990100</v>
      </c>
      <c r="D937" s="1" t="s">
        <v>6179</v>
      </c>
      <c r="E937" s="71">
        <v>2564301</v>
      </c>
      <c r="F937" s="1" t="s">
        <v>6180</v>
      </c>
      <c r="G937" s="1" t="s">
        <v>6181</v>
      </c>
      <c r="H937" s="72" t="s">
        <v>6182</v>
      </c>
      <c r="I937" s="1" t="s">
        <v>6183</v>
      </c>
      <c r="J937" s="73">
        <v>1</v>
      </c>
      <c r="K937" s="73">
        <v>1</v>
      </c>
      <c r="L937" s="73">
        <v>1</v>
      </c>
      <c r="M937" s="1">
        <v>1</v>
      </c>
      <c r="N937" s="1" t="s">
        <v>1375</v>
      </c>
      <c r="O937" s="1" t="s">
        <v>1564</v>
      </c>
      <c r="P937" s="1">
        <v>60105010</v>
      </c>
      <c r="Q937" s="73">
        <v>546992640</v>
      </c>
      <c r="R937" s="74">
        <v>20.58</v>
      </c>
      <c r="S937" s="1" t="s">
        <v>1448</v>
      </c>
      <c r="T937" s="75">
        <v>1</v>
      </c>
      <c r="U937" s="76">
        <v>11257108531.200001</v>
      </c>
      <c r="V937" s="77">
        <v>11257108531.200001</v>
      </c>
      <c r="W937" s="77">
        <v>11257108531.200001</v>
      </c>
      <c r="X937" s="76">
        <v>1.9692857384099999E-2</v>
      </c>
      <c r="Y937" s="71">
        <v>0</v>
      </c>
      <c r="Z937" s="71">
        <v>1</v>
      </c>
      <c r="AA937" s="71">
        <v>0</v>
      </c>
      <c r="AB937" s="71">
        <v>0</v>
      </c>
      <c r="AC937" s="73">
        <v>1</v>
      </c>
      <c r="AD937" s="73">
        <v>0</v>
      </c>
      <c r="AE937" s="1" t="s">
        <v>1449</v>
      </c>
      <c r="AF937" s="1" t="s">
        <v>1450</v>
      </c>
      <c r="AG937" s="1" t="s">
        <v>1451</v>
      </c>
    </row>
    <row r="938" spans="1:33">
      <c r="A938" s="70">
        <v>45169</v>
      </c>
      <c r="B938" s="70">
        <v>45169</v>
      </c>
      <c r="C938" s="71">
        <v>990100</v>
      </c>
      <c r="D938" s="1" t="s">
        <v>6184</v>
      </c>
      <c r="E938" s="71">
        <v>2565502</v>
      </c>
      <c r="F938" s="1">
        <v>443510607</v>
      </c>
      <c r="G938" s="1" t="s">
        <v>6185</v>
      </c>
      <c r="H938" s="72" t="s">
        <v>6186</v>
      </c>
      <c r="I938" s="1" t="s">
        <v>6187</v>
      </c>
      <c r="J938" s="73">
        <v>1</v>
      </c>
      <c r="K938" s="73">
        <v>1</v>
      </c>
      <c r="L938" s="73">
        <v>1</v>
      </c>
      <c r="M938" s="1">
        <v>1</v>
      </c>
      <c r="N938" s="1" t="s">
        <v>1375</v>
      </c>
      <c r="O938" s="1" t="s">
        <v>1467</v>
      </c>
      <c r="P938" s="1">
        <v>20104010</v>
      </c>
      <c r="Q938" s="73">
        <v>53578419</v>
      </c>
      <c r="R938" s="74">
        <v>326.05</v>
      </c>
      <c r="S938" s="1" t="s">
        <v>1448</v>
      </c>
      <c r="T938" s="75">
        <v>1</v>
      </c>
      <c r="U938" s="76">
        <v>17469243514.950001</v>
      </c>
      <c r="V938" s="77">
        <v>17469243514.950001</v>
      </c>
      <c r="W938" s="77">
        <v>17469243514.950001</v>
      </c>
      <c r="X938" s="76">
        <v>3.0560185166099998E-2</v>
      </c>
      <c r="Y938" s="71">
        <v>0</v>
      </c>
      <c r="Z938" s="71">
        <v>1</v>
      </c>
      <c r="AA938" s="71">
        <v>0</v>
      </c>
      <c r="AB938" s="71">
        <v>0</v>
      </c>
      <c r="AC938" s="73">
        <v>1</v>
      </c>
      <c r="AD938" s="73">
        <v>0</v>
      </c>
      <c r="AE938" s="1" t="s">
        <v>1449</v>
      </c>
      <c r="AF938" s="1" t="s">
        <v>1450</v>
      </c>
      <c r="AG938" s="1" t="s">
        <v>1451</v>
      </c>
    </row>
    <row r="939" spans="1:33">
      <c r="A939" s="70">
        <v>45169</v>
      </c>
      <c r="B939" s="70">
        <v>45169</v>
      </c>
      <c r="C939" s="71">
        <v>990100</v>
      </c>
      <c r="D939" s="1" t="s">
        <v>6188</v>
      </c>
      <c r="E939" s="71">
        <v>2565901</v>
      </c>
      <c r="F939" s="1" t="s">
        <v>6189</v>
      </c>
      <c r="G939" s="1" t="s">
        <v>6190</v>
      </c>
      <c r="H939" s="72">
        <v>2456612</v>
      </c>
      <c r="I939" s="1" t="s">
        <v>6191</v>
      </c>
      <c r="J939" s="73">
        <v>1</v>
      </c>
      <c r="K939" s="73">
        <v>1</v>
      </c>
      <c r="L939" s="73">
        <v>1</v>
      </c>
      <c r="M939" s="1">
        <v>1</v>
      </c>
      <c r="N939" s="1" t="s">
        <v>1375</v>
      </c>
      <c r="O939" s="1" t="s">
        <v>1467</v>
      </c>
      <c r="P939" s="1">
        <v>20106020</v>
      </c>
      <c r="Q939" s="73">
        <v>75570976</v>
      </c>
      <c r="R939" s="74">
        <v>226.4</v>
      </c>
      <c r="S939" s="1" t="s">
        <v>1448</v>
      </c>
      <c r="T939" s="75">
        <v>1</v>
      </c>
      <c r="U939" s="76">
        <v>17109268966.4</v>
      </c>
      <c r="V939" s="77">
        <v>17109268966.4</v>
      </c>
      <c r="W939" s="77">
        <v>17109268966.4</v>
      </c>
      <c r="X939" s="76">
        <v>2.9930456188500001E-2</v>
      </c>
      <c r="Y939" s="71">
        <v>0</v>
      </c>
      <c r="Z939" s="71">
        <v>1</v>
      </c>
      <c r="AA939" s="71">
        <v>0</v>
      </c>
      <c r="AB939" s="71">
        <v>0</v>
      </c>
      <c r="AC939" s="73">
        <v>0.35</v>
      </c>
      <c r="AD939" s="73">
        <v>0.65</v>
      </c>
      <c r="AE939" s="1" t="s">
        <v>1449</v>
      </c>
      <c r="AF939" s="1" t="s">
        <v>1450</v>
      </c>
      <c r="AG939" s="1" t="s">
        <v>1451</v>
      </c>
    </row>
    <row r="940" spans="1:33">
      <c r="A940" s="70">
        <v>45169</v>
      </c>
      <c r="B940" s="70">
        <v>45169</v>
      </c>
      <c r="C940" s="71">
        <v>990100</v>
      </c>
      <c r="D940" s="1" t="s">
        <v>6192</v>
      </c>
      <c r="E940" s="71">
        <v>2568201</v>
      </c>
      <c r="F940" s="1">
        <v>832696405</v>
      </c>
      <c r="G940" s="1" t="s">
        <v>6193</v>
      </c>
      <c r="H940" s="72">
        <v>2951452</v>
      </c>
      <c r="I940" s="1" t="s">
        <v>6194</v>
      </c>
      <c r="J940" s="73">
        <v>1</v>
      </c>
      <c r="K940" s="73">
        <v>1</v>
      </c>
      <c r="L940" s="73">
        <v>1</v>
      </c>
      <c r="M940" s="1">
        <v>1</v>
      </c>
      <c r="N940" s="1" t="s">
        <v>1375</v>
      </c>
      <c r="O940" s="1" t="s">
        <v>1499</v>
      </c>
      <c r="P940" s="1">
        <v>30202030</v>
      </c>
      <c r="Q940" s="73">
        <v>106636093</v>
      </c>
      <c r="R940" s="74">
        <v>144.94999999999999</v>
      </c>
      <c r="S940" s="1" t="s">
        <v>1448</v>
      </c>
      <c r="T940" s="75">
        <v>1</v>
      </c>
      <c r="U940" s="76">
        <v>15456901680.35</v>
      </c>
      <c r="V940" s="77">
        <v>15456901680.35</v>
      </c>
      <c r="W940" s="77">
        <v>15456901680.35</v>
      </c>
      <c r="X940" s="76">
        <v>2.70398530447E-2</v>
      </c>
      <c r="Y940" s="71">
        <v>0</v>
      </c>
      <c r="Z940" s="71">
        <v>1</v>
      </c>
      <c r="AA940" s="71">
        <v>0</v>
      </c>
      <c r="AB940" s="71">
        <v>0</v>
      </c>
      <c r="AC940" s="73">
        <v>1</v>
      </c>
      <c r="AD940" s="73">
        <v>0</v>
      </c>
      <c r="AE940" s="1" t="s">
        <v>1449</v>
      </c>
      <c r="AF940" s="1" t="s">
        <v>1450</v>
      </c>
      <c r="AG940" s="1" t="s">
        <v>1451</v>
      </c>
    </row>
    <row r="941" spans="1:33">
      <c r="A941" s="70">
        <v>45169</v>
      </c>
      <c r="B941" s="70">
        <v>45169</v>
      </c>
      <c r="C941" s="71">
        <v>990100</v>
      </c>
      <c r="D941" s="1" t="s">
        <v>6195</v>
      </c>
      <c r="E941" s="71">
        <v>2569201</v>
      </c>
      <c r="F941" s="1" t="s">
        <v>6196</v>
      </c>
      <c r="G941" s="1" t="s">
        <v>6197</v>
      </c>
      <c r="H941" s="72">
        <v>2491594</v>
      </c>
      <c r="I941" s="1" t="s">
        <v>6198</v>
      </c>
      <c r="J941" s="73">
        <v>1</v>
      </c>
      <c r="K941" s="73">
        <v>1</v>
      </c>
      <c r="L941" s="73">
        <v>1</v>
      </c>
      <c r="M941" s="1">
        <v>1</v>
      </c>
      <c r="N941" s="1" t="s">
        <v>1375</v>
      </c>
      <c r="O941" s="1" t="s">
        <v>1564</v>
      </c>
      <c r="P941" s="1">
        <v>60107010</v>
      </c>
      <c r="Q941" s="73">
        <v>619891811</v>
      </c>
      <c r="R941" s="74">
        <v>18.940000000000001</v>
      </c>
      <c r="S941" s="1" t="s">
        <v>1448</v>
      </c>
      <c r="T941" s="75">
        <v>1</v>
      </c>
      <c r="U941" s="76">
        <v>11740750900.34</v>
      </c>
      <c r="V941" s="77">
        <v>11740750900.34</v>
      </c>
      <c r="W941" s="77">
        <v>11740750900.34</v>
      </c>
      <c r="X941" s="76">
        <v>2.05389272407E-2</v>
      </c>
      <c r="Y941" s="71">
        <v>0</v>
      </c>
      <c r="Z941" s="71">
        <v>1</v>
      </c>
      <c r="AA941" s="71">
        <v>0</v>
      </c>
      <c r="AB941" s="71">
        <v>0</v>
      </c>
      <c r="AC941" s="73">
        <v>1</v>
      </c>
      <c r="AD941" s="73">
        <v>0</v>
      </c>
      <c r="AE941" s="1" t="s">
        <v>1449</v>
      </c>
      <c r="AF941" s="1" t="s">
        <v>1450</v>
      </c>
      <c r="AG941" s="1" t="s">
        <v>1451</v>
      </c>
    </row>
    <row r="942" spans="1:33">
      <c r="A942" s="70">
        <v>45169</v>
      </c>
      <c r="B942" s="70">
        <v>45169</v>
      </c>
      <c r="C942" s="71">
        <v>990100</v>
      </c>
      <c r="D942" s="1" t="s">
        <v>6199</v>
      </c>
      <c r="E942" s="71">
        <v>2569401</v>
      </c>
      <c r="F942" s="1">
        <v>499049104</v>
      </c>
      <c r="G942" s="1" t="s">
        <v>6200</v>
      </c>
      <c r="H942" s="72" t="s">
        <v>6201</v>
      </c>
      <c r="I942" s="1" t="s">
        <v>6202</v>
      </c>
      <c r="J942" s="73">
        <v>1</v>
      </c>
      <c r="K942" s="73">
        <v>1</v>
      </c>
      <c r="L942" s="73">
        <v>1</v>
      </c>
      <c r="M942" s="1">
        <v>1</v>
      </c>
      <c r="N942" s="1" t="s">
        <v>1375</v>
      </c>
      <c r="O942" s="1" t="s">
        <v>1467</v>
      </c>
      <c r="P942" s="1">
        <v>20304030</v>
      </c>
      <c r="Q942" s="73">
        <v>161009304</v>
      </c>
      <c r="R942" s="74">
        <v>54.82</v>
      </c>
      <c r="S942" s="1" t="s">
        <v>1448</v>
      </c>
      <c r="T942" s="75">
        <v>1</v>
      </c>
      <c r="U942" s="76">
        <v>8826530045.2800007</v>
      </c>
      <c r="V942" s="77">
        <v>8826530045.2800007</v>
      </c>
      <c r="W942" s="77">
        <v>8826530045.2800007</v>
      </c>
      <c r="X942" s="76">
        <v>1.5440874261500001E-2</v>
      </c>
      <c r="Y942" s="71">
        <v>0</v>
      </c>
      <c r="Z942" s="71">
        <v>1</v>
      </c>
      <c r="AA942" s="71">
        <v>0</v>
      </c>
      <c r="AB942" s="71">
        <v>0</v>
      </c>
      <c r="AC942" s="73">
        <v>1</v>
      </c>
      <c r="AD942" s="73">
        <v>0</v>
      </c>
      <c r="AE942" s="1" t="s">
        <v>1449</v>
      </c>
      <c r="AF942" s="1" t="s">
        <v>1450</v>
      </c>
      <c r="AG942" s="1" t="s">
        <v>1451</v>
      </c>
    </row>
    <row r="943" spans="1:33">
      <c r="A943" s="70">
        <v>45169</v>
      </c>
      <c r="B943" s="70">
        <v>45169</v>
      </c>
      <c r="C943" s="71">
        <v>990100</v>
      </c>
      <c r="D943" s="1" t="s">
        <v>6203</v>
      </c>
      <c r="E943" s="71">
        <v>2571301</v>
      </c>
      <c r="F943" s="1" t="s">
        <v>6204</v>
      </c>
      <c r="G943" s="1" t="s">
        <v>6205</v>
      </c>
      <c r="H943" s="72">
        <v>2340168</v>
      </c>
      <c r="I943" s="1" t="s">
        <v>6206</v>
      </c>
      <c r="J943" s="73">
        <v>1</v>
      </c>
      <c r="K943" s="73">
        <v>1</v>
      </c>
      <c r="L943" s="73">
        <v>1</v>
      </c>
      <c r="M943" s="1">
        <v>1</v>
      </c>
      <c r="N943" s="1" t="s">
        <v>1375</v>
      </c>
      <c r="O943" s="1" t="s">
        <v>1484</v>
      </c>
      <c r="P943" s="1">
        <v>40101015</v>
      </c>
      <c r="Q943" s="73">
        <v>168044078</v>
      </c>
      <c r="R943" s="74">
        <v>125.05</v>
      </c>
      <c r="S943" s="1" t="s">
        <v>1448</v>
      </c>
      <c r="T943" s="75">
        <v>1</v>
      </c>
      <c r="U943" s="76">
        <v>21013911953.900002</v>
      </c>
      <c r="V943" s="77">
        <v>21013911953.900002</v>
      </c>
      <c r="W943" s="77">
        <v>21013911953.900002</v>
      </c>
      <c r="X943" s="76">
        <v>3.6761124763400002E-2</v>
      </c>
      <c r="Y943" s="71">
        <v>0</v>
      </c>
      <c r="Z943" s="71">
        <v>1</v>
      </c>
      <c r="AA943" s="71">
        <v>0</v>
      </c>
      <c r="AB943" s="71">
        <v>0</v>
      </c>
      <c r="AC943" s="73">
        <v>1</v>
      </c>
      <c r="AD943" s="73">
        <v>0</v>
      </c>
      <c r="AE943" s="1" t="s">
        <v>1449</v>
      </c>
      <c r="AF943" s="1" t="s">
        <v>1450</v>
      </c>
      <c r="AG943" s="1" t="s">
        <v>1451</v>
      </c>
    </row>
    <row r="944" spans="1:33">
      <c r="A944" s="70">
        <v>45169</v>
      </c>
      <c r="B944" s="70">
        <v>45169</v>
      </c>
      <c r="C944" s="71">
        <v>990100</v>
      </c>
      <c r="D944" s="1" t="s">
        <v>6207</v>
      </c>
      <c r="E944" s="71">
        <v>2571901</v>
      </c>
      <c r="F944" s="1" t="s">
        <v>6208</v>
      </c>
      <c r="G944" s="1" t="s">
        <v>6209</v>
      </c>
      <c r="H944" s="72">
        <v>2563125</v>
      </c>
      <c r="I944" s="1" t="s">
        <v>6210</v>
      </c>
      <c r="J944" s="73">
        <v>0.95</v>
      </c>
      <c r="K944" s="73">
        <v>0.95</v>
      </c>
      <c r="L944" s="73">
        <v>0.95</v>
      </c>
      <c r="M944" s="1">
        <v>1</v>
      </c>
      <c r="N944" s="1" t="s">
        <v>1375</v>
      </c>
      <c r="O944" s="1" t="s">
        <v>1564</v>
      </c>
      <c r="P944" s="1">
        <v>60106020</v>
      </c>
      <c r="Q944" s="73">
        <v>186178922</v>
      </c>
      <c r="R944" s="74">
        <v>66.959999999999994</v>
      </c>
      <c r="S944" s="1" t="s">
        <v>1448</v>
      </c>
      <c r="T944" s="75">
        <v>1</v>
      </c>
      <c r="U944" s="76">
        <v>11843213586.264</v>
      </c>
      <c r="V944" s="77">
        <v>11843213586.264</v>
      </c>
      <c r="W944" s="77">
        <v>12466540617.120001</v>
      </c>
      <c r="X944" s="76">
        <v>2.0718172475400001E-2</v>
      </c>
      <c r="Y944" s="71">
        <v>0</v>
      </c>
      <c r="Z944" s="71">
        <v>1</v>
      </c>
      <c r="AA944" s="71">
        <v>0</v>
      </c>
      <c r="AB944" s="71">
        <v>0</v>
      </c>
      <c r="AC944" s="73">
        <v>1</v>
      </c>
      <c r="AD944" s="73">
        <v>0</v>
      </c>
      <c r="AE944" s="1" t="s">
        <v>1449</v>
      </c>
      <c r="AF944" s="1" t="s">
        <v>1450</v>
      </c>
      <c r="AG944" s="1" t="s">
        <v>1451</v>
      </c>
    </row>
    <row r="945" spans="1:33">
      <c r="A945" s="70">
        <v>45169</v>
      </c>
      <c r="B945" s="70">
        <v>45169</v>
      </c>
      <c r="C945" s="71">
        <v>990100</v>
      </c>
      <c r="D945" s="1" t="s">
        <v>6211</v>
      </c>
      <c r="E945" s="71">
        <v>2574601</v>
      </c>
      <c r="F945" s="1" t="s">
        <v>6212</v>
      </c>
      <c r="G945" s="1" t="s">
        <v>6213</v>
      </c>
      <c r="H945" s="72">
        <v>2857817</v>
      </c>
      <c r="I945" s="1" t="s">
        <v>6214</v>
      </c>
      <c r="J945" s="73">
        <v>1</v>
      </c>
      <c r="K945" s="73">
        <v>1</v>
      </c>
      <c r="L945" s="73">
        <v>1</v>
      </c>
      <c r="M945" s="1">
        <v>1</v>
      </c>
      <c r="N945" s="1" t="s">
        <v>1375</v>
      </c>
      <c r="O945" s="1" t="s">
        <v>1692</v>
      </c>
      <c r="P945" s="1">
        <v>50202010</v>
      </c>
      <c r="Q945" s="73">
        <v>445346776</v>
      </c>
      <c r="R945" s="74">
        <v>433.68</v>
      </c>
      <c r="S945" s="1" t="s">
        <v>1448</v>
      </c>
      <c r="T945" s="75">
        <v>1</v>
      </c>
      <c r="U945" s="76">
        <v>193137989815.67999</v>
      </c>
      <c r="V945" s="77">
        <v>193137989815.67999</v>
      </c>
      <c r="W945" s="77">
        <v>193137989815.67999</v>
      </c>
      <c r="X945" s="76">
        <v>0.33786996708369998</v>
      </c>
      <c r="Y945" s="71">
        <v>1</v>
      </c>
      <c r="Z945" s="71">
        <v>0</v>
      </c>
      <c r="AA945" s="71">
        <v>0</v>
      </c>
      <c r="AB945" s="71">
        <v>0</v>
      </c>
      <c r="AC945" s="73">
        <v>0</v>
      </c>
      <c r="AD945" s="73">
        <v>1</v>
      </c>
      <c r="AE945" s="1" t="s">
        <v>1475</v>
      </c>
      <c r="AF945" s="1" t="s">
        <v>1450</v>
      </c>
      <c r="AG945" s="1" t="s">
        <v>1451</v>
      </c>
    </row>
    <row r="946" spans="1:33">
      <c r="A946" s="70">
        <v>45169</v>
      </c>
      <c r="B946" s="70">
        <v>45169</v>
      </c>
      <c r="C946" s="71">
        <v>990100</v>
      </c>
      <c r="D946" s="1" t="s">
        <v>6215</v>
      </c>
      <c r="E946" s="71">
        <v>2574801</v>
      </c>
      <c r="F946" s="1" t="s">
        <v>6216</v>
      </c>
      <c r="G946" s="1" t="s">
        <v>6217</v>
      </c>
      <c r="H946" s="72">
        <v>2623911</v>
      </c>
      <c r="I946" s="1" t="s">
        <v>6218</v>
      </c>
      <c r="J946" s="73">
        <v>1</v>
      </c>
      <c r="K946" s="73">
        <v>1</v>
      </c>
      <c r="L946" s="73">
        <v>1</v>
      </c>
      <c r="M946" s="1">
        <v>1</v>
      </c>
      <c r="N946" s="1" t="s">
        <v>1375</v>
      </c>
      <c r="O946" s="1" t="s">
        <v>1447</v>
      </c>
      <c r="P946" s="1">
        <v>35201010</v>
      </c>
      <c r="Q946" s="73">
        <v>97525642</v>
      </c>
      <c r="R946" s="74">
        <v>108.89</v>
      </c>
      <c r="S946" s="1" t="s">
        <v>1448</v>
      </c>
      <c r="T946" s="75">
        <v>1</v>
      </c>
      <c r="U946" s="76">
        <v>10619567157.379999</v>
      </c>
      <c r="V946" s="77">
        <v>10619567157.379999</v>
      </c>
      <c r="W946" s="77">
        <v>10619567157.379999</v>
      </c>
      <c r="X946" s="76">
        <v>1.8577561096800001E-2</v>
      </c>
      <c r="Y946" s="71">
        <v>0</v>
      </c>
      <c r="Z946" s="71">
        <v>1</v>
      </c>
      <c r="AA946" s="71">
        <v>0</v>
      </c>
      <c r="AB946" s="71">
        <v>0</v>
      </c>
      <c r="AC946" s="73">
        <v>0</v>
      </c>
      <c r="AD946" s="73">
        <v>1</v>
      </c>
      <c r="AE946" s="1" t="s">
        <v>1475</v>
      </c>
      <c r="AF946" s="1" t="s">
        <v>1450</v>
      </c>
      <c r="AG946" s="1" t="s">
        <v>1451</v>
      </c>
    </row>
    <row r="947" spans="1:33">
      <c r="A947" s="70">
        <v>45169</v>
      </c>
      <c r="B947" s="70">
        <v>45169</v>
      </c>
      <c r="C947" s="71">
        <v>990100</v>
      </c>
      <c r="D947" s="1" t="s">
        <v>6219</v>
      </c>
      <c r="E947" s="71">
        <v>2575201</v>
      </c>
      <c r="F947" s="1">
        <v>655663102</v>
      </c>
      <c r="G947" s="1" t="s">
        <v>6220</v>
      </c>
      <c r="H947" s="72">
        <v>2641838</v>
      </c>
      <c r="I947" s="1" t="s">
        <v>6221</v>
      </c>
      <c r="J947" s="73">
        <v>0.9</v>
      </c>
      <c r="K947" s="73">
        <v>0.9</v>
      </c>
      <c r="L947" s="73">
        <v>0.9</v>
      </c>
      <c r="M947" s="1">
        <v>1</v>
      </c>
      <c r="N947" s="1" t="s">
        <v>1375</v>
      </c>
      <c r="O947" s="1" t="s">
        <v>1467</v>
      </c>
      <c r="P947" s="1">
        <v>20106020</v>
      </c>
      <c r="Q947" s="73">
        <v>57260973</v>
      </c>
      <c r="R947" s="74">
        <v>244.14</v>
      </c>
      <c r="S947" s="1" t="s">
        <v>1448</v>
      </c>
      <c r="T947" s="75">
        <v>1</v>
      </c>
      <c r="U947" s="76">
        <v>12581724553.398001</v>
      </c>
      <c r="V947" s="77">
        <v>12581724553.398001</v>
      </c>
      <c r="W947" s="77">
        <v>13979693948.219999</v>
      </c>
      <c r="X947" s="76">
        <v>2.2010102024799999E-2</v>
      </c>
      <c r="Y947" s="71">
        <v>0</v>
      </c>
      <c r="Z947" s="71">
        <v>1</v>
      </c>
      <c r="AA947" s="71">
        <v>0</v>
      </c>
      <c r="AB947" s="71">
        <v>0</v>
      </c>
      <c r="AC947" s="73">
        <v>0.35</v>
      </c>
      <c r="AD947" s="73">
        <v>0.65</v>
      </c>
      <c r="AE947" s="1" t="s">
        <v>1475</v>
      </c>
      <c r="AF947" s="1" t="s">
        <v>1450</v>
      </c>
      <c r="AG947" s="1" t="s">
        <v>1451</v>
      </c>
    </row>
    <row r="948" spans="1:33">
      <c r="A948" s="70">
        <v>45169</v>
      </c>
      <c r="B948" s="70">
        <v>45169</v>
      </c>
      <c r="C948" s="71">
        <v>990100</v>
      </c>
      <c r="D948" s="1" t="s">
        <v>6222</v>
      </c>
      <c r="E948" s="71">
        <v>2575601</v>
      </c>
      <c r="F948" s="1" t="s">
        <v>6223</v>
      </c>
      <c r="G948" s="1" t="s">
        <v>6224</v>
      </c>
      <c r="H948" s="72" t="s">
        <v>6225</v>
      </c>
      <c r="I948" s="1" t="s">
        <v>6226</v>
      </c>
      <c r="J948" s="73">
        <v>1</v>
      </c>
      <c r="K948" s="73">
        <v>1</v>
      </c>
      <c r="L948" s="73">
        <v>1</v>
      </c>
      <c r="M948" s="1">
        <v>1</v>
      </c>
      <c r="N948" s="1" t="s">
        <v>1375</v>
      </c>
      <c r="O948" s="1" t="s">
        <v>1455</v>
      </c>
      <c r="P948" s="1">
        <v>25504050</v>
      </c>
      <c r="Q948" s="73">
        <v>61567220</v>
      </c>
      <c r="R948" s="74">
        <v>939.7</v>
      </c>
      <c r="S948" s="1" t="s">
        <v>1448</v>
      </c>
      <c r="T948" s="75">
        <v>1</v>
      </c>
      <c r="U948" s="76">
        <v>57854716634</v>
      </c>
      <c r="V948" s="77">
        <v>57854716634</v>
      </c>
      <c r="W948" s="77">
        <v>57854716634</v>
      </c>
      <c r="X948" s="76">
        <v>0.1012093541173</v>
      </c>
      <c r="Y948" s="71">
        <v>1</v>
      </c>
      <c r="Z948" s="71">
        <v>0</v>
      </c>
      <c r="AA948" s="71">
        <v>0</v>
      </c>
      <c r="AB948" s="71">
        <v>0</v>
      </c>
      <c r="AC948" s="73">
        <v>0</v>
      </c>
      <c r="AD948" s="73">
        <v>1</v>
      </c>
      <c r="AE948" s="1" t="s">
        <v>1475</v>
      </c>
      <c r="AF948" s="1" t="s">
        <v>1450</v>
      </c>
      <c r="AG948" s="1" t="s">
        <v>1451</v>
      </c>
    </row>
    <row r="949" spans="1:33">
      <c r="A949" s="70">
        <v>45169</v>
      </c>
      <c r="B949" s="70">
        <v>45169</v>
      </c>
      <c r="C949" s="71">
        <v>990100</v>
      </c>
      <c r="D949" s="1" t="s">
        <v>6227</v>
      </c>
      <c r="E949" s="71">
        <v>2576101</v>
      </c>
      <c r="F949" s="1">
        <v>682189105</v>
      </c>
      <c r="G949" s="1" t="s">
        <v>6228</v>
      </c>
      <c r="H949" s="72">
        <v>2583576</v>
      </c>
      <c r="I949" s="1" t="s">
        <v>6229</v>
      </c>
      <c r="J949" s="73">
        <v>1</v>
      </c>
      <c r="K949" s="73">
        <v>1</v>
      </c>
      <c r="L949" s="73">
        <v>1</v>
      </c>
      <c r="M949" s="1">
        <v>1</v>
      </c>
      <c r="N949" s="1" t="s">
        <v>1375</v>
      </c>
      <c r="O949" s="1" t="s">
        <v>1474</v>
      </c>
      <c r="P949" s="1">
        <v>45301020</v>
      </c>
      <c r="Q949" s="73">
        <v>431573446</v>
      </c>
      <c r="R949" s="74">
        <v>98.46</v>
      </c>
      <c r="S949" s="1" t="s">
        <v>1448</v>
      </c>
      <c r="T949" s="75">
        <v>1</v>
      </c>
      <c r="U949" s="76">
        <v>42492721493.160004</v>
      </c>
      <c r="V949" s="77">
        <v>42492721493.160004</v>
      </c>
      <c r="W949" s="77">
        <v>42492721493.160004</v>
      </c>
      <c r="X949" s="76">
        <v>7.4335527805200002E-2</v>
      </c>
      <c r="Y949" s="71">
        <v>0</v>
      </c>
      <c r="Z949" s="71">
        <v>1</v>
      </c>
      <c r="AA949" s="71">
        <v>0</v>
      </c>
      <c r="AB949" s="71">
        <v>0</v>
      </c>
      <c r="AC949" s="73">
        <v>0</v>
      </c>
      <c r="AD949" s="73">
        <v>1</v>
      </c>
      <c r="AE949" s="1" t="s">
        <v>1475</v>
      </c>
      <c r="AF949" s="1" t="s">
        <v>1450</v>
      </c>
      <c r="AG949" s="1" t="s">
        <v>1451</v>
      </c>
    </row>
    <row r="950" spans="1:33">
      <c r="A950" s="70">
        <v>45169</v>
      </c>
      <c r="B950" s="70">
        <v>45169</v>
      </c>
      <c r="C950" s="71">
        <v>990100</v>
      </c>
      <c r="D950" s="1" t="s">
        <v>6230</v>
      </c>
      <c r="E950" s="71">
        <v>2577601</v>
      </c>
      <c r="F950" s="1">
        <v>723787107</v>
      </c>
      <c r="G950" s="1" t="s">
        <v>6231</v>
      </c>
      <c r="H950" s="72">
        <v>2690830</v>
      </c>
      <c r="I950" s="1" t="s">
        <v>6232</v>
      </c>
      <c r="J950" s="73">
        <v>1</v>
      </c>
      <c r="K950" s="73">
        <v>1</v>
      </c>
      <c r="L950" s="73">
        <v>1</v>
      </c>
      <c r="M950" s="1">
        <v>1</v>
      </c>
      <c r="N950" s="1" t="s">
        <v>1375</v>
      </c>
      <c r="O950" s="1" t="s">
        <v>1541</v>
      </c>
      <c r="P950" s="1">
        <v>10102020</v>
      </c>
      <c r="Q950" s="73">
        <v>233735537</v>
      </c>
      <c r="R950" s="74">
        <v>237.93</v>
      </c>
      <c r="S950" s="1" t="s">
        <v>1448</v>
      </c>
      <c r="T950" s="75">
        <v>1</v>
      </c>
      <c r="U950" s="76">
        <v>55612696318.410004</v>
      </c>
      <c r="V950" s="77">
        <v>55612696318.410004</v>
      </c>
      <c r="W950" s="77">
        <v>55612696318.410004</v>
      </c>
      <c r="X950" s="76">
        <v>9.7287229159200003E-2</v>
      </c>
      <c r="Y950" s="71">
        <v>1</v>
      </c>
      <c r="Z950" s="71">
        <v>0</v>
      </c>
      <c r="AA950" s="71">
        <v>0</v>
      </c>
      <c r="AB950" s="71">
        <v>0</v>
      </c>
      <c r="AC950" s="73">
        <v>1</v>
      </c>
      <c r="AD950" s="73">
        <v>0</v>
      </c>
      <c r="AE950" s="1" t="s">
        <v>1449</v>
      </c>
      <c r="AF950" s="1" t="s">
        <v>1450</v>
      </c>
      <c r="AG950" s="1" t="s">
        <v>1451</v>
      </c>
    </row>
    <row r="951" spans="1:33">
      <c r="A951" s="70">
        <v>45169</v>
      </c>
      <c r="B951" s="70">
        <v>45169</v>
      </c>
      <c r="C951" s="71">
        <v>990100</v>
      </c>
      <c r="D951" s="1" t="s">
        <v>6233</v>
      </c>
      <c r="E951" s="71">
        <v>2580301</v>
      </c>
      <c r="F951" s="1">
        <v>756109104</v>
      </c>
      <c r="G951" s="1" t="s">
        <v>6234</v>
      </c>
      <c r="H951" s="72">
        <v>2724193</v>
      </c>
      <c r="I951" s="1" t="s">
        <v>6235</v>
      </c>
      <c r="J951" s="73">
        <v>1</v>
      </c>
      <c r="K951" s="73">
        <v>1</v>
      </c>
      <c r="L951" s="73">
        <v>1</v>
      </c>
      <c r="M951" s="1">
        <v>1</v>
      </c>
      <c r="N951" s="1" t="s">
        <v>1375</v>
      </c>
      <c r="O951" s="1" t="s">
        <v>1564</v>
      </c>
      <c r="P951" s="1">
        <v>60107010</v>
      </c>
      <c r="Q951" s="73">
        <v>660538647</v>
      </c>
      <c r="R951" s="74">
        <v>56.04</v>
      </c>
      <c r="S951" s="1" t="s">
        <v>1448</v>
      </c>
      <c r="T951" s="75">
        <v>1</v>
      </c>
      <c r="U951" s="76">
        <v>37016585777.879997</v>
      </c>
      <c r="V951" s="77">
        <v>37016585777.879997</v>
      </c>
      <c r="W951" s="77">
        <v>37016585777.879997</v>
      </c>
      <c r="X951" s="76">
        <v>6.4755735680300006E-2</v>
      </c>
      <c r="Y951" s="71">
        <v>1</v>
      </c>
      <c r="Z951" s="71">
        <v>0</v>
      </c>
      <c r="AA951" s="71">
        <v>0</v>
      </c>
      <c r="AB951" s="71">
        <v>0</v>
      </c>
      <c r="AC951" s="73">
        <v>1</v>
      </c>
      <c r="AD951" s="73">
        <v>0</v>
      </c>
      <c r="AE951" s="1" t="s">
        <v>1449</v>
      </c>
      <c r="AF951" s="1" t="s">
        <v>1450</v>
      </c>
      <c r="AG951" s="1" t="s">
        <v>1451</v>
      </c>
    </row>
    <row r="952" spans="1:33">
      <c r="A952" s="70">
        <v>45169</v>
      </c>
      <c r="B952" s="70">
        <v>45169</v>
      </c>
      <c r="C952" s="71">
        <v>990100</v>
      </c>
      <c r="D952" s="1" t="s">
        <v>6236</v>
      </c>
      <c r="E952" s="71">
        <v>2580801</v>
      </c>
      <c r="F952" s="1">
        <v>759509102</v>
      </c>
      <c r="G952" s="1" t="s">
        <v>6237</v>
      </c>
      <c r="H952" s="72">
        <v>2729068</v>
      </c>
      <c r="I952" s="1" t="s">
        <v>6238</v>
      </c>
      <c r="J952" s="73">
        <v>1</v>
      </c>
      <c r="K952" s="73">
        <v>1</v>
      </c>
      <c r="L952" s="73">
        <v>1</v>
      </c>
      <c r="M952" s="1">
        <v>1</v>
      </c>
      <c r="N952" s="1" t="s">
        <v>1375</v>
      </c>
      <c r="O952" s="1" t="s">
        <v>1462</v>
      </c>
      <c r="P952" s="1">
        <v>15104050</v>
      </c>
      <c r="Q952" s="73">
        <v>58839910</v>
      </c>
      <c r="R952" s="74">
        <v>284.95999999999998</v>
      </c>
      <c r="S952" s="1" t="s">
        <v>1448</v>
      </c>
      <c r="T952" s="75">
        <v>1</v>
      </c>
      <c r="U952" s="76">
        <v>16767020753.6</v>
      </c>
      <c r="V952" s="77">
        <v>16767020753.6</v>
      </c>
      <c r="W952" s="77">
        <v>16767020753.6</v>
      </c>
      <c r="X952" s="76">
        <v>2.9331737145600001E-2</v>
      </c>
      <c r="Y952" s="71">
        <v>0</v>
      </c>
      <c r="Z952" s="71">
        <v>1</v>
      </c>
      <c r="AA952" s="71">
        <v>0</v>
      </c>
      <c r="AB952" s="71">
        <v>0</v>
      </c>
      <c r="AC952" s="73">
        <v>1</v>
      </c>
      <c r="AD952" s="73">
        <v>0</v>
      </c>
      <c r="AE952" s="1" t="s">
        <v>1449</v>
      </c>
      <c r="AF952" s="1" t="s">
        <v>1450</v>
      </c>
      <c r="AG952" s="1" t="s">
        <v>1451</v>
      </c>
    </row>
    <row r="953" spans="1:33">
      <c r="A953" s="70">
        <v>45169</v>
      </c>
      <c r="B953" s="70">
        <v>45169</v>
      </c>
      <c r="C953" s="71">
        <v>990100</v>
      </c>
      <c r="D953" s="1" t="s">
        <v>6239</v>
      </c>
      <c r="E953" s="71">
        <v>2581001</v>
      </c>
      <c r="F953" s="1">
        <v>760759100</v>
      </c>
      <c r="G953" s="1" t="s">
        <v>6240</v>
      </c>
      <c r="H953" s="72">
        <v>2262530</v>
      </c>
      <c r="I953" s="1" t="s">
        <v>6241</v>
      </c>
      <c r="J953" s="73">
        <v>0.7</v>
      </c>
      <c r="K953" s="73">
        <v>0.7</v>
      </c>
      <c r="L953" s="73">
        <v>0.7</v>
      </c>
      <c r="M953" s="1">
        <v>1</v>
      </c>
      <c r="N953" s="1" t="s">
        <v>1375</v>
      </c>
      <c r="O953" s="1" t="s">
        <v>1467</v>
      </c>
      <c r="P953" s="1">
        <v>20201050</v>
      </c>
      <c r="Q953" s="73">
        <v>316243575</v>
      </c>
      <c r="R953" s="74">
        <v>144.13</v>
      </c>
      <c r="S953" s="1" t="s">
        <v>1448</v>
      </c>
      <c r="T953" s="75">
        <v>1</v>
      </c>
      <c r="U953" s="76">
        <v>31906130525.325001</v>
      </c>
      <c r="V953" s="77">
        <v>31906130525.325001</v>
      </c>
      <c r="W953" s="77">
        <v>45580186464.75</v>
      </c>
      <c r="X953" s="76">
        <v>5.5815654292799999E-2</v>
      </c>
      <c r="Y953" s="71">
        <v>1</v>
      </c>
      <c r="Z953" s="71">
        <v>0</v>
      </c>
      <c r="AA953" s="71">
        <v>0</v>
      </c>
      <c r="AB953" s="71">
        <v>0</v>
      </c>
      <c r="AC953" s="73">
        <v>0.5</v>
      </c>
      <c r="AD953" s="73">
        <v>0.5</v>
      </c>
      <c r="AE953" s="1" t="s">
        <v>1449</v>
      </c>
      <c r="AF953" s="1" t="s">
        <v>1450</v>
      </c>
      <c r="AG953" s="1" t="s">
        <v>1451</v>
      </c>
    </row>
    <row r="954" spans="1:33">
      <c r="A954" s="70">
        <v>45169</v>
      </c>
      <c r="B954" s="70">
        <v>45169</v>
      </c>
      <c r="C954" s="71">
        <v>990100</v>
      </c>
      <c r="D954" s="1" t="s">
        <v>6242</v>
      </c>
      <c r="E954" s="71">
        <v>2581301</v>
      </c>
      <c r="F954" s="1">
        <v>775711104</v>
      </c>
      <c r="G954" s="1" t="s">
        <v>6243</v>
      </c>
      <c r="H954" s="72">
        <v>2747305</v>
      </c>
      <c r="I954" s="1" t="s">
        <v>6244</v>
      </c>
      <c r="J954" s="73">
        <v>0.5</v>
      </c>
      <c r="K954" s="73">
        <v>0.5</v>
      </c>
      <c r="L954" s="73">
        <v>0.5</v>
      </c>
      <c r="M954" s="1">
        <v>1</v>
      </c>
      <c r="N954" s="1" t="s">
        <v>1375</v>
      </c>
      <c r="O954" s="1" t="s">
        <v>1467</v>
      </c>
      <c r="P954" s="1">
        <v>20201050</v>
      </c>
      <c r="Q954" s="73">
        <v>492744242</v>
      </c>
      <c r="R954" s="74">
        <v>39.57</v>
      </c>
      <c r="S954" s="1" t="s">
        <v>1448</v>
      </c>
      <c r="T954" s="75">
        <v>1</v>
      </c>
      <c r="U954" s="76">
        <v>9748944827.9699993</v>
      </c>
      <c r="V954" s="77">
        <v>9748944827.9699993</v>
      </c>
      <c r="W954" s="77">
        <v>19497889655.939999</v>
      </c>
      <c r="X954" s="76">
        <v>1.7054519782799999E-2</v>
      </c>
      <c r="Y954" s="71">
        <v>0</v>
      </c>
      <c r="Z954" s="71">
        <v>1</v>
      </c>
      <c r="AA954" s="71">
        <v>0</v>
      </c>
      <c r="AB954" s="71">
        <v>0</v>
      </c>
      <c r="AC954" s="73">
        <v>0</v>
      </c>
      <c r="AD954" s="73">
        <v>1</v>
      </c>
      <c r="AE954" s="1" t="s">
        <v>1449</v>
      </c>
      <c r="AF954" s="1" t="s">
        <v>1450</v>
      </c>
      <c r="AG954" s="1" t="s">
        <v>1451</v>
      </c>
    </row>
    <row r="955" spans="1:33">
      <c r="A955" s="70">
        <v>45169</v>
      </c>
      <c r="B955" s="70">
        <v>45169</v>
      </c>
      <c r="C955" s="71">
        <v>990100</v>
      </c>
      <c r="D955" s="1" t="s">
        <v>6245</v>
      </c>
      <c r="E955" s="71">
        <v>2583201</v>
      </c>
      <c r="F955" s="1" t="s">
        <v>6246</v>
      </c>
      <c r="G955" s="1" t="s">
        <v>6247</v>
      </c>
      <c r="H955" s="72">
        <v>2781585</v>
      </c>
      <c r="I955" s="1" t="s">
        <v>6248</v>
      </c>
      <c r="J955" s="73">
        <v>1</v>
      </c>
      <c r="K955" s="73">
        <v>1</v>
      </c>
      <c r="L955" s="73">
        <v>1</v>
      </c>
      <c r="M955" s="1">
        <v>1</v>
      </c>
      <c r="N955" s="1" t="s">
        <v>1375</v>
      </c>
      <c r="O955" s="1" t="s">
        <v>1455</v>
      </c>
      <c r="P955" s="1">
        <v>25501010</v>
      </c>
      <c r="Q955" s="73">
        <v>39073818</v>
      </c>
      <c r="R955" s="74">
        <v>365.6</v>
      </c>
      <c r="S955" s="1" t="s">
        <v>1448</v>
      </c>
      <c r="T955" s="75">
        <v>1</v>
      </c>
      <c r="U955" s="76">
        <v>14285387860.799999</v>
      </c>
      <c r="V955" s="77">
        <v>14285387860.799999</v>
      </c>
      <c r="W955" s="77">
        <v>14285387860.799999</v>
      </c>
      <c r="X955" s="76">
        <v>2.49904409325E-2</v>
      </c>
      <c r="Y955" s="71">
        <v>0</v>
      </c>
      <c r="Z955" s="71">
        <v>1</v>
      </c>
      <c r="AA955" s="71">
        <v>0</v>
      </c>
      <c r="AB955" s="71">
        <v>0</v>
      </c>
      <c r="AC955" s="73">
        <v>0</v>
      </c>
      <c r="AD955" s="73">
        <v>1</v>
      </c>
      <c r="AE955" s="1" t="s">
        <v>1475</v>
      </c>
      <c r="AF955" s="1" t="s">
        <v>1450</v>
      </c>
      <c r="AG955" s="1" t="s">
        <v>1451</v>
      </c>
    </row>
    <row r="956" spans="1:33">
      <c r="A956" s="70">
        <v>45169</v>
      </c>
      <c r="B956" s="70">
        <v>45169</v>
      </c>
      <c r="C956" s="71">
        <v>990100</v>
      </c>
      <c r="D956" s="1" t="s">
        <v>6249</v>
      </c>
      <c r="E956" s="71">
        <v>2585201</v>
      </c>
      <c r="F956" s="1">
        <v>858119100</v>
      </c>
      <c r="G956" s="1" t="s">
        <v>6250</v>
      </c>
      <c r="H956" s="72">
        <v>2849472</v>
      </c>
      <c r="I956" s="1" t="s">
        <v>6251</v>
      </c>
      <c r="J956" s="73">
        <v>0.95</v>
      </c>
      <c r="K956" s="73">
        <v>0.95</v>
      </c>
      <c r="L956" s="73">
        <v>0.95</v>
      </c>
      <c r="M956" s="1">
        <v>1</v>
      </c>
      <c r="N956" s="1" t="s">
        <v>1375</v>
      </c>
      <c r="O956" s="1" t="s">
        <v>1462</v>
      </c>
      <c r="P956" s="1">
        <v>15104050</v>
      </c>
      <c r="Q956" s="73">
        <v>171577705</v>
      </c>
      <c r="R956" s="74">
        <v>106.59</v>
      </c>
      <c r="S956" s="1" t="s">
        <v>1448</v>
      </c>
      <c r="T956" s="75">
        <v>1</v>
      </c>
      <c r="U956" s="76">
        <v>17374044197.1525</v>
      </c>
      <c r="V956" s="77">
        <v>17374044197.1525</v>
      </c>
      <c r="W956" s="77">
        <v>18288467575.950001</v>
      </c>
      <c r="X956" s="76">
        <v>3.0393646255699999E-2</v>
      </c>
      <c r="Y956" s="71">
        <v>0</v>
      </c>
      <c r="Z956" s="71">
        <v>1</v>
      </c>
      <c r="AA956" s="71">
        <v>0</v>
      </c>
      <c r="AB956" s="71">
        <v>0</v>
      </c>
      <c r="AC956" s="73">
        <v>0.5</v>
      </c>
      <c r="AD956" s="73">
        <v>0.5</v>
      </c>
      <c r="AE956" s="1" t="s">
        <v>1475</v>
      </c>
      <c r="AF956" s="1" t="s">
        <v>1450</v>
      </c>
      <c r="AG956" s="1" t="s">
        <v>1451</v>
      </c>
    </row>
    <row r="957" spans="1:33">
      <c r="A957" s="70">
        <v>45169</v>
      </c>
      <c r="B957" s="70">
        <v>45169</v>
      </c>
      <c r="C957" s="71">
        <v>990100</v>
      </c>
      <c r="D957" s="1" t="s">
        <v>6252</v>
      </c>
      <c r="E957" s="71">
        <v>2586101</v>
      </c>
      <c r="F957" s="1">
        <v>668771108</v>
      </c>
      <c r="G957" s="1" t="s">
        <v>6253</v>
      </c>
      <c r="H957" s="72" t="s">
        <v>6254</v>
      </c>
      <c r="I957" s="1" t="s">
        <v>6255</v>
      </c>
      <c r="J957" s="73">
        <v>0.9</v>
      </c>
      <c r="K957" s="73">
        <v>0.9</v>
      </c>
      <c r="L957" s="73">
        <v>0.9</v>
      </c>
      <c r="M957" s="1">
        <v>1</v>
      </c>
      <c r="N957" s="1" t="s">
        <v>1375</v>
      </c>
      <c r="O957" s="1" t="s">
        <v>1474</v>
      </c>
      <c r="P957" s="1">
        <v>45103020</v>
      </c>
      <c r="Q957" s="73">
        <v>639129470</v>
      </c>
      <c r="R957" s="74">
        <v>20.25</v>
      </c>
      <c r="S957" s="1" t="s">
        <v>1448</v>
      </c>
      <c r="T957" s="75">
        <v>1</v>
      </c>
      <c r="U957" s="76">
        <v>11648134590.75</v>
      </c>
      <c r="V957" s="77">
        <v>11648134590.75</v>
      </c>
      <c r="W957" s="77">
        <v>12942371767.5</v>
      </c>
      <c r="X957" s="76">
        <v>2.0376906969600001E-2</v>
      </c>
      <c r="Y957" s="71">
        <v>0</v>
      </c>
      <c r="Z957" s="71">
        <v>1</v>
      </c>
      <c r="AA957" s="71">
        <v>0</v>
      </c>
      <c r="AB957" s="71">
        <v>0</v>
      </c>
      <c r="AC957" s="73">
        <v>1</v>
      </c>
      <c r="AD957" s="73">
        <v>0</v>
      </c>
      <c r="AE957" s="1" t="s">
        <v>1475</v>
      </c>
      <c r="AF957" s="1" t="s">
        <v>1450</v>
      </c>
      <c r="AG957" s="1" t="s">
        <v>1451</v>
      </c>
    </row>
    <row r="958" spans="1:33">
      <c r="A958" s="70">
        <v>45169</v>
      </c>
      <c r="B958" s="70">
        <v>45169</v>
      </c>
      <c r="C958" s="71">
        <v>990100</v>
      </c>
      <c r="D958" s="1" t="s">
        <v>6256</v>
      </c>
      <c r="E958" s="71">
        <v>2586901</v>
      </c>
      <c r="F958" s="1">
        <v>879360105</v>
      </c>
      <c r="G958" s="1" t="s">
        <v>6257</v>
      </c>
      <c r="H958" s="72">
        <v>2503477</v>
      </c>
      <c r="I958" s="1" t="s">
        <v>6258</v>
      </c>
      <c r="J958" s="73">
        <v>1</v>
      </c>
      <c r="K958" s="73">
        <v>1</v>
      </c>
      <c r="L958" s="73">
        <v>1</v>
      </c>
      <c r="M958" s="1">
        <v>1</v>
      </c>
      <c r="N958" s="1" t="s">
        <v>1375</v>
      </c>
      <c r="O958" s="1" t="s">
        <v>1474</v>
      </c>
      <c r="P958" s="1">
        <v>45203010</v>
      </c>
      <c r="Q958" s="73">
        <v>47002838</v>
      </c>
      <c r="R958" s="74">
        <v>418.3</v>
      </c>
      <c r="S958" s="1" t="s">
        <v>1448</v>
      </c>
      <c r="T958" s="75">
        <v>1</v>
      </c>
      <c r="U958" s="76">
        <v>19661287135.400002</v>
      </c>
      <c r="V958" s="77">
        <v>19661287135.400002</v>
      </c>
      <c r="W958" s="77">
        <v>19661287135.400002</v>
      </c>
      <c r="X958" s="76">
        <v>3.4394882351200001E-2</v>
      </c>
      <c r="Y958" s="71">
        <v>0</v>
      </c>
      <c r="Z958" s="71">
        <v>1</v>
      </c>
      <c r="AA958" s="71">
        <v>0</v>
      </c>
      <c r="AB958" s="71">
        <v>0</v>
      </c>
      <c r="AC958" s="73">
        <v>0.65</v>
      </c>
      <c r="AD958" s="73">
        <v>0.35</v>
      </c>
      <c r="AE958" s="1" t="s">
        <v>1449</v>
      </c>
      <c r="AF958" s="1" t="s">
        <v>1450</v>
      </c>
      <c r="AG958" s="1" t="s">
        <v>1451</v>
      </c>
    </row>
    <row r="959" spans="1:33">
      <c r="A959" s="70">
        <v>45169</v>
      </c>
      <c r="B959" s="70">
        <v>45169</v>
      </c>
      <c r="C959" s="71">
        <v>990100</v>
      </c>
      <c r="D959" s="1" t="s">
        <v>6259</v>
      </c>
      <c r="E959" s="71">
        <v>2587001</v>
      </c>
      <c r="F959" s="1">
        <v>879369106</v>
      </c>
      <c r="G959" s="1" t="s">
        <v>6260</v>
      </c>
      <c r="H959" s="72">
        <v>2881407</v>
      </c>
      <c r="I959" s="1" t="s">
        <v>6261</v>
      </c>
      <c r="J959" s="73">
        <v>1</v>
      </c>
      <c r="K959" s="73">
        <v>1</v>
      </c>
      <c r="L959" s="73">
        <v>1</v>
      </c>
      <c r="M959" s="1">
        <v>1</v>
      </c>
      <c r="N959" s="1" t="s">
        <v>1375</v>
      </c>
      <c r="O959" s="1" t="s">
        <v>1447</v>
      </c>
      <c r="P959" s="1">
        <v>35101010</v>
      </c>
      <c r="Q959" s="73">
        <v>46965758</v>
      </c>
      <c r="R959" s="74">
        <v>212.74</v>
      </c>
      <c r="S959" s="1" t="s">
        <v>1448</v>
      </c>
      <c r="T959" s="75">
        <v>1</v>
      </c>
      <c r="U959" s="76">
        <v>9991495356.9200001</v>
      </c>
      <c r="V959" s="77">
        <v>9991495356.9200001</v>
      </c>
      <c r="W959" s="77">
        <v>9991495356.9200001</v>
      </c>
      <c r="X959" s="76">
        <v>1.7478830604899999E-2</v>
      </c>
      <c r="Y959" s="71">
        <v>0</v>
      </c>
      <c r="Z959" s="71">
        <v>1</v>
      </c>
      <c r="AA959" s="71">
        <v>0</v>
      </c>
      <c r="AB959" s="71">
        <v>0</v>
      </c>
      <c r="AC959" s="73">
        <v>1</v>
      </c>
      <c r="AD959" s="73">
        <v>0</v>
      </c>
      <c r="AE959" s="1" t="s">
        <v>1449</v>
      </c>
      <c r="AF959" s="1" t="s">
        <v>1450</v>
      </c>
      <c r="AG959" s="1" t="s">
        <v>1451</v>
      </c>
    </row>
    <row r="960" spans="1:33">
      <c r="A960" s="70">
        <v>45169</v>
      </c>
      <c r="B960" s="70">
        <v>45169</v>
      </c>
      <c r="C960" s="71">
        <v>990100</v>
      </c>
      <c r="D960" s="1" t="s">
        <v>6262</v>
      </c>
      <c r="E960" s="71">
        <v>2588201</v>
      </c>
      <c r="F960" s="1">
        <v>892356106</v>
      </c>
      <c r="G960" s="1" t="s">
        <v>6263</v>
      </c>
      <c r="H960" s="72">
        <v>2900335</v>
      </c>
      <c r="I960" s="1" t="s">
        <v>6264</v>
      </c>
      <c r="J960" s="73">
        <v>1</v>
      </c>
      <c r="K960" s="73">
        <v>1</v>
      </c>
      <c r="L960" s="73">
        <v>1</v>
      </c>
      <c r="M960" s="1">
        <v>1</v>
      </c>
      <c r="N960" s="1" t="s">
        <v>1375</v>
      </c>
      <c r="O960" s="1" t="s">
        <v>1455</v>
      </c>
      <c r="P960" s="1">
        <v>25504040</v>
      </c>
      <c r="Q960" s="73">
        <v>109895329</v>
      </c>
      <c r="R960" s="74">
        <v>218.5</v>
      </c>
      <c r="S960" s="1" t="s">
        <v>1448</v>
      </c>
      <c r="T960" s="75">
        <v>1</v>
      </c>
      <c r="U960" s="76">
        <v>24012129386.5</v>
      </c>
      <c r="V960" s="77">
        <v>24012129386.5</v>
      </c>
      <c r="W960" s="77">
        <v>24012129386.5</v>
      </c>
      <c r="X960" s="76">
        <v>4.20061189058E-2</v>
      </c>
      <c r="Y960" s="71">
        <v>0</v>
      </c>
      <c r="Z960" s="71">
        <v>1</v>
      </c>
      <c r="AA960" s="71">
        <v>0</v>
      </c>
      <c r="AB960" s="71">
        <v>0</v>
      </c>
      <c r="AC960" s="73">
        <v>0</v>
      </c>
      <c r="AD960" s="73">
        <v>1</v>
      </c>
      <c r="AE960" s="1" t="s">
        <v>1475</v>
      </c>
      <c r="AF960" s="1" t="s">
        <v>1450</v>
      </c>
      <c r="AG960" s="1" t="s">
        <v>1451</v>
      </c>
    </row>
    <row r="961" spans="1:33">
      <c r="A961" s="70">
        <v>45169</v>
      </c>
      <c r="B961" s="70">
        <v>45169</v>
      </c>
      <c r="C961" s="71">
        <v>990100</v>
      </c>
      <c r="D961" s="1" t="s">
        <v>6265</v>
      </c>
      <c r="E961" s="71">
        <v>2589801</v>
      </c>
      <c r="F961" s="1">
        <v>911363109</v>
      </c>
      <c r="G961" s="1" t="s">
        <v>6266</v>
      </c>
      <c r="H961" s="72">
        <v>2134781</v>
      </c>
      <c r="I961" s="1" t="s">
        <v>6267</v>
      </c>
      <c r="J961" s="73">
        <v>1</v>
      </c>
      <c r="K961" s="73">
        <v>1</v>
      </c>
      <c r="L961" s="73">
        <v>1</v>
      </c>
      <c r="M961" s="1">
        <v>1</v>
      </c>
      <c r="N961" s="1" t="s">
        <v>1375</v>
      </c>
      <c r="O961" s="1" t="s">
        <v>1467</v>
      </c>
      <c r="P961" s="1">
        <v>20107010</v>
      </c>
      <c r="Q961" s="73">
        <v>69385039</v>
      </c>
      <c r="R961" s="74">
        <v>476.54</v>
      </c>
      <c r="S961" s="1" t="s">
        <v>1448</v>
      </c>
      <c r="T961" s="75">
        <v>1</v>
      </c>
      <c r="U961" s="76">
        <v>33064746485.060001</v>
      </c>
      <c r="V961" s="77">
        <v>33064746485.060001</v>
      </c>
      <c r="W961" s="77">
        <v>33064746485.060001</v>
      </c>
      <c r="X961" s="76">
        <v>5.7842503265199997E-2</v>
      </c>
      <c r="Y961" s="71">
        <v>0</v>
      </c>
      <c r="Z961" s="71">
        <v>1</v>
      </c>
      <c r="AA961" s="71">
        <v>0</v>
      </c>
      <c r="AB961" s="71">
        <v>0</v>
      </c>
      <c r="AC961" s="73">
        <v>0.65</v>
      </c>
      <c r="AD961" s="73">
        <v>0.35</v>
      </c>
      <c r="AE961" s="1" t="s">
        <v>1449</v>
      </c>
      <c r="AF961" s="1" t="s">
        <v>1450</v>
      </c>
      <c r="AG961" s="1" t="s">
        <v>1451</v>
      </c>
    </row>
    <row r="962" spans="1:33">
      <c r="A962" s="70">
        <v>45169</v>
      </c>
      <c r="B962" s="70">
        <v>45169</v>
      </c>
      <c r="C962" s="71">
        <v>990100</v>
      </c>
      <c r="D962" s="1" t="s">
        <v>6268</v>
      </c>
      <c r="E962" s="71">
        <v>2591101</v>
      </c>
      <c r="F962" s="1" t="s">
        <v>6269</v>
      </c>
      <c r="G962" s="1" t="s">
        <v>6270</v>
      </c>
      <c r="H962" s="72">
        <v>2954194</v>
      </c>
      <c r="I962" s="1" t="s">
        <v>6271</v>
      </c>
      <c r="J962" s="73">
        <v>1</v>
      </c>
      <c r="K962" s="73">
        <v>1</v>
      </c>
      <c r="L962" s="73">
        <v>1</v>
      </c>
      <c r="M962" s="1">
        <v>1</v>
      </c>
      <c r="N962" s="1" t="s">
        <v>1375</v>
      </c>
      <c r="O962" s="1" t="s">
        <v>1455</v>
      </c>
      <c r="P962" s="1">
        <v>25301030</v>
      </c>
      <c r="Q962" s="73">
        <v>40330446</v>
      </c>
      <c r="R962" s="74">
        <v>226.32</v>
      </c>
      <c r="S962" s="1" t="s">
        <v>1448</v>
      </c>
      <c r="T962" s="75">
        <v>1</v>
      </c>
      <c r="U962" s="76">
        <v>9127586538.7199993</v>
      </c>
      <c r="V962" s="77">
        <v>9127586538.7199993</v>
      </c>
      <c r="W962" s="77">
        <v>9127586538.7199993</v>
      </c>
      <c r="X962" s="76">
        <v>1.59675337117E-2</v>
      </c>
      <c r="Y962" s="71">
        <v>0</v>
      </c>
      <c r="Z962" s="71">
        <v>1</v>
      </c>
      <c r="AA962" s="71">
        <v>0</v>
      </c>
      <c r="AB962" s="71">
        <v>0</v>
      </c>
      <c r="AC962" s="73">
        <v>1</v>
      </c>
      <c r="AD962" s="73">
        <v>0</v>
      </c>
      <c r="AE962" s="1" t="s">
        <v>1449</v>
      </c>
      <c r="AF962" s="1" t="s">
        <v>1450</v>
      </c>
      <c r="AG962" s="1" t="s">
        <v>1451</v>
      </c>
    </row>
    <row r="963" spans="1:33">
      <c r="A963" s="70">
        <v>45169</v>
      </c>
      <c r="B963" s="70">
        <v>45169</v>
      </c>
      <c r="C963" s="71">
        <v>990100</v>
      </c>
      <c r="D963" s="1" t="s">
        <v>6272</v>
      </c>
      <c r="E963" s="71">
        <v>2591301</v>
      </c>
      <c r="F963" s="1" t="s">
        <v>6273</v>
      </c>
      <c r="G963" s="1" t="s">
        <v>6274</v>
      </c>
      <c r="H963" s="72">
        <v>2041364</v>
      </c>
      <c r="I963" s="1" t="s">
        <v>6275</v>
      </c>
      <c r="J963" s="73">
        <v>1</v>
      </c>
      <c r="K963" s="73">
        <v>1</v>
      </c>
      <c r="L963" s="73">
        <v>1</v>
      </c>
      <c r="M963" s="1">
        <v>1</v>
      </c>
      <c r="N963" s="1" t="s">
        <v>1375</v>
      </c>
      <c r="O963" s="1" t="s">
        <v>1541</v>
      </c>
      <c r="P963" s="1">
        <v>10102030</v>
      </c>
      <c r="Q963" s="73">
        <v>367840146</v>
      </c>
      <c r="R963" s="74">
        <v>129.9</v>
      </c>
      <c r="S963" s="1" t="s">
        <v>1448</v>
      </c>
      <c r="T963" s="75">
        <v>1</v>
      </c>
      <c r="U963" s="76">
        <v>47782434965.400002</v>
      </c>
      <c r="V963" s="77">
        <v>47782434965.400002</v>
      </c>
      <c r="W963" s="77">
        <v>47782434965.400002</v>
      </c>
      <c r="X963" s="76">
        <v>8.3589198294700004E-2</v>
      </c>
      <c r="Y963" s="71">
        <v>1</v>
      </c>
      <c r="Z963" s="71">
        <v>0</v>
      </c>
      <c r="AA963" s="71">
        <v>0</v>
      </c>
      <c r="AB963" s="71">
        <v>0</v>
      </c>
      <c r="AC963" s="73">
        <v>1</v>
      </c>
      <c r="AD963" s="73">
        <v>0</v>
      </c>
      <c r="AE963" s="1" t="s">
        <v>1449</v>
      </c>
      <c r="AF963" s="1" t="s">
        <v>1450</v>
      </c>
      <c r="AG963" s="1" t="s">
        <v>1451</v>
      </c>
    </row>
    <row r="964" spans="1:33">
      <c r="A964" s="70">
        <v>45169</v>
      </c>
      <c r="B964" s="70">
        <v>45169</v>
      </c>
      <c r="C964" s="71">
        <v>990100</v>
      </c>
      <c r="D964" s="1" t="s">
        <v>6276</v>
      </c>
      <c r="E964" s="71">
        <v>2592201</v>
      </c>
      <c r="F964" s="1">
        <v>942622200</v>
      </c>
      <c r="G964" s="1" t="s">
        <v>6277</v>
      </c>
      <c r="H964" s="72">
        <v>2943039</v>
      </c>
      <c r="I964" s="1" t="s">
        <v>6278</v>
      </c>
      <c r="J964" s="73">
        <v>1</v>
      </c>
      <c r="K964" s="73">
        <v>1</v>
      </c>
      <c r="L964" s="73">
        <v>1</v>
      </c>
      <c r="M964" s="1">
        <v>1</v>
      </c>
      <c r="N964" s="1" t="s">
        <v>1375</v>
      </c>
      <c r="O964" s="1" t="s">
        <v>1467</v>
      </c>
      <c r="P964" s="1">
        <v>20107010</v>
      </c>
      <c r="Q964" s="73">
        <v>33288922</v>
      </c>
      <c r="R964" s="74">
        <v>364.55</v>
      </c>
      <c r="S964" s="1" t="s">
        <v>1448</v>
      </c>
      <c r="T964" s="75">
        <v>1</v>
      </c>
      <c r="U964" s="76">
        <v>12135476515.1</v>
      </c>
      <c r="V964" s="77">
        <v>12135476515.1</v>
      </c>
      <c r="W964" s="77">
        <v>14169149369.950001</v>
      </c>
      <c r="X964" s="76">
        <v>2.1229448720099998E-2</v>
      </c>
      <c r="Y964" s="71">
        <v>0</v>
      </c>
      <c r="Z964" s="71">
        <v>1</v>
      </c>
      <c r="AA964" s="71">
        <v>0</v>
      </c>
      <c r="AB964" s="71">
        <v>0</v>
      </c>
      <c r="AC964" s="73">
        <v>1</v>
      </c>
      <c r="AD964" s="73">
        <v>0</v>
      </c>
      <c r="AE964" s="1" t="s">
        <v>1449</v>
      </c>
      <c r="AF964" s="1" t="s">
        <v>1450</v>
      </c>
      <c r="AG964" s="1" t="s">
        <v>1451</v>
      </c>
    </row>
    <row r="965" spans="1:33">
      <c r="A965" s="70">
        <v>45169</v>
      </c>
      <c r="B965" s="70">
        <v>45169</v>
      </c>
      <c r="C965" s="71">
        <v>990100</v>
      </c>
      <c r="D965" s="1" t="s">
        <v>6279</v>
      </c>
      <c r="E965" s="71">
        <v>2595101</v>
      </c>
      <c r="F965" s="1">
        <v>53332102</v>
      </c>
      <c r="G965" s="1" t="s">
        <v>6280</v>
      </c>
      <c r="H965" s="72">
        <v>2065955</v>
      </c>
      <c r="I965" s="1" t="s">
        <v>6281</v>
      </c>
      <c r="J965" s="73">
        <v>1</v>
      </c>
      <c r="K965" s="73">
        <v>1</v>
      </c>
      <c r="L965" s="73">
        <v>1</v>
      </c>
      <c r="M965" s="1">
        <v>1</v>
      </c>
      <c r="N965" s="1" t="s">
        <v>1375</v>
      </c>
      <c r="O965" s="1" t="s">
        <v>1455</v>
      </c>
      <c r="P965" s="1">
        <v>25504050</v>
      </c>
      <c r="Q965" s="73">
        <v>18397705</v>
      </c>
      <c r="R965" s="74">
        <v>2531.33</v>
      </c>
      <c r="S965" s="1" t="s">
        <v>1448</v>
      </c>
      <c r="T965" s="75">
        <v>1</v>
      </c>
      <c r="U965" s="76">
        <v>46570662597.650002</v>
      </c>
      <c r="V965" s="77">
        <v>46570662597.650002</v>
      </c>
      <c r="W965" s="77">
        <v>46570662597.650002</v>
      </c>
      <c r="X965" s="76">
        <v>8.1469359052300003E-2</v>
      </c>
      <c r="Y965" s="71">
        <v>1</v>
      </c>
      <c r="Z965" s="71">
        <v>0</v>
      </c>
      <c r="AA965" s="71">
        <v>0</v>
      </c>
      <c r="AB965" s="71">
        <v>0</v>
      </c>
      <c r="AC965" s="73">
        <v>0</v>
      </c>
      <c r="AD965" s="73">
        <v>1</v>
      </c>
      <c r="AE965" s="1" t="s">
        <v>1449</v>
      </c>
      <c r="AF965" s="1" t="s">
        <v>1450</v>
      </c>
      <c r="AG965" s="1" t="s">
        <v>1451</v>
      </c>
    </row>
    <row r="966" spans="1:33">
      <c r="A966" s="70">
        <v>45169</v>
      </c>
      <c r="B966" s="70">
        <v>45169</v>
      </c>
      <c r="C966" s="71">
        <v>990100</v>
      </c>
      <c r="D966" s="1" t="s">
        <v>6282</v>
      </c>
      <c r="E966" s="71">
        <v>2596201</v>
      </c>
      <c r="F966" s="1">
        <v>133131102</v>
      </c>
      <c r="G966" s="1" t="s">
        <v>6283</v>
      </c>
      <c r="H966" s="72">
        <v>2166320</v>
      </c>
      <c r="I966" s="1" t="s">
        <v>6284</v>
      </c>
      <c r="J966" s="73">
        <v>1</v>
      </c>
      <c r="K966" s="73">
        <v>1</v>
      </c>
      <c r="L966" s="73">
        <v>1</v>
      </c>
      <c r="M966" s="1">
        <v>1</v>
      </c>
      <c r="N966" s="1" t="s">
        <v>1375</v>
      </c>
      <c r="O966" s="1" t="s">
        <v>1564</v>
      </c>
      <c r="P966" s="1">
        <v>60106010</v>
      </c>
      <c r="Q966" s="73">
        <v>106700488</v>
      </c>
      <c r="R966" s="74">
        <v>107.62</v>
      </c>
      <c r="S966" s="1" t="s">
        <v>1448</v>
      </c>
      <c r="T966" s="75">
        <v>1</v>
      </c>
      <c r="U966" s="76">
        <v>11483106518.559999</v>
      </c>
      <c r="V966" s="77">
        <v>11483106518.559999</v>
      </c>
      <c r="W966" s="77">
        <v>11483106518.559999</v>
      </c>
      <c r="X966" s="76">
        <v>2.0088211672600002E-2</v>
      </c>
      <c r="Y966" s="71">
        <v>0</v>
      </c>
      <c r="Z966" s="71">
        <v>1</v>
      </c>
      <c r="AA966" s="71">
        <v>0</v>
      </c>
      <c r="AB966" s="71">
        <v>0</v>
      </c>
      <c r="AC966" s="73">
        <v>1</v>
      </c>
      <c r="AD966" s="73">
        <v>0</v>
      </c>
      <c r="AE966" s="1" t="s">
        <v>1449</v>
      </c>
      <c r="AF966" s="1" t="s">
        <v>1450</v>
      </c>
      <c r="AG966" s="1" t="s">
        <v>1451</v>
      </c>
    </row>
    <row r="967" spans="1:33">
      <c r="A967" s="70">
        <v>45169</v>
      </c>
      <c r="B967" s="70">
        <v>45169</v>
      </c>
      <c r="C967" s="71">
        <v>990100</v>
      </c>
      <c r="D967" s="1" t="s">
        <v>6285</v>
      </c>
      <c r="E967" s="71">
        <v>2598301</v>
      </c>
      <c r="F967" s="1">
        <v>256746108</v>
      </c>
      <c r="G967" s="1" t="s">
        <v>6286</v>
      </c>
      <c r="H967" s="72">
        <v>2272476</v>
      </c>
      <c r="I967" s="1" t="s">
        <v>6287</v>
      </c>
      <c r="J967" s="73">
        <v>1</v>
      </c>
      <c r="K967" s="73">
        <v>1</v>
      </c>
      <c r="L967" s="73">
        <v>1</v>
      </c>
      <c r="M967" s="1">
        <v>1</v>
      </c>
      <c r="N967" s="1" t="s">
        <v>1375</v>
      </c>
      <c r="O967" s="1" t="s">
        <v>1499</v>
      </c>
      <c r="P967" s="1">
        <v>30101040</v>
      </c>
      <c r="Q967" s="73">
        <v>221227564</v>
      </c>
      <c r="R967" s="74">
        <v>122.36</v>
      </c>
      <c r="S967" s="1" t="s">
        <v>1448</v>
      </c>
      <c r="T967" s="75">
        <v>1</v>
      </c>
      <c r="U967" s="76">
        <v>27069404731.040001</v>
      </c>
      <c r="V967" s="77">
        <v>27069404731.040001</v>
      </c>
      <c r="W967" s="77">
        <v>27069404731.040001</v>
      </c>
      <c r="X967" s="76">
        <v>4.7354427237099997E-2</v>
      </c>
      <c r="Y967" s="71">
        <v>1</v>
      </c>
      <c r="Z967" s="71">
        <v>0</v>
      </c>
      <c r="AA967" s="71">
        <v>0</v>
      </c>
      <c r="AB967" s="71">
        <v>0</v>
      </c>
      <c r="AC967" s="73">
        <v>0</v>
      </c>
      <c r="AD967" s="73">
        <v>1</v>
      </c>
      <c r="AE967" s="1" t="s">
        <v>1475</v>
      </c>
      <c r="AF967" s="1" t="s">
        <v>1450</v>
      </c>
      <c r="AG967" s="1" t="s">
        <v>1451</v>
      </c>
    </row>
    <row r="968" spans="1:33">
      <c r="A968" s="70">
        <v>45169</v>
      </c>
      <c r="B968" s="70">
        <v>45169</v>
      </c>
      <c r="C968" s="71">
        <v>990100</v>
      </c>
      <c r="D968" s="1" t="s">
        <v>6288</v>
      </c>
      <c r="E968" s="71">
        <v>2598701</v>
      </c>
      <c r="F968" s="1">
        <v>278865100</v>
      </c>
      <c r="G968" s="1" t="s">
        <v>6289</v>
      </c>
      <c r="H968" s="72">
        <v>2304227</v>
      </c>
      <c r="I968" s="1" t="s">
        <v>6290</v>
      </c>
      <c r="J968" s="73">
        <v>0.9</v>
      </c>
      <c r="K968" s="73">
        <v>0.9</v>
      </c>
      <c r="L968" s="73">
        <v>0.9</v>
      </c>
      <c r="M968" s="1">
        <v>1</v>
      </c>
      <c r="N968" s="1" t="s">
        <v>1375</v>
      </c>
      <c r="O968" s="1" t="s">
        <v>1462</v>
      </c>
      <c r="P968" s="1">
        <v>15101050</v>
      </c>
      <c r="Q968" s="73">
        <v>284669498</v>
      </c>
      <c r="R968" s="74">
        <v>183.81</v>
      </c>
      <c r="S968" s="1" t="s">
        <v>1448</v>
      </c>
      <c r="T968" s="75">
        <v>1</v>
      </c>
      <c r="U968" s="76">
        <v>47092590384.641998</v>
      </c>
      <c r="V968" s="77">
        <v>47092590384.641998</v>
      </c>
      <c r="W968" s="77">
        <v>52325100427.379997</v>
      </c>
      <c r="X968" s="76">
        <v>8.23824043024E-2</v>
      </c>
      <c r="Y968" s="71">
        <v>1</v>
      </c>
      <c r="Z968" s="71">
        <v>0</v>
      </c>
      <c r="AA968" s="71">
        <v>0</v>
      </c>
      <c r="AB968" s="71">
        <v>0</v>
      </c>
      <c r="AC968" s="73">
        <v>0.5</v>
      </c>
      <c r="AD968" s="73">
        <v>0.5</v>
      </c>
      <c r="AE968" s="1" t="s">
        <v>1449</v>
      </c>
      <c r="AF968" s="1" t="s">
        <v>1450</v>
      </c>
      <c r="AG968" s="1" t="s">
        <v>1451</v>
      </c>
    </row>
    <row r="969" spans="1:33">
      <c r="A969" s="70">
        <v>45169</v>
      </c>
      <c r="B969" s="70">
        <v>45169</v>
      </c>
      <c r="C969" s="71">
        <v>990100</v>
      </c>
      <c r="D969" s="1" t="s">
        <v>6291</v>
      </c>
      <c r="E969" s="71">
        <v>2598901</v>
      </c>
      <c r="F969" s="1" t="s">
        <v>6292</v>
      </c>
      <c r="G969" s="1" t="s">
        <v>6293</v>
      </c>
      <c r="H969" s="72">
        <v>2319414</v>
      </c>
      <c r="I969" s="1" t="s">
        <v>6294</v>
      </c>
      <c r="J969" s="73">
        <v>1</v>
      </c>
      <c r="K969" s="73">
        <v>1</v>
      </c>
      <c r="L969" s="73">
        <v>1</v>
      </c>
      <c r="M969" s="1">
        <v>1</v>
      </c>
      <c r="N969" s="1" t="s">
        <v>1375</v>
      </c>
      <c r="O969" s="1" t="s">
        <v>1541</v>
      </c>
      <c r="P969" s="1">
        <v>10102020</v>
      </c>
      <c r="Q969" s="73">
        <v>360360130</v>
      </c>
      <c r="R969" s="74">
        <v>43.22</v>
      </c>
      <c r="S969" s="1" t="s">
        <v>1448</v>
      </c>
      <c r="T969" s="75">
        <v>1</v>
      </c>
      <c r="U969" s="76">
        <v>15574764818.6</v>
      </c>
      <c r="V969" s="77">
        <v>15574764818.6</v>
      </c>
      <c r="W969" s="77">
        <v>15574764818.6</v>
      </c>
      <c r="X969" s="76">
        <v>2.7246039381600001E-2</v>
      </c>
      <c r="Y969" s="71">
        <v>0</v>
      </c>
      <c r="Z969" s="71">
        <v>1</v>
      </c>
      <c r="AA969" s="71">
        <v>0</v>
      </c>
      <c r="AB969" s="71">
        <v>0</v>
      </c>
      <c r="AC969" s="73">
        <v>1</v>
      </c>
      <c r="AD969" s="73">
        <v>0</v>
      </c>
      <c r="AE969" s="1" t="s">
        <v>1449</v>
      </c>
      <c r="AF969" s="1" t="s">
        <v>1450</v>
      </c>
      <c r="AG969" s="1" t="s">
        <v>1451</v>
      </c>
    </row>
    <row r="970" spans="1:33">
      <c r="A970" s="70">
        <v>45169</v>
      </c>
      <c r="B970" s="70">
        <v>45169</v>
      </c>
      <c r="C970" s="71">
        <v>990100</v>
      </c>
      <c r="D970" s="1" t="s">
        <v>6295</v>
      </c>
      <c r="E970" s="71">
        <v>2599401</v>
      </c>
      <c r="F970" s="1">
        <v>302130109</v>
      </c>
      <c r="G970" s="1" t="s">
        <v>6296</v>
      </c>
      <c r="H970" s="72">
        <v>2325507</v>
      </c>
      <c r="I970" s="1" t="s">
        <v>6297</v>
      </c>
      <c r="J970" s="73">
        <v>1</v>
      </c>
      <c r="K970" s="73">
        <v>1</v>
      </c>
      <c r="L970" s="73">
        <v>1</v>
      </c>
      <c r="M970" s="1">
        <v>1</v>
      </c>
      <c r="N970" s="1" t="s">
        <v>1375</v>
      </c>
      <c r="O970" s="1" t="s">
        <v>1467</v>
      </c>
      <c r="P970" s="1">
        <v>20301010</v>
      </c>
      <c r="Q970" s="73">
        <v>154456182</v>
      </c>
      <c r="R970" s="74">
        <v>116.71</v>
      </c>
      <c r="S970" s="1" t="s">
        <v>1448</v>
      </c>
      <c r="T970" s="75">
        <v>1</v>
      </c>
      <c r="U970" s="76">
        <v>18026581001.220001</v>
      </c>
      <c r="V970" s="77">
        <v>18026581001.220001</v>
      </c>
      <c r="W970" s="77">
        <v>18026581001.220001</v>
      </c>
      <c r="X970" s="76">
        <v>3.1535175111500002E-2</v>
      </c>
      <c r="Y970" s="71">
        <v>0</v>
      </c>
      <c r="Z970" s="71">
        <v>1</v>
      </c>
      <c r="AA970" s="71">
        <v>0</v>
      </c>
      <c r="AB970" s="71">
        <v>0</v>
      </c>
      <c r="AC970" s="73">
        <v>1</v>
      </c>
      <c r="AD970" s="73">
        <v>0</v>
      </c>
      <c r="AE970" s="1" t="s">
        <v>1475</v>
      </c>
      <c r="AF970" s="1" t="s">
        <v>1450</v>
      </c>
      <c r="AG970" s="1" t="s">
        <v>1451</v>
      </c>
    </row>
    <row r="971" spans="1:33">
      <c r="A971" s="70">
        <v>45169</v>
      </c>
      <c r="B971" s="70">
        <v>45169</v>
      </c>
      <c r="C971" s="71">
        <v>990100</v>
      </c>
      <c r="D971" s="1" t="s">
        <v>6298</v>
      </c>
      <c r="E971" s="71">
        <v>2599801</v>
      </c>
      <c r="F971" s="1">
        <v>354613101</v>
      </c>
      <c r="G971" s="1" t="s">
        <v>6299</v>
      </c>
      <c r="H971" s="72">
        <v>2350684</v>
      </c>
      <c r="I971" s="1" t="s">
        <v>6300</v>
      </c>
      <c r="J971" s="73">
        <v>0.6</v>
      </c>
      <c r="K971" s="73">
        <v>0.6</v>
      </c>
      <c r="L971" s="73">
        <v>0.6</v>
      </c>
      <c r="M971" s="1">
        <v>1</v>
      </c>
      <c r="N971" s="1" t="s">
        <v>1375</v>
      </c>
      <c r="O971" s="1" t="s">
        <v>1484</v>
      </c>
      <c r="P971" s="1">
        <v>40203010</v>
      </c>
      <c r="Q971" s="73">
        <v>500357847</v>
      </c>
      <c r="R971" s="74">
        <v>26.74</v>
      </c>
      <c r="S971" s="1" t="s">
        <v>1448</v>
      </c>
      <c r="T971" s="75">
        <v>1</v>
      </c>
      <c r="U971" s="76">
        <v>8027741297.2679996</v>
      </c>
      <c r="V971" s="77">
        <v>8027741297.2679996</v>
      </c>
      <c r="W971" s="77">
        <v>13379568828.780001</v>
      </c>
      <c r="X971" s="76">
        <v>1.404349652E-2</v>
      </c>
      <c r="Y971" s="71">
        <v>0</v>
      </c>
      <c r="Z971" s="71">
        <v>1</v>
      </c>
      <c r="AA971" s="71">
        <v>0</v>
      </c>
      <c r="AB971" s="71">
        <v>0</v>
      </c>
      <c r="AC971" s="73">
        <v>1</v>
      </c>
      <c r="AD971" s="73">
        <v>0</v>
      </c>
      <c r="AE971" s="1" t="s">
        <v>1449</v>
      </c>
      <c r="AF971" s="1" t="s">
        <v>1450</v>
      </c>
      <c r="AG971" s="1" t="s">
        <v>1451</v>
      </c>
    </row>
    <row r="972" spans="1:33">
      <c r="A972" s="70">
        <v>45169</v>
      </c>
      <c r="B972" s="70">
        <v>45169</v>
      </c>
      <c r="C972" s="71">
        <v>990100</v>
      </c>
      <c r="D972" s="1" t="s">
        <v>6301</v>
      </c>
      <c r="E972" s="71">
        <v>2602501</v>
      </c>
      <c r="F972" s="1" t="s">
        <v>6302</v>
      </c>
      <c r="G972" s="1" t="s">
        <v>6303</v>
      </c>
      <c r="H972" s="72">
        <v>2586122</v>
      </c>
      <c r="I972" s="1" t="s">
        <v>6304</v>
      </c>
      <c r="J972" s="73">
        <v>1</v>
      </c>
      <c r="K972" s="73">
        <v>1</v>
      </c>
      <c r="L972" s="73">
        <v>1</v>
      </c>
      <c r="M972" s="1">
        <v>1</v>
      </c>
      <c r="N972" s="1" t="s">
        <v>1375</v>
      </c>
      <c r="O972" s="1" t="s">
        <v>1447</v>
      </c>
      <c r="P972" s="1">
        <v>35102015</v>
      </c>
      <c r="Q972" s="73">
        <v>88500000</v>
      </c>
      <c r="R972" s="74">
        <v>208.1</v>
      </c>
      <c r="S972" s="1" t="s">
        <v>1448</v>
      </c>
      <c r="T972" s="75">
        <v>1</v>
      </c>
      <c r="U972" s="76">
        <v>18416850000</v>
      </c>
      <c r="V972" s="77">
        <v>18416850000</v>
      </c>
      <c r="W972" s="77">
        <v>18416850000</v>
      </c>
      <c r="X972" s="76">
        <v>3.22179003169E-2</v>
      </c>
      <c r="Y972" s="71">
        <v>0</v>
      </c>
      <c r="Z972" s="71">
        <v>1</v>
      </c>
      <c r="AA972" s="71">
        <v>0</v>
      </c>
      <c r="AB972" s="71">
        <v>0</v>
      </c>
      <c r="AC972" s="73">
        <v>1</v>
      </c>
      <c r="AD972" s="73">
        <v>0</v>
      </c>
      <c r="AE972" s="1" t="s">
        <v>1449</v>
      </c>
      <c r="AF972" s="1" t="s">
        <v>1450</v>
      </c>
      <c r="AG972" s="1" t="s">
        <v>1451</v>
      </c>
    </row>
    <row r="973" spans="1:33">
      <c r="A973" s="70">
        <v>45169</v>
      </c>
      <c r="B973" s="70">
        <v>45169</v>
      </c>
      <c r="C973" s="71">
        <v>990100</v>
      </c>
      <c r="D973" s="1" t="s">
        <v>6305</v>
      </c>
      <c r="E973" s="71">
        <v>2603201</v>
      </c>
      <c r="F973" s="1">
        <v>573284106</v>
      </c>
      <c r="G973" s="1" t="s">
        <v>6306</v>
      </c>
      <c r="H973" s="72">
        <v>2572079</v>
      </c>
      <c r="I973" s="1" t="s">
        <v>6307</v>
      </c>
      <c r="J973" s="73">
        <v>1</v>
      </c>
      <c r="K973" s="73">
        <v>1</v>
      </c>
      <c r="L973" s="73">
        <v>1</v>
      </c>
      <c r="M973" s="1">
        <v>1</v>
      </c>
      <c r="N973" s="1" t="s">
        <v>1375</v>
      </c>
      <c r="O973" s="1" t="s">
        <v>1462</v>
      </c>
      <c r="P973" s="1">
        <v>15102010</v>
      </c>
      <c r="Q973" s="73">
        <v>61996967</v>
      </c>
      <c r="R973" s="74">
        <v>446.41</v>
      </c>
      <c r="S973" s="1" t="s">
        <v>1448</v>
      </c>
      <c r="T973" s="75">
        <v>1</v>
      </c>
      <c r="U973" s="76">
        <v>27676066038.470001</v>
      </c>
      <c r="V973" s="77">
        <v>27676066038.470001</v>
      </c>
      <c r="W973" s="77">
        <v>27676066038.470001</v>
      </c>
      <c r="X973" s="76">
        <v>4.8415702836899999E-2</v>
      </c>
      <c r="Y973" s="71">
        <v>0</v>
      </c>
      <c r="Z973" s="71">
        <v>1</v>
      </c>
      <c r="AA973" s="71">
        <v>0</v>
      </c>
      <c r="AB973" s="71">
        <v>0</v>
      </c>
      <c r="AC973" s="73">
        <v>1</v>
      </c>
      <c r="AD973" s="73">
        <v>0</v>
      </c>
      <c r="AE973" s="1" t="s">
        <v>1449</v>
      </c>
      <c r="AF973" s="1" t="s">
        <v>1450</v>
      </c>
      <c r="AG973" s="1" t="s">
        <v>1451</v>
      </c>
    </row>
    <row r="974" spans="1:33">
      <c r="A974" s="70">
        <v>45169</v>
      </c>
      <c r="B974" s="70">
        <v>45169</v>
      </c>
      <c r="C974" s="71">
        <v>990100</v>
      </c>
      <c r="D974" s="1" t="s">
        <v>6308</v>
      </c>
      <c r="E974" s="71">
        <v>2603501</v>
      </c>
      <c r="F974" s="1">
        <v>595017104</v>
      </c>
      <c r="G974" s="1" t="s">
        <v>6309</v>
      </c>
      <c r="H974" s="72">
        <v>2592174</v>
      </c>
      <c r="I974" s="1" t="s">
        <v>6310</v>
      </c>
      <c r="J974" s="73">
        <v>1</v>
      </c>
      <c r="K974" s="73">
        <v>1</v>
      </c>
      <c r="L974" s="73">
        <v>1</v>
      </c>
      <c r="M974" s="1">
        <v>1</v>
      </c>
      <c r="N974" s="1" t="s">
        <v>1375</v>
      </c>
      <c r="O974" s="1" t="s">
        <v>1474</v>
      </c>
      <c r="P974" s="1">
        <v>45301020</v>
      </c>
      <c r="Q974" s="73">
        <v>547795897</v>
      </c>
      <c r="R974" s="74">
        <v>81.84</v>
      </c>
      <c r="S974" s="1" t="s">
        <v>1448</v>
      </c>
      <c r="T974" s="75">
        <v>1</v>
      </c>
      <c r="U974" s="76">
        <v>44831616210.480003</v>
      </c>
      <c r="V974" s="77">
        <v>44831616210.480003</v>
      </c>
      <c r="W974" s="77">
        <v>44831616210.480003</v>
      </c>
      <c r="X974" s="76">
        <v>7.8427122016799994E-2</v>
      </c>
      <c r="Y974" s="71">
        <v>1</v>
      </c>
      <c r="Z974" s="71">
        <v>0</v>
      </c>
      <c r="AA974" s="71">
        <v>0</v>
      </c>
      <c r="AB974" s="71">
        <v>0</v>
      </c>
      <c r="AC974" s="73">
        <v>1</v>
      </c>
      <c r="AD974" s="73">
        <v>0</v>
      </c>
      <c r="AE974" s="1" t="s">
        <v>1475</v>
      </c>
      <c r="AF974" s="1" t="s">
        <v>1450</v>
      </c>
      <c r="AG974" s="1" t="s">
        <v>1451</v>
      </c>
    </row>
    <row r="975" spans="1:33">
      <c r="A975" s="70">
        <v>45169</v>
      </c>
      <c r="B975" s="70">
        <v>45169</v>
      </c>
      <c r="C975" s="71">
        <v>990100</v>
      </c>
      <c r="D975" s="1" t="s">
        <v>6311</v>
      </c>
      <c r="E975" s="71">
        <v>2603601</v>
      </c>
      <c r="F975" s="1" t="s">
        <v>6312</v>
      </c>
      <c r="G975" s="1" t="s">
        <v>6313</v>
      </c>
      <c r="H975" s="72">
        <v>2589132</v>
      </c>
      <c r="I975" s="1" t="s">
        <v>6314</v>
      </c>
      <c r="J975" s="73">
        <v>1</v>
      </c>
      <c r="K975" s="73">
        <v>1</v>
      </c>
      <c r="L975" s="73">
        <v>1</v>
      </c>
      <c r="M975" s="1">
        <v>1</v>
      </c>
      <c r="N975" s="1" t="s">
        <v>1375</v>
      </c>
      <c r="O975" s="1" t="s">
        <v>1564</v>
      </c>
      <c r="P975" s="1">
        <v>60106010</v>
      </c>
      <c r="Q975" s="73">
        <v>116598821</v>
      </c>
      <c r="R975" s="74">
        <v>145.22999999999999</v>
      </c>
      <c r="S975" s="1" t="s">
        <v>1448</v>
      </c>
      <c r="T975" s="75">
        <v>1</v>
      </c>
      <c r="U975" s="76">
        <v>16933646773.83</v>
      </c>
      <c r="V975" s="77">
        <v>16933646773.83</v>
      </c>
      <c r="W975" s="77">
        <v>16933646773.83</v>
      </c>
      <c r="X975" s="76">
        <v>2.9623227846300001E-2</v>
      </c>
      <c r="Y975" s="71">
        <v>0</v>
      </c>
      <c r="Z975" s="71">
        <v>1</v>
      </c>
      <c r="AA975" s="71">
        <v>0</v>
      </c>
      <c r="AB975" s="71">
        <v>0</v>
      </c>
      <c r="AC975" s="73">
        <v>1</v>
      </c>
      <c r="AD975" s="73">
        <v>0</v>
      </c>
      <c r="AE975" s="1" t="s">
        <v>1449</v>
      </c>
      <c r="AF975" s="1" t="s">
        <v>1450</v>
      </c>
      <c r="AG975" s="1" t="s">
        <v>1451</v>
      </c>
    </row>
    <row r="976" spans="1:33">
      <c r="A976" s="70">
        <v>45169</v>
      </c>
      <c r="B976" s="70">
        <v>45169</v>
      </c>
      <c r="C976" s="71">
        <v>990100</v>
      </c>
      <c r="D976" s="1" t="s">
        <v>6315</v>
      </c>
      <c r="E976" s="71">
        <v>2603801</v>
      </c>
      <c r="F976" s="1">
        <v>608190104</v>
      </c>
      <c r="G976" s="1" t="s">
        <v>6316</v>
      </c>
      <c r="H976" s="72">
        <v>2598699</v>
      </c>
      <c r="I976" s="1" t="s">
        <v>6317</v>
      </c>
      <c r="J976" s="73">
        <v>0.85</v>
      </c>
      <c r="K976" s="73">
        <v>0.85</v>
      </c>
      <c r="L976" s="73">
        <v>0.85</v>
      </c>
      <c r="M976" s="1">
        <v>1</v>
      </c>
      <c r="N976" s="1" t="s">
        <v>1375</v>
      </c>
      <c r="O976" s="1" t="s">
        <v>1455</v>
      </c>
      <c r="P976" s="1">
        <v>25201020</v>
      </c>
      <c r="Q976" s="73">
        <v>63679590</v>
      </c>
      <c r="R976" s="74">
        <v>101.39</v>
      </c>
      <c r="S976" s="1" t="s">
        <v>1448</v>
      </c>
      <c r="T976" s="75">
        <v>1</v>
      </c>
      <c r="U976" s="76">
        <v>5488002585.585</v>
      </c>
      <c r="V976" s="77">
        <v>5488002585.585</v>
      </c>
      <c r="W976" s="77">
        <v>6456473630.1000004</v>
      </c>
      <c r="X976" s="76">
        <v>9.6005516818000007E-3</v>
      </c>
      <c r="Y976" s="71">
        <v>0</v>
      </c>
      <c r="Z976" s="71">
        <v>1</v>
      </c>
      <c r="AA976" s="71">
        <v>0</v>
      </c>
      <c r="AB976" s="71">
        <v>0</v>
      </c>
      <c r="AC976" s="73">
        <v>1</v>
      </c>
      <c r="AD976" s="73">
        <v>0</v>
      </c>
      <c r="AE976" s="1" t="s">
        <v>1449</v>
      </c>
      <c r="AF976" s="1" t="s">
        <v>1450</v>
      </c>
      <c r="AG976" s="1" t="s">
        <v>1451</v>
      </c>
    </row>
    <row r="977" spans="1:33">
      <c r="A977" s="70">
        <v>45169</v>
      </c>
      <c r="B977" s="70">
        <v>45169</v>
      </c>
      <c r="C977" s="71">
        <v>990100</v>
      </c>
      <c r="D977" s="1" t="s">
        <v>6318</v>
      </c>
      <c r="E977" s="71">
        <v>2603901</v>
      </c>
      <c r="F977" s="1" t="s">
        <v>6319</v>
      </c>
      <c r="G977" s="1" t="s">
        <v>6320</v>
      </c>
      <c r="H977" s="72" t="s">
        <v>6321</v>
      </c>
      <c r="I977" s="1" t="s">
        <v>6322</v>
      </c>
      <c r="J977" s="73">
        <v>1</v>
      </c>
      <c r="K977" s="73">
        <v>1</v>
      </c>
      <c r="L977" s="73">
        <v>1</v>
      </c>
      <c r="M977" s="1">
        <v>1</v>
      </c>
      <c r="N977" s="1" t="s">
        <v>1375</v>
      </c>
      <c r="O977" s="1" t="s">
        <v>1447</v>
      </c>
      <c r="P977" s="1">
        <v>35202010</v>
      </c>
      <c r="Q977" s="73">
        <v>1196813959</v>
      </c>
      <c r="R977" s="74">
        <v>10.75</v>
      </c>
      <c r="S977" s="1" t="s">
        <v>1448</v>
      </c>
      <c r="T977" s="75">
        <v>1</v>
      </c>
      <c r="U977" s="76">
        <v>12865750059.25</v>
      </c>
      <c r="V977" s="77">
        <v>12865750059.25</v>
      </c>
      <c r="W977" s="77">
        <v>12865750059.25</v>
      </c>
      <c r="X977" s="76">
        <v>2.2506967962E-2</v>
      </c>
      <c r="Y977" s="71">
        <v>0</v>
      </c>
      <c r="Z977" s="71">
        <v>1</v>
      </c>
      <c r="AA977" s="71">
        <v>0</v>
      </c>
      <c r="AB977" s="71">
        <v>0</v>
      </c>
      <c r="AC977" s="73">
        <v>1</v>
      </c>
      <c r="AD977" s="73">
        <v>0</v>
      </c>
      <c r="AE977" s="1" t="s">
        <v>1475</v>
      </c>
      <c r="AF977" s="1" t="s">
        <v>1450</v>
      </c>
      <c r="AG977" s="1" t="s">
        <v>1451</v>
      </c>
    </row>
    <row r="978" spans="1:33">
      <c r="A978" s="70">
        <v>45169</v>
      </c>
      <c r="B978" s="70">
        <v>45169</v>
      </c>
      <c r="C978" s="71">
        <v>990100</v>
      </c>
      <c r="D978" s="1" t="s">
        <v>6323</v>
      </c>
      <c r="E978" s="71">
        <v>2604401</v>
      </c>
      <c r="F978" s="1" t="s">
        <v>6324</v>
      </c>
      <c r="G978" s="1" t="s">
        <v>6325</v>
      </c>
      <c r="H978" s="72" t="s">
        <v>6326</v>
      </c>
      <c r="I978" s="1" t="s">
        <v>6327</v>
      </c>
      <c r="J978" s="73">
        <v>1</v>
      </c>
      <c r="K978" s="73">
        <v>1</v>
      </c>
      <c r="L978" s="73">
        <v>1</v>
      </c>
      <c r="M978" s="1">
        <v>1</v>
      </c>
      <c r="N978" s="1" t="s">
        <v>1375</v>
      </c>
      <c r="O978" s="1" t="s">
        <v>1548</v>
      </c>
      <c r="P978" s="1">
        <v>55101010</v>
      </c>
      <c r="Q978" s="73">
        <v>348670501</v>
      </c>
      <c r="R978" s="74">
        <v>63.82</v>
      </c>
      <c r="S978" s="1" t="s">
        <v>1448</v>
      </c>
      <c r="T978" s="75">
        <v>1</v>
      </c>
      <c r="U978" s="76">
        <v>22252151373.82</v>
      </c>
      <c r="V978" s="77">
        <v>22252151373.82</v>
      </c>
      <c r="W978" s="77">
        <v>22252151373.82</v>
      </c>
      <c r="X978" s="76">
        <v>3.8927264694999998E-2</v>
      </c>
      <c r="Y978" s="71">
        <v>1</v>
      </c>
      <c r="Z978" s="71">
        <v>0</v>
      </c>
      <c r="AA978" s="71">
        <v>0</v>
      </c>
      <c r="AB978" s="71">
        <v>0</v>
      </c>
      <c r="AC978" s="73">
        <v>1</v>
      </c>
      <c r="AD978" s="73">
        <v>0</v>
      </c>
      <c r="AE978" s="1" t="s">
        <v>1449</v>
      </c>
      <c r="AF978" s="1" t="s">
        <v>1450</v>
      </c>
      <c r="AG978" s="1" t="s">
        <v>1451</v>
      </c>
    </row>
    <row r="979" spans="1:33">
      <c r="A979" s="70">
        <v>45169</v>
      </c>
      <c r="B979" s="70">
        <v>45169</v>
      </c>
      <c r="C979" s="71">
        <v>990100</v>
      </c>
      <c r="D979" s="1" t="s">
        <v>6328</v>
      </c>
      <c r="E979" s="71">
        <v>2605101</v>
      </c>
      <c r="F979" s="1" t="s">
        <v>6329</v>
      </c>
      <c r="G979" s="1" t="s">
        <v>6330</v>
      </c>
      <c r="H979" s="72" t="s">
        <v>6331</v>
      </c>
      <c r="I979" s="1" t="s">
        <v>6332</v>
      </c>
      <c r="J979" s="73">
        <v>1</v>
      </c>
      <c r="K979" s="73">
        <v>1</v>
      </c>
      <c r="L979" s="73">
        <v>1</v>
      </c>
      <c r="M979" s="1">
        <v>1</v>
      </c>
      <c r="N979" s="1" t="s">
        <v>1375</v>
      </c>
      <c r="O979" s="1" t="s">
        <v>1467</v>
      </c>
      <c r="P979" s="1">
        <v>20106020</v>
      </c>
      <c r="Q979" s="73">
        <v>164940204</v>
      </c>
      <c r="R979" s="74">
        <v>70.260000000000005</v>
      </c>
      <c r="S979" s="1" t="s">
        <v>1448</v>
      </c>
      <c r="T979" s="75">
        <v>1</v>
      </c>
      <c r="U979" s="76">
        <v>11588698733.040001</v>
      </c>
      <c r="V979" s="77">
        <v>11588698733.040001</v>
      </c>
      <c r="W979" s="77">
        <v>11588698733.040001</v>
      </c>
      <c r="X979" s="76">
        <v>2.0272931613399998E-2</v>
      </c>
      <c r="Y979" s="71">
        <v>0</v>
      </c>
      <c r="Z979" s="71">
        <v>1</v>
      </c>
      <c r="AA979" s="71">
        <v>0</v>
      </c>
      <c r="AB979" s="71">
        <v>0</v>
      </c>
      <c r="AC979" s="73">
        <v>1</v>
      </c>
      <c r="AD979" s="73">
        <v>0</v>
      </c>
      <c r="AE979" s="1" t="s">
        <v>1449</v>
      </c>
      <c r="AF979" s="1" t="s">
        <v>1450</v>
      </c>
      <c r="AG979" s="1" t="s">
        <v>1451</v>
      </c>
    </row>
    <row r="980" spans="1:33">
      <c r="A980" s="70">
        <v>45169</v>
      </c>
      <c r="B980" s="70">
        <v>45169</v>
      </c>
      <c r="C980" s="71">
        <v>990100</v>
      </c>
      <c r="D980" s="1" t="s">
        <v>6333</v>
      </c>
      <c r="E980" s="71">
        <v>2606101</v>
      </c>
      <c r="F980" s="1">
        <v>776696106</v>
      </c>
      <c r="G980" s="1" t="s">
        <v>6334</v>
      </c>
      <c r="H980" s="72">
        <v>2749602</v>
      </c>
      <c r="I980" s="1" t="s">
        <v>6335</v>
      </c>
      <c r="J980" s="73">
        <v>1</v>
      </c>
      <c r="K980" s="73">
        <v>1</v>
      </c>
      <c r="L980" s="73">
        <v>1</v>
      </c>
      <c r="M980" s="1">
        <v>1</v>
      </c>
      <c r="N980" s="1" t="s">
        <v>1375</v>
      </c>
      <c r="O980" s="1" t="s">
        <v>1474</v>
      </c>
      <c r="P980" s="1">
        <v>45103010</v>
      </c>
      <c r="Q980" s="73">
        <v>106243275</v>
      </c>
      <c r="R980" s="74">
        <v>499.06</v>
      </c>
      <c r="S980" s="1" t="s">
        <v>1448</v>
      </c>
      <c r="T980" s="75">
        <v>1</v>
      </c>
      <c r="U980" s="76">
        <v>53021768821.5</v>
      </c>
      <c r="V980" s="77">
        <v>53021768821.5</v>
      </c>
      <c r="W980" s="77">
        <v>53021768821.5</v>
      </c>
      <c r="X980" s="76">
        <v>9.2754736152799999E-2</v>
      </c>
      <c r="Y980" s="71">
        <v>1</v>
      </c>
      <c r="Z980" s="71">
        <v>0</v>
      </c>
      <c r="AA980" s="71">
        <v>0</v>
      </c>
      <c r="AB980" s="71">
        <v>0</v>
      </c>
      <c r="AC980" s="73">
        <v>1</v>
      </c>
      <c r="AD980" s="73">
        <v>0</v>
      </c>
      <c r="AE980" s="1" t="s">
        <v>1475</v>
      </c>
      <c r="AF980" s="1" t="s">
        <v>1450</v>
      </c>
      <c r="AG980" s="1" t="s">
        <v>1451</v>
      </c>
    </row>
    <row r="981" spans="1:33">
      <c r="A981" s="70">
        <v>45169</v>
      </c>
      <c r="B981" s="70">
        <v>45169</v>
      </c>
      <c r="C981" s="71">
        <v>990100</v>
      </c>
      <c r="D981" s="1" t="s">
        <v>6336</v>
      </c>
      <c r="E981" s="71">
        <v>2606201</v>
      </c>
      <c r="F981" s="1">
        <v>749685103</v>
      </c>
      <c r="G981" s="1" t="s">
        <v>6337</v>
      </c>
      <c r="H981" s="72">
        <v>2756174</v>
      </c>
      <c r="I981" s="1" t="s">
        <v>6338</v>
      </c>
      <c r="J981" s="73">
        <v>1</v>
      </c>
      <c r="K981" s="73">
        <v>1</v>
      </c>
      <c r="L981" s="73">
        <v>1</v>
      </c>
      <c r="M981" s="1">
        <v>1</v>
      </c>
      <c r="N981" s="1" t="s">
        <v>1375</v>
      </c>
      <c r="O981" s="1" t="s">
        <v>1462</v>
      </c>
      <c r="P981" s="1">
        <v>15101050</v>
      </c>
      <c r="Q981" s="73">
        <v>128911630</v>
      </c>
      <c r="R981" s="74">
        <v>99.74</v>
      </c>
      <c r="S981" s="1" t="s">
        <v>1448</v>
      </c>
      <c r="T981" s="75">
        <v>1</v>
      </c>
      <c r="U981" s="76">
        <v>12857645976.200001</v>
      </c>
      <c r="V981" s="77">
        <v>12857645976.200001</v>
      </c>
      <c r="W981" s="77">
        <v>12857645976.200001</v>
      </c>
      <c r="X981" s="76">
        <v>2.2492790915400001E-2</v>
      </c>
      <c r="Y981" s="71">
        <v>0</v>
      </c>
      <c r="Z981" s="71">
        <v>1</v>
      </c>
      <c r="AA981" s="71">
        <v>0</v>
      </c>
      <c r="AB981" s="71">
        <v>0</v>
      </c>
      <c r="AC981" s="73">
        <v>0.65</v>
      </c>
      <c r="AD981" s="73">
        <v>0.35</v>
      </c>
      <c r="AE981" s="1" t="s">
        <v>1449</v>
      </c>
      <c r="AF981" s="1" t="s">
        <v>1450</v>
      </c>
      <c r="AG981" s="1" t="s">
        <v>1451</v>
      </c>
    </row>
    <row r="982" spans="1:33">
      <c r="A982" s="70">
        <v>45169</v>
      </c>
      <c r="B982" s="70">
        <v>45169</v>
      </c>
      <c r="C982" s="71">
        <v>990100</v>
      </c>
      <c r="D982" s="1" t="s">
        <v>6339</v>
      </c>
      <c r="E982" s="71">
        <v>2606401</v>
      </c>
      <c r="F982" s="1">
        <v>784117103</v>
      </c>
      <c r="G982" s="1" t="s">
        <v>6340</v>
      </c>
      <c r="H982" s="72">
        <v>2793610</v>
      </c>
      <c r="I982" s="1" t="s">
        <v>6341</v>
      </c>
      <c r="J982" s="73">
        <v>0.85</v>
      </c>
      <c r="K982" s="73">
        <v>0.85</v>
      </c>
      <c r="L982" s="73">
        <v>0.85</v>
      </c>
      <c r="M982" s="1">
        <v>1</v>
      </c>
      <c r="N982" s="1" t="s">
        <v>1375</v>
      </c>
      <c r="O982" s="1" t="s">
        <v>1484</v>
      </c>
      <c r="P982" s="1">
        <v>40203010</v>
      </c>
      <c r="Q982" s="73">
        <v>134264038</v>
      </c>
      <c r="R982" s="74">
        <v>62.06</v>
      </c>
      <c r="S982" s="1" t="s">
        <v>1448</v>
      </c>
      <c r="T982" s="75">
        <v>1</v>
      </c>
      <c r="U982" s="76">
        <v>7082562268.5380001</v>
      </c>
      <c r="V982" s="77">
        <v>7082562268.5380001</v>
      </c>
      <c r="W982" s="77">
        <v>8332426198.2799997</v>
      </c>
      <c r="X982" s="76">
        <v>1.23900278905E-2</v>
      </c>
      <c r="Y982" s="71">
        <v>0</v>
      </c>
      <c r="Z982" s="71">
        <v>1</v>
      </c>
      <c r="AA982" s="71">
        <v>0</v>
      </c>
      <c r="AB982" s="71">
        <v>0</v>
      </c>
      <c r="AC982" s="73">
        <v>1</v>
      </c>
      <c r="AD982" s="73">
        <v>0</v>
      </c>
      <c r="AE982" s="1" t="s">
        <v>1475</v>
      </c>
      <c r="AF982" s="1" t="s">
        <v>1450</v>
      </c>
      <c r="AG982" s="1" t="s">
        <v>1451</v>
      </c>
    </row>
    <row r="983" spans="1:33">
      <c r="A983" s="70">
        <v>45169</v>
      </c>
      <c r="B983" s="70">
        <v>45169</v>
      </c>
      <c r="C983" s="71">
        <v>990100</v>
      </c>
      <c r="D983" s="1" t="s">
        <v>6342</v>
      </c>
      <c r="E983" s="71">
        <v>2606801</v>
      </c>
      <c r="F983" s="1">
        <v>831865209</v>
      </c>
      <c r="G983" s="1" t="s">
        <v>6343</v>
      </c>
      <c r="H983" s="72">
        <v>2816023</v>
      </c>
      <c r="I983" s="1" t="s">
        <v>6344</v>
      </c>
      <c r="J983" s="73">
        <v>1</v>
      </c>
      <c r="K983" s="73">
        <v>1</v>
      </c>
      <c r="L983" s="73">
        <v>1</v>
      </c>
      <c r="M983" s="1">
        <v>1</v>
      </c>
      <c r="N983" s="1" t="s">
        <v>1375</v>
      </c>
      <c r="O983" s="1" t="s">
        <v>1467</v>
      </c>
      <c r="P983" s="1">
        <v>20102010</v>
      </c>
      <c r="Q983" s="73">
        <v>125010190</v>
      </c>
      <c r="R983" s="74">
        <v>72.5</v>
      </c>
      <c r="S983" s="1" t="s">
        <v>1448</v>
      </c>
      <c r="T983" s="75">
        <v>1</v>
      </c>
      <c r="U983" s="76">
        <v>9063238775</v>
      </c>
      <c r="V983" s="77">
        <v>9063238775</v>
      </c>
      <c r="W983" s="77">
        <v>10941414785</v>
      </c>
      <c r="X983" s="76">
        <v>1.58549656104E-2</v>
      </c>
      <c r="Y983" s="71">
        <v>0</v>
      </c>
      <c r="Z983" s="71">
        <v>1</v>
      </c>
      <c r="AA983" s="71">
        <v>0</v>
      </c>
      <c r="AB983" s="71">
        <v>0</v>
      </c>
      <c r="AC983" s="73">
        <v>1</v>
      </c>
      <c r="AD983" s="73">
        <v>0</v>
      </c>
      <c r="AE983" s="1" t="s">
        <v>1449</v>
      </c>
      <c r="AF983" s="1" t="s">
        <v>1450</v>
      </c>
      <c r="AG983" s="1" t="s">
        <v>1451</v>
      </c>
    </row>
    <row r="984" spans="1:33">
      <c r="A984" s="70">
        <v>45169</v>
      </c>
      <c r="B984" s="70">
        <v>45169</v>
      </c>
      <c r="C984" s="71">
        <v>990100</v>
      </c>
      <c r="D984" s="1" t="s">
        <v>6345</v>
      </c>
      <c r="E984" s="71">
        <v>2607301</v>
      </c>
      <c r="F984" s="1">
        <v>866674104</v>
      </c>
      <c r="G984" s="1" t="s">
        <v>6346</v>
      </c>
      <c r="H984" s="72">
        <v>2860257</v>
      </c>
      <c r="I984" s="1" t="s">
        <v>6347</v>
      </c>
      <c r="J984" s="73">
        <v>1</v>
      </c>
      <c r="K984" s="73">
        <v>1</v>
      </c>
      <c r="L984" s="73">
        <v>1</v>
      </c>
      <c r="M984" s="1">
        <v>1</v>
      </c>
      <c r="N984" s="1" t="s">
        <v>1375</v>
      </c>
      <c r="O984" s="1" t="s">
        <v>1564</v>
      </c>
      <c r="P984" s="1">
        <v>60106020</v>
      </c>
      <c r="Q984" s="73">
        <v>124422961</v>
      </c>
      <c r="R984" s="74">
        <v>122.42</v>
      </c>
      <c r="S984" s="1" t="s">
        <v>1448</v>
      </c>
      <c r="T984" s="75">
        <v>1</v>
      </c>
      <c r="U984" s="76">
        <v>15231858885.620001</v>
      </c>
      <c r="V984" s="77">
        <v>15231858885.620001</v>
      </c>
      <c r="W984" s="77">
        <v>15231858885.620001</v>
      </c>
      <c r="X984" s="76">
        <v>2.66461697423E-2</v>
      </c>
      <c r="Y984" s="71">
        <v>0</v>
      </c>
      <c r="Z984" s="71">
        <v>1</v>
      </c>
      <c r="AA984" s="71">
        <v>0</v>
      </c>
      <c r="AB984" s="71">
        <v>0</v>
      </c>
      <c r="AC984" s="73">
        <v>1</v>
      </c>
      <c r="AD984" s="73">
        <v>0</v>
      </c>
      <c r="AE984" s="1" t="s">
        <v>1449</v>
      </c>
      <c r="AF984" s="1" t="s">
        <v>1450</v>
      </c>
      <c r="AG984" s="1" t="s">
        <v>1451</v>
      </c>
    </row>
    <row r="985" spans="1:33">
      <c r="A985" s="70">
        <v>45169</v>
      </c>
      <c r="B985" s="70">
        <v>45169</v>
      </c>
      <c r="C985" s="71">
        <v>990100</v>
      </c>
      <c r="D985" s="1" t="s">
        <v>6348</v>
      </c>
      <c r="E985" s="71">
        <v>2608101</v>
      </c>
      <c r="F985" s="1">
        <v>891092108</v>
      </c>
      <c r="G985" s="1" t="s">
        <v>6349</v>
      </c>
      <c r="H985" s="72">
        <v>2897040</v>
      </c>
      <c r="I985" s="1" t="s">
        <v>6350</v>
      </c>
      <c r="J985" s="73">
        <v>1</v>
      </c>
      <c r="K985" s="73">
        <v>1</v>
      </c>
      <c r="L985" s="73">
        <v>1</v>
      </c>
      <c r="M985" s="1">
        <v>1</v>
      </c>
      <c r="N985" s="1" t="s">
        <v>1375</v>
      </c>
      <c r="O985" s="1" t="s">
        <v>1467</v>
      </c>
      <c r="P985" s="1">
        <v>20106015</v>
      </c>
      <c r="Q985" s="73">
        <v>104284643</v>
      </c>
      <c r="R985" s="74">
        <v>102.32</v>
      </c>
      <c r="S985" s="1" t="s">
        <v>1448</v>
      </c>
      <c r="T985" s="75">
        <v>1</v>
      </c>
      <c r="U985" s="76">
        <v>10670404671.76</v>
      </c>
      <c r="V985" s="77">
        <v>10670404671.76</v>
      </c>
      <c r="W985" s="77">
        <v>10670404671.76</v>
      </c>
      <c r="X985" s="76">
        <v>1.86664947619E-2</v>
      </c>
      <c r="Y985" s="71">
        <v>0</v>
      </c>
      <c r="Z985" s="71">
        <v>1</v>
      </c>
      <c r="AA985" s="71">
        <v>0</v>
      </c>
      <c r="AB985" s="71">
        <v>0</v>
      </c>
      <c r="AC985" s="73">
        <v>0</v>
      </c>
      <c r="AD985" s="73">
        <v>1</v>
      </c>
      <c r="AE985" s="1" t="s">
        <v>1449</v>
      </c>
      <c r="AF985" s="1" t="s">
        <v>1450</v>
      </c>
      <c r="AG985" s="1" t="s">
        <v>1451</v>
      </c>
    </row>
    <row r="986" spans="1:33">
      <c r="A986" s="70">
        <v>45169</v>
      </c>
      <c r="B986" s="70">
        <v>45169</v>
      </c>
      <c r="C986" s="71">
        <v>990100</v>
      </c>
      <c r="D986" s="1" t="s">
        <v>6351</v>
      </c>
      <c r="E986" s="71">
        <v>2608501</v>
      </c>
      <c r="F986" s="1">
        <v>902494103</v>
      </c>
      <c r="G986" s="1" t="s">
        <v>6352</v>
      </c>
      <c r="H986" s="72">
        <v>2909730</v>
      </c>
      <c r="I986" s="1" t="s">
        <v>6353</v>
      </c>
      <c r="J986" s="73">
        <v>1</v>
      </c>
      <c r="K986" s="73">
        <v>1</v>
      </c>
      <c r="L986" s="73">
        <v>1</v>
      </c>
      <c r="M986" s="1">
        <v>1</v>
      </c>
      <c r="N986" s="1" t="s">
        <v>1375</v>
      </c>
      <c r="O986" s="1" t="s">
        <v>1499</v>
      </c>
      <c r="P986" s="1">
        <v>30202030</v>
      </c>
      <c r="Q986" s="73">
        <v>285615602</v>
      </c>
      <c r="R986" s="74">
        <v>53.27</v>
      </c>
      <c r="S986" s="1" t="s">
        <v>1448</v>
      </c>
      <c r="T986" s="75">
        <v>1</v>
      </c>
      <c r="U986" s="76">
        <v>15214743118.540001</v>
      </c>
      <c r="V986" s="77">
        <v>15214743118.540001</v>
      </c>
      <c r="W986" s="77">
        <v>18944218700.889999</v>
      </c>
      <c r="X986" s="76">
        <v>2.6616227918500001E-2</v>
      </c>
      <c r="Y986" s="71">
        <v>0</v>
      </c>
      <c r="Z986" s="71">
        <v>1</v>
      </c>
      <c r="AA986" s="71">
        <v>0</v>
      </c>
      <c r="AB986" s="71">
        <v>0</v>
      </c>
      <c r="AC986" s="73">
        <v>1</v>
      </c>
      <c r="AD986" s="73">
        <v>0</v>
      </c>
      <c r="AE986" s="1" t="s">
        <v>1449</v>
      </c>
      <c r="AF986" s="1" t="s">
        <v>1450</v>
      </c>
      <c r="AG986" s="1" t="s">
        <v>1585</v>
      </c>
    </row>
    <row r="987" spans="1:33">
      <c r="A987" s="70">
        <v>45169</v>
      </c>
      <c r="B987" s="70">
        <v>45169</v>
      </c>
      <c r="C987" s="71">
        <v>990100</v>
      </c>
      <c r="D987" s="1" t="s">
        <v>6354</v>
      </c>
      <c r="E987" s="71">
        <v>2608701</v>
      </c>
      <c r="F987" s="1">
        <v>902653104</v>
      </c>
      <c r="G987" s="1" t="s">
        <v>6355</v>
      </c>
      <c r="H987" s="72">
        <v>2727910</v>
      </c>
      <c r="I987" s="1" t="s">
        <v>6356</v>
      </c>
      <c r="J987" s="73">
        <v>0.95</v>
      </c>
      <c r="K987" s="73">
        <v>0.95</v>
      </c>
      <c r="L987" s="73">
        <v>0.95</v>
      </c>
      <c r="M987" s="1">
        <v>1</v>
      </c>
      <c r="N987" s="1" t="s">
        <v>1375</v>
      </c>
      <c r="O987" s="1" t="s">
        <v>1564</v>
      </c>
      <c r="P987" s="1">
        <v>60106010</v>
      </c>
      <c r="Q987" s="73">
        <v>329173125</v>
      </c>
      <c r="R987" s="74">
        <v>39.9</v>
      </c>
      <c r="S987" s="1" t="s">
        <v>1448</v>
      </c>
      <c r="T987" s="75">
        <v>1</v>
      </c>
      <c r="U987" s="76">
        <v>12477307303.125</v>
      </c>
      <c r="V987" s="77">
        <v>12477307303.125</v>
      </c>
      <c r="W987" s="77">
        <v>13134007687.5</v>
      </c>
      <c r="X987" s="76">
        <v>2.1827437532200001E-2</v>
      </c>
      <c r="Y987" s="71">
        <v>0</v>
      </c>
      <c r="Z987" s="71">
        <v>1</v>
      </c>
      <c r="AA987" s="71">
        <v>0</v>
      </c>
      <c r="AB987" s="71">
        <v>0</v>
      </c>
      <c r="AC987" s="73">
        <v>1</v>
      </c>
      <c r="AD987" s="73">
        <v>0</v>
      </c>
      <c r="AE987" s="1" t="s">
        <v>1449</v>
      </c>
      <c r="AF987" s="1" t="s">
        <v>1450</v>
      </c>
      <c r="AG987" s="1" t="s">
        <v>1451</v>
      </c>
    </row>
    <row r="988" spans="1:33">
      <c r="A988" s="70">
        <v>45169</v>
      </c>
      <c r="B988" s="70">
        <v>45169</v>
      </c>
      <c r="C988" s="71">
        <v>990100</v>
      </c>
      <c r="D988" s="1" t="s">
        <v>6357</v>
      </c>
      <c r="E988" s="71">
        <v>2608901</v>
      </c>
      <c r="F988" s="1">
        <v>913903100</v>
      </c>
      <c r="G988" s="1" t="s">
        <v>6358</v>
      </c>
      <c r="H988" s="72">
        <v>2923785</v>
      </c>
      <c r="I988" s="1" t="s">
        <v>6359</v>
      </c>
      <c r="J988" s="73">
        <v>1</v>
      </c>
      <c r="K988" s="73">
        <v>1</v>
      </c>
      <c r="L988" s="73">
        <v>1</v>
      </c>
      <c r="M988" s="1">
        <v>1</v>
      </c>
      <c r="N988" s="1" t="s">
        <v>1375</v>
      </c>
      <c r="O988" s="1" t="s">
        <v>1447</v>
      </c>
      <c r="P988" s="1">
        <v>35102020</v>
      </c>
      <c r="Q988" s="73">
        <v>62789877</v>
      </c>
      <c r="R988" s="74">
        <v>134.69999999999999</v>
      </c>
      <c r="S988" s="1" t="s">
        <v>1448</v>
      </c>
      <c r="T988" s="75">
        <v>1</v>
      </c>
      <c r="U988" s="76">
        <v>8457796431.8999996</v>
      </c>
      <c r="V988" s="77">
        <v>8457796431.8999996</v>
      </c>
      <c r="W988" s="77">
        <v>9434769874.5</v>
      </c>
      <c r="X988" s="76">
        <v>1.4795822431299999E-2</v>
      </c>
      <c r="Y988" s="71">
        <v>0</v>
      </c>
      <c r="Z988" s="71">
        <v>1</v>
      </c>
      <c r="AA988" s="71">
        <v>0</v>
      </c>
      <c r="AB988" s="71">
        <v>0</v>
      </c>
      <c r="AC988" s="73">
        <v>1</v>
      </c>
      <c r="AD988" s="73">
        <v>0</v>
      </c>
      <c r="AE988" s="1" t="s">
        <v>1449</v>
      </c>
      <c r="AF988" s="1" t="s">
        <v>1450</v>
      </c>
      <c r="AG988" s="1" t="s">
        <v>1619</v>
      </c>
    </row>
    <row r="989" spans="1:33">
      <c r="A989" s="70">
        <v>45169</v>
      </c>
      <c r="B989" s="70">
        <v>45169</v>
      </c>
      <c r="C989" s="71">
        <v>990100</v>
      </c>
      <c r="D989" s="1" t="s">
        <v>6360</v>
      </c>
      <c r="E989" s="71">
        <v>2609301</v>
      </c>
      <c r="F989" s="1">
        <v>929740108</v>
      </c>
      <c r="G989" s="1" t="s">
        <v>6361</v>
      </c>
      <c r="H989" s="72">
        <v>2955733</v>
      </c>
      <c r="I989" s="1" t="s">
        <v>6362</v>
      </c>
      <c r="J989" s="73">
        <v>1</v>
      </c>
      <c r="K989" s="73">
        <v>1</v>
      </c>
      <c r="L989" s="73">
        <v>1</v>
      </c>
      <c r="M989" s="1">
        <v>1</v>
      </c>
      <c r="N989" s="1" t="s">
        <v>1375</v>
      </c>
      <c r="O989" s="1" t="s">
        <v>1467</v>
      </c>
      <c r="P989" s="1">
        <v>20106010</v>
      </c>
      <c r="Q989" s="73">
        <v>179985689</v>
      </c>
      <c r="R989" s="74">
        <v>112.52</v>
      </c>
      <c r="S989" s="1" t="s">
        <v>1448</v>
      </c>
      <c r="T989" s="75">
        <v>1</v>
      </c>
      <c r="U989" s="76">
        <v>20251989726.279999</v>
      </c>
      <c r="V989" s="77">
        <v>20251989726.279999</v>
      </c>
      <c r="W989" s="77">
        <v>20251989726.279999</v>
      </c>
      <c r="X989" s="76">
        <v>3.5428240237600002E-2</v>
      </c>
      <c r="Y989" s="71">
        <v>0</v>
      </c>
      <c r="Z989" s="71">
        <v>1</v>
      </c>
      <c r="AA989" s="71">
        <v>0</v>
      </c>
      <c r="AB989" s="71">
        <v>0</v>
      </c>
      <c r="AC989" s="73">
        <v>1</v>
      </c>
      <c r="AD989" s="73">
        <v>0</v>
      </c>
      <c r="AE989" s="1" t="s">
        <v>1449</v>
      </c>
      <c r="AF989" s="1" t="s">
        <v>1450</v>
      </c>
      <c r="AG989" s="1" t="s">
        <v>1451</v>
      </c>
    </row>
    <row r="990" spans="1:33">
      <c r="A990" s="70">
        <v>45169</v>
      </c>
      <c r="B990" s="70">
        <v>45169</v>
      </c>
      <c r="C990" s="71">
        <v>990100</v>
      </c>
      <c r="D990" s="1" t="s">
        <v>6363</v>
      </c>
      <c r="E990" s="71">
        <v>2609701</v>
      </c>
      <c r="F990" s="1">
        <v>955306105</v>
      </c>
      <c r="G990" s="1" t="s">
        <v>6364</v>
      </c>
      <c r="H990" s="72">
        <v>2950482</v>
      </c>
      <c r="I990" s="1" t="s">
        <v>6365</v>
      </c>
      <c r="J990" s="73">
        <v>1</v>
      </c>
      <c r="K990" s="73">
        <v>1</v>
      </c>
      <c r="L990" s="73">
        <v>1</v>
      </c>
      <c r="M990" s="1">
        <v>1</v>
      </c>
      <c r="N990" s="1" t="s">
        <v>1375</v>
      </c>
      <c r="O990" s="1" t="s">
        <v>1447</v>
      </c>
      <c r="P990" s="1">
        <v>35203010</v>
      </c>
      <c r="Q990" s="73">
        <v>74269938</v>
      </c>
      <c r="R990" s="74">
        <v>406.9</v>
      </c>
      <c r="S990" s="1" t="s">
        <v>1448</v>
      </c>
      <c r="T990" s="75">
        <v>1</v>
      </c>
      <c r="U990" s="76">
        <v>30220437772.200001</v>
      </c>
      <c r="V990" s="77">
        <v>30220437772.200001</v>
      </c>
      <c r="W990" s="77">
        <v>30220437772.200001</v>
      </c>
      <c r="X990" s="76">
        <v>5.2866752548800001E-2</v>
      </c>
      <c r="Y990" s="71">
        <v>0</v>
      </c>
      <c r="Z990" s="71">
        <v>1</v>
      </c>
      <c r="AA990" s="71">
        <v>0</v>
      </c>
      <c r="AB990" s="71">
        <v>0</v>
      </c>
      <c r="AC990" s="73">
        <v>0</v>
      </c>
      <c r="AD990" s="73">
        <v>1</v>
      </c>
      <c r="AE990" s="1" t="s">
        <v>1449</v>
      </c>
      <c r="AF990" s="1" t="s">
        <v>1450</v>
      </c>
      <c r="AG990" s="1" t="s">
        <v>1451</v>
      </c>
    </row>
    <row r="991" spans="1:33">
      <c r="A991" s="70">
        <v>45169</v>
      </c>
      <c r="B991" s="70">
        <v>45169</v>
      </c>
      <c r="C991" s="71">
        <v>990100</v>
      </c>
      <c r="D991" s="1" t="s">
        <v>6366</v>
      </c>
      <c r="E991" s="71">
        <v>2610001</v>
      </c>
      <c r="F991" s="1" t="s">
        <v>6367</v>
      </c>
      <c r="G991" s="1" t="s">
        <v>6368</v>
      </c>
      <c r="H991" s="72">
        <v>2614807</v>
      </c>
      <c r="I991" s="1" t="s">
        <v>6369</v>
      </c>
      <c r="J991" s="73">
        <v>1</v>
      </c>
      <c r="K991" s="73">
        <v>1</v>
      </c>
      <c r="L991" s="73">
        <v>1</v>
      </c>
      <c r="M991" s="1">
        <v>1</v>
      </c>
      <c r="N991" s="1" t="s">
        <v>1375</v>
      </c>
      <c r="O991" s="1" t="s">
        <v>1548</v>
      </c>
      <c r="P991" s="1">
        <v>55101010</v>
      </c>
      <c r="Q991" s="73">
        <v>550222192</v>
      </c>
      <c r="R991" s="74">
        <v>57.13</v>
      </c>
      <c r="S991" s="1" t="s">
        <v>1448</v>
      </c>
      <c r="T991" s="75">
        <v>1</v>
      </c>
      <c r="U991" s="76">
        <v>31434193828.959999</v>
      </c>
      <c r="V991" s="77">
        <v>31434193828.959999</v>
      </c>
      <c r="W991" s="77">
        <v>31434193828.959999</v>
      </c>
      <c r="X991" s="76">
        <v>5.4990061998800001E-2</v>
      </c>
      <c r="Y991" s="71">
        <v>1</v>
      </c>
      <c r="Z991" s="71">
        <v>0</v>
      </c>
      <c r="AA991" s="71">
        <v>0</v>
      </c>
      <c r="AB991" s="71">
        <v>0</v>
      </c>
      <c r="AC991" s="73">
        <v>1</v>
      </c>
      <c r="AD991" s="73">
        <v>0</v>
      </c>
      <c r="AE991" s="1" t="s">
        <v>1475</v>
      </c>
      <c r="AF991" s="1" t="s">
        <v>1450</v>
      </c>
      <c r="AG991" s="1" t="s">
        <v>1451</v>
      </c>
    </row>
    <row r="992" spans="1:33">
      <c r="A992" s="70">
        <v>45169</v>
      </c>
      <c r="B992" s="70">
        <v>45169</v>
      </c>
      <c r="C992" s="71">
        <v>990100</v>
      </c>
      <c r="D992" s="1" t="s">
        <v>6370</v>
      </c>
      <c r="E992" s="71">
        <v>2611301</v>
      </c>
      <c r="F992" s="1">
        <v>18802108</v>
      </c>
      <c r="G992" s="1" t="s">
        <v>6371</v>
      </c>
      <c r="H992" s="72">
        <v>2973821</v>
      </c>
      <c r="I992" s="1" t="s">
        <v>6372</v>
      </c>
      <c r="J992" s="73">
        <v>1</v>
      </c>
      <c r="K992" s="73">
        <v>1</v>
      </c>
      <c r="L992" s="73">
        <v>1</v>
      </c>
      <c r="M992" s="1">
        <v>1</v>
      </c>
      <c r="N992" s="1" t="s">
        <v>1375</v>
      </c>
      <c r="O992" s="1" t="s">
        <v>1548</v>
      </c>
      <c r="P992" s="1">
        <v>55101010</v>
      </c>
      <c r="Q992" s="73">
        <v>251137522</v>
      </c>
      <c r="R992" s="74">
        <v>50.17</v>
      </c>
      <c r="S992" s="1" t="s">
        <v>1448</v>
      </c>
      <c r="T992" s="75">
        <v>1</v>
      </c>
      <c r="U992" s="76">
        <v>12599569478.74</v>
      </c>
      <c r="V992" s="77">
        <v>12599569478.74</v>
      </c>
      <c r="W992" s="77">
        <v>12599569478.74</v>
      </c>
      <c r="X992" s="76">
        <v>2.2041319416800001E-2</v>
      </c>
      <c r="Y992" s="71">
        <v>0</v>
      </c>
      <c r="Z992" s="71">
        <v>1</v>
      </c>
      <c r="AA992" s="71">
        <v>0</v>
      </c>
      <c r="AB992" s="71">
        <v>0</v>
      </c>
      <c r="AC992" s="73">
        <v>1</v>
      </c>
      <c r="AD992" s="73">
        <v>0</v>
      </c>
      <c r="AE992" s="1" t="s">
        <v>1475</v>
      </c>
      <c r="AF992" s="1" t="s">
        <v>1450</v>
      </c>
      <c r="AG992" s="1" t="s">
        <v>1451</v>
      </c>
    </row>
    <row r="993" spans="1:33">
      <c r="A993" s="70">
        <v>45169</v>
      </c>
      <c r="B993" s="70">
        <v>45169</v>
      </c>
      <c r="C993" s="71">
        <v>990100</v>
      </c>
      <c r="D993" s="1" t="s">
        <v>6373</v>
      </c>
      <c r="E993" s="71">
        <v>2611601</v>
      </c>
      <c r="F993" s="1">
        <v>25932104</v>
      </c>
      <c r="G993" s="1" t="s">
        <v>6374</v>
      </c>
      <c r="H993" s="72">
        <v>2134532</v>
      </c>
      <c r="I993" s="1" t="s">
        <v>6375</v>
      </c>
      <c r="J993" s="73">
        <v>0.85</v>
      </c>
      <c r="K993" s="73">
        <v>0.85</v>
      </c>
      <c r="L993" s="73">
        <v>0.85</v>
      </c>
      <c r="M993" s="1">
        <v>1</v>
      </c>
      <c r="N993" s="1" t="s">
        <v>1375</v>
      </c>
      <c r="O993" s="1" t="s">
        <v>1484</v>
      </c>
      <c r="P993" s="1">
        <v>40301040</v>
      </c>
      <c r="Q993" s="73">
        <v>85170036</v>
      </c>
      <c r="R993" s="74">
        <v>115.92</v>
      </c>
      <c r="S993" s="1" t="s">
        <v>1448</v>
      </c>
      <c r="T993" s="75">
        <v>1</v>
      </c>
      <c r="U993" s="76">
        <v>8391973987.1520004</v>
      </c>
      <c r="V993" s="77">
        <v>8391973987.1520004</v>
      </c>
      <c r="W993" s="77">
        <v>9872910573.1200008</v>
      </c>
      <c r="X993" s="76">
        <v>1.4680674566E-2</v>
      </c>
      <c r="Y993" s="71">
        <v>0</v>
      </c>
      <c r="Z993" s="71">
        <v>1</v>
      </c>
      <c r="AA993" s="71">
        <v>0</v>
      </c>
      <c r="AB993" s="71">
        <v>0</v>
      </c>
      <c r="AC993" s="73">
        <v>1</v>
      </c>
      <c r="AD993" s="73">
        <v>0</v>
      </c>
      <c r="AE993" s="1" t="s">
        <v>1449</v>
      </c>
      <c r="AF993" s="1" t="s">
        <v>1450</v>
      </c>
      <c r="AG993" s="1" t="s">
        <v>1451</v>
      </c>
    </row>
    <row r="994" spans="1:33">
      <c r="A994" s="70">
        <v>45169</v>
      </c>
      <c r="B994" s="70">
        <v>45169</v>
      </c>
      <c r="C994" s="71">
        <v>990100</v>
      </c>
      <c r="D994" s="1" t="s">
        <v>6376</v>
      </c>
      <c r="E994" s="71">
        <v>2617101</v>
      </c>
      <c r="F994" s="1">
        <v>171340102</v>
      </c>
      <c r="G994" s="1" t="s">
        <v>6377</v>
      </c>
      <c r="H994" s="72">
        <v>2195841</v>
      </c>
      <c r="I994" s="1" t="s">
        <v>6378</v>
      </c>
      <c r="J994" s="73">
        <v>1</v>
      </c>
      <c r="K994" s="73">
        <v>1</v>
      </c>
      <c r="L994" s="73">
        <v>1</v>
      </c>
      <c r="M994" s="1">
        <v>1</v>
      </c>
      <c r="N994" s="1" t="s">
        <v>1375</v>
      </c>
      <c r="O994" s="1" t="s">
        <v>1499</v>
      </c>
      <c r="P994" s="1">
        <v>30301010</v>
      </c>
      <c r="Q994" s="73">
        <v>244058446</v>
      </c>
      <c r="R994" s="74">
        <v>96.77</v>
      </c>
      <c r="S994" s="1" t="s">
        <v>1448</v>
      </c>
      <c r="T994" s="75">
        <v>1</v>
      </c>
      <c r="U994" s="76">
        <v>23617535819.419998</v>
      </c>
      <c r="V994" s="77">
        <v>23617535819.419998</v>
      </c>
      <c r="W994" s="77">
        <v>23617535819.419998</v>
      </c>
      <c r="X994" s="76">
        <v>4.1315828426700001E-2</v>
      </c>
      <c r="Y994" s="71">
        <v>0</v>
      </c>
      <c r="Z994" s="71">
        <v>1</v>
      </c>
      <c r="AA994" s="71">
        <v>0</v>
      </c>
      <c r="AB994" s="71">
        <v>0</v>
      </c>
      <c r="AC994" s="73">
        <v>0</v>
      </c>
      <c r="AD994" s="73">
        <v>1</v>
      </c>
      <c r="AE994" s="1" t="s">
        <v>1449</v>
      </c>
      <c r="AF994" s="1" t="s">
        <v>1450</v>
      </c>
      <c r="AG994" s="1" t="s">
        <v>1451</v>
      </c>
    </row>
    <row r="995" spans="1:33">
      <c r="A995" s="70">
        <v>45169</v>
      </c>
      <c r="B995" s="70">
        <v>45169</v>
      </c>
      <c r="C995" s="71">
        <v>990100</v>
      </c>
      <c r="D995" s="1" t="s">
        <v>6379</v>
      </c>
      <c r="E995" s="71">
        <v>2619101</v>
      </c>
      <c r="F995" s="1">
        <v>216648402</v>
      </c>
      <c r="G995" s="1" t="s">
        <v>6380</v>
      </c>
      <c r="H995" s="72">
        <v>2222631</v>
      </c>
      <c r="I995" s="1" t="s">
        <v>6381</v>
      </c>
      <c r="J995" s="73">
        <v>1</v>
      </c>
      <c r="K995" s="73">
        <v>1</v>
      </c>
      <c r="L995" s="73">
        <v>1</v>
      </c>
      <c r="M995" s="1">
        <v>1</v>
      </c>
      <c r="N995" s="1" t="s">
        <v>1375</v>
      </c>
      <c r="O995" s="1" t="s">
        <v>1447</v>
      </c>
      <c r="P995" s="1">
        <v>35101020</v>
      </c>
      <c r="Q995" s="73">
        <v>49455664</v>
      </c>
      <c r="R995" s="74">
        <v>369.99</v>
      </c>
      <c r="S995" s="1" t="s">
        <v>1448</v>
      </c>
      <c r="T995" s="75">
        <v>1</v>
      </c>
      <c r="U995" s="76">
        <v>18298101123.360001</v>
      </c>
      <c r="V995" s="77">
        <v>18298101123.360001</v>
      </c>
      <c r="W995" s="77">
        <v>18298101123.360001</v>
      </c>
      <c r="X995" s="76">
        <v>3.2010164495100003E-2</v>
      </c>
      <c r="Y995" s="71">
        <v>0</v>
      </c>
      <c r="Z995" s="71">
        <v>1</v>
      </c>
      <c r="AA995" s="71">
        <v>0</v>
      </c>
      <c r="AB995" s="71">
        <v>0</v>
      </c>
      <c r="AC995" s="73">
        <v>0</v>
      </c>
      <c r="AD995" s="73">
        <v>1</v>
      </c>
      <c r="AE995" s="1" t="s">
        <v>1449</v>
      </c>
      <c r="AF995" s="1" t="s">
        <v>1450</v>
      </c>
      <c r="AG995" s="1" t="s">
        <v>1451</v>
      </c>
    </row>
    <row r="996" spans="1:33">
      <c r="A996" s="70">
        <v>45169</v>
      </c>
      <c r="B996" s="70">
        <v>45169</v>
      </c>
      <c r="C996" s="71">
        <v>990100</v>
      </c>
      <c r="D996" s="1" t="s">
        <v>6382</v>
      </c>
      <c r="E996" s="71">
        <v>2619601</v>
      </c>
      <c r="F996" s="1" t="s">
        <v>6383</v>
      </c>
      <c r="G996" s="1" t="s">
        <v>6384</v>
      </c>
      <c r="H996" s="72" t="s">
        <v>6385</v>
      </c>
      <c r="I996" s="1" t="s">
        <v>6386</v>
      </c>
      <c r="J996" s="73">
        <v>1</v>
      </c>
      <c r="K996" s="73">
        <v>1</v>
      </c>
      <c r="L996" s="73">
        <v>1</v>
      </c>
      <c r="M996" s="1">
        <v>1</v>
      </c>
      <c r="N996" s="1" t="s">
        <v>1375</v>
      </c>
      <c r="O996" s="1" t="s">
        <v>1564</v>
      </c>
      <c r="P996" s="1">
        <v>60108030</v>
      </c>
      <c r="Q996" s="73">
        <v>433669295</v>
      </c>
      <c r="R996" s="74">
        <v>100.5</v>
      </c>
      <c r="S996" s="1" t="s">
        <v>1448</v>
      </c>
      <c r="T996" s="75">
        <v>1</v>
      </c>
      <c r="U996" s="76">
        <v>43583764147.5</v>
      </c>
      <c r="V996" s="77">
        <v>43583764147.5</v>
      </c>
      <c r="W996" s="77">
        <v>43583764147.5</v>
      </c>
      <c r="X996" s="76">
        <v>7.6244166007699996E-2</v>
      </c>
      <c r="Y996" s="71">
        <v>1</v>
      </c>
      <c r="Z996" s="71">
        <v>0</v>
      </c>
      <c r="AA996" s="71">
        <v>0</v>
      </c>
      <c r="AB996" s="71">
        <v>0</v>
      </c>
      <c r="AC996" s="73">
        <v>1</v>
      </c>
      <c r="AD996" s="73">
        <v>0</v>
      </c>
      <c r="AE996" s="1" t="s">
        <v>1449</v>
      </c>
      <c r="AF996" s="1" t="s">
        <v>1450</v>
      </c>
      <c r="AG996" s="1" t="s">
        <v>1451</v>
      </c>
    </row>
    <row r="997" spans="1:33">
      <c r="A997" s="70">
        <v>45169</v>
      </c>
      <c r="B997" s="70">
        <v>45169</v>
      </c>
      <c r="C997" s="71">
        <v>990100</v>
      </c>
      <c r="D997" s="1" t="s">
        <v>6387</v>
      </c>
      <c r="E997" s="71">
        <v>2622601</v>
      </c>
      <c r="F997" s="1" t="s">
        <v>6388</v>
      </c>
      <c r="G997" s="1" t="s">
        <v>6389</v>
      </c>
      <c r="H997" s="72">
        <v>2318024</v>
      </c>
      <c r="I997" s="1" t="s">
        <v>6390</v>
      </c>
      <c r="J997" s="73">
        <v>1</v>
      </c>
      <c r="K997" s="73">
        <v>1</v>
      </c>
      <c r="L997" s="73">
        <v>1</v>
      </c>
      <c r="M997" s="1">
        <v>1</v>
      </c>
      <c r="N997" s="1" t="s">
        <v>1375</v>
      </c>
      <c r="O997" s="1" t="s">
        <v>1541</v>
      </c>
      <c r="P997" s="1">
        <v>10102020</v>
      </c>
      <c r="Q997" s="73">
        <v>587781831</v>
      </c>
      <c r="R997" s="74">
        <v>128.62</v>
      </c>
      <c r="S997" s="1" t="s">
        <v>1448</v>
      </c>
      <c r="T997" s="75">
        <v>1</v>
      </c>
      <c r="U997" s="76">
        <v>75600499103.220001</v>
      </c>
      <c r="V997" s="77">
        <v>75600499103.220001</v>
      </c>
      <c r="W997" s="77">
        <v>75600499103.220001</v>
      </c>
      <c r="X997" s="76">
        <v>0.13225330846559999</v>
      </c>
      <c r="Y997" s="71">
        <v>1</v>
      </c>
      <c r="Z997" s="71">
        <v>0</v>
      </c>
      <c r="AA997" s="71">
        <v>0</v>
      </c>
      <c r="AB997" s="71">
        <v>0</v>
      </c>
      <c r="AC997" s="73">
        <v>1</v>
      </c>
      <c r="AD997" s="73">
        <v>0</v>
      </c>
      <c r="AE997" s="1" t="s">
        <v>1449</v>
      </c>
      <c r="AF997" s="1" t="s">
        <v>1450</v>
      </c>
      <c r="AG997" s="1" t="s">
        <v>1451</v>
      </c>
    </row>
    <row r="998" spans="1:33">
      <c r="A998" s="70">
        <v>45169</v>
      </c>
      <c r="B998" s="70">
        <v>45169</v>
      </c>
      <c r="C998" s="71">
        <v>990100</v>
      </c>
      <c r="D998" s="1" t="s">
        <v>6391</v>
      </c>
      <c r="E998" s="71">
        <v>2622801</v>
      </c>
      <c r="F998" s="1" t="s">
        <v>6392</v>
      </c>
      <c r="G998" s="1" t="s">
        <v>6393</v>
      </c>
      <c r="H998" s="72">
        <v>2311711</v>
      </c>
      <c r="I998" s="1" t="s">
        <v>6394</v>
      </c>
      <c r="J998" s="73">
        <v>0.55000000000000004</v>
      </c>
      <c r="K998" s="73">
        <v>0.55000000000000004</v>
      </c>
      <c r="L998" s="73">
        <v>0.55000000000000004</v>
      </c>
      <c r="M998" s="1">
        <v>1</v>
      </c>
      <c r="N998" s="1" t="s">
        <v>1375</v>
      </c>
      <c r="O998" s="1" t="s">
        <v>1484</v>
      </c>
      <c r="P998" s="1">
        <v>40301040</v>
      </c>
      <c r="Q998" s="73">
        <v>46189068</v>
      </c>
      <c r="R998" s="74">
        <v>278.73</v>
      </c>
      <c r="S998" s="1" t="s">
        <v>1448</v>
      </c>
      <c r="T998" s="75">
        <v>1</v>
      </c>
      <c r="U998" s="76">
        <v>7080853408.0019999</v>
      </c>
      <c r="V998" s="77">
        <v>7080853408.0019999</v>
      </c>
      <c r="W998" s="77">
        <v>14574754907.639999</v>
      </c>
      <c r="X998" s="76">
        <v>1.23870384598E-2</v>
      </c>
      <c r="Y998" s="71">
        <v>0</v>
      </c>
      <c r="Z998" s="71">
        <v>1</v>
      </c>
      <c r="AA998" s="71">
        <v>0</v>
      </c>
      <c r="AB998" s="71">
        <v>0</v>
      </c>
      <c r="AC998" s="73">
        <v>0.65</v>
      </c>
      <c r="AD998" s="73">
        <v>0.35</v>
      </c>
      <c r="AE998" s="1" t="s">
        <v>1475</v>
      </c>
      <c r="AF998" s="1" t="s">
        <v>1450</v>
      </c>
      <c r="AG998" s="1" t="s">
        <v>1585</v>
      </c>
    </row>
    <row r="999" spans="1:33">
      <c r="A999" s="70">
        <v>45169</v>
      </c>
      <c r="B999" s="70">
        <v>45169</v>
      </c>
      <c r="C999" s="71">
        <v>990100</v>
      </c>
      <c r="D999" s="1" t="s">
        <v>6395</v>
      </c>
      <c r="E999" s="71">
        <v>2626901</v>
      </c>
      <c r="F999" s="1">
        <v>502431109</v>
      </c>
      <c r="G999" s="1" t="s">
        <v>6396</v>
      </c>
      <c r="H999" s="72" t="s">
        <v>6397</v>
      </c>
      <c r="I999" s="1" t="s">
        <v>6398</v>
      </c>
      <c r="J999" s="73">
        <v>1</v>
      </c>
      <c r="K999" s="73">
        <v>1</v>
      </c>
      <c r="L999" s="73">
        <v>1</v>
      </c>
      <c r="M999" s="1">
        <v>1</v>
      </c>
      <c r="N999" s="1" t="s">
        <v>1375</v>
      </c>
      <c r="O999" s="1" t="s">
        <v>1467</v>
      </c>
      <c r="P999" s="1">
        <v>20101010</v>
      </c>
      <c r="Q999" s="73">
        <v>189956530</v>
      </c>
      <c r="R999" s="74">
        <v>178.09</v>
      </c>
      <c r="S999" s="1" t="s">
        <v>1448</v>
      </c>
      <c r="T999" s="75">
        <v>1</v>
      </c>
      <c r="U999" s="76">
        <v>33829358427.700001</v>
      </c>
      <c r="V999" s="77">
        <v>33829358427.700001</v>
      </c>
      <c r="W999" s="77">
        <v>33829358427.700001</v>
      </c>
      <c r="X999" s="76">
        <v>5.9180093099999997E-2</v>
      </c>
      <c r="Y999" s="71">
        <v>1</v>
      </c>
      <c r="Z999" s="71">
        <v>0</v>
      </c>
      <c r="AA999" s="71">
        <v>0</v>
      </c>
      <c r="AB999" s="71">
        <v>0</v>
      </c>
      <c r="AC999" s="73">
        <v>1</v>
      </c>
      <c r="AD999" s="73">
        <v>0</v>
      </c>
      <c r="AE999" s="1" t="s">
        <v>1449</v>
      </c>
      <c r="AF999" s="1" t="s">
        <v>1450</v>
      </c>
      <c r="AG999" s="1" t="s">
        <v>1451</v>
      </c>
    </row>
    <row r="1000" spans="1:33">
      <c r="A1000" s="70">
        <v>45169</v>
      </c>
      <c r="B1000" s="70">
        <v>45169</v>
      </c>
      <c r="C1000" s="71">
        <v>990100</v>
      </c>
      <c r="D1000" s="1" t="s">
        <v>6399</v>
      </c>
      <c r="E1000" s="71">
        <v>2628101</v>
      </c>
      <c r="F1000" s="1" t="s">
        <v>6400</v>
      </c>
      <c r="G1000" s="1" t="s">
        <v>6401</v>
      </c>
      <c r="H1000" s="72">
        <v>2459202</v>
      </c>
      <c r="I1000" s="1" t="s">
        <v>6402</v>
      </c>
      <c r="J1000" s="73">
        <v>1</v>
      </c>
      <c r="K1000" s="73">
        <v>1</v>
      </c>
      <c r="L1000" s="73">
        <v>1</v>
      </c>
      <c r="M1000" s="1">
        <v>1</v>
      </c>
      <c r="N1000" s="1" t="s">
        <v>1375</v>
      </c>
      <c r="O1000" s="1" t="s">
        <v>1447</v>
      </c>
      <c r="P1000" s="1">
        <v>35101010</v>
      </c>
      <c r="Q1000" s="73">
        <v>82972826</v>
      </c>
      <c r="R1000" s="74">
        <v>511.41</v>
      </c>
      <c r="S1000" s="1" t="s">
        <v>1448</v>
      </c>
      <c r="T1000" s="75">
        <v>1</v>
      </c>
      <c r="U1000" s="76">
        <v>42433132944.660004</v>
      </c>
      <c r="V1000" s="77">
        <v>42433132944.660004</v>
      </c>
      <c r="W1000" s="77">
        <v>42433132944.660004</v>
      </c>
      <c r="X1000" s="76">
        <v>7.4231285336200006E-2</v>
      </c>
      <c r="Y1000" s="71">
        <v>1</v>
      </c>
      <c r="Z1000" s="71">
        <v>0</v>
      </c>
      <c r="AA1000" s="71">
        <v>0</v>
      </c>
      <c r="AB1000" s="71">
        <v>0</v>
      </c>
      <c r="AC1000" s="73">
        <v>0</v>
      </c>
      <c r="AD1000" s="73">
        <v>1</v>
      </c>
      <c r="AE1000" s="1" t="s">
        <v>1475</v>
      </c>
      <c r="AF1000" s="1" t="s">
        <v>1450</v>
      </c>
      <c r="AG1000" s="1" t="s">
        <v>1451</v>
      </c>
    </row>
    <row r="1001" spans="1:33">
      <c r="A1001" s="70">
        <v>45169</v>
      </c>
      <c r="B1001" s="70">
        <v>45169</v>
      </c>
      <c r="C1001" s="71">
        <v>990100</v>
      </c>
      <c r="D1001" s="1" t="s">
        <v>6403</v>
      </c>
      <c r="E1001" s="71">
        <v>2630901</v>
      </c>
      <c r="F1001" s="1">
        <v>570535104</v>
      </c>
      <c r="G1001" s="1" t="s">
        <v>6404</v>
      </c>
      <c r="H1001" s="72">
        <v>2566436</v>
      </c>
      <c r="I1001" s="1" t="s">
        <v>6405</v>
      </c>
      <c r="J1001" s="73">
        <v>0.95</v>
      </c>
      <c r="K1001" s="73">
        <v>0.95</v>
      </c>
      <c r="L1001" s="73">
        <v>0.95</v>
      </c>
      <c r="M1001" s="1">
        <v>1</v>
      </c>
      <c r="N1001" s="1" t="s">
        <v>1375</v>
      </c>
      <c r="O1001" s="1" t="s">
        <v>1484</v>
      </c>
      <c r="P1001" s="1">
        <v>40301040</v>
      </c>
      <c r="Q1001" s="73">
        <v>13382116</v>
      </c>
      <c r="R1001" s="74">
        <v>1478.92</v>
      </c>
      <c r="S1001" s="1" t="s">
        <v>1448</v>
      </c>
      <c r="T1001" s="75">
        <v>1</v>
      </c>
      <c r="U1001" s="76">
        <v>18801525044.984001</v>
      </c>
      <c r="V1001" s="77">
        <v>18801525044.984001</v>
      </c>
      <c r="W1001" s="77">
        <v>19791078994.720001</v>
      </c>
      <c r="X1001" s="76">
        <v>3.2890839622700001E-2</v>
      </c>
      <c r="Y1001" s="71">
        <v>0</v>
      </c>
      <c r="Z1001" s="71">
        <v>1</v>
      </c>
      <c r="AA1001" s="71">
        <v>0</v>
      </c>
      <c r="AB1001" s="71">
        <v>0</v>
      </c>
      <c r="AC1001" s="73">
        <v>1</v>
      </c>
      <c r="AD1001" s="73">
        <v>0</v>
      </c>
      <c r="AE1001" s="1" t="s">
        <v>1449</v>
      </c>
      <c r="AF1001" s="1" t="s">
        <v>1450</v>
      </c>
      <c r="AG1001" s="1" t="s">
        <v>1451</v>
      </c>
    </row>
    <row r="1002" spans="1:33">
      <c r="A1002" s="70">
        <v>45169</v>
      </c>
      <c r="B1002" s="70">
        <v>45169</v>
      </c>
      <c r="C1002" s="71">
        <v>990100</v>
      </c>
      <c r="D1002" s="1" t="s">
        <v>6406</v>
      </c>
      <c r="E1002" s="71">
        <v>2635501</v>
      </c>
      <c r="F1002" s="1">
        <v>695156109</v>
      </c>
      <c r="G1002" s="1" t="s">
        <v>6407</v>
      </c>
      <c r="H1002" s="72">
        <v>2504566</v>
      </c>
      <c r="I1002" s="1" t="s">
        <v>6408</v>
      </c>
      <c r="J1002" s="73">
        <v>1</v>
      </c>
      <c r="K1002" s="73">
        <v>1</v>
      </c>
      <c r="L1002" s="73">
        <v>1</v>
      </c>
      <c r="M1002" s="1">
        <v>1</v>
      </c>
      <c r="N1002" s="1" t="s">
        <v>1375</v>
      </c>
      <c r="O1002" s="1" t="s">
        <v>1462</v>
      </c>
      <c r="P1002" s="1">
        <v>15103020</v>
      </c>
      <c r="Q1002" s="73">
        <v>89883610</v>
      </c>
      <c r="R1002" s="74">
        <v>149.1</v>
      </c>
      <c r="S1002" s="1" t="s">
        <v>1448</v>
      </c>
      <c r="T1002" s="75">
        <v>1</v>
      </c>
      <c r="U1002" s="76">
        <v>13401646251</v>
      </c>
      <c r="V1002" s="77">
        <v>13401646251</v>
      </c>
      <c r="W1002" s="77">
        <v>13401646251</v>
      </c>
      <c r="X1002" s="76">
        <v>2.3444449132E-2</v>
      </c>
      <c r="Y1002" s="71">
        <v>0</v>
      </c>
      <c r="Z1002" s="71">
        <v>1</v>
      </c>
      <c r="AA1002" s="71">
        <v>0</v>
      </c>
      <c r="AB1002" s="71">
        <v>0</v>
      </c>
      <c r="AC1002" s="73">
        <v>1</v>
      </c>
      <c r="AD1002" s="73">
        <v>0</v>
      </c>
      <c r="AE1002" s="1" t="s">
        <v>1449</v>
      </c>
      <c r="AF1002" s="1" t="s">
        <v>1450</v>
      </c>
      <c r="AG1002" s="1" t="s">
        <v>1451</v>
      </c>
    </row>
    <row r="1003" spans="1:33">
      <c r="A1003" s="70">
        <v>45169</v>
      </c>
      <c r="B1003" s="70">
        <v>45169</v>
      </c>
      <c r="C1003" s="71">
        <v>990100</v>
      </c>
      <c r="D1003" s="1" t="s">
        <v>6409</v>
      </c>
      <c r="E1003" s="71">
        <v>2637101</v>
      </c>
      <c r="F1003" s="1" t="s">
        <v>6410</v>
      </c>
      <c r="G1003" s="1" t="s">
        <v>6411</v>
      </c>
      <c r="H1003" s="72">
        <v>2852533</v>
      </c>
      <c r="I1003" s="1" t="s">
        <v>6412</v>
      </c>
      <c r="J1003" s="73">
        <v>0.9</v>
      </c>
      <c r="K1003" s="73">
        <v>0.9</v>
      </c>
      <c r="L1003" s="73">
        <v>0.9</v>
      </c>
      <c r="M1003" s="1">
        <v>1</v>
      </c>
      <c r="N1003" s="1" t="s">
        <v>1375</v>
      </c>
      <c r="O1003" s="1" t="s">
        <v>1564</v>
      </c>
      <c r="P1003" s="1">
        <v>60108020</v>
      </c>
      <c r="Q1003" s="73">
        <v>175795336</v>
      </c>
      <c r="R1003" s="74">
        <v>276.38</v>
      </c>
      <c r="S1003" s="1" t="s">
        <v>1448</v>
      </c>
      <c r="T1003" s="75">
        <v>1</v>
      </c>
      <c r="U1003" s="76">
        <v>43727683467.311996</v>
      </c>
      <c r="V1003" s="77">
        <v>43727683467.311996</v>
      </c>
      <c r="W1003" s="77">
        <v>48586314963.68</v>
      </c>
      <c r="X1003" s="76">
        <v>7.6495934268799998E-2</v>
      </c>
      <c r="Y1003" s="71">
        <v>1</v>
      </c>
      <c r="Z1003" s="71">
        <v>0</v>
      </c>
      <c r="AA1003" s="71">
        <v>0</v>
      </c>
      <c r="AB1003" s="71">
        <v>0</v>
      </c>
      <c r="AC1003" s="73">
        <v>1</v>
      </c>
      <c r="AD1003" s="73">
        <v>0</v>
      </c>
      <c r="AE1003" s="1" t="s">
        <v>1449</v>
      </c>
      <c r="AF1003" s="1" t="s">
        <v>1450</v>
      </c>
      <c r="AG1003" s="1" t="s">
        <v>1451</v>
      </c>
    </row>
    <row r="1004" spans="1:33">
      <c r="A1004" s="70">
        <v>45169</v>
      </c>
      <c r="B1004" s="70">
        <v>45169</v>
      </c>
      <c r="C1004" s="71">
        <v>990100</v>
      </c>
      <c r="D1004" s="1" t="s">
        <v>6413</v>
      </c>
      <c r="E1004" s="71">
        <v>2646701</v>
      </c>
      <c r="F1004" s="1" t="s">
        <v>6414</v>
      </c>
      <c r="G1004" s="1" t="s">
        <v>6415</v>
      </c>
      <c r="H1004" s="72">
        <v>2045623</v>
      </c>
      <c r="I1004" s="1" t="s">
        <v>6416</v>
      </c>
      <c r="J1004" s="73">
        <v>1</v>
      </c>
      <c r="K1004" s="73">
        <v>1</v>
      </c>
      <c r="L1004" s="73">
        <v>1</v>
      </c>
      <c r="M1004" s="1">
        <v>1</v>
      </c>
      <c r="N1004" s="1" t="s">
        <v>1375</v>
      </c>
      <c r="O1004" s="1" t="s">
        <v>1474</v>
      </c>
      <c r="P1004" s="1">
        <v>45103010</v>
      </c>
      <c r="Q1004" s="73">
        <v>86810668</v>
      </c>
      <c r="R1004" s="74">
        <v>318.87</v>
      </c>
      <c r="S1004" s="1" t="s">
        <v>1448</v>
      </c>
      <c r="T1004" s="75">
        <v>1</v>
      </c>
      <c r="U1004" s="76">
        <v>27681317705.16</v>
      </c>
      <c r="V1004" s="77">
        <v>27681317705.16</v>
      </c>
      <c r="W1004" s="77">
        <v>27681317705.16</v>
      </c>
      <c r="X1004" s="76">
        <v>4.8424889949400002E-2</v>
      </c>
      <c r="Y1004" s="71">
        <v>0</v>
      </c>
      <c r="Z1004" s="71">
        <v>1</v>
      </c>
      <c r="AA1004" s="71">
        <v>0</v>
      </c>
      <c r="AB1004" s="71">
        <v>0</v>
      </c>
      <c r="AC1004" s="73">
        <v>0</v>
      </c>
      <c r="AD1004" s="73">
        <v>1</v>
      </c>
      <c r="AE1004" s="1" t="s">
        <v>1475</v>
      </c>
      <c r="AF1004" s="1" t="s">
        <v>1450</v>
      </c>
      <c r="AG1004" s="1" t="s">
        <v>1451</v>
      </c>
    </row>
    <row r="1005" spans="1:33">
      <c r="A1005" s="70">
        <v>45169</v>
      </c>
      <c r="B1005" s="70">
        <v>45169</v>
      </c>
      <c r="C1005" s="71">
        <v>990100</v>
      </c>
      <c r="D1005" s="1" t="s">
        <v>6417</v>
      </c>
      <c r="E1005" s="71">
        <v>2650801</v>
      </c>
      <c r="F1005" s="1" t="s">
        <v>6418</v>
      </c>
      <c r="G1005" s="1" t="s">
        <v>6419</v>
      </c>
      <c r="H1005" s="72">
        <v>2788713</v>
      </c>
      <c r="I1005" s="1" t="s">
        <v>6420</v>
      </c>
      <c r="J1005" s="73">
        <v>1</v>
      </c>
      <c r="K1005" s="73">
        <v>1</v>
      </c>
      <c r="L1005" s="73">
        <v>1</v>
      </c>
      <c r="M1005" s="1">
        <v>1</v>
      </c>
      <c r="N1005" s="1" t="s">
        <v>1375</v>
      </c>
      <c r="O1005" s="1" t="s">
        <v>1499</v>
      </c>
      <c r="P1005" s="1">
        <v>30202010</v>
      </c>
      <c r="Q1005" s="73">
        <v>149941547</v>
      </c>
      <c r="R1005" s="74">
        <v>114.32</v>
      </c>
      <c r="S1005" s="1" t="s">
        <v>1448</v>
      </c>
      <c r="T1005" s="75">
        <v>1</v>
      </c>
      <c r="U1005" s="76">
        <v>17141317653.040001</v>
      </c>
      <c r="V1005" s="77">
        <v>17141317653.040001</v>
      </c>
      <c r="W1005" s="77">
        <v>17141317653.040001</v>
      </c>
      <c r="X1005" s="76">
        <v>2.9986521226300002E-2</v>
      </c>
      <c r="Y1005" s="71">
        <v>0</v>
      </c>
      <c r="Z1005" s="71">
        <v>1</v>
      </c>
      <c r="AA1005" s="71">
        <v>0</v>
      </c>
      <c r="AB1005" s="71">
        <v>0</v>
      </c>
      <c r="AC1005" s="73">
        <v>1</v>
      </c>
      <c r="AD1005" s="73">
        <v>0</v>
      </c>
      <c r="AE1005" s="1" t="s">
        <v>1449</v>
      </c>
      <c r="AF1005" s="1" t="s">
        <v>1450</v>
      </c>
      <c r="AG1005" s="1" t="s">
        <v>1451</v>
      </c>
    </row>
    <row r="1006" spans="1:33">
      <c r="A1006" s="70">
        <v>45169</v>
      </c>
      <c r="B1006" s="70">
        <v>45169</v>
      </c>
      <c r="C1006" s="71">
        <v>990100</v>
      </c>
      <c r="D1006" s="1" t="s">
        <v>6421</v>
      </c>
      <c r="E1006" s="71">
        <v>2663401</v>
      </c>
      <c r="F1006" s="1">
        <v>452327109</v>
      </c>
      <c r="G1006" s="1" t="s">
        <v>6422</v>
      </c>
      <c r="H1006" s="72">
        <v>2613990</v>
      </c>
      <c r="I1006" s="1" t="s">
        <v>6423</v>
      </c>
      <c r="J1006" s="73">
        <v>1</v>
      </c>
      <c r="K1006" s="73">
        <v>1</v>
      </c>
      <c r="L1006" s="73">
        <v>1</v>
      </c>
      <c r="M1006" s="1">
        <v>1</v>
      </c>
      <c r="N1006" s="1" t="s">
        <v>1375</v>
      </c>
      <c r="O1006" s="1" t="s">
        <v>1447</v>
      </c>
      <c r="P1006" s="1">
        <v>35203010</v>
      </c>
      <c r="Q1006" s="73">
        <v>158000000</v>
      </c>
      <c r="R1006" s="74">
        <v>165.22</v>
      </c>
      <c r="S1006" s="1" t="s">
        <v>1448</v>
      </c>
      <c r="T1006" s="75">
        <v>1</v>
      </c>
      <c r="U1006" s="76">
        <v>26104760000</v>
      </c>
      <c r="V1006" s="77">
        <v>26104760000</v>
      </c>
      <c r="W1006" s="77">
        <v>26104760000</v>
      </c>
      <c r="X1006" s="76">
        <v>4.5666905875699999E-2</v>
      </c>
      <c r="Y1006" s="71">
        <v>1</v>
      </c>
      <c r="Z1006" s="71">
        <v>0</v>
      </c>
      <c r="AA1006" s="71">
        <v>0</v>
      </c>
      <c r="AB1006" s="71">
        <v>0</v>
      </c>
      <c r="AC1006" s="73">
        <v>0.65</v>
      </c>
      <c r="AD1006" s="73">
        <v>0.35</v>
      </c>
      <c r="AE1006" s="1" t="s">
        <v>1475</v>
      </c>
      <c r="AF1006" s="1" t="s">
        <v>1450</v>
      </c>
      <c r="AG1006" s="1" t="s">
        <v>1451</v>
      </c>
    </row>
    <row r="1007" spans="1:33">
      <c r="A1007" s="70">
        <v>45169</v>
      </c>
      <c r="B1007" s="70">
        <v>45169</v>
      </c>
      <c r="C1007" s="71">
        <v>990100</v>
      </c>
      <c r="D1007" s="1" t="s">
        <v>6424</v>
      </c>
      <c r="E1007" s="71">
        <v>2673401</v>
      </c>
      <c r="F1007" s="1">
        <v>679580100</v>
      </c>
      <c r="G1007" s="1" t="s">
        <v>6425</v>
      </c>
      <c r="H1007" s="72">
        <v>2656423</v>
      </c>
      <c r="I1007" s="1" t="s">
        <v>6426</v>
      </c>
      <c r="J1007" s="73">
        <v>0.9</v>
      </c>
      <c r="K1007" s="73">
        <v>0.9</v>
      </c>
      <c r="L1007" s="73">
        <v>0.9</v>
      </c>
      <c r="M1007" s="1">
        <v>1</v>
      </c>
      <c r="N1007" s="1" t="s">
        <v>1375</v>
      </c>
      <c r="O1007" s="1" t="s">
        <v>1467</v>
      </c>
      <c r="P1007" s="1">
        <v>20304030</v>
      </c>
      <c r="Q1007" s="73">
        <v>109950195</v>
      </c>
      <c r="R1007" s="74">
        <v>427.37</v>
      </c>
      <c r="S1007" s="1" t="s">
        <v>1448</v>
      </c>
      <c r="T1007" s="75">
        <v>1</v>
      </c>
      <c r="U1007" s="76">
        <v>42290473353.434998</v>
      </c>
      <c r="V1007" s="77">
        <v>42290473353.434998</v>
      </c>
      <c r="W1007" s="77">
        <v>46989414837.150002</v>
      </c>
      <c r="X1007" s="76">
        <v>7.3981720807600002E-2</v>
      </c>
      <c r="Y1007" s="71">
        <v>1</v>
      </c>
      <c r="Z1007" s="71">
        <v>0</v>
      </c>
      <c r="AA1007" s="71">
        <v>0</v>
      </c>
      <c r="AB1007" s="71">
        <v>0</v>
      </c>
      <c r="AC1007" s="73">
        <v>0</v>
      </c>
      <c r="AD1007" s="73">
        <v>1</v>
      </c>
      <c r="AE1007" s="1" t="s">
        <v>1475</v>
      </c>
      <c r="AF1007" s="1" t="s">
        <v>1450</v>
      </c>
      <c r="AG1007" s="1" t="s">
        <v>1451</v>
      </c>
    </row>
    <row r="1008" spans="1:33">
      <c r="A1008" s="70">
        <v>45169</v>
      </c>
      <c r="B1008" s="70">
        <v>45169</v>
      </c>
      <c r="C1008" s="71">
        <v>990100</v>
      </c>
      <c r="D1008" s="1" t="s">
        <v>6427</v>
      </c>
      <c r="E1008" s="71">
        <v>2679101</v>
      </c>
      <c r="F1008" s="1">
        <v>778296103</v>
      </c>
      <c r="G1008" s="1" t="s">
        <v>6428</v>
      </c>
      <c r="H1008" s="72">
        <v>2746711</v>
      </c>
      <c r="I1008" s="1" t="s">
        <v>6429</v>
      </c>
      <c r="J1008" s="73">
        <v>1</v>
      </c>
      <c r="K1008" s="73">
        <v>1</v>
      </c>
      <c r="L1008" s="73">
        <v>1</v>
      </c>
      <c r="M1008" s="1">
        <v>1</v>
      </c>
      <c r="N1008" s="1" t="s">
        <v>1375</v>
      </c>
      <c r="O1008" s="1" t="s">
        <v>1455</v>
      </c>
      <c r="P1008" s="1">
        <v>25504010</v>
      </c>
      <c r="Q1008" s="73">
        <v>342048439</v>
      </c>
      <c r="R1008" s="74">
        <v>121.81</v>
      </c>
      <c r="S1008" s="1" t="s">
        <v>1448</v>
      </c>
      <c r="T1008" s="75">
        <v>1</v>
      </c>
      <c r="U1008" s="76">
        <v>41664920354.589996</v>
      </c>
      <c r="V1008" s="77">
        <v>41664920354.589996</v>
      </c>
      <c r="W1008" s="77">
        <v>41664920354.589996</v>
      </c>
      <c r="X1008" s="76">
        <v>7.2887396633800006E-2</v>
      </c>
      <c r="Y1008" s="71">
        <v>1</v>
      </c>
      <c r="Z1008" s="71">
        <v>0</v>
      </c>
      <c r="AA1008" s="71">
        <v>0</v>
      </c>
      <c r="AB1008" s="71">
        <v>0</v>
      </c>
      <c r="AC1008" s="73">
        <v>0.65</v>
      </c>
      <c r="AD1008" s="73">
        <v>0.35</v>
      </c>
      <c r="AE1008" s="1" t="s">
        <v>1475</v>
      </c>
      <c r="AF1008" s="1" t="s">
        <v>1450</v>
      </c>
      <c r="AG1008" s="1" t="s">
        <v>1451</v>
      </c>
    </row>
    <row r="1009" spans="1:33">
      <c r="A1009" s="70">
        <v>45169</v>
      </c>
      <c r="B1009" s="70">
        <v>45169</v>
      </c>
      <c r="C1009" s="71">
        <v>990100</v>
      </c>
      <c r="D1009" s="1" t="s">
        <v>6430</v>
      </c>
      <c r="E1009" s="71">
        <v>2680001</v>
      </c>
      <c r="F1009" s="1" t="s">
        <v>6431</v>
      </c>
      <c r="G1009" s="1" t="s">
        <v>6432</v>
      </c>
      <c r="H1009" s="72" t="s">
        <v>6433</v>
      </c>
      <c r="I1009" s="1" t="s">
        <v>6434</v>
      </c>
      <c r="J1009" s="73">
        <v>0.75</v>
      </c>
      <c r="K1009" s="73">
        <v>0.75</v>
      </c>
      <c r="L1009" s="73">
        <v>0.75</v>
      </c>
      <c r="M1009" s="1">
        <v>1</v>
      </c>
      <c r="N1009" s="1" t="s">
        <v>1375</v>
      </c>
      <c r="O1009" s="1" t="s">
        <v>1447</v>
      </c>
      <c r="P1009" s="1">
        <v>35201010</v>
      </c>
      <c r="Q1009" s="73">
        <v>187113577</v>
      </c>
      <c r="R1009" s="74">
        <v>206.07</v>
      </c>
      <c r="S1009" s="1" t="s">
        <v>1448</v>
      </c>
      <c r="T1009" s="75">
        <v>1</v>
      </c>
      <c r="U1009" s="76">
        <v>28918871109.2925</v>
      </c>
      <c r="V1009" s="77">
        <v>28918871109.2925</v>
      </c>
      <c r="W1009" s="77">
        <v>38558494812.389999</v>
      </c>
      <c r="X1009" s="76">
        <v>5.0589829784999998E-2</v>
      </c>
      <c r="Y1009" s="71">
        <v>1</v>
      </c>
      <c r="Z1009" s="71">
        <v>0</v>
      </c>
      <c r="AA1009" s="71">
        <v>0</v>
      </c>
      <c r="AB1009" s="71">
        <v>0</v>
      </c>
      <c r="AC1009" s="73">
        <v>0.35</v>
      </c>
      <c r="AD1009" s="73">
        <v>0.65</v>
      </c>
      <c r="AE1009" s="1" t="s">
        <v>1475</v>
      </c>
      <c r="AF1009" s="1" t="s">
        <v>1450</v>
      </c>
      <c r="AG1009" s="1" t="s">
        <v>1451</v>
      </c>
    </row>
    <row r="1010" spans="1:33">
      <c r="A1010" s="70">
        <v>45169</v>
      </c>
      <c r="B1010" s="70">
        <v>45169</v>
      </c>
      <c r="C1010" s="71">
        <v>990100</v>
      </c>
      <c r="D1010" s="1" t="s">
        <v>6435</v>
      </c>
      <c r="E1010" s="71">
        <v>2688701</v>
      </c>
      <c r="F1010" s="1" t="s">
        <v>6436</v>
      </c>
      <c r="G1010" s="1" t="s">
        <v>6437</v>
      </c>
      <c r="H1010" s="72" t="s">
        <v>6438</v>
      </c>
      <c r="I1010" s="1" t="s">
        <v>6439</v>
      </c>
      <c r="J1010" s="73">
        <v>1</v>
      </c>
      <c r="K1010" s="73">
        <v>1</v>
      </c>
      <c r="L1010" s="73">
        <v>1</v>
      </c>
      <c r="M1010" s="1">
        <v>1</v>
      </c>
      <c r="N1010" s="1" t="s">
        <v>1375</v>
      </c>
      <c r="O1010" s="1" t="s">
        <v>1484</v>
      </c>
      <c r="P1010" s="1">
        <v>40301040</v>
      </c>
      <c r="Q1010" s="73">
        <v>414147483</v>
      </c>
      <c r="R1010" s="74">
        <v>200.87</v>
      </c>
      <c r="S1010" s="1" t="s">
        <v>1448</v>
      </c>
      <c r="T1010" s="75">
        <v>1</v>
      </c>
      <c r="U1010" s="76">
        <v>83189804910.210007</v>
      </c>
      <c r="V1010" s="77">
        <v>83189804910.210007</v>
      </c>
      <c r="W1010" s="77">
        <v>83189804910.210007</v>
      </c>
      <c r="X1010" s="76">
        <v>0.1455298187246</v>
      </c>
      <c r="Y1010" s="71">
        <v>1</v>
      </c>
      <c r="Z1010" s="71">
        <v>0</v>
      </c>
      <c r="AA1010" s="71">
        <v>0</v>
      </c>
      <c r="AB1010" s="71">
        <v>0</v>
      </c>
      <c r="AC1010" s="73">
        <v>1</v>
      </c>
      <c r="AD1010" s="73">
        <v>0</v>
      </c>
      <c r="AE1010" s="1" t="s">
        <v>1449</v>
      </c>
      <c r="AF1010" s="1" t="s">
        <v>1450</v>
      </c>
      <c r="AG1010" s="1" t="s">
        <v>1451</v>
      </c>
    </row>
    <row r="1011" spans="1:33">
      <c r="A1011" s="70">
        <v>45169</v>
      </c>
      <c r="B1011" s="70">
        <v>45169</v>
      </c>
      <c r="C1011" s="71">
        <v>990100</v>
      </c>
      <c r="D1011" s="1" t="s">
        <v>6440</v>
      </c>
      <c r="E1011" s="71">
        <v>2692301</v>
      </c>
      <c r="F1011" s="1" t="s">
        <v>6441</v>
      </c>
      <c r="G1011" s="1" t="s">
        <v>6442</v>
      </c>
      <c r="H1011" s="72">
        <v>2437071</v>
      </c>
      <c r="I1011" s="1" t="s">
        <v>6443</v>
      </c>
      <c r="J1011" s="73">
        <v>1</v>
      </c>
      <c r="K1011" s="73">
        <v>1</v>
      </c>
      <c r="L1011" s="73">
        <v>1</v>
      </c>
      <c r="M1011" s="1">
        <v>1</v>
      </c>
      <c r="N1011" s="1" t="s">
        <v>1375</v>
      </c>
      <c r="O1011" s="1" t="s">
        <v>1447</v>
      </c>
      <c r="P1011" s="1">
        <v>35201010</v>
      </c>
      <c r="Q1011" s="73">
        <v>187600539</v>
      </c>
      <c r="R1011" s="74">
        <v>91.38</v>
      </c>
      <c r="S1011" s="1" t="s">
        <v>1448</v>
      </c>
      <c r="T1011" s="75">
        <v>1</v>
      </c>
      <c r="U1011" s="76">
        <v>17142937253.82</v>
      </c>
      <c r="V1011" s="77">
        <v>17142937253.82</v>
      </c>
      <c r="W1011" s="77">
        <v>17142937253.82</v>
      </c>
      <c r="X1011" s="76">
        <v>2.9989354508600002E-2</v>
      </c>
      <c r="Y1011" s="71">
        <v>0</v>
      </c>
      <c r="Z1011" s="71">
        <v>1</v>
      </c>
      <c r="AA1011" s="71">
        <v>0</v>
      </c>
      <c r="AB1011" s="71">
        <v>0</v>
      </c>
      <c r="AC1011" s="73">
        <v>0</v>
      </c>
      <c r="AD1011" s="73">
        <v>1</v>
      </c>
      <c r="AE1011" s="1" t="s">
        <v>1475</v>
      </c>
      <c r="AF1011" s="1" t="s">
        <v>1450</v>
      </c>
      <c r="AG1011" s="1" t="s">
        <v>1451</v>
      </c>
    </row>
    <row r="1012" spans="1:33">
      <c r="A1012" s="70">
        <v>45169</v>
      </c>
      <c r="B1012" s="70">
        <v>45169</v>
      </c>
      <c r="C1012" s="71">
        <v>990100</v>
      </c>
      <c r="D1012" s="1" t="s">
        <v>6444</v>
      </c>
      <c r="E1012" s="71">
        <v>2693901</v>
      </c>
      <c r="F1012" s="1" t="s">
        <v>6445</v>
      </c>
      <c r="G1012" s="1" t="s">
        <v>6446</v>
      </c>
      <c r="H1012" s="72">
        <v>2807061</v>
      </c>
      <c r="I1012" s="1" t="s">
        <v>6447</v>
      </c>
      <c r="J1012" s="73">
        <v>1</v>
      </c>
      <c r="K1012" s="73">
        <v>1</v>
      </c>
      <c r="L1012" s="73">
        <v>1</v>
      </c>
      <c r="M1012" s="1">
        <v>1</v>
      </c>
      <c r="N1012" s="1" t="s">
        <v>1375</v>
      </c>
      <c r="O1012" s="1" t="s">
        <v>1447</v>
      </c>
      <c r="P1012" s="1">
        <v>35102030</v>
      </c>
      <c r="Q1012" s="73">
        <v>550700443</v>
      </c>
      <c r="R1012" s="74">
        <v>61.65</v>
      </c>
      <c r="S1012" s="1" t="s">
        <v>1448</v>
      </c>
      <c r="T1012" s="75">
        <v>1</v>
      </c>
      <c r="U1012" s="76">
        <v>33950682310.950001</v>
      </c>
      <c r="V1012" s="77">
        <v>33950682310.950001</v>
      </c>
      <c r="W1012" s="77">
        <v>33950682310.950001</v>
      </c>
      <c r="X1012" s="76">
        <v>5.9392333563300002E-2</v>
      </c>
      <c r="Y1012" s="71">
        <v>1</v>
      </c>
      <c r="Z1012" s="71">
        <v>0</v>
      </c>
      <c r="AA1012" s="71">
        <v>0</v>
      </c>
      <c r="AB1012" s="71">
        <v>0</v>
      </c>
      <c r="AC1012" s="73">
        <v>1</v>
      </c>
      <c r="AD1012" s="73">
        <v>0</v>
      </c>
      <c r="AE1012" s="1" t="s">
        <v>1449</v>
      </c>
      <c r="AF1012" s="1" t="s">
        <v>1450</v>
      </c>
      <c r="AG1012" s="1" t="s">
        <v>1451</v>
      </c>
    </row>
    <row r="1013" spans="1:33">
      <c r="A1013" s="70">
        <v>45169</v>
      </c>
      <c r="B1013" s="70">
        <v>45169</v>
      </c>
      <c r="C1013" s="71">
        <v>990100</v>
      </c>
      <c r="D1013" s="1" t="s">
        <v>6448</v>
      </c>
      <c r="E1013" s="71">
        <v>2699401</v>
      </c>
      <c r="F1013" s="1" t="s">
        <v>6449</v>
      </c>
      <c r="G1013" s="1" t="s">
        <v>6450</v>
      </c>
      <c r="H1013" s="72">
        <v>2719951</v>
      </c>
      <c r="I1013" s="1" t="s">
        <v>6451</v>
      </c>
      <c r="J1013" s="73">
        <v>1</v>
      </c>
      <c r="K1013" s="73">
        <v>1</v>
      </c>
      <c r="L1013" s="73">
        <v>1</v>
      </c>
      <c r="M1013" s="1">
        <v>1</v>
      </c>
      <c r="N1013" s="1" t="s">
        <v>1375</v>
      </c>
      <c r="O1013" s="1" t="s">
        <v>1447</v>
      </c>
      <c r="P1013" s="1">
        <v>35201010</v>
      </c>
      <c r="Q1013" s="73">
        <v>178217142</v>
      </c>
      <c r="R1013" s="74">
        <v>83.67</v>
      </c>
      <c r="S1013" s="1" t="s">
        <v>1448</v>
      </c>
      <c r="T1013" s="75">
        <v>1</v>
      </c>
      <c r="U1013" s="76">
        <v>14911428271.139999</v>
      </c>
      <c r="V1013" s="77">
        <v>14911428271.139999</v>
      </c>
      <c r="W1013" s="77">
        <v>14911428271.139999</v>
      </c>
      <c r="X1013" s="76">
        <v>2.60856177697E-2</v>
      </c>
      <c r="Y1013" s="71">
        <v>0</v>
      </c>
      <c r="Z1013" s="71">
        <v>1</v>
      </c>
      <c r="AA1013" s="71">
        <v>0</v>
      </c>
      <c r="AB1013" s="71">
        <v>0</v>
      </c>
      <c r="AC1013" s="73">
        <v>0.65</v>
      </c>
      <c r="AD1013" s="73">
        <v>0.35</v>
      </c>
      <c r="AE1013" s="1" t="s">
        <v>6452</v>
      </c>
      <c r="AF1013" s="1" t="s">
        <v>1450</v>
      </c>
      <c r="AG1013" s="1" t="s">
        <v>1451</v>
      </c>
    </row>
    <row r="1014" spans="1:33">
      <c r="A1014" s="70">
        <v>45169</v>
      </c>
      <c r="B1014" s="70">
        <v>45169</v>
      </c>
      <c r="C1014" s="71">
        <v>990100</v>
      </c>
      <c r="D1014" s="1" t="s">
        <v>6453</v>
      </c>
      <c r="E1014" s="71">
        <v>2701301</v>
      </c>
      <c r="F1014" s="1" t="s">
        <v>6454</v>
      </c>
      <c r="G1014" s="1" t="s">
        <v>6455</v>
      </c>
      <c r="H1014" s="72" t="s">
        <v>6456</v>
      </c>
      <c r="I1014" s="1" t="s">
        <v>6457</v>
      </c>
      <c r="J1014" s="73">
        <v>0.8</v>
      </c>
      <c r="K1014" s="73">
        <v>0.8</v>
      </c>
      <c r="L1014" s="73">
        <v>0.8</v>
      </c>
      <c r="M1014" s="1">
        <v>1</v>
      </c>
      <c r="N1014" s="1" t="s">
        <v>1375</v>
      </c>
      <c r="O1014" s="1" t="s">
        <v>1455</v>
      </c>
      <c r="P1014" s="1">
        <v>25201010</v>
      </c>
      <c r="Q1014" s="73">
        <v>191359482</v>
      </c>
      <c r="R1014" s="74">
        <v>106.02</v>
      </c>
      <c r="S1014" s="1" t="s">
        <v>1448</v>
      </c>
      <c r="T1014" s="75">
        <v>1</v>
      </c>
      <c r="U1014" s="76">
        <v>16230345825.312</v>
      </c>
      <c r="V1014" s="77">
        <v>16230345825.312</v>
      </c>
      <c r="W1014" s="77">
        <v>20287932281.639999</v>
      </c>
      <c r="X1014" s="76">
        <v>2.8392893676600001E-2</v>
      </c>
      <c r="Y1014" s="71">
        <v>0</v>
      </c>
      <c r="Z1014" s="71">
        <v>1</v>
      </c>
      <c r="AA1014" s="71">
        <v>0</v>
      </c>
      <c r="AB1014" s="71">
        <v>0</v>
      </c>
      <c r="AC1014" s="73">
        <v>1</v>
      </c>
      <c r="AD1014" s="73">
        <v>0</v>
      </c>
      <c r="AE1014" s="1" t="s">
        <v>1449</v>
      </c>
      <c r="AF1014" s="1" t="s">
        <v>1450</v>
      </c>
      <c r="AG1014" s="1" t="s">
        <v>1451</v>
      </c>
    </row>
    <row r="1015" spans="1:33">
      <c r="A1015" s="70">
        <v>45169</v>
      </c>
      <c r="B1015" s="70">
        <v>45169</v>
      </c>
      <c r="C1015" s="71">
        <v>990100</v>
      </c>
      <c r="D1015" s="1" t="s">
        <v>6458</v>
      </c>
      <c r="E1015" s="71">
        <v>2703401</v>
      </c>
      <c r="F1015" s="1">
        <v>422806109</v>
      </c>
      <c r="G1015" s="1" t="s">
        <v>6459</v>
      </c>
      <c r="H1015" s="72">
        <v>2419217</v>
      </c>
      <c r="I1015" s="1" t="s">
        <v>6460</v>
      </c>
      <c r="J1015" s="73">
        <v>0.8</v>
      </c>
      <c r="K1015" s="73">
        <v>0.8</v>
      </c>
      <c r="L1015" s="73">
        <v>0.8</v>
      </c>
      <c r="M1015" s="1">
        <v>1</v>
      </c>
      <c r="N1015" s="1" t="s">
        <v>1375</v>
      </c>
      <c r="O1015" s="1" t="s">
        <v>1467</v>
      </c>
      <c r="P1015" s="1">
        <v>20101010</v>
      </c>
      <c r="Q1015" s="73">
        <v>54660048</v>
      </c>
      <c r="R1015" s="74">
        <v>168.71</v>
      </c>
      <c r="S1015" s="1" t="s">
        <v>1448</v>
      </c>
      <c r="T1015" s="75">
        <v>1</v>
      </c>
      <c r="U1015" s="76">
        <v>7377357358.4639997</v>
      </c>
      <c r="V1015" s="77">
        <v>7377357358.4639997</v>
      </c>
      <c r="W1015" s="77">
        <v>20358310503.669998</v>
      </c>
      <c r="X1015" s="76">
        <v>1.2905733823999999E-2</v>
      </c>
      <c r="Y1015" s="71">
        <v>0</v>
      </c>
      <c r="Z1015" s="71">
        <v>1</v>
      </c>
      <c r="AA1015" s="71">
        <v>0</v>
      </c>
      <c r="AB1015" s="71">
        <v>0</v>
      </c>
      <c r="AC1015" s="73">
        <v>0</v>
      </c>
      <c r="AD1015" s="73">
        <v>1</v>
      </c>
      <c r="AE1015" s="1" t="s">
        <v>1449</v>
      </c>
      <c r="AF1015" s="1" t="s">
        <v>1450</v>
      </c>
      <c r="AG1015" s="1" t="s">
        <v>1451</v>
      </c>
    </row>
    <row r="1016" spans="1:33">
      <c r="A1016" s="70">
        <v>45169</v>
      </c>
      <c r="B1016" s="70">
        <v>45169</v>
      </c>
      <c r="C1016" s="71">
        <v>990100</v>
      </c>
      <c r="D1016" s="1" t="s">
        <v>6461</v>
      </c>
      <c r="E1016" s="71">
        <v>2703402</v>
      </c>
      <c r="F1016" s="1">
        <v>422806208</v>
      </c>
      <c r="G1016" s="1" t="s">
        <v>6462</v>
      </c>
      <c r="H1016" s="72">
        <v>2237561</v>
      </c>
      <c r="I1016" s="1" t="s">
        <v>6463</v>
      </c>
      <c r="J1016" s="73">
        <v>0.9</v>
      </c>
      <c r="K1016" s="73">
        <v>0.9</v>
      </c>
      <c r="L1016" s="73">
        <v>0.9</v>
      </c>
      <c r="M1016" s="1">
        <v>1</v>
      </c>
      <c r="N1016" s="1" t="s">
        <v>1375</v>
      </c>
      <c r="O1016" s="1" t="s">
        <v>1467</v>
      </c>
      <c r="P1016" s="1">
        <v>20101010</v>
      </c>
      <c r="Q1016" s="73">
        <v>82231513</v>
      </c>
      <c r="R1016" s="74">
        <v>135.43</v>
      </c>
      <c r="S1016" s="1" t="s">
        <v>1448</v>
      </c>
      <c r="T1016" s="75">
        <v>1</v>
      </c>
      <c r="U1016" s="76">
        <v>10022952425.031</v>
      </c>
      <c r="V1016" s="77">
        <v>10022952425.031</v>
      </c>
      <c r="W1016" s="77">
        <v>20358310503.669998</v>
      </c>
      <c r="X1016" s="76">
        <v>1.7533860682499999E-2</v>
      </c>
      <c r="Y1016" s="71">
        <v>0</v>
      </c>
      <c r="Z1016" s="71">
        <v>1</v>
      </c>
      <c r="AA1016" s="71">
        <v>0</v>
      </c>
      <c r="AB1016" s="71">
        <v>0</v>
      </c>
      <c r="AC1016" s="73">
        <v>0.35</v>
      </c>
      <c r="AD1016" s="73">
        <v>0.65</v>
      </c>
      <c r="AE1016" s="1" t="s">
        <v>1449</v>
      </c>
      <c r="AF1016" s="1" t="s">
        <v>1450</v>
      </c>
      <c r="AG1016" s="1" t="s">
        <v>1585</v>
      </c>
    </row>
    <row r="1017" spans="1:33">
      <c r="A1017" s="70">
        <v>45169</v>
      </c>
      <c r="B1017" s="70">
        <v>45169</v>
      </c>
      <c r="C1017" s="71">
        <v>990100</v>
      </c>
      <c r="D1017" s="1" t="s">
        <v>6464</v>
      </c>
      <c r="E1017" s="71">
        <v>2703701</v>
      </c>
      <c r="F1017" s="1">
        <v>403949100</v>
      </c>
      <c r="G1017" s="1" t="s">
        <v>6465</v>
      </c>
      <c r="H1017" s="72" t="s">
        <v>6466</v>
      </c>
      <c r="I1017" s="1" t="s">
        <v>6467</v>
      </c>
      <c r="J1017" s="73">
        <v>0.8</v>
      </c>
      <c r="K1017" s="73">
        <v>0.8</v>
      </c>
      <c r="L1017" s="73">
        <v>0.8</v>
      </c>
      <c r="M1017" s="1">
        <v>1</v>
      </c>
      <c r="N1017" s="1" t="s">
        <v>1375</v>
      </c>
      <c r="O1017" s="1" t="s">
        <v>1541</v>
      </c>
      <c r="P1017" s="1">
        <v>10102030</v>
      </c>
      <c r="Q1017" s="73">
        <v>192730210</v>
      </c>
      <c r="R1017" s="74">
        <v>55.09</v>
      </c>
      <c r="S1017" s="1" t="s">
        <v>1448</v>
      </c>
      <c r="T1017" s="75">
        <v>1</v>
      </c>
      <c r="U1017" s="76">
        <v>8494005815.1199999</v>
      </c>
      <c r="V1017" s="77">
        <v>8494005815.1199999</v>
      </c>
      <c r="W1017" s="77">
        <v>10617507268.9</v>
      </c>
      <c r="X1017" s="76">
        <v>1.48591660703E-2</v>
      </c>
      <c r="Y1017" s="71">
        <v>0</v>
      </c>
      <c r="Z1017" s="71">
        <v>1</v>
      </c>
      <c r="AA1017" s="71">
        <v>0</v>
      </c>
      <c r="AB1017" s="71">
        <v>0</v>
      </c>
      <c r="AC1017" s="73">
        <v>1</v>
      </c>
      <c r="AD1017" s="73">
        <v>0</v>
      </c>
      <c r="AE1017" s="1" t="s">
        <v>1449</v>
      </c>
      <c r="AF1017" s="1" t="s">
        <v>1450</v>
      </c>
      <c r="AG1017" s="1" t="s">
        <v>1451</v>
      </c>
    </row>
    <row r="1018" spans="1:33">
      <c r="A1018" s="70">
        <v>45169</v>
      </c>
      <c r="B1018" s="70">
        <v>45169</v>
      </c>
      <c r="C1018" s="71">
        <v>990100</v>
      </c>
      <c r="D1018" s="1" t="s">
        <v>6468</v>
      </c>
      <c r="E1018" s="71">
        <v>2705101</v>
      </c>
      <c r="F1018" s="1" t="s">
        <v>6469</v>
      </c>
      <c r="G1018" s="1" t="s">
        <v>6470</v>
      </c>
      <c r="H1018" s="72">
        <v>2871301</v>
      </c>
      <c r="I1018" s="1" t="s">
        <v>6471</v>
      </c>
      <c r="J1018" s="73">
        <v>1</v>
      </c>
      <c r="K1018" s="73">
        <v>1</v>
      </c>
      <c r="L1018" s="73">
        <v>1</v>
      </c>
      <c r="M1018" s="1">
        <v>1</v>
      </c>
      <c r="N1018" s="1" t="s">
        <v>1375</v>
      </c>
      <c r="O1018" s="1" t="s">
        <v>1447</v>
      </c>
      <c r="P1018" s="1">
        <v>35101010</v>
      </c>
      <c r="Q1018" s="73">
        <v>350257007</v>
      </c>
      <c r="R1018" s="74">
        <v>312.68</v>
      </c>
      <c r="S1018" s="1" t="s">
        <v>1448</v>
      </c>
      <c r="T1018" s="75">
        <v>1</v>
      </c>
      <c r="U1018" s="76">
        <v>109518360948.75999</v>
      </c>
      <c r="V1018" s="77">
        <v>109518360948.75999</v>
      </c>
      <c r="W1018" s="77">
        <v>109518360948.75999</v>
      </c>
      <c r="X1018" s="76">
        <v>0.1915882268638</v>
      </c>
      <c r="Y1018" s="71">
        <v>1</v>
      </c>
      <c r="Z1018" s="71">
        <v>0</v>
      </c>
      <c r="AA1018" s="71">
        <v>0</v>
      </c>
      <c r="AB1018" s="71">
        <v>0</v>
      </c>
      <c r="AC1018" s="73">
        <v>0</v>
      </c>
      <c r="AD1018" s="73">
        <v>1</v>
      </c>
      <c r="AE1018" s="1" t="s">
        <v>1475</v>
      </c>
      <c r="AF1018" s="1" t="s">
        <v>1450</v>
      </c>
      <c r="AG1018" s="1" t="s">
        <v>1451</v>
      </c>
    </row>
    <row r="1019" spans="1:33">
      <c r="A1019" s="70">
        <v>45169</v>
      </c>
      <c r="B1019" s="70">
        <v>45169</v>
      </c>
      <c r="C1019" s="71">
        <v>990100</v>
      </c>
      <c r="D1019" s="1" t="s">
        <v>6472</v>
      </c>
      <c r="E1019" s="71">
        <v>2707801</v>
      </c>
      <c r="F1019" s="1">
        <v>573874104</v>
      </c>
      <c r="G1019" s="1" t="s">
        <v>6473</v>
      </c>
      <c r="H1019" s="72" t="s">
        <v>6474</v>
      </c>
      <c r="I1019" s="1" t="s">
        <v>6475</v>
      </c>
      <c r="J1019" s="73">
        <v>1</v>
      </c>
      <c r="K1019" s="73">
        <v>1</v>
      </c>
      <c r="L1019" s="73">
        <v>1</v>
      </c>
      <c r="M1019" s="1">
        <v>1</v>
      </c>
      <c r="N1019" s="1" t="s">
        <v>1375</v>
      </c>
      <c r="O1019" s="1" t="s">
        <v>1474</v>
      </c>
      <c r="P1019" s="1">
        <v>45301020</v>
      </c>
      <c r="Q1019" s="73">
        <v>856900000</v>
      </c>
      <c r="R1019" s="74">
        <v>58.25</v>
      </c>
      <c r="S1019" s="1" t="s">
        <v>1448</v>
      </c>
      <c r="T1019" s="75">
        <v>1</v>
      </c>
      <c r="U1019" s="76">
        <v>49914425000</v>
      </c>
      <c r="V1019" s="77">
        <v>49914425000</v>
      </c>
      <c r="W1019" s="77">
        <v>49914425000</v>
      </c>
      <c r="X1019" s="76">
        <v>8.7318839487999997E-2</v>
      </c>
      <c r="Y1019" s="71">
        <v>1</v>
      </c>
      <c r="Z1019" s="71">
        <v>0</v>
      </c>
      <c r="AA1019" s="71">
        <v>0</v>
      </c>
      <c r="AB1019" s="71">
        <v>0</v>
      </c>
      <c r="AC1019" s="73">
        <v>1</v>
      </c>
      <c r="AD1019" s="73">
        <v>0</v>
      </c>
      <c r="AE1019" s="1" t="s">
        <v>1475</v>
      </c>
      <c r="AF1019" s="1" t="s">
        <v>1450</v>
      </c>
      <c r="AG1019" s="1" t="s">
        <v>1451</v>
      </c>
    </row>
    <row r="1020" spans="1:33">
      <c r="A1020" s="70">
        <v>45169</v>
      </c>
      <c r="B1020" s="70">
        <v>45169</v>
      </c>
      <c r="C1020" s="71">
        <v>990100</v>
      </c>
      <c r="D1020" s="1" t="s">
        <v>6476</v>
      </c>
      <c r="E1020" s="71">
        <v>2708901</v>
      </c>
      <c r="F1020" s="1">
        <v>592688105</v>
      </c>
      <c r="G1020" s="1" t="s">
        <v>6477</v>
      </c>
      <c r="H1020" s="72">
        <v>2126249</v>
      </c>
      <c r="I1020" s="1" t="s">
        <v>6478</v>
      </c>
      <c r="J1020" s="73">
        <v>1</v>
      </c>
      <c r="K1020" s="73">
        <v>1</v>
      </c>
      <c r="L1020" s="73">
        <v>1</v>
      </c>
      <c r="M1020" s="1">
        <v>1</v>
      </c>
      <c r="N1020" s="1" t="s">
        <v>1375</v>
      </c>
      <c r="O1020" s="1" t="s">
        <v>1447</v>
      </c>
      <c r="P1020" s="1">
        <v>35203010</v>
      </c>
      <c r="Q1020" s="73">
        <v>22070068</v>
      </c>
      <c r="R1020" s="74">
        <v>1213.48</v>
      </c>
      <c r="S1020" s="1" t="s">
        <v>1448</v>
      </c>
      <c r="T1020" s="75">
        <v>1</v>
      </c>
      <c r="U1020" s="76">
        <v>26781586116.639999</v>
      </c>
      <c r="V1020" s="77">
        <v>26781586116.639999</v>
      </c>
      <c r="W1020" s="77">
        <v>26781586116.639999</v>
      </c>
      <c r="X1020" s="76">
        <v>4.6850925746500002E-2</v>
      </c>
      <c r="Y1020" s="71">
        <v>1</v>
      </c>
      <c r="Z1020" s="71">
        <v>0</v>
      </c>
      <c r="AA1020" s="71">
        <v>0</v>
      </c>
      <c r="AB1020" s="71">
        <v>0</v>
      </c>
      <c r="AC1020" s="73">
        <v>0</v>
      </c>
      <c r="AD1020" s="73">
        <v>1</v>
      </c>
      <c r="AE1020" s="1" t="s">
        <v>1449</v>
      </c>
      <c r="AF1020" s="1" t="s">
        <v>1450</v>
      </c>
      <c r="AG1020" s="1" t="s">
        <v>1451</v>
      </c>
    </row>
    <row r="1021" spans="1:33">
      <c r="A1021" s="70">
        <v>45169</v>
      </c>
      <c r="B1021" s="70">
        <v>45169</v>
      </c>
      <c r="C1021" s="71">
        <v>990100</v>
      </c>
      <c r="D1021" s="1" t="s">
        <v>6479</v>
      </c>
      <c r="E1021" s="71">
        <v>2724001</v>
      </c>
      <c r="F1021" s="1">
        <v>902252105</v>
      </c>
      <c r="G1021" s="1" t="s">
        <v>6480</v>
      </c>
      <c r="H1021" s="72">
        <v>2909644</v>
      </c>
      <c r="I1021" s="1" t="s">
        <v>6481</v>
      </c>
      <c r="J1021" s="73">
        <v>1</v>
      </c>
      <c r="K1021" s="73">
        <v>1</v>
      </c>
      <c r="L1021" s="73">
        <v>1</v>
      </c>
      <c r="M1021" s="1">
        <v>1</v>
      </c>
      <c r="N1021" s="1" t="s">
        <v>1375</v>
      </c>
      <c r="O1021" s="1" t="s">
        <v>1474</v>
      </c>
      <c r="P1021" s="1">
        <v>45103010</v>
      </c>
      <c r="Q1021" s="73">
        <v>41895333</v>
      </c>
      <c r="R1021" s="74">
        <v>398.43</v>
      </c>
      <c r="S1021" s="1" t="s">
        <v>1448</v>
      </c>
      <c r="T1021" s="75">
        <v>1</v>
      </c>
      <c r="U1021" s="76">
        <v>16692357527.190001</v>
      </c>
      <c r="V1021" s="77">
        <v>16692357527.190001</v>
      </c>
      <c r="W1021" s="77">
        <v>16692357527.190001</v>
      </c>
      <c r="X1021" s="76">
        <v>2.92011234747E-2</v>
      </c>
      <c r="Y1021" s="71">
        <v>0</v>
      </c>
      <c r="Z1021" s="71">
        <v>1</v>
      </c>
      <c r="AA1021" s="71">
        <v>0</v>
      </c>
      <c r="AB1021" s="71">
        <v>0</v>
      </c>
      <c r="AC1021" s="73">
        <v>0</v>
      </c>
      <c r="AD1021" s="73">
        <v>1</v>
      </c>
      <c r="AE1021" s="1" t="s">
        <v>1449</v>
      </c>
      <c r="AF1021" s="1" t="s">
        <v>1450</v>
      </c>
      <c r="AG1021" s="1" t="s">
        <v>1451</v>
      </c>
    </row>
    <row r="1022" spans="1:33">
      <c r="A1022" s="70">
        <v>45169</v>
      </c>
      <c r="B1022" s="70">
        <v>45169</v>
      </c>
      <c r="C1022" s="71">
        <v>990100</v>
      </c>
      <c r="D1022" s="1" t="s">
        <v>6494</v>
      </c>
      <c r="E1022" s="71">
        <v>2740901</v>
      </c>
      <c r="F1022" s="1">
        <v>759916109</v>
      </c>
      <c r="G1022" s="1" t="s">
        <v>6495</v>
      </c>
      <c r="H1022" s="72">
        <v>2731654</v>
      </c>
      <c r="I1022" s="1" t="s">
        <v>6496</v>
      </c>
      <c r="J1022" s="73">
        <v>0.95</v>
      </c>
      <c r="K1022" s="73">
        <v>0.95</v>
      </c>
      <c r="L1022" s="73">
        <v>0.95</v>
      </c>
      <c r="M1022" s="1">
        <v>1</v>
      </c>
      <c r="N1022" s="1" t="s">
        <v>1375</v>
      </c>
      <c r="O1022" s="1" t="s">
        <v>1447</v>
      </c>
      <c r="P1022" s="1">
        <v>35203010</v>
      </c>
      <c r="Q1022" s="73">
        <v>55644246</v>
      </c>
      <c r="R1022" s="74">
        <v>173.91</v>
      </c>
      <c r="S1022" s="1" t="s">
        <v>1448</v>
      </c>
      <c r="T1022" s="75">
        <v>1</v>
      </c>
      <c r="U1022" s="76">
        <v>9193236280.7670002</v>
      </c>
      <c r="V1022" s="77">
        <v>9193236280.7670002</v>
      </c>
      <c r="W1022" s="77">
        <v>9677090821.8600006</v>
      </c>
      <c r="X1022" s="76">
        <v>1.6082379455999999E-2</v>
      </c>
      <c r="Y1022" s="71">
        <v>0</v>
      </c>
      <c r="Z1022" s="71">
        <v>1</v>
      </c>
      <c r="AA1022" s="71">
        <v>0</v>
      </c>
      <c r="AB1022" s="71">
        <v>0</v>
      </c>
      <c r="AC1022" s="73">
        <v>0</v>
      </c>
      <c r="AD1022" s="73">
        <v>1</v>
      </c>
      <c r="AE1022" s="1" t="s">
        <v>1475</v>
      </c>
      <c r="AF1022" s="1" t="s">
        <v>1450</v>
      </c>
      <c r="AG1022" s="1" t="s">
        <v>1451</v>
      </c>
    </row>
    <row r="1023" spans="1:33">
      <c r="A1023" s="70">
        <v>45169</v>
      </c>
      <c r="B1023" s="70">
        <v>45169</v>
      </c>
      <c r="C1023" s="71">
        <v>990100</v>
      </c>
      <c r="D1023" s="1" t="s">
        <v>6497</v>
      </c>
      <c r="E1023" s="71">
        <v>2745101</v>
      </c>
      <c r="F1023" s="1" t="s">
        <v>6498</v>
      </c>
      <c r="G1023" s="1" t="s">
        <v>6499</v>
      </c>
      <c r="H1023" s="72">
        <v>2685717</v>
      </c>
      <c r="I1023" s="1" t="s">
        <v>6500</v>
      </c>
      <c r="J1023" s="73">
        <v>1</v>
      </c>
      <c r="K1023" s="73">
        <v>1</v>
      </c>
      <c r="L1023" s="73">
        <v>1</v>
      </c>
      <c r="M1023" s="1">
        <v>1</v>
      </c>
      <c r="N1023" s="1" t="s">
        <v>1375</v>
      </c>
      <c r="O1023" s="1" t="s">
        <v>1541</v>
      </c>
      <c r="P1023" s="1">
        <v>10102020</v>
      </c>
      <c r="Q1023" s="73">
        <v>1211878514</v>
      </c>
      <c r="R1023" s="74">
        <v>119.03</v>
      </c>
      <c r="S1023" s="1" t="s">
        <v>1448</v>
      </c>
      <c r="T1023" s="75">
        <v>1</v>
      </c>
      <c r="U1023" s="76">
        <v>144249899521.42001</v>
      </c>
      <c r="V1023" s="77">
        <v>144249899521.42001</v>
      </c>
      <c r="W1023" s="77">
        <v>144249899521.42001</v>
      </c>
      <c r="X1023" s="76">
        <v>0.25234656759989998</v>
      </c>
      <c r="Y1023" s="71">
        <v>1</v>
      </c>
      <c r="Z1023" s="71">
        <v>0</v>
      </c>
      <c r="AA1023" s="71">
        <v>0</v>
      </c>
      <c r="AB1023" s="71">
        <v>0</v>
      </c>
      <c r="AC1023" s="73">
        <v>1</v>
      </c>
      <c r="AD1023" s="73">
        <v>0</v>
      </c>
      <c r="AE1023" s="1" t="s">
        <v>1449</v>
      </c>
      <c r="AF1023" s="1" t="s">
        <v>1450</v>
      </c>
      <c r="AG1023" s="1" t="s">
        <v>1451</v>
      </c>
    </row>
    <row r="1024" spans="1:33">
      <c r="A1024" s="70">
        <v>45169</v>
      </c>
      <c r="B1024" s="70">
        <v>45169</v>
      </c>
      <c r="C1024" s="71">
        <v>990100</v>
      </c>
      <c r="D1024" s="1" t="s">
        <v>6501</v>
      </c>
      <c r="E1024" s="71">
        <v>2745901</v>
      </c>
      <c r="G1024" s="1" t="s">
        <v>6502</v>
      </c>
      <c r="H1024" s="72" t="s">
        <v>6503</v>
      </c>
      <c r="I1024" s="1" t="s">
        <v>6504</v>
      </c>
      <c r="J1024" s="73">
        <v>1</v>
      </c>
      <c r="K1024" s="73">
        <v>1</v>
      </c>
      <c r="L1024" s="73">
        <v>1</v>
      </c>
      <c r="M1024" s="1">
        <v>1</v>
      </c>
      <c r="N1024" s="1" t="s">
        <v>1105</v>
      </c>
      <c r="O1024" s="1" t="s">
        <v>1455</v>
      </c>
      <c r="P1024" s="1">
        <v>25301010</v>
      </c>
      <c r="Q1024" s="73">
        <v>176422385</v>
      </c>
      <c r="R1024" s="74">
        <v>167.9</v>
      </c>
      <c r="S1024" s="1" t="s">
        <v>1456</v>
      </c>
      <c r="T1024" s="75">
        <v>0.92136177270005104</v>
      </c>
      <c r="U1024" s="76">
        <v>32149497970.481998</v>
      </c>
      <c r="V1024" s="77">
        <v>32149497970.481998</v>
      </c>
      <c r="W1024" s="77">
        <v>32149497970.481998</v>
      </c>
      <c r="X1024" s="76">
        <v>5.6241394204300001E-2</v>
      </c>
      <c r="Y1024" s="71">
        <v>1</v>
      </c>
      <c r="Z1024" s="71">
        <v>0</v>
      </c>
      <c r="AA1024" s="71">
        <v>0</v>
      </c>
      <c r="AB1024" s="71">
        <v>0</v>
      </c>
      <c r="AC1024" s="73">
        <v>0</v>
      </c>
      <c r="AD1024" s="73">
        <v>1</v>
      </c>
      <c r="AE1024" s="1" t="s">
        <v>1655</v>
      </c>
      <c r="AF1024" s="1" t="s">
        <v>1450</v>
      </c>
      <c r="AG1024" s="1" t="s">
        <v>1451</v>
      </c>
    </row>
    <row r="1025" spans="1:33">
      <c r="A1025" s="70">
        <v>45169</v>
      </c>
      <c r="B1025" s="70">
        <v>45169</v>
      </c>
      <c r="C1025" s="71">
        <v>990100</v>
      </c>
      <c r="D1025" s="1" t="s">
        <v>6505</v>
      </c>
      <c r="E1025" s="71">
        <v>2746101</v>
      </c>
      <c r="G1025" s="1" t="s">
        <v>6506</v>
      </c>
      <c r="H1025" s="72">
        <v>6397580</v>
      </c>
      <c r="I1025" s="1" t="s">
        <v>6507</v>
      </c>
      <c r="J1025" s="73">
        <v>0.9</v>
      </c>
      <c r="K1025" s="73">
        <v>0.9</v>
      </c>
      <c r="L1025" s="73">
        <v>0.9</v>
      </c>
      <c r="M1025" s="1">
        <v>1</v>
      </c>
      <c r="N1025" s="1" t="s">
        <v>1115</v>
      </c>
      <c r="O1025" s="1" t="s">
        <v>1564</v>
      </c>
      <c r="P1025" s="1">
        <v>60104010</v>
      </c>
      <c r="Q1025" s="73">
        <v>1420410</v>
      </c>
      <c r="R1025" s="74">
        <v>605000</v>
      </c>
      <c r="S1025" s="1" t="s">
        <v>1479</v>
      </c>
      <c r="T1025" s="75">
        <v>145.58500000000001</v>
      </c>
      <c r="U1025" s="76">
        <v>5312451454.4767704</v>
      </c>
      <c r="V1025" s="77">
        <v>5312451454.4767704</v>
      </c>
      <c r="W1025" s="77">
        <v>5902723838.3075199</v>
      </c>
      <c r="X1025" s="76">
        <v>9.2934476525E-3</v>
      </c>
      <c r="Y1025" s="71">
        <v>0</v>
      </c>
      <c r="Z1025" s="71">
        <v>1</v>
      </c>
      <c r="AA1025" s="71">
        <v>0</v>
      </c>
      <c r="AB1025" s="71">
        <v>0</v>
      </c>
      <c r="AC1025" s="73">
        <v>1</v>
      </c>
      <c r="AD1025" s="73">
        <v>0</v>
      </c>
      <c r="AE1025" s="1" t="s">
        <v>1480</v>
      </c>
      <c r="AF1025" s="1" t="s">
        <v>1450</v>
      </c>
      <c r="AG1025" s="1" t="s">
        <v>1451</v>
      </c>
    </row>
    <row r="1026" spans="1:33">
      <c r="A1026" s="70">
        <v>45169</v>
      </c>
      <c r="B1026" s="70">
        <v>45169</v>
      </c>
      <c r="C1026" s="71">
        <v>990100</v>
      </c>
      <c r="D1026" s="1" t="s">
        <v>6508</v>
      </c>
      <c r="E1026" s="71">
        <v>2746201</v>
      </c>
      <c r="G1026" s="1" t="s">
        <v>6509</v>
      </c>
      <c r="H1026" s="72">
        <v>6396800</v>
      </c>
      <c r="I1026" s="1" t="s">
        <v>6510</v>
      </c>
      <c r="J1026" s="73">
        <v>0.9</v>
      </c>
      <c r="K1026" s="73">
        <v>0.9</v>
      </c>
      <c r="L1026" s="73">
        <v>0.9</v>
      </c>
      <c r="M1026" s="1">
        <v>1</v>
      </c>
      <c r="N1026" s="1" t="s">
        <v>1115</v>
      </c>
      <c r="O1026" s="1" t="s">
        <v>1564</v>
      </c>
      <c r="P1026" s="1">
        <v>60104010</v>
      </c>
      <c r="Q1026" s="73">
        <v>1700991</v>
      </c>
      <c r="R1026" s="74">
        <v>615000</v>
      </c>
      <c r="S1026" s="1" t="s">
        <v>1479</v>
      </c>
      <c r="T1026" s="75">
        <v>145.58500000000001</v>
      </c>
      <c r="U1026" s="76">
        <v>6467002222.0695801</v>
      </c>
      <c r="V1026" s="77">
        <v>6467002222.0695801</v>
      </c>
      <c r="W1026" s="77">
        <v>7185558024.52176</v>
      </c>
      <c r="X1026" s="76">
        <v>1.1313185096199999E-2</v>
      </c>
      <c r="Y1026" s="71">
        <v>0</v>
      </c>
      <c r="Z1026" s="71">
        <v>1</v>
      </c>
      <c r="AA1026" s="71">
        <v>0</v>
      </c>
      <c r="AB1026" s="71">
        <v>0</v>
      </c>
      <c r="AC1026" s="73">
        <v>1</v>
      </c>
      <c r="AD1026" s="73">
        <v>0</v>
      </c>
      <c r="AE1026" s="1" t="s">
        <v>1480</v>
      </c>
      <c r="AF1026" s="1" t="s">
        <v>1450</v>
      </c>
      <c r="AG1026" s="1" t="s">
        <v>1451</v>
      </c>
    </row>
    <row r="1027" spans="1:33">
      <c r="A1027" s="70">
        <v>45169</v>
      </c>
      <c r="B1027" s="70">
        <v>45169</v>
      </c>
      <c r="C1027" s="71">
        <v>990100</v>
      </c>
      <c r="D1027" s="1" t="s">
        <v>6514</v>
      </c>
      <c r="E1027" s="71">
        <v>2749301</v>
      </c>
      <c r="G1027" s="1" t="s">
        <v>6515</v>
      </c>
      <c r="H1027" s="72">
        <v>6041995</v>
      </c>
      <c r="I1027" s="1" t="s">
        <v>6516</v>
      </c>
      <c r="J1027" s="73">
        <v>0.8</v>
      </c>
      <c r="K1027" s="73">
        <v>0.8</v>
      </c>
      <c r="L1027" s="73">
        <v>0.8</v>
      </c>
      <c r="M1027" s="1">
        <v>1</v>
      </c>
      <c r="N1027" s="1" t="s">
        <v>908</v>
      </c>
      <c r="O1027" s="1" t="s">
        <v>1447</v>
      </c>
      <c r="P1027" s="1">
        <v>35102020</v>
      </c>
      <c r="Q1027" s="73">
        <v>229171845</v>
      </c>
      <c r="R1027" s="74">
        <v>51.45</v>
      </c>
      <c r="S1027" s="1" t="s">
        <v>1578</v>
      </c>
      <c r="T1027" s="75">
        <v>1.54404385084536</v>
      </c>
      <c r="U1027" s="76">
        <v>6109096665.2505302</v>
      </c>
      <c r="V1027" s="77">
        <v>6109096665.2505302</v>
      </c>
      <c r="W1027" s="77">
        <v>7636370831.5631599</v>
      </c>
      <c r="X1027" s="76">
        <v>1.06870755524E-2</v>
      </c>
      <c r="Y1027" s="71">
        <v>0</v>
      </c>
      <c r="Z1027" s="71">
        <v>1</v>
      </c>
      <c r="AA1027" s="71">
        <v>0</v>
      </c>
      <c r="AB1027" s="71">
        <v>0</v>
      </c>
      <c r="AC1027" s="73">
        <v>0</v>
      </c>
      <c r="AD1027" s="73">
        <v>1</v>
      </c>
      <c r="AE1027" s="1" t="s">
        <v>1579</v>
      </c>
      <c r="AF1027" s="1" t="s">
        <v>1450</v>
      </c>
      <c r="AG1027" s="1" t="s">
        <v>1451</v>
      </c>
    </row>
    <row r="1028" spans="1:33">
      <c r="A1028" s="70">
        <v>45169</v>
      </c>
      <c r="B1028" s="70">
        <v>45169</v>
      </c>
      <c r="C1028" s="71">
        <v>990100</v>
      </c>
      <c r="D1028" s="1" t="s">
        <v>6517</v>
      </c>
      <c r="E1028" s="71">
        <v>2751901</v>
      </c>
      <c r="F1028" s="1">
        <v>375916103</v>
      </c>
      <c r="G1028" s="1" t="s">
        <v>6518</v>
      </c>
      <c r="H1028" s="72">
        <v>2254645</v>
      </c>
      <c r="I1028" s="1" t="s">
        <v>6519</v>
      </c>
      <c r="J1028" s="73">
        <v>1</v>
      </c>
      <c r="K1028" s="73">
        <v>1</v>
      </c>
      <c r="L1028" s="73">
        <v>1</v>
      </c>
      <c r="M1028" s="1">
        <v>1</v>
      </c>
      <c r="N1028" s="1" t="s">
        <v>963</v>
      </c>
      <c r="O1028" s="1" t="s">
        <v>1455</v>
      </c>
      <c r="P1028" s="1">
        <v>25203010</v>
      </c>
      <c r="Q1028" s="73">
        <v>179795788</v>
      </c>
      <c r="R1028" s="74">
        <v>40.299999999999997</v>
      </c>
      <c r="S1028" s="1" t="s">
        <v>1493</v>
      </c>
      <c r="T1028" s="75">
        <v>1.3529500000000001</v>
      </c>
      <c r="U1028" s="76">
        <v>5355534392.5496101</v>
      </c>
      <c r="V1028" s="77">
        <v>5355534392.5496101</v>
      </c>
      <c r="W1028" s="77">
        <v>5355534392.5496101</v>
      </c>
      <c r="X1028" s="76">
        <v>9.3688156879999998E-3</v>
      </c>
      <c r="Y1028" s="71">
        <v>0</v>
      </c>
      <c r="Z1028" s="71">
        <v>1</v>
      </c>
      <c r="AA1028" s="71">
        <v>0</v>
      </c>
      <c r="AB1028" s="71">
        <v>0</v>
      </c>
      <c r="AC1028" s="73">
        <v>0</v>
      </c>
      <c r="AD1028" s="73">
        <v>1</v>
      </c>
      <c r="AE1028" s="1" t="s">
        <v>1494</v>
      </c>
      <c r="AF1028" s="1" t="s">
        <v>1450</v>
      </c>
      <c r="AG1028" s="1" t="s">
        <v>1451</v>
      </c>
    </row>
    <row r="1029" spans="1:33">
      <c r="A1029" s="70">
        <v>45169</v>
      </c>
      <c r="B1029" s="70">
        <v>45169</v>
      </c>
      <c r="C1029" s="71">
        <v>990100</v>
      </c>
      <c r="D1029" s="1" t="s">
        <v>6520</v>
      </c>
      <c r="E1029" s="71">
        <v>2752401</v>
      </c>
      <c r="F1029" s="1" t="s">
        <v>6521</v>
      </c>
      <c r="G1029" s="1" t="s">
        <v>6522</v>
      </c>
      <c r="H1029" s="72" t="s">
        <v>6523</v>
      </c>
      <c r="I1029" s="1" t="s">
        <v>6524</v>
      </c>
      <c r="J1029" s="73">
        <v>0.8</v>
      </c>
      <c r="K1029" s="73">
        <v>0.8</v>
      </c>
      <c r="L1029" s="73">
        <v>0.8</v>
      </c>
      <c r="M1029" s="1">
        <v>1</v>
      </c>
      <c r="N1029" s="1" t="s">
        <v>963</v>
      </c>
      <c r="O1029" s="1" t="s">
        <v>1499</v>
      </c>
      <c r="P1029" s="1">
        <v>30101030</v>
      </c>
      <c r="Q1029" s="73">
        <v>982307555</v>
      </c>
      <c r="R1029" s="74">
        <v>70.66</v>
      </c>
      <c r="S1029" s="1" t="s">
        <v>1493</v>
      </c>
      <c r="T1029" s="75">
        <v>1.3529500000000001</v>
      </c>
      <c r="U1029" s="76">
        <v>41042079507.032799</v>
      </c>
      <c r="V1029" s="77">
        <v>41042079507.032799</v>
      </c>
      <c r="W1029" s="77">
        <v>51302599383.791</v>
      </c>
      <c r="X1029" s="76">
        <v>7.1797817018400004E-2</v>
      </c>
      <c r="Y1029" s="71">
        <v>1</v>
      </c>
      <c r="Z1029" s="71">
        <v>0</v>
      </c>
      <c r="AA1029" s="71">
        <v>0</v>
      </c>
      <c r="AB1029" s="71">
        <v>0</v>
      </c>
      <c r="AC1029" s="73">
        <v>0</v>
      </c>
      <c r="AD1029" s="73">
        <v>1</v>
      </c>
      <c r="AE1029" s="1" t="s">
        <v>1494</v>
      </c>
      <c r="AF1029" s="1" t="s">
        <v>1450</v>
      </c>
      <c r="AG1029" s="1" t="s">
        <v>1451</v>
      </c>
    </row>
    <row r="1030" spans="1:33">
      <c r="A1030" s="70">
        <v>45169</v>
      </c>
      <c r="B1030" s="70">
        <v>45169</v>
      </c>
      <c r="C1030" s="71">
        <v>990100</v>
      </c>
      <c r="D1030" s="1" t="s">
        <v>6525</v>
      </c>
      <c r="E1030" s="71">
        <v>2759101</v>
      </c>
      <c r="G1030" s="1" t="s">
        <v>6526</v>
      </c>
      <c r="H1030" s="72">
        <v>3163836</v>
      </c>
      <c r="I1030" s="1" t="s">
        <v>6527</v>
      </c>
      <c r="J1030" s="73">
        <v>1</v>
      </c>
      <c r="K1030" s="73">
        <v>1</v>
      </c>
      <c r="L1030" s="73">
        <v>1</v>
      </c>
      <c r="M1030" s="1">
        <v>1</v>
      </c>
      <c r="N1030" s="1" t="s">
        <v>1369</v>
      </c>
      <c r="O1030" s="1" t="s">
        <v>1467</v>
      </c>
      <c r="P1030" s="1">
        <v>20202020</v>
      </c>
      <c r="Q1030" s="73">
        <v>161393127</v>
      </c>
      <c r="R1030" s="74">
        <v>41.4</v>
      </c>
      <c r="S1030" s="1" t="s">
        <v>1669</v>
      </c>
      <c r="T1030" s="75">
        <v>0.78917255257862096</v>
      </c>
      <c r="U1030" s="76">
        <v>8466685056.3512697</v>
      </c>
      <c r="V1030" s="77">
        <v>8466685056.3512697</v>
      </c>
      <c r="W1030" s="77">
        <v>8466685056.3512697</v>
      </c>
      <c r="X1030" s="76">
        <v>1.48113719317E-2</v>
      </c>
      <c r="Y1030" s="71">
        <v>0</v>
      </c>
      <c r="Z1030" s="71">
        <v>1</v>
      </c>
      <c r="AA1030" s="71">
        <v>0</v>
      </c>
      <c r="AB1030" s="71">
        <v>0</v>
      </c>
      <c r="AC1030" s="73">
        <v>0.35</v>
      </c>
      <c r="AD1030" s="73">
        <v>0.65</v>
      </c>
      <c r="AE1030" s="1" t="s">
        <v>1670</v>
      </c>
      <c r="AF1030" s="1" t="s">
        <v>1450</v>
      </c>
      <c r="AG1030" s="1" t="s">
        <v>1451</v>
      </c>
    </row>
    <row r="1031" spans="1:33">
      <c r="A1031" s="70">
        <v>45169</v>
      </c>
      <c r="B1031" s="70">
        <v>45169</v>
      </c>
      <c r="C1031" s="71">
        <v>990100</v>
      </c>
      <c r="D1031" s="1" t="s">
        <v>6528</v>
      </c>
      <c r="E1031" s="71">
        <v>2759701</v>
      </c>
      <c r="G1031" s="1" t="s">
        <v>6529</v>
      </c>
      <c r="H1031" s="72">
        <v>682538</v>
      </c>
      <c r="I1031" s="1" t="s">
        <v>6530</v>
      </c>
      <c r="J1031" s="73">
        <v>1</v>
      </c>
      <c r="K1031" s="73">
        <v>1</v>
      </c>
      <c r="L1031" s="73">
        <v>1</v>
      </c>
      <c r="M1031" s="1">
        <v>1</v>
      </c>
      <c r="N1031" s="1" t="s">
        <v>1369</v>
      </c>
      <c r="O1031" s="1" t="s">
        <v>1455</v>
      </c>
      <c r="P1031" s="1">
        <v>25201030</v>
      </c>
      <c r="Q1031" s="73">
        <v>319397491</v>
      </c>
      <c r="R1031" s="74">
        <v>10.66</v>
      </c>
      <c r="S1031" s="1" t="s">
        <v>1669</v>
      </c>
      <c r="T1031" s="75">
        <v>0.78917255257862096</v>
      </c>
      <c r="U1031" s="76">
        <v>4314363497.4821301</v>
      </c>
      <c r="V1031" s="77">
        <v>4314363497.4821301</v>
      </c>
      <c r="W1031" s="77">
        <v>4314363497.4821301</v>
      </c>
      <c r="X1031" s="76">
        <v>7.5474216868E-3</v>
      </c>
      <c r="Y1031" s="71">
        <v>0</v>
      </c>
      <c r="Z1031" s="71">
        <v>1</v>
      </c>
      <c r="AA1031" s="71">
        <v>0</v>
      </c>
      <c r="AB1031" s="71">
        <v>0</v>
      </c>
      <c r="AC1031" s="73">
        <v>1</v>
      </c>
      <c r="AD1031" s="73">
        <v>0</v>
      </c>
      <c r="AE1031" s="1" t="s">
        <v>1670</v>
      </c>
      <c r="AF1031" s="1" t="s">
        <v>1450</v>
      </c>
      <c r="AG1031" s="1" t="s">
        <v>1451</v>
      </c>
    </row>
    <row r="1032" spans="1:33">
      <c r="A1032" s="70">
        <v>45169</v>
      </c>
      <c r="B1032" s="70">
        <v>45169</v>
      </c>
      <c r="C1032" s="71">
        <v>990100</v>
      </c>
      <c r="D1032" s="1" t="s">
        <v>6531</v>
      </c>
      <c r="E1032" s="71">
        <v>2763101</v>
      </c>
      <c r="G1032" s="1" t="s">
        <v>6532</v>
      </c>
      <c r="H1032" s="72">
        <v>405207</v>
      </c>
      <c r="I1032" s="1" t="s">
        <v>6533</v>
      </c>
      <c r="J1032" s="73">
        <v>1</v>
      </c>
      <c r="K1032" s="73">
        <v>1</v>
      </c>
      <c r="L1032" s="73">
        <v>1</v>
      </c>
      <c r="M1032" s="1">
        <v>1</v>
      </c>
      <c r="N1032" s="1" t="s">
        <v>1369</v>
      </c>
      <c r="O1032" s="1" t="s">
        <v>1474</v>
      </c>
      <c r="P1032" s="1">
        <v>45203010</v>
      </c>
      <c r="Q1032" s="73">
        <v>379645332</v>
      </c>
      <c r="R1032" s="74">
        <v>21.44</v>
      </c>
      <c r="S1032" s="1" t="s">
        <v>1669</v>
      </c>
      <c r="T1032" s="75">
        <v>0.78917255257862096</v>
      </c>
      <c r="U1032" s="76">
        <v>10314088967.5951</v>
      </c>
      <c r="V1032" s="77">
        <v>10314088967.5951</v>
      </c>
      <c r="W1032" s="77">
        <v>10314088967.5951</v>
      </c>
      <c r="X1032" s="76">
        <v>1.8043166459899999E-2</v>
      </c>
      <c r="Y1032" s="71">
        <v>0</v>
      </c>
      <c r="Z1032" s="71">
        <v>1</v>
      </c>
      <c r="AA1032" s="71">
        <v>0</v>
      </c>
      <c r="AB1032" s="71">
        <v>0</v>
      </c>
      <c r="AC1032" s="73">
        <v>0</v>
      </c>
      <c r="AD1032" s="73">
        <v>1</v>
      </c>
      <c r="AE1032" s="1" t="s">
        <v>1670</v>
      </c>
      <c r="AF1032" s="1" t="s">
        <v>1450</v>
      </c>
      <c r="AG1032" s="1" t="s">
        <v>1451</v>
      </c>
    </row>
    <row r="1033" spans="1:33">
      <c r="A1033" s="70">
        <v>45169</v>
      </c>
      <c r="B1033" s="70">
        <v>45169</v>
      </c>
      <c r="C1033" s="71">
        <v>990100</v>
      </c>
      <c r="D1033" s="1" t="s">
        <v>6534</v>
      </c>
      <c r="E1033" s="71">
        <v>2763701</v>
      </c>
      <c r="G1033" s="1" t="s">
        <v>6535</v>
      </c>
      <c r="H1033" s="72" t="s">
        <v>6536</v>
      </c>
      <c r="I1033" s="1" t="s">
        <v>6537</v>
      </c>
      <c r="J1033" s="73">
        <v>0.75</v>
      </c>
      <c r="K1033" s="73">
        <v>0.75</v>
      </c>
      <c r="L1033" s="73">
        <v>0.75</v>
      </c>
      <c r="M1033" s="1">
        <v>1</v>
      </c>
      <c r="N1033" s="1" t="s">
        <v>1091</v>
      </c>
      <c r="O1033" s="1" t="s">
        <v>1467</v>
      </c>
      <c r="P1033" s="1">
        <v>20106020</v>
      </c>
      <c r="Q1033" s="73">
        <v>1834797941</v>
      </c>
      <c r="R1033" s="74">
        <v>77.5</v>
      </c>
      <c r="S1033" s="1" t="s">
        <v>1565</v>
      </c>
      <c r="T1033" s="75">
        <v>7.8417500000000002</v>
      </c>
      <c r="U1033" s="76">
        <v>13599978362.0525</v>
      </c>
      <c r="V1033" s="77">
        <v>13599978362.0525</v>
      </c>
      <c r="W1033" s="77">
        <v>18133304482.736599</v>
      </c>
      <c r="X1033" s="76">
        <v>2.37914055433E-2</v>
      </c>
      <c r="Y1033" s="71">
        <v>1</v>
      </c>
      <c r="Z1033" s="71">
        <v>0</v>
      </c>
      <c r="AA1033" s="71">
        <v>0</v>
      </c>
      <c r="AB1033" s="71">
        <v>0</v>
      </c>
      <c r="AC1033" s="73">
        <v>0</v>
      </c>
      <c r="AD1033" s="73">
        <v>1</v>
      </c>
      <c r="AE1033" s="1" t="s">
        <v>1566</v>
      </c>
      <c r="AF1033" s="1" t="s">
        <v>1450</v>
      </c>
      <c r="AG1033" s="1" t="s">
        <v>1451</v>
      </c>
    </row>
    <row r="1034" spans="1:33">
      <c r="A1034" s="70">
        <v>45169</v>
      </c>
      <c r="B1034" s="70">
        <v>45169</v>
      </c>
      <c r="C1034" s="71">
        <v>990100</v>
      </c>
      <c r="D1034" s="1" t="s">
        <v>6538</v>
      </c>
      <c r="E1034" s="71">
        <v>2764401</v>
      </c>
      <c r="G1034" s="1" t="s">
        <v>6539</v>
      </c>
      <c r="H1034" s="72" t="s">
        <v>6540</v>
      </c>
      <c r="I1034" s="1" t="s">
        <v>6541</v>
      </c>
      <c r="J1034" s="73">
        <v>0.45</v>
      </c>
      <c r="K1034" s="73">
        <v>0.45</v>
      </c>
      <c r="L1034" s="73">
        <v>0.45</v>
      </c>
      <c r="M1034" s="1">
        <v>1</v>
      </c>
      <c r="N1034" s="1" t="s">
        <v>1111</v>
      </c>
      <c r="O1034" s="1" t="s">
        <v>1499</v>
      </c>
      <c r="P1034" s="1">
        <v>30201020</v>
      </c>
      <c r="Q1034" s="73">
        <v>1161600000</v>
      </c>
      <c r="R1034" s="74">
        <v>12.07</v>
      </c>
      <c r="S1034" s="1" t="s">
        <v>1456</v>
      </c>
      <c r="T1034" s="75">
        <v>0.92136177270005104</v>
      </c>
      <c r="U1034" s="76">
        <v>6847723214.6400003</v>
      </c>
      <c r="V1034" s="77">
        <v>6847723214.6400003</v>
      </c>
      <c r="W1034" s="77">
        <v>15217162699.200001</v>
      </c>
      <c r="X1034" s="76">
        <v>1.1979207298E-2</v>
      </c>
      <c r="Y1034" s="71">
        <v>0</v>
      </c>
      <c r="Z1034" s="71">
        <v>1</v>
      </c>
      <c r="AA1034" s="71">
        <v>0</v>
      </c>
      <c r="AB1034" s="71">
        <v>0</v>
      </c>
      <c r="AC1034" s="73">
        <v>0</v>
      </c>
      <c r="AD1034" s="73">
        <v>1</v>
      </c>
      <c r="AE1034" s="1" t="s">
        <v>1607</v>
      </c>
      <c r="AF1034" s="1" t="s">
        <v>1608</v>
      </c>
      <c r="AG1034" s="1" t="s">
        <v>1451</v>
      </c>
    </row>
    <row r="1035" spans="1:33">
      <c r="A1035" s="70">
        <v>45169</v>
      </c>
      <c r="B1035" s="70">
        <v>45169</v>
      </c>
      <c r="C1035" s="71">
        <v>990100</v>
      </c>
      <c r="D1035" s="1" t="s">
        <v>6542</v>
      </c>
      <c r="E1035" s="71">
        <v>2770201</v>
      </c>
      <c r="G1035" s="1" t="s">
        <v>6543</v>
      </c>
      <c r="H1035" s="72">
        <v>6194468</v>
      </c>
      <c r="I1035" s="1" t="s">
        <v>6544</v>
      </c>
      <c r="J1035" s="73">
        <v>0.55000000000000004</v>
      </c>
      <c r="K1035" s="73">
        <v>0.55000000000000004</v>
      </c>
      <c r="L1035" s="73">
        <v>0.55000000000000004</v>
      </c>
      <c r="M1035" s="1">
        <v>1</v>
      </c>
      <c r="N1035" s="1" t="s">
        <v>1115</v>
      </c>
      <c r="O1035" s="1" t="s">
        <v>1499</v>
      </c>
      <c r="P1035" s="1">
        <v>30302010</v>
      </c>
      <c r="Q1035" s="73">
        <v>60593243</v>
      </c>
      <c r="R1035" s="74">
        <v>12090</v>
      </c>
      <c r="S1035" s="1" t="s">
        <v>1479</v>
      </c>
      <c r="T1035" s="75">
        <v>145.58500000000001</v>
      </c>
      <c r="U1035" s="76">
        <v>2767556886.5508099</v>
      </c>
      <c r="V1035" s="77">
        <v>2767556886.5508099</v>
      </c>
      <c r="W1035" s="77">
        <v>5031921611.9105701</v>
      </c>
      <c r="X1035" s="76">
        <v>4.8414833096999997E-3</v>
      </c>
      <c r="Y1035" s="71">
        <v>0</v>
      </c>
      <c r="Z1035" s="71">
        <v>1</v>
      </c>
      <c r="AA1035" s="71">
        <v>0</v>
      </c>
      <c r="AB1035" s="71">
        <v>0</v>
      </c>
      <c r="AC1035" s="73">
        <v>0</v>
      </c>
      <c r="AD1035" s="73">
        <v>1</v>
      </c>
      <c r="AE1035" s="1" t="s">
        <v>1480</v>
      </c>
      <c r="AF1035" s="1" t="s">
        <v>1450</v>
      </c>
      <c r="AG1035" s="1" t="s">
        <v>1451</v>
      </c>
    </row>
    <row r="1036" spans="1:33">
      <c r="A1036" s="70">
        <v>45169</v>
      </c>
      <c r="B1036" s="70">
        <v>45169</v>
      </c>
      <c r="C1036" s="71">
        <v>990100</v>
      </c>
      <c r="D1036" s="1" t="s">
        <v>6545</v>
      </c>
      <c r="E1036" s="71">
        <v>2773001</v>
      </c>
      <c r="G1036" s="1" t="s">
        <v>6546</v>
      </c>
      <c r="H1036" s="72">
        <v>6858474</v>
      </c>
      <c r="I1036" s="1" t="s">
        <v>6547</v>
      </c>
      <c r="J1036" s="73">
        <v>0.5</v>
      </c>
      <c r="K1036" s="73">
        <v>0.5</v>
      </c>
      <c r="L1036" s="73">
        <v>0.5</v>
      </c>
      <c r="M1036" s="1">
        <v>1</v>
      </c>
      <c r="N1036" s="1" t="s">
        <v>1115</v>
      </c>
      <c r="O1036" s="1" t="s">
        <v>1474</v>
      </c>
      <c r="P1036" s="1">
        <v>45102010</v>
      </c>
      <c r="Q1036" s="73">
        <v>312665639</v>
      </c>
      <c r="R1036" s="74">
        <v>2526</v>
      </c>
      <c r="S1036" s="1" t="s">
        <v>1479</v>
      </c>
      <c r="T1036" s="75">
        <v>145.58500000000001</v>
      </c>
      <c r="U1036" s="76">
        <v>2712482069.2859802</v>
      </c>
      <c r="V1036" s="77">
        <v>2712482069.2859802</v>
      </c>
      <c r="W1036" s="77">
        <v>5424964138.57197</v>
      </c>
      <c r="X1036" s="76">
        <v>4.7451370305000001E-3</v>
      </c>
      <c r="Y1036" s="71">
        <v>0</v>
      </c>
      <c r="Z1036" s="71">
        <v>1</v>
      </c>
      <c r="AA1036" s="71">
        <v>0</v>
      </c>
      <c r="AB1036" s="71">
        <v>0</v>
      </c>
      <c r="AC1036" s="73">
        <v>0</v>
      </c>
      <c r="AD1036" s="73">
        <v>1</v>
      </c>
      <c r="AE1036" s="1" t="s">
        <v>1480</v>
      </c>
      <c r="AF1036" s="1" t="s">
        <v>1450</v>
      </c>
      <c r="AG1036" s="1" t="s">
        <v>1451</v>
      </c>
    </row>
    <row r="1037" spans="1:33">
      <c r="A1037" s="70">
        <v>45169</v>
      </c>
      <c r="B1037" s="70">
        <v>45169</v>
      </c>
      <c r="C1037" s="71">
        <v>990100</v>
      </c>
      <c r="D1037" s="1" t="s">
        <v>6548</v>
      </c>
      <c r="E1037" s="71">
        <v>2776401</v>
      </c>
      <c r="G1037" s="1" t="s">
        <v>6549</v>
      </c>
      <c r="H1037" s="72">
        <v>6543792</v>
      </c>
      <c r="I1037" s="1" t="s">
        <v>6550</v>
      </c>
      <c r="J1037" s="73">
        <v>0.8</v>
      </c>
      <c r="K1037" s="73">
        <v>0.8</v>
      </c>
      <c r="L1037" s="73">
        <v>0.8</v>
      </c>
      <c r="M1037" s="1">
        <v>1</v>
      </c>
      <c r="N1037" s="1" t="s">
        <v>1115</v>
      </c>
      <c r="O1037" s="1" t="s">
        <v>1462</v>
      </c>
      <c r="P1037" s="1">
        <v>15104050</v>
      </c>
      <c r="Q1037" s="73">
        <v>614438399</v>
      </c>
      <c r="R1037" s="74">
        <v>2303.5</v>
      </c>
      <c r="S1037" s="1" t="s">
        <v>1479</v>
      </c>
      <c r="T1037" s="75">
        <v>145.58500000000001</v>
      </c>
      <c r="U1037" s="76">
        <v>7777498242.7942495</v>
      </c>
      <c r="V1037" s="77">
        <v>7777498242.7942495</v>
      </c>
      <c r="W1037" s="77">
        <v>9721872803.4928093</v>
      </c>
      <c r="X1037" s="76">
        <v>1.3605728618099999E-2</v>
      </c>
      <c r="Y1037" s="71">
        <v>0</v>
      </c>
      <c r="Z1037" s="71">
        <v>1</v>
      </c>
      <c r="AA1037" s="71">
        <v>0</v>
      </c>
      <c r="AB1037" s="71">
        <v>0</v>
      </c>
      <c r="AC1037" s="73">
        <v>1</v>
      </c>
      <c r="AD1037" s="73">
        <v>0</v>
      </c>
      <c r="AE1037" s="1" t="s">
        <v>1480</v>
      </c>
      <c r="AF1037" s="1" t="s">
        <v>1450</v>
      </c>
      <c r="AG1037" s="1" t="s">
        <v>1451</v>
      </c>
    </row>
    <row r="1038" spans="1:33">
      <c r="A1038" s="70">
        <v>45169</v>
      </c>
      <c r="B1038" s="70">
        <v>45169</v>
      </c>
      <c r="C1038" s="71">
        <v>990100</v>
      </c>
      <c r="D1038" s="1" t="s">
        <v>6551</v>
      </c>
      <c r="E1038" s="71">
        <v>2776601</v>
      </c>
      <c r="F1038" s="1">
        <v>143130102</v>
      </c>
      <c r="G1038" s="1" t="s">
        <v>6552</v>
      </c>
      <c r="H1038" s="72">
        <v>2983563</v>
      </c>
      <c r="I1038" s="1" t="s">
        <v>6553</v>
      </c>
      <c r="J1038" s="73">
        <v>1</v>
      </c>
      <c r="K1038" s="73">
        <v>1</v>
      </c>
      <c r="L1038" s="73">
        <v>1</v>
      </c>
      <c r="M1038" s="1">
        <v>1</v>
      </c>
      <c r="N1038" s="1" t="s">
        <v>1375</v>
      </c>
      <c r="O1038" s="1" t="s">
        <v>1455</v>
      </c>
      <c r="P1038" s="1">
        <v>25504050</v>
      </c>
      <c r="Q1038" s="73">
        <v>158091336</v>
      </c>
      <c r="R1038" s="74">
        <v>81.680000000000007</v>
      </c>
      <c r="S1038" s="1" t="s">
        <v>1448</v>
      </c>
      <c r="T1038" s="75">
        <v>1</v>
      </c>
      <c r="U1038" s="76">
        <v>12912900324.48</v>
      </c>
      <c r="V1038" s="77">
        <v>12912900324.48</v>
      </c>
      <c r="W1038" s="77">
        <v>12912900324.48</v>
      </c>
      <c r="X1038" s="76">
        <v>2.2589451260999999E-2</v>
      </c>
      <c r="Y1038" s="71">
        <v>0</v>
      </c>
      <c r="Z1038" s="71">
        <v>1</v>
      </c>
      <c r="AA1038" s="71">
        <v>0</v>
      </c>
      <c r="AB1038" s="71">
        <v>0</v>
      </c>
      <c r="AC1038" s="73">
        <v>1</v>
      </c>
      <c r="AD1038" s="73">
        <v>0</v>
      </c>
      <c r="AE1038" s="1" t="s">
        <v>1449</v>
      </c>
      <c r="AF1038" s="1" t="s">
        <v>1450</v>
      </c>
      <c r="AG1038" s="1" t="s">
        <v>1451</v>
      </c>
    </row>
    <row r="1039" spans="1:33">
      <c r="A1039" s="70">
        <v>45169</v>
      </c>
      <c r="B1039" s="70">
        <v>45169</v>
      </c>
      <c r="C1039" s="71">
        <v>990100</v>
      </c>
      <c r="D1039" s="1" t="s">
        <v>6564</v>
      </c>
      <c r="E1039" s="71">
        <v>2783001</v>
      </c>
      <c r="F1039" s="1">
        <v>237266101</v>
      </c>
      <c r="G1039" s="1" t="s">
        <v>6565</v>
      </c>
      <c r="H1039" s="72">
        <v>2250289</v>
      </c>
      <c r="I1039" s="1" t="s">
        <v>6566</v>
      </c>
      <c r="J1039" s="73">
        <v>1</v>
      </c>
      <c r="K1039" s="73">
        <v>1</v>
      </c>
      <c r="L1039" s="73">
        <v>1</v>
      </c>
      <c r="M1039" s="1">
        <v>1</v>
      </c>
      <c r="N1039" s="1" t="s">
        <v>1375</v>
      </c>
      <c r="O1039" s="1" t="s">
        <v>1499</v>
      </c>
      <c r="P1039" s="1">
        <v>30202010</v>
      </c>
      <c r="Q1039" s="73">
        <v>159907901</v>
      </c>
      <c r="R1039" s="74">
        <v>61.76</v>
      </c>
      <c r="S1039" s="1" t="s">
        <v>1448</v>
      </c>
      <c r="T1039" s="75">
        <v>1</v>
      </c>
      <c r="U1039" s="76">
        <v>9875911965.7600002</v>
      </c>
      <c r="V1039" s="77">
        <v>9875911965.7600002</v>
      </c>
      <c r="W1039" s="77">
        <v>9875911965.7600002</v>
      </c>
      <c r="X1039" s="76">
        <v>1.72766323911E-2</v>
      </c>
      <c r="Y1039" s="71">
        <v>0</v>
      </c>
      <c r="Z1039" s="71">
        <v>1</v>
      </c>
      <c r="AA1039" s="71">
        <v>0</v>
      </c>
      <c r="AB1039" s="71">
        <v>0</v>
      </c>
      <c r="AC1039" s="73">
        <v>0</v>
      </c>
      <c r="AD1039" s="73">
        <v>1</v>
      </c>
      <c r="AE1039" s="1" t="s">
        <v>1449</v>
      </c>
      <c r="AF1039" s="1" t="s">
        <v>1450</v>
      </c>
      <c r="AG1039" s="1" t="s">
        <v>1451</v>
      </c>
    </row>
    <row r="1040" spans="1:33">
      <c r="A1040" s="70">
        <v>45169</v>
      </c>
      <c r="B1040" s="70">
        <v>45169</v>
      </c>
      <c r="C1040" s="71">
        <v>990100</v>
      </c>
      <c r="D1040" s="1" t="s">
        <v>6567</v>
      </c>
      <c r="E1040" s="71">
        <v>2786804</v>
      </c>
      <c r="F1040" s="1" t="s">
        <v>6568</v>
      </c>
      <c r="G1040" s="1" t="s">
        <v>6569</v>
      </c>
      <c r="H1040" s="72">
        <v>2044545</v>
      </c>
      <c r="I1040" s="1" t="s">
        <v>6570</v>
      </c>
      <c r="J1040" s="73">
        <v>1</v>
      </c>
      <c r="K1040" s="73">
        <v>1</v>
      </c>
      <c r="L1040" s="73">
        <v>1</v>
      </c>
      <c r="M1040" s="1">
        <v>1</v>
      </c>
      <c r="N1040" s="1" t="s">
        <v>1375</v>
      </c>
      <c r="O1040" s="1" t="s">
        <v>1692</v>
      </c>
      <c r="P1040" s="1">
        <v>50201030</v>
      </c>
      <c r="Q1040" s="73">
        <v>4206611953</v>
      </c>
      <c r="R1040" s="74">
        <v>46.76</v>
      </c>
      <c r="S1040" s="1" t="s">
        <v>1448</v>
      </c>
      <c r="T1040" s="75">
        <v>1</v>
      </c>
      <c r="U1040" s="76">
        <v>196701174922.28</v>
      </c>
      <c r="V1040" s="77">
        <v>196701174922.28</v>
      </c>
      <c r="W1040" s="77">
        <v>197142793757</v>
      </c>
      <c r="X1040" s="76">
        <v>0.34410329919940003</v>
      </c>
      <c r="Y1040" s="71">
        <v>1</v>
      </c>
      <c r="Z1040" s="71">
        <v>0</v>
      </c>
      <c r="AA1040" s="71">
        <v>0</v>
      </c>
      <c r="AB1040" s="71">
        <v>0</v>
      </c>
      <c r="AC1040" s="73">
        <v>1</v>
      </c>
      <c r="AD1040" s="73">
        <v>0</v>
      </c>
      <c r="AE1040" s="1" t="s">
        <v>1475</v>
      </c>
      <c r="AF1040" s="1" t="s">
        <v>1450</v>
      </c>
      <c r="AG1040" s="1" t="s">
        <v>1585</v>
      </c>
    </row>
    <row r="1041" spans="1:33">
      <c r="A1041" s="70">
        <v>45169</v>
      </c>
      <c r="B1041" s="70">
        <v>45169</v>
      </c>
      <c r="C1041" s="71">
        <v>990100</v>
      </c>
      <c r="D1041" s="1" t="s">
        <v>6571</v>
      </c>
      <c r="E1041" s="71">
        <v>2787301</v>
      </c>
      <c r="F1041" s="1">
        <v>983134107</v>
      </c>
      <c r="G1041" s="1" t="s">
        <v>6572</v>
      </c>
      <c r="H1041" s="72">
        <v>2963811</v>
      </c>
      <c r="I1041" s="1" t="s">
        <v>6573</v>
      </c>
      <c r="J1041" s="73">
        <v>0.9</v>
      </c>
      <c r="K1041" s="73">
        <v>0.9</v>
      </c>
      <c r="L1041" s="73">
        <v>0.9</v>
      </c>
      <c r="M1041" s="1">
        <v>1</v>
      </c>
      <c r="N1041" s="1" t="s">
        <v>1375</v>
      </c>
      <c r="O1041" s="1" t="s">
        <v>1455</v>
      </c>
      <c r="P1041" s="1">
        <v>25301010</v>
      </c>
      <c r="Q1041" s="73">
        <v>113681662</v>
      </c>
      <c r="R1041" s="74">
        <v>101.38</v>
      </c>
      <c r="S1041" s="1" t="s">
        <v>1448</v>
      </c>
      <c r="T1041" s="75">
        <v>1</v>
      </c>
      <c r="U1041" s="76">
        <v>10372542204.204</v>
      </c>
      <c r="V1041" s="77">
        <v>10372542204.204</v>
      </c>
      <c r="W1041" s="77">
        <v>11525046893.559999</v>
      </c>
      <c r="X1041" s="76">
        <v>1.8145422847399999E-2</v>
      </c>
      <c r="Y1041" s="71">
        <v>0</v>
      </c>
      <c r="Z1041" s="71">
        <v>1</v>
      </c>
      <c r="AA1041" s="71">
        <v>0</v>
      </c>
      <c r="AB1041" s="71">
        <v>0</v>
      </c>
      <c r="AC1041" s="73">
        <v>0</v>
      </c>
      <c r="AD1041" s="73">
        <v>1</v>
      </c>
      <c r="AE1041" s="1" t="s">
        <v>1475</v>
      </c>
      <c r="AF1041" s="1" t="s">
        <v>1450</v>
      </c>
      <c r="AG1041" s="1" t="s">
        <v>1451</v>
      </c>
    </row>
    <row r="1042" spans="1:33">
      <c r="A1042" s="70">
        <v>45169</v>
      </c>
      <c r="B1042" s="70">
        <v>45169</v>
      </c>
      <c r="C1042" s="71">
        <v>990100</v>
      </c>
      <c r="D1042" s="1" t="s">
        <v>6574</v>
      </c>
      <c r="E1042" s="71">
        <v>2788001</v>
      </c>
      <c r="F1042" s="1" t="s">
        <v>6575</v>
      </c>
      <c r="G1042" s="1" t="s">
        <v>6576</v>
      </c>
      <c r="H1042" s="72" t="s">
        <v>6577</v>
      </c>
      <c r="I1042" s="1" t="s">
        <v>6578</v>
      </c>
      <c r="J1042" s="73">
        <v>0.9</v>
      </c>
      <c r="K1042" s="73">
        <v>0.9</v>
      </c>
      <c r="L1042" s="73">
        <v>0.9</v>
      </c>
      <c r="M1042" s="1">
        <v>1</v>
      </c>
      <c r="N1042" s="1" t="s">
        <v>1375</v>
      </c>
      <c r="O1042" s="1" t="s">
        <v>1474</v>
      </c>
      <c r="P1042" s="1">
        <v>45202030</v>
      </c>
      <c r="Q1042" s="73">
        <v>206483864</v>
      </c>
      <c r="R1042" s="74">
        <v>70.790000000000006</v>
      </c>
      <c r="S1042" s="1" t="s">
        <v>1448</v>
      </c>
      <c r="T1042" s="75">
        <v>1</v>
      </c>
      <c r="U1042" s="76">
        <v>13155293459.304001</v>
      </c>
      <c r="V1042" s="77">
        <v>13155293459.304001</v>
      </c>
      <c r="W1042" s="77">
        <v>14616992732.559999</v>
      </c>
      <c r="X1042" s="76">
        <v>2.3013486742399999E-2</v>
      </c>
      <c r="Y1042" s="71">
        <v>0</v>
      </c>
      <c r="Z1042" s="71">
        <v>1</v>
      </c>
      <c r="AA1042" s="71">
        <v>0</v>
      </c>
      <c r="AB1042" s="71">
        <v>0</v>
      </c>
      <c r="AC1042" s="73">
        <v>1</v>
      </c>
      <c r="AD1042" s="73">
        <v>0</v>
      </c>
      <c r="AE1042" s="1" t="s">
        <v>1475</v>
      </c>
      <c r="AF1042" s="1" t="s">
        <v>1450</v>
      </c>
      <c r="AG1042" s="1" t="s">
        <v>1451</v>
      </c>
    </row>
    <row r="1043" spans="1:33">
      <c r="A1043" s="70">
        <v>45169</v>
      </c>
      <c r="B1043" s="70">
        <v>45169</v>
      </c>
      <c r="C1043" s="71">
        <v>990100</v>
      </c>
      <c r="D1043" s="1" t="s">
        <v>6582</v>
      </c>
      <c r="E1043" s="71">
        <v>2793901</v>
      </c>
      <c r="F1043" s="1" t="s">
        <v>6583</v>
      </c>
      <c r="G1043" s="1" t="s">
        <v>6584</v>
      </c>
      <c r="H1043" s="72">
        <v>2965839</v>
      </c>
      <c r="I1043" s="1" t="s">
        <v>6585</v>
      </c>
      <c r="J1043" s="73">
        <v>1</v>
      </c>
      <c r="K1043" s="73">
        <v>1</v>
      </c>
      <c r="L1043" s="73">
        <v>1</v>
      </c>
      <c r="M1043" s="1">
        <v>1</v>
      </c>
      <c r="N1043" s="1" t="s">
        <v>1375</v>
      </c>
      <c r="O1043" s="1" t="s">
        <v>1484</v>
      </c>
      <c r="P1043" s="1">
        <v>40203040</v>
      </c>
      <c r="Q1043" s="73">
        <v>359739738</v>
      </c>
      <c r="R1043" s="74">
        <v>202.68</v>
      </c>
      <c r="S1043" s="1" t="s">
        <v>1448</v>
      </c>
      <c r="T1043" s="75">
        <v>1</v>
      </c>
      <c r="U1043" s="76">
        <v>72912050097.839996</v>
      </c>
      <c r="V1043" s="77">
        <v>72912050097.839996</v>
      </c>
      <c r="W1043" s="77">
        <v>73841644552.679993</v>
      </c>
      <c r="X1043" s="76">
        <v>0.1275502141763</v>
      </c>
      <c r="Y1043" s="71">
        <v>1</v>
      </c>
      <c r="Z1043" s="71">
        <v>0</v>
      </c>
      <c r="AA1043" s="71">
        <v>0</v>
      </c>
      <c r="AB1043" s="71">
        <v>0</v>
      </c>
      <c r="AC1043" s="73">
        <v>1</v>
      </c>
      <c r="AD1043" s="73">
        <v>0</v>
      </c>
      <c r="AE1043" s="1" t="s">
        <v>1475</v>
      </c>
      <c r="AF1043" s="1" t="s">
        <v>1450</v>
      </c>
      <c r="AG1043" s="1" t="s">
        <v>1451</v>
      </c>
    </row>
    <row r="1044" spans="1:33">
      <c r="A1044" s="70">
        <v>45169</v>
      </c>
      <c r="B1044" s="70">
        <v>45169</v>
      </c>
      <c r="C1044" s="71">
        <v>990100</v>
      </c>
      <c r="D1044" s="1" t="s">
        <v>6590</v>
      </c>
      <c r="E1044" s="71">
        <v>2796401</v>
      </c>
      <c r="G1044" s="1" t="s">
        <v>6591</v>
      </c>
      <c r="H1044" s="72">
        <v>6149457</v>
      </c>
      <c r="I1044" s="1" t="s">
        <v>6592</v>
      </c>
      <c r="J1044" s="73">
        <v>0.65</v>
      </c>
      <c r="K1044" s="73">
        <v>0.65</v>
      </c>
      <c r="L1044" s="73">
        <v>0.65</v>
      </c>
      <c r="M1044" s="1">
        <v>1</v>
      </c>
      <c r="N1044" s="1" t="s">
        <v>1115</v>
      </c>
      <c r="O1044" s="1" t="s">
        <v>1499</v>
      </c>
      <c r="P1044" s="1">
        <v>30302010</v>
      </c>
      <c r="Q1044" s="73">
        <v>78050000</v>
      </c>
      <c r="R1044" s="74">
        <v>7202</v>
      </c>
      <c r="S1044" s="1" t="s">
        <v>1479</v>
      </c>
      <c r="T1044" s="75">
        <v>145.58500000000001</v>
      </c>
      <c r="U1044" s="76">
        <v>2509705429.8176298</v>
      </c>
      <c r="V1044" s="77">
        <v>2509705429.8176298</v>
      </c>
      <c r="W1044" s="77">
        <v>3861085276.6425099</v>
      </c>
      <c r="X1044" s="76">
        <v>4.3904054907999996E-3</v>
      </c>
      <c r="Y1044" s="71">
        <v>0</v>
      </c>
      <c r="Z1044" s="71">
        <v>1</v>
      </c>
      <c r="AA1044" s="71">
        <v>0</v>
      </c>
      <c r="AB1044" s="71">
        <v>0</v>
      </c>
      <c r="AC1044" s="73">
        <v>0</v>
      </c>
      <c r="AD1044" s="73">
        <v>1</v>
      </c>
      <c r="AE1044" s="1" t="s">
        <v>1480</v>
      </c>
      <c r="AF1044" s="1" t="s">
        <v>1450</v>
      </c>
      <c r="AG1044" s="1" t="s">
        <v>1451</v>
      </c>
    </row>
    <row r="1045" spans="1:33">
      <c r="A1045" s="70">
        <v>45169</v>
      </c>
      <c r="B1045" s="70">
        <v>45169</v>
      </c>
      <c r="C1045" s="71">
        <v>990100</v>
      </c>
      <c r="D1045" s="1" t="s">
        <v>6593</v>
      </c>
      <c r="E1045" s="71">
        <v>2796601</v>
      </c>
      <c r="G1045" s="1" t="s">
        <v>6594</v>
      </c>
      <c r="H1045" s="72">
        <v>6883807</v>
      </c>
      <c r="I1045" s="1" t="s">
        <v>6595</v>
      </c>
      <c r="J1045" s="73">
        <v>0.8</v>
      </c>
      <c r="K1045" s="73">
        <v>0.8</v>
      </c>
      <c r="L1045" s="73">
        <v>0.8</v>
      </c>
      <c r="M1045" s="1">
        <v>1</v>
      </c>
      <c r="N1045" s="1" t="s">
        <v>1115</v>
      </c>
      <c r="O1045" s="1" t="s">
        <v>1447</v>
      </c>
      <c r="P1045" s="1">
        <v>35101010</v>
      </c>
      <c r="Q1045" s="73">
        <v>209692392</v>
      </c>
      <c r="R1045" s="74">
        <v>7751</v>
      </c>
      <c r="S1045" s="1" t="s">
        <v>1479</v>
      </c>
      <c r="T1045" s="75">
        <v>145.58500000000001</v>
      </c>
      <c r="U1045" s="76">
        <v>8931281274.2631493</v>
      </c>
      <c r="V1045" s="77">
        <v>8931281274.2631493</v>
      </c>
      <c r="W1045" s="77">
        <v>11164101592.828899</v>
      </c>
      <c r="X1045" s="76">
        <v>1.56241230067E-2</v>
      </c>
      <c r="Y1045" s="71">
        <v>1</v>
      </c>
      <c r="Z1045" s="71">
        <v>0</v>
      </c>
      <c r="AA1045" s="71">
        <v>0</v>
      </c>
      <c r="AB1045" s="71">
        <v>0</v>
      </c>
      <c r="AC1045" s="73">
        <v>0</v>
      </c>
      <c r="AD1045" s="73">
        <v>1</v>
      </c>
      <c r="AE1045" s="1" t="s">
        <v>1480</v>
      </c>
      <c r="AF1045" s="1" t="s">
        <v>1450</v>
      </c>
      <c r="AG1045" s="1" t="s">
        <v>1451</v>
      </c>
    </row>
    <row r="1046" spans="1:33">
      <c r="A1046" s="70">
        <v>45169</v>
      </c>
      <c r="B1046" s="70">
        <v>45169</v>
      </c>
      <c r="C1046" s="71">
        <v>990100</v>
      </c>
      <c r="D1046" s="1" t="s">
        <v>6622</v>
      </c>
      <c r="E1046" s="71">
        <v>2800001</v>
      </c>
      <c r="G1046" s="1" t="s">
        <v>6623</v>
      </c>
      <c r="H1046" s="72" t="s">
        <v>6624</v>
      </c>
      <c r="I1046" s="1" t="s">
        <v>6625</v>
      </c>
      <c r="J1046" s="73">
        <v>0.8</v>
      </c>
      <c r="K1046" s="73">
        <v>0.8</v>
      </c>
      <c r="L1046" s="73">
        <v>0.8</v>
      </c>
      <c r="M1046" s="1">
        <v>1</v>
      </c>
      <c r="N1046" s="1" t="s">
        <v>925</v>
      </c>
      <c r="O1046" s="1" t="s">
        <v>1564</v>
      </c>
      <c r="P1046" s="1">
        <v>60102510</v>
      </c>
      <c r="Q1046" s="73">
        <v>203980363</v>
      </c>
      <c r="R1046" s="74">
        <v>26.4</v>
      </c>
      <c r="S1046" s="1" t="s">
        <v>1456</v>
      </c>
      <c r="T1046" s="75">
        <v>0.92136177270005104</v>
      </c>
      <c r="U1046" s="76">
        <v>4675758637.0608997</v>
      </c>
      <c r="V1046" s="77">
        <v>4675758637.0608997</v>
      </c>
      <c r="W1046" s="77">
        <v>5844698296.3261204</v>
      </c>
      <c r="X1046" s="76">
        <v>8.179635805E-3</v>
      </c>
      <c r="Y1046" s="71">
        <v>0</v>
      </c>
      <c r="Z1046" s="71">
        <v>1</v>
      </c>
      <c r="AA1046" s="71">
        <v>0</v>
      </c>
      <c r="AB1046" s="71">
        <v>0</v>
      </c>
      <c r="AC1046" s="73">
        <v>1</v>
      </c>
      <c r="AD1046" s="73">
        <v>0</v>
      </c>
      <c r="AE1046" s="1" t="s">
        <v>1463</v>
      </c>
      <c r="AF1046" s="1" t="s">
        <v>1450</v>
      </c>
      <c r="AG1046" s="1" t="s">
        <v>1451</v>
      </c>
    </row>
    <row r="1047" spans="1:33">
      <c r="A1047" s="70">
        <v>45169</v>
      </c>
      <c r="B1047" s="70">
        <v>45169</v>
      </c>
      <c r="C1047" s="71">
        <v>990100</v>
      </c>
      <c r="D1047" s="1" t="s">
        <v>6626</v>
      </c>
      <c r="E1047" s="71">
        <v>2800301</v>
      </c>
      <c r="F1047" s="1">
        <v>697900108</v>
      </c>
      <c r="G1047" s="1" t="s">
        <v>6627</v>
      </c>
      <c r="H1047" s="72">
        <v>2669272</v>
      </c>
      <c r="I1047" s="1" t="s">
        <v>6628</v>
      </c>
      <c r="J1047" s="73">
        <v>1</v>
      </c>
      <c r="K1047" s="73">
        <v>1</v>
      </c>
      <c r="L1047" s="73">
        <v>1</v>
      </c>
      <c r="M1047" s="1">
        <v>1</v>
      </c>
      <c r="N1047" s="1" t="s">
        <v>963</v>
      </c>
      <c r="O1047" s="1" t="s">
        <v>1462</v>
      </c>
      <c r="P1047" s="1">
        <v>15104045</v>
      </c>
      <c r="Q1047" s="73">
        <v>364116894</v>
      </c>
      <c r="R1047" s="74">
        <v>22.34</v>
      </c>
      <c r="S1047" s="1" t="s">
        <v>1493</v>
      </c>
      <c r="T1047" s="75">
        <v>1.3529500000000001</v>
      </c>
      <c r="U1047" s="76">
        <v>6012322267.6078196</v>
      </c>
      <c r="V1047" s="77">
        <v>6012322267.6078196</v>
      </c>
      <c r="W1047" s="77">
        <v>6012322267.6078196</v>
      </c>
      <c r="X1047" s="76">
        <v>1.05177812433E-2</v>
      </c>
      <c r="Y1047" s="71">
        <v>0</v>
      </c>
      <c r="Z1047" s="71">
        <v>1</v>
      </c>
      <c r="AA1047" s="71">
        <v>0</v>
      </c>
      <c r="AB1047" s="71">
        <v>0</v>
      </c>
      <c r="AC1047" s="73">
        <v>0.35</v>
      </c>
      <c r="AD1047" s="73">
        <v>0.65</v>
      </c>
      <c r="AE1047" s="1" t="s">
        <v>1494</v>
      </c>
      <c r="AF1047" s="1" t="s">
        <v>1450</v>
      </c>
      <c r="AG1047" s="1" t="s">
        <v>1451</v>
      </c>
    </row>
    <row r="1048" spans="1:33">
      <c r="A1048" s="70">
        <v>45169</v>
      </c>
      <c r="B1048" s="70">
        <v>45169</v>
      </c>
      <c r="C1048" s="71">
        <v>990100</v>
      </c>
      <c r="D1048" s="1" t="s">
        <v>6629</v>
      </c>
      <c r="E1048" s="71">
        <v>2800701</v>
      </c>
      <c r="G1048" s="1" t="s">
        <v>6630</v>
      </c>
      <c r="H1048" s="72" t="s">
        <v>6631</v>
      </c>
      <c r="I1048" s="1" t="s">
        <v>6632</v>
      </c>
      <c r="J1048" s="73">
        <v>0.45</v>
      </c>
      <c r="K1048" s="73">
        <v>0.45</v>
      </c>
      <c r="L1048" s="73">
        <v>0.45</v>
      </c>
      <c r="M1048" s="1">
        <v>1</v>
      </c>
      <c r="N1048" s="1" t="s">
        <v>1324</v>
      </c>
      <c r="O1048" s="1" t="s">
        <v>1467</v>
      </c>
      <c r="P1048" s="1">
        <v>20303010</v>
      </c>
      <c r="Q1048" s="73">
        <v>120753783</v>
      </c>
      <c r="R1048" s="74">
        <v>265.89999999999998</v>
      </c>
      <c r="S1048" s="1" t="s">
        <v>1468</v>
      </c>
      <c r="T1048" s="75">
        <v>0.88324999999999998</v>
      </c>
      <c r="U1048" s="76">
        <v>16358668445.927</v>
      </c>
      <c r="V1048" s="77">
        <v>16358668445.927</v>
      </c>
      <c r="W1048" s="77">
        <v>36352596546.504402</v>
      </c>
      <c r="X1048" s="76">
        <v>2.8617377526999999E-2</v>
      </c>
      <c r="Y1048" s="71">
        <v>1</v>
      </c>
      <c r="Z1048" s="71">
        <v>0</v>
      </c>
      <c r="AA1048" s="71">
        <v>0</v>
      </c>
      <c r="AB1048" s="71">
        <v>0</v>
      </c>
      <c r="AC1048" s="73">
        <v>0</v>
      </c>
      <c r="AD1048" s="73">
        <v>1</v>
      </c>
      <c r="AE1048" s="1" t="s">
        <v>1469</v>
      </c>
      <c r="AF1048" s="1" t="s">
        <v>1470</v>
      </c>
      <c r="AG1048" s="1" t="s">
        <v>1451</v>
      </c>
    </row>
    <row r="1049" spans="1:33">
      <c r="A1049" s="70">
        <v>45169</v>
      </c>
      <c r="B1049" s="70">
        <v>45169</v>
      </c>
      <c r="C1049" s="71">
        <v>990100</v>
      </c>
      <c r="D1049" s="1" t="s">
        <v>6633</v>
      </c>
      <c r="E1049" s="71">
        <v>2800901</v>
      </c>
      <c r="G1049" s="1" t="s">
        <v>6634</v>
      </c>
      <c r="H1049" s="72">
        <v>5476929</v>
      </c>
      <c r="I1049" s="1" t="s">
        <v>6635</v>
      </c>
      <c r="J1049" s="73">
        <v>0.65</v>
      </c>
      <c r="K1049" s="73">
        <v>0.65</v>
      </c>
      <c r="L1049" s="73">
        <v>0.65</v>
      </c>
      <c r="M1049" s="1">
        <v>1</v>
      </c>
      <c r="N1049" s="1" t="s">
        <v>1324</v>
      </c>
      <c r="O1049" s="1" t="s">
        <v>1499</v>
      </c>
      <c r="P1049" s="1">
        <v>30202030</v>
      </c>
      <c r="Q1049" s="73">
        <v>5488858</v>
      </c>
      <c r="R1049" s="74">
        <v>1542</v>
      </c>
      <c r="S1049" s="1" t="s">
        <v>1468</v>
      </c>
      <c r="T1049" s="75">
        <v>0.88324999999999998</v>
      </c>
      <c r="U1049" s="76">
        <v>6228680864.30795</v>
      </c>
      <c r="V1049" s="77">
        <v>6228680864.30795</v>
      </c>
      <c r="W1049" s="77">
        <v>9582585945.0891609</v>
      </c>
      <c r="X1049" s="76">
        <v>1.0896272662900001E-2</v>
      </c>
      <c r="Y1049" s="71">
        <v>0</v>
      </c>
      <c r="Z1049" s="71">
        <v>1</v>
      </c>
      <c r="AA1049" s="71">
        <v>0</v>
      </c>
      <c r="AB1049" s="71">
        <v>0</v>
      </c>
      <c r="AC1049" s="73">
        <v>0</v>
      </c>
      <c r="AD1049" s="73">
        <v>1</v>
      </c>
      <c r="AE1049" s="1" t="s">
        <v>1469</v>
      </c>
      <c r="AF1049" s="1" t="s">
        <v>1470</v>
      </c>
      <c r="AG1049" s="1" t="s">
        <v>1451</v>
      </c>
    </row>
    <row r="1050" spans="1:33">
      <c r="A1050" s="70">
        <v>45169</v>
      </c>
      <c r="B1050" s="70">
        <v>45169</v>
      </c>
      <c r="C1050" s="71">
        <v>990100</v>
      </c>
      <c r="D1050" s="1" t="s">
        <v>6636</v>
      </c>
      <c r="E1050" s="71">
        <v>2804401</v>
      </c>
      <c r="G1050" s="1" t="s">
        <v>6637</v>
      </c>
      <c r="H1050" s="72">
        <v>6429405</v>
      </c>
      <c r="I1050" s="1" t="s">
        <v>6638</v>
      </c>
      <c r="J1050" s="73">
        <v>0.5</v>
      </c>
      <c r="K1050" s="73">
        <v>0.5</v>
      </c>
      <c r="L1050" s="73">
        <v>0.5</v>
      </c>
      <c r="M1050" s="1">
        <v>1</v>
      </c>
      <c r="N1050" s="1" t="s">
        <v>1115</v>
      </c>
      <c r="O1050" s="1" t="s">
        <v>1467</v>
      </c>
      <c r="P1050" s="1">
        <v>20106010</v>
      </c>
      <c r="Q1050" s="73">
        <v>215115038</v>
      </c>
      <c r="R1050" s="74">
        <v>4541</v>
      </c>
      <c r="S1050" s="1" t="s">
        <v>1479</v>
      </c>
      <c r="T1050" s="75">
        <v>145.58500000000001</v>
      </c>
      <c r="U1050" s="76">
        <v>3354869621.0392599</v>
      </c>
      <c r="V1050" s="77">
        <v>3354869621.0392599</v>
      </c>
      <c r="W1050" s="77">
        <v>6709739242.0785103</v>
      </c>
      <c r="X1050" s="76">
        <v>5.8689110802000004E-3</v>
      </c>
      <c r="Y1050" s="71">
        <v>0</v>
      </c>
      <c r="Z1050" s="71">
        <v>1</v>
      </c>
      <c r="AA1050" s="71">
        <v>0</v>
      </c>
      <c r="AB1050" s="71">
        <v>0</v>
      </c>
      <c r="AC1050" s="73">
        <v>1</v>
      </c>
      <c r="AD1050" s="73">
        <v>0</v>
      </c>
      <c r="AE1050" s="1" t="s">
        <v>1480</v>
      </c>
      <c r="AF1050" s="1" t="s">
        <v>1450</v>
      </c>
      <c r="AG1050" s="1" t="s">
        <v>1451</v>
      </c>
    </row>
    <row r="1051" spans="1:33">
      <c r="A1051" s="70">
        <v>45169</v>
      </c>
      <c r="B1051" s="70">
        <v>45169</v>
      </c>
      <c r="C1051" s="71">
        <v>990100</v>
      </c>
      <c r="D1051" s="1" t="s">
        <v>6639</v>
      </c>
      <c r="E1051" s="71">
        <v>2804501</v>
      </c>
      <c r="G1051" s="1" t="s">
        <v>6640</v>
      </c>
      <c r="H1051" s="72">
        <v>6268976</v>
      </c>
      <c r="I1051" s="1" t="s">
        <v>6641</v>
      </c>
      <c r="J1051" s="73">
        <v>0.6</v>
      </c>
      <c r="K1051" s="73">
        <v>0.6</v>
      </c>
      <c r="L1051" s="73">
        <v>0.6</v>
      </c>
      <c r="M1051" s="1">
        <v>1</v>
      </c>
      <c r="N1051" s="1" t="s">
        <v>1115</v>
      </c>
      <c r="O1051" s="1" t="s">
        <v>1484</v>
      </c>
      <c r="P1051" s="1">
        <v>40201040</v>
      </c>
      <c r="Q1051" s="73">
        <v>1466912244</v>
      </c>
      <c r="R1051" s="74">
        <v>946.9</v>
      </c>
      <c r="S1051" s="1" t="s">
        <v>1479</v>
      </c>
      <c r="T1051" s="75">
        <v>145.58500000000001</v>
      </c>
      <c r="U1051" s="76">
        <v>5724569992.1431503</v>
      </c>
      <c r="V1051" s="77">
        <v>5724569992.1431503</v>
      </c>
      <c r="W1051" s="77">
        <v>9540949986.9052505</v>
      </c>
      <c r="X1051" s="76">
        <v>1.0014395804100001E-2</v>
      </c>
      <c r="Y1051" s="71">
        <v>0</v>
      </c>
      <c r="Z1051" s="71">
        <v>1</v>
      </c>
      <c r="AA1051" s="71">
        <v>0</v>
      </c>
      <c r="AB1051" s="71">
        <v>0</v>
      </c>
      <c r="AC1051" s="73">
        <v>1</v>
      </c>
      <c r="AD1051" s="73">
        <v>0</v>
      </c>
      <c r="AE1051" s="1" t="s">
        <v>1480</v>
      </c>
      <c r="AF1051" s="1" t="s">
        <v>1450</v>
      </c>
      <c r="AG1051" s="1" t="s">
        <v>1451</v>
      </c>
    </row>
    <row r="1052" spans="1:33">
      <c r="A1052" s="70">
        <v>45169</v>
      </c>
      <c r="B1052" s="70">
        <v>45169</v>
      </c>
      <c r="C1052" s="71">
        <v>990100</v>
      </c>
      <c r="D1052" s="1" t="s">
        <v>6642</v>
      </c>
      <c r="E1052" s="71">
        <v>2812201</v>
      </c>
      <c r="G1052" s="1" t="s">
        <v>6643</v>
      </c>
      <c r="H1052" s="72">
        <v>4511809</v>
      </c>
      <c r="I1052" s="1" t="s">
        <v>6644</v>
      </c>
      <c r="J1052" s="73">
        <v>0.5</v>
      </c>
      <c r="K1052" s="73">
        <v>0.5</v>
      </c>
      <c r="L1052" s="73">
        <v>0.5</v>
      </c>
      <c r="M1052" s="1">
        <v>1</v>
      </c>
      <c r="N1052" s="1" t="s">
        <v>1058</v>
      </c>
      <c r="O1052" s="1" t="s">
        <v>1484</v>
      </c>
      <c r="P1052" s="1">
        <v>40301050</v>
      </c>
      <c r="Q1052" s="73">
        <v>120597134</v>
      </c>
      <c r="R1052" s="74">
        <v>196.25</v>
      </c>
      <c r="S1052" s="1" t="s">
        <v>1456</v>
      </c>
      <c r="T1052" s="75">
        <v>0.92136177270005104</v>
      </c>
      <c r="U1052" s="76">
        <v>12843591002.3396</v>
      </c>
      <c r="V1052" s="77">
        <v>12843591002.3396</v>
      </c>
      <c r="W1052" s="77">
        <v>25687182004.6791</v>
      </c>
      <c r="X1052" s="76">
        <v>2.2468203554000001E-2</v>
      </c>
      <c r="Y1052" s="71">
        <v>1</v>
      </c>
      <c r="Z1052" s="71">
        <v>0</v>
      </c>
      <c r="AA1052" s="71">
        <v>0</v>
      </c>
      <c r="AB1052" s="71">
        <v>0</v>
      </c>
      <c r="AC1052" s="73">
        <v>0.5</v>
      </c>
      <c r="AD1052" s="73">
        <v>0.5</v>
      </c>
      <c r="AE1052" s="1" t="s">
        <v>1523</v>
      </c>
      <c r="AF1052" s="1" t="s">
        <v>1524</v>
      </c>
      <c r="AG1052" s="1" t="s">
        <v>1451</v>
      </c>
    </row>
    <row r="1053" spans="1:33">
      <c r="A1053" s="70">
        <v>45169</v>
      </c>
      <c r="B1053" s="70">
        <v>45169</v>
      </c>
      <c r="C1053" s="71">
        <v>990100</v>
      </c>
      <c r="D1053" s="1" t="s">
        <v>6661</v>
      </c>
      <c r="E1053" s="71">
        <v>2814701</v>
      </c>
      <c r="G1053" s="1" t="s">
        <v>6662</v>
      </c>
      <c r="H1053" s="72" t="s">
        <v>6663</v>
      </c>
      <c r="I1053" s="1" t="s">
        <v>6664</v>
      </c>
      <c r="J1053" s="73">
        <v>0.7</v>
      </c>
      <c r="K1053" s="73">
        <v>0.7</v>
      </c>
      <c r="L1053" s="73">
        <v>0.7</v>
      </c>
      <c r="M1053" s="1">
        <v>1</v>
      </c>
      <c r="N1053" s="1" t="s">
        <v>1324</v>
      </c>
      <c r="O1053" s="1" t="s">
        <v>1447</v>
      </c>
      <c r="P1053" s="1">
        <v>35101010</v>
      </c>
      <c r="Q1053" s="73">
        <v>159455239</v>
      </c>
      <c r="R1053" s="74">
        <v>134</v>
      </c>
      <c r="S1053" s="1" t="s">
        <v>1468</v>
      </c>
      <c r="T1053" s="75">
        <v>0.88324999999999998</v>
      </c>
      <c r="U1053" s="76">
        <v>16933938769.5443</v>
      </c>
      <c r="V1053" s="77">
        <v>16933938769.5443</v>
      </c>
      <c r="W1053" s="77">
        <v>24191341099.348999</v>
      </c>
      <c r="X1053" s="76">
        <v>2.9623738655099999E-2</v>
      </c>
      <c r="Y1053" s="71">
        <v>1</v>
      </c>
      <c r="Z1053" s="71">
        <v>0</v>
      </c>
      <c r="AA1053" s="71">
        <v>0</v>
      </c>
      <c r="AB1053" s="71">
        <v>0</v>
      </c>
      <c r="AC1053" s="73">
        <v>0</v>
      </c>
      <c r="AD1053" s="73">
        <v>1</v>
      </c>
      <c r="AE1053" s="1" t="s">
        <v>1469</v>
      </c>
      <c r="AF1053" s="1" t="s">
        <v>1470</v>
      </c>
      <c r="AG1053" s="1" t="s">
        <v>1451</v>
      </c>
    </row>
    <row r="1054" spans="1:33">
      <c r="A1054" s="70">
        <v>45169</v>
      </c>
      <c r="B1054" s="70">
        <v>45169</v>
      </c>
      <c r="C1054" s="71">
        <v>990100</v>
      </c>
      <c r="D1054" s="1" t="s">
        <v>6678</v>
      </c>
      <c r="E1054" s="71">
        <v>2821001</v>
      </c>
      <c r="F1054" s="1">
        <v>253393102</v>
      </c>
      <c r="G1054" s="1" t="s">
        <v>6679</v>
      </c>
      <c r="H1054" s="72">
        <v>2969637</v>
      </c>
      <c r="I1054" s="1" t="s">
        <v>6680</v>
      </c>
      <c r="J1054" s="73">
        <v>1</v>
      </c>
      <c r="K1054" s="73">
        <v>1</v>
      </c>
      <c r="L1054" s="73">
        <v>1</v>
      </c>
      <c r="M1054" s="1">
        <v>1</v>
      </c>
      <c r="N1054" s="1" t="s">
        <v>1375</v>
      </c>
      <c r="O1054" s="1" t="s">
        <v>1455</v>
      </c>
      <c r="P1054" s="1">
        <v>25504040</v>
      </c>
      <c r="Q1054" s="73">
        <v>62047488</v>
      </c>
      <c r="R1054" s="74">
        <v>116.34</v>
      </c>
      <c r="S1054" s="1" t="s">
        <v>1448</v>
      </c>
      <c r="T1054" s="75">
        <v>1</v>
      </c>
      <c r="U1054" s="76">
        <v>7218604753.9200001</v>
      </c>
      <c r="V1054" s="77">
        <v>7218604753.9200001</v>
      </c>
      <c r="W1054" s="77">
        <v>9960812197.1399994</v>
      </c>
      <c r="X1054" s="76">
        <v>1.2628016647200001E-2</v>
      </c>
      <c r="Y1054" s="71">
        <v>0</v>
      </c>
      <c r="Z1054" s="71">
        <v>1</v>
      </c>
      <c r="AA1054" s="71">
        <v>0</v>
      </c>
      <c r="AB1054" s="71">
        <v>0</v>
      </c>
      <c r="AC1054" s="73">
        <v>0.65</v>
      </c>
      <c r="AD1054" s="73">
        <v>0.35</v>
      </c>
      <c r="AE1054" s="1" t="s">
        <v>1449</v>
      </c>
      <c r="AF1054" s="1" t="s">
        <v>1450</v>
      </c>
      <c r="AG1054" s="1" t="s">
        <v>1451</v>
      </c>
    </row>
    <row r="1055" spans="1:33">
      <c r="A1055" s="70">
        <v>45169</v>
      </c>
      <c r="B1055" s="70">
        <v>45169</v>
      </c>
      <c r="C1055" s="71">
        <v>990100</v>
      </c>
      <c r="D1055" s="1" t="s">
        <v>6688</v>
      </c>
      <c r="E1055" s="71">
        <v>2835601</v>
      </c>
      <c r="G1055" s="1" t="s">
        <v>6689</v>
      </c>
      <c r="H1055" s="72">
        <v>6616508</v>
      </c>
      <c r="I1055" s="1" t="s">
        <v>6690</v>
      </c>
      <c r="J1055" s="73">
        <v>0.75</v>
      </c>
      <c r="K1055" s="73">
        <v>0.75</v>
      </c>
      <c r="L1055" s="73">
        <v>0.75</v>
      </c>
      <c r="M1055" s="1">
        <v>1</v>
      </c>
      <c r="N1055" s="1" t="s">
        <v>1115</v>
      </c>
      <c r="O1055" s="1" t="s">
        <v>1474</v>
      </c>
      <c r="P1055" s="1">
        <v>45202030</v>
      </c>
      <c r="Q1055" s="73">
        <v>385022278</v>
      </c>
      <c r="R1055" s="74">
        <v>2282.5</v>
      </c>
      <c r="S1055" s="1" t="s">
        <v>1479</v>
      </c>
      <c r="T1055" s="75">
        <v>145.58500000000001</v>
      </c>
      <c r="U1055" s="76">
        <v>4527320892.6142797</v>
      </c>
      <c r="V1055" s="77">
        <v>4527320892.6142797</v>
      </c>
      <c r="W1055" s="77">
        <v>6036427856.8190403</v>
      </c>
      <c r="X1055" s="76">
        <v>7.9199631436000003E-3</v>
      </c>
      <c r="Y1055" s="71">
        <v>0</v>
      </c>
      <c r="Z1055" s="71">
        <v>1</v>
      </c>
      <c r="AA1055" s="71">
        <v>0</v>
      </c>
      <c r="AB1055" s="71">
        <v>0</v>
      </c>
      <c r="AC1055" s="73">
        <v>1</v>
      </c>
      <c r="AD1055" s="73">
        <v>0</v>
      </c>
      <c r="AE1055" s="1" t="s">
        <v>1480</v>
      </c>
      <c r="AF1055" s="1" t="s">
        <v>1450</v>
      </c>
      <c r="AG1055" s="1" t="s">
        <v>1451</v>
      </c>
    </row>
    <row r="1056" spans="1:33">
      <c r="A1056" s="70">
        <v>45169</v>
      </c>
      <c r="B1056" s="70">
        <v>45169</v>
      </c>
      <c r="C1056" s="71">
        <v>990100</v>
      </c>
      <c r="D1056" s="1" t="s">
        <v>6698</v>
      </c>
      <c r="E1056" s="71">
        <v>2836701</v>
      </c>
      <c r="G1056" s="1" t="s">
        <v>6699</v>
      </c>
      <c r="H1056" s="72">
        <v>3174300</v>
      </c>
      <c r="I1056" s="1" t="s">
        <v>6700</v>
      </c>
      <c r="J1056" s="73">
        <v>1</v>
      </c>
      <c r="K1056" s="73">
        <v>1</v>
      </c>
      <c r="L1056" s="73">
        <v>1</v>
      </c>
      <c r="M1056" s="1">
        <v>1</v>
      </c>
      <c r="N1056" s="1" t="s">
        <v>1369</v>
      </c>
      <c r="O1056" s="1" t="s">
        <v>1455</v>
      </c>
      <c r="P1056" s="1">
        <v>25203010</v>
      </c>
      <c r="Q1056" s="73">
        <v>378215208</v>
      </c>
      <c r="R1056" s="74">
        <v>21.84</v>
      </c>
      <c r="S1056" s="1" t="s">
        <v>1669</v>
      </c>
      <c r="T1056" s="75">
        <v>0.78917255257862096</v>
      </c>
      <c r="U1056" s="76">
        <v>10466937953.847601</v>
      </c>
      <c r="V1056" s="77">
        <v>10466937953.847601</v>
      </c>
      <c r="W1056" s="77">
        <v>10466937953.847601</v>
      </c>
      <c r="X1056" s="76">
        <v>1.8310556019100001E-2</v>
      </c>
      <c r="Y1056" s="71">
        <v>0</v>
      </c>
      <c r="Z1056" s="71">
        <v>1</v>
      </c>
      <c r="AA1056" s="71">
        <v>0</v>
      </c>
      <c r="AB1056" s="71">
        <v>0</v>
      </c>
      <c r="AC1056" s="73">
        <v>0</v>
      </c>
      <c r="AD1056" s="73">
        <v>1</v>
      </c>
      <c r="AE1056" s="1" t="s">
        <v>1670</v>
      </c>
      <c r="AF1056" s="1" t="s">
        <v>1450</v>
      </c>
      <c r="AG1056" s="1" t="s">
        <v>1451</v>
      </c>
    </row>
    <row r="1057" spans="1:33">
      <c r="A1057" s="70">
        <v>45169</v>
      </c>
      <c r="B1057" s="70">
        <v>45169</v>
      </c>
      <c r="C1057" s="71">
        <v>990100</v>
      </c>
      <c r="D1057" s="1" t="s">
        <v>6701</v>
      </c>
      <c r="E1057" s="71">
        <v>2836901</v>
      </c>
      <c r="G1057" s="1" t="s">
        <v>6702</v>
      </c>
      <c r="H1057" s="72">
        <v>6635677</v>
      </c>
      <c r="I1057" s="1" t="s">
        <v>6703</v>
      </c>
      <c r="J1057" s="73">
        <v>0.65</v>
      </c>
      <c r="K1057" s="73">
        <v>0.65</v>
      </c>
      <c r="L1057" s="73">
        <v>0.65</v>
      </c>
      <c r="M1057" s="1">
        <v>1</v>
      </c>
      <c r="N1057" s="1" t="s">
        <v>1115</v>
      </c>
      <c r="O1057" s="1" t="s">
        <v>1474</v>
      </c>
      <c r="P1057" s="1">
        <v>45301020</v>
      </c>
      <c r="Q1057" s="73">
        <v>1958454023</v>
      </c>
      <c r="R1057" s="74">
        <v>2450.5</v>
      </c>
      <c r="S1057" s="1" t="s">
        <v>1479</v>
      </c>
      <c r="T1057" s="75">
        <v>145.58500000000001</v>
      </c>
      <c r="U1057" s="76">
        <v>21427169895.146999</v>
      </c>
      <c r="V1057" s="77">
        <v>21427169895.146999</v>
      </c>
      <c r="W1057" s="77">
        <v>32964876761.764599</v>
      </c>
      <c r="X1057" s="76">
        <v>3.7484066154400003E-2</v>
      </c>
      <c r="Y1057" s="71">
        <v>1</v>
      </c>
      <c r="Z1057" s="71">
        <v>0</v>
      </c>
      <c r="AA1057" s="71">
        <v>0</v>
      </c>
      <c r="AB1057" s="71">
        <v>0</v>
      </c>
      <c r="AC1057" s="73">
        <v>0</v>
      </c>
      <c r="AD1057" s="73">
        <v>1</v>
      </c>
      <c r="AE1057" s="1" t="s">
        <v>1480</v>
      </c>
      <c r="AF1057" s="1" t="s">
        <v>1450</v>
      </c>
      <c r="AG1057" s="1" t="s">
        <v>1451</v>
      </c>
    </row>
    <row r="1058" spans="1:33">
      <c r="A1058" s="70">
        <v>45169</v>
      </c>
      <c r="B1058" s="70">
        <v>45169</v>
      </c>
      <c r="C1058" s="71">
        <v>990100</v>
      </c>
      <c r="D1058" s="1" t="s">
        <v>6707</v>
      </c>
      <c r="E1058" s="71">
        <v>2837501</v>
      </c>
      <c r="G1058" s="1" t="s">
        <v>6708</v>
      </c>
      <c r="H1058" s="72">
        <v>7634394</v>
      </c>
      <c r="I1058" s="1" t="s">
        <v>6709</v>
      </c>
      <c r="J1058" s="73">
        <v>0.65</v>
      </c>
      <c r="K1058" s="73">
        <v>0.65</v>
      </c>
      <c r="L1058" s="73">
        <v>0.65</v>
      </c>
      <c r="M1058" s="1">
        <v>1</v>
      </c>
      <c r="N1058" s="1" t="s">
        <v>1111</v>
      </c>
      <c r="O1058" s="1" t="s">
        <v>1692</v>
      </c>
      <c r="P1058" s="1">
        <v>50101020</v>
      </c>
      <c r="Q1058" s="73">
        <v>15329466496</v>
      </c>
      <c r="R1058" s="74">
        <v>0.28649999999999998</v>
      </c>
      <c r="S1058" s="1" t="s">
        <v>1456</v>
      </c>
      <c r="T1058" s="75">
        <v>0.92136177270005104</v>
      </c>
      <c r="U1058" s="76">
        <v>3098381095.0304699</v>
      </c>
      <c r="V1058" s="77">
        <v>3098381095.0304699</v>
      </c>
      <c r="W1058" s="77">
        <v>6618200779.1049604</v>
      </c>
      <c r="X1058" s="76">
        <v>5.4202175324999996E-3</v>
      </c>
      <c r="Y1058" s="71">
        <v>0</v>
      </c>
      <c r="Z1058" s="71">
        <v>1</v>
      </c>
      <c r="AA1058" s="71">
        <v>0</v>
      </c>
      <c r="AB1058" s="71">
        <v>0</v>
      </c>
      <c r="AC1058" s="73">
        <v>1</v>
      </c>
      <c r="AD1058" s="73">
        <v>0</v>
      </c>
      <c r="AE1058" s="1" t="s">
        <v>1607</v>
      </c>
      <c r="AF1058" s="1" t="s">
        <v>1608</v>
      </c>
      <c r="AG1058" s="1" t="s">
        <v>1451</v>
      </c>
    </row>
    <row r="1059" spans="1:33">
      <c r="A1059" s="70">
        <v>45169</v>
      </c>
      <c r="B1059" s="70">
        <v>45169</v>
      </c>
      <c r="C1059" s="71">
        <v>990100</v>
      </c>
      <c r="D1059" s="1" t="s">
        <v>6710</v>
      </c>
      <c r="E1059" s="71">
        <v>2850601</v>
      </c>
      <c r="F1059" s="1">
        <v>243537107</v>
      </c>
      <c r="G1059" s="1" t="s">
        <v>6711</v>
      </c>
      <c r="H1059" s="72">
        <v>2267278</v>
      </c>
      <c r="I1059" s="1" t="s">
        <v>6712</v>
      </c>
      <c r="J1059" s="73">
        <v>1</v>
      </c>
      <c r="K1059" s="73">
        <v>1</v>
      </c>
      <c r="L1059" s="73">
        <v>1</v>
      </c>
      <c r="M1059" s="1">
        <v>1</v>
      </c>
      <c r="N1059" s="1" t="s">
        <v>1375</v>
      </c>
      <c r="O1059" s="1" t="s">
        <v>1455</v>
      </c>
      <c r="P1059" s="1">
        <v>25203020</v>
      </c>
      <c r="Q1059" s="73">
        <v>26359258</v>
      </c>
      <c r="R1059" s="74">
        <v>529.09</v>
      </c>
      <c r="S1059" s="1" t="s">
        <v>1448</v>
      </c>
      <c r="T1059" s="75">
        <v>1</v>
      </c>
      <c r="U1059" s="76">
        <v>13946419815.219999</v>
      </c>
      <c r="V1059" s="77">
        <v>13946419815.219999</v>
      </c>
      <c r="W1059" s="77">
        <v>13946419815.219999</v>
      </c>
      <c r="X1059" s="76">
        <v>2.4397460118500001E-2</v>
      </c>
      <c r="Y1059" s="71">
        <v>0</v>
      </c>
      <c r="Z1059" s="71">
        <v>1</v>
      </c>
      <c r="AA1059" s="71">
        <v>0</v>
      </c>
      <c r="AB1059" s="71">
        <v>0</v>
      </c>
      <c r="AC1059" s="73">
        <v>0</v>
      </c>
      <c r="AD1059" s="73">
        <v>1</v>
      </c>
      <c r="AE1059" s="1" t="s">
        <v>1449</v>
      </c>
      <c r="AF1059" s="1" t="s">
        <v>1450</v>
      </c>
      <c r="AG1059" s="1" t="s">
        <v>1451</v>
      </c>
    </row>
    <row r="1060" spans="1:33">
      <c r="A1060" s="70">
        <v>45169</v>
      </c>
      <c r="B1060" s="70">
        <v>45169</v>
      </c>
      <c r="C1060" s="71">
        <v>990100</v>
      </c>
      <c r="D1060" s="1" t="s">
        <v>6713</v>
      </c>
      <c r="E1060" s="71">
        <v>2851301</v>
      </c>
      <c r="F1060" s="1" t="s">
        <v>6714</v>
      </c>
      <c r="G1060" s="1" t="s">
        <v>6715</v>
      </c>
      <c r="H1060" s="72" t="s">
        <v>6716</v>
      </c>
      <c r="I1060" s="1" t="s">
        <v>6717</v>
      </c>
      <c r="J1060" s="73">
        <v>0.75</v>
      </c>
      <c r="K1060" s="73">
        <v>0.75</v>
      </c>
      <c r="L1060" s="73">
        <v>0.75</v>
      </c>
      <c r="M1060" s="1">
        <v>1</v>
      </c>
      <c r="N1060" s="1" t="s">
        <v>1375</v>
      </c>
      <c r="O1060" s="1" t="s">
        <v>1499</v>
      </c>
      <c r="P1060" s="1">
        <v>30201030</v>
      </c>
      <c r="Q1060" s="73">
        <v>1046639528</v>
      </c>
      <c r="R1060" s="74">
        <v>57.41</v>
      </c>
      <c r="S1060" s="1" t="s">
        <v>1448</v>
      </c>
      <c r="T1060" s="75">
        <v>1</v>
      </c>
      <c r="U1060" s="76">
        <v>45065681476.860001</v>
      </c>
      <c r="V1060" s="77">
        <v>45065681476.860001</v>
      </c>
      <c r="W1060" s="77">
        <v>60087575302.480003</v>
      </c>
      <c r="X1060" s="76">
        <v>7.8836588967899995E-2</v>
      </c>
      <c r="Y1060" s="71">
        <v>1</v>
      </c>
      <c r="Z1060" s="71">
        <v>0</v>
      </c>
      <c r="AA1060" s="71">
        <v>0</v>
      </c>
      <c r="AB1060" s="71">
        <v>0</v>
      </c>
      <c r="AC1060" s="73">
        <v>0</v>
      </c>
      <c r="AD1060" s="73">
        <v>1</v>
      </c>
      <c r="AE1060" s="1" t="s">
        <v>1475</v>
      </c>
      <c r="AF1060" s="1" t="s">
        <v>1450</v>
      </c>
      <c r="AG1060" s="1" t="s">
        <v>1451</v>
      </c>
    </row>
    <row r="1061" spans="1:33">
      <c r="A1061" s="70">
        <v>45169</v>
      </c>
      <c r="B1061" s="70">
        <v>45169</v>
      </c>
      <c r="C1061" s="71">
        <v>990100</v>
      </c>
      <c r="D1061" s="1" t="s">
        <v>6937</v>
      </c>
      <c r="E1061" s="71">
        <v>2874401</v>
      </c>
      <c r="F1061" s="1" t="s">
        <v>6938</v>
      </c>
      <c r="G1061" s="1" t="s">
        <v>6939</v>
      </c>
      <c r="H1061" s="72" t="s">
        <v>6940</v>
      </c>
      <c r="I1061" s="1" t="s">
        <v>6941</v>
      </c>
      <c r="J1061" s="73">
        <v>1</v>
      </c>
      <c r="K1061" s="73">
        <v>1</v>
      </c>
      <c r="L1061" s="73">
        <v>1</v>
      </c>
      <c r="M1061" s="1">
        <v>1</v>
      </c>
      <c r="N1061" s="1" t="s">
        <v>1375</v>
      </c>
      <c r="O1061" s="1" t="s">
        <v>1564</v>
      </c>
      <c r="P1061" s="1">
        <v>60108050</v>
      </c>
      <c r="Q1061" s="73">
        <v>93514672</v>
      </c>
      <c r="R1061" s="74">
        <v>781.38</v>
      </c>
      <c r="S1061" s="1" t="s">
        <v>1448</v>
      </c>
      <c r="T1061" s="75">
        <v>1</v>
      </c>
      <c r="U1061" s="76">
        <v>73070494407.360001</v>
      </c>
      <c r="V1061" s="77">
        <v>73070494407.360001</v>
      </c>
      <c r="W1061" s="77">
        <v>73070494407.360001</v>
      </c>
      <c r="X1061" s="76">
        <v>0.12782739203080001</v>
      </c>
      <c r="Y1061" s="71">
        <v>1</v>
      </c>
      <c r="Z1061" s="71">
        <v>0</v>
      </c>
      <c r="AA1061" s="71">
        <v>0</v>
      </c>
      <c r="AB1061" s="71">
        <v>0</v>
      </c>
      <c r="AC1061" s="73">
        <v>0</v>
      </c>
      <c r="AD1061" s="73">
        <v>1</v>
      </c>
      <c r="AE1061" s="1" t="s">
        <v>1475</v>
      </c>
      <c r="AF1061" s="1" t="s">
        <v>1450</v>
      </c>
      <c r="AG1061" s="1" t="s">
        <v>1451</v>
      </c>
    </row>
    <row r="1062" spans="1:33">
      <c r="A1062" s="70">
        <v>45169</v>
      </c>
      <c r="B1062" s="70">
        <v>45169</v>
      </c>
      <c r="C1062" s="71">
        <v>990100</v>
      </c>
      <c r="D1062" s="1" t="s">
        <v>6946</v>
      </c>
      <c r="E1062" s="71">
        <v>2880501</v>
      </c>
      <c r="F1062" s="1" t="s">
        <v>6947</v>
      </c>
      <c r="G1062" s="1" t="s">
        <v>6948</v>
      </c>
      <c r="H1062" s="72">
        <v>2212706</v>
      </c>
      <c r="I1062" s="1" t="s">
        <v>6949</v>
      </c>
      <c r="J1062" s="73">
        <v>1</v>
      </c>
      <c r="K1062" s="73">
        <v>1</v>
      </c>
      <c r="L1062" s="73">
        <v>1</v>
      </c>
      <c r="M1062" s="1">
        <v>1</v>
      </c>
      <c r="N1062" s="1" t="s">
        <v>1375</v>
      </c>
      <c r="O1062" s="1" t="s">
        <v>1447</v>
      </c>
      <c r="P1062" s="1">
        <v>35102030</v>
      </c>
      <c r="Q1062" s="73">
        <v>57900000</v>
      </c>
      <c r="R1062" s="74">
        <v>310.12</v>
      </c>
      <c r="S1062" s="1" t="s">
        <v>1448</v>
      </c>
      <c r="T1062" s="75">
        <v>1</v>
      </c>
      <c r="U1062" s="76">
        <v>17955948000</v>
      </c>
      <c r="V1062" s="77">
        <v>17955948000</v>
      </c>
      <c r="W1062" s="77">
        <v>17955948000</v>
      </c>
      <c r="X1062" s="76">
        <v>3.1411611798900001E-2</v>
      </c>
      <c r="Y1062" s="71">
        <v>0</v>
      </c>
      <c r="Z1062" s="71">
        <v>1</v>
      </c>
      <c r="AA1062" s="71">
        <v>0</v>
      </c>
      <c r="AB1062" s="71">
        <v>0</v>
      </c>
      <c r="AC1062" s="73">
        <v>0</v>
      </c>
      <c r="AD1062" s="73">
        <v>1</v>
      </c>
      <c r="AE1062" s="1" t="s">
        <v>1449</v>
      </c>
      <c r="AF1062" s="1" t="s">
        <v>1450</v>
      </c>
      <c r="AG1062" s="1" t="s">
        <v>1451</v>
      </c>
    </row>
    <row r="1063" spans="1:33">
      <c r="A1063" s="70">
        <v>45169</v>
      </c>
      <c r="B1063" s="70">
        <v>45169</v>
      </c>
      <c r="C1063" s="71">
        <v>990100</v>
      </c>
      <c r="D1063" s="1" t="s">
        <v>6981</v>
      </c>
      <c r="E1063" s="71">
        <v>2889501</v>
      </c>
      <c r="G1063" s="1" t="s">
        <v>6982</v>
      </c>
      <c r="H1063" s="72">
        <v>4491235</v>
      </c>
      <c r="I1063" s="1" t="s">
        <v>6983</v>
      </c>
      <c r="J1063" s="73">
        <v>0.85</v>
      </c>
      <c r="K1063" s="73">
        <v>0.85</v>
      </c>
      <c r="L1063" s="73">
        <v>0.85</v>
      </c>
      <c r="M1063" s="1">
        <v>1</v>
      </c>
      <c r="N1063" s="1" t="s">
        <v>1105</v>
      </c>
      <c r="O1063" s="1" t="s">
        <v>1467</v>
      </c>
      <c r="P1063" s="1">
        <v>20102010</v>
      </c>
      <c r="Q1063" s="73">
        <v>181884835</v>
      </c>
      <c r="R1063" s="74">
        <v>78.08</v>
      </c>
      <c r="S1063" s="1" t="s">
        <v>1456</v>
      </c>
      <c r="T1063" s="75">
        <v>0.92136177270005104</v>
      </c>
      <c r="U1063" s="76">
        <v>13101620977.724001</v>
      </c>
      <c r="V1063" s="77">
        <v>13101620977.724001</v>
      </c>
      <c r="W1063" s="77">
        <v>15413671738.498899</v>
      </c>
      <c r="X1063" s="76">
        <v>2.2919593668300001E-2</v>
      </c>
      <c r="Y1063" s="71">
        <v>0</v>
      </c>
      <c r="Z1063" s="71">
        <v>1</v>
      </c>
      <c r="AA1063" s="71">
        <v>0</v>
      </c>
      <c r="AB1063" s="71">
        <v>0</v>
      </c>
      <c r="AC1063" s="73">
        <v>0</v>
      </c>
      <c r="AD1063" s="73">
        <v>1</v>
      </c>
      <c r="AE1063" s="1" t="s">
        <v>1655</v>
      </c>
      <c r="AF1063" s="1" t="s">
        <v>1450</v>
      </c>
      <c r="AG1063" s="1" t="s">
        <v>1451</v>
      </c>
    </row>
    <row r="1064" spans="1:33">
      <c r="A1064" s="70">
        <v>45169</v>
      </c>
      <c r="B1064" s="70">
        <v>45169</v>
      </c>
      <c r="C1064" s="71">
        <v>990100</v>
      </c>
      <c r="D1064" s="1" t="s">
        <v>7011</v>
      </c>
      <c r="E1064" s="71">
        <v>2893801</v>
      </c>
      <c r="F1064" s="1" t="s">
        <v>7012</v>
      </c>
      <c r="G1064" s="1" t="s">
        <v>7013</v>
      </c>
      <c r="H1064" s="72">
        <v>2331430</v>
      </c>
      <c r="I1064" s="1" t="s">
        <v>7014</v>
      </c>
      <c r="J1064" s="73">
        <v>1</v>
      </c>
      <c r="K1064" s="73">
        <v>1</v>
      </c>
      <c r="L1064" s="73">
        <v>1</v>
      </c>
      <c r="M1064" s="1">
        <v>1</v>
      </c>
      <c r="N1064" s="1" t="s">
        <v>1375</v>
      </c>
      <c r="O1064" s="1" t="s">
        <v>1484</v>
      </c>
      <c r="P1064" s="1">
        <v>40301030</v>
      </c>
      <c r="Q1064" s="73">
        <v>52920859</v>
      </c>
      <c r="R1064" s="74">
        <v>139.33000000000001</v>
      </c>
      <c r="S1064" s="1" t="s">
        <v>1448</v>
      </c>
      <c r="T1064" s="75">
        <v>1</v>
      </c>
      <c r="U1064" s="76">
        <v>7373463284.4700003</v>
      </c>
      <c r="V1064" s="77">
        <v>7373463284.4700003</v>
      </c>
      <c r="W1064" s="77">
        <v>7373463284.4700003</v>
      </c>
      <c r="X1064" s="76">
        <v>1.2898921644499999E-2</v>
      </c>
      <c r="Y1064" s="71">
        <v>0</v>
      </c>
      <c r="Z1064" s="71">
        <v>1</v>
      </c>
      <c r="AA1064" s="71">
        <v>0</v>
      </c>
      <c r="AB1064" s="71">
        <v>0</v>
      </c>
      <c r="AC1064" s="73">
        <v>1</v>
      </c>
      <c r="AD1064" s="73">
        <v>0</v>
      </c>
      <c r="AE1064" s="1" t="s">
        <v>1449</v>
      </c>
      <c r="AF1064" s="1" t="s">
        <v>1450</v>
      </c>
      <c r="AG1064" s="1" t="s">
        <v>1451</v>
      </c>
    </row>
    <row r="1065" spans="1:33">
      <c r="A1065" s="70">
        <v>45169</v>
      </c>
      <c r="B1065" s="70">
        <v>45169</v>
      </c>
      <c r="C1065" s="71">
        <v>990100</v>
      </c>
      <c r="D1065" s="1" t="s">
        <v>7018</v>
      </c>
      <c r="E1065" s="71">
        <v>2896402</v>
      </c>
      <c r="G1065" s="1" t="s">
        <v>7019</v>
      </c>
      <c r="H1065" s="72">
        <v>6320605</v>
      </c>
      <c r="I1065" s="1" t="s">
        <v>7020</v>
      </c>
      <c r="J1065" s="73">
        <v>1</v>
      </c>
      <c r="K1065" s="73">
        <v>1</v>
      </c>
      <c r="L1065" s="73">
        <v>1</v>
      </c>
      <c r="M1065" s="1">
        <v>1</v>
      </c>
      <c r="N1065" s="1" t="s">
        <v>1109</v>
      </c>
      <c r="O1065" s="1" t="s">
        <v>1474</v>
      </c>
      <c r="P1065" s="1">
        <v>45301020</v>
      </c>
      <c r="Q1065" s="73">
        <v>109954000</v>
      </c>
      <c r="R1065" s="74">
        <v>111.1</v>
      </c>
      <c r="S1065" s="1" t="s">
        <v>4137</v>
      </c>
      <c r="T1065" s="75">
        <v>3.7982999999999998</v>
      </c>
      <c r="U1065" s="76">
        <v>3216146539.24124</v>
      </c>
      <c r="V1065" s="77">
        <v>3216146539.24124</v>
      </c>
      <c r="W1065" s="77">
        <v>3216146539.24124</v>
      </c>
      <c r="X1065" s="76">
        <v>5.6262329663000002E-3</v>
      </c>
      <c r="Y1065" s="71">
        <v>0</v>
      </c>
      <c r="Z1065" s="71">
        <v>1</v>
      </c>
      <c r="AA1065" s="71">
        <v>0</v>
      </c>
      <c r="AB1065" s="71">
        <v>0</v>
      </c>
      <c r="AC1065" s="73">
        <v>0</v>
      </c>
      <c r="AD1065" s="73">
        <v>1</v>
      </c>
      <c r="AE1065" s="1" t="s">
        <v>4138</v>
      </c>
      <c r="AF1065" s="1" t="s">
        <v>1450</v>
      </c>
      <c r="AG1065" s="1" t="s">
        <v>1451</v>
      </c>
    </row>
    <row r="1066" spans="1:33">
      <c r="A1066" s="70">
        <v>45169</v>
      </c>
      <c r="B1066" s="70">
        <v>45169</v>
      </c>
      <c r="C1066" s="71">
        <v>990100</v>
      </c>
      <c r="D1066" s="1" t="s">
        <v>7032</v>
      </c>
      <c r="E1066" s="71">
        <v>2899301</v>
      </c>
      <c r="F1066" s="1" t="s">
        <v>7033</v>
      </c>
      <c r="G1066" s="1" t="s">
        <v>7034</v>
      </c>
      <c r="H1066" s="72" t="s">
        <v>7035</v>
      </c>
      <c r="I1066" s="1" t="s">
        <v>7036</v>
      </c>
      <c r="J1066" s="73">
        <v>0.95</v>
      </c>
      <c r="K1066" s="73">
        <v>0.95</v>
      </c>
      <c r="L1066" s="73">
        <v>0.95</v>
      </c>
      <c r="M1066" s="1">
        <v>1</v>
      </c>
      <c r="N1066" s="1" t="s">
        <v>1375</v>
      </c>
      <c r="O1066" s="1" t="s">
        <v>1467</v>
      </c>
      <c r="P1066" s="1">
        <v>20101010</v>
      </c>
      <c r="Q1066" s="73">
        <v>72862227</v>
      </c>
      <c r="R1066" s="74">
        <v>212.91</v>
      </c>
      <c r="S1066" s="1" t="s">
        <v>1448</v>
      </c>
      <c r="T1066" s="75">
        <v>1</v>
      </c>
      <c r="U1066" s="76">
        <v>14737441913.0415</v>
      </c>
      <c r="V1066" s="77">
        <v>14737441913.0415</v>
      </c>
      <c r="W1066" s="77">
        <v>15513096750.57</v>
      </c>
      <c r="X1066" s="76">
        <v>2.5781251108599999E-2</v>
      </c>
      <c r="Y1066" s="71">
        <v>0</v>
      </c>
      <c r="Z1066" s="71">
        <v>1</v>
      </c>
      <c r="AA1066" s="71">
        <v>0</v>
      </c>
      <c r="AB1066" s="71">
        <v>0</v>
      </c>
      <c r="AC1066" s="73">
        <v>0</v>
      </c>
      <c r="AD1066" s="73">
        <v>1</v>
      </c>
      <c r="AE1066" s="1" t="s">
        <v>1475</v>
      </c>
      <c r="AF1066" s="1" t="s">
        <v>1450</v>
      </c>
      <c r="AG1066" s="1" t="s">
        <v>1451</v>
      </c>
    </row>
    <row r="1067" spans="1:33">
      <c r="A1067" s="70">
        <v>45169</v>
      </c>
      <c r="B1067" s="70">
        <v>45169</v>
      </c>
      <c r="C1067" s="71">
        <v>990100</v>
      </c>
      <c r="D1067" s="1" t="s">
        <v>7037</v>
      </c>
      <c r="E1067" s="71">
        <v>2900301</v>
      </c>
      <c r="F1067" s="1" t="s">
        <v>7038</v>
      </c>
      <c r="G1067" s="1" t="s">
        <v>7039</v>
      </c>
      <c r="H1067" s="72">
        <v>2654364</v>
      </c>
      <c r="I1067" s="1" t="s">
        <v>7040</v>
      </c>
      <c r="J1067" s="73">
        <v>1</v>
      </c>
      <c r="K1067" s="73">
        <v>1</v>
      </c>
      <c r="L1067" s="73">
        <v>1</v>
      </c>
      <c r="M1067" s="1">
        <v>1</v>
      </c>
      <c r="N1067" s="1" t="s">
        <v>1375</v>
      </c>
      <c r="O1067" s="1" t="s">
        <v>1541</v>
      </c>
      <c r="P1067" s="1">
        <v>10102040</v>
      </c>
      <c r="Q1067" s="73">
        <v>243493892</v>
      </c>
      <c r="R1067" s="74">
        <v>163.19999999999999</v>
      </c>
      <c r="S1067" s="1" t="s">
        <v>1448</v>
      </c>
      <c r="T1067" s="75">
        <v>1</v>
      </c>
      <c r="U1067" s="76">
        <v>39738203174.400002</v>
      </c>
      <c r="V1067" s="77">
        <v>39738203174.400002</v>
      </c>
      <c r="W1067" s="77">
        <v>39738203174.400002</v>
      </c>
      <c r="X1067" s="76">
        <v>6.9516853785799998E-2</v>
      </c>
      <c r="Y1067" s="71">
        <v>1</v>
      </c>
      <c r="Z1067" s="71">
        <v>0</v>
      </c>
      <c r="AA1067" s="71">
        <v>0</v>
      </c>
      <c r="AB1067" s="71">
        <v>0</v>
      </c>
      <c r="AC1067" s="73">
        <v>0</v>
      </c>
      <c r="AD1067" s="73">
        <v>1</v>
      </c>
      <c r="AE1067" s="1" t="s">
        <v>7041</v>
      </c>
      <c r="AF1067" s="1" t="s">
        <v>1450</v>
      </c>
      <c r="AG1067" s="1" t="s">
        <v>1451</v>
      </c>
    </row>
    <row r="1068" spans="1:33">
      <c r="A1068" s="70">
        <v>45169</v>
      </c>
      <c r="B1068" s="70">
        <v>45169</v>
      </c>
      <c r="C1068" s="71">
        <v>990100</v>
      </c>
      <c r="D1068" s="1" t="s">
        <v>7073</v>
      </c>
      <c r="E1068" s="71">
        <v>2905701</v>
      </c>
      <c r="G1068" s="1" t="s">
        <v>7074</v>
      </c>
      <c r="H1068" s="72">
        <v>6371863</v>
      </c>
      <c r="I1068" s="1" t="s">
        <v>7075</v>
      </c>
      <c r="J1068" s="73">
        <v>0.65</v>
      </c>
      <c r="K1068" s="73">
        <v>0.65</v>
      </c>
      <c r="L1068" s="73">
        <v>0.65</v>
      </c>
      <c r="M1068" s="1">
        <v>1</v>
      </c>
      <c r="N1068" s="1" t="s">
        <v>1115</v>
      </c>
      <c r="O1068" s="1" t="s">
        <v>1455</v>
      </c>
      <c r="P1068" s="1">
        <v>25301040</v>
      </c>
      <c r="Q1068" s="73">
        <v>132960000</v>
      </c>
      <c r="R1068" s="74">
        <v>5790</v>
      </c>
      <c r="S1068" s="1" t="s">
        <v>1479</v>
      </c>
      <c r="T1068" s="75">
        <v>145.58500000000001</v>
      </c>
      <c r="U1068" s="76">
        <v>3437132671.6351299</v>
      </c>
      <c r="V1068" s="77">
        <v>3437132671.6351299</v>
      </c>
      <c r="W1068" s="77">
        <v>5287896417.9001999</v>
      </c>
      <c r="X1068" s="76">
        <v>6.0128196619000001E-3</v>
      </c>
      <c r="Y1068" s="71">
        <v>0</v>
      </c>
      <c r="Z1068" s="71">
        <v>1</v>
      </c>
      <c r="AA1068" s="71">
        <v>0</v>
      </c>
      <c r="AB1068" s="71">
        <v>0</v>
      </c>
      <c r="AC1068" s="73">
        <v>0</v>
      </c>
      <c r="AD1068" s="73">
        <v>1</v>
      </c>
      <c r="AE1068" s="1" t="s">
        <v>1480</v>
      </c>
      <c r="AF1068" s="1" t="s">
        <v>1450</v>
      </c>
      <c r="AG1068" s="1" t="s">
        <v>1451</v>
      </c>
    </row>
    <row r="1069" spans="1:33">
      <c r="A1069" s="70">
        <v>45169</v>
      </c>
      <c r="B1069" s="70">
        <v>45169</v>
      </c>
      <c r="C1069" s="71">
        <v>990100</v>
      </c>
      <c r="D1069" s="1" t="s">
        <v>7076</v>
      </c>
      <c r="E1069" s="71">
        <v>2905801</v>
      </c>
      <c r="G1069" s="1" t="s">
        <v>7077</v>
      </c>
      <c r="H1069" s="72">
        <v>6644800</v>
      </c>
      <c r="I1069" s="1" t="s">
        <v>7078</v>
      </c>
      <c r="J1069" s="73">
        <v>0.7</v>
      </c>
      <c r="K1069" s="73">
        <v>0.7</v>
      </c>
      <c r="L1069" s="73">
        <v>0.7</v>
      </c>
      <c r="M1069" s="1">
        <v>1</v>
      </c>
      <c r="N1069" s="1" t="s">
        <v>1115</v>
      </c>
      <c r="O1069" s="1" t="s">
        <v>1455</v>
      </c>
      <c r="P1069" s="1">
        <v>25504060</v>
      </c>
      <c r="Q1069" s="73">
        <v>114443496</v>
      </c>
      <c r="R1069" s="74">
        <v>16620</v>
      </c>
      <c r="S1069" s="1" t="s">
        <v>1479</v>
      </c>
      <c r="T1069" s="75">
        <v>145.58500000000001</v>
      </c>
      <c r="U1069" s="76">
        <v>9145417676.7112007</v>
      </c>
      <c r="V1069" s="77">
        <v>9145417676.7112007</v>
      </c>
      <c r="W1069" s="77">
        <v>13064882395.301701</v>
      </c>
      <c r="X1069" s="76">
        <v>1.59987269845E-2</v>
      </c>
      <c r="Y1069" s="71">
        <v>0</v>
      </c>
      <c r="Z1069" s="71">
        <v>1</v>
      </c>
      <c r="AA1069" s="71">
        <v>0</v>
      </c>
      <c r="AB1069" s="71">
        <v>0</v>
      </c>
      <c r="AC1069" s="73">
        <v>0</v>
      </c>
      <c r="AD1069" s="73">
        <v>1</v>
      </c>
      <c r="AE1069" s="1" t="s">
        <v>1480</v>
      </c>
      <c r="AF1069" s="1" t="s">
        <v>1450</v>
      </c>
      <c r="AG1069" s="1" t="s">
        <v>1451</v>
      </c>
    </row>
    <row r="1070" spans="1:33">
      <c r="A1070" s="70">
        <v>45169</v>
      </c>
      <c r="B1070" s="70">
        <v>45169</v>
      </c>
      <c r="C1070" s="71">
        <v>990100</v>
      </c>
      <c r="D1070" s="1" t="s">
        <v>7079</v>
      </c>
      <c r="E1070" s="71">
        <v>2906301</v>
      </c>
      <c r="G1070" s="1" t="s">
        <v>7080</v>
      </c>
      <c r="H1070" s="72">
        <v>6309466</v>
      </c>
      <c r="I1070" s="1" t="s">
        <v>7081</v>
      </c>
      <c r="J1070" s="73">
        <v>0.9</v>
      </c>
      <c r="K1070" s="73">
        <v>0.9</v>
      </c>
      <c r="L1070" s="73">
        <v>0.9</v>
      </c>
      <c r="M1070" s="1">
        <v>1</v>
      </c>
      <c r="N1070" s="1" t="s">
        <v>1115</v>
      </c>
      <c r="O1070" s="1" t="s">
        <v>1484</v>
      </c>
      <c r="P1070" s="1">
        <v>40203020</v>
      </c>
      <c r="Q1070" s="73">
        <v>272318490</v>
      </c>
      <c r="R1070" s="74">
        <v>2975.5</v>
      </c>
      <c r="S1070" s="1" t="s">
        <v>1479</v>
      </c>
      <c r="T1070" s="75">
        <v>145.58500000000001</v>
      </c>
      <c r="U1070" s="76">
        <v>5009137619.2293196</v>
      </c>
      <c r="V1070" s="77">
        <v>5009137619.2293196</v>
      </c>
      <c r="W1070" s="77">
        <v>5565708465.8103504</v>
      </c>
      <c r="X1070" s="76">
        <v>8.7628392744000007E-3</v>
      </c>
      <c r="Y1070" s="71">
        <v>0</v>
      </c>
      <c r="Z1070" s="71">
        <v>1</v>
      </c>
      <c r="AA1070" s="71">
        <v>0</v>
      </c>
      <c r="AB1070" s="71">
        <v>0</v>
      </c>
      <c r="AC1070" s="73">
        <v>0.65</v>
      </c>
      <c r="AD1070" s="73">
        <v>0.35</v>
      </c>
      <c r="AE1070" s="1" t="s">
        <v>1480</v>
      </c>
      <c r="AF1070" s="1" t="s">
        <v>1450</v>
      </c>
      <c r="AG1070" s="1" t="s">
        <v>1451</v>
      </c>
    </row>
    <row r="1071" spans="1:33">
      <c r="A1071" s="70">
        <v>45169</v>
      </c>
      <c r="B1071" s="70">
        <v>45169</v>
      </c>
      <c r="C1071" s="71">
        <v>990100</v>
      </c>
      <c r="D1071" s="1" t="s">
        <v>7086</v>
      </c>
      <c r="E1071" s="71">
        <v>2909501</v>
      </c>
      <c r="G1071" s="1" t="s">
        <v>7087</v>
      </c>
      <c r="H1071" s="72">
        <v>7751259</v>
      </c>
      <c r="I1071" s="1" t="s">
        <v>7088</v>
      </c>
      <c r="J1071" s="73">
        <v>0.65</v>
      </c>
      <c r="K1071" s="73">
        <v>0.65</v>
      </c>
      <c r="L1071" s="73">
        <v>0.65</v>
      </c>
      <c r="M1071" s="1">
        <v>1</v>
      </c>
      <c r="N1071" s="1" t="s">
        <v>1220</v>
      </c>
      <c r="O1071" s="1" t="s">
        <v>1462</v>
      </c>
      <c r="P1071" s="1">
        <v>15101030</v>
      </c>
      <c r="Q1071" s="73">
        <v>254725627</v>
      </c>
      <c r="R1071" s="74">
        <v>388.9</v>
      </c>
      <c r="S1071" s="1" t="s">
        <v>2554</v>
      </c>
      <c r="T1071" s="75">
        <v>10.63715</v>
      </c>
      <c r="U1071" s="76">
        <v>6053390017.1751804</v>
      </c>
      <c r="V1071" s="77">
        <v>6053390017.1751804</v>
      </c>
      <c r="W1071" s="77">
        <v>9312907718.7310505</v>
      </c>
      <c r="X1071" s="76">
        <v>1.0589623966800001E-2</v>
      </c>
      <c r="Y1071" s="71">
        <v>0</v>
      </c>
      <c r="Z1071" s="71">
        <v>1</v>
      </c>
      <c r="AA1071" s="71">
        <v>0</v>
      </c>
      <c r="AB1071" s="71">
        <v>0</v>
      </c>
      <c r="AC1071" s="73">
        <v>1</v>
      </c>
      <c r="AD1071" s="73">
        <v>0</v>
      </c>
      <c r="AE1071" s="1" t="s">
        <v>2555</v>
      </c>
      <c r="AF1071" s="1" t="s">
        <v>1450</v>
      </c>
      <c r="AG1071" s="1" t="s">
        <v>1451</v>
      </c>
    </row>
    <row r="1072" spans="1:33">
      <c r="A1072" s="70">
        <v>45169</v>
      </c>
      <c r="B1072" s="70">
        <v>45169</v>
      </c>
      <c r="C1072" s="71">
        <v>990100</v>
      </c>
      <c r="D1072" s="1" t="s">
        <v>7093</v>
      </c>
      <c r="E1072" s="71">
        <v>2910401</v>
      </c>
      <c r="G1072" s="1" t="s">
        <v>7094</v>
      </c>
      <c r="H1072" s="72">
        <v>6744294</v>
      </c>
      <c r="I1072" s="1" t="s">
        <v>7095</v>
      </c>
      <c r="J1072" s="73">
        <v>0.85</v>
      </c>
      <c r="K1072" s="73">
        <v>0.85</v>
      </c>
      <c r="L1072" s="73">
        <v>0.85</v>
      </c>
      <c r="M1072" s="1">
        <v>1</v>
      </c>
      <c r="N1072" s="1" t="s">
        <v>1115</v>
      </c>
      <c r="O1072" s="1" t="s">
        <v>1484</v>
      </c>
      <c r="P1072" s="1">
        <v>40301020</v>
      </c>
      <c r="Q1072" s="73">
        <v>589000000</v>
      </c>
      <c r="R1072" s="74">
        <v>2313.5</v>
      </c>
      <c r="S1072" s="1" t="s">
        <v>1479</v>
      </c>
      <c r="T1072" s="75">
        <v>145.58500000000001</v>
      </c>
      <c r="U1072" s="76">
        <v>7955859291.82265</v>
      </c>
      <c r="V1072" s="77">
        <v>7955859291.82265</v>
      </c>
      <c r="W1072" s="77">
        <v>9359834460.9678192</v>
      </c>
      <c r="X1072" s="76">
        <v>1.39177482359E-2</v>
      </c>
      <c r="Y1072" s="71">
        <v>0</v>
      </c>
      <c r="Z1072" s="71">
        <v>1</v>
      </c>
      <c r="AA1072" s="71">
        <v>0</v>
      </c>
      <c r="AB1072" s="71">
        <v>0</v>
      </c>
      <c r="AC1072" s="73">
        <v>0.5</v>
      </c>
      <c r="AD1072" s="73">
        <v>0.5</v>
      </c>
      <c r="AE1072" s="1" t="s">
        <v>1480</v>
      </c>
      <c r="AF1072" s="1" t="s">
        <v>1450</v>
      </c>
      <c r="AG1072" s="1" t="s">
        <v>1451</v>
      </c>
    </row>
    <row r="1073" spans="1:33">
      <c r="A1073" s="70">
        <v>45169</v>
      </c>
      <c r="B1073" s="70">
        <v>45169</v>
      </c>
      <c r="C1073" s="71">
        <v>990100</v>
      </c>
      <c r="D1073" s="1" t="s">
        <v>7106</v>
      </c>
      <c r="E1073" s="71">
        <v>2919301</v>
      </c>
      <c r="G1073" s="1" t="s">
        <v>7107</v>
      </c>
      <c r="H1073" s="72">
        <v>6563875</v>
      </c>
      <c r="I1073" s="1" t="s">
        <v>7108</v>
      </c>
      <c r="J1073" s="73">
        <v>0.8</v>
      </c>
      <c r="K1073" s="73">
        <v>0.8</v>
      </c>
      <c r="L1073" s="73">
        <v>0.8</v>
      </c>
      <c r="M1073" s="1">
        <v>1</v>
      </c>
      <c r="N1073" s="1" t="s">
        <v>1293</v>
      </c>
      <c r="O1073" s="1" t="s">
        <v>1564</v>
      </c>
      <c r="P1073" s="1">
        <v>60102510</v>
      </c>
      <c r="Q1073" s="73">
        <v>4203990865</v>
      </c>
      <c r="R1073" s="74">
        <v>2.77</v>
      </c>
      <c r="S1073" s="1" t="s">
        <v>1834</v>
      </c>
      <c r="T1073" s="75">
        <v>1.3505</v>
      </c>
      <c r="U1073" s="76">
        <v>6898218257.5638704</v>
      </c>
      <c r="V1073" s="77">
        <v>6898218257.5638704</v>
      </c>
      <c r="W1073" s="77">
        <v>8622772821.9548302</v>
      </c>
      <c r="X1073" s="76">
        <v>1.2067541853600001E-2</v>
      </c>
      <c r="Y1073" s="71">
        <v>0</v>
      </c>
      <c r="Z1073" s="71">
        <v>1</v>
      </c>
      <c r="AA1073" s="71">
        <v>0</v>
      </c>
      <c r="AB1073" s="71">
        <v>0</v>
      </c>
      <c r="AC1073" s="73">
        <v>0</v>
      </c>
      <c r="AD1073" s="73">
        <v>1</v>
      </c>
      <c r="AE1073" s="1" t="s">
        <v>1835</v>
      </c>
      <c r="AF1073" s="1" t="s">
        <v>1450</v>
      </c>
      <c r="AG1073" s="1" t="s">
        <v>1451</v>
      </c>
    </row>
    <row r="1074" spans="1:33">
      <c r="A1074" s="70">
        <v>45169</v>
      </c>
      <c r="B1074" s="70">
        <v>45169</v>
      </c>
      <c r="C1074" s="71">
        <v>990100</v>
      </c>
      <c r="D1074" s="1" t="s">
        <v>7109</v>
      </c>
      <c r="E1074" s="71">
        <v>2919601</v>
      </c>
      <c r="G1074" s="1" t="s">
        <v>7110</v>
      </c>
      <c r="H1074" s="72">
        <v>6513342</v>
      </c>
      <c r="I1074" s="1" t="s">
        <v>7111</v>
      </c>
      <c r="J1074" s="73">
        <v>1</v>
      </c>
      <c r="K1074" s="73">
        <v>1</v>
      </c>
      <c r="L1074" s="73">
        <v>1</v>
      </c>
      <c r="M1074" s="1">
        <v>1</v>
      </c>
      <c r="N1074" s="1" t="s">
        <v>1115</v>
      </c>
      <c r="O1074" s="1" t="s">
        <v>1564</v>
      </c>
      <c r="P1074" s="1">
        <v>60107010</v>
      </c>
      <c r="Q1074" s="73">
        <v>6989091</v>
      </c>
      <c r="R1074" s="74">
        <v>97800</v>
      </c>
      <c r="S1074" s="1" t="s">
        <v>1479</v>
      </c>
      <c r="T1074" s="75">
        <v>145.58500000000001</v>
      </c>
      <c r="U1074" s="76">
        <v>4695079162.0015802</v>
      </c>
      <c r="V1074" s="77">
        <v>4695079162.0015802</v>
      </c>
      <c r="W1074" s="77">
        <v>4695079162.0015802</v>
      </c>
      <c r="X1074" s="76">
        <v>8.2134345679E-3</v>
      </c>
      <c r="Y1074" s="71">
        <v>0</v>
      </c>
      <c r="Z1074" s="71">
        <v>1</v>
      </c>
      <c r="AA1074" s="71">
        <v>0</v>
      </c>
      <c r="AB1074" s="71">
        <v>0</v>
      </c>
      <c r="AC1074" s="73">
        <v>1</v>
      </c>
      <c r="AD1074" s="73">
        <v>0</v>
      </c>
      <c r="AE1074" s="1" t="s">
        <v>1480</v>
      </c>
      <c r="AF1074" s="1" t="s">
        <v>1450</v>
      </c>
      <c r="AG1074" s="1" t="s">
        <v>1451</v>
      </c>
    </row>
    <row r="1075" spans="1:33">
      <c r="A1075" s="70">
        <v>45169</v>
      </c>
      <c r="B1075" s="70">
        <v>45169</v>
      </c>
      <c r="C1075" s="71">
        <v>990100</v>
      </c>
      <c r="D1075" s="1" t="s">
        <v>7112</v>
      </c>
      <c r="E1075" s="71">
        <v>2927701</v>
      </c>
      <c r="F1075" s="1">
        <v>629377508</v>
      </c>
      <c r="G1075" s="1" t="s">
        <v>7113</v>
      </c>
      <c r="H1075" s="72">
        <v>2212922</v>
      </c>
      <c r="I1075" s="1" t="s">
        <v>7114</v>
      </c>
      <c r="J1075" s="73">
        <v>1</v>
      </c>
      <c r="K1075" s="73">
        <v>1</v>
      </c>
      <c r="L1075" s="73">
        <v>1</v>
      </c>
      <c r="M1075" s="1">
        <v>1</v>
      </c>
      <c r="N1075" s="1" t="s">
        <v>1375</v>
      </c>
      <c r="O1075" s="1" t="s">
        <v>1548</v>
      </c>
      <c r="P1075" s="1">
        <v>55101010</v>
      </c>
      <c r="Q1075" s="73">
        <v>232269883</v>
      </c>
      <c r="R1075" s="74">
        <v>37.549999999999997</v>
      </c>
      <c r="S1075" s="1" t="s">
        <v>1448</v>
      </c>
      <c r="T1075" s="75">
        <v>1</v>
      </c>
      <c r="U1075" s="76">
        <v>8721734106.6499996</v>
      </c>
      <c r="V1075" s="77">
        <v>8721734106.6499996</v>
      </c>
      <c r="W1075" s="77">
        <v>8721734106.6499996</v>
      </c>
      <c r="X1075" s="76">
        <v>1.5257547302500001E-2</v>
      </c>
      <c r="Y1075" s="71">
        <v>0</v>
      </c>
      <c r="Z1075" s="71">
        <v>1</v>
      </c>
      <c r="AA1075" s="71">
        <v>0</v>
      </c>
      <c r="AB1075" s="71">
        <v>0</v>
      </c>
      <c r="AC1075" s="73">
        <v>1</v>
      </c>
      <c r="AD1075" s="73">
        <v>0</v>
      </c>
      <c r="AE1075" s="1" t="s">
        <v>1449</v>
      </c>
      <c r="AF1075" s="1" t="s">
        <v>1450</v>
      </c>
      <c r="AG1075" s="1" t="s">
        <v>1451</v>
      </c>
    </row>
    <row r="1076" spans="1:33">
      <c r="A1076" s="70">
        <v>45169</v>
      </c>
      <c r="B1076" s="70">
        <v>45169</v>
      </c>
      <c r="C1076" s="71">
        <v>990100</v>
      </c>
      <c r="D1076" s="1" t="s">
        <v>7115</v>
      </c>
      <c r="E1076" s="71">
        <v>2930101</v>
      </c>
      <c r="F1076" s="1">
        <v>501889208</v>
      </c>
      <c r="G1076" s="1" t="s">
        <v>7116</v>
      </c>
      <c r="H1076" s="72">
        <v>2971029</v>
      </c>
      <c r="I1076" s="1" t="s">
        <v>7117</v>
      </c>
      <c r="J1076" s="73">
        <v>1</v>
      </c>
      <c r="K1076" s="73">
        <v>1</v>
      </c>
      <c r="L1076" s="73">
        <v>1</v>
      </c>
      <c r="M1076" s="1">
        <v>1</v>
      </c>
      <c r="N1076" s="1" t="s">
        <v>1375</v>
      </c>
      <c r="O1076" s="1" t="s">
        <v>1455</v>
      </c>
      <c r="P1076" s="1">
        <v>25501010</v>
      </c>
      <c r="Q1076" s="73">
        <v>267289697</v>
      </c>
      <c r="R1076" s="74">
        <v>52.53</v>
      </c>
      <c r="S1076" s="1" t="s">
        <v>1448</v>
      </c>
      <c r="T1076" s="75">
        <v>1</v>
      </c>
      <c r="U1076" s="76">
        <v>14040727783.41</v>
      </c>
      <c r="V1076" s="77">
        <v>14040727783.41</v>
      </c>
      <c r="W1076" s="77">
        <v>14040727783.41</v>
      </c>
      <c r="X1076" s="76">
        <v>2.4562439727899999E-2</v>
      </c>
      <c r="Y1076" s="71">
        <v>0</v>
      </c>
      <c r="Z1076" s="71">
        <v>1</v>
      </c>
      <c r="AA1076" s="71">
        <v>0</v>
      </c>
      <c r="AB1076" s="71">
        <v>0</v>
      </c>
      <c r="AC1076" s="73">
        <v>1</v>
      </c>
      <c r="AD1076" s="73">
        <v>0</v>
      </c>
      <c r="AE1076" s="1" t="s">
        <v>1475</v>
      </c>
      <c r="AF1076" s="1" t="s">
        <v>1450</v>
      </c>
      <c r="AG1076" s="1" t="s">
        <v>1451</v>
      </c>
    </row>
    <row r="1077" spans="1:33">
      <c r="A1077" s="70">
        <v>45169</v>
      </c>
      <c r="B1077" s="70">
        <v>45169</v>
      </c>
      <c r="C1077" s="71">
        <v>990100</v>
      </c>
      <c r="D1077" s="1" t="s">
        <v>7137</v>
      </c>
      <c r="E1077" s="71">
        <v>2932902</v>
      </c>
      <c r="F1077" s="1" t="s">
        <v>7138</v>
      </c>
      <c r="G1077" s="1" t="s">
        <v>7139</v>
      </c>
      <c r="H1077" s="72" t="s">
        <v>7140</v>
      </c>
      <c r="I1077" s="1" t="s">
        <v>7141</v>
      </c>
      <c r="J1077" s="73">
        <v>0.95</v>
      </c>
      <c r="K1077" s="73">
        <v>0.95</v>
      </c>
      <c r="L1077" s="73">
        <v>0.95</v>
      </c>
      <c r="M1077" s="1">
        <v>1</v>
      </c>
      <c r="N1077" s="1" t="s">
        <v>1375</v>
      </c>
      <c r="O1077" s="1" t="s">
        <v>1692</v>
      </c>
      <c r="P1077" s="1">
        <v>50101010</v>
      </c>
      <c r="Q1077" s="73">
        <v>171931486</v>
      </c>
      <c r="R1077" s="74">
        <v>18.440000000000001</v>
      </c>
      <c r="S1077" s="1" t="s">
        <v>1448</v>
      </c>
      <c r="T1077" s="75">
        <v>1</v>
      </c>
      <c r="U1077" s="76">
        <v>3011895771.7480001</v>
      </c>
      <c r="V1077" s="77">
        <v>3011895771.7480001</v>
      </c>
      <c r="W1077" s="77">
        <v>8789748412.2399998</v>
      </c>
      <c r="X1077" s="76">
        <v>5.2689226299999998E-3</v>
      </c>
      <c r="Y1077" s="71">
        <v>0</v>
      </c>
      <c r="Z1077" s="71">
        <v>1</v>
      </c>
      <c r="AA1077" s="71">
        <v>0</v>
      </c>
      <c r="AB1077" s="71">
        <v>0</v>
      </c>
      <c r="AC1077" s="73">
        <v>1</v>
      </c>
      <c r="AD1077" s="73">
        <v>0</v>
      </c>
      <c r="AE1077" s="1" t="s">
        <v>1475</v>
      </c>
      <c r="AF1077" s="1" t="s">
        <v>1450</v>
      </c>
      <c r="AG1077" s="1" t="s">
        <v>1585</v>
      </c>
    </row>
    <row r="1078" spans="1:33">
      <c r="A1078" s="70">
        <v>45169</v>
      </c>
      <c r="B1078" s="70">
        <v>45169</v>
      </c>
      <c r="C1078" s="71">
        <v>990100</v>
      </c>
      <c r="D1078" s="1" t="s">
        <v>7142</v>
      </c>
      <c r="E1078" s="71">
        <v>2932903</v>
      </c>
      <c r="F1078" s="1" t="s">
        <v>7143</v>
      </c>
      <c r="G1078" s="1" t="s">
        <v>7144</v>
      </c>
      <c r="H1078" s="72" t="s">
        <v>7145</v>
      </c>
      <c r="I1078" s="1" t="s">
        <v>7146</v>
      </c>
      <c r="J1078" s="73">
        <v>0.95</v>
      </c>
      <c r="K1078" s="73">
        <v>0.95</v>
      </c>
      <c r="L1078" s="73">
        <v>0.95</v>
      </c>
      <c r="M1078" s="1">
        <v>1</v>
      </c>
      <c r="N1078" s="1" t="s">
        <v>1375</v>
      </c>
      <c r="O1078" s="1" t="s">
        <v>1692</v>
      </c>
      <c r="P1078" s="1">
        <v>50101010</v>
      </c>
      <c r="Q1078" s="73">
        <v>271214310</v>
      </c>
      <c r="R1078" s="74">
        <v>19.84</v>
      </c>
      <c r="S1078" s="1" t="s">
        <v>1448</v>
      </c>
      <c r="T1078" s="75">
        <v>1</v>
      </c>
      <c r="U1078" s="76">
        <v>5111847314.8800001</v>
      </c>
      <c r="V1078" s="77">
        <v>5111847314.8800001</v>
      </c>
      <c r="W1078" s="77">
        <v>8789748412.2399998</v>
      </c>
      <c r="X1078" s="76">
        <v>8.9425166206999994E-3</v>
      </c>
      <c r="Y1078" s="71">
        <v>0</v>
      </c>
      <c r="Z1078" s="71">
        <v>1</v>
      </c>
      <c r="AA1078" s="71">
        <v>0</v>
      </c>
      <c r="AB1078" s="71">
        <v>0</v>
      </c>
      <c r="AC1078" s="73">
        <v>1</v>
      </c>
      <c r="AD1078" s="73">
        <v>0</v>
      </c>
      <c r="AE1078" s="1" t="s">
        <v>1475</v>
      </c>
      <c r="AF1078" s="1" t="s">
        <v>1450</v>
      </c>
      <c r="AG1078" s="1" t="s">
        <v>611</v>
      </c>
    </row>
    <row r="1079" spans="1:33">
      <c r="A1079" s="70">
        <v>45169</v>
      </c>
      <c r="B1079" s="70">
        <v>45169</v>
      </c>
      <c r="C1079" s="71">
        <v>990100</v>
      </c>
      <c r="D1079" s="1" t="s">
        <v>7167</v>
      </c>
      <c r="E1079" s="71">
        <v>2935701</v>
      </c>
      <c r="F1079" s="1" t="s">
        <v>7168</v>
      </c>
      <c r="G1079" s="1" t="s">
        <v>7169</v>
      </c>
      <c r="H1079" s="72" t="s">
        <v>7170</v>
      </c>
      <c r="I1079" s="1" t="s">
        <v>7171</v>
      </c>
      <c r="J1079" s="73">
        <v>1</v>
      </c>
      <c r="K1079" s="73">
        <v>1</v>
      </c>
      <c r="L1079" s="73">
        <v>1</v>
      </c>
      <c r="M1079" s="1">
        <v>1</v>
      </c>
      <c r="N1079" s="1" t="s">
        <v>1375</v>
      </c>
      <c r="O1079" s="1" t="s">
        <v>1484</v>
      </c>
      <c r="P1079" s="1">
        <v>40101015</v>
      </c>
      <c r="Q1079" s="73">
        <v>934561674</v>
      </c>
      <c r="R1079" s="74">
        <v>18.34</v>
      </c>
      <c r="S1079" s="1" t="s">
        <v>1448</v>
      </c>
      <c r="T1079" s="75">
        <v>1</v>
      </c>
      <c r="U1079" s="76">
        <v>17139861101.16</v>
      </c>
      <c r="V1079" s="77">
        <v>17139861101.16</v>
      </c>
      <c r="W1079" s="77">
        <v>17139861101.16</v>
      </c>
      <c r="X1079" s="76">
        <v>2.9983973176899999E-2</v>
      </c>
      <c r="Y1079" s="71">
        <v>0</v>
      </c>
      <c r="Z1079" s="71">
        <v>1</v>
      </c>
      <c r="AA1079" s="71">
        <v>0</v>
      </c>
      <c r="AB1079" s="71">
        <v>0</v>
      </c>
      <c r="AC1079" s="73">
        <v>1</v>
      </c>
      <c r="AD1079" s="73">
        <v>0</v>
      </c>
      <c r="AE1079" s="1" t="s">
        <v>1449</v>
      </c>
      <c r="AF1079" s="1" t="s">
        <v>1450</v>
      </c>
      <c r="AG1079" s="1" t="s">
        <v>1451</v>
      </c>
    </row>
    <row r="1080" spans="1:33">
      <c r="A1080" s="70">
        <v>45169</v>
      </c>
      <c r="B1080" s="70">
        <v>45169</v>
      </c>
      <c r="C1080" s="71">
        <v>990100</v>
      </c>
      <c r="D1080" s="1" t="s">
        <v>7172</v>
      </c>
      <c r="E1080" s="71">
        <v>2936001</v>
      </c>
      <c r="G1080" s="1" t="s">
        <v>7173</v>
      </c>
      <c r="H1080" s="72" t="s">
        <v>7174</v>
      </c>
      <c r="I1080" s="1" t="s">
        <v>7175</v>
      </c>
      <c r="J1080" s="73">
        <v>0.7</v>
      </c>
      <c r="K1080" s="73">
        <v>0.7</v>
      </c>
      <c r="L1080" s="73">
        <v>0.7</v>
      </c>
      <c r="M1080" s="1">
        <v>1</v>
      </c>
      <c r="N1080" s="1" t="s">
        <v>1111</v>
      </c>
      <c r="O1080" s="1" t="s">
        <v>1548</v>
      </c>
      <c r="P1080" s="1">
        <v>55101010</v>
      </c>
      <c r="Q1080" s="73">
        <v>2009992000</v>
      </c>
      <c r="R1080" s="74">
        <v>7.62</v>
      </c>
      <c r="S1080" s="1" t="s">
        <v>1456</v>
      </c>
      <c r="T1080" s="75">
        <v>0.92136177270005104</v>
      </c>
      <c r="U1080" s="76">
        <v>11636360054.944799</v>
      </c>
      <c r="V1080" s="77">
        <v>11636360054.944799</v>
      </c>
      <c r="W1080" s="77">
        <v>16623371507.063999</v>
      </c>
      <c r="X1080" s="76">
        <v>2.0356308940000001E-2</v>
      </c>
      <c r="Y1080" s="71">
        <v>0</v>
      </c>
      <c r="Z1080" s="71">
        <v>1</v>
      </c>
      <c r="AA1080" s="71">
        <v>0</v>
      </c>
      <c r="AB1080" s="71">
        <v>0</v>
      </c>
      <c r="AC1080" s="73">
        <v>1</v>
      </c>
      <c r="AD1080" s="73">
        <v>0</v>
      </c>
      <c r="AE1080" s="1" t="s">
        <v>1607</v>
      </c>
      <c r="AF1080" s="1" t="s">
        <v>1608</v>
      </c>
      <c r="AG1080" s="1" t="s">
        <v>1451</v>
      </c>
    </row>
    <row r="1081" spans="1:33">
      <c r="A1081" s="70">
        <v>45169</v>
      </c>
      <c r="B1081" s="70">
        <v>45169</v>
      </c>
      <c r="C1081" s="71">
        <v>990100</v>
      </c>
      <c r="D1081" s="1" t="s">
        <v>7180</v>
      </c>
      <c r="E1081" s="71">
        <v>2936702</v>
      </c>
      <c r="G1081" s="1" t="s">
        <v>7181</v>
      </c>
      <c r="H1081" s="72" t="s">
        <v>7182</v>
      </c>
      <c r="I1081" s="1" t="s">
        <v>7183</v>
      </c>
      <c r="J1081" s="73">
        <v>1</v>
      </c>
      <c r="K1081" s="73">
        <v>1</v>
      </c>
      <c r="L1081" s="73">
        <v>1</v>
      </c>
      <c r="M1081" s="1">
        <v>1</v>
      </c>
      <c r="N1081" s="1" t="s">
        <v>1322</v>
      </c>
      <c r="O1081" s="1" t="s">
        <v>1484</v>
      </c>
      <c r="P1081" s="1">
        <v>40201030</v>
      </c>
      <c r="Q1081" s="73">
        <v>242683858</v>
      </c>
      <c r="R1081" s="74">
        <v>128.94999999999999</v>
      </c>
      <c r="S1081" s="1" t="s">
        <v>1613</v>
      </c>
      <c r="T1081" s="75">
        <v>10.9499</v>
      </c>
      <c r="U1081" s="76">
        <v>2857933267.8015299</v>
      </c>
      <c r="V1081" s="77">
        <v>2857933267.8015299</v>
      </c>
      <c r="W1081" s="77">
        <v>3263002151.06074</v>
      </c>
      <c r="X1081" s="76">
        <v>4.9995851155000002E-3</v>
      </c>
      <c r="Y1081" s="71">
        <v>0</v>
      </c>
      <c r="Z1081" s="71">
        <v>1</v>
      </c>
      <c r="AA1081" s="71">
        <v>0</v>
      </c>
      <c r="AB1081" s="71">
        <v>0</v>
      </c>
      <c r="AC1081" s="73">
        <v>0</v>
      </c>
      <c r="AD1081" s="73">
        <v>1</v>
      </c>
      <c r="AE1081" s="1" t="s">
        <v>1614</v>
      </c>
      <c r="AF1081" s="1" t="s">
        <v>1450</v>
      </c>
      <c r="AG1081" s="1" t="s">
        <v>1619</v>
      </c>
    </row>
    <row r="1082" spans="1:33">
      <c r="A1082" s="70">
        <v>45169</v>
      </c>
      <c r="B1082" s="70">
        <v>45169</v>
      </c>
      <c r="C1082" s="71">
        <v>990100</v>
      </c>
      <c r="D1082" s="1" t="s">
        <v>7184</v>
      </c>
      <c r="E1082" s="71">
        <v>2936801</v>
      </c>
      <c r="F1082" s="1" t="s">
        <v>7185</v>
      </c>
      <c r="G1082" s="1" t="s">
        <v>7186</v>
      </c>
      <c r="H1082" s="72" t="s">
        <v>7187</v>
      </c>
      <c r="I1082" s="1" t="s">
        <v>7188</v>
      </c>
      <c r="J1082" s="73">
        <v>1</v>
      </c>
      <c r="K1082" s="73">
        <v>1</v>
      </c>
      <c r="L1082" s="73">
        <v>1</v>
      </c>
      <c r="M1082" s="1">
        <v>1</v>
      </c>
      <c r="N1082" s="1" t="s">
        <v>1375</v>
      </c>
      <c r="O1082" s="1" t="s">
        <v>1692</v>
      </c>
      <c r="P1082" s="1">
        <v>50203010</v>
      </c>
      <c r="Q1082" s="73">
        <v>5956000000</v>
      </c>
      <c r="R1082" s="74">
        <v>136.16999999999999</v>
      </c>
      <c r="S1082" s="1" t="s">
        <v>1448</v>
      </c>
      <c r="T1082" s="75">
        <v>1</v>
      </c>
      <c r="U1082" s="76">
        <v>811028520000</v>
      </c>
      <c r="V1082" s="77">
        <v>811028520000</v>
      </c>
      <c r="W1082" s="77">
        <v>1751107600000</v>
      </c>
      <c r="X1082" s="76">
        <v>1.4187896416332999</v>
      </c>
      <c r="Y1082" s="71">
        <v>1</v>
      </c>
      <c r="Z1082" s="71">
        <v>0</v>
      </c>
      <c r="AA1082" s="71">
        <v>0</v>
      </c>
      <c r="AB1082" s="71">
        <v>0</v>
      </c>
      <c r="AC1082" s="73">
        <v>0</v>
      </c>
      <c r="AD1082" s="73">
        <v>1</v>
      </c>
      <c r="AE1082" s="1" t="s">
        <v>1475</v>
      </c>
      <c r="AF1082" s="1" t="s">
        <v>1450</v>
      </c>
      <c r="AG1082" s="1" t="s">
        <v>1585</v>
      </c>
    </row>
    <row r="1083" spans="1:33">
      <c r="A1083" s="70">
        <v>45169</v>
      </c>
      <c r="B1083" s="70">
        <v>45169</v>
      </c>
      <c r="C1083" s="71">
        <v>990100</v>
      </c>
      <c r="D1083" s="1" t="s">
        <v>7189</v>
      </c>
      <c r="E1083" s="71">
        <v>2936803</v>
      </c>
      <c r="F1083" s="1" t="s">
        <v>7190</v>
      </c>
      <c r="G1083" s="1" t="s">
        <v>7191</v>
      </c>
      <c r="H1083" s="72" t="s">
        <v>7192</v>
      </c>
      <c r="I1083" s="1" t="s">
        <v>7193</v>
      </c>
      <c r="J1083" s="73">
        <v>0.9</v>
      </c>
      <c r="K1083" s="73">
        <v>0.9</v>
      </c>
      <c r="L1083" s="73">
        <v>0.9</v>
      </c>
      <c r="M1083" s="1">
        <v>1</v>
      </c>
      <c r="N1083" s="1" t="s">
        <v>1375</v>
      </c>
      <c r="O1083" s="1" t="s">
        <v>1692</v>
      </c>
      <c r="P1083" s="1">
        <v>50203010</v>
      </c>
      <c r="Q1083" s="73">
        <v>5968000000</v>
      </c>
      <c r="R1083" s="74">
        <v>137.35</v>
      </c>
      <c r="S1083" s="1" t="s">
        <v>1448</v>
      </c>
      <c r="T1083" s="75">
        <v>1</v>
      </c>
      <c r="U1083" s="76">
        <v>737734320000</v>
      </c>
      <c r="V1083" s="77">
        <v>737734320000</v>
      </c>
      <c r="W1083" s="77">
        <v>1751107600000</v>
      </c>
      <c r="X1083" s="76">
        <v>1.2905709055624</v>
      </c>
      <c r="Y1083" s="71">
        <v>1</v>
      </c>
      <c r="Z1083" s="71">
        <v>0</v>
      </c>
      <c r="AA1083" s="71">
        <v>0</v>
      </c>
      <c r="AB1083" s="71">
        <v>0</v>
      </c>
      <c r="AC1083" s="73">
        <v>0</v>
      </c>
      <c r="AD1083" s="73">
        <v>1</v>
      </c>
      <c r="AE1083" s="1" t="s">
        <v>1475</v>
      </c>
      <c r="AF1083" s="1" t="s">
        <v>1450</v>
      </c>
      <c r="AG1083" s="1" t="s">
        <v>611</v>
      </c>
    </row>
    <row r="1084" spans="1:33">
      <c r="A1084" s="70">
        <v>45169</v>
      </c>
      <c r="B1084" s="70">
        <v>45169</v>
      </c>
      <c r="C1084" s="71">
        <v>990100</v>
      </c>
      <c r="D1084" s="1" t="s">
        <v>7194</v>
      </c>
      <c r="E1084" s="71">
        <v>2938801</v>
      </c>
      <c r="F1084" s="1">
        <v>960413102</v>
      </c>
      <c r="G1084" s="1" t="s">
        <v>7195</v>
      </c>
      <c r="H1084" s="72" t="s">
        <v>7196</v>
      </c>
      <c r="I1084" s="1" t="s">
        <v>7197</v>
      </c>
      <c r="J1084" s="73">
        <v>0.3</v>
      </c>
      <c r="K1084" s="73">
        <v>0.3</v>
      </c>
      <c r="L1084" s="73">
        <v>0.3</v>
      </c>
      <c r="M1084" s="1">
        <v>1</v>
      </c>
      <c r="N1084" s="1" t="s">
        <v>1375</v>
      </c>
      <c r="O1084" s="1" t="s">
        <v>1462</v>
      </c>
      <c r="P1084" s="1">
        <v>15101010</v>
      </c>
      <c r="Q1084" s="73">
        <v>127713905</v>
      </c>
      <c r="R1084" s="74">
        <v>130.97999999999999</v>
      </c>
      <c r="S1084" s="1" t="s">
        <v>1448</v>
      </c>
      <c r="T1084" s="75">
        <v>1</v>
      </c>
      <c r="U1084" s="76">
        <v>5018390183.0699997</v>
      </c>
      <c r="V1084" s="77">
        <v>5018390183.0699997</v>
      </c>
      <c r="W1084" s="77">
        <v>16727967276.9</v>
      </c>
      <c r="X1084" s="76">
        <v>8.7790254396999997E-3</v>
      </c>
      <c r="Y1084" s="71">
        <v>0</v>
      </c>
      <c r="Z1084" s="71">
        <v>1</v>
      </c>
      <c r="AA1084" s="71">
        <v>0</v>
      </c>
      <c r="AB1084" s="71">
        <v>0</v>
      </c>
      <c r="AC1084" s="73">
        <v>1</v>
      </c>
      <c r="AD1084" s="73">
        <v>0</v>
      </c>
      <c r="AE1084" s="1" t="s">
        <v>1449</v>
      </c>
      <c r="AF1084" s="1" t="s">
        <v>1450</v>
      </c>
      <c r="AG1084" s="1" t="s">
        <v>1451</v>
      </c>
    </row>
    <row r="1085" spans="1:33">
      <c r="A1085" s="70">
        <v>45169</v>
      </c>
      <c r="B1085" s="70">
        <v>45169</v>
      </c>
      <c r="C1085" s="71">
        <v>990100</v>
      </c>
      <c r="D1085" s="1" t="s">
        <v>7198</v>
      </c>
      <c r="E1085" s="71">
        <v>2941401</v>
      </c>
      <c r="F1085" s="1" t="s">
        <v>7199</v>
      </c>
      <c r="G1085" s="1" t="s">
        <v>7200</v>
      </c>
      <c r="H1085" s="72" t="s">
        <v>7201</v>
      </c>
      <c r="I1085" s="1" t="s">
        <v>7202</v>
      </c>
      <c r="J1085" s="73">
        <v>1</v>
      </c>
      <c r="K1085" s="73">
        <v>1</v>
      </c>
      <c r="L1085" s="73">
        <v>1</v>
      </c>
      <c r="M1085" s="1">
        <v>1</v>
      </c>
      <c r="N1085" s="1" t="s">
        <v>1375</v>
      </c>
      <c r="O1085" s="1" t="s">
        <v>1455</v>
      </c>
      <c r="P1085" s="1">
        <v>25301040</v>
      </c>
      <c r="Q1085" s="73">
        <v>35418352</v>
      </c>
      <c r="R1085" s="74">
        <v>387.4</v>
      </c>
      <c r="S1085" s="1" t="s">
        <v>1448</v>
      </c>
      <c r="T1085" s="75">
        <v>1</v>
      </c>
      <c r="U1085" s="76">
        <v>13721069564.799999</v>
      </c>
      <c r="V1085" s="77">
        <v>13721069564.799999</v>
      </c>
      <c r="W1085" s="77">
        <v>13721069564.799999</v>
      </c>
      <c r="X1085" s="76">
        <v>2.40032389621E-2</v>
      </c>
      <c r="Y1085" s="71">
        <v>0</v>
      </c>
      <c r="Z1085" s="71">
        <v>1</v>
      </c>
      <c r="AA1085" s="71">
        <v>0</v>
      </c>
      <c r="AB1085" s="71">
        <v>0</v>
      </c>
      <c r="AC1085" s="73">
        <v>0</v>
      </c>
      <c r="AD1085" s="73">
        <v>1</v>
      </c>
      <c r="AE1085" s="1" t="s">
        <v>1449</v>
      </c>
      <c r="AF1085" s="1" t="s">
        <v>1450</v>
      </c>
      <c r="AG1085" s="1" t="s">
        <v>1451</v>
      </c>
    </row>
    <row r="1086" spans="1:33">
      <c r="A1086" s="70">
        <v>45169</v>
      </c>
      <c r="B1086" s="70">
        <v>45169</v>
      </c>
      <c r="C1086" s="71">
        <v>990100</v>
      </c>
      <c r="D1086" s="1" t="s">
        <v>7203</v>
      </c>
      <c r="E1086" s="71">
        <v>2944401</v>
      </c>
      <c r="F1086" s="1" t="s">
        <v>7204</v>
      </c>
      <c r="G1086" s="1" t="s">
        <v>7205</v>
      </c>
      <c r="H1086" s="72" t="s">
        <v>7206</v>
      </c>
      <c r="I1086" s="1" t="s">
        <v>7207</v>
      </c>
      <c r="J1086" s="73">
        <v>1</v>
      </c>
      <c r="K1086" s="73">
        <v>1</v>
      </c>
      <c r="L1086" s="73">
        <v>1</v>
      </c>
      <c r="M1086" s="1">
        <v>1</v>
      </c>
      <c r="N1086" s="1" t="s">
        <v>1375</v>
      </c>
      <c r="O1086" s="1" t="s">
        <v>1447</v>
      </c>
      <c r="P1086" s="1">
        <v>35201010</v>
      </c>
      <c r="Q1086" s="73">
        <v>123924913</v>
      </c>
      <c r="R1086" s="74">
        <v>197.82</v>
      </c>
      <c r="S1086" s="1" t="s">
        <v>1448</v>
      </c>
      <c r="T1086" s="75">
        <v>1</v>
      </c>
      <c r="U1086" s="76">
        <v>24514826289.66</v>
      </c>
      <c r="V1086" s="77">
        <v>24514826289.66</v>
      </c>
      <c r="W1086" s="77">
        <v>24514826289.66</v>
      </c>
      <c r="X1086" s="76">
        <v>4.2885522208499997E-2</v>
      </c>
      <c r="Y1086" s="71">
        <v>0</v>
      </c>
      <c r="Z1086" s="71">
        <v>1</v>
      </c>
      <c r="AA1086" s="71">
        <v>0</v>
      </c>
      <c r="AB1086" s="71">
        <v>0</v>
      </c>
      <c r="AC1086" s="73">
        <v>0</v>
      </c>
      <c r="AD1086" s="73">
        <v>1</v>
      </c>
      <c r="AE1086" s="1" t="s">
        <v>1475</v>
      </c>
      <c r="AF1086" s="1" t="s">
        <v>1450</v>
      </c>
      <c r="AG1086" s="1" t="s">
        <v>1451</v>
      </c>
    </row>
    <row r="1087" spans="1:33">
      <c r="A1087" s="70">
        <v>45169</v>
      </c>
      <c r="B1087" s="70">
        <v>45169</v>
      </c>
      <c r="C1087" s="71">
        <v>990100</v>
      </c>
      <c r="D1087" s="1" t="s">
        <v>7208</v>
      </c>
      <c r="E1087" s="71">
        <v>2945101</v>
      </c>
      <c r="F1087" s="1" t="s">
        <v>7209</v>
      </c>
      <c r="G1087" s="1" t="s">
        <v>7210</v>
      </c>
      <c r="H1087" s="72">
        <v>2310525</v>
      </c>
      <c r="I1087" s="1" t="s">
        <v>7211</v>
      </c>
      <c r="J1087" s="73">
        <v>1</v>
      </c>
      <c r="K1087" s="73">
        <v>1</v>
      </c>
      <c r="L1087" s="73">
        <v>1</v>
      </c>
      <c r="M1087" s="1">
        <v>1</v>
      </c>
      <c r="N1087" s="1" t="s">
        <v>1375</v>
      </c>
      <c r="O1087" s="1" t="s">
        <v>1474</v>
      </c>
      <c r="P1087" s="1">
        <v>45103010</v>
      </c>
      <c r="Q1087" s="73">
        <v>1000000000</v>
      </c>
      <c r="R1087" s="74">
        <v>221.46</v>
      </c>
      <c r="S1087" s="1" t="s">
        <v>1448</v>
      </c>
      <c r="T1087" s="75">
        <v>1</v>
      </c>
      <c r="U1087" s="76">
        <v>221460000000</v>
      </c>
      <c r="V1087" s="77">
        <v>221460000000</v>
      </c>
      <c r="W1087" s="77">
        <v>221460000000</v>
      </c>
      <c r="X1087" s="76">
        <v>0.38741566577230002</v>
      </c>
      <c r="Y1087" s="71">
        <v>1</v>
      </c>
      <c r="Z1087" s="71">
        <v>0</v>
      </c>
      <c r="AA1087" s="71">
        <v>0</v>
      </c>
      <c r="AB1087" s="71">
        <v>0</v>
      </c>
      <c r="AC1087" s="73">
        <v>0</v>
      </c>
      <c r="AD1087" s="73">
        <v>1</v>
      </c>
      <c r="AE1087" s="1" t="s">
        <v>1449</v>
      </c>
      <c r="AF1087" s="1" t="s">
        <v>1450</v>
      </c>
      <c r="AG1087" s="1" t="s">
        <v>1451</v>
      </c>
    </row>
    <row r="1088" spans="1:33">
      <c r="A1088" s="70">
        <v>45169</v>
      </c>
      <c r="B1088" s="70">
        <v>45169</v>
      </c>
      <c r="C1088" s="71">
        <v>990100</v>
      </c>
      <c r="D1088" s="1" t="s">
        <v>7212</v>
      </c>
      <c r="E1088" s="71">
        <v>2945601</v>
      </c>
      <c r="F1088" s="1" t="s">
        <v>7213</v>
      </c>
      <c r="G1088" s="1" t="s">
        <v>7214</v>
      </c>
      <c r="H1088" s="72" t="s">
        <v>7215</v>
      </c>
      <c r="I1088" s="1" t="s">
        <v>7216</v>
      </c>
      <c r="J1088" s="73">
        <v>1</v>
      </c>
      <c r="K1088" s="73">
        <v>1</v>
      </c>
      <c r="L1088" s="73">
        <v>1</v>
      </c>
      <c r="M1088" s="1">
        <v>1</v>
      </c>
      <c r="N1088" s="1" t="s">
        <v>1375</v>
      </c>
      <c r="O1088" s="1" t="s">
        <v>1564</v>
      </c>
      <c r="P1088" s="1">
        <v>60201040</v>
      </c>
      <c r="Q1088" s="73">
        <v>310785772</v>
      </c>
      <c r="R1088" s="74">
        <v>85.05</v>
      </c>
      <c r="S1088" s="1" t="s">
        <v>1448</v>
      </c>
      <c r="T1088" s="75">
        <v>1</v>
      </c>
      <c r="U1088" s="76">
        <v>26432329908.599998</v>
      </c>
      <c r="V1088" s="77">
        <v>26432329908.599998</v>
      </c>
      <c r="W1088" s="77">
        <v>26432329908.599998</v>
      </c>
      <c r="X1088" s="76">
        <v>4.6239947121199998E-2</v>
      </c>
      <c r="Y1088" s="71">
        <v>0</v>
      </c>
      <c r="Z1088" s="71">
        <v>1</v>
      </c>
      <c r="AA1088" s="71">
        <v>0</v>
      </c>
      <c r="AB1088" s="71">
        <v>0</v>
      </c>
      <c r="AC1088" s="73">
        <v>0</v>
      </c>
      <c r="AD1088" s="73">
        <v>1</v>
      </c>
      <c r="AE1088" s="1" t="s">
        <v>1449</v>
      </c>
      <c r="AF1088" s="1" t="s">
        <v>1450</v>
      </c>
      <c r="AG1088" s="1" t="s">
        <v>1451</v>
      </c>
    </row>
    <row r="1089" spans="1:33">
      <c r="A1089" s="70">
        <v>45169</v>
      </c>
      <c r="B1089" s="70">
        <v>45169</v>
      </c>
      <c r="C1089" s="71">
        <v>990100</v>
      </c>
      <c r="D1089" s="1" t="s">
        <v>7217</v>
      </c>
      <c r="E1089" s="71">
        <v>2948401</v>
      </c>
      <c r="G1089" s="1" t="s">
        <v>7218</v>
      </c>
      <c r="H1089" s="72" t="s">
        <v>7219</v>
      </c>
      <c r="I1089" s="1" t="s">
        <v>7220</v>
      </c>
      <c r="J1089" s="73">
        <v>0.95</v>
      </c>
      <c r="K1089" s="73">
        <v>0.95</v>
      </c>
      <c r="L1089" s="73">
        <v>0.95</v>
      </c>
      <c r="M1089" s="1">
        <v>1</v>
      </c>
      <c r="N1089" s="1" t="s">
        <v>1369</v>
      </c>
      <c r="O1089" s="1" t="s">
        <v>1462</v>
      </c>
      <c r="P1089" s="1">
        <v>15104020</v>
      </c>
      <c r="Q1089" s="73">
        <v>1337577913</v>
      </c>
      <c r="R1089" s="74">
        <v>21.004999999999999</v>
      </c>
      <c r="S1089" s="1" t="s">
        <v>1669</v>
      </c>
      <c r="T1089" s="75">
        <v>0.78917255257862096</v>
      </c>
      <c r="U1089" s="76">
        <v>33821542287.8353</v>
      </c>
      <c r="V1089" s="77">
        <v>33821542287.8353</v>
      </c>
      <c r="W1089" s="77">
        <v>35601623460.879204</v>
      </c>
      <c r="X1089" s="76">
        <v>5.9166419772800002E-2</v>
      </c>
      <c r="Y1089" s="71">
        <v>1</v>
      </c>
      <c r="Z1089" s="71">
        <v>0</v>
      </c>
      <c r="AA1089" s="71">
        <v>0</v>
      </c>
      <c r="AB1089" s="71">
        <v>0</v>
      </c>
      <c r="AC1089" s="73">
        <v>1</v>
      </c>
      <c r="AD1089" s="73">
        <v>0</v>
      </c>
      <c r="AE1089" s="1" t="s">
        <v>1670</v>
      </c>
      <c r="AF1089" s="1" t="s">
        <v>1450</v>
      </c>
      <c r="AG1089" s="1" t="s">
        <v>1451</v>
      </c>
    </row>
    <row r="1090" spans="1:33">
      <c r="A1090" s="70">
        <v>45169</v>
      </c>
      <c r="B1090" s="70">
        <v>45169</v>
      </c>
      <c r="C1090" s="71">
        <v>990100</v>
      </c>
      <c r="D1090" s="1" t="s">
        <v>7221</v>
      </c>
      <c r="E1090" s="71">
        <v>2948501</v>
      </c>
      <c r="G1090" s="1" t="s">
        <v>7222</v>
      </c>
      <c r="H1090" s="72">
        <v>5910609</v>
      </c>
      <c r="I1090" s="1" t="s">
        <v>7223</v>
      </c>
      <c r="J1090" s="73">
        <v>0.45</v>
      </c>
      <c r="K1090" s="73">
        <v>0.45</v>
      </c>
      <c r="L1090" s="73">
        <v>0.45</v>
      </c>
      <c r="M1090" s="1">
        <v>1</v>
      </c>
      <c r="N1090" s="1" t="s">
        <v>1058</v>
      </c>
      <c r="O1090" s="1" t="s">
        <v>1467</v>
      </c>
      <c r="P1090" s="1">
        <v>20106020</v>
      </c>
      <c r="Q1090" s="73">
        <v>11370000</v>
      </c>
      <c r="R1090" s="74">
        <v>703.5</v>
      </c>
      <c r="S1090" s="1" t="s">
        <v>1456</v>
      </c>
      <c r="T1090" s="75">
        <v>0.92136177270005104</v>
      </c>
      <c r="U1090" s="76">
        <v>3906671468.9625001</v>
      </c>
      <c r="V1090" s="77">
        <v>3906671468.9625001</v>
      </c>
      <c r="W1090" s="77">
        <v>8681492153.25</v>
      </c>
      <c r="X1090" s="76">
        <v>6.8342171413000004E-3</v>
      </c>
      <c r="Y1090" s="71">
        <v>0</v>
      </c>
      <c r="Z1090" s="71">
        <v>1</v>
      </c>
      <c r="AA1090" s="71">
        <v>0</v>
      </c>
      <c r="AB1090" s="71">
        <v>0</v>
      </c>
      <c r="AC1090" s="73">
        <v>0</v>
      </c>
      <c r="AD1090" s="73">
        <v>1</v>
      </c>
      <c r="AE1090" s="1" t="s">
        <v>1523</v>
      </c>
      <c r="AF1090" s="1" t="s">
        <v>1524</v>
      </c>
      <c r="AG1090" s="1" t="s">
        <v>1451</v>
      </c>
    </row>
    <row r="1091" spans="1:33">
      <c r="A1091" s="70">
        <v>45169</v>
      </c>
      <c r="B1091" s="70">
        <v>45169</v>
      </c>
      <c r="C1091" s="71">
        <v>990100</v>
      </c>
      <c r="D1091" s="1" t="s">
        <v>7224</v>
      </c>
      <c r="E1091" s="71">
        <v>2949301</v>
      </c>
      <c r="G1091" s="1" t="s">
        <v>7225</v>
      </c>
      <c r="H1091" s="72">
        <v>5843329</v>
      </c>
      <c r="I1091" s="1" t="s">
        <v>7226</v>
      </c>
      <c r="J1091" s="73">
        <v>0.7</v>
      </c>
      <c r="K1091" s="73">
        <v>0.7</v>
      </c>
      <c r="L1091" s="73">
        <v>0.7</v>
      </c>
      <c r="M1091" s="1">
        <v>1</v>
      </c>
      <c r="N1091" s="1" t="s">
        <v>1058</v>
      </c>
      <c r="O1091" s="1" t="s">
        <v>1447</v>
      </c>
      <c r="P1091" s="1">
        <v>35203010</v>
      </c>
      <c r="Q1091" s="73">
        <v>37440000</v>
      </c>
      <c r="R1091" s="74">
        <v>377.4</v>
      </c>
      <c r="S1091" s="1" t="s">
        <v>1456</v>
      </c>
      <c r="T1091" s="75">
        <v>0.92136177270005104</v>
      </c>
      <c r="U1091" s="76">
        <v>10735087446.719999</v>
      </c>
      <c r="V1091" s="77">
        <v>10735087446.719999</v>
      </c>
      <c r="W1091" s="77">
        <v>27546808161.599998</v>
      </c>
      <c r="X1091" s="76">
        <v>1.87796489221E-2</v>
      </c>
      <c r="Y1091" s="71">
        <v>1</v>
      </c>
      <c r="Z1091" s="71">
        <v>0</v>
      </c>
      <c r="AA1091" s="71">
        <v>0</v>
      </c>
      <c r="AB1091" s="71">
        <v>0</v>
      </c>
      <c r="AC1091" s="73">
        <v>0</v>
      </c>
      <c r="AD1091" s="73">
        <v>1</v>
      </c>
      <c r="AE1091" s="1" t="s">
        <v>1523</v>
      </c>
      <c r="AF1091" s="1" t="s">
        <v>1709</v>
      </c>
      <c r="AG1091" s="1" t="s">
        <v>1451</v>
      </c>
    </row>
    <row r="1092" spans="1:33">
      <c r="A1092" s="70">
        <v>45169</v>
      </c>
      <c r="B1092" s="70">
        <v>45169</v>
      </c>
      <c r="C1092" s="71">
        <v>990100</v>
      </c>
      <c r="D1092" s="1" t="s">
        <v>7227</v>
      </c>
      <c r="E1092" s="71">
        <v>2954501</v>
      </c>
      <c r="G1092" s="1" t="s">
        <v>7228</v>
      </c>
      <c r="H1092" s="72">
        <v>4595739</v>
      </c>
      <c r="I1092" s="1" t="s">
        <v>7229</v>
      </c>
      <c r="J1092" s="73">
        <v>1</v>
      </c>
      <c r="K1092" s="73">
        <v>1</v>
      </c>
      <c r="L1092" s="73">
        <v>1</v>
      </c>
      <c r="M1092" s="1">
        <v>1</v>
      </c>
      <c r="N1092" s="1" t="s">
        <v>1009</v>
      </c>
      <c r="O1092" s="1" t="s">
        <v>1447</v>
      </c>
      <c r="P1092" s="1">
        <v>35201010</v>
      </c>
      <c r="Q1092" s="73">
        <v>65985932</v>
      </c>
      <c r="R1092" s="74">
        <v>2640</v>
      </c>
      <c r="S1092" s="1" t="s">
        <v>1787</v>
      </c>
      <c r="T1092" s="75">
        <v>6.8669500000000001</v>
      </c>
      <c r="U1092" s="76">
        <v>25368301863.272598</v>
      </c>
      <c r="V1092" s="77">
        <v>25368301863.272598</v>
      </c>
      <c r="W1092" s="77">
        <v>25368301863.272598</v>
      </c>
      <c r="X1092" s="76">
        <v>4.4378567487899999E-2</v>
      </c>
      <c r="Y1092" s="71">
        <v>1</v>
      </c>
      <c r="Z1092" s="71">
        <v>0</v>
      </c>
      <c r="AA1092" s="71">
        <v>0</v>
      </c>
      <c r="AB1092" s="71">
        <v>0</v>
      </c>
      <c r="AC1092" s="73">
        <v>0</v>
      </c>
      <c r="AD1092" s="73">
        <v>1</v>
      </c>
      <c r="AE1092" s="1" t="s">
        <v>1788</v>
      </c>
      <c r="AF1092" s="1" t="s">
        <v>1450</v>
      </c>
      <c r="AG1092" s="1" t="s">
        <v>1451</v>
      </c>
    </row>
    <row r="1093" spans="1:33">
      <c r="A1093" s="70">
        <v>45169</v>
      </c>
      <c r="B1093" s="70">
        <v>45169</v>
      </c>
      <c r="C1093" s="71">
        <v>990100</v>
      </c>
      <c r="D1093" s="1" t="s">
        <v>7230</v>
      </c>
      <c r="E1093" s="71">
        <v>2959601</v>
      </c>
      <c r="G1093" s="1" t="s">
        <v>7231</v>
      </c>
      <c r="H1093" s="72" t="s">
        <v>7232</v>
      </c>
      <c r="I1093" s="1" t="s">
        <v>7233</v>
      </c>
      <c r="J1093" s="73">
        <v>1</v>
      </c>
      <c r="K1093" s="73">
        <v>1</v>
      </c>
      <c r="L1093" s="73">
        <v>1</v>
      </c>
      <c r="M1093" s="1">
        <v>1</v>
      </c>
      <c r="N1093" s="1" t="s">
        <v>1322</v>
      </c>
      <c r="O1093" s="1" t="s">
        <v>1462</v>
      </c>
      <c r="P1093" s="1">
        <v>15104020</v>
      </c>
      <c r="Q1093" s="73">
        <v>273511169</v>
      </c>
      <c r="R1093" s="74">
        <v>291.55</v>
      </c>
      <c r="S1093" s="1" t="s">
        <v>1613</v>
      </c>
      <c r="T1093" s="75">
        <v>10.9499</v>
      </c>
      <c r="U1093" s="76">
        <v>7282457494.7670803</v>
      </c>
      <c r="V1093" s="77">
        <v>7282457494.7670803</v>
      </c>
      <c r="W1093" s="77">
        <v>7282457494.7670803</v>
      </c>
      <c r="X1093" s="76">
        <v>1.273971877E-2</v>
      </c>
      <c r="Y1093" s="71">
        <v>0</v>
      </c>
      <c r="Z1093" s="71">
        <v>1</v>
      </c>
      <c r="AA1093" s="71">
        <v>0</v>
      </c>
      <c r="AB1093" s="71">
        <v>0</v>
      </c>
      <c r="AC1093" s="73">
        <v>1</v>
      </c>
      <c r="AD1093" s="73">
        <v>0</v>
      </c>
      <c r="AE1093" s="1" t="s">
        <v>1614</v>
      </c>
      <c r="AF1093" s="1" t="s">
        <v>1450</v>
      </c>
      <c r="AG1093" s="1" t="s">
        <v>1451</v>
      </c>
    </row>
    <row r="1094" spans="1:33">
      <c r="A1094" s="70">
        <v>45169</v>
      </c>
      <c r="B1094" s="70">
        <v>45169</v>
      </c>
      <c r="C1094" s="71">
        <v>990100</v>
      </c>
      <c r="D1094" s="1" t="s">
        <v>7234</v>
      </c>
      <c r="E1094" s="71">
        <v>2959701</v>
      </c>
      <c r="G1094" s="1" t="s">
        <v>7235</v>
      </c>
      <c r="H1094" s="72" t="s">
        <v>7236</v>
      </c>
      <c r="I1094" s="1" t="s">
        <v>7237</v>
      </c>
      <c r="J1094" s="73">
        <v>0.85</v>
      </c>
      <c r="K1094" s="73">
        <v>0.85</v>
      </c>
      <c r="L1094" s="73">
        <v>0.85</v>
      </c>
      <c r="M1094" s="1">
        <v>1</v>
      </c>
      <c r="N1094" s="1" t="s">
        <v>1322</v>
      </c>
      <c r="O1094" s="1" t="s">
        <v>1467</v>
      </c>
      <c r="P1094" s="1">
        <v>20102010</v>
      </c>
      <c r="Q1094" s="73">
        <v>1782936128</v>
      </c>
      <c r="R1094" s="74">
        <v>82.18</v>
      </c>
      <c r="S1094" s="1" t="s">
        <v>1613</v>
      </c>
      <c r="T1094" s="75">
        <v>10.9499</v>
      </c>
      <c r="U1094" s="76">
        <v>11373933766.443899</v>
      </c>
      <c r="V1094" s="77">
        <v>11373933766.443899</v>
      </c>
      <c r="W1094" s="77">
        <v>15130763201.841101</v>
      </c>
      <c r="X1094" s="76">
        <v>1.9897228043800001E-2</v>
      </c>
      <c r="Y1094" s="71">
        <v>0</v>
      </c>
      <c r="Z1094" s="71">
        <v>1</v>
      </c>
      <c r="AA1094" s="71">
        <v>0</v>
      </c>
      <c r="AB1094" s="71">
        <v>0</v>
      </c>
      <c r="AC1094" s="73">
        <v>0</v>
      </c>
      <c r="AD1094" s="73">
        <v>1</v>
      </c>
      <c r="AE1094" s="1" t="s">
        <v>1614</v>
      </c>
      <c r="AF1094" s="1" t="s">
        <v>1450</v>
      </c>
      <c r="AG1094" s="1" t="s">
        <v>1619</v>
      </c>
    </row>
    <row r="1095" spans="1:33">
      <c r="A1095" s="70">
        <v>45169</v>
      </c>
      <c r="B1095" s="70">
        <v>45169</v>
      </c>
      <c r="C1095" s="71">
        <v>990100</v>
      </c>
      <c r="D1095" s="1" t="s">
        <v>7238</v>
      </c>
      <c r="E1095" s="71">
        <v>2965401</v>
      </c>
      <c r="G1095" s="1" t="s">
        <v>7239</v>
      </c>
      <c r="H1095" s="72" t="s">
        <v>7240</v>
      </c>
      <c r="I1095" s="1" t="s">
        <v>7241</v>
      </c>
      <c r="J1095" s="73">
        <v>0.5</v>
      </c>
      <c r="K1095" s="73">
        <v>0.5</v>
      </c>
      <c r="L1095" s="73">
        <v>0.5</v>
      </c>
      <c r="M1095" s="1">
        <v>1</v>
      </c>
      <c r="N1095" s="1" t="s">
        <v>1369</v>
      </c>
      <c r="O1095" s="1" t="s">
        <v>1455</v>
      </c>
      <c r="P1095" s="1">
        <v>25504040</v>
      </c>
      <c r="Q1095" s="73">
        <v>5183135745</v>
      </c>
      <c r="R1095" s="74">
        <v>1.4524999999999999</v>
      </c>
      <c r="S1095" s="1" t="s">
        <v>1669</v>
      </c>
      <c r="T1095" s="75">
        <v>0.78917255257862096</v>
      </c>
      <c r="U1095" s="76">
        <v>4769872346.0497398</v>
      </c>
      <c r="V1095" s="77">
        <v>4769872346.0497398</v>
      </c>
      <c r="W1095" s="77">
        <v>9539744692.0994797</v>
      </c>
      <c r="X1095" s="76">
        <v>8.3442755829000008E-3</v>
      </c>
      <c r="Y1095" s="71">
        <v>0</v>
      </c>
      <c r="Z1095" s="71">
        <v>1</v>
      </c>
      <c r="AA1095" s="71">
        <v>0</v>
      </c>
      <c r="AB1095" s="71">
        <v>0</v>
      </c>
      <c r="AC1095" s="73">
        <v>0</v>
      </c>
      <c r="AD1095" s="73">
        <v>1</v>
      </c>
      <c r="AE1095" s="1" t="s">
        <v>1670</v>
      </c>
      <c r="AF1095" s="1" t="s">
        <v>1450</v>
      </c>
      <c r="AG1095" s="1" t="s">
        <v>1451</v>
      </c>
    </row>
    <row r="1096" spans="1:33">
      <c r="A1096" s="70">
        <v>45169</v>
      </c>
      <c r="B1096" s="70">
        <v>45169</v>
      </c>
      <c r="C1096" s="71">
        <v>990100</v>
      </c>
      <c r="D1096" s="1" t="s">
        <v>7242</v>
      </c>
      <c r="E1096" s="71">
        <v>2984001</v>
      </c>
      <c r="G1096" s="1" t="s">
        <v>7243</v>
      </c>
      <c r="H1096" s="72" t="s">
        <v>7244</v>
      </c>
      <c r="I1096" s="1" t="s">
        <v>7245</v>
      </c>
      <c r="J1096" s="73">
        <v>1</v>
      </c>
      <c r="K1096" s="73">
        <v>1</v>
      </c>
      <c r="L1096" s="73">
        <v>1</v>
      </c>
      <c r="M1096" s="1">
        <v>1</v>
      </c>
      <c r="N1096" s="1" t="s">
        <v>1324</v>
      </c>
      <c r="O1096" s="1" t="s">
        <v>1564</v>
      </c>
      <c r="P1096" s="1">
        <v>60201020</v>
      </c>
      <c r="Q1096" s="73">
        <v>76718604</v>
      </c>
      <c r="R1096" s="74">
        <v>84.9</v>
      </c>
      <c r="S1096" s="1" t="s">
        <v>1468</v>
      </c>
      <c r="T1096" s="75">
        <v>0.88324999999999998</v>
      </c>
      <c r="U1096" s="76">
        <v>7374366803.9626398</v>
      </c>
      <c r="V1096" s="77">
        <v>7374366803.9626398</v>
      </c>
      <c r="W1096" s="77">
        <v>7374366803.9626398</v>
      </c>
      <c r="X1096" s="76">
        <v>1.29005022352E-2</v>
      </c>
      <c r="Y1096" s="71">
        <v>0</v>
      </c>
      <c r="Z1096" s="71">
        <v>1</v>
      </c>
      <c r="AA1096" s="71">
        <v>0</v>
      </c>
      <c r="AB1096" s="71">
        <v>0</v>
      </c>
      <c r="AC1096" s="73">
        <v>1</v>
      </c>
      <c r="AD1096" s="73">
        <v>0</v>
      </c>
      <c r="AE1096" s="1" t="s">
        <v>1469</v>
      </c>
      <c r="AF1096" s="1" t="s">
        <v>1470</v>
      </c>
      <c r="AG1096" s="1" t="s">
        <v>1451</v>
      </c>
    </row>
    <row r="1097" spans="1:33">
      <c r="A1097" s="70">
        <v>45169</v>
      </c>
      <c r="B1097" s="70">
        <v>45169</v>
      </c>
      <c r="C1097" s="71">
        <v>990100</v>
      </c>
      <c r="D1097" s="1" t="s">
        <v>7249</v>
      </c>
      <c r="E1097" s="71">
        <v>2992501</v>
      </c>
      <c r="G1097" s="1" t="s">
        <v>7250</v>
      </c>
      <c r="H1097" s="72" t="s">
        <v>7251</v>
      </c>
      <c r="I1097" s="1" t="s">
        <v>7252</v>
      </c>
      <c r="J1097" s="73">
        <v>1</v>
      </c>
      <c r="K1097" s="73">
        <v>1</v>
      </c>
      <c r="L1097" s="73">
        <v>1</v>
      </c>
      <c r="M1097" s="1">
        <v>1</v>
      </c>
      <c r="N1097" s="1" t="s">
        <v>908</v>
      </c>
      <c r="O1097" s="1" t="s">
        <v>1564</v>
      </c>
      <c r="P1097" s="1">
        <v>60104010</v>
      </c>
      <c r="Q1097" s="73">
        <v>1075565246</v>
      </c>
      <c r="R1097" s="74">
        <v>7.75</v>
      </c>
      <c r="S1097" s="1" t="s">
        <v>1578</v>
      </c>
      <c r="T1097" s="75">
        <v>1.54404385084536</v>
      </c>
      <c r="U1097" s="76">
        <v>5398571194.68223</v>
      </c>
      <c r="V1097" s="77">
        <v>5398571194.68223</v>
      </c>
      <c r="W1097" s="77">
        <v>5398571194.68223</v>
      </c>
      <c r="X1097" s="76">
        <v>9.4441030146000006E-3</v>
      </c>
      <c r="Y1097" s="71">
        <v>0</v>
      </c>
      <c r="Z1097" s="71">
        <v>1</v>
      </c>
      <c r="AA1097" s="71">
        <v>0</v>
      </c>
      <c r="AB1097" s="71">
        <v>0</v>
      </c>
      <c r="AC1097" s="73">
        <v>1</v>
      </c>
      <c r="AD1097" s="73">
        <v>0</v>
      </c>
      <c r="AE1097" s="1" t="s">
        <v>1579</v>
      </c>
      <c r="AF1097" s="1" t="s">
        <v>2066</v>
      </c>
      <c r="AG1097" s="1" t="s">
        <v>1451</v>
      </c>
    </row>
    <row r="1098" spans="1:33">
      <c r="A1098" s="70">
        <v>45169</v>
      </c>
      <c r="B1098" s="70">
        <v>45169</v>
      </c>
      <c r="C1098" s="71">
        <v>990100</v>
      </c>
      <c r="D1098" s="1" t="s">
        <v>7265</v>
      </c>
      <c r="E1098" s="71">
        <v>2994901</v>
      </c>
      <c r="F1098" s="1" t="s">
        <v>7266</v>
      </c>
      <c r="G1098" s="1" t="s">
        <v>7267</v>
      </c>
      <c r="H1098" s="72" t="s">
        <v>7268</v>
      </c>
      <c r="I1098" s="1" t="s">
        <v>7269</v>
      </c>
      <c r="J1098" s="73">
        <v>1</v>
      </c>
      <c r="K1098" s="73">
        <v>1</v>
      </c>
      <c r="L1098" s="73">
        <v>1</v>
      </c>
      <c r="M1098" s="1">
        <v>1</v>
      </c>
      <c r="N1098" s="1" t="s">
        <v>1375</v>
      </c>
      <c r="O1098" s="1" t="s">
        <v>1564</v>
      </c>
      <c r="P1098" s="1">
        <v>60108020</v>
      </c>
      <c r="Q1098" s="73">
        <v>211160951</v>
      </c>
      <c r="R1098" s="74">
        <v>128.68</v>
      </c>
      <c r="S1098" s="1" t="s">
        <v>1448</v>
      </c>
      <c r="T1098" s="75">
        <v>1</v>
      </c>
      <c r="U1098" s="76">
        <v>27172191174.68</v>
      </c>
      <c r="V1098" s="77">
        <v>27172191174.68</v>
      </c>
      <c r="W1098" s="77">
        <v>27172191174.68</v>
      </c>
      <c r="X1098" s="76">
        <v>4.7534238844200001E-2</v>
      </c>
      <c r="Y1098" s="71">
        <v>1</v>
      </c>
      <c r="Z1098" s="71">
        <v>0</v>
      </c>
      <c r="AA1098" s="71">
        <v>0</v>
      </c>
      <c r="AB1098" s="71">
        <v>0</v>
      </c>
      <c r="AC1098" s="73">
        <v>1</v>
      </c>
      <c r="AD1098" s="73">
        <v>0</v>
      </c>
      <c r="AE1098" s="1" t="s">
        <v>1449</v>
      </c>
      <c r="AF1098" s="1" t="s">
        <v>1450</v>
      </c>
      <c r="AG1098" s="1" t="s">
        <v>1451</v>
      </c>
    </row>
    <row r="1099" spans="1:33">
      <c r="A1099" s="70">
        <v>45169</v>
      </c>
      <c r="B1099" s="70">
        <v>45169</v>
      </c>
      <c r="C1099" s="71">
        <v>990100</v>
      </c>
      <c r="D1099" s="1" t="s">
        <v>7270</v>
      </c>
      <c r="E1099" s="71">
        <v>2997501</v>
      </c>
      <c r="F1099" s="1">
        <v>23586506</v>
      </c>
      <c r="G1099" s="1" t="s">
        <v>7271</v>
      </c>
      <c r="H1099" s="72" t="s">
        <v>7272</v>
      </c>
      <c r="I1099" s="1" t="s">
        <v>7273</v>
      </c>
      <c r="J1099" s="73">
        <v>0.55000000000000004</v>
      </c>
      <c r="K1099" s="73">
        <v>0.55000000000000004</v>
      </c>
      <c r="L1099" s="73">
        <v>0.55000000000000004</v>
      </c>
      <c r="M1099" s="1">
        <v>1</v>
      </c>
      <c r="N1099" s="1" t="s">
        <v>1375</v>
      </c>
      <c r="O1099" s="1" t="s">
        <v>1467</v>
      </c>
      <c r="P1099" s="1">
        <v>20304030</v>
      </c>
      <c r="Q1099" s="73">
        <v>176470092</v>
      </c>
      <c r="R1099" s="74">
        <v>53.24</v>
      </c>
      <c r="S1099" s="1" t="s">
        <v>1448</v>
      </c>
      <c r="T1099" s="75">
        <v>1</v>
      </c>
      <c r="U1099" s="76">
        <v>5167397233.9440002</v>
      </c>
      <c r="V1099" s="77">
        <v>5167397233.9440002</v>
      </c>
      <c r="W1099" s="77">
        <v>10512335458.08</v>
      </c>
      <c r="X1099" s="76">
        <v>9.0396940291999992E-3</v>
      </c>
      <c r="Y1099" s="71">
        <v>0</v>
      </c>
      <c r="Z1099" s="71">
        <v>1</v>
      </c>
      <c r="AA1099" s="71">
        <v>0</v>
      </c>
      <c r="AB1099" s="71">
        <v>0</v>
      </c>
      <c r="AC1099" s="73">
        <v>0.65</v>
      </c>
      <c r="AD1099" s="73">
        <v>0.35</v>
      </c>
      <c r="AE1099" s="1" t="s">
        <v>1449</v>
      </c>
      <c r="AF1099" s="1" t="s">
        <v>1450</v>
      </c>
      <c r="AG1099" s="1" t="s">
        <v>4777</v>
      </c>
    </row>
    <row r="1100" spans="1:33">
      <c r="A1100" s="70">
        <v>45169</v>
      </c>
      <c r="B1100" s="70">
        <v>45169</v>
      </c>
      <c r="C1100" s="71">
        <v>990100</v>
      </c>
      <c r="D1100" s="1" t="s">
        <v>7337</v>
      </c>
      <c r="E1100" s="71">
        <v>3006001</v>
      </c>
      <c r="G1100" s="1" t="s">
        <v>7338</v>
      </c>
      <c r="H1100" s="72" t="s">
        <v>7339</v>
      </c>
      <c r="I1100" s="1" t="s">
        <v>7340</v>
      </c>
      <c r="J1100" s="73">
        <v>0.7</v>
      </c>
      <c r="K1100" s="73">
        <v>0.7</v>
      </c>
      <c r="L1100" s="73">
        <v>0.7</v>
      </c>
      <c r="M1100" s="1">
        <v>1</v>
      </c>
      <c r="N1100" s="1" t="s">
        <v>1311</v>
      </c>
      <c r="O1100" s="1" t="s">
        <v>1467</v>
      </c>
      <c r="P1100" s="1">
        <v>20103010</v>
      </c>
      <c r="Q1100" s="73">
        <v>727443261</v>
      </c>
      <c r="R1100" s="74">
        <v>29.25</v>
      </c>
      <c r="S1100" s="1" t="s">
        <v>1456</v>
      </c>
      <c r="T1100" s="75">
        <v>0.92136177270005104</v>
      </c>
      <c r="U1100" s="76">
        <v>16165637874.607</v>
      </c>
      <c r="V1100" s="77">
        <v>16165637874.607</v>
      </c>
      <c r="W1100" s="77">
        <v>23093768392.2957</v>
      </c>
      <c r="X1100" s="76">
        <v>2.8279695474699999E-2</v>
      </c>
      <c r="Y1100" s="71">
        <v>1</v>
      </c>
      <c r="Z1100" s="71">
        <v>0</v>
      </c>
      <c r="AA1100" s="71">
        <v>0</v>
      </c>
      <c r="AB1100" s="71">
        <v>0</v>
      </c>
      <c r="AC1100" s="73">
        <v>0.35</v>
      </c>
      <c r="AD1100" s="73">
        <v>0.65</v>
      </c>
      <c r="AE1100" s="1" t="s">
        <v>1647</v>
      </c>
      <c r="AF1100" s="1" t="s">
        <v>1450</v>
      </c>
      <c r="AG1100" s="1" t="s">
        <v>1451</v>
      </c>
    </row>
    <row r="1101" spans="1:33">
      <c r="A1101" s="70">
        <v>45169</v>
      </c>
      <c r="B1101" s="70">
        <v>45169</v>
      </c>
      <c r="C1101" s="71">
        <v>990100</v>
      </c>
      <c r="D1101" s="1" t="s">
        <v>7341</v>
      </c>
      <c r="E1101" s="71">
        <v>3006101</v>
      </c>
      <c r="F1101" s="1" t="s">
        <v>7342</v>
      </c>
      <c r="G1101" s="1" t="s">
        <v>7343</v>
      </c>
      <c r="H1101" s="72" t="s">
        <v>7344</v>
      </c>
      <c r="I1101" s="1" t="s">
        <v>7345</v>
      </c>
      <c r="J1101" s="73">
        <v>1</v>
      </c>
      <c r="K1101" s="73">
        <v>1</v>
      </c>
      <c r="L1101" s="73">
        <v>1</v>
      </c>
      <c r="M1101" s="1">
        <v>1</v>
      </c>
      <c r="N1101" s="1" t="s">
        <v>1375</v>
      </c>
      <c r="O1101" s="1" t="s">
        <v>1462</v>
      </c>
      <c r="P1101" s="1">
        <v>15101030</v>
      </c>
      <c r="Q1101" s="73">
        <v>332098640</v>
      </c>
      <c r="R1101" s="74">
        <v>38.85</v>
      </c>
      <c r="S1101" s="1" t="s">
        <v>1448</v>
      </c>
      <c r="T1101" s="75">
        <v>1</v>
      </c>
      <c r="U1101" s="76">
        <v>12902032164</v>
      </c>
      <c r="V1101" s="77">
        <v>12902032164</v>
      </c>
      <c r="W1101" s="77">
        <v>12902032164</v>
      </c>
      <c r="X1101" s="76">
        <v>2.2570438817999999E-2</v>
      </c>
      <c r="Y1101" s="71">
        <v>0</v>
      </c>
      <c r="Z1101" s="71">
        <v>1</v>
      </c>
      <c r="AA1101" s="71">
        <v>0</v>
      </c>
      <c r="AB1101" s="71">
        <v>0</v>
      </c>
      <c r="AC1101" s="73">
        <v>1</v>
      </c>
      <c r="AD1101" s="73">
        <v>0</v>
      </c>
      <c r="AE1101" s="1" t="s">
        <v>1449</v>
      </c>
      <c r="AF1101" s="1" t="s">
        <v>1450</v>
      </c>
      <c r="AG1101" s="1" t="s">
        <v>1451</v>
      </c>
    </row>
    <row r="1102" spans="1:33">
      <c r="A1102" s="70">
        <v>45169</v>
      </c>
      <c r="B1102" s="70">
        <v>45169</v>
      </c>
      <c r="C1102" s="71">
        <v>990100</v>
      </c>
      <c r="D1102" s="1" t="s">
        <v>7454</v>
      </c>
      <c r="E1102" s="71">
        <v>3025101</v>
      </c>
      <c r="G1102" s="1" t="s">
        <v>7455</v>
      </c>
      <c r="H1102" s="72" t="s">
        <v>7456</v>
      </c>
      <c r="I1102" s="1" t="s">
        <v>7457</v>
      </c>
      <c r="J1102" s="73">
        <v>1</v>
      </c>
      <c r="K1102" s="73">
        <v>1</v>
      </c>
      <c r="L1102" s="73">
        <v>1</v>
      </c>
      <c r="M1102" s="1">
        <v>1</v>
      </c>
      <c r="N1102" s="1" t="s">
        <v>1091</v>
      </c>
      <c r="O1102" s="1" t="s">
        <v>1564</v>
      </c>
      <c r="P1102" s="1">
        <v>60107010</v>
      </c>
      <c r="Q1102" s="73">
        <v>2528996447</v>
      </c>
      <c r="R1102" s="74">
        <v>38.9</v>
      </c>
      <c r="S1102" s="1" t="s">
        <v>1565</v>
      </c>
      <c r="T1102" s="75">
        <v>7.8417500000000002</v>
      </c>
      <c r="U1102" s="76">
        <v>12545409097.2423</v>
      </c>
      <c r="V1102" s="77">
        <v>12545409097.2423</v>
      </c>
      <c r="W1102" s="77">
        <v>12545409097.2423</v>
      </c>
      <c r="X1102" s="76">
        <v>2.19465728249E-2</v>
      </c>
      <c r="Y1102" s="71">
        <v>1</v>
      </c>
      <c r="Z1102" s="71">
        <v>0</v>
      </c>
      <c r="AA1102" s="71">
        <v>0</v>
      </c>
      <c r="AB1102" s="71">
        <v>0</v>
      </c>
      <c r="AC1102" s="73">
        <v>1</v>
      </c>
      <c r="AD1102" s="73">
        <v>0</v>
      </c>
      <c r="AE1102" s="1" t="s">
        <v>1566</v>
      </c>
      <c r="AF1102" s="1" t="s">
        <v>1450</v>
      </c>
      <c r="AG1102" s="1" t="s">
        <v>1451</v>
      </c>
    </row>
    <row r="1103" spans="1:33">
      <c r="A1103" s="70">
        <v>45169</v>
      </c>
      <c r="B1103" s="70">
        <v>45169</v>
      </c>
      <c r="C1103" s="71">
        <v>990100</v>
      </c>
      <c r="D1103" s="1" t="s">
        <v>7458</v>
      </c>
      <c r="E1103" s="71">
        <v>3026801</v>
      </c>
      <c r="F1103" s="1">
        <v>253868103</v>
      </c>
      <c r="G1103" s="1" t="s">
        <v>7459</v>
      </c>
      <c r="H1103" s="72" t="s">
        <v>7460</v>
      </c>
      <c r="I1103" s="1" t="s">
        <v>7461</v>
      </c>
      <c r="J1103" s="73">
        <v>1</v>
      </c>
      <c r="K1103" s="73">
        <v>1</v>
      </c>
      <c r="L1103" s="73">
        <v>1</v>
      </c>
      <c r="M1103" s="1">
        <v>1</v>
      </c>
      <c r="N1103" s="1" t="s">
        <v>1375</v>
      </c>
      <c r="O1103" s="1" t="s">
        <v>1564</v>
      </c>
      <c r="P1103" s="1">
        <v>60108050</v>
      </c>
      <c r="Q1103" s="73">
        <v>291295889</v>
      </c>
      <c r="R1103" s="74">
        <v>131.72</v>
      </c>
      <c r="S1103" s="1" t="s">
        <v>1448</v>
      </c>
      <c r="T1103" s="75">
        <v>1</v>
      </c>
      <c r="U1103" s="76">
        <v>38369494499.080002</v>
      </c>
      <c r="V1103" s="77">
        <v>38369494499.080002</v>
      </c>
      <c r="W1103" s="77">
        <v>38369494499.080002</v>
      </c>
      <c r="X1103" s="76">
        <v>6.7122474743600002E-2</v>
      </c>
      <c r="Y1103" s="71">
        <v>1</v>
      </c>
      <c r="Z1103" s="71">
        <v>0</v>
      </c>
      <c r="AA1103" s="71">
        <v>0</v>
      </c>
      <c r="AB1103" s="71">
        <v>0</v>
      </c>
      <c r="AC1103" s="73">
        <v>1</v>
      </c>
      <c r="AD1103" s="73">
        <v>0</v>
      </c>
      <c r="AE1103" s="1" t="s">
        <v>1449</v>
      </c>
      <c r="AF1103" s="1" t="s">
        <v>1450</v>
      </c>
      <c r="AG1103" s="1" t="s">
        <v>1451</v>
      </c>
    </row>
    <row r="1104" spans="1:33">
      <c r="A1104" s="70">
        <v>45169</v>
      </c>
      <c r="B1104" s="70">
        <v>45169</v>
      </c>
      <c r="C1104" s="71">
        <v>990100</v>
      </c>
      <c r="D1104" s="1" t="s">
        <v>7470</v>
      </c>
      <c r="E1104" s="71">
        <v>3029602</v>
      </c>
      <c r="G1104" s="1" t="s">
        <v>7471</v>
      </c>
      <c r="H1104" s="72">
        <v>4713490</v>
      </c>
      <c r="I1104" s="1" t="s">
        <v>7472</v>
      </c>
      <c r="J1104" s="73">
        <v>0.85</v>
      </c>
      <c r="K1104" s="73">
        <v>0.85</v>
      </c>
      <c r="L1104" s="73">
        <v>0.85</v>
      </c>
      <c r="M1104" s="1">
        <v>1</v>
      </c>
      <c r="N1104" s="1" t="s">
        <v>1009</v>
      </c>
      <c r="O1104" s="1" t="s">
        <v>1467</v>
      </c>
      <c r="P1104" s="1">
        <v>20102010</v>
      </c>
      <c r="Q1104" s="73">
        <v>10753802</v>
      </c>
      <c r="R1104" s="74">
        <v>1758.5</v>
      </c>
      <c r="S1104" s="1" t="s">
        <v>1787</v>
      </c>
      <c r="T1104" s="75">
        <v>6.8669500000000001</v>
      </c>
      <c r="U1104" s="76">
        <v>2340773807.0686402</v>
      </c>
      <c r="V1104" s="77">
        <v>2340773807.0686402</v>
      </c>
      <c r="W1104" s="77">
        <v>5526380981.5129004</v>
      </c>
      <c r="X1104" s="76">
        <v>4.0948814363000003E-3</v>
      </c>
      <c r="Y1104" s="71">
        <v>0</v>
      </c>
      <c r="Z1104" s="71">
        <v>1</v>
      </c>
      <c r="AA1104" s="71">
        <v>0</v>
      </c>
      <c r="AB1104" s="71">
        <v>0</v>
      </c>
      <c r="AC1104" s="73">
        <v>1</v>
      </c>
      <c r="AD1104" s="73">
        <v>0</v>
      </c>
      <c r="AE1104" s="1" t="s">
        <v>1788</v>
      </c>
      <c r="AF1104" s="1" t="s">
        <v>1450</v>
      </c>
      <c r="AG1104" s="1" t="s">
        <v>1619</v>
      </c>
    </row>
    <row r="1105" spans="1:33">
      <c r="A1105" s="70">
        <v>45169</v>
      </c>
      <c r="B1105" s="70">
        <v>45169</v>
      </c>
      <c r="C1105" s="71">
        <v>990100</v>
      </c>
      <c r="D1105" s="1" t="s">
        <v>7473</v>
      </c>
      <c r="E1105" s="71">
        <v>3029701</v>
      </c>
      <c r="G1105" s="1" t="s">
        <v>7474</v>
      </c>
      <c r="H1105" s="72" t="s">
        <v>7475</v>
      </c>
      <c r="I1105" s="1" t="s">
        <v>7476</v>
      </c>
      <c r="J1105" s="73">
        <v>0.7</v>
      </c>
      <c r="K1105" s="73">
        <v>0.7</v>
      </c>
      <c r="L1105" s="73">
        <v>0.7</v>
      </c>
      <c r="M1105" s="1">
        <v>1</v>
      </c>
      <c r="N1105" s="1" t="s">
        <v>1369</v>
      </c>
      <c r="O1105" s="1" t="s">
        <v>1484</v>
      </c>
      <c r="P1105" s="1">
        <v>40301040</v>
      </c>
      <c r="Q1105" s="73">
        <v>303235974</v>
      </c>
      <c r="R1105" s="74">
        <v>24.9</v>
      </c>
      <c r="S1105" s="1" t="s">
        <v>1669</v>
      </c>
      <c r="T1105" s="75">
        <v>0.78917255257862096</v>
      </c>
      <c r="U1105" s="76">
        <v>6697398445.4349604</v>
      </c>
      <c r="V1105" s="77">
        <v>6697398445.4349604</v>
      </c>
      <c r="W1105" s="77">
        <v>9567712064.9070892</v>
      </c>
      <c r="X1105" s="76">
        <v>1.1716233530599999E-2</v>
      </c>
      <c r="Y1105" s="71">
        <v>0</v>
      </c>
      <c r="Z1105" s="71">
        <v>1</v>
      </c>
      <c r="AA1105" s="71">
        <v>0</v>
      </c>
      <c r="AB1105" s="71">
        <v>0</v>
      </c>
      <c r="AC1105" s="73">
        <v>1</v>
      </c>
      <c r="AD1105" s="73">
        <v>0</v>
      </c>
      <c r="AE1105" s="1" t="s">
        <v>1670</v>
      </c>
      <c r="AF1105" s="1" t="s">
        <v>1450</v>
      </c>
      <c r="AG1105" s="1" t="s">
        <v>1451</v>
      </c>
    </row>
    <row r="1106" spans="1:33">
      <c r="A1106" s="70">
        <v>45169</v>
      </c>
      <c r="B1106" s="70">
        <v>45169</v>
      </c>
      <c r="C1106" s="71">
        <v>990100</v>
      </c>
      <c r="D1106" s="1" t="s">
        <v>7477</v>
      </c>
      <c r="E1106" s="71">
        <v>3030401</v>
      </c>
      <c r="G1106" s="1" t="s">
        <v>7478</v>
      </c>
      <c r="H1106" s="72" t="s">
        <v>7479</v>
      </c>
      <c r="I1106" s="1" t="s">
        <v>7480</v>
      </c>
      <c r="J1106" s="73">
        <v>1</v>
      </c>
      <c r="K1106" s="73">
        <v>1</v>
      </c>
      <c r="L1106" s="73">
        <v>1</v>
      </c>
      <c r="M1106" s="1">
        <v>1</v>
      </c>
      <c r="N1106" s="1" t="s">
        <v>1369</v>
      </c>
      <c r="O1106" s="1" t="s">
        <v>1467</v>
      </c>
      <c r="P1106" s="1">
        <v>20106020</v>
      </c>
      <c r="Q1106" s="73">
        <v>73776048</v>
      </c>
      <c r="R1106" s="74">
        <v>101.35</v>
      </c>
      <c r="S1106" s="1" t="s">
        <v>1669</v>
      </c>
      <c r="T1106" s="75">
        <v>0.78917255257862096</v>
      </c>
      <c r="U1106" s="76">
        <v>9474737103.2713203</v>
      </c>
      <c r="V1106" s="77">
        <v>9474737103.2713203</v>
      </c>
      <c r="W1106" s="77">
        <v>9474737103.2713203</v>
      </c>
      <c r="X1106" s="76">
        <v>1.6574828785700001E-2</v>
      </c>
      <c r="Y1106" s="71">
        <v>0</v>
      </c>
      <c r="Z1106" s="71">
        <v>1</v>
      </c>
      <c r="AA1106" s="71">
        <v>0</v>
      </c>
      <c r="AB1106" s="71">
        <v>0</v>
      </c>
      <c r="AC1106" s="73">
        <v>0</v>
      </c>
      <c r="AD1106" s="73">
        <v>1</v>
      </c>
      <c r="AE1106" s="1" t="s">
        <v>1670</v>
      </c>
      <c r="AF1106" s="1" t="s">
        <v>1450</v>
      </c>
      <c r="AG1106" s="1" t="s">
        <v>1451</v>
      </c>
    </row>
    <row r="1107" spans="1:33">
      <c r="A1107" s="70">
        <v>45169</v>
      </c>
      <c r="B1107" s="70">
        <v>45169</v>
      </c>
      <c r="C1107" s="71">
        <v>990100</v>
      </c>
      <c r="D1107" s="1" t="s">
        <v>7481</v>
      </c>
      <c r="E1107" s="71">
        <v>3031901</v>
      </c>
      <c r="G1107" s="1" t="s">
        <v>7482</v>
      </c>
      <c r="H1107" s="72" t="s">
        <v>7483</v>
      </c>
      <c r="I1107" s="1" t="s">
        <v>7484</v>
      </c>
      <c r="J1107" s="73">
        <v>0.8</v>
      </c>
      <c r="K1107" s="73">
        <v>0.8</v>
      </c>
      <c r="L1107" s="73">
        <v>0.8</v>
      </c>
      <c r="M1107" s="1">
        <v>1</v>
      </c>
      <c r="N1107" s="1" t="s">
        <v>1322</v>
      </c>
      <c r="O1107" s="1" t="s">
        <v>1474</v>
      </c>
      <c r="P1107" s="1">
        <v>45203010</v>
      </c>
      <c r="Q1107" s="73">
        <v>2595227888</v>
      </c>
      <c r="R1107" s="74">
        <v>97.9</v>
      </c>
      <c r="S1107" s="1" t="s">
        <v>1613</v>
      </c>
      <c r="T1107" s="75">
        <v>10.9499</v>
      </c>
      <c r="U1107" s="76">
        <v>18562566615.965401</v>
      </c>
      <c r="V1107" s="77">
        <v>18562566615.965401</v>
      </c>
      <c r="W1107" s="77">
        <v>24188922751.367599</v>
      </c>
      <c r="X1107" s="76">
        <v>3.2472812715500003E-2</v>
      </c>
      <c r="Y1107" s="71">
        <v>1</v>
      </c>
      <c r="Z1107" s="71">
        <v>0</v>
      </c>
      <c r="AA1107" s="71">
        <v>0</v>
      </c>
      <c r="AB1107" s="71">
        <v>0</v>
      </c>
      <c r="AC1107" s="73">
        <v>0</v>
      </c>
      <c r="AD1107" s="73">
        <v>1</v>
      </c>
      <c r="AE1107" s="1" t="s">
        <v>1614</v>
      </c>
      <c r="AF1107" s="1" t="s">
        <v>1450</v>
      </c>
      <c r="AG1107" s="1" t="s">
        <v>1619</v>
      </c>
    </row>
    <row r="1108" spans="1:33">
      <c r="A1108" s="70">
        <v>45169</v>
      </c>
      <c r="B1108" s="70">
        <v>45169</v>
      </c>
      <c r="C1108" s="71">
        <v>990100</v>
      </c>
      <c r="D1108" s="1" t="s">
        <v>7485</v>
      </c>
      <c r="E1108" s="71">
        <v>3032501</v>
      </c>
      <c r="G1108" s="1" t="s">
        <v>7486</v>
      </c>
      <c r="H1108" s="72" t="s">
        <v>7487</v>
      </c>
      <c r="I1108" s="1" t="s">
        <v>7488</v>
      </c>
      <c r="J1108" s="73">
        <v>0.35</v>
      </c>
      <c r="K1108" s="73">
        <v>0.35</v>
      </c>
      <c r="L1108" s="73">
        <v>0.35</v>
      </c>
      <c r="M1108" s="1">
        <v>1</v>
      </c>
      <c r="N1108" s="1" t="s">
        <v>1042</v>
      </c>
      <c r="O1108" s="1" t="s">
        <v>1447</v>
      </c>
      <c r="P1108" s="1">
        <v>35101010</v>
      </c>
      <c r="Q1108" s="73">
        <v>118361220</v>
      </c>
      <c r="R1108" s="74">
        <v>95.6</v>
      </c>
      <c r="S1108" s="1" t="s">
        <v>1456</v>
      </c>
      <c r="T1108" s="75">
        <v>0.92136177270005104</v>
      </c>
      <c r="U1108" s="76">
        <v>4298383695.2494202</v>
      </c>
      <c r="V1108" s="77">
        <v>4298383695.2494202</v>
      </c>
      <c r="W1108" s="77">
        <v>12281096272.141199</v>
      </c>
      <c r="X1108" s="76">
        <v>7.5194670867999996E-3</v>
      </c>
      <c r="Y1108" s="71">
        <v>0</v>
      </c>
      <c r="Z1108" s="71">
        <v>1</v>
      </c>
      <c r="AA1108" s="71">
        <v>0</v>
      </c>
      <c r="AB1108" s="71">
        <v>0</v>
      </c>
      <c r="AC1108" s="73">
        <v>0</v>
      </c>
      <c r="AD1108" s="73">
        <v>1</v>
      </c>
      <c r="AE1108" s="1" t="s">
        <v>1457</v>
      </c>
      <c r="AF1108" s="1" t="s">
        <v>1450</v>
      </c>
      <c r="AG1108" s="1" t="s">
        <v>1451</v>
      </c>
    </row>
    <row r="1109" spans="1:33">
      <c r="A1109" s="70">
        <v>45169</v>
      </c>
      <c r="B1109" s="70">
        <v>45169</v>
      </c>
      <c r="C1109" s="71">
        <v>990100</v>
      </c>
      <c r="D1109" s="1" t="s">
        <v>7489</v>
      </c>
      <c r="E1109" s="71">
        <v>3033801</v>
      </c>
      <c r="G1109" s="1" t="s">
        <v>7490</v>
      </c>
      <c r="H1109" s="72">
        <v>6900580</v>
      </c>
      <c r="I1109" s="1" t="s">
        <v>7491</v>
      </c>
      <c r="J1109" s="73">
        <v>0.6</v>
      </c>
      <c r="K1109" s="73">
        <v>0.6</v>
      </c>
      <c r="L1109" s="73">
        <v>0.6</v>
      </c>
      <c r="M1109" s="1">
        <v>1</v>
      </c>
      <c r="N1109" s="1" t="s">
        <v>1115</v>
      </c>
      <c r="O1109" s="1" t="s">
        <v>1467</v>
      </c>
      <c r="P1109" s="1">
        <v>20107010</v>
      </c>
      <c r="Q1109" s="73">
        <v>354056516</v>
      </c>
      <c r="R1109" s="74">
        <v>8695</v>
      </c>
      <c r="S1109" s="1" t="s">
        <v>1479</v>
      </c>
      <c r="T1109" s="75">
        <v>145.58500000000001</v>
      </c>
      <c r="U1109" s="76">
        <v>12687521681.299601</v>
      </c>
      <c r="V1109" s="77">
        <v>12687521681.299601</v>
      </c>
      <c r="W1109" s="77">
        <v>21145869468.8326</v>
      </c>
      <c r="X1109" s="76">
        <v>2.21951804351E-2</v>
      </c>
      <c r="Y1109" s="71">
        <v>1</v>
      </c>
      <c r="Z1109" s="71">
        <v>0</v>
      </c>
      <c r="AA1109" s="71">
        <v>0</v>
      </c>
      <c r="AB1109" s="71">
        <v>0</v>
      </c>
      <c r="AC1109" s="73">
        <v>1</v>
      </c>
      <c r="AD1109" s="73">
        <v>0</v>
      </c>
      <c r="AE1109" s="1" t="s">
        <v>1480</v>
      </c>
      <c r="AF1109" s="1" t="s">
        <v>1450</v>
      </c>
      <c r="AG1109" s="1" t="s">
        <v>1451</v>
      </c>
    </row>
    <row r="1110" spans="1:33">
      <c r="A1110" s="70">
        <v>45169</v>
      </c>
      <c r="B1110" s="70">
        <v>45169</v>
      </c>
      <c r="C1110" s="71">
        <v>990100</v>
      </c>
      <c r="D1110" s="1" t="s">
        <v>7509</v>
      </c>
      <c r="E1110" s="71">
        <v>3036901</v>
      </c>
      <c r="G1110" s="1" t="s">
        <v>7510</v>
      </c>
      <c r="H1110" s="72">
        <v>6821807</v>
      </c>
      <c r="I1110" s="1" t="s">
        <v>7511</v>
      </c>
      <c r="J1110" s="73">
        <v>0.65</v>
      </c>
      <c r="K1110" s="73">
        <v>0.65</v>
      </c>
      <c r="L1110" s="73">
        <v>0.65</v>
      </c>
      <c r="M1110" s="1">
        <v>1</v>
      </c>
      <c r="N1110" s="1" t="s">
        <v>908</v>
      </c>
      <c r="O1110" s="1" t="s">
        <v>1484</v>
      </c>
      <c r="P1110" s="1">
        <v>40201030</v>
      </c>
      <c r="Q1110" s="73">
        <v>360967863</v>
      </c>
      <c r="R1110" s="74">
        <v>33.01</v>
      </c>
      <c r="S1110" s="1" t="s">
        <v>1578</v>
      </c>
      <c r="T1110" s="75">
        <v>1.54404385084536</v>
      </c>
      <c r="U1110" s="76">
        <v>5016118517.7603998</v>
      </c>
      <c r="V1110" s="77">
        <v>5016118517.7603998</v>
      </c>
      <c r="W1110" s="77">
        <v>7717105411.9390697</v>
      </c>
      <c r="X1110" s="76">
        <v>8.7750514547000006E-3</v>
      </c>
      <c r="Y1110" s="71">
        <v>0</v>
      </c>
      <c r="Z1110" s="71">
        <v>1</v>
      </c>
      <c r="AA1110" s="71">
        <v>0</v>
      </c>
      <c r="AB1110" s="71">
        <v>0</v>
      </c>
      <c r="AC1110" s="73">
        <v>1</v>
      </c>
      <c r="AD1110" s="73">
        <v>0</v>
      </c>
      <c r="AE1110" s="1" t="s">
        <v>1579</v>
      </c>
      <c r="AF1110" s="1" t="s">
        <v>1450</v>
      </c>
      <c r="AG1110" s="1" t="s">
        <v>1451</v>
      </c>
    </row>
    <row r="1111" spans="1:33">
      <c r="A1111" s="70">
        <v>45169</v>
      </c>
      <c r="B1111" s="70">
        <v>45169</v>
      </c>
      <c r="C1111" s="71">
        <v>990100</v>
      </c>
      <c r="D1111" s="1" t="s">
        <v>7512</v>
      </c>
      <c r="E1111" s="71">
        <v>3037401</v>
      </c>
      <c r="F1111" s="1">
        <v>150870103</v>
      </c>
      <c r="G1111" s="1" t="s">
        <v>7513</v>
      </c>
      <c r="H1111" s="72" t="s">
        <v>7514</v>
      </c>
      <c r="I1111" s="1" t="s">
        <v>7515</v>
      </c>
      <c r="J1111" s="73">
        <v>0.95</v>
      </c>
      <c r="K1111" s="73">
        <v>0.95</v>
      </c>
      <c r="L1111" s="73">
        <v>0.95</v>
      </c>
      <c r="M1111" s="1">
        <v>1</v>
      </c>
      <c r="N1111" s="1" t="s">
        <v>1375</v>
      </c>
      <c r="O1111" s="1" t="s">
        <v>1462</v>
      </c>
      <c r="P1111" s="1">
        <v>15101050</v>
      </c>
      <c r="Q1111" s="73">
        <v>110824914</v>
      </c>
      <c r="R1111" s="74">
        <v>126.36</v>
      </c>
      <c r="S1111" s="1" t="s">
        <v>1448</v>
      </c>
      <c r="T1111" s="75">
        <v>1</v>
      </c>
      <c r="U1111" s="76">
        <v>13303644326.388</v>
      </c>
      <c r="V1111" s="77">
        <v>13303644326.388</v>
      </c>
      <c r="W1111" s="77">
        <v>14003836133.040001</v>
      </c>
      <c r="X1111" s="76">
        <v>2.3273007423000001E-2</v>
      </c>
      <c r="Y1111" s="71">
        <v>0</v>
      </c>
      <c r="Z1111" s="71">
        <v>1</v>
      </c>
      <c r="AA1111" s="71">
        <v>0</v>
      </c>
      <c r="AB1111" s="71">
        <v>0</v>
      </c>
      <c r="AC1111" s="73">
        <v>1</v>
      </c>
      <c r="AD1111" s="73">
        <v>0</v>
      </c>
      <c r="AE1111" s="1" t="s">
        <v>1449</v>
      </c>
      <c r="AF1111" s="1" t="s">
        <v>1450</v>
      </c>
      <c r="AG1111" s="1" t="s">
        <v>1451</v>
      </c>
    </row>
    <row r="1112" spans="1:33">
      <c r="A1112" s="70">
        <v>45169</v>
      </c>
      <c r="B1112" s="70">
        <v>45169</v>
      </c>
      <c r="C1112" s="71">
        <v>990100</v>
      </c>
      <c r="D1112" s="1" t="s">
        <v>7523</v>
      </c>
      <c r="E1112" s="71">
        <v>3038801</v>
      </c>
      <c r="F1112" s="1">
        <v>517834107</v>
      </c>
      <c r="G1112" s="1" t="s">
        <v>7524</v>
      </c>
      <c r="H1112" s="72" t="s">
        <v>7525</v>
      </c>
      <c r="I1112" s="1" t="s">
        <v>7526</v>
      </c>
      <c r="J1112" s="73">
        <v>0.45</v>
      </c>
      <c r="K1112" s="73">
        <v>0.45</v>
      </c>
      <c r="L1112" s="73">
        <v>0.45</v>
      </c>
      <c r="M1112" s="1">
        <v>1</v>
      </c>
      <c r="N1112" s="1" t="s">
        <v>1375</v>
      </c>
      <c r="O1112" s="1" t="s">
        <v>1455</v>
      </c>
      <c r="P1112" s="1">
        <v>25301010</v>
      </c>
      <c r="Q1112" s="73">
        <v>764271386</v>
      </c>
      <c r="R1112" s="74">
        <v>54.86</v>
      </c>
      <c r="S1112" s="1" t="s">
        <v>1448</v>
      </c>
      <c r="T1112" s="75">
        <v>1</v>
      </c>
      <c r="U1112" s="76">
        <v>18867567706.181999</v>
      </c>
      <c r="V1112" s="77">
        <v>18867567706.181999</v>
      </c>
      <c r="W1112" s="77">
        <v>41927928235.959999</v>
      </c>
      <c r="X1112" s="76">
        <v>3.3006372728199999E-2</v>
      </c>
      <c r="Y1112" s="71">
        <v>1</v>
      </c>
      <c r="Z1112" s="71">
        <v>0</v>
      </c>
      <c r="AA1112" s="71">
        <v>0</v>
      </c>
      <c r="AB1112" s="71">
        <v>0</v>
      </c>
      <c r="AC1112" s="73">
        <v>0</v>
      </c>
      <c r="AD1112" s="73">
        <v>1</v>
      </c>
      <c r="AE1112" s="1" t="s">
        <v>1449</v>
      </c>
      <c r="AF1112" s="1" t="s">
        <v>1450</v>
      </c>
      <c r="AG1112" s="1" t="s">
        <v>1451</v>
      </c>
    </row>
    <row r="1113" spans="1:33">
      <c r="A1113" s="70">
        <v>45169</v>
      </c>
      <c r="B1113" s="70">
        <v>45169</v>
      </c>
      <c r="C1113" s="71">
        <v>990100</v>
      </c>
      <c r="D1113" s="1" t="s">
        <v>7527</v>
      </c>
      <c r="E1113" s="71">
        <v>3038901</v>
      </c>
      <c r="G1113" s="1" t="s">
        <v>7528</v>
      </c>
      <c r="H1113" s="72" t="s">
        <v>7529</v>
      </c>
      <c r="I1113" s="1" t="s">
        <v>7530</v>
      </c>
      <c r="J1113" s="73">
        <v>0.9</v>
      </c>
      <c r="K1113" s="73">
        <v>0.9</v>
      </c>
      <c r="L1113" s="73">
        <v>0.9</v>
      </c>
      <c r="M1113" s="1">
        <v>1</v>
      </c>
      <c r="N1113" s="1" t="s">
        <v>908</v>
      </c>
      <c r="O1113" s="1" t="s">
        <v>1564</v>
      </c>
      <c r="P1113" s="1">
        <v>60102510</v>
      </c>
      <c r="Q1113" s="73">
        <v>1880469088</v>
      </c>
      <c r="R1113" s="74">
        <v>23.36</v>
      </c>
      <c r="S1113" s="1" t="s">
        <v>1578</v>
      </c>
      <c r="T1113" s="75">
        <v>1.54404385084536</v>
      </c>
      <c r="U1113" s="76">
        <v>25604831161.023399</v>
      </c>
      <c r="V1113" s="77">
        <v>25604831161.023399</v>
      </c>
      <c r="W1113" s="77">
        <v>28449812401.137199</v>
      </c>
      <c r="X1113" s="76">
        <v>4.4792344943699998E-2</v>
      </c>
      <c r="Y1113" s="71">
        <v>1</v>
      </c>
      <c r="Z1113" s="71">
        <v>0</v>
      </c>
      <c r="AA1113" s="71">
        <v>0</v>
      </c>
      <c r="AB1113" s="71">
        <v>0</v>
      </c>
      <c r="AC1113" s="73">
        <v>0</v>
      </c>
      <c r="AD1113" s="73">
        <v>1</v>
      </c>
      <c r="AE1113" s="1" t="s">
        <v>1579</v>
      </c>
      <c r="AF1113" s="1" t="s">
        <v>2066</v>
      </c>
      <c r="AG1113" s="1" t="s">
        <v>1451</v>
      </c>
    </row>
    <row r="1114" spans="1:33">
      <c r="A1114" s="70">
        <v>45169</v>
      </c>
      <c r="B1114" s="70">
        <v>45169</v>
      </c>
      <c r="C1114" s="71">
        <v>990100</v>
      </c>
      <c r="D1114" s="1" t="s">
        <v>7531</v>
      </c>
      <c r="E1114" s="71">
        <v>3040401</v>
      </c>
      <c r="F1114" s="1">
        <v>609839105</v>
      </c>
      <c r="G1114" s="1" t="s">
        <v>7532</v>
      </c>
      <c r="H1114" s="72" t="s">
        <v>7533</v>
      </c>
      <c r="I1114" s="1" t="s">
        <v>7534</v>
      </c>
      <c r="J1114" s="73">
        <v>0.95</v>
      </c>
      <c r="K1114" s="73">
        <v>0.95</v>
      </c>
      <c r="L1114" s="73">
        <v>0.95</v>
      </c>
      <c r="M1114" s="1">
        <v>1</v>
      </c>
      <c r="N1114" s="1" t="s">
        <v>1375</v>
      </c>
      <c r="O1114" s="1" t="s">
        <v>1474</v>
      </c>
      <c r="P1114" s="1">
        <v>45301020</v>
      </c>
      <c r="Q1114" s="73">
        <v>47305000</v>
      </c>
      <c r="R1114" s="74">
        <v>521.21</v>
      </c>
      <c r="S1114" s="1" t="s">
        <v>1448</v>
      </c>
      <c r="T1114" s="75">
        <v>1</v>
      </c>
      <c r="U1114" s="76">
        <v>23423047097.5</v>
      </c>
      <c r="V1114" s="77">
        <v>23423047097.5</v>
      </c>
      <c r="W1114" s="77">
        <v>24655839050</v>
      </c>
      <c r="X1114" s="76">
        <v>4.0975595528299998E-2</v>
      </c>
      <c r="Y1114" s="71">
        <v>0</v>
      </c>
      <c r="Z1114" s="71">
        <v>1</v>
      </c>
      <c r="AA1114" s="71">
        <v>0</v>
      </c>
      <c r="AB1114" s="71">
        <v>0</v>
      </c>
      <c r="AC1114" s="73">
        <v>0</v>
      </c>
      <c r="AD1114" s="73">
        <v>1</v>
      </c>
      <c r="AE1114" s="1" t="s">
        <v>1475</v>
      </c>
      <c r="AF1114" s="1" t="s">
        <v>1450</v>
      </c>
      <c r="AG1114" s="1" t="s">
        <v>1451</v>
      </c>
    </row>
    <row r="1115" spans="1:33">
      <c r="A1115" s="70">
        <v>45169</v>
      </c>
      <c r="B1115" s="70">
        <v>45169</v>
      </c>
      <c r="C1115" s="71">
        <v>990100</v>
      </c>
      <c r="D1115" s="1" t="s">
        <v>7535</v>
      </c>
      <c r="E1115" s="71">
        <v>3041201</v>
      </c>
      <c r="F1115" s="1" t="s">
        <v>7536</v>
      </c>
      <c r="G1115" s="1" t="s">
        <v>7537</v>
      </c>
      <c r="H1115" s="72" t="s">
        <v>7538</v>
      </c>
      <c r="I1115" s="1" t="s">
        <v>7539</v>
      </c>
      <c r="J1115" s="73">
        <v>1</v>
      </c>
      <c r="K1115" s="73">
        <v>1</v>
      </c>
      <c r="L1115" s="73">
        <v>1</v>
      </c>
      <c r="M1115" s="1">
        <v>1</v>
      </c>
      <c r="N1115" s="1" t="s">
        <v>1375</v>
      </c>
      <c r="O1115" s="1" t="s">
        <v>1484</v>
      </c>
      <c r="P1115" s="1">
        <v>40203040</v>
      </c>
      <c r="Q1115" s="73">
        <v>37608554</v>
      </c>
      <c r="R1115" s="74">
        <v>240.93</v>
      </c>
      <c r="S1115" s="1" t="s">
        <v>1448</v>
      </c>
      <c r="T1115" s="75">
        <v>1</v>
      </c>
      <c r="U1115" s="76">
        <v>9061028915.2199993</v>
      </c>
      <c r="V1115" s="77">
        <v>9061028915.2199993</v>
      </c>
      <c r="W1115" s="77">
        <v>9061028915.2199993</v>
      </c>
      <c r="X1115" s="76">
        <v>1.5851099746100002E-2</v>
      </c>
      <c r="Y1115" s="71">
        <v>0</v>
      </c>
      <c r="Z1115" s="71">
        <v>1</v>
      </c>
      <c r="AA1115" s="71">
        <v>0</v>
      </c>
      <c r="AB1115" s="71">
        <v>0</v>
      </c>
      <c r="AC1115" s="73">
        <v>0</v>
      </c>
      <c r="AD1115" s="73">
        <v>1</v>
      </c>
      <c r="AE1115" s="1" t="s">
        <v>1475</v>
      </c>
      <c r="AF1115" s="1" t="s">
        <v>1450</v>
      </c>
      <c r="AG1115" s="1" t="s">
        <v>1451</v>
      </c>
    </row>
    <row r="1116" spans="1:33">
      <c r="A1116" s="70">
        <v>45169</v>
      </c>
      <c r="B1116" s="70">
        <v>45169</v>
      </c>
      <c r="C1116" s="71">
        <v>990100</v>
      </c>
      <c r="D1116" s="1" t="s">
        <v>7565</v>
      </c>
      <c r="E1116" s="71">
        <v>3052601</v>
      </c>
      <c r="G1116" s="1" t="s">
        <v>7566</v>
      </c>
      <c r="H1116" s="72" t="s">
        <v>7567</v>
      </c>
      <c r="I1116" s="1" t="s">
        <v>7568</v>
      </c>
      <c r="J1116" s="73">
        <v>0.6</v>
      </c>
      <c r="K1116" s="73">
        <v>0.6</v>
      </c>
      <c r="L1116" s="73">
        <v>0.6</v>
      </c>
      <c r="M1116" s="1">
        <v>1</v>
      </c>
      <c r="N1116" s="1" t="s">
        <v>1115</v>
      </c>
      <c r="O1116" s="1" t="s">
        <v>1692</v>
      </c>
      <c r="P1116" s="1">
        <v>50201010</v>
      </c>
      <c r="Q1116" s="73">
        <v>389559436</v>
      </c>
      <c r="R1116" s="74">
        <v>1383.5</v>
      </c>
      <c r="S1116" s="1" t="s">
        <v>1479</v>
      </c>
      <c r="T1116" s="75">
        <v>145.58500000000001</v>
      </c>
      <c r="U1116" s="76">
        <v>2221199215.7406301</v>
      </c>
      <c r="V1116" s="77">
        <v>2221199215.7406301</v>
      </c>
      <c r="W1116" s="77">
        <v>3701998692.9010601</v>
      </c>
      <c r="X1116" s="76">
        <v>3.8857011333E-3</v>
      </c>
      <c r="Y1116" s="71">
        <v>0</v>
      </c>
      <c r="Z1116" s="71">
        <v>1</v>
      </c>
      <c r="AA1116" s="71">
        <v>0</v>
      </c>
      <c r="AB1116" s="71">
        <v>0</v>
      </c>
      <c r="AC1116" s="73">
        <v>1</v>
      </c>
      <c r="AD1116" s="73">
        <v>0</v>
      </c>
      <c r="AE1116" s="1" t="s">
        <v>1480</v>
      </c>
      <c r="AF1116" s="1" t="s">
        <v>1450</v>
      </c>
      <c r="AG1116" s="1" t="s">
        <v>1451</v>
      </c>
    </row>
    <row r="1117" spans="1:33">
      <c r="A1117" s="70">
        <v>45169</v>
      </c>
      <c r="B1117" s="70">
        <v>45169</v>
      </c>
      <c r="C1117" s="71">
        <v>990100</v>
      </c>
      <c r="D1117" s="1" t="s">
        <v>7574</v>
      </c>
      <c r="E1117" s="71">
        <v>3056201</v>
      </c>
      <c r="G1117" s="1" t="s">
        <v>7575</v>
      </c>
      <c r="H1117" s="72">
        <v>6247306</v>
      </c>
      <c r="I1117" s="1" t="s">
        <v>7576</v>
      </c>
      <c r="J1117" s="73">
        <v>1</v>
      </c>
      <c r="K1117" s="73">
        <v>1</v>
      </c>
      <c r="L1117" s="73">
        <v>1</v>
      </c>
      <c r="M1117" s="1">
        <v>1</v>
      </c>
      <c r="N1117" s="1" t="s">
        <v>908</v>
      </c>
      <c r="O1117" s="1" t="s">
        <v>1548</v>
      </c>
      <c r="P1117" s="1">
        <v>55102010</v>
      </c>
      <c r="Q1117" s="73">
        <v>1179893848</v>
      </c>
      <c r="R1117" s="74">
        <v>8.99</v>
      </c>
      <c r="S1117" s="1" t="s">
        <v>1578</v>
      </c>
      <c r="T1117" s="75">
        <v>1.54404385084536</v>
      </c>
      <c r="U1117" s="76">
        <v>6869782673.4082298</v>
      </c>
      <c r="V1117" s="77">
        <v>6869782673.4082298</v>
      </c>
      <c r="W1117" s="77">
        <v>6869782673.4082298</v>
      </c>
      <c r="X1117" s="76">
        <v>1.20177974719E-2</v>
      </c>
      <c r="Y1117" s="71">
        <v>0</v>
      </c>
      <c r="Z1117" s="71">
        <v>1</v>
      </c>
      <c r="AA1117" s="71">
        <v>0</v>
      </c>
      <c r="AB1117" s="71">
        <v>0</v>
      </c>
      <c r="AC1117" s="73">
        <v>0.5</v>
      </c>
      <c r="AD1117" s="73">
        <v>0.5</v>
      </c>
      <c r="AE1117" s="1" t="s">
        <v>1579</v>
      </c>
      <c r="AF1117" s="1" t="s">
        <v>2066</v>
      </c>
      <c r="AG1117" s="1" t="s">
        <v>1451</v>
      </c>
    </row>
    <row r="1118" spans="1:33">
      <c r="A1118" s="70">
        <v>45169</v>
      </c>
      <c r="B1118" s="70">
        <v>45169</v>
      </c>
      <c r="C1118" s="71">
        <v>990100</v>
      </c>
      <c r="D1118" s="1" t="s">
        <v>7596</v>
      </c>
      <c r="E1118" s="71">
        <v>3061001</v>
      </c>
      <c r="F1118" s="1">
        <v>549498103</v>
      </c>
      <c r="G1118" s="1" t="s">
        <v>7597</v>
      </c>
      <c r="H1118" s="72" t="s">
        <v>7598</v>
      </c>
      <c r="I1118" s="1" t="s">
        <v>7599</v>
      </c>
      <c r="J1118" s="73">
        <v>0.45</v>
      </c>
      <c r="K1118" s="73">
        <v>0.45</v>
      </c>
      <c r="L1118" s="73">
        <v>0.45</v>
      </c>
      <c r="M1118" s="1">
        <v>1</v>
      </c>
      <c r="N1118" s="1" t="s">
        <v>1375</v>
      </c>
      <c r="O1118" s="1" t="s">
        <v>1455</v>
      </c>
      <c r="P1118" s="1">
        <v>25102010</v>
      </c>
      <c r="Q1118" s="73">
        <v>2004112714</v>
      </c>
      <c r="R1118" s="74">
        <v>6.28</v>
      </c>
      <c r="S1118" s="1" t="s">
        <v>1448</v>
      </c>
      <c r="T1118" s="75">
        <v>1</v>
      </c>
      <c r="U1118" s="76">
        <v>5663622529.7639999</v>
      </c>
      <c r="V1118" s="77">
        <v>5663622529.7639999</v>
      </c>
      <c r="W1118" s="77">
        <v>12585827843.92</v>
      </c>
      <c r="X1118" s="76">
        <v>9.9077760906999997E-3</v>
      </c>
      <c r="Y1118" s="71">
        <v>0</v>
      </c>
      <c r="Z1118" s="71">
        <v>1</v>
      </c>
      <c r="AA1118" s="71">
        <v>0</v>
      </c>
      <c r="AB1118" s="71">
        <v>0</v>
      </c>
      <c r="AC1118" s="73">
        <v>0.65</v>
      </c>
      <c r="AD1118" s="73">
        <v>0.35</v>
      </c>
      <c r="AE1118" s="1" t="s">
        <v>1475</v>
      </c>
      <c r="AF1118" s="1" t="s">
        <v>1450</v>
      </c>
      <c r="AG1118" s="1" t="s">
        <v>1585</v>
      </c>
    </row>
    <row r="1119" spans="1:33">
      <c r="A1119" s="70">
        <v>45169</v>
      </c>
      <c r="B1119" s="70">
        <v>45169</v>
      </c>
      <c r="C1119" s="71">
        <v>990100</v>
      </c>
      <c r="D1119" s="1" t="s">
        <v>7607</v>
      </c>
      <c r="E1119" s="71">
        <v>3062201</v>
      </c>
      <c r="G1119" s="1" t="s">
        <v>7608</v>
      </c>
      <c r="H1119" s="72">
        <v>6267058</v>
      </c>
      <c r="I1119" s="1" t="s">
        <v>7609</v>
      </c>
      <c r="J1119" s="73">
        <v>0.6</v>
      </c>
      <c r="K1119" s="73">
        <v>0.6</v>
      </c>
      <c r="L1119" s="73">
        <v>0.6</v>
      </c>
      <c r="M1119" s="1">
        <v>1</v>
      </c>
      <c r="N1119" s="1" t="s">
        <v>1115</v>
      </c>
      <c r="O1119" s="1" t="s">
        <v>1474</v>
      </c>
      <c r="P1119" s="1">
        <v>45102010</v>
      </c>
      <c r="Q1119" s="73">
        <v>190002120</v>
      </c>
      <c r="R1119" s="74">
        <v>6495</v>
      </c>
      <c r="S1119" s="1" t="s">
        <v>1479</v>
      </c>
      <c r="T1119" s="75">
        <v>145.58500000000001</v>
      </c>
      <c r="U1119" s="76">
        <v>5085951585.9463501</v>
      </c>
      <c r="V1119" s="77">
        <v>5085951585.9463501</v>
      </c>
      <c r="W1119" s="77">
        <v>8476585976.57726</v>
      </c>
      <c r="X1119" s="76">
        <v>8.8972153877000006E-3</v>
      </c>
      <c r="Y1119" s="71">
        <v>0</v>
      </c>
      <c r="Z1119" s="71">
        <v>1</v>
      </c>
      <c r="AA1119" s="71">
        <v>0</v>
      </c>
      <c r="AB1119" s="71">
        <v>0</v>
      </c>
      <c r="AC1119" s="73">
        <v>0.35</v>
      </c>
      <c r="AD1119" s="73">
        <v>0.65</v>
      </c>
      <c r="AE1119" s="1" t="s">
        <v>1480</v>
      </c>
      <c r="AF1119" s="1" t="s">
        <v>1450</v>
      </c>
      <c r="AG1119" s="1" t="s">
        <v>1451</v>
      </c>
    </row>
    <row r="1120" spans="1:33">
      <c r="A1120" s="70">
        <v>45169</v>
      </c>
      <c r="B1120" s="70">
        <v>45169</v>
      </c>
      <c r="C1120" s="71">
        <v>990100</v>
      </c>
      <c r="D1120" s="1" t="s">
        <v>7610</v>
      </c>
      <c r="E1120" s="71">
        <v>3071401</v>
      </c>
      <c r="G1120" s="1" t="s">
        <v>7611</v>
      </c>
      <c r="H1120" s="72">
        <v>6220501</v>
      </c>
      <c r="I1120" s="1" t="s">
        <v>7612</v>
      </c>
      <c r="J1120" s="73">
        <v>0.85</v>
      </c>
      <c r="K1120" s="73">
        <v>0.85</v>
      </c>
      <c r="L1120" s="73">
        <v>0.85</v>
      </c>
      <c r="M1120" s="1">
        <v>1</v>
      </c>
      <c r="N1120" s="1" t="s">
        <v>1115</v>
      </c>
      <c r="O1120" s="1" t="s">
        <v>1692</v>
      </c>
      <c r="P1120" s="1">
        <v>50201010</v>
      </c>
      <c r="Q1120" s="73">
        <v>506067200</v>
      </c>
      <c r="R1120" s="74">
        <v>928</v>
      </c>
      <c r="S1120" s="1" t="s">
        <v>1479</v>
      </c>
      <c r="T1120" s="75">
        <v>145.58500000000001</v>
      </c>
      <c r="U1120" s="76">
        <v>2741943245.2519102</v>
      </c>
      <c r="V1120" s="77">
        <v>2741943245.2519102</v>
      </c>
      <c r="W1120" s="77">
        <v>3225815582.6493101</v>
      </c>
      <c r="X1120" s="76">
        <v>4.7966755525999999E-3</v>
      </c>
      <c r="Y1120" s="71">
        <v>0</v>
      </c>
      <c r="Z1120" s="71">
        <v>1</v>
      </c>
      <c r="AA1120" s="71">
        <v>0</v>
      </c>
      <c r="AB1120" s="71">
        <v>0</v>
      </c>
      <c r="AC1120" s="73">
        <v>0</v>
      </c>
      <c r="AD1120" s="73">
        <v>1</v>
      </c>
      <c r="AE1120" s="1" t="s">
        <v>1480</v>
      </c>
      <c r="AF1120" s="1" t="s">
        <v>1450</v>
      </c>
      <c r="AG1120" s="1" t="s">
        <v>1451</v>
      </c>
    </row>
    <row r="1121" spans="1:33">
      <c r="A1121" s="70">
        <v>45169</v>
      </c>
      <c r="B1121" s="70">
        <v>45169</v>
      </c>
      <c r="C1121" s="71">
        <v>990100</v>
      </c>
      <c r="D1121" s="1" t="s">
        <v>7613</v>
      </c>
      <c r="E1121" s="71">
        <v>3097101</v>
      </c>
      <c r="F1121" s="1">
        <v>335934105</v>
      </c>
      <c r="G1121" s="1" t="s">
        <v>7614</v>
      </c>
      <c r="H1121" s="72">
        <v>2347608</v>
      </c>
      <c r="I1121" s="1" t="s">
        <v>7615</v>
      </c>
      <c r="J1121" s="73">
        <v>0.85</v>
      </c>
      <c r="K1121" s="73">
        <v>0.85</v>
      </c>
      <c r="L1121" s="73">
        <v>0.85</v>
      </c>
      <c r="M1121" s="1">
        <v>1</v>
      </c>
      <c r="N1121" s="1" t="s">
        <v>963</v>
      </c>
      <c r="O1121" s="1" t="s">
        <v>1462</v>
      </c>
      <c r="P1121" s="1">
        <v>15104025</v>
      </c>
      <c r="Q1121" s="73">
        <v>692505043</v>
      </c>
      <c r="R1121" s="74">
        <v>36.299999999999997</v>
      </c>
      <c r="S1121" s="1" t="s">
        <v>1493</v>
      </c>
      <c r="T1121" s="75">
        <v>1.3529500000000001</v>
      </c>
      <c r="U1121" s="76">
        <v>15793076685.587099</v>
      </c>
      <c r="V1121" s="77">
        <v>15793076685.587099</v>
      </c>
      <c r="W1121" s="77">
        <v>18580090218.3377</v>
      </c>
      <c r="X1121" s="76">
        <v>2.7627947795299999E-2</v>
      </c>
      <c r="Y1121" s="71">
        <v>0</v>
      </c>
      <c r="Z1121" s="71">
        <v>1</v>
      </c>
      <c r="AA1121" s="71">
        <v>0</v>
      </c>
      <c r="AB1121" s="71">
        <v>0</v>
      </c>
      <c r="AC1121" s="73">
        <v>0</v>
      </c>
      <c r="AD1121" s="73">
        <v>1</v>
      </c>
      <c r="AE1121" s="1" t="s">
        <v>1494</v>
      </c>
      <c r="AF1121" s="1" t="s">
        <v>1450</v>
      </c>
      <c r="AG1121" s="1" t="s">
        <v>1451</v>
      </c>
    </row>
    <row r="1122" spans="1:33">
      <c r="A1122" s="70">
        <v>45169</v>
      </c>
      <c r="B1122" s="70">
        <v>45169</v>
      </c>
      <c r="C1122" s="71">
        <v>990100</v>
      </c>
      <c r="D1122" s="1" t="s">
        <v>7616</v>
      </c>
      <c r="E1122" s="71">
        <v>3097201</v>
      </c>
      <c r="F1122" s="1">
        <v>952845105</v>
      </c>
      <c r="G1122" s="1" t="s">
        <v>7617</v>
      </c>
      <c r="H1122" s="72">
        <v>2951098</v>
      </c>
      <c r="I1122" s="1" t="s">
        <v>7618</v>
      </c>
      <c r="J1122" s="73">
        <v>0.7</v>
      </c>
      <c r="K1122" s="73">
        <v>0.7</v>
      </c>
      <c r="L1122" s="73">
        <v>0.7</v>
      </c>
      <c r="M1122" s="1">
        <v>1</v>
      </c>
      <c r="N1122" s="1" t="s">
        <v>963</v>
      </c>
      <c r="O1122" s="1" t="s">
        <v>1462</v>
      </c>
      <c r="P1122" s="1">
        <v>15105010</v>
      </c>
      <c r="Q1122" s="73">
        <v>81273936</v>
      </c>
      <c r="R1122" s="74">
        <v>102.14</v>
      </c>
      <c r="S1122" s="1" t="s">
        <v>1493</v>
      </c>
      <c r="T1122" s="75">
        <v>1.3529500000000001</v>
      </c>
      <c r="U1122" s="76">
        <v>4295002680.1640902</v>
      </c>
      <c r="V1122" s="77">
        <v>4295002680.1640902</v>
      </c>
      <c r="W1122" s="77">
        <v>6307956676.8616695</v>
      </c>
      <c r="X1122" s="76">
        <v>7.5135524376000002E-3</v>
      </c>
      <c r="Y1122" s="71">
        <v>0</v>
      </c>
      <c r="Z1122" s="71">
        <v>1</v>
      </c>
      <c r="AA1122" s="71">
        <v>0</v>
      </c>
      <c r="AB1122" s="71">
        <v>0</v>
      </c>
      <c r="AC1122" s="73">
        <v>0</v>
      </c>
      <c r="AD1122" s="73">
        <v>1</v>
      </c>
      <c r="AE1122" s="1" t="s">
        <v>1494</v>
      </c>
      <c r="AF1122" s="1" t="s">
        <v>1450</v>
      </c>
      <c r="AG1122" s="1" t="s">
        <v>1451</v>
      </c>
    </row>
    <row r="1123" spans="1:33">
      <c r="A1123" s="70">
        <v>45169</v>
      </c>
      <c r="B1123" s="70">
        <v>45169</v>
      </c>
      <c r="C1123" s="71">
        <v>990100</v>
      </c>
      <c r="D1123" s="1" t="s">
        <v>7619</v>
      </c>
      <c r="E1123" s="71">
        <v>3101801</v>
      </c>
      <c r="G1123" s="1" t="s">
        <v>7620</v>
      </c>
      <c r="H1123" s="72">
        <v>6805317</v>
      </c>
      <c r="I1123" s="1" t="s">
        <v>7621</v>
      </c>
      <c r="J1123" s="73">
        <v>0.5</v>
      </c>
      <c r="K1123" s="73">
        <v>0.5</v>
      </c>
      <c r="L1123" s="73">
        <v>0.5</v>
      </c>
      <c r="M1123" s="1">
        <v>1</v>
      </c>
      <c r="N1123" s="1" t="s">
        <v>1115</v>
      </c>
      <c r="O1123" s="1" t="s">
        <v>1564</v>
      </c>
      <c r="P1123" s="1">
        <v>60201020</v>
      </c>
      <c r="Q1123" s="73">
        <v>767907735</v>
      </c>
      <c r="R1123" s="74">
        <v>1308</v>
      </c>
      <c r="S1123" s="1" t="s">
        <v>1479</v>
      </c>
      <c r="T1123" s="75">
        <v>145.58500000000001</v>
      </c>
      <c r="U1123" s="76">
        <v>3449611283.37397</v>
      </c>
      <c r="V1123" s="77">
        <v>3449611283.37397</v>
      </c>
      <c r="W1123" s="77">
        <v>6899222566.7479496</v>
      </c>
      <c r="X1123" s="76">
        <v>6.0346493813999997E-3</v>
      </c>
      <c r="Y1123" s="71">
        <v>0</v>
      </c>
      <c r="Z1123" s="71">
        <v>1</v>
      </c>
      <c r="AA1123" s="71">
        <v>0</v>
      </c>
      <c r="AB1123" s="71">
        <v>0</v>
      </c>
      <c r="AC1123" s="73">
        <v>1</v>
      </c>
      <c r="AD1123" s="73">
        <v>0</v>
      </c>
      <c r="AE1123" s="1" t="s">
        <v>1480</v>
      </c>
      <c r="AF1123" s="1" t="s">
        <v>1450</v>
      </c>
      <c r="AG1123" s="1" t="s">
        <v>1451</v>
      </c>
    </row>
    <row r="1124" spans="1:33">
      <c r="A1124" s="70">
        <v>45169</v>
      </c>
      <c r="B1124" s="70">
        <v>45169</v>
      </c>
      <c r="C1124" s="71">
        <v>990100</v>
      </c>
      <c r="D1124" s="1" t="s">
        <v>7622</v>
      </c>
      <c r="E1124" s="71">
        <v>3108201</v>
      </c>
      <c r="G1124" s="1" t="s">
        <v>7623</v>
      </c>
      <c r="H1124" s="72">
        <v>6743882</v>
      </c>
      <c r="I1124" s="1" t="s">
        <v>7624</v>
      </c>
      <c r="J1124" s="73">
        <v>0.95</v>
      </c>
      <c r="K1124" s="73">
        <v>0.95</v>
      </c>
      <c r="L1124" s="73">
        <v>0.95</v>
      </c>
      <c r="M1124" s="1">
        <v>1</v>
      </c>
      <c r="N1124" s="1" t="s">
        <v>1115</v>
      </c>
      <c r="O1124" s="1" t="s">
        <v>1484</v>
      </c>
      <c r="P1124" s="1">
        <v>40203040</v>
      </c>
      <c r="Q1124" s="73">
        <v>528578441</v>
      </c>
      <c r="R1124" s="74">
        <v>2543</v>
      </c>
      <c r="S1124" s="1" t="s">
        <v>1479</v>
      </c>
      <c r="T1124" s="75">
        <v>145.58500000000001</v>
      </c>
      <c r="U1124" s="76">
        <v>8771276070.2672005</v>
      </c>
      <c r="V1124" s="77">
        <v>8771276070.2672005</v>
      </c>
      <c r="W1124" s="77">
        <v>9232922179.2286301</v>
      </c>
      <c r="X1124" s="76">
        <v>1.53442145689E-2</v>
      </c>
      <c r="Y1124" s="71">
        <v>0</v>
      </c>
      <c r="Z1124" s="71">
        <v>1</v>
      </c>
      <c r="AA1124" s="71">
        <v>0</v>
      </c>
      <c r="AB1124" s="71">
        <v>0</v>
      </c>
      <c r="AC1124" s="73">
        <v>0</v>
      </c>
      <c r="AD1124" s="73">
        <v>1</v>
      </c>
      <c r="AE1124" s="1" t="s">
        <v>1480</v>
      </c>
      <c r="AF1124" s="1" t="s">
        <v>1450</v>
      </c>
      <c r="AG1124" s="1" t="s">
        <v>1451</v>
      </c>
    </row>
    <row r="1125" spans="1:33">
      <c r="A1125" s="70">
        <v>45169</v>
      </c>
      <c r="B1125" s="70">
        <v>45169</v>
      </c>
      <c r="C1125" s="71">
        <v>990100</v>
      </c>
      <c r="D1125" s="1" t="s">
        <v>7625</v>
      </c>
      <c r="E1125" s="71">
        <v>3108601</v>
      </c>
      <c r="G1125" s="1" t="s">
        <v>7626</v>
      </c>
      <c r="H1125" s="72" t="s">
        <v>7627</v>
      </c>
      <c r="I1125" s="1" t="s">
        <v>7628</v>
      </c>
      <c r="J1125" s="73">
        <v>0.8</v>
      </c>
      <c r="K1125" s="73">
        <v>0.8</v>
      </c>
      <c r="L1125" s="73">
        <v>0.8</v>
      </c>
      <c r="M1125" s="1">
        <v>1</v>
      </c>
      <c r="N1125" s="1" t="s">
        <v>1115</v>
      </c>
      <c r="O1125" s="1" t="s">
        <v>1447</v>
      </c>
      <c r="P1125" s="1">
        <v>35101020</v>
      </c>
      <c r="Q1125" s="73">
        <v>271633600</v>
      </c>
      <c r="R1125" s="74">
        <v>2967</v>
      </c>
      <c r="S1125" s="1" t="s">
        <v>1479</v>
      </c>
      <c r="T1125" s="75">
        <v>145.58500000000001</v>
      </c>
      <c r="U1125" s="76">
        <v>4428680928.3923502</v>
      </c>
      <c r="V1125" s="77">
        <v>4428680928.3923502</v>
      </c>
      <c r="W1125" s="77">
        <v>5535851160.4904404</v>
      </c>
      <c r="X1125" s="76">
        <v>7.7474052667000004E-3</v>
      </c>
      <c r="Y1125" s="71">
        <v>0</v>
      </c>
      <c r="Z1125" s="71">
        <v>1</v>
      </c>
      <c r="AA1125" s="71">
        <v>0</v>
      </c>
      <c r="AB1125" s="71">
        <v>0</v>
      </c>
      <c r="AC1125" s="73">
        <v>0</v>
      </c>
      <c r="AD1125" s="73">
        <v>1</v>
      </c>
      <c r="AE1125" s="1" t="s">
        <v>1480</v>
      </c>
      <c r="AF1125" s="1" t="s">
        <v>1450</v>
      </c>
      <c r="AG1125" s="1" t="s">
        <v>1451</v>
      </c>
    </row>
    <row r="1126" spans="1:33">
      <c r="A1126" s="70">
        <v>45169</v>
      </c>
      <c r="B1126" s="70">
        <v>45169</v>
      </c>
      <c r="C1126" s="71">
        <v>990100</v>
      </c>
      <c r="D1126" s="1" t="s">
        <v>7629</v>
      </c>
      <c r="E1126" s="71">
        <v>3109201</v>
      </c>
      <c r="G1126" s="1" t="s">
        <v>7630</v>
      </c>
      <c r="H1126" s="72" t="s">
        <v>7631</v>
      </c>
      <c r="I1126" s="1" t="s">
        <v>7632</v>
      </c>
      <c r="J1126" s="73">
        <v>0.65</v>
      </c>
      <c r="K1126" s="73">
        <v>0.65</v>
      </c>
      <c r="L1126" s="73">
        <v>0.65</v>
      </c>
      <c r="M1126" s="1">
        <v>1</v>
      </c>
      <c r="N1126" s="1" t="s">
        <v>1115</v>
      </c>
      <c r="O1126" s="1" t="s">
        <v>1447</v>
      </c>
      <c r="P1126" s="1">
        <v>35103010</v>
      </c>
      <c r="Q1126" s="73">
        <v>678951500</v>
      </c>
      <c r="R1126" s="74">
        <v>2903.5</v>
      </c>
      <c r="S1126" s="1" t="s">
        <v>1479</v>
      </c>
      <c r="T1126" s="75">
        <v>145.58500000000001</v>
      </c>
      <c r="U1126" s="76">
        <v>8801512464.6254807</v>
      </c>
      <c r="V1126" s="77">
        <v>8801512464.6254807</v>
      </c>
      <c r="W1126" s="77">
        <v>13540788407.1161</v>
      </c>
      <c r="X1126" s="76">
        <v>1.5397109235500001E-2</v>
      </c>
      <c r="Y1126" s="71">
        <v>1</v>
      </c>
      <c r="Z1126" s="71">
        <v>0</v>
      </c>
      <c r="AA1126" s="71">
        <v>0</v>
      </c>
      <c r="AB1126" s="71">
        <v>0</v>
      </c>
      <c r="AC1126" s="73">
        <v>0</v>
      </c>
      <c r="AD1126" s="73">
        <v>1</v>
      </c>
      <c r="AE1126" s="1" t="s">
        <v>1480</v>
      </c>
      <c r="AF1126" s="1" t="s">
        <v>1450</v>
      </c>
      <c r="AG1126" s="1" t="s">
        <v>1451</v>
      </c>
    </row>
    <row r="1127" spans="1:33">
      <c r="A1127" s="70">
        <v>45169</v>
      </c>
      <c r="B1127" s="70">
        <v>45169</v>
      </c>
      <c r="C1127" s="71">
        <v>990100</v>
      </c>
      <c r="D1127" s="1" t="s">
        <v>7633</v>
      </c>
      <c r="E1127" s="71">
        <v>3110101</v>
      </c>
      <c r="G1127" s="1" t="s">
        <v>7634</v>
      </c>
      <c r="H1127" s="72" t="s">
        <v>7635</v>
      </c>
      <c r="I1127" s="1" t="s">
        <v>7636</v>
      </c>
      <c r="J1127" s="73">
        <v>0.55000000000000004</v>
      </c>
      <c r="K1127" s="73">
        <v>0.55000000000000004</v>
      </c>
      <c r="L1127" s="73">
        <v>0.55000000000000004</v>
      </c>
      <c r="M1127" s="1">
        <v>1</v>
      </c>
      <c r="N1127" s="1" t="s">
        <v>1040</v>
      </c>
      <c r="O1127" s="1" t="s">
        <v>1541</v>
      </c>
      <c r="P1127" s="1">
        <v>10102030</v>
      </c>
      <c r="Q1127" s="73">
        <v>769211058</v>
      </c>
      <c r="R1127" s="74">
        <v>33.78</v>
      </c>
      <c r="S1127" s="1" t="s">
        <v>1456</v>
      </c>
      <c r="T1127" s="75">
        <v>0.92136177270005104</v>
      </c>
      <c r="U1127" s="76">
        <v>15510923797.827801</v>
      </c>
      <c r="V1127" s="77">
        <v>15510923797.827801</v>
      </c>
      <c r="W1127" s="77">
        <v>28201679632.414101</v>
      </c>
      <c r="X1127" s="76">
        <v>2.71343577616E-2</v>
      </c>
      <c r="Y1127" s="71">
        <v>1</v>
      </c>
      <c r="Z1127" s="71">
        <v>0</v>
      </c>
      <c r="AA1127" s="71">
        <v>0</v>
      </c>
      <c r="AB1127" s="71">
        <v>0</v>
      </c>
      <c r="AC1127" s="73">
        <v>0</v>
      </c>
      <c r="AD1127" s="73">
        <v>1</v>
      </c>
      <c r="AE1127" s="1" t="s">
        <v>2280</v>
      </c>
      <c r="AF1127" s="1" t="s">
        <v>1450</v>
      </c>
      <c r="AG1127" s="1" t="s">
        <v>1451</v>
      </c>
    </row>
    <row r="1128" spans="1:33">
      <c r="A1128" s="70">
        <v>45169</v>
      </c>
      <c r="B1128" s="70">
        <v>45169</v>
      </c>
      <c r="C1128" s="71">
        <v>990100</v>
      </c>
      <c r="D1128" s="1" t="s">
        <v>7637</v>
      </c>
      <c r="E1128" s="71">
        <v>3126501</v>
      </c>
      <c r="G1128" s="1" t="s">
        <v>7638</v>
      </c>
      <c r="H1128" s="72">
        <v>6506267</v>
      </c>
      <c r="I1128" s="1" t="s">
        <v>7639</v>
      </c>
      <c r="J1128" s="73">
        <v>0.8</v>
      </c>
      <c r="K1128" s="73">
        <v>0.8</v>
      </c>
      <c r="L1128" s="73">
        <v>0.8</v>
      </c>
      <c r="M1128" s="1">
        <v>1</v>
      </c>
      <c r="N1128" s="1" t="s">
        <v>1115</v>
      </c>
      <c r="O1128" s="1" t="s">
        <v>1474</v>
      </c>
      <c r="P1128" s="1">
        <v>45301010</v>
      </c>
      <c r="Q1128" s="73">
        <v>94286400</v>
      </c>
      <c r="R1128" s="74">
        <v>22675</v>
      </c>
      <c r="S1128" s="1" t="s">
        <v>1479</v>
      </c>
      <c r="T1128" s="75">
        <v>145.58500000000001</v>
      </c>
      <c r="U1128" s="76">
        <v>11748156032.5583</v>
      </c>
      <c r="V1128" s="77">
        <v>11748156032.5583</v>
      </c>
      <c r="W1128" s="77">
        <v>14685195040.697901</v>
      </c>
      <c r="X1128" s="76">
        <v>2.0551881562999998E-2</v>
      </c>
      <c r="Y1128" s="71">
        <v>0</v>
      </c>
      <c r="Z1128" s="71">
        <v>1</v>
      </c>
      <c r="AA1128" s="71">
        <v>0</v>
      </c>
      <c r="AB1128" s="71">
        <v>0</v>
      </c>
      <c r="AC1128" s="73">
        <v>0</v>
      </c>
      <c r="AD1128" s="73">
        <v>1</v>
      </c>
      <c r="AE1128" s="1" t="s">
        <v>1480</v>
      </c>
      <c r="AF1128" s="1" t="s">
        <v>1450</v>
      </c>
      <c r="AG1128" s="1" t="s">
        <v>1451</v>
      </c>
    </row>
    <row r="1129" spans="1:33">
      <c r="A1129" s="70">
        <v>45169</v>
      </c>
      <c r="B1129" s="70">
        <v>45169</v>
      </c>
      <c r="C1129" s="71">
        <v>990100</v>
      </c>
      <c r="D1129" s="1" t="s">
        <v>7640</v>
      </c>
      <c r="E1129" s="71">
        <v>3163201</v>
      </c>
      <c r="F1129" s="1">
        <v>631103108</v>
      </c>
      <c r="G1129" s="1" t="s">
        <v>7641</v>
      </c>
      <c r="H1129" s="72">
        <v>2965107</v>
      </c>
      <c r="I1129" s="1" t="s">
        <v>7642</v>
      </c>
      <c r="J1129" s="73">
        <v>0.7</v>
      </c>
      <c r="K1129" s="73">
        <v>0.7</v>
      </c>
      <c r="L1129" s="73">
        <v>0.7</v>
      </c>
      <c r="M1129" s="1">
        <v>1</v>
      </c>
      <c r="N1129" s="1" t="s">
        <v>1375</v>
      </c>
      <c r="O1129" s="1" t="s">
        <v>1484</v>
      </c>
      <c r="P1129" s="1">
        <v>40203040</v>
      </c>
      <c r="Q1129" s="73">
        <v>489002956</v>
      </c>
      <c r="R1129" s="74">
        <v>52.48</v>
      </c>
      <c r="S1129" s="1" t="s">
        <v>1448</v>
      </c>
      <c r="T1129" s="75">
        <v>1</v>
      </c>
      <c r="U1129" s="76">
        <v>17964012591.616001</v>
      </c>
      <c r="V1129" s="77">
        <v>17964012591.616001</v>
      </c>
      <c r="W1129" s="77">
        <v>25662875130.880001</v>
      </c>
      <c r="X1129" s="76">
        <v>3.1425719760300001E-2</v>
      </c>
      <c r="Y1129" s="71">
        <v>0</v>
      </c>
      <c r="Z1129" s="71">
        <v>1</v>
      </c>
      <c r="AA1129" s="71">
        <v>0</v>
      </c>
      <c r="AB1129" s="71">
        <v>0</v>
      </c>
      <c r="AC1129" s="73">
        <v>0.35</v>
      </c>
      <c r="AD1129" s="73">
        <v>0.65</v>
      </c>
      <c r="AE1129" s="1" t="s">
        <v>1475</v>
      </c>
      <c r="AF1129" s="1" t="s">
        <v>1450</v>
      </c>
      <c r="AG1129" s="1" t="s">
        <v>1451</v>
      </c>
    </row>
    <row r="1130" spans="1:33">
      <c r="A1130" s="70">
        <v>45169</v>
      </c>
      <c r="B1130" s="70">
        <v>45169</v>
      </c>
      <c r="C1130" s="71">
        <v>990100</v>
      </c>
      <c r="D1130" s="1" t="s">
        <v>7659</v>
      </c>
      <c r="E1130" s="71">
        <v>3241901</v>
      </c>
      <c r="G1130" s="1" t="s">
        <v>7660</v>
      </c>
      <c r="H1130" s="72" t="s">
        <v>7661</v>
      </c>
      <c r="I1130" s="1" t="s">
        <v>7662</v>
      </c>
      <c r="J1130" s="73">
        <v>1</v>
      </c>
      <c r="K1130" s="73">
        <v>1</v>
      </c>
      <c r="L1130" s="73">
        <v>1</v>
      </c>
      <c r="M1130" s="1">
        <v>1</v>
      </c>
      <c r="N1130" s="1" t="s">
        <v>1058</v>
      </c>
      <c r="O1130" s="1" t="s">
        <v>1467</v>
      </c>
      <c r="P1130" s="1">
        <v>20101010</v>
      </c>
      <c r="Q1130" s="73">
        <v>53563632</v>
      </c>
      <c r="R1130" s="74">
        <v>215.8</v>
      </c>
      <c r="S1130" s="1" t="s">
        <v>1456</v>
      </c>
      <c r="T1130" s="75">
        <v>0.92136177270005104</v>
      </c>
      <c r="U1130" s="76">
        <v>12545595148.500999</v>
      </c>
      <c r="V1130" s="77">
        <v>12545595148.500999</v>
      </c>
      <c r="W1130" s="77">
        <v>12545595148.500999</v>
      </c>
      <c r="X1130" s="76">
        <v>2.19468982975E-2</v>
      </c>
      <c r="Y1130" s="71">
        <v>0</v>
      </c>
      <c r="Z1130" s="71">
        <v>1</v>
      </c>
      <c r="AA1130" s="71">
        <v>0</v>
      </c>
      <c r="AB1130" s="71">
        <v>0</v>
      </c>
      <c r="AC1130" s="73">
        <v>0.5</v>
      </c>
      <c r="AD1130" s="73">
        <v>0.5</v>
      </c>
      <c r="AE1130" s="1" t="s">
        <v>1523</v>
      </c>
      <c r="AF1130" s="1" t="s">
        <v>1524</v>
      </c>
      <c r="AG1130" s="1" t="s">
        <v>1451</v>
      </c>
    </row>
    <row r="1131" spans="1:33">
      <c r="A1131" s="70">
        <v>45169</v>
      </c>
      <c r="B1131" s="70">
        <v>45169</v>
      </c>
      <c r="C1131" s="71">
        <v>990100</v>
      </c>
      <c r="D1131" s="1" t="s">
        <v>7675</v>
      </c>
      <c r="E1131" s="71">
        <v>3243804</v>
      </c>
      <c r="F1131" s="1">
        <v>934423104</v>
      </c>
      <c r="G1131" s="1" t="s">
        <v>7676</v>
      </c>
      <c r="H1131" s="72" t="s">
        <v>7677</v>
      </c>
      <c r="I1131" s="1" t="s">
        <v>7678</v>
      </c>
      <c r="J1131" s="73">
        <v>0.95</v>
      </c>
      <c r="K1131" s="73">
        <v>0.95</v>
      </c>
      <c r="L1131" s="73">
        <v>0.95</v>
      </c>
      <c r="M1131" s="1">
        <v>1</v>
      </c>
      <c r="N1131" s="1" t="s">
        <v>1375</v>
      </c>
      <c r="O1131" s="1" t="s">
        <v>1692</v>
      </c>
      <c r="P1131" s="1">
        <v>50202010</v>
      </c>
      <c r="Q1131" s="73">
        <v>2435599994</v>
      </c>
      <c r="R1131" s="74">
        <v>13.14</v>
      </c>
      <c r="S1131" s="1" t="s">
        <v>1448</v>
      </c>
      <c r="T1131" s="75">
        <v>1</v>
      </c>
      <c r="U1131" s="76">
        <v>30403594725.102001</v>
      </c>
      <c r="V1131" s="77">
        <v>30403594725.102001</v>
      </c>
      <c r="W1131" s="77">
        <v>32003783921.16</v>
      </c>
      <c r="X1131" s="76">
        <v>5.3187161980899997E-2</v>
      </c>
      <c r="Y1131" s="71">
        <v>1</v>
      </c>
      <c r="Z1131" s="71">
        <v>0</v>
      </c>
      <c r="AA1131" s="71">
        <v>0</v>
      </c>
      <c r="AB1131" s="71">
        <v>0</v>
      </c>
      <c r="AC1131" s="73">
        <v>0</v>
      </c>
      <c r="AD1131" s="73">
        <v>1</v>
      </c>
      <c r="AE1131" s="1" t="s">
        <v>1475</v>
      </c>
      <c r="AF1131" s="1" t="s">
        <v>1450</v>
      </c>
      <c r="AG1131" s="1" t="s">
        <v>1451</v>
      </c>
    </row>
    <row r="1132" spans="1:33">
      <c r="A1132" s="70">
        <v>45169</v>
      </c>
      <c r="B1132" s="70">
        <v>45169</v>
      </c>
      <c r="C1132" s="71">
        <v>990100</v>
      </c>
      <c r="D1132" s="1" t="s">
        <v>7679</v>
      </c>
      <c r="E1132" s="71">
        <v>3243901</v>
      </c>
      <c r="G1132" s="1" t="s">
        <v>7680</v>
      </c>
      <c r="H1132" s="72" t="s">
        <v>7681</v>
      </c>
      <c r="I1132" s="1" t="s">
        <v>7682</v>
      </c>
      <c r="J1132" s="73">
        <v>0.4</v>
      </c>
      <c r="K1132" s="73">
        <v>0.4</v>
      </c>
      <c r="L1132" s="73">
        <v>0.4</v>
      </c>
      <c r="M1132" s="1">
        <v>1</v>
      </c>
      <c r="N1132" s="1" t="s">
        <v>925</v>
      </c>
      <c r="O1132" s="1" t="s">
        <v>1548</v>
      </c>
      <c r="P1132" s="1">
        <v>55101010</v>
      </c>
      <c r="Q1132" s="73">
        <v>73515839</v>
      </c>
      <c r="R1132" s="74">
        <v>106.5</v>
      </c>
      <c r="S1132" s="1" t="s">
        <v>1456</v>
      </c>
      <c r="T1132" s="75">
        <v>0.92136177270005104</v>
      </c>
      <c r="U1132" s="76">
        <v>3399071715.5784898</v>
      </c>
      <c r="V1132" s="77">
        <v>3399071715.5784898</v>
      </c>
      <c r="W1132" s="77">
        <v>8497679288.9462299</v>
      </c>
      <c r="X1132" s="76">
        <v>5.9462369353000004E-3</v>
      </c>
      <c r="Y1132" s="71">
        <v>0</v>
      </c>
      <c r="Z1132" s="71">
        <v>1</v>
      </c>
      <c r="AA1132" s="71">
        <v>0</v>
      </c>
      <c r="AB1132" s="71">
        <v>0</v>
      </c>
      <c r="AC1132" s="73">
        <v>0</v>
      </c>
      <c r="AD1132" s="73">
        <v>1</v>
      </c>
      <c r="AE1132" s="1" t="s">
        <v>1463</v>
      </c>
      <c r="AF1132" s="1" t="s">
        <v>1450</v>
      </c>
      <c r="AG1132" s="1" t="s">
        <v>1451</v>
      </c>
    </row>
    <row r="1133" spans="1:33">
      <c r="A1133" s="70">
        <v>45169</v>
      </c>
      <c r="B1133" s="70">
        <v>45169</v>
      </c>
      <c r="C1133" s="71">
        <v>990100</v>
      </c>
      <c r="D1133" s="1" t="s">
        <v>7683</v>
      </c>
      <c r="E1133" s="71">
        <v>3244001</v>
      </c>
      <c r="G1133" s="1" t="s">
        <v>7684</v>
      </c>
      <c r="H1133" s="72" t="s">
        <v>7685</v>
      </c>
      <c r="I1133" s="1" t="s">
        <v>7686</v>
      </c>
      <c r="J1133" s="73">
        <v>0.75</v>
      </c>
      <c r="K1133" s="73">
        <v>0.75</v>
      </c>
      <c r="L1133" s="73">
        <v>0.75</v>
      </c>
      <c r="M1133" s="1">
        <v>1</v>
      </c>
      <c r="N1133" s="1" t="s">
        <v>1042</v>
      </c>
      <c r="O1133" s="1" t="s">
        <v>1548</v>
      </c>
      <c r="P1133" s="1">
        <v>55103010</v>
      </c>
      <c r="Q1133" s="73">
        <v>2435285011</v>
      </c>
      <c r="R1133" s="74">
        <v>14.89</v>
      </c>
      <c r="S1133" s="1" t="s">
        <v>1456</v>
      </c>
      <c r="T1133" s="75">
        <v>0.92136177270005104</v>
      </c>
      <c r="U1133" s="76">
        <v>29517227831.847698</v>
      </c>
      <c r="V1133" s="77">
        <v>29517227831.847698</v>
      </c>
      <c r="W1133" s="77">
        <v>39356303775.796997</v>
      </c>
      <c r="X1133" s="76">
        <v>5.1636577586099998E-2</v>
      </c>
      <c r="Y1133" s="71">
        <v>1</v>
      </c>
      <c r="Z1133" s="71">
        <v>0</v>
      </c>
      <c r="AA1133" s="71">
        <v>0</v>
      </c>
      <c r="AB1133" s="71">
        <v>0</v>
      </c>
      <c r="AC1133" s="73">
        <v>1</v>
      </c>
      <c r="AD1133" s="73">
        <v>0</v>
      </c>
      <c r="AE1133" s="1" t="s">
        <v>1457</v>
      </c>
      <c r="AF1133" s="1" t="s">
        <v>1450</v>
      </c>
      <c r="AG1133" s="1" t="s">
        <v>1451</v>
      </c>
    </row>
    <row r="1134" spans="1:33">
      <c r="A1134" s="70">
        <v>45169</v>
      </c>
      <c r="B1134" s="70">
        <v>45169</v>
      </c>
      <c r="C1134" s="71">
        <v>990100</v>
      </c>
      <c r="D1134" s="1" t="s">
        <v>7691</v>
      </c>
      <c r="E1134" s="71">
        <v>3247101</v>
      </c>
      <c r="F1134" s="1">
        <v>252131107</v>
      </c>
      <c r="G1134" s="1" t="s">
        <v>7692</v>
      </c>
      <c r="H1134" s="72" t="s">
        <v>7693</v>
      </c>
      <c r="I1134" s="1" t="s">
        <v>7694</v>
      </c>
      <c r="J1134" s="73">
        <v>1</v>
      </c>
      <c r="K1134" s="73">
        <v>1</v>
      </c>
      <c r="L1134" s="73">
        <v>1</v>
      </c>
      <c r="M1134" s="1">
        <v>1</v>
      </c>
      <c r="N1134" s="1" t="s">
        <v>1375</v>
      </c>
      <c r="O1134" s="1" t="s">
        <v>1447</v>
      </c>
      <c r="P1134" s="1">
        <v>35101010</v>
      </c>
      <c r="Q1134" s="73">
        <v>387635623</v>
      </c>
      <c r="R1134" s="74">
        <v>100.98</v>
      </c>
      <c r="S1134" s="1" t="s">
        <v>1448</v>
      </c>
      <c r="T1134" s="75">
        <v>1</v>
      </c>
      <c r="U1134" s="76">
        <v>39143445210.540001</v>
      </c>
      <c r="V1134" s="77">
        <v>39143445210.540001</v>
      </c>
      <c r="W1134" s="77">
        <v>39143445210.540001</v>
      </c>
      <c r="X1134" s="76">
        <v>6.8476401548200005E-2</v>
      </c>
      <c r="Y1134" s="71">
        <v>1</v>
      </c>
      <c r="Z1134" s="71">
        <v>0</v>
      </c>
      <c r="AA1134" s="71">
        <v>0</v>
      </c>
      <c r="AB1134" s="71">
        <v>0</v>
      </c>
      <c r="AC1134" s="73">
        <v>0</v>
      </c>
      <c r="AD1134" s="73">
        <v>1</v>
      </c>
      <c r="AE1134" s="1" t="s">
        <v>1475</v>
      </c>
      <c r="AF1134" s="1" t="s">
        <v>1450</v>
      </c>
      <c r="AG1134" s="1" t="s">
        <v>1451</v>
      </c>
    </row>
    <row r="1135" spans="1:33">
      <c r="A1135" s="70">
        <v>45169</v>
      </c>
      <c r="B1135" s="70">
        <v>45169</v>
      </c>
      <c r="C1135" s="71">
        <v>990100</v>
      </c>
      <c r="D1135" s="1" t="s">
        <v>7695</v>
      </c>
      <c r="E1135" s="71">
        <v>3249201</v>
      </c>
      <c r="G1135" s="1" t="s">
        <v>7696</v>
      </c>
      <c r="H1135" s="72" t="s">
        <v>7697</v>
      </c>
      <c r="I1135" s="1" t="s">
        <v>7698</v>
      </c>
      <c r="J1135" s="73">
        <v>0.85</v>
      </c>
      <c r="K1135" s="73">
        <v>0.85</v>
      </c>
      <c r="L1135" s="73">
        <v>0.85</v>
      </c>
      <c r="M1135" s="1">
        <v>1</v>
      </c>
      <c r="N1135" s="1" t="s">
        <v>1115</v>
      </c>
      <c r="O1135" s="1" t="s">
        <v>1499</v>
      </c>
      <c r="P1135" s="1">
        <v>30101030</v>
      </c>
      <c r="Q1135" s="73">
        <v>886441983</v>
      </c>
      <c r="R1135" s="74">
        <v>5981</v>
      </c>
      <c r="S1135" s="1" t="s">
        <v>1479</v>
      </c>
      <c r="T1135" s="75">
        <v>145.58500000000001</v>
      </c>
      <c r="U1135" s="76">
        <v>30954686782.804199</v>
      </c>
      <c r="V1135" s="77">
        <v>30954686782.804199</v>
      </c>
      <c r="W1135" s="77">
        <v>36417278568.004997</v>
      </c>
      <c r="X1135" s="76">
        <v>5.4151226355700001E-2</v>
      </c>
      <c r="Y1135" s="71">
        <v>1</v>
      </c>
      <c r="Z1135" s="71">
        <v>0</v>
      </c>
      <c r="AA1135" s="71">
        <v>0</v>
      </c>
      <c r="AB1135" s="71">
        <v>0</v>
      </c>
      <c r="AC1135" s="73">
        <v>0</v>
      </c>
      <c r="AD1135" s="73">
        <v>1</v>
      </c>
      <c r="AE1135" s="1" t="s">
        <v>1480</v>
      </c>
      <c r="AF1135" s="1" t="s">
        <v>1450</v>
      </c>
      <c r="AG1135" s="1" t="s">
        <v>1451</v>
      </c>
    </row>
    <row r="1136" spans="1:33">
      <c r="A1136" s="70">
        <v>45169</v>
      </c>
      <c r="B1136" s="70">
        <v>45169</v>
      </c>
      <c r="C1136" s="71">
        <v>990100</v>
      </c>
      <c r="D1136" s="1" t="s">
        <v>7699</v>
      </c>
      <c r="E1136" s="71">
        <v>3261901</v>
      </c>
      <c r="F1136" s="1" t="s">
        <v>7700</v>
      </c>
      <c r="G1136" s="1" t="s">
        <v>7701</v>
      </c>
      <c r="H1136" s="72" t="s">
        <v>7702</v>
      </c>
      <c r="I1136" s="1" t="s">
        <v>7703</v>
      </c>
      <c r="J1136" s="73">
        <v>1</v>
      </c>
      <c r="K1136" s="73">
        <v>1</v>
      </c>
      <c r="L1136" s="73">
        <v>1</v>
      </c>
      <c r="M1136" s="1">
        <v>1</v>
      </c>
      <c r="N1136" s="1" t="s">
        <v>1375</v>
      </c>
      <c r="O1136" s="1" t="s">
        <v>1467</v>
      </c>
      <c r="P1136" s="1">
        <v>20102010</v>
      </c>
      <c r="Q1136" s="73">
        <v>138012302</v>
      </c>
      <c r="R1136" s="74">
        <v>145.04</v>
      </c>
      <c r="S1136" s="1" t="s">
        <v>1448</v>
      </c>
      <c r="T1136" s="75">
        <v>1</v>
      </c>
      <c r="U1136" s="76">
        <v>20017304282.080002</v>
      </c>
      <c r="V1136" s="77">
        <v>20017304282.080002</v>
      </c>
      <c r="W1136" s="77">
        <v>20017304282.080002</v>
      </c>
      <c r="X1136" s="76">
        <v>3.50176883654E-2</v>
      </c>
      <c r="Y1136" s="71">
        <v>0</v>
      </c>
      <c r="Z1136" s="71">
        <v>1</v>
      </c>
      <c r="AA1136" s="71">
        <v>0</v>
      </c>
      <c r="AB1136" s="71">
        <v>0</v>
      </c>
      <c r="AC1136" s="73">
        <v>0</v>
      </c>
      <c r="AD1136" s="73">
        <v>1</v>
      </c>
      <c r="AE1136" s="1" t="s">
        <v>1449</v>
      </c>
      <c r="AF1136" s="1" t="s">
        <v>1450</v>
      </c>
      <c r="AG1136" s="1" t="s">
        <v>1451</v>
      </c>
    </row>
    <row r="1137" spans="1:33">
      <c r="A1137" s="70">
        <v>45169</v>
      </c>
      <c r="B1137" s="70">
        <v>45169</v>
      </c>
      <c r="C1137" s="71">
        <v>990100</v>
      </c>
      <c r="D1137" s="1" t="s">
        <v>7704</v>
      </c>
      <c r="E1137" s="71">
        <v>3263001</v>
      </c>
      <c r="G1137" s="1" t="s">
        <v>7705</v>
      </c>
      <c r="H1137" s="72" t="s">
        <v>7706</v>
      </c>
      <c r="I1137" s="1" t="s">
        <v>7707</v>
      </c>
      <c r="J1137" s="73">
        <v>0.95</v>
      </c>
      <c r="K1137" s="73">
        <v>0.95</v>
      </c>
      <c r="L1137" s="73">
        <v>0.95</v>
      </c>
      <c r="M1137" s="1">
        <v>1</v>
      </c>
      <c r="N1137" s="1" t="s">
        <v>1115</v>
      </c>
      <c r="O1137" s="1" t="s">
        <v>1447</v>
      </c>
      <c r="P1137" s="1">
        <v>35202010</v>
      </c>
      <c r="Q1137" s="73">
        <v>1947034029</v>
      </c>
      <c r="R1137" s="74">
        <v>4299</v>
      </c>
      <c r="S1137" s="1" t="s">
        <v>1479</v>
      </c>
      <c r="T1137" s="75">
        <v>145.58500000000001</v>
      </c>
      <c r="U1137" s="76">
        <v>54619530350.911499</v>
      </c>
      <c r="V1137" s="77">
        <v>54619530350.911499</v>
      </c>
      <c r="W1137" s="77">
        <v>57494242474.6437</v>
      </c>
      <c r="X1137" s="76">
        <v>9.5549813578400006E-2</v>
      </c>
      <c r="Y1137" s="71">
        <v>1</v>
      </c>
      <c r="Z1137" s="71">
        <v>0</v>
      </c>
      <c r="AA1137" s="71">
        <v>0</v>
      </c>
      <c r="AB1137" s="71">
        <v>0</v>
      </c>
      <c r="AC1137" s="73">
        <v>0</v>
      </c>
      <c r="AD1137" s="73">
        <v>1</v>
      </c>
      <c r="AE1137" s="1" t="s">
        <v>1480</v>
      </c>
      <c r="AF1137" s="1" t="s">
        <v>1450</v>
      </c>
      <c r="AG1137" s="1" t="s">
        <v>1451</v>
      </c>
    </row>
    <row r="1138" spans="1:33">
      <c r="A1138" s="70">
        <v>45169</v>
      </c>
      <c r="B1138" s="70">
        <v>45169</v>
      </c>
      <c r="C1138" s="71">
        <v>990100</v>
      </c>
      <c r="D1138" s="1" t="s">
        <v>7708</v>
      </c>
      <c r="E1138" s="71">
        <v>3263101</v>
      </c>
      <c r="F1138" s="1" t="s">
        <v>7709</v>
      </c>
      <c r="G1138" s="1" t="s">
        <v>7710</v>
      </c>
      <c r="H1138" s="72" t="s">
        <v>7711</v>
      </c>
      <c r="I1138" s="1" t="s">
        <v>7712</v>
      </c>
      <c r="J1138" s="73">
        <v>1</v>
      </c>
      <c r="K1138" s="73">
        <v>1</v>
      </c>
      <c r="L1138" s="73">
        <v>1</v>
      </c>
      <c r="M1138" s="1">
        <v>1</v>
      </c>
      <c r="N1138" s="1" t="s">
        <v>1375</v>
      </c>
      <c r="O1138" s="1" t="s">
        <v>1484</v>
      </c>
      <c r="P1138" s="1">
        <v>40203010</v>
      </c>
      <c r="Q1138" s="73">
        <v>105147809</v>
      </c>
      <c r="R1138" s="74">
        <v>337.58</v>
      </c>
      <c r="S1138" s="1" t="s">
        <v>1448</v>
      </c>
      <c r="T1138" s="75">
        <v>1</v>
      </c>
      <c r="U1138" s="76">
        <v>35495797362.220001</v>
      </c>
      <c r="V1138" s="77">
        <v>35495797362.220001</v>
      </c>
      <c r="W1138" s="77">
        <v>35495797362.220001</v>
      </c>
      <c r="X1138" s="76">
        <v>6.2095312775200001E-2</v>
      </c>
      <c r="Y1138" s="71">
        <v>1</v>
      </c>
      <c r="Z1138" s="71">
        <v>0</v>
      </c>
      <c r="AA1138" s="71">
        <v>0</v>
      </c>
      <c r="AB1138" s="71">
        <v>0</v>
      </c>
      <c r="AC1138" s="73">
        <v>0</v>
      </c>
      <c r="AD1138" s="73">
        <v>1</v>
      </c>
      <c r="AE1138" s="1" t="s">
        <v>1449</v>
      </c>
      <c r="AF1138" s="1" t="s">
        <v>1450</v>
      </c>
      <c r="AG1138" s="1" t="s">
        <v>1451</v>
      </c>
    </row>
    <row r="1139" spans="1:33">
      <c r="A1139" s="70">
        <v>45169</v>
      </c>
      <c r="B1139" s="70">
        <v>45169</v>
      </c>
      <c r="C1139" s="71">
        <v>990100</v>
      </c>
      <c r="D1139" s="1" t="s">
        <v>7713</v>
      </c>
      <c r="E1139" s="71">
        <v>3263201</v>
      </c>
      <c r="G1139" s="1" t="s">
        <v>7714</v>
      </c>
      <c r="H1139" s="72" t="s">
        <v>7715</v>
      </c>
      <c r="I1139" s="1" t="s">
        <v>7716</v>
      </c>
      <c r="J1139" s="73">
        <v>0.9</v>
      </c>
      <c r="K1139" s="73">
        <v>0.9</v>
      </c>
      <c r="L1139" s="73">
        <v>0.9</v>
      </c>
      <c r="M1139" s="1">
        <v>1</v>
      </c>
      <c r="N1139" s="1" t="s">
        <v>1115</v>
      </c>
      <c r="O1139" s="1" t="s">
        <v>1455</v>
      </c>
      <c r="P1139" s="1">
        <v>25202010</v>
      </c>
      <c r="Q1139" s="73">
        <v>666000000</v>
      </c>
      <c r="R1139" s="74">
        <v>3382</v>
      </c>
      <c r="S1139" s="1" t="s">
        <v>1479</v>
      </c>
      <c r="T1139" s="75">
        <v>145.58500000000001</v>
      </c>
      <c r="U1139" s="76">
        <v>13924310883.676201</v>
      </c>
      <c r="V1139" s="77">
        <v>13924310883.676201</v>
      </c>
      <c r="W1139" s="77">
        <v>15471456537.417999</v>
      </c>
      <c r="X1139" s="76">
        <v>2.4358783398399999E-2</v>
      </c>
      <c r="Y1139" s="71">
        <v>1</v>
      </c>
      <c r="Z1139" s="71">
        <v>0</v>
      </c>
      <c r="AA1139" s="71">
        <v>0</v>
      </c>
      <c r="AB1139" s="71">
        <v>0</v>
      </c>
      <c r="AC1139" s="73">
        <v>0</v>
      </c>
      <c r="AD1139" s="73">
        <v>1</v>
      </c>
      <c r="AE1139" s="1" t="s">
        <v>1480</v>
      </c>
      <c r="AF1139" s="1" t="s">
        <v>1450</v>
      </c>
      <c r="AG1139" s="1" t="s">
        <v>1451</v>
      </c>
    </row>
    <row r="1140" spans="1:33">
      <c r="A1140" s="70">
        <v>45169</v>
      </c>
      <c r="B1140" s="70">
        <v>45169</v>
      </c>
      <c r="C1140" s="71">
        <v>990100</v>
      </c>
      <c r="D1140" s="1" t="s">
        <v>7717</v>
      </c>
      <c r="E1140" s="71">
        <v>3263901</v>
      </c>
      <c r="G1140" s="1" t="s">
        <v>7718</v>
      </c>
      <c r="H1140" s="72" t="s">
        <v>7719</v>
      </c>
      <c r="I1140" s="1" t="s">
        <v>7720</v>
      </c>
      <c r="J1140" s="73">
        <v>0.55000000000000004</v>
      </c>
      <c r="K1140" s="73">
        <v>0.55000000000000004</v>
      </c>
      <c r="L1140" s="73">
        <v>0.55000000000000004</v>
      </c>
      <c r="M1140" s="1">
        <v>1</v>
      </c>
      <c r="N1140" s="1" t="s">
        <v>1115</v>
      </c>
      <c r="O1140" s="1" t="s">
        <v>1484</v>
      </c>
      <c r="P1140" s="1">
        <v>40201060</v>
      </c>
      <c r="Q1140" s="73">
        <v>76557545</v>
      </c>
      <c r="R1140" s="74">
        <v>9228</v>
      </c>
      <c r="S1140" s="1" t="s">
        <v>1479</v>
      </c>
      <c r="T1140" s="75">
        <v>145.58500000000001</v>
      </c>
      <c r="U1140" s="76">
        <v>2668957405.5912399</v>
      </c>
      <c r="V1140" s="77">
        <v>2668957405.5912399</v>
      </c>
      <c r="W1140" s="77">
        <v>4852649828.3477001</v>
      </c>
      <c r="X1140" s="76">
        <v>4.6689962531000001E-3</v>
      </c>
      <c r="Y1140" s="71">
        <v>0</v>
      </c>
      <c r="Z1140" s="71">
        <v>1</v>
      </c>
      <c r="AA1140" s="71">
        <v>0</v>
      </c>
      <c r="AB1140" s="71">
        <v>0</v>
      </c>
      <c r="AC1140" s="73">
        <v>0</v>
      </c>
      <c r="AD1140" s="73">
        <v>1</v>
      </c>
      <c r="AE1140" s="1" t="s">
        <v>1480</v>
      </c>
      <c r="AF1140" s="1" t="s">
        <v>1450</v>
      </c>
      <c r="AG1140" s="1" t="s">
        <v>1451</v>
      </c>
    </row>
    <row r="1141" spans="1:33">
      <c r="A1141" s="70">
        <v>45169</v>
      </c>
      <c r="B1141" s="70">
        <v>45169</v>
      </c>
      <c r="C1141" s="71">
        <v>990100</v>
      </c>
      <c r="D1141" s="1" t="s">
        <v>7721</v>
      </c>
      <c r="E1141" s="71">
        <v>3280401</v>
      </c>
      <c r="G1141" s="1" t="s">
        <v>7722</v>
      </c>
      <c r="H1141" s="72" t="s">
        <v>7723</v>
      </c>
      <c r="I1141" s="1" t="s">
        <v>7724</v>
      </c>
      <c r="J1141" s="73">
        <v>0.85</v>
      </c>
      <c r="K1141" s="73">
        <v>0.85</v>
      </c>
      <c r="L1141" s="73">
        <v>0.85</v>
      </c>
      <c r="M1141" s="1">
        <v>1</v>
      </c>
      <c r="N1141" s="1" t="s">
        <v>1115</v>
      </c>
      <c r="O1141" s="1" t="s">
        <v>1462</v>
      </c>
      <c r="P1141" s="1">
        <v>15101020</v>
      </c>
      <c r="Q1141" s="73">
        <v>1506288107</v>
      </c>
      <c r="R1141" s="74">
        <v>870.3</v>
      </c>
      <c r="S1141" s="1" t="s">
        <v>1479</v>
      </c>
      <c r="T1141" s="75">
        <v>145.58500000000001</v>
      </c>
      <c r="U1141" s="76">
        <v>7653839053.4312296</v>
      </c>
      <c r="V1141" s="77">
        <v>7653839053.4312296</v>
      </c>
      <c r="W1141" s="77">
        <v>9004516533.4484997</v>
      </c>
      <c r="X1141" s="76">
        <v>1.33894028384E-2</v>
      </c>
      <c r="Y1141" s="71">
        <v>0</v>
      </c>
      <c r="Z1141" s="71">
        <v>1</v>
      </c>
      <c r="AA1141" s="71">
        <v>0</v>
      </c>
      <c r="AB1141" s="71">
        <v>0</v>
      </c>
      <c r="AC1141" s="73">
        <v>1</v>
      </c>
      <c r="AD1141" s="73">
        <v>0</v>
      </c>
      <c r="AE1141" s="1" t="s">
        <v>1480</v>
      </c>
      <c r="AF1141" s="1" t="s">
        <v>1450</v>
      </c>
      <c r="AG1141" s="1" t="s">
        <v>1451</v>
      </c>
    </row>
    <row r="1142" spans="1:33">
      <c r="A1142" s="70">
        <v>45169</v>
      </c>
      <c r="B1142" s="70">
        <v>45169</v>
      </c>
      <c r="C1142" s="71">
        <v>990100</v>
      </c>
      <c r="D1142" s="1" t="s">
        <v>7733</v>
      </c>
      <c r="E1142" s="71">
        <v>3281701</v>
      </c>
      <c r="F1142" s="1" t="s">
        <v>7734</v>
      </c>
      <c r="G1142" s="1" t="s">
        <v>7735</v>
      </c>
      <c r="H1142" s="72" t="s">
        <v>7736</v>
      </c>
      <c r="I1142" s="1" t="s">
        <v>7737</v>
      </c>
      <c r="J1142" s="73">
        <v>1</v>
      </c>
      <c r="K1142" s="73">
        <v>1</v>
      </c>
      <c r="L1142" s="73">
        <v>1</v>
      </c>
      <c r="M1142" s="1">
        <v>1</v>
      </c>
      <c r="N1142" s="1" t="s">
        <v>1375</v>
      </c>
      <c r="O1142" s="1" t="s">
        <v>1484</v>
      </c>
      <c r="P1142" s="1">
        <v>40301010</v>
      </c>
      <c r="Q1142" s="73">
        <v>106465898</v>
      </c>
      <c r="R1142" s="74">
        <v>206.76</v>
      </c>
      <c r="S1142" s="1" t="s">
        <v>1448</v>
      </c>
      <c r="T1142" s="75">
        <v>1</v>
      </c>
      <c r="U1142" s="76">
        <v>22012889070.48</v>
      </c>
      <c r="V1142" s="77">
        <v>22012889070.48</v>
      </c>
      <c r="W1142" s="77">
        <v>22012889070.48</v>
      </c>
      <c r="X1142" s="76">
        <v>3.8508706198899997E-2</v>
      </c>
      <c r="Y1142" s="71">
        <v>1</v>
      </c>
      <c r="Z1142" s="71">
        <v>0</v>
      </c>
      <c r="AA1142" s="71">
        <v>0</v>
      </c>
      <c r="AB1142" s="71">
        <v>0</v>
      </c>
      <c r="AC1142" s="73">
        <v>1</v>
      </c>
      <c r="AD1142" s="73">
        <v>0</v>
      </c>
      <c r="AE1142" s="1" t="s">
        <v>1475</v>
      </c>
      <c r="AF1142" s="1" t="s">
        <v>1450</v>
      </c>
      <c r="AG1142" s="1" t="s">
        <v>1451</v>
      </c>
    </row>
    <row r="1143" spans="1:33">
      <c r="A1143" s="70">
        <v>45169</v>
      </c>
      <c r="B1143" s="70">
        <v>45169</v>
      </c>
      <c r="C1143" s="71">
        <v>990100</v>
      </c>
      <c r="D1143" s="1" t="s">
        <v>7738</v>
      </c>
      <c r="E1143" s="71">
        <v>3283001</v>
      </c>
      <c r="G1143" s="1" t="s">
        <v>7739</v>
      </c>
      <c r="H1143" s="72">
        <v>6086253</v>
      </c>
      <c r="I1143" s="1" t="s">
        <v>7740</v>
      </c>
      <c r="J1143" s="73">
        <v>0.55000000000000004</v>
      </c>
      <c r="K1143" s="73">
        <v>0.55000000000000004</v>
      </c>
      <c r="L1143" s="73">
        <v>0.55000000000000004</v>
      </c>
      <c r="M1143" s="1">
        <v>1</v>
      </c>
      <c r="N1143" s="1" t="s">
        <v>908</v>
      </c>
      <c r="O1143" s="1" t="s">
        <v>1462</v>
      </c>
      <c r="P1143" s="1">
        <v>15104050</v>
      </c>
      <c r="Q1143" s="73">
        <v>3078964918</v>
      </c>
      <c r="R1143" s="74">
        <v>21.43</v>
      </c>
      <c r="S1143" s="1" t="s">
        <v>1578</v>
      </c>
      <c r="T1143" s="75">
        <v>1.54404385084536</v>
      </c>
      <c r="U1143" s="76">
        <v>23503360986.8904</v>
      </c>
      <c r="V1143" s="77">
        <v>23503360986.8904</v>
      </c>
      <c r="W1143" s="77">
        <v>42733383612.528099</v>
      </c>
      <c r="X1143" s="76">
        <v>4.1116094304300001E-2</v>
      </c>
      <c r="Y1143" s="71">
        <v>1</v>
      </c>
      <c r="Z1143" s="71">
        <v>0</v>
      </c>
      <c r="AA1143" s="71">
        <v>0</v>
      </c>
      <c r="AB1143" s="71">
        <v>0</v>
      </c>
      <c r="AC1143" s="73">
        <v>1</v>
      </c>
      <c r="AD1143" s="73">
        <v>0</v>
      </c>
      <c r="AE1143" s="1" t="s">
        <v>1579</v>
      </c>
      <c r="AF1143" s="1" t="s">
        <v>1450</v>
      </c>
      <c r="AG1143" s="1" t="s">
        <v>1451</v>
      </c>
    </row>
    <row r="1144" spans="1:33">
      <c r="A1144" s="70">
        <v>45169</v>
      </c>
      <c r="B1144" s="70">
        <v>45169</v>
      </c>
      <c r="C1144" s="71">
        <v>990100</v>
      </c>
      <c r="D1144" s="1" t="s">
        <v>7741</v>
      </c>
      <c r="E1144" s="71">
        <v>3293501</v>
      </c>
      <c r="G1144" s="1" t="s">
        <v>7742</v>
      </c>
      <c r="H1144" s="72" t="s">
        <v>7743</v>
      </c>
      <c r="I1144" s="1" t="s">
        <v>7744</v>
      </c>
      <c r="J1144" s="73">
        <v>0.4</v>
      </c>
      <c r="K1144" s="73">
        <v>0.4</v>
      </c>
      <c r="L1144" s="73">
        <v>0.4</v>
      </c>
      <c r="M1144" s="1">
        <v>1</v>
      </c>
      <c r="N1144" s="1" t="s">
        <v>1091</v>
      </c>
      <c r="O1144" s="1" t="s">
        <v>1467</v>
      </c>
      <c r="P1144" s="1">
        <v>20102010</v>
      </c>
      <c r="Q1144" s="73">
        <v>4124691127</v>
      </c>
      <c r="R1144" s="74">
        <v>11.58</v>
      </c>
      <c r="S1144" s="1" t="s">
        <v>1565</v>
      </c>
      <c r="T1144" s="75">
        <v>7.8417500000000002</v>
      </c>
      <c r="U1144" s="76">
        <v>2436391022.4457598</v>
      </c>
      <c r="V1144" s="77">
        <v>2436391022.4457598</v>
      </c>
      <c r="W1144" s="77">
        <v>6090977556.1143904</v>
      </c>
      <c r="X1144" s="76">
        <v>4.2621514044999999E-3</v>
      </c>
      <c r="Y1144" s="71">
        <v>0</v>
      </c>
      <c r="Z1144" s="71">
        <v>1</v>
      </c>
      <c r="AA1144" s="71">
        <v>0</v>
      </c>
      <c r="AB1144" s="71">
        <v>0</v>
      </c>
      <c r="AC1144" s="73">
        <v>1</v>
      </c>
      <c r="AD1144" s="73">
        <v>0</v>
      </c>
      <c r="AE1144" s="1" t="s">
        <v>1566</v>
      </c>
      <c r="AF1144" s="1" t="s">
        <v>1450</v>
      </c>
      <c r="AG1144" s="1" t="s">
        <v>1451</v>
      </c>
    </row>
    <row r="1145" spans="1:33">
      <c r="A1145" s="70">
        <v>45169</v>
      </c>
      <c r="B1145" s="70">
        <v>45169</v>
      </c>
      <c r="C1145" s="71">
        <v>990100</v>
      </c>
      <c r="D1145" s="1" t="s">
        <v>7745</v>
      </c>
      <c r="E1145" s="71">
        <v>3297101</v>
      </c>
      <c r="F1145" s="1" t="s">
        <v>7746</v>
      </c>
      <c r="G1145" s="1" t="s">
        <v>7747</v>
      </c>
      <c r="H1145" s="72" t="s">
        <v>7748</v>
      </c>
      <c r="I1145" s="1" t="s">
        <v>7749</v>
      </c>
      <c r="J1145" s="73">
        <v>0.95</v>
      </c>
      <c r="K1145" s="73">
        <v>0.95</v>
      </c>
      <c r="L1145" s="73">
        <v>0.95</v>
      </c>
      <c r="M1145" s="1">
        <v>1</v>
      </c>
      <c r="N1145" s="1" t="s">
        <v>1375</v>
      </c>
      <c r="O1145" s="1" t="s">
        <v>1484</v>
      </c>
      <c r="P1145" s="1">
        <v>40301040</v>
      </c>
      <c r="Q1145" s="73">
        <v>272206915</v>
      </c>
      <c r="R1145" s="74">
        <v>41.4</v>
      </c>
      <c r="S1145" s="1" t="s">
        <v>1448</v>
      </c>
      <c r="T1145" s="75">
        <v>1</v>
      </c>
      <c r="U1145" s="76">
        <v>10705897966.950001</v>
      </c>
      <c r="V1145" s="77">
        <v>10705897966.950001</v>
      </c>
      <c r="W1145" s="77">
        <v>11269366281</v>
      </c>
      <c r="X1145" s="76">
        <v>1.8728585697400001E-2</v>
      </c>
      <c r="Y1145" s="71">
        <v>0</v>
      </c>
      <c r="Z1145" s="71">
        <v>1</v>
      </c>
      <c r="AA1145" s="71">
        <v>0</v>
      </c>
      <c r="AB1145" s="71">
        <v>0</v>
      </c>
      <c r="AC1145" s="73">
        <v>1</v>
      </c>
      <c r="AD1145" s="73">
        <v>0</v>
      </c>
      <c r="AE1145" s="1" t="s">
        <v>1449</v>
      </c>
      <c r="AF1145" s="1" t="s">
        <v>1450</v>
      </c>
      <c r="AG1145" s="1" t="s">
        <v>1451</v>
      </c>
    </row>
    <row r="1146" spans="1:33">
      <c r="A1146" s="70">
        <v>45169</v>
      </c>
      <c r="B1146" s="70">
        <v>45169</v>
      </c>
      <c r="C1146" s="71">
        <v>990100</v>
      </c>
      <c r="D1146" s="1" t="s">
        <v>7758</v>
      </c>
      <c r="E1146" s="71">
        <v>3298801</v>
      </c>
      <c r="G1146" s="1" t="s">
        <v>7759</v>
      </c>
      <c r="H1146" s="72" t="s">
        <v>7760</v>
      </c>
      <c r="I1146" s="1" t="s">
        <v>7761</v>
      </c>
      <c r="J1146" s="73">
        <v>0.95</v>
      </c>
      <c r="K1146" s="73">
        <v>0.95</v>
      </c>
      <c r="L1146" s="73">
        <v>0.95</v>
      </c>
      <c r="M1146" s="1">
        <v>1</v>
      </c>
      <c r="N1146" s="1" t="s">
        <v>908</v>
      </c>
      <c r="O1146" s="1" t="s">
        <v>1692</v>
      </c>
      <c r="P1146" s="1">
        <v>50203010</v>
      </c>
      <c r="Q1146" s="73">
        <v>354720190</v>
      </c>
      <c r="R1146" s="74">
        <v>23.11</v>
      </c>
      <c r="S1146" s="1" t="s">
        <v>1578</v>
      </c>
      <c r="T1146" s="75">
        <v>1.54404385084536</v>
      </c>
      <c r="U1146" s="76">
        <v>5043706762.0140696</v>
      </c>
      <c r="V1146" s="77">
        <v>5043706762.0140696</v>
      </c>
      <c r="W1146" s="77">
        <v>5309165012.64639</v>
      </c>
      <c r="X1146" s="76">
        <v>8.8233135245999999E-3</v>
      </c>
      <c r="Y1146" s="71">
        <v>0</v>
      </c>
      <c r="Z1146" s="71">
        <v>1</v>
      </c>
      <c r="AA1146" s="71">
        <v>0</v>
      </c>
      <c r="AB1146" s="71">
        <v>0</v>
      </c>
      <c r="AC1146" s="73">
        <v>0</v>
      </c>
      <c r="AD1146" s="73">
        <v>1</v>
      </c>
      <c r="AE1146" s="1" t="s">
        <v>1579</v>
      </c>
      <c r="AF1146" s="1" t="s">
        <v>1450</v>
      </c>
      <c r="AG1146" s="1" t="s">
        <v>1451</v>
      </c>
    </row>
    <row r="1147" spans="1:33">
      <c r="A1147" s="70">
        <v>45169</v>
      </c>
      <c r="B1147" s="70">
        <v>45169</v>
      </c>
      <c r="C1147" s="71">
        <v>990100</v>
      </c>
      <c r="D1147" s="1" t="s">
        <v>7766</v>
      </c>
      <c r="E1147" s="71">
        <v>3303001</v>
      </c>
      <c r="G1147" s="1" t="s">
        <v>7767</v>
      </c>
      <c r="H1147" s="72" t="s">
        <v>7768</v>
      </c>
      <c r="I1147" s="1" t="s">
        <v>7769</v>
      </c>
      <c r="J1147" s="73">
        <v>1</v>
      </c>
      <c r="K1147" s="73">
        <v>1</v>
      </c>
      <c r="L1147" s="73">
        <v>1</v>
      </c>
      <c r="M1147" s="1">
        <v>1</v>
      </c>
      <c r="N1147" s="1" t="s">
        <v>1115</v>
      </c>
      <c r="O1147" s="1" t="s">
        <v>1474</v>
      </c>
      <c r="P1147" s="1">
        <v>45301010</v>
      </c>
      <c r="Q1147" s="73">
        <v>350175139</v>
      </c>
      <c r="R1147" s="74">
        <v>1947</v>
      </c>
      <c r="S1147" s="1" t="s">
        <v>1479</v>
      </c>
      <c r="T1147" s="75">
        <v>145.58500000000001</v>
      </c>
      <c r="U1147" s="76">
        <v>4683112928.0695105</v>
      </c>
      <c r="V1147" s="77">
        <v>4683112928.0695105</v>
      </c>
      <c r="W1147" s="77">
        <v>4683112928.0695105</v>
      </c>
      <c r="X1147" s="76">
        <v>8.1925011871999999E-3</v>
      </c>
      <c r="Y1147" s="71">
        <v>0</v>
      </c>
      <c r="Z1147" s="71">
        <v>1</v>
      </c>
      <c r="AA1147" s="71">
        <v>0</v>
      </c>
      <c r="AB1147" s="71">
        <v>0</v>
      </c>
      <c r="AC1147" s="73">
        <v>1</v>
      </c>
      <c r="AD1147" s="73">
        <v>0</v>
      </c>
      <c r="AE1147" s="1" t="s">
        <v>1480</v>
      </c>
      <c r="AF1147" s="1" t="s">
        <v>1450</v>
      </c>
      <c r="AG1147" s="1" t="s">
        <v>1451</v>
      </c>
    </row>
    <row r="1148" spans="1:33">
      <c r="A1148" s="70">
        <v>45169</v>
      </c>
      <c r="B1148" s="70">
        <v>45169</v>
      </c>
      <c r="C1148" s="71">
        <v>990100</v>
      </c>
      <c r="D1148" s="1" t="s">
        <v>7770</v>
      </c>
      <c r="E1148" s="71">
        <v>3303201</v>
      </c>
      <c r="F1148" s="1" t="s">
        <v>7771</v>
      </c>
      <c r="G1148" s="1" t="s">
        <v>7772</v>
      </c>
      <c r="H1148" s="72" t="s">
        <v>7773</v>
      </c>
      <c r="I1148" s="1" t="s">
        <v>7774</v>
      </c>
      <c r="J1148" s="73">
        <v>1</v>
      </c>
      <c r="K1148" s="73">
        <v>1</v>
      </c>
      <c r="L1148" s="73">
        <v>1</v>
      </c>
      <c r="M1148" s="1">
        <v>1</v>
      </c>
      <c r="N1148" s="1" t="s">
        <v>963</v>
      </c>
      <c r="O1148" s="1" t="s">
        <v>1484</v>
      </c>
      <c r="P1148" s="1">
        <v>40301040</v>
      </c>
      <c r="Q1148" s="73">
        <v>175256968</v>
      </c>
      <c r="R1148" s="74">
        <v>190.5</v>
      </c>
      <c r="S1148" s="1" t="s">
        <v>1493</v>
      </c>
      <c r="T1148" s="75">
        <v>1.3529500000000001</v>
      </c>
      <c r="U1148" s="76">
        <v>24676782145.681702</v>
      </c>
      <c r="V1148" s="77">
        <v>24676782145.681702</v>
      </c>
      <c r="W1148" s="77">
        <v>24676782145.681702</v>
      </c>
      <c r="X1148" s="76">
        <v>4.31688430601E-2</v>
      </c>
      <c r="Y1148" s="71">
        <v>1</v>
      </c>
      <c r="Z1148" s="71">
        <v>0</v>
      </c>
      <c r="AA1148" s="71">
        <v>0</v>
      </c>
      <c r="AB1148" s="71">
        <v>0</v>
      </c>
      <c r="AC1148" s="73">
        <v>0</v>
      </c>
      <c r="AD1148" s="73">
        <v>1</v>
      </c>
      <c r="AE1148" s="1" t="s">
        <v>1494</v>
      </c>
      <c r="AF1148" s="1" t="s">
        <v>1450</v>
      </c>
      <c r="AG1148" s="1" t="s">
        <v>1451</v>
      </c>
    </row>
    <row r="1149" spans="1:33">
      <c r="A1149" s="70">
        <v>45169</v>
      </c>
      <c r="B1149" s="70">
        <v>45169</v>
      </c>
      <c r="C1149" s="71">
        <v>990100</v>
      </c>
      <c r="D1149" s="1" t="s">
        <v>7775</v>
      </c>
      <c r="E1149" s="71">
        <v>3303901</v>
      </c>
      <c r="F1149" s="1">
        <v>891102105</v>
      </c>
      <c r="G1149" s="1" t="s">
        <v>7776</v>
      </c>
      <c r="H1149" s="72">
        <v>2897103</v>
      </c>
      <c r="I1149" s="1" t="s">
        <v>7777</v>
      </c>
      <c r="J1149" s="73">
        <v>1</v>
      </c>
      <c r="K1149" s="73">
        <v>1</v>
      </c>
      <c r="L1149" s="73">
        <v>1</v>
      </c>
      <c r="M1149" s="1">
        <v>1</v>
      </c>
      <c r="N1149" s="1" t="s">
        <v>963</v>
      </c>
      <c r="O1149" s="1" t="s">
        <v>1467</v>
      </c>
      <c r="P1149" s="1">
        <v>20107010</v>
      </c>
      <c r="Q1149" s="73">
        <v>82318159</v>
      </c>
      <c r="R1149" s="74">
        <v>110.84</v>
      </c>
      <c r="S1149" s="1" t="s">
        <v>1493</v>
      </c>
      <c r="T1149" s="75">
        <v>1.3529500000000001</v>
      </c>
      <c r="U1149" s="76">
        <v>6743889089.4415903</v>
      </c>
      <c r="V1149" s="77">
        <v>6743889089.4415903</v>
      </c>
      <c r="W1149" s="77">
        <v>6743889089.4415903</v>
      </c>
      <c r="X1149" s="76">
        <v>1.17975629074E-2</v>
      </c>
      <c r="Y1149" s="71">
        <v>0</v>
      </c>
      <c r="Z1149" s="71">
        <v>1</v>
      </c>
      <c r="AA1149" s="71">
        <v>0</v>
      </c>
      <c r="AB1149" s="71">
        <v>0</v>
      </c>
      <c r="AC1149" s="73">
        <v>0</v>
      </c>
      <c r="AD1149" s="73">
        <v>1</v>
      </c>
      <c r="AE1149" s="1" t="s">
        <v>1494</v>
      </c>
      <c r="AF1149" s="1" t="s">
        <v>1450</v>
      </c>
      <c r="AG1149" s="1" t="s">
        <v>1451</v>
      </c>
    </row>
    <row r="1150" spans="1:33">
      <c r="A1150" s="70">
        <v>45169</v>
      </c>
      <c r="B1150" s="70">
        <v>45169</v>
      </c>
      <c r="C1150" s="71">
        <v>990100</v>
      </c>
      <c r="D1150" s="1" t="s">
        <v>7778</v>
      </c>
      <c r="E1150" s="71">
        <v>3304201</v>
      </c>
      <c r="F1150" s="1">
        <v>291843407</v>
      </c>
      <c r="G1150" s="1" t="s">
        <v>7779</v>
      </c>
      <c r="H1150" s="72">
        <v>2314000</v>
      </c>
      <c r="I1150" s="1" t="s">
        <v>7780</v>
      </c>
      <c r="J1150" s="73">
        <v>1</v>
      </c>
      <c r="K1150" s="73">
        <v>1</v>
      </c>
      <c r="L1150" s="73">
        <v>1</v>
      </c>
      <c r="M1150" s="1">
        <v>1</v>
      </c>
      <c r="N1150" s="1" t="s">
        <v>963</v>
      </c>
      <c r="O1150" s="1" t="s">
        <v>1499</v>
      </c>
      <c r="P1150" s="1">
        <v>30101030</v>
      </c>
      <c r="Q1150" s="73">
        <v>156364203</v>
      </c>
      <c r="R1150" s="74">
        <v>35.200000000000003</v>
      </c>
      <c r="S1150" s="1" t="s">
        <v>1493</v>
      </c>
      <c r="T1150" s="75">
        <v>1.3529500000000001</v>
      </c>
      <c r="U1150" s="76">
        <v>4068162123.9513698</v>
      </c>
      <c r="V1150" s="77">
        <v>4068162123.9513698</v>
      </c>
      <c r="W1150" s="77">
        <v>6621442275.3242903</v>
      </c>
      <c r="X1150" s="76">
        <v>7.1167241837000001E-3</v>
      </c>
      <c r="Y1150" s="71">
        <v>0</v>
      </c>
      <c r="Z1150" s="71">
        <v>1</v>
      </c>
      <c r="AA1150" s="71">
        <v>0</v>
      </c>
      <c r="AB1150" s="71">
        <v>0</v>
      </c>
      <c r="AC1150" s="73">
        <v>0</v>
      </c>
      <c r="AD1150" s="73">
        <v>1</v>
      </c>
      <c r="AE1150" s="1" t="s">
        <v>1494</v>
      </c>
      <c r="AF1150" s="1" t="s">
        <v>1450</v>
      </c>
      <c r="AG1150" s="1" t="s">
        <v>1585</v>
      </c>
    </row>
    <row r="1151" spans="1:33">
      <c r="A1151" s="70">
        <v>45169</v>
      </c>
      <c r="B1151" s="70">
        <v>45169</v>
      </c>
      <c r="C1151" s="71">
        <v>990100</v>
      </c>
      <c r="D1151" s="1" t="s">
        <v>7913</v>
      </c>
      <c r="E1151" s="71">
        <v>3321101</v>
      </c>
      <c r="G1151" s="1" t="s">
        <v>7914</v>
      </c>
      <c r="H1151" s="72" t="s">
        <v>7915</v>
      </c>
      <c r="I1151" s="1" t="s">
        <v>7916</v>
      </c>
      <c r="J1151" s="73">
        <v>0.55000000000000004</v>
      </c>
      <c r="K1151" s="73">
        <v>0.55000000000000004</v>
      </c>
      <c r="L1151" s="73">
        <v>0.55000000000000004</v>
      </c>
      <c r="M1151" s="1">
        <v>1</v>
      </c>
      <c r="N1151" s="1" t="s">
        <v>1009</v>
      </c>
      <c r="O1151" s="1" t="s">
        <v>1484</v>
      </c>
      <c r="P1151" s="1">
        <v>40301040</v>
      </c>
      <c r="Q1151" s="73">
        <v>654653981</v>
      </c>
      <c r="R1151" s="74">
        <v>131.25</v>
      </c>
      <c r="S1151" s="1" t="s">
        <v>1787</v>
      </c>
      <c r="T1151" s="75">
        <v>6.8669500000000001</v>
      </c>
      <c r="U1151" s="76">
        <v>6881924908.9388304</v>
      </c>
      <c r="V1151" s="77">
        <v>6881924908.9388304</v>
      </c>
      <c r="W1151" s="77">
        <v>12512590743.525101</v>
      </c>
      <c r="X1151" s="76">
        <v>1.20390387447E-2</v>
      </c>
      <c r="Y1151" s="71">
        <v>0</v>
      </c>
      <c r="Z1151" s="71">
        <v>1</v>
      </c>
      <c r="AA1151" s="71">
        <v>0</v>
      </c>
      <c r="AB1151" s="71">
        <v>0</v>
      </c>
      <c r="AC1151" s="73">
        <v>0</v>
      </c>
      <c r="AD1151" s="73">
        <v>1</v>
      </c>
      <c r="AE1151" s="1" t="s">
        <v>1788</v>
      </c>
      <c r="AF1151" s="1" t="s">
        <v>1450</v>
      </c>
      <c r="AG1151" s="1" t="s">
        <v>1451</v>
      </c>
    </row>
    <row r="1152" spans="1:33">
      <c r="A1152" s="70">
        <v>45169</v>
      </c>
      <c r="B1152" s="70">
        <v>45169</v>
      </c>
      <c r="C1152" s="71">
        <v>990100</v>
      </c>
      <c r="D1152" s="1" t="s">
        <v>7917</v>
      </c>
      <c r="E1152" s="71">
        <v>3322901</v>
      </c>
      <c r="G1152" s="1" t="s">
        <v>7918</v>
      </c>
      <c r="H1152" s="72">
        <v>6465874</v>
      </c>
      <c r="I1152" s="1" t="s">
        <v>7919</v>
      </c>
      <c r="J1152" s="73">
        <v>0.5</v>
      </c>
      <c r="K1152" s="73">
        <v>0.5</v>
      </c>
      <c r="L1152" s="73">
        <v>0.5</v>
      </c>
      <c r="M1152" s="1">
        <v>1</v>
      </c>
      <c r="N1152" s="1" t="s">
        <v>1091</v>
      </c>
      <c r="O1152" s="1" t="s">
        <v>1455</v>
      </c>
      <c r="P1152" s="1">
        <v>25301010</v>
      </c>
      <c r="Q1152" s="73">
        <v>4369045976</v>
      </c>
      <c r="R1152" s="74">
        <v>51.9</v>
      </c>
      <c r="S1152" s="1" t="s">
        <v>1565</v>
      </c>
      <c r="T1152" s="75">
        <v>7.8417500000000002</v>
      </c>
      <c r="U1152" s="76">
        <v>14458092017.368601</v>
      </c>
      <c r="V1152" s="77">
        <v>14458092017.368601</v>
      </c>
      <c r="W1152" s="77">
        <v>28916184034.737099</v>
      </c>
      <c r="X1152" s="76">
        <v>2.52925645476E-2</v>
      </c>
      <c r="Y1152" s="71">
        <v>1</v>
      </c>
      <c r="Z1152" s="71">
        <v>0</v>
      </c>
      <c r="AA1152" s="71">
        <v>0</v>
      </c>
      <c r="AB1152" s="71">
        <v>0</v>
      </c>
      <c r="AC1152" s="73">
        <v>0.35</v>
      </c>
      <c r="AD1152" s="73">
        <v>0.65</v>
      </c>
      <c r="AE1152" s="1" t="s">
        <v>1566</v>
      </c>
      <c r="AF1152" s="1" t="s">
        <v>1450</v>
      </c>
      <c r="AG1152" s="1" t="s">
        <v>1451</v>
      </c>
    </row>
    <row r="1153" spans="1:33">
      <c r="A1153" s="70">
        <v>45169</v>
      </c>
      <c r="B1153" s="70">
        <v>45169</v>
      </c>
      <c r="C1153" s="71">
        <v>990100</v>
      </c>
      <c r="D1153" s="1" t="s">
        <v>7920</v>
      </c>
      <c r="E1153" s="71">
        <v>3323801</v>
      </c>
      <c r="G1153" s="1" t="s">
        <v>7921</v>
      </c>
      <c r="H1153" s="72">
        <v>45614</v>
      </c>
      <c r="I1153" s="1" t="s">
        <v>7922</v>
      </c>
      <c r="J1153" s="73">
        <v>0.4</v>
      </c>
      <c r="K1153" s="73">
        <v>0.4</v>
      </c>
      <c r="L1153" s="73">
        <v>0.4</v>
      </c>
      <c r="M1153" s="1">
        <v>1</v>
      </c>
      <c r="N1153" s="1" t="s">
        <v>1369</v>
      </c>
      <c r="O1153" s="1" t="s">
        <v>1462</v>
      </c>
      <c r="P1153" s="1">
        <v>15104025</v>
      </c>
      <c r="Q1153" s="73">
        <v>985856695</v>
      </c>
      <c r="R1153" s="74">
        <v>14.48</v>
      </c>
      <c r="S1153" s="1" t="s">
        <v>1669</v>
      </c>
      <c r="T1153" s="75">
        <v>0.78917255257862096</v>
      </c>
      <c r="U1153" s="76">
        <v>7235530377.7131004</v>
      </c>
      <c r="V1153" s="77">
        <v>7235530377.7131004</v>
      </c>
      <c r="W1153" s="77">
        <v>18088825944.2827</v>
      </c>
      <c r="X1153" s="76">
        <v>1.2657625839900001E-2</v>
      </c>
      <c r="Y1153" s="71">
        <v>0</v>
      </c>
      <c r="Z1153" s="71">
        <v>1</v>
      </c>
      <c r="AA1153" s="71">
        <v>0</v>
      </c>
      <c r="AB1153" s="71">
        <v>0</v>
      </c>
      <c r="AC1153" s="73">
        <v>1</v>
      </c>
      <c r="AD1153" s="73">
        <v>0</v>
      </c>
      <c r="AE1153" s="1" t="s">
        <v>1670</v>
      </c>
      <c r="AF1153" s="1" t="s">
        <v>1450</v>
      </c>
      <c r="AG1153" s="1" t="s">
        <v>1451</v>
      </c>
    </row>
    <row r="1154" spans="1:33">
      <c r="A1154" s="70">
        <v>45169</v>
      </c>
      <c r="B1154" s="70">
        <v>45169</v>
      </c>
      <c r="C1154" s="71">
        <v>990100</v>
      </c>
      <c r="D1154" s="1" t="s">
        <v>7923</v>
      </c>
      <c r="E1154" s="71">
        <v>3329301</v>
      </c>
      <c r="F1154" s="1">
        <v>125269100</v>
      </c>
      <c r="G1154" s="1" t="s">
        <v>7924</v>
      </c>
      <c r="H1154" s="72" t="s">
        <v>7925</v>
      </c>
      <c r="I1154" s="1" t="s">
        <v>7926</v>
      </c>
      <c r="J1154" s="73">
        <v>1</v>
      </c>
      <c r="K1154" s="73">
        <v>1</v>
      </c>
      <c r="L1154" s="73">
        <v>1</v>
      </c>
      <c r="M1154" s="1">
        <v>1</v>
      </c>
      <c r="N1154" s="1" t="s">
        <v>1375</v>
      </c>
      <c r="O1154" s="1" t="s">
        <v>1462</v>
      </c>
      <c r="P1154" s="1">
        <v>15101030</v>
      </c>
      <c r="Q1154" s="73">
        <v>195974241</v>
      </c>
      <c r="R1154" s="74">
        <v>77.069999999999993</v>
      </c>
      <c r="S1154" s="1" t="s">
        <v>1448</v>
      </c>
      <c r="T1154" s="75">
        <v>1</v>
      </c>
      <c r="U1154" s="76">
        <v>15103734753.870001</v>
      </c>
      <c r="V1154" s="77">
        <v>15103734753.870001</v>
      </c>
      <c r="W1154" s="77">
        <v>15103734753.870001</v>
      </c>
      <c r="X1154" s="76">
        <v>2.6422033122500001E-2</v>
      </c>
      <c r="Y1154" s="71">
        <v>0</v>
      </c>
      <c r="Z1154" s="71">
        <v>1</v>
      </c>
      <c r="AA1154" s="71">
        <v>0</v>
      </c>
      <c r="AB1154" s="71">
        <v>0</v>
      </c>
      <c r="AC1154" s="73">
        <v>0.5</v>
      </c>
      <c r="AD1154" s="73">
        <v>0.5</v>
      </c>
      <c r="AE1154" s="1" t="s">
        <v>1449</v>
      </c>
      <c r="AF1154" s="1" t="s">
        <v>1450</v>
      </c>
      <c r="AG1154" s="1" t="s">
        <v>1451</v>
      </c>
    </row>
    <row r="1155" spans="1:33">
      <c r="A1155" s="70">
        <v>45169</v>
      </c>
      <c r="B1155" s="70">
        <v>45169</v>
      </c>
      <c r="C1155" s="71">
        <v>990100</v>
      </c>
      <c r="D1155" s="1" t="s">
        <v>7963</v>
      </c>
      <c r="E1155" s="71">
        <v>3344201</v>
      </c>
      <c r="F1155" s="1">
        <v>538034109</v>
      </c>
      <c r="G1155" s="1" t="s">
        <v>7964</v>
      </c>
      <c r="H1155" s="72" t="s">
        <v>7965</v>
      </c>
      <c r="I1155" s="1" t="s">
        <v>7966</v>
      </c>
      <c r="J1155" s="73">
        <v>0.7</v>
      </c>
      <c r="K1155" s="73">
        <v>0.7</v>
      </c>
      <c r="L1155" s="73">
        <v>0.7</v>
      </c>
      <c r="M1155" s="1">
        <v>1</v>
      </c>
      <c r="N1155" s="1" t="s">
        <v>1375</v>
      </c>
      <c r="O1155" s="1" t="s">
        <v>1692</v>
      </c>
      <c r="P1155" s="1">
        <v>50202010</v>
      </c>
      <c r="Q1155" s="73">
        <v>231591254</v>
      </c>
      <c r="R1155" s="74">
        <v>84.53</v>
      </c>
      <c r="S1155" s="1" t="s">
        <v>1448</v>
      </c>
      <c r="T1155" s="75">
        <v>1</v>
      </c>
      <c r="U1155" s="76">
        <v>13703486090.434</v>
      </c>
      <c r="V1155" s="77">
        <v>13703486090.434</v>
      </c>
      <c r="W1155" s="77">
        <v>19576408700.619999</v>
      </c>
      <c r="X1155" s="76">
        <v>2.39724789449E-2</v>
      </c>
      <c r="Y1155" s="71">
        <v>0</v>
      </c>
      <c r="Z1155" s="71">
        <v>1</v>
      </c>
      <c r="AA1155" s="71">
        <v>0</v>
      </c>
      <c r="AB1155" s="71">
        <v>0</v>
      </c>
      <c r="AC1155" s="73">
        <v>0</v>
      </c>
      <c r="AD1155" s="73">
        <v>1</v>
      </c>
      <c r="AE1155" s="1" t="s">
        <v>1449</v>
      </c>
      <c r="AF1155" s="1" t="s">
        <v>1450</v>
      </c>
      <c r="AG1155" s="1" t="s">
        <v>1451</v>
      </c>
    </row>
    <row r="1156" spans="1:33">
      <c r="A1156" s="70">
        <v>45169</v>
      </c>
      <c r="B1156" s="70">
        <v>45169</v>
      </c>
      <c r="C1156" s="71">
        <v>990100</v>
      </c>
      <c r="D1156" s="1" t="s">
        <v>8013</v>
      </c>
      <c r="E1156" s="71">
        <v>3358201</v>
      </c>
      <c r="F1156" s="1" t="s">
        <v>8014</v>
      </c>
      <c r="G1156" s="1" t="s">
        <v>8015</v>
      </c>
      <c r="H1156" s="72" t="s">
        <v>8016</v>
      </c>
      <c r="I1156" s="1" t="s">
        <v>8017</v>
      </c>
      <c r="J1156" s="73">
        <v>0.9</v>
      </c>
      <c r="K1156" s="73">
        <v>0.9</v>
      </c>
      <c r="L1156" s="73">
        <v>0.9</v>
      </c>
      <c r="M1156" s="1">
        <v>1</v>
      </c>
      <c r="N1156" s="1" t="s">
        <v>1375</v>
      </c>
      <c r="O1156" s="1" t="s">
        <v>1484</v>
      </c>
      <c r="P1156" s="1">
        <v>40201060</v>
      </c>
      <c r="Q1156" s="73">
        <v>945723000</v>
      </c>
      <c r="R1156" s="74">
        <v>412.64</v>
      </c>
      <c r="S1156" s="1" t="s">
        <v>1448</v>
      </c>
      <c r="T1156" s="75">
        <v>1</v>
      </c>
      <c r="U1156" s="76">
        <v>351218824848</v>
      </c>
      <c r="V1156" s="77">
        <v>351218824848</v>
      </c>
      <c r="W1156" s="77">
        <v>393402613437.76001</v>
      </c>
      <c r="X1156" s="76">
        <v>0.61441196992799996</v>
      </c>
      <c r="Y1156" s="71">
        <v>1</v>
      </c>
      <c r="Z1156" s="71">
        <v>0</v>
      </c>
      <c r="AA1156" s="71">
        <v>0</v>
      </c>
      <c r="AB1156" s="71">
        <v>0</v>
      </c>
      <c r="AC1156" s="73">
        <v>0</v>
      </c>
      <c r="AD1156" s="73">
        <v>1</v>
      </c>
      <c r="AE1156" s="1" t="s">
        <v>1449</v>
      </c>
      <c r="AF1156" s="1" t="s">
        <v>1450</v>
      </c>
      <c r="AG1156" s="1" t="s">
        <v>1585</v>
      </c>
    </row>
    <row r="1157" spans="1:33">
      <c r="A1157" s="70">
        <v>45169</v>
      </c>
      <c r="B1157" s="70">
        <v>45169</v>
      </c>
      <c r="C1157" s="71">
        <v>990100</v>
      </c>
      <c r="D1157" s="1" t="s">
        <v>8022</v>
      </c>
      <c r="E1157" s="71">
        <v>3359001</v>
      </c>
      <c r="F1157" s="1">
        <v>169656105</v>
      </c>
      <c r="G1157" s="1" t="s">
        <v>8023</v>
      </c>
      <c r="H1157" s="72" t="s">
        <v>8024</v>
      </c>
      <c r="I1157" s="1" t="s">
        <v>8025</v>
      </c>
      <c r="J1157" s="73">
        <v>1</v>
      </c>
      <c r="K1157" s="73">
        <v>1</v>
      </c>
      <c r="L1157" s="73">
        <v>1</v>
      </c>
      <c r="M1157" s="1">
        <v>1</v>
      </c>
      <c r="N1157" s="1" t="s">
        <v>1375</v>
      </c>
      <c r="O1157" s="1" t="s">
        <v>1455</v>
      </c>
      <c r="P1157" s="1">
        <v>25301040</v>
      </c>
      <c r="Q1157" s="73">
        <v>27611604</v>
      </c>
      <c r="R1157" s="74">
        <v>1926.64</v>
      </c>
      <c r="S1157" s="1" t="s">
        <v>1448</v>
      </c>
      <c r="T1157" s="75">
        <v>1</v>
      </c>
      <c r="U1157" s="76">
        <v>53197620730.559998</v>
      </c>
      <c r="V1157" s="77">
        <v>53197620730.559998</v>
      </c>
      <c r="W1157" s="77">
        <v>53197620730.559998</v>
      </c>
      <c r="X1157" s="76">
        <v>9.30623663543E-2</v>
      </c>
      <c r="Y1157" s="71">
        <v>1</v>
      </c>
      <c r="Z1157" s="71">
        <v>0</v>
      </c>
      <c r="AA1157" s="71">
        <v>0</v>
      </c>
      <c r="AB1157" s="71">
        <v>0</v>
      </c>
      <c r="AC1157" s="73">
        <v>0</v>
      </c>
      <c r="AD1157" s="73">
        <v>1</v>
      </c>
      <c r="AE1157" s="1" t="s">
        <v>1449</v>
      </c>
      <c r="AF1157" s="1" t="s">
        <v>1450</v>
      </c>
      <c r="AG1157" s="1" t="s">
        <v>1585</v>
      </c>
    </row>
    <row r="1158" spans="1:33">
      <c r="A1158" s="70">
        <v>45169</v>
      </c>
      <c r="B1158" s="70">
        <v>45169</v>
      </c>
      <c r="C1158" s="71">
        <v>990100</v>
      </c>
      <c r="D1158" s="1" t="s">
        <v>8043</v>
      </c>
      <c r="E1158" s="71">
        <v>3363401</v>
      </c>
      <c r="G1158" s="1" t="s">
        <v>8044</v>
      </c>
      <c r="H1158" s="72" t="s">
        <v>8045</v>
      </c>
      <c r="I1158" s="1" t="s">
        <v>8046</v>
      </c>
      <c r="J1158" s="73">
        <v>0.5</v>
      </c>
      <c r="K1158" s="73">
        <v>0.5</v>
      </c>
      <c r="L1158" s="73">
        <v>0.5</v>
      </c>
      <c r="M1158" s="1">
        <v>1</v>
      </c>
      <c r="N1158" s="1" t="s">
        <v>1293</v>
      </c>
      <c r="O1158" s="1" t="s">
        <v>1455</v>
      </c>
      <c r="P1158" s="1">
        <v>25301010</v>
      </c>
      <c r="Q1158" s="73">
        <v>12094026824</v>
      </c>
      <c r="R1158" s="74">
        <v>0.875</v>
      </c>
      <c r="S1158" s="1" t="s">
        <v>1834</v>
      </c>
      <c r="T1158" s="75">
        <v>1.3505</v>
      </c>
      <c r="U1158" s="76">
        <v>3917909467.2343602</v>
      </c>
      <c r="V1158" s="77">
        <v>3917909467.2343602</v>
      </c>
      <c r="W1158" s="77">
        <v>7835818934.4687099</v>
      </c>
      <c r="X1158" s="76">
        <v>6.8538765676999999E-3</v>
      </c>
      <c r="Y1158" s="71">
        <v>0</v>
      </c>
      <c r="Z1158" s="71">
        <v>1</v>
      </c>
      <c r="AA1158" s="71">
        <v>0</v>
      </c>
      <c r="AB1158" s="71">
        <v>0</v>
      </c>
      <c r="AC1158" s="73">
        <v>0.35</v>
      </c>
      <c r="AD1158" s="73">
        <v>0.65</v>
      </c>
      <c r="AE1158" s="1" t="s">
        <v>1835</v>
      </c>
      <c r="AF1158" s="1" t="s">
        <v>1450</v>
      </c>
      <c r="AG1158" s="1" t="s">
        <v>1451</v>
      </c>
    </row>
    <row r="1159" spans="1:33">
      <c r="A1159" s="70">
        <v>45169</v>
      </c>
      <c r="B1159" s="70">
        <v>45169</v>
      </c>
      <c r="C1159" s="71">
        <v>990100</v>
      </c>
      <c r="D1159" s="1" t="s">
        <v>8060</v>
      </c>
      <c r="E1159" s="71">
        <v>3367801</v>
      </c>
      <c r="F1159" s="1">
        <v>706327103</v>
      </c>
      <c r="G1159" s="1" t="s">
        <v>8061</v>
      </c>
      <c r="H1159" s="72" t="s">
        <v>8062</v>
      </c>
      <c r="I1159" s="1" t="s">
        <v>8063</v>
      </c>
      <c r="J1159" s="73">
        <v>1</v>
      </c>
      <c r="K1159" s="73">
        <v>1</v>
      </c>
      <c r="L1159" s="73">
        <v>1</v>
      </c>
      <c r="M1159" s="1">
        <v>1</v>
      </c>
      <c r="N1159" s="1" t="s">
        <v>963</v>
      </c>
      <c r="O1159" s="1" t="s">
        <v>1541</v>
      </c>
      <c r="P1159" s="1">
        <v>10102040</v>
      </c>
      <c r="Q1159" s="73">
        <v>550364102</v>
      </c>
      <c r="R1159" s="74">
        <v>42</v>
      </c>
      <c r="S1159" s="1" t="s">
        <v>1493</v>
      </c>
      <c r="T1159" s="75">
        <v>1.3529500000000001</v>
      </c>
      <c r="U1159" s="76">
        <v>17085104611.404699</v>
      </c>
      <c r="V1159" s="77">
        <v>17085104611.404699</v>
      </c>
      <c r="W1159" s="77">
        <v>17085104611.404699</v>
      </c>
      <c r="X1159" s="76">
        <v>2.9888183770499999E-2</v>
      </c>
      <c r="Y1159" s="71">
        <v>1</v>
      </c>
      <c r="Z1159" s="71">
        <v>0</v>
      </c>
      <c r="AA1159" s="71">
        <v>0</v>
      </c>
      <c r="AB1159" s="71">
        <v>0</v>
      </c>
      <c r="AC1159" s="73">
        <v>1</v>
      </c>
      <c r="AD1159" s="73">
        <v>0</v>
      </c>
      <c r="AE1159" s="1" t="s">
        <v>1494</v>
      </c>
      <c r="AF1159" s="1" t="s">
        <v>1450</v>
      </c>
      <c r="AG1159" s="1" t="s">
        <v>1451</v>
      </c>
    </row>
    <row r="1160" spans="1:33">
      <c r="A1160" s="70">
        <v>45169</v>
      </c>
      <c r="B1160" s="70">
        <v>45169</v>
      </c>
      <c r="C1160" s="71">
        <v>990100</v>
      </c>
      <c r="D1160" s="1" t="s">
        <v>8064</v>
      </c>
      <c r="E1160" s="71">
        <v>3368101</v>
      </c>
      <c r="F1160" s="1">
        <v>21361100</v>
      </c>
      <c r="G1160" s="1" t="s">
        <v>8065</v>
      </c>
      <c r="H1160" s="72" t="s">
        <v>8066</v>
      </c>
      <c r="I1160" s="1" t="s">
        <v>8067</v>
      </c>
      <c r="J1160" s="73">
        <v>1</v>
      </c>
      <c r="K1160" s="73">
        <v>1</v>
      </c>
      <c r="L1160" s="73">
        <v>1</v>
      </c>
      <c r="M1160" s="1">
        <v>1</v>
      </c>
      <c r="N1160" s="1" t="s">
        <v>963</v>
      </c>
      <c r="O1160" s="1" t="s">
        <v>1548</v>
      </c>
      <c r="P1160" s="1">
        <v>55102010</v>
      </c>
      <c r="Q1160" s="73">
        <v>281602985</v>
      </c>
      <c r="R1160" s="74">
        <v>26.42</v>
      </c>
      <c r="S1160" s="1" t="s">
        <v>1493</v>
      </c>
      <c r="T1160" s="75">
        <v>1.3529500000000001</v>
      </c>
      <c r="U1160" s="76">
        <v>5499058253.2244396</v>
      </c>
      <c r="V1160" s="77">
        <v>5499058253.2244396</v>
      </c>
      <c r="W1160" s="77">
        <v>5499058253.2244396</v>
      </c>
      <c r="X1160" s="76">
        <v>9.6198921444000003E-3</v>
      </c>
      <c r="Y1160" s="71">
        <v>0</v>
      </c>
      <c r="Z1160" s="71">
        <v>1</v>
      </c>
      <c r="AA1160" s="71">
        <v>0</v>
      </c>
      <c r="AB1160" s="71">
        <v>0</v>
      </c>
      <c r="AC1160" s="73">
        <v>1</v>
      </c>
      <c r="AD1160" s="73">
        <v>0</v>
      </c>
      <c r="AE1160" s="1" t="s">
        <v>1494</v>
      </c>
      <c r="AF1160" s="1" t="s">
        <v>1450</v>
      </c>
      <c r="AG1160" s="1" t="s">
        <v>1451</v>
      </c>
    </row>
    <row r="1161" spans="1:33">
      <c r="A1161" s="70">
        <v>45169</v>
      </c>
      <c r="B1161" s="70">
        <v>45169</v>
      </c>
      <c r="C1161" s="71">
        <v>990100</v>
      </c>
      <c r="D1161" s="1" t="s">
        <v>8068</v>
      </c>
      <c r="E1161" s="71">
        <v>3368501</v>
      </c>
      <c r="F1161" s="1">
        <v>493271100</v>
      </c>
      <c r="G1161" s="1" t="s">
        <v>8069</v>
      </c>
      <c r="H1161" s="72" t="s">
        <v>8070</v>
      </c>
      <c r="I1161" s="1" t="s">
        <v>8071</v>
      </c>
      <c r="J1161" s="73">
        <v>1</v>
      </c>
      <c r="K1161" s="73">
        <v>1</v>
      </c>
      <c r="L1161" s="73">
        <v>1</v>
      </c>
      <c r="M1161" s="1">
        <v>1</v>
      </c>
      <c r="N1161" s="1" t="s">
        <v>963</v>
      </c>
      <c r="O1161" s="1" t="s">
        <v>1541</v>
      </c>
      <c r="P1161" s="1">
        <v>10102040</v>
      </c>
      <c r="Q1161" s="73">
        <v>229153373</v>
      </c>
      <c r="R1161" s="74">
        <v>33.380000000000003</v>
      </c>
      <c r="S1161" s="1" t="s">
        <v>1493</v>
      </c>
      <c r="T1161" s="75">
        <v>1.3529500000000001</v>
      </c>
      <c r="U1161" s="76">
        <v>5653674999.6230497</v>
      </c>
      <c r="V1161" s="77">
        <v>5653674999.6230497</v>
      </c>
      <c r="W1161" s="77">
        <v>5653674999.6230497</v>
      </c>
      <c r="X1161" s="76">
        <v>9.8903741716000002E-3</v>
      </c>
      <c r="Y1161" s="71">
        <v>0</v>
      </c>
      <c r="Z1161" s="71">
        <v>1</v>
      </c>
      <c r="AA1161" s="71">
        <v>0</v>
      </c>
      <c r="AB1161" s="71">
        <v>0</v>
      </c>
      <c r="AC1161" s="73">
        <v>0</v>
      </c>
      <c r="AD1161" s="73">
        <v>1</v>
      </c>
      <c r="AE1161" s="1" t="s">
        <v>1494</v>
      </c>
      <c r="AF1161" s="1" t="s">
        <v>1450</v>
      </c>
      <c r="AG1161" s="1" t="s">
        <v>1451</v>
      </c>
    </row>
    <row r="1162" spans="1:33">
      <c r="A1162" s="70">
        <v>45169</v>
      </c>
      <c r="B1162" s="70">
        <v>45169</v>
      </c>
      <c r="C1162" s="71">
        <v>990100</v>
      </c>
      <c r="D1162" s="1" t="s">
        <v>8072</v>
      </c>
      <c r="E1162" s="71">
        <v>3368601</v>
      </c>
      <c r="F1162" s="1">
        <v>962879102</v>
      </c>
      <c r="G1162" s="1" t="s">
        <v>8073</v>
      </c>
      <c r="H1162" s="72" t="s">
        <v>8074</v>
      </c>
      <c r="I1162" s="1" t="s">
        <v>8075</v>
      </c>
      <c r="J1162" s="73">
        <v>1</v>
      </c>
      <c r="K1162" s="73">
        <v>1</v>
      </c>
      <c r="L1162" s="73">
        <v>1</v>
      </c>
      <c r="M1162" s="1">
        <v>1</v>
      </c>
      <c r="N1162" s="1" t="s">
        <v>963</v>
      </c>
      <c r="O1162" s="1" t="s">
        <v>1462</v>
      </c>
      <c r="P1162" s="1">
        <v>15104030</v>
      </c>
      <c r="Q1162" s="73">
        <v>451775834</v>
      </c>
      <c r="R1162" s="74">
        <v>58.94</v>
      </c>
      <c r="S1162" s="1" t="s">
        <v>1493</v>
      </c>
      <c r="T1162" s="75">
        <v>1.3529500000000001</v>
      </c>
      <c r="U1162" s="76">
        <v>19681191216.201599</v>
      </c>
      <c r="V1162" s="77">
        <v>19681191216.201599</v>
      </c>
      <c r="W1162" s="77">
        <v>19681191216.201599</v>
      </c>
      <c r="X1162" s="76">
        <v>3.4429701969700001E-2</v>
      </c>
      <c r="Y1162" s="71">
        <v>1</v>
      </c>
      <c r="Z1162" s="71">
        <v>0</v>
      </c>
      <c r="AA1162" s="71">
        <v>0</v>
      </c>
      <c r="AB1162" s="71">
        <v>0</v>
      </c>
      <c r="AC1162" s="73">
        <v>0</v>
      </c>
      <c r="AD1162" s="73">
        <v>1</v>
      </c>
      <c r="AE1162" s="1" t="s">
        <v>1494</v>
      </c>
      <c r="AF1162" s="1" t="s">
        <v>1450</v>
      </c>
      <c r="AG1162" s="1" t="s">
        <v>1451</v>
      </c>
    </row>
    <row r="1163" spans="1:33">
      <c r="A1163" s="70">
        <v>45169</v>
      </c>
      <c r="B1163" s="70">
        <v>45169</v>
      </c>
      <c r="C1163" s="71">
        <v>990100</v>
      </c>
      <c r="D1163" s="1" t="s">
        <v>8076</v>
      </c>
      <c r="E1163" s="71">
        <v>3369701</v>
      </c>
      <c r="F1163" s="1" t="s">
        <v>8077</v>
      </c>
      <c r="G1163" s="1" t="s">
        <v>8078</v>
      </c>
      <c r="H1163" s="72" t="s">
        <v>8079</v>
      </c>
      <c r="I1163" s="1" t="s">
        <v>8080</v>
      </c>
      <c r="J1163" s="73">
        <v>1</v>
      </c>
      <c r="K1163" s="73">
        <v>1</v>
      </c>
      <c r="L1163" s="73">
        <v>1</v>
      </c>
      <c r="M1163" s="1">
        <v>1</v>
      </c>
      <c r="N1163" s="1" t="s">
        <v>963</v>
      </c>
      <c r="O1163" s="1" t="s">
        <v>1541</v>
      </c>
      <c r="P1163" s="1">
        <v>10102020</v>
      </c>
      <c r="Q1163" s="73">
        <v>612238367</v>
      </c>
      <c r="R1163" s="74">
        <v>20.61</v>
      </c>
      <c r="S1163" s="1" t="s">
        <v>1493</v>
      </c>
      <c r="T1163" s="75">
        <v>1.3529500000000001</v>
      </c>
      <c r="U1163" s="76">
        <v>9326459029.4319801</v>
      </c>
      <c r="V1163" s="77">
        <v>9326459029.4319801</v>
      </c>
      <c r="W1163" s="77">
        <v>9326459029.4319801</v>
      </c>
      <c r="X1163" s="76">
        <v>1.6315435447399999E-2</v>
      </c>
      <c r="Y1163" s="71">
        <v>0</v>
      </c>
      <c r="Z1163" s="71">
        <v>1</v>
      </c>
      <c r="AA1163" s="71">
        <v>0</v>
      </c>
      <c r="AB1163" s="71">
        <v>0</v>
      </c>
      <c r="AC1163" s="73">
        <v>0.65</v>
      </c>
      <c r="AD1163" s="73">
        <v>0.35</v>
      </c>
      <c r="AE1163" s="1" t="s">
        <v>1494</v>
      </c>
      <c r="AF1163" s="1" t="s">
        <v>1450</v>
      </c>
      <c r="AG1163" s="1" t="s">
        <v>1451</v>
      </c>
    </row>
    <row r="1164" spans="1:33">
      <c r="A1164" s="70">
        <v>45169</v>
      </c>
      <c r="B1164" s="70">
        <v>45169</v>
      </c>
      <c r="C1164" s="71">
        <v>990100</v>
      </c>
      <c r="D1164" s="1" t="s">
        <v>8081</v>
      </c>
      <c r="E1164" s="71">
        <v>3369901</v>
      </c>
      <c r="F1164" s="1">
        <v>766910103</v>
      </c>
      <c r="G1164" s="1" t="s">
        <v>8082</v>
      </c>
      <c r="H1164" s="72">
        <v>2229610</v>
      </c>
      <c r="I1164" s="1" t="s">
        <v>8083</v>
      </c>
      <c r="J1164" s="73">
        <v>1</v>
      </c>
      <c r="K1164" s="73">
        <v>0.49</v>
      </c>
      <c r="L1164" s="73">
        <v>0.49</v>
      </c>
      <c r="M1164" s="1">
        <v>1</v>
      </c>
      <c r="N1164" s="1" t="s">
        <v>963</v>
      </c>
      <c r="O1164" s="1" t="s">
        <v>1564</v>
      </c>
      <c r="P1164" s="1">
        <v>60107010</v>
      </c>
      <c r="Q1164" s="73">
        <v>299861401</v>
      </c>
      <c r="R1164" s="74">
        <v>19.309999999999999</v>
      </c>
      <c r="S1164" s="1" t="s">
        <v>1493</v>
      </c>
      <c r="T1164" s="75">
        <v>1.3529500000000001</v>
      </c>
      <c r="U1164" s="76">
        <v>2097090498.6303301</v>
      </c>
      <c r="V1164" s="77">
        <v>2097090498.6303301</v>
      </c>
      <c r="W1164" s="77">
        <v>4279776527.8169899</v>
      </c>
      <c r="X1164" s="76">
        <v>3.6685889627999999E-3</v>
      </c>
      <c r="Y1164" s="71">
        <v>0</v>
      </c>
      <c r="Z1164" s="71">
        <v>1</v>
      </c>
      <c r="AA1164" s="71">
        <v>0</v>
      </c>
      <c r="AB1164" s="71">
        <v>0</v>
      </c>
      <c r="AC1164" s="73">
        <v>1</v>
      </c>
      <c r="AD1164" s="73">
        <v>0</v>
      </c>
      <c r="AE1164" s="1" t="s">
        <v>1494</v>
      </c>
      <c r="AF1164" s="1" t="s">
        <v>3567</v>
      </c>
      <c r="AG1164" s="1" t="s">
        <v>1451</v>
      </c>
    </row>
    <row r="1165" spans="1:33">
      <c r="A1165" s="70">
        <v>45169</v>
      </c>
      <c r="B1165" s="70">
        <v>45169</v>
      </c>
      <c r="C1165" s="71">
        <v>990100</v>
      </c>
      <c r="D1165" s="1" t="s">
        <v>8088</v>
      </c>
      <c r="E1165" s="71">
        <v>3380601</v>
      </c>
      <c r="F1165" s="1" t="s">
        <v>8089</v>
      </c>
      <c r="G1165" s="1" t="s">
        <v>8090</v>
      </c>
      <c r="H1165" s="72" t="s">
        <v>8091</v>
      </c>
      <c r="I1165" s="1" t="s">
        <v>8092</v>
      </c>
      <c r="J1165" s="73">
        <v>1</v>
      </c>
      <c r="K1165" s="73">
        <v>1</v>
      </c>
      <c r="L1165" s="73">
        <v>1</v>
      </c>
      <c r="M1165" s="1">
        <v>1</v>
      </c>
      <c r="N1165" s="1" t="s">
        <v>1375</v>
      </c>
      <c r="O1165" s="1" t="s">
        <v>1484</v>
      </c>
      <c r="P1165" s="1">
        <v>40203040</v>
      </c>
      <c r="Q1165" s="73">
        <v>559714868</v>
      </c>
      <c r="R1165" s="74">
        <v>117.99</v>
      </c>
      <c r="S1165" s="1" t="s">
        <v>1448</v>
      </c>
      <c r="T1165" s="75">
        <v>1</v>
      </c>
      <c r="U1165" s="76">
        <v>66040757275.32</v>
      </c>
      <c r="V1165" s="77">
        <v>66040757275.32</v>
      </c>
      <c r="W1165" s="77">
        <v>66040757275.32</v>
      </c>
      <c r="X1165" s="76">
        <v>0.1155297748935</v>
      </c>
      <c r="Y1165" s="71">
        <v>1</v>
      </c>
      <c r="Z1165" s="71">
        <v>0</v>
      </c>
      <c r="AA1165" s="71">
        <v>0</v>
      </c>
      <c r="AB1165" s="71">
        <v>0</v>
      </c>
      <c r="AC1165" s="73">
        <v>1</v>
      </c>
      <c r="AD1165" s="73">
        <v>0</v>
      </c>
      <c r="AE1165" s="1" t="s">
        <v>1449</v>
      </c>
      <c r="AF1165" s="1" t="s">
        <v>1450</v>
      </c>
      <c r="AG1165" s="1" t="s">
        <v>1451</v>
      </c>
    </row>
    <row r="1166" spans="1:33">
      <c r="A1166" s="70">
        <v>45169</v>
      </c>
      <c r="B1166" s="70">
        <v>45169</v>
      </c>
      <c r="C1166" s="71">
        <v>990100</v>
      </c>
      <c r="D1166" s="1" t="s">
        <v>8093</v>
      </c>
      <c r="E1166" s="71">
        <v>3382101</v>
      </c>
      <c r="G1166" s="1" t="s">
        <v>8094</v>
      </c>
      <c r="H1166" s="72" t="s">
        <v>8095</v>
      </c>
      <c r="I1166" s="1" t="s">
        <v>8096</v>
      </c>
      <c r="J1166" s="73">
        <v>0.7</v>
      </c>
      <c r="K1166" s="73">
        <v>0.7</v>
      </c>
      <c r="L1166" s="73">
        <v>0.7</v>
      </c>
      <c r="M1166" s="1">
        <v>1</v>
      </c>
      <c r="N1166" s="1" t="s">
        <v>1115</v>
      </c>
      <c r="O1166" s="1" t="s">
        <v>1541</v>
      </c>
      <c r="P1166" s="1">
        <v>10102020</v>
      </c>
      <c r="Q1166" s="73">
        <v>1386667167</v>
      </c>
      <c r="R1166" s="74">
        <v>2035</v>
      </c>
      <c r="S1166" s="1" t="s">
        <v>1479</v>
      </c>
      <c r="T1166" s="75">
        <v>145.58500000000001</v>
      </c>
      <c r="U1166" s="76">
        <v>13568069371.0994</v>
      </c>
      <c r="V1166" s="77">
        <v>13568069371.0994</v>
      </c>
      <c r="W1166" s="77">
        <v>19382956244.4277</v>
      </c>
      <c r="X1166" s="76">
        <v>2.3735584885100001E-2</v>
      </c>
      <c r="Y1166" s="71">
        <v>0</v>
      </c>
      <c r="Z1166" s="71">
        <v>1</v>
      </c>
      <c r="AA1166" s="71">
        <v>0</v>
      </c>
      <c r="AB1166" s="71">
        <v>0</v>
      </c>
      <c r="AC1166" s="73">
        <v>1</v>
      </c>
      <c r="AD1166" s="73">
        <v>0</v>
      </c>
      <c r="AE1166" s="1" t="s">
        <v>1480</v>
      </c>
      <c r="AF1166" s="1" t="s">
        <v>1450</v>
      </c>
      <c r="AG1166" s="1" t="s">
        <v>1451</v>
      </c>
    </row>
    <row r="1167" spans="1:33">
      <c r="A1167" s="70">
        <v>45169</v>
      </c>
      <c r="B1167" s="70">
        <v>45169</v>
      </c>
      <c r="C1167" s="71">
        <v>990100</v>
      </c>
      <c r="D1167" s="1" t="s">
        <v>8126</v>
      </c>
      <c r="E1167" s="71">
        <v>3398101</v>
      </c>
      <c r="G1167" s="1" t="s">
        <v>8127</v>
      </c>
      <c r="H1167" s="72" t="s">
        <v>8128</v>
      </c>
      <c r="I1167" s="1" t="s">
        <v>8129</v>
      </c>
      <c r="J1167" s="73">
        <v>0.7</v>
      </c>
      <c r="K1167" s="73">
        <v>0.7</v>
      </c>
      <c r="L1167" s="73">
        <v>0.7</v>
      </c>
      <c r="M1167" s="1">
        <v>1</v>
      </c>
      <c r="N1167" s="1" t="s">
        <v>1293</v>
      </c>
      <c r="O1167" s="1" t="s">
        <v>1564</v>
      </c>
      <c r="P1167" s="1">
        <v>60102510</v>
      </c>
      <c r="Q1167" s="73">
        <v>4937288654</v>
      </c>
      <c r="R1167" s="74">
        <v>1.68</v>
      </c>
      <c r="S1167" s="1" t="s">
        <v>1834</v>
      </c>
      <c r="T1167" s="75">
        <v>1.3505</v>
      </c>
      <c r="U1167" s="76">
        <v>4299334659.0921898</v>
      </c>
      <c r="V1167" s="77">
        <v>4299334659.0921898</v>
      </c>
      <c r="W1167" s="77">
        <v>6141906655.8459797</v>
      </c>
      <c r="X1167" s="76">
        <v>7.5211306752000001E-3</v>
      </c>
      <c r="Y1167" s="71">
        <v>0</v>
      </c>
      <c r="Z1167" s="71">
        <v>1</v>
      </c>
      <c r="AA1167" s="71">
        <v>0</v>
      </c>
      <c r="AB1167" s="71">
        <v>0</v>
      </c>
      <c r="AC1167" s="73">
        <v>0</v>
      </c>
      <c r="AD1167" s="73">
        <v>1</v>
      </c>
      <c r="AE1167" s="1" t="s">
        <v>1835</v>
      </c>
      <c r="AF1167" s="1" t="s">
        <v>1450</v>
      </c>
      <c r="AG1167" s="1" t="s">
        <v>1451</v>
      </c>
    </row>
    <row r="1168" spans="1:33">
      <c r="A1168" s="70">
        <v>45169</v>
      </c>
      <c r="B1168" s="70">
        <v>45169</v>
      </c>
      <c r="C1168" s="71">
        <v>990100</v>
      </c>
      <c r="D1168" s="1" t="s">
        <v>8130</v>
      </c>
      <c r="E1168" s="71">
        <v>3404301</v>
      </c>
      <c r="F1168" s="1">
        <v>15857105</v>
      </c>
      <c r="G1168" s="1" t="s">
        <v>8131</v>
      </c>
      <c r="H1168" s="72" t="s">
        <v>8132</v>
      </c>
      <c r="I1168" s="1" t="s">
        <v>8133</v>
      </c>
      <c r="J1168" s="73">
        <v>1</v>
      </c>
      <c r="K1168" s="73">
        <v>1</v>
      </c>
      <c r="L1168" s="73">
        <v>1</v>
      </c>
      <c r="M1168" s="1">
        <v>1</v>
      </c>
      <c r="N1168" s="1" t="s">
        <v>963</v>
      </c>
      <c r="O1168" s="1" t="s">
        <v>1548</v>
      </c>
      <c r="P1168" s="1">
        <v>55103010</v>
      </c>
      <c r="Q1168" s="73">
        <v>683444959</v>
      </c>
      <c r="R1168" s="74">
        <v>10.23</v>
      </c>
      <c r="S1168" s="1" t="s">
        <v>1493</v>
      </c>
      <c r="T1168" s="75">
        <v>1.3529500000000001</v>
      </c>
      <c r="U1168" s="76">
        <v>5167701637.5845404</v>
      </c>
      <c r="V1168" s="77">
        <v>5167701637.5845404</v>
      </c>
      <c r="W1168" s="77">
        <v>5167701637.5845404</v>
      </c>
      <c r="X1168" s="76">
        <v>9.0402265439999997E-3</v>
      </c>
      <c r="Y1168" s="71">
        <v>0</v>
      </c>
      <c r="Z1168" s="71">
        <v>1</v>
      </c>
      <c r="AA1168" s="71">
        <v>0</v>
      </c>
      <c r="AB1168" s="71">
        <v>0</v>
      </c>
      <c r="AC1168" s="73">
        <v>1</v>
      </c>
      <c r="AD1168" s="73">
        <v>0</v>
      </c>
      <c r="AE1168" s="1" t="s">
        <v>1494</v>
      </c>
      <c r="AF1168" s="1" t="s">
        <v>1450</v>
      </c>
      <c r="AG1168" s="1" t="s">
        <v>1451</v>
      </c>
    </row>
    <row r="1169" spans="1:33">
      <c r="A1169" s="70">
        <v>45169</v>
      </c>
      <c r="B1169" s="70">
        <v>45169</v>
      </c>
      <c r="C1169" s="71">
        <v>990100</v>
      </c>
      <c r="D1169" s="1" t="s">
        <v>8134</v>
      </c>
      <c r="E1169" s="71">
        <v>3406501</v>
      </c>
      <c r="F1169" s="1" t="s">
        <v>8135</v>
      </c>
      <c r="G1169" s="1" t="s">
        <v>8136</v>
      </c>
      <c r="H1169" s="72" t="s">
        <v>8137</v>
      </c>
      <c r="I1169" s="1" t="s">
        <v>8138</v>
      </c>
      <c r="J1169" s="73">
        <v>1</v>
      </c>
      <c r="K1169" s="73">
        <v>1</v>
      </c>
      <c r="L1169" s="73">
        <v>1</v>
      </c>
      <c r="M1169" s="1">
        <v>1</v>
      </c>
      <c r="N1169" s="1" t="s">
        <v>963</v>
      </c>
      <c r="O1169" s="1" t="s">
        <v>1467</v>
      </c>
      <c r="P1169" s="1">
        <v>20201070</v>
      </c>
      <c r="Q1169" s="73">
        <v>181524765</v>
      </c>
      <c r="R1169" s="74">
        <v>83.56</v>
      </c>
      <c r="S1169" s="1" t="s">
        <v>1493</v>
      </c>
      <c r="T1169" s="75">
        <v>1.3529500000000001</v>
      </c>
      <c r="U1169" s="76">
        <v>11211212065.0431</v>
      </c>
      <c r="V1169" s="77">
        <v>11211212065.0431</v>
      </c>
      <c r="W1169" s="77">
        <v>11211212065.0431</v>
      </c>
      <c r="X1169" s="76">
        <v>1.96125674447E-2</v>
      </c>
      <c r="Y1169" s="71">
        <v>0</v>
      </c>
      <c r="Z1169" s="71">
        <v>1</v>
      </c>
      <c r="AA1169" s="71">
        <v>0</v>
      </c>
      <c r="AB1169" s="71">
        <v>0</v>
      </c>
      <c r="AC1169" s="73">
        <v>0</v>
      </c>
      <c r="AD1169" s="73">
        <v>1</v>
      </c>
      <c r="AE1169" s="1" t="s">
        <v>1494</v>
      </c>
      <c r="AF1169" s="1" t="s">
        <v>1450</v>
      </c>
      <c r="AG1169" s="1" t="s">
        <v>1451</v>
      </c>
    </row>
    <row r="1170" spans="1:33">
      <c r="A1170" s="70">
        <v>45169</v>
      </c>
      <c r="B1170" s="70">
        <v>45169</v>
      </c>
      <c r="C1170" s="71">
        <v>990100</v>
      </c>
      <c r="D1170" s="1" t="s">
        <v>8142</v>
      </c>
      <c r="E1170" s="71">
        <v>3411703</v>
      </c>
      <c r="F1170" s="1">
        <v>531229789</v>
      </c>
      <c r="G1170" s="1" t="s">
        <v>8143</v>
      </c>
      <c r="H1170" s="72" t="s">
        <v>8144</v>
      </c>
      <c r="I1170" s="1" t="s">
        <v>8145</v>
      </c>
      <c r="J1170" s="73">
        <v>0.75</v>
      </c>
      <c r="K1170" s="73">
        <v>0.75</v>
      </c>
      <c r="L1170" s="73">
        <v>0.75</v>
      </c>
      <c r="M1170" s="1">
        <v>1</v>
      </c>
      <c r="N1170" s="1" t="s">
        <v>1375</v>
      </c>
      <c r="O1170" s="1" t="s">
        <v>1692</v>
      </c>
      <c r="P1170" s="1">
        <v>50201030</v>
      </c>
      <c r="Q1170" s="73">
        <v>218565844</v>
      </c>
      <c r="R1170" s="74">
        <v>24.44</v>
      </c>
      <c r="S1170" s="1" t="s">
        <v>1448</v>
      </c>
      <c r="T1170" s="75">
        <v>1</v>
      </c>
      <c r="U1170" s="76">
        <v>4006311920.52</v>
      </c>
      <c r="V1170" s="77">
        <v>4006311920.52</v>
      </c>
      <c r="W1170" s="77">
        <v>7950792595.1000004</v>
      </c>
      <c r="X1170" s="76">
        <v>7.0085252415000004E-3</v>
      </c>
      <c r="Y1170" s="71">
        <v>0</v>
      </c>
      <c r="Z1170" s="71">
        <v>1</v>
      </c>
      <c r="AA1170" s="71">
        <v>0</v>
      </c>
      <c r="AB1170" s="71">
        <v>0</v>
      </c>
      <c r="AC1170" s="73">
        <v>1</v>
      </c>
      <c r="AD1170" s="73">
        <v>0</v>
      </c>
      <c r="AE1170" s="1" t="s">
        <v>1475</v>
      </c>
      <c r="AF1170" s="1" t="s">
        <v>8146</v>
      </c>
      <c r="AG1170" s="1" t="s">
        <v>611</v>
      </c>
    </row>
    <row r="1171" spans="1:33">
      <c r="A1171" s="70">
        <v>45169</v>
      </c>
      <c r="B1171" s="70">
        <v>45169</v>
      </c>
      <c r="C1171" s="71">
        <v>990100</v>
      </c>
      <c r="D1171" s="1" t="s">
        <v>8155</v>
      </c>
      <c r="E1171" s="71">
        <v>3412801</v>
      </c>
      <c r="G1171" s="1" t="s">
        <v>8156</v>
      </c>
      <c r="H1171" s="72" t="s">
        <v>8157</v>
      </c>
      <c r="I1171" s="1" t="s">
        <v>8158</v>
      </c>
      <c r="J1171" s="73">
        <v>0.9</v>
      </c>
      <c r="K1171" s="73">
        <v>0.9</v>
      </c>
      <c r="L1171" s="73">
        <v>0.9</v>
      </c>
      <c r="M1171" s="1">
        <v>1</v>
      </c>
      <c r="N1171" s="1" t="s">
        <v>1322</v>
      </c>
      <c r="O1171" s="1" t="s">
        <v>1467</v>
      </c>
      <c r="P1171" s="1">
        <v>20106015</v>
      </c>
      <c r="Q1171" s="73">
        <v>466237449</v>
      </c>
      <c r="R1171" s="74">
        <v>94.5</v>
      </c>
      <c r="S1171" s="1" t="s">
        <v>1613</v>
      </c>
      <c r="T1171" s="75">
        <v>10.9499</v>
      </c>
      <c r="U1171" s="76">
        <v>3621356819.4640999</v>
      </c>
      <c r="V1171" s="77">
        <v>3621356819.4640999</v>
      </c>
      <c r="W1171" s="77">
        <v>4965926808.2630901</v>
      </c>
      <c r="X1171" s="76">
        <v>6.3350960138000003E-3</v>
      </c>
      <c r="Y1171" s="71">
        <v>0</v>
      </c>
      <c r="Z1171" s="71">
        <v>1</v>
      </c>
      <c r="AA1171" s="71">
        <v>0</v>
      </c>
      <c r="AB1171" s="71">
        <v>0</v>
      </c>
      <c r="AC1171" s="73">
        <v>0</v>
      </c>
      <c r="AD1171" s="73">
        <v>1</v>
      </c>
      <c r="AE1171" s="1" t="s">
        <v>1614</v>
      </c>
      <c r="AF1171" s="1" t="s">
        <v>1450</v>
      </c>
      <c r="AG1171" s="1" t="s">
        <v>1619</v>
      </c>
    </row>
    <row r="1172" spans="1:33">
      <c r="A1172" s="70">
        <v>45169</v>
      </c>
      <c r="B1172" s="70">
        <v>45169</v>
      </c>
      <c r="C1172" s="71">
        <v>990100</v>
      </c>
      <c r="D1172" s="1" t="s">
        <v>8159</v>
      </c>
      <c r="E1172" s="71">
        <v>3413601</v>
      </c>
      <c r="G1172" s="1" t="s">
        <v>8160</v>
      </c>
      <c r="H1172" s="72" t="s">
        <v>8161</v>
      </c>
      <c r="I1172" s="1" t="s">
        <v>8162</v>
      </c>
      <c r="J1172" s="73">
        <v>0.3</v>
      </c>
      <c r="K1172" s="73">
        <v>0.3</v>
      </c>
      <c r="L1172" s="73">
        <v>0.3</v>
      </c>
      <c r="M1172" s="1">
        <v>1</v>
      </c>
      <c r="N1172" s="1" t="s">
        <v>1042</v>
      </c>
      <c r="O1172" s="1" t="s">
        <v>1467</v>
      </c>
      <c r="P1172" s="1">
        <v>20305010</v>
      </c>
      <c r="Q1172" s="73">
        <v>98960602</v>
      </c>
      <c r="R1172" s="74">
        <v>121.6</v>
      </c>
      <c r="S1172" s="1" t="s">
        <v>1456</v>
      </c>
      <c r="T1172" s="75">
        <v>0.92136177270005104</v>
      </c>
      <c r="U1172" s="76">
        <v>3918203324.6079402</v>
      </c>
      <c r="V1172" s="77">
        <v>3918203324.6079402</v>
      </c>
      <c r="W1172" s="77">
        <v>13060677748.6931</v>
      </c>
      <c r="X1172" s="76">
        <v>6.8543906332000004E-3</v>
      </c>
      <c r="Y1172" s="71">
        <v>0</v>
      </c>
      <c r="Z1172" s="71">
        <v>1</v>
      </c>
      <c r="AA1172" s="71">
        <v>0</v>
      </c>
      <c r="AB1172" s="71">
        <v>0</v>
      </c>
      <c r="AC1172" s="73">
        <v>0</v>
      </c>
      <c r="AD1172" s="73">
        <v>1</v>
      </c>
      <c r="AE1172" s="1" t="s">
        <v>1457</v>
      </c>
      <c r="AF1172" s="1" t="s">
        <v>1450</v>
      </c>
      <c r="AG1172" s="1" t="s">
        <v>1451</v>
      </c>
    </row>
    <row r="1173" spans="1:33">
      <c r="A1173" s="70">
        <v>45169</v>
      </c>
      <c r="B1173" s="70">
        <v>45169</v>
      </c>
      <c r="C1173" s="71">
        <v>990100</v>
      </c>
      <c r="D1173" s="1" t="s">
        <v>8163</v>
      </c>
      <c r="E1173" s="71">
        <v>3414501</v>
      </c>
      <c r="F1173" s="1">
        <v>893641100</v>
      </c>
      <c r="G1173" s="1" t="s">
        <v>8164</v>
      </c>
      <c r="H1173" s="72" t="s">
        <v>8165</v>
      </c>
      <c r="I1173" s="1" t="s">
        <v>8166</v>
      </c>
      <c r="J1173" s="73">
        <v>1</v>
      </c>
      <c r="K1173" s="73">
        <v>1</v>
      </c>
      <c r="L1173" s="73">
        <v>1</v>
      </c>
      <c r="M1173" s="1">
        <v>1</v>
      </c>
      <c r="N1173" s="1" t="s">
        <v>1375</v>
      </c>
      <c r="O1173" s="1" t="s">
        <v>1467</v>
      </c>
      <c r="P1173" s="1">
        <v>20101010</v>
      </c>
      <c r="Q1173" s="73">
        <v>54598064</v>
      </c>
      <c r="R1173" s="74">
        <v>903.85</v>
      </c>
      <c r="S1173" s="1" t="s">
        <v>1448</v>
      </c>
      <c r="T1173" s="75">
        <v>1</v>
      </c>
      <c r="U1173" s="76">
        <v>49348460146.400002</v>
      </c>
      <c r="V1173" s="77">
        <v>49348460146.400002</v>
      </c>
      <c r="W1173" s="77">
        <v>49348460146.400002</v>
      </c>
      <c r="X1173" s="76">
        <v>8.6328757077799995E-2</v>
      </c>
      <c r="Y1173" s="71">
        <v>1</v>
      </c>
      <c r="Z1173" s="71">
        <v>0</v>
      </c>
      <c r="AA1173" s="71">
        <v>0</v>
      </c>
      <c r="AB1173" s="71">
        <v>0</v>
      </c>
      <c r="AC1173" s="73">
        <v>0</v>
      </c>
      <c r="AD1173" s="73">
        <v>1</v>
      </c>
      <c r="AE1173" s="1" t="s">
        <v>1449</v>
      </c>
      <c r="AF1173" s="1" t="s">
        <v>1450</v>
      </c>
      <c r="AG1173" s="1" t="s">
        <v>1451</v>
      </c>
    </row>
    <row r="1174" spans="1:33">
      <c r="A1174" s="70">
        <v>45169</v>
      </c>
      <c r="B1174" s="70">
        <v>45169</v>
      </c>
      <c r="C1174" s="71">
        <v>990100</v>
      </c>
      <c r="D1174" s="1" t="s">
        <v>8171</v>
      </c>
      <c r="E1174" s="71">
        <v>3420201</v>
      </c>
      <c r="F1174" s="1">
        <v>134921105</v>
      </c>
      <c r="G1174" s="1" t="s">
        <v>8172</v>
      </c>
      <c r="H1174" s="72">
        <v>2117599</v>
      </c>
      <c r="I1174" s="1" t="s">
        <v>8173</v>
      </c>
      <c r="J1174" s="73">
        <v>1</v>
      </c>
      <c r="K1174" s="73">
        <v>0.49</v>
      </c>
      <c r="L1174" s="73">
        <v>0.49</v>
      </c>
      <c r="M1174" s="1">
        <v>1</v>
      </c>
      <c r="N1174" s="1" t="s">
        <v>963</v>
      </c>
      <c r="O1174" s="1" t="s">
        <v>1564</v>
      </c>
      <c r="P1174" s="1">
        <v>60106010</v>
      </c>
      <c r="Q1174" s="73">
        <v>169289307</v>
      </c>
      <c r="R1174" s="74">
        <v>48.47</v>
      </c>
      <c r="S1174" s="1" t="s">
        <v>1493</v>
      </c>
      <c r="T1174" s="75">
        <v>1.3529500000000001</v>
      </c>
      <c r="U1174" s="76">
        <v>2971781535.1950202</v>
      </c>
      <c r="V1174" s="77">
        <v>2971781535.1950202</v>
      </c>
      <c r="W1174" s="77">
        <v>6064860275.9082003</v>
      </c>
      <c r="X1174" s="76">
        <v>5.1987479544000001E-3</v>
      </c>
      <c r="Y1174" s="71">
        <v>0</v>
      </c>
      <c r="Z1174" s="71">
        <v>1</v>
      </c>
      <c r="AA1174" s="71">
        <v>0</v>
      </c>
      <c r="AB1174" s="71">
        <v>0</v>
      </c>
      <c r="AC1174" s="73">
        <v>1</v>
      </c>
      <c r="AD1174" s="73">
        <v>0</v>
      </c>
      <c r="AE1174" s="1" t="s">
        <v>1494</v>
      </c>
      <c r="AF1174" s="1" t="s">
        <v>3567</v>
      </c>
      <c r="AG1174" s="1" t="s">
        <v>1451</v>
      </c>
    </row>
    <row r="1175" spans="1:33">
      <c r="A1175" s="70">
        <v>45169</v>
      </c>
      <c r="B1175" s="70">
        <v>45169</v>
      </c>
      <c r="C1175" s="71">
        <v>990100</v>
      </c>
      <c r="D1175" s="1" t="s">
        <v>8174</v>
      </c>
      <c r="E1175" s="71">
        <v>3423901</v>
      </c>
      <c r="F1175" s="1">
        <v>666511100</v>
      </c>
      <c r="G1175" s="1" t="s">
        <v>8175</v>
      </c>
      <c r="H1175" s="72" t="s">
        <v>8176</v>
      </c>
      <c r="I1175" s="1" t="s">
        <v>8177</v>
      </c>
      <c r="J1175" s="73">
        <v>1</v>
      </c>
      <c r="K1175" s="73">
        <v>1</v>
      </c>
      <c r="L1175" s="73">
        <v>1</v>
      </c>
      <c r="M1175" s="1">
        <v>1</v>
      </c>
      <c r="N1175" s="1" t="s">
        <v>963</v>
      </c>
      <c r="O1175" s="1" t="s">
        <v>1548</v>
      </c>
      <c r="P1175" s="1">
        <v>55105020</v>
      </c>
      <c r="Q1175" s="73">
        <v>250728253</v>
      </c>
      <c r="R1175" s="74">
        <v>25.55</v>
      </c>
      <c r="S1175" s="1" t="s">
        <v>1493</v>
      </c>
      <c r="T1175" s="75">
        <v>1.3529500000000001</v>
      </c>
      <c r="U1175" s="76">
        <v>4734917671.86518</v>
      </c>
      <c r="V1175" s="77">
        <v>4734917671.86518</v>
      </c>
      <c r="W1175" s="77">
        <v>4734917671.86518</v>
      </c>
      <c r="X1175" s="76">
        <v>8.2831268953000008E-3</v>
      </c>
      <c r="Y1175" s="71">
        <v>0</v>
      </c>
      <c r="Z1175" s="71">
        <v>1</v>
      </c>
      <c r="AA1175" s="71">
        <v>0</v>
      </c>
      <c r="AB1175" s="71">
        <v>0</v>
      </c>
      <c r="AC1175" s="73">
        <v>0</v>
      </c>
      <c r="AD1175" s="73">
        <v>1</v>
      </c>
      <c r="AE1175" s="1" t="s">
        <v>1494</v>
      </c>
      <c r="AF1175" s="1" t="s">
        <v>1450</v>
      </c>
      <c r="AG1175" s="1" t="s">
        <v>1451</v>
      </c>
    </row>
    <row r="1176" spans="1:33">
      <c r="A1176" s="70">
        <v>45169</v>
      </c>
      <c r="B1176" s="70">
        <v>45169</v>
      </c>
      <c r="C1176" s="71">
        <v>990100</v>
      </c>
      <c r="D1176" s="1" t="s">
        <v>8178</v>
      </c>
      <c r="E1176" s="71">
        <v>3426201</v>
      </c>
      <c r="F1176" s="1" t="s">
        <v>8179</v>
      </c>
      <c r="G1176" s="1" t="s">
        <v>8180</v>
      </c>
      <c r="H1176" s="72" t="s">
        <v>8181</v>
      </c>
      <c r="I1176" s="1" t="s">
        <v>8182</v>
      </c>
      <c r="J1176" s="73">
        <v>0.9</v>
      </c>
      <c r="K1176" s="73">
        <v>0.9</v>
      </c>
      <c r="L1176" s="73">
        <v>0.9</v>
      </c>
      <c r="M1176" s="1">
        <v>1</v>
      </c>
      <c r="N1176" s="1" t="s">
        <v>963</v>
      </c>
      <c r="O1176" s="1" t="s">
        <v>1467</v>
      </c>
      <c r="P1176" s="1">
        <v>20304030</v>
      </c>
      <c r="Q1176" s="73">
        <v>86771197</v>
      </c>
      <c r="R1176" s="74">
        <v>184.12</v>
      </c>
      <c r="S1176" s="1" t="s">
        <v>1493</v>
      </c>
      <c r="T1176" s="75">
        <v>1.3529500000000001</v>
      </c>
      <c r="U1176" s="76">
        <v>10627651807.1444</v>
      </c>
      <c r="V1176" s="77">
        <v>10627651807.1444</v>
      </c>
      <c r="W1176" s="77">
        <v>11808502007.9382</v>
      </c>
      <c r="X1176" s="76">
        <v>1.8591704147299999E-2</v>
      </c>
      <c r="Y1176" s="71">
        <v>0</v>
      </c>
      <c r="Z1176" s="71">
        <v>1</v>
      </c>
      <c r="AA1176" s="71">
        <v>0</v>
      </c>
      <c r="AB1176" s="71">
        <v>0</v>
      </c>
      <c r="AC1176" s="73">
        <v>0</v>
      </c>
      <c r="AD1176" s="73">
        <v>1</v>
      </c>
      <c r="AE1176" s="1" t="s">
        <v>1494</v>
      </c>
      <c r="AF1176" s="1" t="s">
        <v>1450</v>
      </c>
      <c r="AG1176" s="1" t="s">
        <v>1451</v>
      </c>
    </row>
    <row r="1177" spans="1:33">
      <c r="A1177" s="70">
        <v>45169</v>
      </c>
      <c r="B1177" s="70">
        <v>45169</v>
      </c>
      <c r="C1177" s="71">
        <v>990100</v>
      </c>
      <c r="D1177" s="1" t="s">
        <v>8183</v>
      </c>
      <c r="E1177" s="71">
        <v>3427201</v>
      </c>
      <c r="G1177" s="1" t="s">
        <v>8184</v>
      </c>
      <c r="H1177" s="72" t="s">
        <v>8185</v>
      </c>
      <c r="I1177" s="1" t="s">
        <v>8186</v>
      </c>
      <c r="J1177" s="73">
        <v>0.65</v>
      </c>
      <c r="K1177" s="73">
        <v>0.65</v>
      </c>
      <c r="L1177" s="73">
        <v>0.65</v>
      </c>
      <c r="M1177" s="1">
        <v>1</v>
      </c>
      <c r="N1177" s="1" t="s">
        <v>1324</v>
      </c>
      <c r="O1177" s="1" t="s">
        <v>1455</v>
      </c>
      <c r="P1177" s="1">
        <v>25504040</v>
      </c>
      <c r="Q1177" s="73">
        <v>151649028</v>
      </c>
      <c r="R1177" s="74">
        <v>39.36</v>
      </c>
      <c r="S1177" s="1" t="s">
        <v>1468</v>
      </c>
      <c r="T1177" s="75">
        <v>0.88324999999999998</v>
      </c>
      <c r="U1177" s="76">
        <v>4392628058.1398201</v>
      </c>
      <c r="V1177" s="77">
        <v>4392628058.1398201</v>
      </c>
      <c r="W1177" s="77">
        <v>6757889320.2151098</v>
      </c>
      <c r="X1177" s="76">
        <v>7.6843354269000002E-3</v>
      </c>
      <c r="Y1177" s="71">
        <v>0</v>
      </c>
      <c r="Z1177" s="71">
        <v>1</v>
      </c>
      <c r="AA1177" s="71">
        <v>0</v>
      </c>
      <c r="AB1177" s="71">
        <v>0</v>
      </c>
      <c r="AC1177" s="73">
        <v>0.5</v>
      </c>
      <c r="AD1177" s="73">
        <v>0.5</v>
      </c>
      <c r="AE1177" s="1" t="s">
        <v>1469</v>
      </c>
      <c r="AF1177" s="1" t="s">
        <v>1470</v>
      </c>
      <c r="AG1177" s="1" t="s">
        <v>1451</v>
      </c>
    </row>
    <row r="1178" spans="1:33">
      <c r="A1178" s="70">
        <v>45169</v>
      </c>
      <c r="B1178" s="70">
        <v>45169</v>
      </c>
      <c r="C1178" s="71">
        <v>990100</v>
      </c>
      <c r="D1178" s="1" t="s">
        <v>8187</v>
      </c>
      <c r="E1178" s="71">
        <v>3428001</v>
      </c>
      <c r="G1178" s="1" t="s">
        <v>8188</v>
      </c>
      <c r="H1178" s="72">
        <v>5922961</v>
      </c>
      <c r="I1178" s="1" t="s">
        <v>8189</v>
      </c>
      <c r="J1178" s="73">
        <v>0.45</v>
      </c>
      <c r="K1178" s="73">
        <v>0.45</v>
      </c>
      <c r="L1178" s="73">
        <v>0.45</v>
      </c>
      <c r="M1178" s="1">
        <v>1</v>
      </c>
      <c r="N1178" s="1" t="s">
        <v>1058</v>
      </c>
      <c r="O1178" s="1" t="s">
        <v>1447</v>
      </c>
      <c r="P1178" s="1">
        <v>35101010</v>
      </c>
      <c r="Q1178" s="73">
        <v>89440570</v>
      </c>
      <c r="R1178" s="74">
        <v>91.72</v>
      </c>
      <c r="S1178" s="1" t="s">
        <v>1456</v>
      </c>
      <c r="T1178" s="75">
        <v>0.92136177270005104</v>
      </c>
      <c r="U1178" s="76">
        <v>4006645593.03546</v>
      </c>
      <c r="V1178" s="77">
        <v>4006645593.03546</v>
      </c>
      <c r="W1178" s="77">
        <v>8903656873.4121399</v>
      </c>
      <c r="X1178" s="76">
        <v>7.0091089584999999E-3</v>
      </c>
      <c r="Y1178" s="71">
        <v>0</v>
      </c>
      <c r="Z1178" s="71">
        <v>1</v>
      </c>
      <c r="AA1178" s="71">
        <v>0</v>
      </c>
      <c r="AB1178" s="71">
        <v>0</v>
      </c>
      <c r="AC1178" s="73">
        <v>0</v>
      </c>
      <c r="AD1178" s="73">
        <v>1</v>
      </c>
      <c r="AE1178" s="1" t="s">
        <v>1523</v>
      </c>
      <c r="AF1178" s="1" t="s">
        <v>1524</v>
      </c>
      <c r="AG1178" s="1" t="s">
        <v>1451</v>
      </c>
    </row>
    <row r="1179" spans="1:33">
      <c r="A1179" s="70">
        <v>45169</v>
      </c>
      <c r="B1179" s="70">
        <v>45169</v>
      </c>
      <c r="C1179" s="71">
        <v>990100</v>
      </c>
      <c r="D1179" s="1" t="s">
        <v>8190</v>
      </c>
      <c r="E1179" s="71">
        <v>3429901</v>
      </c>
      <c r="G1179" s="1" t="s">
        <v>8191</v>
      </c>
      <c r="H1179" s="72" t="s">
        <v>8192</v>
      </c>
      <c r="I1179" s="1" t="s">
        <v>8193</v>
      </c>
      <c r="J1179" s="73">
        <v>0.75</v>
      </c>
      <c r="K1179" s="73">
        <v>0.75</v>
      </c>
      <c r="L1179" s="73">
        <v>0.75</v>
      </c>
      <c r="M1179" s="1">
        <v>1</v>
      </c>
      <c r="N1179" s="1" t="s">
        <v>1042</v>
      </c>
      <c r="O1179" s="1" t="s">
        <v>1462</v>
      </c>
      <c r="P1179" s="1">
        <v>15101050</v>
      </c>
      <c r="Q1179" s="73">
        <v>75043514</v>
      </c>
      <c r="R1179" s="74">
        <v>96.64</v>
      </c>
      <c r="S1179" s="1" t="s">
        <v>1456</v>
      </c>
      <c r="T1179" s="75">
        <v>0.92136177270005104</v>
      </c>
      <c r="U1179" s="76">
        <v>5903385679.6343498</v>
      </c>
      <c r="V1179" s="77">
        <v>5903385679.6343498</v>
      </c>
      <c r="W1179" s="77">
        <v>7871180906.1791401</v>
      </c>
      <c r="X1179" s="76">
        <v>1.0327210753100001E-2</v>
      </c>
      <c r="Y1179" s="71">
        <v>0</v>
      </c>
      <c r="Z1179" s="71">
        <v>1</v>
      </c>
      <c r="AA1179" s="71">
        <v>0</v>
      </c>
      <c r="AB1179" s="71">
        <v>0</v>
      </c>
      <c r="AC1179" s="73">
        <v>1</v>
      </c>
      <c r="AD1179" s="73">
        <v>0</v>
      </c>
      <c r="AE1179" s="1" t="s">
        <v>1457</v>
      </c>
      <c r="AF1179" s="1" t="s">
        <v>1450</v>
      </c>
      <c r="AG1179" s="1" t="s">
        <v>1451</v>
      </c>
    </row>
    <row r="1180" spans="1:33">
      <c r="A1180" s="70">
        <v>45169</v>
      </c>
      <c r="B1180" s="70">
        <v>45169</v>
      </c>
      <c r="C1180" s="71">
        <v>990100</v>
      </c>
      <c r="D1180" s="1" t="s">
        <v>8194</v>
      </c>
      <c r="E1180" s="71">
        <v>3430001</v>
      </c>
      <c r="G1180" s="1" t="s">
        <v>8195</v>
      </c>
      <c r="H1180" s="72">
        <v>7745638</v>
      </c>
      <c r="I1180" s="1" t="s">
        <v>8196</v>
      </c>
      <c r="J1180" s="73">
        <v>0.5</v>
      </c>
      <c r="K1180" s="73">
        <v>0.5</v>
      </c>
      <c r="L1180" s="73">
        <v>0.5</v>
      </c>
      <c r="M1180" s="1">
        <v>1</v>
      </c>
      <c r="N1180" s="1" t="s">
        <v>1042</v>
      </c>
      <c r="O1180" s="1" t="s">
        <v>1564</v>
      </c>
      <c r="P1180" s="1">
        <v>60104010</v>
      </c>
      <c r="Q1180" s="73">
        <v>94785696</v>
      </c>
      <c r="R1180" s="74">
        <v>45.06</v>
      </c>
      <c r="S1180" s="1" t="s">
        <v>1456</v>
      </c>
      <c r="T1180" s="75">
        <v>0.92136177270005104</v>
      </c>
      <c r="U1180" s="76">
        <v>2317788510.61061</v>
      </c>
      <c r="V1180" s="77">
        <v>2317788510.61061</v>
      </c>
      <c r="W1180" s="77">
        <v>4635577021.22122</v>
      </c>
      <c r="X1180" s="76">
        <v>4.0546716289999998E-3</v>
      </c>
      <c r="Y1180" s="71">
        <v>0</v>
      </c>
      <c r="Z1180" s="71">
        <v>1</v>
      </c>
      <c r="AA1180" s="71">
        <v>0</v>
      </c>
      <c r="AB1180" s="71">
        <v>0</v>
      </c>
      <c r="AC1180" s="73">
        <v>1</v>
      </c>
      <c r="AD1180" s="73">
        <v>0</v>
      </c>
      <c r="AE1180" s="1" t="s">
        <v>1457</v>
      </c>
      <c r="AF1180" s="1" t="s">
        <v>1450</v>
      </c>
      <c r="AG1180" s="1" t="s">
        <v>1451</v>
      </c>
    </row>
    <row r="1181" spans="1:33">
      <c r="A1181" s="70">
        <v>45169</v>
      </c>
      <c r="B1181" s="70">
        <v>45169</v>
      </c>
      <c r="C1181" s="71">
        <v>990100</v>
      </c>
      <c r="D1181" s="1" t="s">
        <v>8197</v>
      </c>
      <c r="E1181" s="71">
        <v>3430101</v>
      </c>
      <c r="G1181" s="1" t="s">
        <v>8198</v>
      </c>
      <c r="H1181" s="72" t="s">
        <v>8199</v>
      </c>
      <c r="I1181" s="1" t="s">
        <v>8200</v>
      </c>
      <c r="J1181" s="73">
        <v>0.45</v>
      </c>
      <c r="K1181" s="73">
        <v>0.45</v>
      </c>
      <c r="L1181" s="73">
        <v>0.45</v>
      </c>
      <c r="M1181" s="1">
        <v>1</v>
      </c>
      <c r="N1181" s="1" t="s">
        <v>1042</v>
      </c>
      <c r="O1181" s="1" t="s">
        <v>1447</v>
      </c>
      <c r="P1181" s="1">
        <v>35202010</v>
      </c>
      <c r="Q1181" s="73">
        <v>83814526</v>
      </c>
      <c r="R1181" s="74">
        <v>119.8</v>
      </c>
      <c r="S1181" s="1" t="s">
        <v>1456</v>
      </c>
      <c r="T1181" s="75">
        <v>0.92136177270005104</v>
      </c>
      <c r="U1181" s="76">
        <v>4904090044.2599297</v>
      </c>
      <c r="V1181" s="77">
        <v>4904090044.2599297</v>
      </c>
      <c r="W1181" s="77">
        <v>10897977876.1332</v>
      </c>
      <c r="X1181" s="76">
        <v>8.5790721101000004E-3</v>
      </c>
      <c r="Y1181" s="71">
        <v>0</v>
      </c>
      <c r="Z1181" s="71">
        <v>1</v>
      </c>
      <c r="AA1181" s="71">
        <v>0</v>
      </c>
      <c r="AB1181" s="71">
        <v>0</v>
      </c>
      <c r="AC1181" s="73">
        <v>0.65</v>
      </c>
      <c r="AD1181" s="73">
        <v>0.35</v>
      </c>
      <c r="AE1181" s="1" t="s">
        <v>1457</v>
      </c>
      <c r="AF1181" s="1" t="s">
        <v>1450</v>
      </c>
      <c r="AG1181" s="1" t="s">
        <v>1451</v>
      </c>
    </row>
    <row r="1182" spans="1:33">
      <c r="A1182" s="70">
        <v>45169</v>
      </c>
      <c r="B1182" s="70">
        <v>45169</v>
      </c>
      <c r="C1182" s="71">
        <v>990100</v>
      </c>
      <c r="D1182" s="1" t="s">
        <v>8201</v>
      </c>
      <c r="E1182" s="71">
        <v>3431001</v>
      </c>
      <c r="G1182" s="1" t="s">
        <v>8202</v>
      </c>
      <c r="H1182" s="72" t="s">
        <v>8203</v>
      </c>
      <c r="I1182" s="1" t="s">
        <v>8204</v>
      </c>
      <c r="J1182" s="73">
        <v>0.75</v>
      </c>
      <c r="K1182" s="73">
        <v>0.75</v>
      </c>
      <c r="L1182" s="73">
        <v>0.75</v>
      </c>
      <c r="M1182" s="1">
        <v>1</v>
      </c>
      <c r="N1182" s="1" t="s">
        <v>1369</v>
      </c>
      <c r="O1182" s="1" t="s">
        <v>1447</v>
      </c>
      <c r="P1182" s="1">
        <v>35202010</v>
      </c>
      <c r="Q1182" s="73">
        <v>220699970</v>
      </c>
      <c r="R1182" s="74">
        <v>21.89</v>
      </c>
      <c r="S1182" s="1" t="s">
        <v>1669</v>
      </c>
      <c r="T1182" s="75">
        <v>0.78917255257862096</v>
      </c>
      <c r="U1182" s="76">
        <v>4591317507.9844503</v>
      </c>
      <c r="V1182" s="77">
        <v>4591317507.9844503</v>
      </c>
      <c r="W1182" s="77">
        <v>6121756677.3126001</v>
      </c>
      <c r="X1182" s="76">
        <v>8.0319169561999994E-3</v>
      </c>
      <c r="Y1182" s="71">
        <v>0</v>
      </c>
      <c r="Z1182" s="71">
        <v>1</v>
      </c>
      <c r="AA1182" s="71">
        <v>0</v>
      </c>
      <c r="AB1182" s="71">
        <v>0</v>
      </c>
      <c r="AC1182" s="73">
        <v>1</v>
      </c>
      <c r="AD1182" s="73">
        <v>0</v>
      </c>
      <c r="AE1182" s="1" t="s">
        <v>1670</v>
      </c>
      <c r="AF1182" s="1" t="s">
        <v>1450</v>
      </c>
      <c r="AG1182" s="1" t="s">
        <v>1451</v>
      </c>
    </row>
    <row r="1183" spans="1:33">
      <c r="A1183" s="70">
        <v>45169</v>
      </c>
      <c r="B1183" s="70">
        <v>45169</v>
      </c>
      <c r="C1183" s="71">
        <v>990100</v>
      </c>
      <c r="D1183" s="1" t="s">
        <v>8208</v>
      </c>
      <c r="E1183" s="71">
        <v>3440101</v>
      </c>
      <c r="G1183" s="1" t="s">
        <v>8209</v>
      </c>
      <c r="H1183" s="72" t="s">
        <v>8210</v>
      </c>
      <c r="I1183" s="1" t="s">
        <v>8211</v>
      </c>
      <c r="J1183" s="73">
        <v>0.75</v>
      </c>
      <c r="K1183" s="73">
        <v>0.75</v>
      </c>
      <c r="L1183" s="73">
        <v>0.75</v>
      </c>
      <c r="M1183" s="1">
        <v>1</v>
      </c>
      <c r="N1183" s="1" t="s">
        <v>1322</v>
      </c>
      <c r="O1183" s="1" t="s">
        <v>1467</v>
      </c>
      <c r="P1183" s="1">
        <v>20106020</v>
      </c>
      <c r="Q1183" s="73">
        <v>364323000</v>
      </c>
      <c r="R1183" s="74">
        <v>210.7</v>
      </c>
      <c r="S1183" s="1" t="s">
        <v>1613</v>
      </c>
      <c r="T1183" s="75">
        <v>10.9499</v>
      </c>
      <c r="U1183" s="76">
        <v>5257777886.0994196</v>
      </c>
      <c r="V1183" s="77">
        <v>5257777886.0994196</v>
      </c>
      <c r="W1183" s="77">
        <v>7010370514.7992201</v>
      </c>
      <c r="X1183" s="76">
        <v>9.1978033064E-3</v>
      </c>
      <c r="Y1183" s="71">
        <v>0</v>
      </c>
      <c r="Z1183" s="71">
        <v>1</v>
      </c>
      <c r="AA1183" s="71">
        <v>0</v>
      </c>
      <c r="AB1183" s="71">
        <v>0</v>
      </c>
      <c r="AC1183" s="73">
        <v>0</v>
      </c>
      <c r="AD1183" s="73">
        <v>1</v>
      </c>
      <c r="AE1183" s="1" t="s">
        <v>1614</v>
      </c>
      <c r="AF1183" s="1" t="s">
        <v>1450</v>
      </c>
      <c r="AG1183" s="1" t="s">
        <v>1451</v>
      </c>
    </row>
    <row r="1184" spans="1:33">
      <c r="A1184" s="70">
        <v>45169</v>
      </c>
      <c r="B1184" s="70">
        <v>45169</v>
      </c>
      <c r="C1184" s="71">
        <v>990100</v>
      </c>
      <c r="D1184" s="1" t="s">
        <v>8216</v>
      </c>
      <c r="E1184" s="71">
        <v>3451201</v>
      </c>
      <c r="G1184" s="1" t="s">
        <v>8217</v>
      </c>
      <c r="H1184" s="72" t="s">
        <v>8218</v>
      </c>
      <c r="I1184" s="1" t="s">
        <v>8219</v>
      </c>
      <c r="J1184" s="73">
        <v>1</v>
      </c>
      <c r="K1184" s="73">
        <v>1</v>
      </c>
      <c r="L1184" s="73">
        <v>1</v>
      </c>
      <c r="M1184" s="1">
        <v>1</v>
      </c>
      <c r="N1184" s="1" t="s">
        <v>1369</v>
      </c>
      <c r="O1184" s="1" t="s">
        <v>1484</v>
      </c>
      <c r="P1184" s="1">
        <v>40203010</v>
      </c>
      <c r="Q1184" s="73">
        <v>2001891899</v>
      </c>
      <c r="R1184" s="74">
        <v>1.651</v>
      </c>
      <c r="S1184" s="1" t="s">
        <v>1669</v>
      </c>
      <c r="T1184" s="75">
        <v>0.78917255257862096</v>
      </c>
      <c r="U1184" s="76">
        <v>4188087275.0192699</v>
      </c>
      <c r="V1184" s="77">
        <v>4188087275.0192699</v>
      </c>
      <c r="W1184" s="77">
        <v>4188087275.0192699</v>
      </c>
      <c r="X1184" s="76">
        <v>7.3265177457000003E-3</v>
      </c>
      <c r="Y1184" s="71">
        <v>0</v>
      </c>
      <c r="Z1184" s="71">
        <v>1</v>
      </c>
      <c r="AA1184" s="71">
        <v>0</v>
      </c>
      <c r="AB1184" s="71">
        <v>0</v>
      </c>
      <c r="AC1184" s="73">
        <v>1</v>
      </c>
      <c r="AD1184" s="73">
        <v>0</v>
      </c>
      <c r="AE1184" s="1" t="s">
        <v>1670</v>
      </c>
      <c r="AF1184" s="1" t="s">
        <v>1450</v>
      </c>
      <c r="AG1184" s="1" t="s">
        <v>1451</v>
      </c>
    </row>
    <row r="1185" spans="1:33">
      <c r="A1185" s="70">
        <v>45169</v>
      </c>
      <c r="B1185" s="70">
        <v>45169</v>
      </c>
      <c r="C1185" s="71">
        <v>990100</v>
      </c>
      <c r="D1185" s="1" t="s">
        <v>8255</v>
      </c>
      <c r="E1185" s="71">
        <v>3481501</v>
      </c>
      <c r="G1185" s="1" t="s">
        <v>8256</v>
      </c>
      <c r="H1185" s="72" t="s">
        <v>8257</v>
      </c>
      <c r="I1185" s="1" t="s">
        <v>8258</v>
      </c>
      <c r="J1185" s="73">
        <v>0.55000000000000004</v>
      </c>
      <c r="K1185" s="73">
        <v>0.55000000000000004</v>
      </c>
      <c r="L1185" s="73">
        <v>0.55000000000000004</v>
      </c>
      <c r="M1185" s="1">
        <v>1</v>
      </c>
      <c r="N1185" s="1" t="s">
        <v>1042</v>
      </c>
      <c r="O1185" s="1" t="s">
        <v>1462</v>
      </c>
      <c r="P1185" s="1">
        <v>15104050</v>
      </c>
      <c r="Q1185" s="73">
        <v>877809772</v>
      </c>
      <c r="R1185" s="74">
        <v>24.53</v>
      </c>
      <c r="S1185" s="1" t="s">
        <v>1456</v>
      </c>
      <c r="T1185" s="75">
        <v>0.92136177270005104</v>
      </c>
      <c r="U1185" s="76">
        <v>12853768074.436399</v>
      </c>
      <c r="V1185" s="77">
        <v>12853768074.436399</v>
      </c>
      <c r="W1185" s="77">
        <v>23370487408.066101</v>
      </c>
      <c r="X1185" s="76">
        <v>2.2486007027200001E-2</v>
      </c>
      <c r="Y1185" s="71">
        <v>1</v>
      </c>
      <c r="Z1185" s="71">
        <v>0</v>
      </c>
      <c r="AA1185" s="71">
        <v>0</v>
      </c>
      <c r="AB1185" s="71">
        <v>0</v>
      </c>
      <c r="AC1185" s="73">
        <v>1</v>
      </c>
      <c r="AD1185" s="73">
        <v>0</v>
      </c>
      <c r="AE1185" s="1" t="s">
        <v>1485</v>
      </c>
      <c r="AF1185" s="1" t="s">
        <v>1450</v>
      </c>
      <c r="AG1185" s="1" t="s">
        <v>1585</v>
      </c>
    </row>
    <row r="1186" spans="1:33">
      <c r="A1186" s="70">
        <v>45169</v>
      </c>
      <c r="B1186" s="70">
        <v>45169</v>
      </c>
      <c r="C1186" s="71">
        <v>990100</v>
      </c>
      <c r="D1186" s="1" t="s">
        <v>8263</v>
      </c>
      <c r="E1186" s="71">
        <v>3482201</v>
      </c>
      <c r="G1186" s="1" t="s">
        <v>8264</v>
      </c>
      <c r="H1186" s="72" t="s">
        <v>8265</v>
      </c>
      <c r="I1186" s="1" t="s">
        <v>8266</v>
      </c>
      <c r="J1186" s="73">
        <v>0.35</v>
      </c>
      <c r="K1186" s="73">
        <v>0.35</v>
      </c>
      <c r="L1186" s="73">
        <v>0.35</v>
      </c>
      <c r="M1186" s="1">
        <v>1</v>
      </c>
      <c r="N1186" s="1" t="s">
        <v>1058</v>
      </c>
      <c r="O1186" s="1" t="s">
        <v>1462</v>
      </c>
      <c r="P1186" s="1">
        <v>15101050</v>
      </c>
      <c r="Q1186" s="73">
        <v>52152600</v>
      </c>
      <c r="R1186" s="74">
        <v>136.1</v>
      </c>
      <c r="S1186" s="1" t="s">
        <v>1456</v>
      </c>
      <c r="T1186" s="75">
        <v>0.92136177270005104</v>
      </c>
      <c r="U1186" s="76">
        <v>2696323175.77035</v>
      </c>
      <c r="V1186" s="77">
        <v>2696323175.77035</v>
      </c>
      <c r="W1186" s="77">
        <v>7703780502.2010002</v>
      </c>
      <c r="X1186" s="76">
        <v>4.7168691333999997E-3</v>
      </c>
      <c r="Y1186" s="71">
        <v>0</v>
      </c>
      <c r="Z1186" s="71">
        <v>1</v>
      </c>
      <c r="AA1186" s="71">
        <v>0</v>
      </c>
      <c r="AB1186" s="71">
        <v>0</v>
      </c>
      <c r="AC1186" s="73">
        <v>1</v>
      </c>
      <c r="AD1186" s="73">
        <v>0</v>
      </c>
      <c r="AE1186" s="1" t="s">
        <v>1523</v>
      </c>
      <c r="AF1186" s="1" t="s">
        <v>1524</v>
      </c>
      <c r="AG1186" s="1" t="s">
        <v>1451</v>
      </c>
    </row>
    <row r="1187" spans="1:33">
      <c r="A1187" s="70">
        <v>45169</v>
      </c>
      <c r="B1187" s="70">
        <v>45169</v>
      </c>
      <c r="C1187" s="71">
        <v>990100</v>
      </c>
      <c r="D1187" s="1" t="s">
        <v>8274</v>
      </c>
      <c r="E1187" s="71">
        <v>3494201</v>
      </c>
      <c r="F1187" s="1">
        <v>550372106</v>
      </c>
      <c r="G1187" s="1" t="s">
        <v>8275</v>
      </c>
      <c r="H1187" s="72">
        <v>2866857</v>
      </c>
      <c r="I1187" s="1" t="s">
        <v>8276</v>
      </c>
      <c r="J1187" s="73">
        <v>0.85</v>
      </c>
      <c r="K1187" s="73">
        <v>0.85</v>
      </c>
      <c r="L1187" s="73">
        <v>0.85</v>
      </c>
      <c r="M1187" s="1">
        <v>1</v>
      </c>
      <c r="N1187" s="1" t="s">
        <v>963</v>
      </c>
      <c r="O1187" s="1" t="s">
        <v>1462</v>
      </c>
      <c r="P1187" s="1">
        <v>15104025</v>
      </c>
      <c r="Q1187" s="73">
        <v>770988424</v>
      </c>
      <c r="R1187" s="74">
        <v>10.48</v>
      </c>
      <c r="S1187" s="1" t="s">
        <v>1493</v>
      </c>
      <c r="T1187" s="75">
        <v>1.3529500000000001</v>
      </c>
      <c r="U1187" s="76">
        <v>5076288762.3282499</v>
      </c>
      <c r="V1187" s="77">
        <v>5076288762.3282499</v>
      </c>
      <c r="W1187" s="77">
        <v>5972104426.2685299</v>
      </c>
      <c r="X1187" s="76">
        <v>8.8803115257999991E-3</v>
      </c>
      <c r="Y1187" s="71">
        <v>0</v>
      </c>
      <c r="Z1187" s="71">
        <v>1</v>
      </c>
      <c r="AA1187" s="71">
        <v>0</v>
      </c>
      <c r="AB1187" s="71">
        <v>0</v>
      </c>
      <c r="AC1187" s="73">
        <v>1</v>
      </c>
      <c r="AD1187" s="73">
        <v>0</v>
      </c>
      <c r="AE1187" s="1" t="s">
        <v>1494</v>
      </c>
      <c r="AF1187" s="1" t="s">
        <v>1450</v>
      </c>
      <c r="AG1187" s="1" t="s">
        <v>1451</v>
      </c>
    </row>
    <row r="1188" spans="1:33">
      <c r="A1188" s="70">
        <v>45169</v>
      </c>
      <c r="B1188" s="70">
        <v>45169</v>
      </c>
      <c r="C1188" s="71">
        <v>990100</v>
      </c>
      <c r="D1188" s="1" t="s">
        <v>8310</v>
      </c>
      <c r="E1188" s="71">
        <v>3512701</v>
      </c>
      <c r="G1188" s="1" t="s">
        <v>8311</v>
      </c>
      <c r="H1188" s="72" t="s">
        <v>8312</v>
      </c>
      <c r="I1188" s="1" t="s">
        <v>8313</v>
      </c>
      <c r="J1188" s="73">
        <v>0.85</v>
      </c>
      <c r="K1188" s="73">
        <v>0.85</v>
      </c>
      <c r="L1188" s="73">
        <v>0.85</v>
      </c>
      <c r="M1188" s="1">
        <v>1</v>
      </c>
      <c r="N1188" s="1" t="s">
        <v>1324</v>
      </c>
      <c r="O1188" s="1" t="s">
        <v>1484</v>
      </c>
      <c r="P1188" s="1">
        <v>40203010</v>
      </c>
      <c r="Q1188" s="73">
        <v>26700000</v>
      </c>
      <c r="R1188" s="74">
        <v>955.2</v>
      </c>
      <c r="S1188" s="1" t="s">
        <v>1468</v>
      </c>
      <c r="T1188" s="75">
        <v>0.88324999999999998</v>
      </c>
      <c r="U1188" s="76">
        <v>24543746391.168999</v>
      </c>
      <c r="V1188" s="77">
        <v>24543746391.168999</v>
      </c>
      <c r="W1188" s="77">
        <v>28874995754.316399</v>
      </c>
      <c r="X1188" s="76">
        <v>4.2936114190700002E-2</v>
      </c>
      <c r="Y1188" s="71">
        <v>1</v>
      </c>
      <c r="Z1188" s="71">
        <v>0</v>
      </c>
      <c r="AA1188" s="71">
        <v>0</v>
      </c>
      <c r="AB1188" s="71">
        <v>0</v>
      </c>
      <c r="AC1188" s="73">
        <v>0.5</v>
      </c>
      <c r="AD1188" s="73">
        <v>0.5</v>
      </c>
      <c r="AE1188" s="1" t="s">
        <v>1469</v>
      </c>
      <c r="AF1188" s="1" t="s">
        <v>1470</v>
      </c>
      <c r="AG1188" s="1" t="s">
        <v>1451</v>
      </c>
    </row>
    <row r="1189" spans="1:33">
      <c r="A1189" s="70">
        <v>45169</v>
      </c>
      <c r="B1189" s="70">
        <v>45169</v>
      </c>
      <c r="C1189" s="71">
        <v>990100</v>
      </c>
      <c r="D1189" s="1" t="s">
        <v>8317</v>
      </c>
      <c r="E1189" s="71">
        <v>3513401</v>
      </c>
      <c r="G1189" s="1" t="s">
        <v>8318</v>
      </c>
      <c r="H1189" s="72" t="s">
        <v>8319</v>
      </c>
      <c r="I1189" s="1" t="s">
        <v>8320</v>
      </c>
      <c r="J1189" s="73">
        <v>0.7</v>
      </c>
      <c r="K1189" s="73">
        <v>0.7</v>
      </c>
      <c r="L1189" s="73">
        <v>0.7</v>
      </c>
      <c r="M1189" s="1">
        <v>1</v>
      </c>
      <c r="N1189" s="1" t="s">
        <v>1311</v>
      </c>
      <c r="O1189" s="1" t="s">
        <v>1447</v>
      </c>
      <c r="P1189" s="1">
        <v>35201010</v>
      </c>
      <c r="Q1189" s="73">
        <v>426129798</v>
      </c>
      <c r="R1189" s="74">
        <v>12.645</v>
      </c>
      <c r="S1189" s="1" t="s">
        <v>1456</v>
      </c>
      <c r="T1189" s="75">
        <v>0.92136177270005104</v>
      </c>
      <c r="U1189" s="76">
        <v>4093818539.85919</v>
      </c>
      <c r="V1189" s="77">
        <v>4093818539.85919</v>
      </c>
      <c r="W1189" s="77">
        <v>8332436140.9764204</v>
      </c>
      <c r="X1189" s="76">
        <v>7.1616067695000002E-3</v>
      </c>
      <c r="Y1189" s="71">
        <v>0</v>
      </c>
      <c r="Z1189" s="71">
        <v>1</v>
      </c>
      <c r="AA1189" s="71">
        <v>0</v>
      </c>
      <c r="AB1189" s="71">
        <v>0</v>
      </c>
      <c r="AC1189" s="73">
        <v>0</v>
      </c>
      <c r="AD1189" s="73">
        <v>1</v>
      </c>
      <c r="AE1189" s="1" t="s">
        <v>1647</v>
      </c>
      <c r="AF1189" s="1" t="s">
        <v>1450</v>
      </c>
      <c r="AG1189" s="1" t="s">
        <v>1451</v>
      </c>
    </row>
    <row r="1190" spans="1:33">
      <c r="A1190" s="70">
        <v>45169</v>
      </c>
      <c r="B1190" s="70">
        <v>45169</v>
      </c>
      <c r="C1190" s="71">
        <v>990100</v>
      </c>
      <c r="D1190" s="1" t="s">
        <v>8321</v>
      </c>
      <c r="E1190" s="71">
        <v>3519001</v>
      </c>
      <c r="G1190" s="1" t="s">
        <v>8322</v>
      </c>
      <c r="H1190" s="72" t="s">
        <v>8323</v>
      </c>
      <c r="I1190" s="1" t="s">
        <v>8324</v>
      </c>
      <c r="J1190" s="73">
        <v>0.25</v>
      </c>
      <c r="K1190" s="73">
        <v>0.25</v>
      </c>
      <c r="L1190" s="73">
        <v>0.25</v>
      </c>
      <c r="M1190" s="1">
        <v>1</v>
      </c>
      <c r="N1190" s="1" t="s">
        <v>1322</v>
      </c>
      <c r="O1190" s="1" t="s">
        <v>1467</v>
      </c>
      <c r="P1190" s="1">
        <v>20105010</v>
      </c>
      <c r="Q1190" s="73">
        <v>592239552</v>
      </c>
      <c r="R1190" s="74">
        <v>199.45</v>
      </c>
      <c r="S1190" s="1" t="s">
        <v>1613</v>
      </c>
      <c r="T1190" s="75">
        <v>10.9499</v>
      </c>
      <c r="U1190" s="76">
        <v>2696878022.7764602</v>
      </c>
      <c r="V1190" s="77">
        <v>2696878022.7764602</v>
      </c>
      <c r="W1190" s="77">
        <v>11655079208.942499</v>
      </c>
      <c r="X1190" s="76">
        <v>4.7178397666000002E-3</v>
      </c>
      <c r="Y1190" s="71">
        <v>0</v>
      </c>
      <c r="Z1190" s="71">
        <v>1</v>
      </c>
      <c r="AA1190" s="71">
        <v>0</v>
      </c>
      <c r="AB1190" s="71">
        <v>0</v>
      </c>
      <c r="AC1190" s="73">
        <v>0</v>
      </c>
      <c r="AD1190" s="73">
        <v>1</v>
      </c>
      <c r="AE1190" s="1" t="s">
        <v>1614</v>
      </c>
      <c r="AF1190" s="1" t="s">
        <v>1450</v>
      </c>
      <c r="AG1190" s="1" t="s">
        <v>1619</v>
      </c>
    </row>
    <row r="1191" spans="1:33">
      <c r="A1191" s="70">
        <v>45169</v>
      </c>
      <c r="B1191" s="70">
        <v>45169</v>
      </c>
      <c r="C1191" s="71">
        <v>990100</v>
      </c>
      <c r="D1191" s="1" t="s">
        <v>8332</v>
      </c>
      <c r="E1191" s="71">
        <v>3530001</v>
      </c>
      <c r="G1191" s="1" t="s">
        <v>8333</v>
      </c>
      <c r="H1191" s="72" t="s">
        <v>8334</v>
      </c>
      <c r="I1191" s="1" t="s">
        <v>8335</v>
      </c>
      <c r="J1191" s="73">
        <v>0.95</v>
      </c>
      <c r="K1191" s="73">
        <v>0.95</v>
      </c>
      <c r="L1191" s="73">
        <v>0.95</v>
      </c>
      <c r="M1191" s="1">
        <v>1</v>
      </c>
      <c r="N1191" s="1" t="s">
        <v>1115</v>
      </c>
      <c r="O1191" s="1" t="s">
        <v>1564</v>
      </c>
      <c r="P1191" s="1">
        <v>60101010</v>
      </c>
      <c r="Q1191" s="73">
        <v>2320000</v>
      </c>
      <c r="R1191" s="74">
        <v>276200</v>
      </c>
      <c r="S1191" s="1" t="s">
        <v>1479</v>
      </c>
      <c r="T1191" s="75">
        <v>145.58500000000001</v>
      </c>
      <c r="U1191" s="76">
        <v>4181370333.4821601</v>
      </c>
      <c r="V1191" s="77">
        <v>4181370333.4821601</v>
      </c>
      <c r="W1191" s="77">
        <v>4401442456.2970104</v>
      </c>
      <c r="X1191" s="76">
        <v>7.3147673241000001E-3</v>
      </c>
      <c r="Y1191" s="71">
        <v>0</v>
      </c>
      <c r="Z1191" s="71">
        <v>1</v>
      </c>
      <c r="AA1191" s="71">
        <v>0</v>
      </c>
      <c r="AB1191" s="71">
        <v>0</v>
      </c>
      <c r="AC1191" s="73">
        <v>1</v>
      </c>
      <c r="AD1191" s="73">
        <v>0</v>
      </c>
      <c r="AE1191" s="1" t="s">
        <v>1480</v>
      </c>
      <c r="AF1191" s="1" t="s">
        <v>1450</v>
      </c>
      <c r="AG1191" s="1" t="s">
        <v>1451</v>
      </c>
    </row>
    <row r="1192" spans="1:33">
      <c r="A1192" s="70">
        <v>45169</v>
      </c>
      <c r="B1192" s="70">
        <v>45169</v>
      </c>
      <c r="C1192" s="71">
        <v>990100</v>
      </c>
      <c r="D1192" s="1" t="s">
        <v>8346</v>
      </c>
      <c r="E1192" s="71">
        <v>3548701</v>
      </c>
      <c r="G1192" s="1" t="s">
        <v>8347</v>
      </c>
      <c r="H1192" s="72" t="s">
        <v>8348</v>
      </c>
      <c r="I1192" s="1" t="s">
        <v>8349</v>
      </c>
      <c r="J1192" s="73">
        <v>1</v>
      </c>
      <c r="K1192" s="73">
        <v>1</v>
      </c>
      <c r="L1192" s="73">
        <v>1</v>
      </c>
      <c r="M1192" s="1">
        <v>1</v>
      </c>
      <c r="N1192" s="1" t="s">
        <v>1369</v>
      </c>
      <c r="O1192" s="1" t="s">
        <v>1467</v>
      </c>
      <c r="P1192" s="1">
        <v>20202020</v>
      </c>
      <c r="Q1192" s="73">
        <v>919152529</v>
      </c>
      <c r="R1192" s="74">
        <v>27.62</v>
      </c>
      <c r="S1192" s="1" t="s">
        <v>1669</v>
      </c>
      <c r="T1192" s="75">
        <v>0.78917255257862096</v>
      </c>
      <c r="U1192" s="76">
        <v>32169127991.119301</v>
      </c>
      <c r="V1192" s="77">
        <v>32169127991.119301</v>
      </c>
      <c r="W1192" s="77">
        <v>32169127991.119301</v>
      </c>
      <c r="X1192" s="76">
        <v>5.6275734389900002E-2</v>
      </c>
      <c r="Y1192" s="71">
        <v>1</v>
      </c>
      <c r="Z1192" s="71">
        <v>0</v>
      </c>
      <c r="AA1192" s="71">
        <v>0</v>
      </c>
      <c r="AB1192" s="71">
        <v>0</v>
      </c>
      <c r="AC1192" s="73">
        <v>0</v>
      </c>
      <c r="AD1192" s="73">
        <v>1</v>
      </c>
      <c r="AE1192" s="1" t="s">
        <v>1670</v>
      </c>
      <c r="AF1192" s="1" t="s">
        <v>1450</v>
      </c>
      <c r="AG1192" s="1" t="s">
        <v>1451</v>
      </c>
    </row>
    <row r="1193" spans="1:33">
      <c r="A1193" s="70">
        <v>45169</v>
      </c>
      <c r="B1193" s="70">
        <v>45169</v>
      </c>
      <c r="C1193" s="71">
        <v>990100</v>
      </c>
      <c r="D1193" s="1" t="s">
        <v>8350</v>
      </c>
      <c r="E1193" s="71">
        <v>3548901</v>
      </c>
      <c r="G1193" s="1" t="s">
        <v>8351</v>
      </c>
      <c r="H1193" s="72" t="s">
        <v>8352</v>
      </c>
      <c r="I1193" s="1" t="s">
        <v>8353</v>
      </c>
      <c r="J1193" s="73">
        <v>0.55000000000000004</v>
      </c>
      <c r="K1193" s="73">
        <v>0.55000000000000004</v>
      </c>
      <c r="L1193" s="73">
        <v>0.55000000000000004</v>
      </c>
      <c r="M1193" s="1">
        <v>1</v>
      </c>
      <c r="N1193" s="1" t="s">
        <v>1115</v>
      </c>
      <c r="O1193" s="1" t="s">
        <v>1499</v>
      </c>
      <c r="P1193" s="1">
        <v>30101030</v>
      </c>
      <c r="Q1193" s="73">
        <v>273600000</v>
      </c>
      <c r="R1193" s="74">
        <v>3624</v>
      </c>
      <c r="S1193" s="1" t="s">
        <v>1479</v>
      </c>
      <c r="T1193" s="75">
        <v>145.58500000000001</v>
      </c>
      <c r="U1193" s="76">
        <v>3745849641.1031399</v>
      </c>
      <c r="V1193" s="77">
        <v>3745849641.1031399</v>
      </c>
      <c r="W1193" s="77">
        <v>6810635711.0966101</v>
      </c>
      <c r="X1193" s="76">
        <v>6.5528801254999998E-3</v>
      </c>
      <c r="Y1193" s="71">
        <v>0</v>
      </c>
      <c r="Z1193" s="71">
        <v>1</v>
      </c>
      <c r="AA1193" s="71">
        <v>0</v>
      </c>
      <c r="AB1193" s="71">
        <v>0</v>
      </c>
      <c r="AC1193" s="73">
        <v>0</v>
      </c>
      <c r="AD1193" s="73">
        <v>1</v>
      </c>
      <c r="AE1193" s="1" t="s">
        <v>1480</v>
      </c>
      <c r="AF1193" s="1" t="s">
        <v>1450</v>
      </c>
      <c r="AG1193" s="1" t="s">
        <v>1451</v>
      </c>
    </row>
    <row r="1194" spans="1:33">
      <c r="A1194" s="70">
        <v>45169</v>
      </c>
      <c r="B1194" s="70">
        <v>45169</v>
      </c>
      <c r="C1194" s="71">
        <v>990100</v>
      </c>
      <c r="D1194" s="1" t="s">
        <v>8358</v>
      </c>
      <c r="E1194" s="71">
        <v>3550001</v>
      </c>
      <c r="G1194" s="1" t="s">
        <v>8359</v>
      </c>
      <c r="H1194" s="72">
        <v>6439567</v>
      </c>
      <c r="I1194" s="1" t="s">
        <v>8360</v>
      </c>
      <c r="J1194" s="73">
        <v>0.9</v>
      </c>
      <c r="K1194" s="73">
        <v>0.9</v>
      </c>
      <c r="L1194" s="73">
        <v>0.9</v>
      </c>
      <c r="M1194" s="1">
        <v>1</v>
      </c>
      <c r="N1194" s="1" t="s">
        <v>908</v>
      </c>
      <c r="O1194" s="1" t="s">
        <v>1462</v>
      </c>
      <c r="P1194" s="1">
        <v>15104020</v>
      </c>
      <c r="Q1194" s="73">
        <v>757267813</v>
      </c>
      <c r="R1194" s="74">
        <v>13.92</v>
      </c>
      <c r="S1194" s="1" t="s">
        <v>1578</v>
      </c>
      <c r="T1194" s="75">
        <v>1.54404385084536</v>
      </c>
      <c r="U1194" s="76">
        <v>6144288684.5926304</v>
      </c>
      <c r="V1194" s="77">
        <v>6144288684.5926304</v>
      </c>
      <c r="W1194" s="77">
        <v>6826987427.3251495</v>
      </c>
      <c r="X1194" s="76">
        <v>1.07486394448E-2</v>
      </c>
      <c r="Y1194" s="71">
        <v>0</v>
      </c>
      <c r="Z1194" s="71">
        <v>1</v>
      </c>
      <c r="AA1194" s="71">
        <v>0</v>
      </c>
      <c r="AB1194" s="71">
        <v>0</v>
      </c>
      <c r="AC1194" s="73">
        <v>0</v>
      </c>
      <c r="AD1194" s="73">
        <v>1</v>
      </c>
      <c r="AE1194" s="1" t="s">
        <v>1579</v>
      </c>
      <c r="AF1194" s="1" t="s">
        <v>1450</v>
      </c>
      <c r="AG1194" s="1" t="s">
        <v>1451</v>
      </c>
    </row>
    <row r="1195" spans="1:33">
      <c r="A1195" s="70">
        <v>45169</v>
      </c>
      <c r="B1195" s="70">
        <v>45169</v>
      </c>
      <c r="C1195" s="71">
        <v>990100</v>
      </c>
      <c r="D1195" s="1" t="s">
        <v>8372</v>
      </c>
      <c r="E1195" s="71">
        <v>3561701</v>
      </c>
      <c r="G1195" s="1" t="s">
        <v>8373</v>
      </c>
      <c r="H1195" s="72" t="s">
        <v>8374</v>
      </c>
      <c r="I1195" s="1" t="s">
        <v>8375</v>
      </c>
      <c r="J1195" s="73">
        <v>0.3</v>
      </c>
      <c r="K1195" s="73">
        <v>0.3</v>
      </c>
      <c r="L1195" s="73">
        <v>0.3</v>
      </c>
      <c r="M1195" s="1">
        <v>1</v>
      </c>
      <c r="N1195" s="1" t="s">
        <v>1293</v>
      </c>
      <c r="O1195" s="1" t="s">
        <v>1499</v>
      </c>
      <c r="P1195" s="1">
        <v>30202010</v>
      </c>
      <c r="Q1195" s="73">
        <v>6403401106</v>
      </c>
      <c r="R1195" s="74">
        <v>3.78</v>
      </c>
      <c r="S1195" s="1" t="s">
        <v>1834</v>
      </c>
      <c r="T1195" s="75">
        <v>1.3505</v>
      </c>
      <c r="U1195" s="76">
        <v>5376865497.3743</v>
      </c>
      <c r="V1195" s="77">
        <v>5376865497.3743</v>
      </c>
      <c r="W1195" s="77">
        <v>17922884991.2477</v>
      </c>
      <c r="X1195" s="76">
        <v>9.4061317006999996E-3</v>
      </c>
      <c r="Y1195" s="71">
        <v>1</v>
      </c>
      <c r="Z1195" s="71">
        <v>0</v>
      </c>
      <c r="AA1195" s="71">
        <v>0</v>
      </c>
      <c r="AB1195" s="71">
        <v>0</v>
      </c>
      <c r="AC1195" s="73">
        <v>1</v>
      </c>
      <c r="AD1195" s="73">
        <v>0</v>
      </c>
      <c r="AE1195" s="1" t="s">
        <v>1835</v>
      </c>
      <c r="AF1195" s="1" t="s">
        <v>1450</v>
      </c>
      <c r="AG1195" s="1" t="s">
        <v>1451</v>
      </c>
    </row>
    <row r="1196" spans="1:33">
      <c r="A1196" s="70">
        <v>45169</v>
      </c>
      <c r="B1196" s="70">
        <v>45169</v>
      </c>
      <c r="C1196" s="71">
        <v>990100</v>
      </c>
      <c r="D1196" s="1" t="s">
        <v>8376</v>
      </c>
      <c r="E1196" s="71">
        <v>3561801</v>
      </c>
      <c r="G1196" s="1" t="s">
        <v>8377</v>
      </c>
      <c r="H1196" s="72" t="s">
        <v>8378</v>
      </c>
      <c r="I1196" s="1" t="s">
        <v>8379</v>
      </c>
      <c r="J1196" s="73">
        <v>0.6</v>
      </c>
      <c r="K1196" s="73">
        <v>0.6</v>
      </c>
      <c r="L1196" s="73">
        <v>0.6</v>
      </c>
      <c r="M1196" s="1">
        <v>1</v>
      </c>
      <c r="N1196" s="1" t="s">
        <v>1115</v>
      </c>
      <c r="O1196" s="1" t="s">
        <v>1564</v>
      </c>
      <c r="P1196" s="1">
        <v>60201010</v>
      </c>
      <c r="Q1196" s="73">
        <v>182914537</v>
      </c>
      <c r="R1196" s="74">
        <v>3668</v>
      </c>
      <c r="S1196" s="1" t="s">
        <v>1479</v>
      </c>
      <c r="T1196" s="75">
        <v>145.58500000000001</v>
      </c>
      <c r="U1196" s="76">
        <v>2765108445.4414902</v>
      </c>
      <c r="V1196" s="77">
        <v>2765108445.4414902</v>
      </c>
      <c r="W1196" s="77">
        <v>4608514075.7358198</v>
      </c>
      <c r="X1196" s="76">
        <v>4.8372000782000001E-3</v>
      </c>
      <c r="Y1196" s="71">
        <v>0</v>
      </c>
      <c r="Z1196" s="71">
        <v>1</v>
      </c>
      <c r="AA1196" s="71">
        <v>0</v>
      </c>
      <c r="AB1196" s="71">
        <v>0</v>
      </c>
      <c r="AC1196" s="73">
        <v>1</v>
      </c>
      <c r="AD1196" s="73">
        <v>0</v>
      </c>
      <c r="AE1196" s="1" t="s">
        <v>1480</v>
      </c>
      <c r="AF1196" s="1" t="s">
        <v>1450</v>
      </c>
      <c r="AG1196" s="1" t="s">
        <v>1451</v>
      </c>
    </row>
    <row r="1197" spans="1:33">
      <c r="A1197" s="70">
        <v>45169</v>
      </c>
      <c r="B1197" s="70">
        <v>45169</v>
      </c>
      <c r="C1197" s="71">
        <v>990100</v>
      </c>
      <c r="D1197" s="1" t="s">
        <v>8380</v>
      </c>
      <c r="E1197" s="71">
        <v>3569601</v>
      </c>
      <c r="G1197" s="1" t="s">
        <v>8381</v>
      </c>
      <c r="H1197" s="72" t="s">
        <v>8382</v>
      </c>
      <c r="I1197" s="1" t="s">
        <v>8383</v>
      </c>
      <c r="J1197" s="73">
        <v>0.3</v>
      </c>
      <c r="K1197" s="73">
        <v>0.3</v>
      </c>
      <c r="L1197" s="73">
        <v>0.3</v>
      </c>
      <c r="M1197" s="1">
        <v>1</v>
      </c>
      <c r="N1197" s="1" t="s">
        <v>1042</v>
      </c>
      <c r="O1197" s="1" t="s">
        <v>1447</v>
      </c>
      <c r="P1197" s="1">
        <v>35203010</v>
      </c>
      <c r="Q1197" s="73">
        <v>92180190</v>
      </c>
      <c r="R1197" s="74">
        <v>262.10000000000002</v>
      </c>
      <c r="S1197" s="1" t="s">
        <v>1456</v>
      </c>
      <c r="T1197" s="75">
        <v>0.92136177270005104</v>
      </c>
      <c r="U1197" s="76">
        <v>7866756093.4933996</v>
      </c>
      <c r="V1197" s="77">
        <v>7866756093.4933996</v>
      </c>
      <c r="W1197" s="77">
        <v>26222520311.644699</v>
      </c>
      <c r="X1197" s="76">
        <v>1.3761873699200001E-2</v>
      </c>
      <c r="Y1197" s="71">
        <v>1</v>
      </c>
      <c r="Z1197" s="71">
        <v>0</v>
      </c>
      <c r="AA1197" s="71">
        <v>0</v>
      </c>
      <c r="AB1197" s="71">
        <v>0</v>
      </c>
      <c r="AC1197" s="73">
        <v>0</v>
      </c>
      <c r="AD1197" s="73">
        <v>1</v>
      </c>
      <c r="AE1197" s="1" t="s">
        <v>1457</v>
      </c>
      <c r="AF1197" s="1" t="s">
        <v>1450</v>
      </c>
      <c r="AG1197" s="1" t="s">
        <v>1451</v>
      </c>
    </row>
    <row r="1198" spans="1:33">
      <c r="A1198" s="70">
        <v>45169</v>
      </c>
      <c r="B1198" s="70">
        <v>45169</v>
      </c>
      <c r="C1198" s="71">
        <v>990100</v>
      </c>
      <c r="D1198" s="1" t="s">
        <v>8388</v>
      </c>
      <c r="E1198" s="71">
        <v>3576501</v>
      </c>
      <c r="G1198" s="1" t="s">
        <v>8389</v>
      </c>
      <c r="H1198" s="72" t="s">
        <v>8390</v>
      </c>
      <c r="I1198" s="1" t="s">
        <v>8391</v>
      </c>
      <c r="J1198" s="73">
        <v>0.7</v>
      </c>
      <c r="K1198" s="73">
        <v>0.7</v>
      </c>
      <c r="L1198" s="73">
        <v>0.7</v>
      </c>
      <c r="M1198" s="1">
        <v>1</v>
      </c>
      <c r="N1198" s="1" t="s">
        <v>1115</v>
      </c>
      <c r="O1198" s="1" t="s">
        <v>1541</v>
      </c>
      <c r="P1198" s="1">
        <v>10102030</v>
      </c>
      <c r="Q1198" s="73">
        <v>297864718</v>
      </c>
      <c r="R1198" s="74">
        <v>3095</v>
      </c>
      <c r="S1198" s="1" t="s">
        <v>1479</v>
      </c>
      <c r="T1198" s="75">
        <v>145.58500000000001</v>
      </c>
      <c r="U1198" s="76">
        <v>4432626380.1009703</v>
      </c>
      <c r="V1198" s="77">
        <v>4432626380.1009703</v>
      </c>
      <c r="W1198" s="77">
        <v>6332323400.1442499</v>
      </c>
      <c r="X1198" s="76">
        <v>7.7543073249000003E-3</v>
      </c>
      <c r="Y1198" s="71">
        <v>0</v>
      </c>
      <c r="Z1198" s="71">
        <v>1</v>
      </c>
      <c r="AA1198" s="71">
        <v>0</v>
      </c>
      <c r="AB1198" s="71">
        <v>0</v>
      </c>
      <c r="AC1198" s="73">
        <v>1</v>
      </c>
      <c r="AD1198" s="73">
        <v>0</v>
      </c>
      <c r="AE1198" s="1" t="s">
        <v>1480</v>
      </c>
      <c r="AF1198" s="1" t="s">
        <v>1450</v>
      </c>
      <c r="AG1198" s="1" t="s">
        <v>1451</v>
      </c>
    </row>
    <row r="1199" spans="1:33">
      <c r="A1199" s="70">
        <v>45169</v>
      </c>
      <c r="B1199" s="70">
        <v>45169</v>
      </c>
      <c r="C1199" s="71">
        <v>990100</v>
      </c>
      <c r="D1199" s="1" t="s">
        <v>8408</v>
      </c>
      <c r="E1199" s="71">
        <v>3579701</v>
      </c>
      <c r="G1199" s="1" t="s">
        <v>8409</v>
      </c>
      <c r="H1199" s="72">
        <v>4572709</v>
      </c>
      <c r="I1199" s="1" t="s">
        <v>8410</v>
      </c>
      <c r="J1199" s="73">
        <v>0.3</v>
      </c>
      <c r="K1199" s="73">
        <v>0.3</v>
      </c>
      <c r="L1199" s="73">
        <v>0.3</v>
      </c>
      <c r="M1199" s="1">
        <v>1</v>
      </c>
      <c r="N1199" s="1" t="s">
        <v>1042</v>
      </c>
      <c r="O1199" s="1" t="s">
        <v>1692</v>
      </c>
      <c r="P1199" s="1">
        <v>50202010</v>
      </c>
      <c r="Q1199" s="73">
        <v>2951154374</v>
      </c>
      <c r="R1199" s="74">
        <v>5.4649999999999999</v>
      </c>
      <c r="S1199" s="1" t="s">
        <v>1456</v>
      </c>
      <c r="T1199" s="75">
        <v>0.92136177270005104</v>
      </c>
      <c r="U1199" s="76">
        <v>5251376538.0063696</v>
      </c>
      <c r="V1199" s="77">
        <v>5251376538.0063696</v>
      </c>
      <c r="W1199" s="77">
        <v>17504588460.021198</v>
      </c>
      <c r="X1199" s="76">
        <v>9.1866049747000005E-3</v>
      </c>
      <c r="Y1199" s="71">
        <v>0</v>
      </c>
      <c r="Z1199" s="71">
        <v>1</v>
      </c>
      <c r="AA1199" s="71">
        <v>0</v>
      </c>
      <c r="AB1199" s="71">
        <v>0</v>
      </c>
      <c r="AC1199" s="73">
        <v>1</v>
      </c>
      <c r="AD1199" s="73">
        <v>0</v>
      </c>
      <c r="AE1199" s="1" t="s">
        <v>1457</v>
      </c>
      <c r="AF1199" s="1" t="s">
        <v>1450</v>
      </c>
      <c r="AG1199" s="1" t="s">
        <v>1451</v>
      </c>
    </row>
    <row r="1200" spans="1:33">
      <c r="A1200" s="70">
        <v>45169</v>
      </c>
      <c r="B1200" s="70">
        <v>45169</v>
      </c>
      <c r="C1200" s="71">
        <v>990100</v>
      </c>
      <c r="D1200" s="1" t="s">
        <v>8411</v>
      </c>
      <c r="E1200" s="71">
        <v>3580101</v>
      </c>
      <c r="G1200" s="1" t="s">
        <v>8412</v>
      </c>
      <c r="H1200" s="72" t="s">
        <v>8413</v>
      </c>
      <c r="I1200" s="1" t="s">
        <v>8414</v>
      </c>
      <c r="J1200" s="73">
        <v>0.55000000000000004</v>
      </c>
      <c r="K1200" s="73">
        <v>0.55000000000000004</v>
      </c>
      <c r="L1200" s="73">
        <v>0.55000000000000004</v>
      </c>
      <c r="M1200" s="1">
        <v>1</v>
      </c>
      <c r="N1200" s="1" t="s">
        <v>1322</v>
      </c>
      <c r="O1200" s="1" t="s">
        <v>1447</v>
      </c>
      <c r="P1200" s="1">
        <v>35201010</v>
      </c>
      <c r="Q1200" s="73">
        <v>354062608</v>
      </c>
      <c r="R1200" s="74">
        <v>211.6</v>
      </c>
      <c r="S1200" s="1" t="s">
        <v>1613</v>
      </c>
      <c r="T1200" s="75">
        <v>10.9499</v>
      </c>
      <c r="U1200" s="76">
        <v>3763121701.4803801</v>
      </c>
      <c r="V1200" s="77">
        <v>3763121701.4803801</v>
      </c>
      <c r="W1200" s="77">
        <v>6842039457.2370501</v>
      </c>
      <c r="X1200" s="76">
        <v>6.5830953641999998E-3</v>
      </c>
      <c r="Y1200" s="71">
        <v>0</v>
      </c>
      <c r="Z1200" s="71">
        <v>1</v>
      </c>
      <c r="AA1200" s="71">
        <v>0</v>
      </c>
      <c r="AB1200" s="71">
        <v>0</v>
      </c>
      <c r="AC1200" s="73">
        <v>0</v>
      </c>
      <c r="AD1200" s="73">
        <v>1</v>
      </c>
      <c r="AE1200" s="1" t="s">
        <v>1614</v>
      </c>
      <c r="AF1200" s="1" t="s">
        <v>1450</v>
      </c>
      <c r="AG1200" s="1" t="s">
        <v>1451</v>
      </c>
    </row>
    <row r="1201" spans="1:33">
      <c r="A1201" s="70">
        <v>45169</v>
      </c>
      <c r="B1201" s="70">
        <v>45169</v>
      </c>
      <c r="C1201" s="71">
        <v>990100</v>
      </c>
      <c r="D1201" s="1" t="s">
        <v>8423</v>
      </c>
      <c r="E1201" s="71">
        <v>3589301</v>
      </c>
      <c r="F1201" s="1">
        <v>525327102</v>
      </c>
      <c r="G1201" s="1" t="s">
        <v>8424</v>
      </c>
      <c r="H1201" s="72" t="s">
        <v>8425</v>
      </c>
      <c r="I1201" s="1" t="s">
        <v>8426</v>
      </c>
      <c r="J1201" s="73">
        <v>0.95</v>
      </c>
      <c r="K1201" s="73">
        <v>0.95</v>
      </c>
      <c r="L1201" s="73">
        <v>0.95</v>
      </c>
      <c r="M1201" s="1">
        <v>1</v>
      </c>
      <c r="N1201" s="1" t="s">
        <v>1375</v>
      </c>
      <c r="O1201" s="1" t="s">
        <v>1467</v>
      </c>
      <c r="P1201" s="1">
        <v>20202020</v>
      </c>
      <c r="Q1201" s="73">
        <v>137026987</v>
      </c>
      <c r="R1201" s="74">
        <v>97.51</v>
      </c>
      <c r="S1201" s="1" t="s">
        <v>1448</v>
      </c>
      <c r="T1201" s="75">
        <v>1</v>
      </c>
      <c r="U1201" s="76">
        <v>12693426427.251499</v>
      </c>
      <c r="V1201" s="77">
        <v>12693426427.251499</v>
      </c>
      <c r="W1201" s="77">
        <v>13361501502.370001</v>
      </c>
      <c r="X1201" s="76">
        <v>2.2205510025499999E-2</v>
      </c>
      <c r="Y1201" s="71">
        <v>0</v>
      </c>
      <c r="Z1201" s="71">
        <v>1</v>
      </c>
      <c r="AA1201" s="71">
        <v>0</v>
      </c>
      <c r="AB1201" s="71">
        <v>0</v>
      </c>
      <c r="AC1201" s="73">
        <v>1</v>
      </c>
      <c r="AD1201" s="73">
        <v>0</v>
      </c>
      <c r="AE1201" s="1" t="s">
        <v>1449</v>
      </c>
      <c r="AF1201" s="1" t="s">
        <v>1450</v>
      </c>
      <c r="AG1201" s="1" t="s">
        <v>1451</v>
      </c>
    </row>
    <row r="1202" spans="1:33">
      <c r="A1202" s="70">
        <v>45169</v>
      </c>
      <c r="B1202" s="70">
        <v>45169</v>
      </c>
      <c r="C1202" s="71">
        <v>990100</v>
      </c>
      <c r="D1202" s="1" t="s">
        <v>8431</v>
      </c>
      <c r="E1202" s="71">
        <v>3592901</v>
      </c>
      <c r="G1202" s="1" t="s">
        <v>8432</v>
      </c>
      <c r="H1202" s="72" t="s">
        <v>8433</v>
      </c>
      <c r="I1202" s="1" t="s">
        <v>8434</v>
      </c>
      <c r="J1202" s="73">
        <v>0.8</v>
      </c>
      <c r="K1202" s="73">
        <v>0.8</v>
      </c>
      <c r="L1202" s="73">
        <v>0.8</v>
      </c>
      <c r="M1202" s="1">
        <v>1</v>
      </c>
      <c r="N1202" s="1" t="s">
        <v>1040</v>
      </c>
      <c r="O1202" s="1" t="s">
        <v>1467</v>
      </c>
      <c r="P1202" s="1">
        <v>20106010</v>
      </c>
      <c r="Q1202" s="73">
        <v>828972440</v>
      </c>
      <c r="R1202" s="74">
        <v>10.625</v>
      </c>
      <c r="S1202" s="1" t="s">
        <v>1456</v>
      </c>
      <c r="T1202" s="75">
        <v>0.92136177270005104</v>
      </c>
      <c r="U1202" s="76">
        <v>7647664520.9090004</v>
      </c>
      <c r="V1202" s="77">
        <v>7647664520.9090004</v>
      </c>
      <c r="W1202" s="77">
        <v>9559580651.1362495</v>
      </c>
      <c r="X1202" s="76">
        <v>1.33786012913E-2</v>
      </c>
      <c r="Y1202" s="71">
        <v>0</v>
      </c>
      <c r="Z1202" s="71">
        <v>1</v>
      </c>
      <c r="AA1202" s="71">
        <v>0</v>
      </c>
      <c r="AB1202" s="71">
        <v>0</v>
      </c>
      <c r="AC1202" s="73">
        <v>0</v>
      </c>
      <c r="AD1202" s="73">
        <v>1</v>
      </c>
      <c r="AE1202" s="1" t="s">
        <v>2280</v>
      </c>
      <c r="AF1202" s="1" t="s">
        <v>1450</v>
      </c>
      <c r="AG1202" s="1" t="s">
        <v>1451</v>
      </c>
    </row>
    <row r="1203" spans="1:33">
      <c r="A1203" s="70">
        <v>45169</v>
      </c>
      <c r="B1203" s="70">
        <v>45169</v>
      </c>
      <c r="C1203" s="71">
        <v>990100</v>
      </c>
      <c r="D1203" s="1" t="s">
        <v>8435</v>
      </c>
      <c r="E1203" s="71">
        <v>3593501</v>
      </c>
      <c r="G1203" s="1" t="s">
        <v>8436</v>
      </c>
      <c r="H1203" s="72" t="s">
        <v>8437</v>
      </c>
      <c r="I1203" s="1" t="s">
        <v>8438</v>
      </c>
      <c r="J1203" s="73">
        <v>0.4</v>
      </c>
      <c r="K1203" s="73">
        <v>0.4</v>
      </c>
      <c r="L1203" s="73">
        <v>0.4</v>
      </c>
      <c r="M1203" s="1">
        <v>1</v>
      </c>
      <c r="N1203" s="1" t="s">
        <v>1324</v>
      </c>
      <c r="O1203" s="1" t="s">
        <v>1548</v>
      </c>
      <c r="P1203" s="1">
        <v>55101010</v>
      </c>
      <c r="Q1203" s="73">
        <v>52800000</v>
      </c>
      <c r="R1203" s="74">
        <v>152</v>
      </c>
      <c r="S1203" s="1" t="s">
        <v>1468</v>
      </c>
      <c r="T1203" s="75">
        <v>0.88324999999999998</v>
      </c>
      <c r="U1203" s="76">
        <v>3634576846.8723502</v>
      </c>
      <c r="V1203" s="77">
        <v>3634576846.8723502</v>
      </c>
      <c r="W1203" s="77">
        <v>9086442117.1808701</v>
      </c>
      <c r="X1203" s="76">
        <v>6.3582227442000004E-3</v>
      </c>
      <c r="Y1203" s="71">
        <v>0</v>
      </c>
      <c r="Z1203" s="71">
        <v>1</v>
      </c>
      <c r="AA1203" s="71">
        <v>0</v>
      </c>
      <c r="AB1203" s="71">
        <v>0</v>
      </c>
      <c r="AC1203" s="73">
        <v>0</v>
      </c>
      <c r="AD1203" s="73">
        <v>1</v>
      </c>
      <c r="AE1203" s="1" t="s">
        <v>1469</v>
      </c>
      <c r="AF1203" s="1" t="s">
        <v>1470</v>
      </c>
      <c r="AG1203" s="1" t="s">
        <v>1451</v>
      </c>
    </row>
    <row r="1204" spans="1:33">
      <c r="A1204" s="70">
        <v>45169</v>
      </c>
      <c r="B1204" s="70">
        <v>45169</v>
      </c>
      <c r="C1204" s="71">
        <v>990100</v>
      </c>
      <c r="D1204" s="1" t="s">
        <v>8447</v>
      </c>
      <c r="E1204" s="71">
        <v>3601301</v>
      </c>
      <c r="F1204" s="1">
        <v>8911877</v>
      </c>
      <c r="G1204" s="1" t="s">
        <v>8448</v>
      </c>
      <c r="H1204" s="72" t="s">
        <v>8449</v>
      </c>
      <c r="I1204" s="1" t="s">
        <v>8450</v>
      </c>
      <c r="J1204" s="73">
        <v>1</v>
      </c>
      <c r="K1204" s="73">
        <v>0.49</v>
      </c>
      <c r="L1204" s="73">
        <v>0.49</v>
      </c>
      <c r="M1204" s="1">
        <v>1</v>
      </c>
      <c r="N1204" s="1" t="s">
        <v>963</v>
      </c>
      <c r="O1204" s="1" t="s">
        <v>1467</v>
      </c>
      <c r="P1204" s="1">
        <v>20302010</v>
      </c>
      <c r="Q1204" s="73">
        <v>358424520</v>
      </c>
      <c r="R1204" s="74">
        <v>22.82</v>
      </c>
      <c r="S1204" s="1" t="s">
        <v>1493</v>
      </c>
      <c r="T1204" s="75">
        <v>1.3529500000000001</v>
      </c>
      <c r="U1204" s="76">
        <v>2962290770.3433199</v>
      </c>
      <c r="V1204" s="77">
        <v>2962290770.3433199</v>
      </c>
      <c r="W1204" s="77">
        <v>6045491368.0475998</v>
      </c>
      <c r="X1204" s="76">
        <v>5.1821450871999998E-3</v>
      </c>
      <c r="Y1204" s="71">
        <v>0</v>
      </c>
      <c r="Z1204" s="71">
        <v>1</v>
      </c>
      <c r="AA1204" s="71">
        <v>0</v>
      </c>
      <c r="AB1204" s="71">
        <v>0</v>
      </c>
      <c r="AC1204" s="73">
        <v>0</v>
      </c>
      <c r="AD1204" s="73">
        <v>1</v>
      </c>
      <c r="AE1204" s="1" t="s">
        <v>1494</v>
      </c>
      <c r="AF1204" s="1" t="s">
        <v>1450</v>
      </c>
      <c r="AG1204" s="1" t="s">
        <v>8451</v>
      </c>
    </row>
    <row r="1205" spans="1:33">
      <c r="A1205" s="70">
        <v>45169</v>
      </c>
      <c r="B1205" s="70">
        <v>45169</v>
      </c>
      <c r="C1205" s="71">
        <v>990100</v>
      </c>
      <c r="D1205" s="1" t="s">
        <v>8468</v>
      </c>
      <c r="E1205" s="71">
        <v>3613001</v>
      </c>
      <c r="F1205" s="1">
        <v>336433107</v>
      </c>
      <c r="G1205" s="1" t="s">
        <v>8469</v>
      </c>
      <c r="H1205" s="72" t="s">
        <v>8470</v>
      </c>
      <c r="I1205" s="1" t="s">
        <v>8471</v>
      </c>
      <c r="J1205" s="73">
        <v>0.95</v>
      </c>
      <c r="K1205" s="73">
        <v>0.95</v>
      </c>
      <c r="L1205" s="73">
        <v>0.95</v>
      </c>
      <c r="M1205" s="1">
        <v>1</v>
      </c>
      <c r="N1205" s="1" t="s">
        <v>1375</v>
      </c>
      <c r="O1205" s="1" t="s">
        <v>1474</v>
      </c>
      <c r="P1205" s="1">
        <v>45301020</v>
      </c>
      <c r="Q1205" s="73">
        <v>106822703</v>
      </c>
      <c r="R1205" s="74">
        <v>189.12</v>
      </c>
      <c r="S1205" s="1" t="s">
        <v>1448</v>
      </c>
      <c r="T1205" s="75">
        <v>1</v>
      </c>
      <c r="U1205" s="76">
        <v>19192194111.792</v>
      </c>
      <c r="V1205" s="77">
        <v>19192194111.792</v>
      </c>
      <c r="W1205" s="77">
        <v>20202309591.360001</v>
      </c>
      <c r="X1205" s="76">
        <v>3.3574264695400001E-2</v>
      </c>
      <c r="Y1205" s="71">
        <v>0</v>
      </c>
      <c r="Z1205" s="71">
        <v>1</v>
      </c>
      <c r="AA1205" s="71">
        <v>0</v>
      </c>
      <c r="AB1205" s="71">
        <v>0</v>
      </c>
      <c r="AC1205" s="73">
        <v>0.35</v>
      </c>
      <c r="AD1205" s="73">
        <v>0.65</v>
      </c>
      <c r="AE1205" s="1" t="s">
        <v>1475</v>
      </c>
      <c r="AF1205" s="1" t="s">
        <v>1450</v>
      </c>
      <c r="AG1205" s="1" t="s">
        <v>1451</v>
      </c>
    </row>
    <row r="1206" spans="1:33">
      <c r="A1206" s="70">
        <v>45169</v>
      </c>
      <c r="B1206" s="70">
        <v>45169</v>
      </c>
      <c r="C1206" s="71">
        <v>990100</v>
      </c>
      <c r="D1206" s="1" t="s">
        <v>8472</v>
      </c>
      <c r="E1206" s="71">
        <v>3614601</v>
      </c>
      <c r="F1206" s="1">
        <v>690742101</v>
      </c>
      <c r="G1206" s="1" t="s">
        <v>8473</v>
      </c>
      <c r="H1206" s="72" t="s">
        <v>8474</v>
      </c>
      <c r="I1206" s="1" t="s">
        <v>8475</v>
      </c>
      <c r="J1206" s="73">
        <v>1</v>
      </c>
      <c r="K1206" s="73">
        <v>1</v>
      </c>
      <c r="L1206" s="73">
        <v>1</v>
      </c>
      <c r="M1206" s="1">
        <v>1</v>
      </c>
      <c r="N1206" s="1" t="s">
        <v>1375</v>
      </c>
      <c r="O1206" s="1" t="s">
        <v>1467</v>
      </c>
      <c r="P1206" s="1">
        <v>20102010</v>
      </c>
      <c r="Q1206" s="73">
        <v>90777419</v>
      </c>
      <c r="R1206" s="74">
        <v>143.91</v>
      </c>
      <c r="S1206" s="1" t="s">
        <v>1448</v>
      </c>
      <c r="T1206" s="75">
        <v>1</v>
      </c>
      <c r="U1206" s="76">
        <v>13063778368.290001</v>
      </c>
      <c r="V1206" s="77">
        <v>13063778368.290001</v>
      </c>
      <c r="W1206" s="77">
        <v>13063778368.290001</v>
      </c>
      <c r="X1206" s="76">
        <v>2.2853392910900001E-2</v>
      </c>
      <c r="Y1206" s="71">
        <v>0</v>
      </c>
      <c r="Z1206" s="71">
        <v>1</v>
      </c>
      <c r="AA1206" s="71">
        <v>0</v>
      </c>
      <c r="AB1206" s="71">
        <v>0</v>
      </c>
      <c r="AC1206" s="73">
        <v>1</v>
      </c>
      <c r="AD1206" s="73">
        <v>0</v>
      </c>
      <c r="AE1206" s="1" t="s">
        <v>1449</v>
      </c>
      <c r="AF1206" s="1" t="s">
        <v>1450</v>
      </c>
      <c r="AG1206" s="1" t="s">
        <v>1451</v>
      </c>
    </row>
    <row r="1207" spans="1:33">
      <c r="A1207" s="70">
        <v>45169</v>
      </c>
      <c r="B1207" s="70">
        <v>45169</v>
      </c>
      <c r="C1207" s="71">
        <v>990100</v>
      </c>
      <c r="D1207" s="1" t="s">
        <v>8483</v>
      </c>
      <c r="E1207" s="71">
        <v>3632001</v>
      </c>
      <c r="G1207" s="1" t="s">
        <v>8484</v>
      </c>
      <c r="H1207" s="72" t="s">
        <v>8485</v>
      </c>
      <c r="I1207" s="1" t="s">
        <v>8486</v>
      </c>
      <c r="J1207" s="73">
        <v>0.95</v>
      </c>
      <c r="K1207" s="73">
        <v>0.95</v>
      </c>
      <c r="L1207" s="73">
        <v>0.95</v>
      </c>
      <c r="M1207" s="1">
        <v>1</v>
      </c>
      <c r="N1207" s="1" t="s">
        <v>1058</v>
      </c>
      <c r="O1207" s="1" t="s">
        <v>1462</v>
      </c>
      <c r="P1207" s="1">
        <v>15101050</v>
      </c>
      <c r="Q1207" s="73">
        <v>139772054</v>
      </c>
      <c r="R1207" s="74">
        <v>96.16</v>
      </c>
      <c r="S1207" s="1" t="s">
        <v>1456</v>
      </c>
      <c r="T1207" s="75">
        <v>0.92136177270005104</v>
      </c>
      <c r="U1207" s="76">
        <v>13858244454.3906</v>
      </c>
      <c r="V1207" s="77">
        <v>13858244454.3906</v>
      </c>
      <c r="W1207" s="77">
        <v>14587625741.4638</v>
      </c>
      <c r="X1207" s="76">
        <v>2.4243208713700001E-2</v>
      </c>
      <c r="Y1207" s="71">
        <v>0</v>
      </c>
      <c r="Z1207" s="71">
        <v>1</v>
      </c>
      <c r="AA1207" s="71">
        <v>0</v>
      </c>
      <c r="AB1207" s="71">
        <v>0</v>
      </c>
      <c r="AC1207" s="73">
        <v>0</v>
      </c>
      <c r="AD1207" s="73">
        <v>1</v>
      </c>
      <c r="AE1207" s="1" t="s">
        <v>1523</v>
      </c>
      <c r="AF1207" s="1" t="s">
        <v>1524</v>
      </c>
      <c r="AG1207" s="1" t="s">
        <v>1451</v>
      </c>
    </row>
    <row r="1208" spans="1:33">
      <c r="A1208" s="70">
        <v>45169</v>
      </c>
      <c r="B1208" s="70">
        <v>45169</v>
      </c>
      <c r="C1208" s="71">
        <v>990100</v>
      </c>
      <c r="D1208" s="1" t="s">
        <v>8487</v>
      </c>
      <c r="E1208" s="71">
        <v>3650001</v>
      </c>
      <c r="F1208" s="1" t="s">
        <v>8488</v>
      </c>
      <c r="G1208" s="1" t="s">
        <v>8489</v>
      </c>
      <c r="H1208" s="72" t="s">
        <v>8490</v>
      </c>
      <c r="I1208" s="1" t="s">
        <v>8491</v>
      </c>
      <c r="J1208" s="73">
        <v>0.8</v>
      </c>
      <c r="K1208" s="73">
        <v>0.8</v>
      </c>
      <c r="L1208" s="73">
        <v>0.8</v>
      </c>
      <c r="M1208" s="1">
        <v>1</v>
      </c>
      <c r="N1208" s="1" t="s">
        <v>963</v>
      </c>
      <c r="O1208" s="1" t="s">
        <v>1541</v>
      </c>
      <c r="P1208" s="1">
        <v>10102030</v>
      </c>
      <c r="Q1208" s="73">
        <v>175498905</v>
      </c>
      <c r="R1208" s="74">
        <v>35.75</v>
      </c>
      <c r="S1208" s="1" t="s">
        <v>1493</v>
      </c>
      <c r="T1208" s="75">
        <v>1.3529500000000001</v>
      </c>
      <c r="U1208" s="76">
        <v>3709870049.1518502</v>
      </c>
      <c r="V1208" s="77">
        <v>3709870049.1518502</v>
      </c>
      <c r="W1208" s="77">
        <v>4637337561.4398203</v>
      </c>
      <c r="X1208" s="76">
        <v>6.4899384765999997E-3</v>
      </c>
      <c r="Y1208" s="71">
        <v>0</v>
      </c>
      <c r="Z1208" s="71">
        <v>1</v>
      </c>
      <c r="AA1208" s="71">
        <v>0</v>
      </c>
      <c r="AB1208" s="71">
        <v>0</v>
      </c>
      <c r="AC1208" s="73">
        <v>0</v>
      </c>
      <c r="AD1208" s="73">
        <v>1</v>
      </c>
      <c r="AE1208" s="1" t="s">
        <v>1494</v>
      </c>
      <c r="AF1208" s="1" t="s">
        <v>1450</v>
      </c>
      <c r="AG1208" s="1" t="s">
        <v>1451</v>
      </c>
    </row>
    <row r="1209" spans="1:33">
      <c r="A1209" s="70">
        <v>45169</v>
      </c>
      <c r="B1209" s="70">
        <v>45169</v>
      </c>
      <c r="C1209" s="71">
        <v>990100</v>
      </c>
      <c r="D1209" s="1" t="s">
        <v>8523</v>
      </c>
      <c r="E1209" s="71">
        <v>3677501</v>
      </c>
      <c r="F1209" s="1" t="s">
        <v>8524</v>
      </c>
      <c r="G1209" s="1" t="s">
        <v>8525</v>
      </c>
      <c r="H1209" s="72" t="s">
        <v>8526</v>
      </c>
      <c r="I1209" s="1" t="s">
        <v>8527</v>
      </c>
      <c r="J1209" s="73">
        <v>1</v>
      </c>
      <c r="K1209" s="73">
        <v>1</v>
      </c>
      <c r="L1209" s="73">
        <v>1</v>
      </c>
      <c r="M1209" s="1">
        <v>1</v>
      </c>
      <c r="N1209" s="1" t="s">
        <v>1375</v>
      </c>
      <c r="O1209" s="1" t="s">
        <v>1467</v>
      </c>
      <c r="P1209" s="1">
        <v>20202030</v>
      </c>
      <c r="Q1209" s="73">
        <v>117693016</v>
      </c>
      <c r="R1209" s="74">
        <v>186.21</v>
      </c>
      <c r="S1209" s="1" t="s">
        <v>1448</v>
      </c>
      <c r="T1209" s="75">
        <v>1</v>
      </c>
      <c r="U1209" s="76">
        <v>21915616509.360001</v>
      </c>
      <c r="V1209" s="77">
        <v>21915616509.360001</v>
      </c>
      <c r="W1209" s="77">
        <v>21915616509.360001</v>
      </c>
      <c r="X1209" s="76">
        <v>3.8338540417200001E-2</v>
      </c>
      <c r="Y1209" s="71">
        <v>0</v>
      </c>
      <c r="Z1209" s="71">
        <v>1</v>
      </c>
      <c r="AA1209" s="71">
        <v>0</v>
      </c>
      <c r="AB1209" s="71">
        <v>0</v>
      </c>
      <c r="AC1209" s="73">
        <v>0.65</v>
      </c>
      <c r="AD1209" s="73">
        <v>0.35</v>
      </c>
      <c r="AE1209" s="1" t="s">
        <v>1449</v>
      </c>
      <c r="AF1209" s="1" t="s">
        <v>1450</v>
      </c>
      <c r="AG1209" s="1" t="s">
        <v>1451</v>
      </c>
    </row>
    <row r="1210" spans="1:33">
      <c r="A1210" s="70">
        <v>45169</v>
      </c>
      <c r="B1210" s="70">
        <v>45169</v>
      </c>
      <c r="C1210" s="71">
        <v>990100</v>
      </c>
      <c r="D1210" s="1" t="s">
        <v>8528</v>
      </c>
      <c r="E1210" s="71">
        <v>3678501</v>
      </c>
      <c r="G1210" s="1" t="s">
        <v>8529</v>
      </c>
      <c r="H1210" s="72" t="s">
        <v>8530</v>
      </c>
      <c r="I1210" s="1" t="s">
        <v>8531</v>
      </c>
      <c r="J1210" s="73">
        <v>0.5</v>
      </c>
      <c r="K1210" s="73">
        <v>0.5</v>
      </c>
      <c r="L1210" s="73">
        <v>0.5</v>
      </c>
      <c r="M1210" s="1">
        <v>1</v>
      </c>
      <c r="N1210" s="1" t="s">
        <v>1115</v>
      </c>
      <c r="O1210" s="1" t="s">
        <v>1467</v>
      </c>
      <c r="P1210" s="1">
        <v>20107010</v>
      </c>
      <c r="Q1210" s="73">
        <v>501351000</v>
      </c>
      <c r="R1210" s="74">
        <v>1722</v>
      </c>
      <c r="S1210" s="1" t="s">
        <v>1479</v>
      </c>
      <c r="T1210" s="75">
        <v>145.58500000000001</v>
      </c>
      <c r="U1210" s="76">
        <v>2965025318.5424299</v>
      </c>
      <c r="V1210" s="77">
        <v>2965025318.5424299</v>
      </c>
      <c r="W1210" s="77">
        <v>5930050637.0848598</v>
      </c>
      <c r="X1210" s="76">
        <v>5.1869288259999997E-3</v>
      </c>
      <c r="Y1210" s="71">
        <v>0</v>
      </c>
      <c r="Z1210" s="71">
        <v>1</v>
      </c>
      <c r="AA1210" s="71">
        <v>0</v>
      </c>
      <c r="AB1210" s="71">
        <v>0</v>
      </c>
      <c r="AC1210" s="73">
        <v>0</v>
      </c>
      <c r="AD1210" s="73">
        <v>1</v>
      </c>
      <c r="AE1210" s="1" t="s">
        <v>1480</v>
      </c>
      <c r="AF1210" s="1" t="s">
        <v>1450</v>
      </c>
      <c r="AG1210" s="1" t="s">
        <v>1451</v>
      </c>
    </row>
    <row r="1211" spans="1:33">
      <c r="A1211" s="70">
        <v>45169</v>
      </c>
      <c r="B1211" s="70">
        <v>45169</v>
      </c>
      <c r="C1211" s="71">
        <v>990100</v>
      </c>
      <c r="D1211" s="1" t="s">
        <v>8604</v>
      </c>
      <c r="E1211" s="71">
        <v>3693001</v>
      </c>
      <c r="F1211" s="1">
        <v>254709108</v>
      </c>
      <c r="G1211" s="1" t="s">
        <v>8605</v>
      </c>
      <c r="H1211" s="72" t="s">
        <v>8606</v>
      </c>
      <c r="I1211" s="1" t="s">
        <v>8607</v>
      </c>
      <c r="J1211" s="73">
        <v>1</v>
      </c>
      <c r="K1211" s="73">
        <v>1</v>
      </c>
      <c r="L1211" s="73">
        <v>1</v>
      </c>
      <c r="M1211" s="1">
        <v>1</v>
      </c>
      <c r="N1211" s="1" t="s">
        <v>1375</v>
      </c>
      <c r="O1211" s="1" t="s">
        <v>1484</v>
      </c>
      <c r="P1211" s="1">
        <v>40202010</v>
      </c>
      <c r="Q1211" s="73">
        <v>259360576</v>
      </c>
      <c r="R1211" s="74">
        <v>90.07</v>
      </c>
      <c r="S1211" s="1" t="s">
        <v>1448</v>
      </c>
      <c r="T1211" s="75">
        <v>1</v>
      </c>
      <c r="U1211" s="76">
        <v>23360607080.32</v>
      </c>
      <c r="V1211" s="77">
        <v>23360607080.32</v>
      </c>
      <c r="W1211" s="77">
        <v>23360607080.32</v>
      </c>
      <c r="X1211" s="76">
        <v>4.0866364783099997E-2</v>
      </c>
      <c r="Y1211" s="71">
        <v>0</v>
      </c>
      <c r="Z1211" s="71">
        <v>1</v>
      </c>
      <c r="AA1211" s="71">
        <v>0</v>
      </c>
      <c r="AB1211" s="71">
        <v>0</v>
      </c>
      <c r="AC1211" s="73">
        <v>1</v>
      </c>
      <c r="AD1211" s="73">
        <v>0</v>
      </c>
      <c r="AE1211" s="1" t="s">
        <v>1449</v>
      </c>
      <c r="AF1211" s="1" t="s">
        <v>1450</v>
      </c>
      <c r="AG1211" s="1" t="s">
        <v>1451</v>
      </c>
    </row>
    <row r="1212" spans="1:33">
      <c r="A1212" s="70">
        <v>45169</v>
      </c>
      <c r="B1212" s="70">
        <v>45169</v>
      </c>
      <c r="C1212" s="71">
        <v>990100</v>
      </c>
      <c r="D1212" s="1" t="s">
        <v>8608</v>
      </c>
      <c r="E1212" s="71">
        <v>3693201</v>
      </c>
      <c r="G1212" s="1" t="s">
        <v>8609</v>
      </c>
      <c r="H1212" s="72" t="s">
        <v>8610</v>
      </c>
      <c r="I1212" s="1" t="s">
        <v>8611</v>
      </c>
      <c r="J1212" s="73">
        <v>1</v>
      </c>
      <c r="K1212" s="73">
        <v>1</v>
      </c>
      <c r="L1212" s="73">
        <v>1</v>
      </c>
      <c r="M1212" s="1">
        <v>1</v>
      </c>
      <c r="N1212" s="1" t="s">
        <v>1369</v>
      </c>
      <c r="O1212" s="1" t="s">
        <v>1462</v>
      </c>
      <c r="P1212" s="1">
        <v>15105020</v>
      </c>
      <c r="Q1212" s="73">
        <v>485553780</v>
      </c>
      <c r="R1212" s="74">
        <v>13.14</v>
      </c>
      <c r="S1212" s="1" t="s">
        <v>1669</v>
      </c>
      <c r="T1212" s="75">
        <v>0.78917255257862096</v>
      </c>
      <c r="U1212" s="76">
        <v>8084640866.3767796</v>
      </c>
      <c r="V1212" s="77">
        <v>8084640866.3767796</v>
      </c>
      <c r="W1212" s="77">
        <v>8084640866.3767796</v>
      </c>
      <c r="X1212" s="76">
        <v>1.41430349669E-2</v>
      </c>
      <c r="Y1212" s="71">
        <v>0</v>
      </c>
      <c r="Z1212" s="71">
        <v>1</v>
      </c>
      <c r="AA1212" s="71">
        <v>0</v>
      </c>
      <c r="AB1212" s="71">
        <v>0</v>
      </c>
      <c r="AC1212" s="73">
        <v>1</v>
      </c>
      <c r="AD1212" s="73">
        <v>0</v>
      </c>
      <c r="AE1212" s="1" t="s">
        <v>1670</v>
      </c>
      <c r="AF1212" s="1" t="s">
        <v>1450</v>
      </c>
      <c r="AG1212" s="1" t="s">
        <v>1451</v>
      </c>
    </row>
    <row r="1213" spans="1:33">
      <c r="A1213" s="70">
        <v>45169</v>
      </c>
      <c r="B1213" s="70">
        <v>45169</v>
      </c>
      <c r="C1213" s="71">
        <v>990100</v>
      </c>
      <c r="D1213" s="1" t="s">
        <v>8612</v>
      </c>
      <c r="E1213" s="71">
        <v>3693501</v>
      </c>
      <c r="F1213" s="1" t="s">
        <v>8613</v>
      </c>
      <c r="G1213" s="1" t="s">
        <v>8614</v>
      </c>
      <c r="H1213" s="72" t="s">
        <v>8615</v>
      </c>
      <c r="I1213" s="1" t="s">
        <v>8616</v>
      </c>
      <c r="J1213" s="73">
        <v>1</v>
      </c>
      <c r="K1213" s="73">
        <v>1</v>
      </c>
      <c r="L1213" s="73">
        <v>1</v>
      </c>
      <c r="M1213" s="1">
        <v>1</v>
      </c>
      <c r="N1213" s="1" t="s">
        <v>1375</v>
      </c>
      <c r="O1213" s="1" t="s">
        <v>1474</v>
      </c>
      <c r="P1213" s="1">
        <v>45203020</v>
      </c>
      <c r="Q1213" s="73">
        <v>316456616</v>
      </c>
      <c r="R1213" s="74">
        <v>132.38999999999999</v>
      </c>
      <c r="S1213" s="1" t="s">
        <v>1448</v>
      </c>
      <c r="T1213" s="75">
        <v>1</v>
      </c>
      <c r="U1213" s="76">
        <v>41895691392.239998</v>
      </c>
      <c r="V1213" s="77">
        <v>41895691392.239998</v>
      </c>
      <c r="W1213" s="77">
        <v>41895691392.239998</v>
      </c>
      <c r="X1213" s="76">
        <v>7.3291100757299998E-2</v>
      </c>
      <c r="Y1213" s="71">
        <v>1</v>
      </c>
      <c r="Z1213" s="71">
        <v>0</v>
      </c>
      <c r="AA1213" s="71">
        <v>0</v>
      </c>
      <c r="AB1213" s="71">
        <v>0</v>
      </c>
      <c r="AC1213" s="73">
        <v>1</v>
      </c>
      <c r="AD1213" s="73">
        <v>0</v>
      </c>
      <c r="AE1213" s="1" t="s">
        <v>1449</v>
      </c>
      <c r="AF1213" s="1" t="s">
        <v>1450</v>
      </c>
      <c r="AG1213" s="1" t="s">
        <v>1451</v>
      </c>
    </row>
    <row r="1214" spans="1:33">
      <c r="A1214" s="70">
        <v>45169</v>
      </c>
      <c r="B1214" s="70">
        <v>45169</v>
      </c>
      <c r="C1214" s="71">
        <v>990100</v>
      </c>
      <c r="D1214" s="1" t="s">
        <v>8629</v>
      </c>
      <c r="E1214" s="71">
        <v>3694901</v>
      </c>
      <c r="F1214" s="1">
        <v>64058100</v>
      </c>
      <c r="G1214" s="1" t="s">
        <v>8630</v>
      </c>
      <c r="H1214" s="72" t="s">
        <v>8631</v>
      </c>
      <c r="I1214" s="1" t="s">
        <v>8632</v>
      </c>
      <c r="J1214" s="73">
        <v>1</v>
      </c>
      <c r="K1214" s="73">
        <v>1</v>
      </c>
      <c r="L1214" s="73">
        <v>1</v>
      </c>
      <c r="M1214" s="1">
        <v>1</v>
      </c>
      <c r="N1214" s="1" t="s">
        <v>1375</v>
      </c>
      <c r="O1214" s="1" t="s">
        <v>1484</v>
      </c>
      <c r="P1214" s="1">
        <v>40203010</v>
      </c>
      <c r="Q1214" s="73">
        <v>804200938</v>
      </c>
      <c r="R1214" s="74">
        <v>44.87</v>
      </c>
      <c r="S1214" s="1" t="s">
        <v>1448</v>
      </c>
      <c r="T1214" s="75">
        <v>1</v>
      </c>
      <c r="U1214" s="76">
        <v>36084496088.059998</v>
      </c>
      <c r="V1214" s="77">
        <v>36084496088.059998</v>
      </c>
      <c r="W1214" s="77">
        <v>36084496088.059998</v>
      </c>
      <c r="X1214" s="76">
        <v>6.3125165158600005E-2</v>
      </c>
      <c r="Y1214" s="71">
        <v>1</v>
      </c>
      <c r="Z1214" s="71">
        <v>0</v>
      </c>
      <c r="AA1214" s="71">
        <v>0</v>
      </c>
      <c r="AB1214" s="71">
        <v>0</v>
      </c>
      <c r="AC1214" s="73">
        <v>1</v>
      </c>
      <c r="AD1214" s="73">
        <v>0</v>
      </c>
      <c r="AE1214" s="1" t="s">
        <v>1449</v>
      </c>
      <c r="AF1214" s="1" t="s">
        <v>1450</v>
      </c>
      <c r="AG1214" s="1" t="s">
        <v>1451</v>
      </c>
    </row>
    <row r="1215" spans="1:33">
      <c r="A1215" s="70">
        <v>45169</v>
      </c>
      <c r="B1215" s="70">
        <v>45169</v>
      </c>
      <c r="C1215" s="71">
        <v>990100</v>
      </c>
      <c r="D1215" s="1" t="s">
        <v>8633</v>
      </c>
      <c r="E1215" s="71">
        <v>3696401</v>
      </c>
      <c r="F1215" s="1" t="s">
        <v>8634</v>
      </c>
      <c r="G1215" s="1" t="s">
        <v>8635</v>
      </c>
      <c r="H1215" s="72" t="s">
        <v>8636</v>
      </c>
      <c r="I1215" s="1" t="s">
        <v>8637</v>
      </c>
      <c r="J1215" s="73">
        <v>1</v>
      </c>
      <c r="K1215" s="73">
        <v>1</v>
      </c>
      <c r="L1215" s="73">
        <v>1</v>
      </c>
      <c r="M1215" s="1">
        <v>1</v>
      </c>
      <c r="N1215" s="1" t="s">
        <v>1375</v>
      </c>
      <c r="O1215" s="1" t="s">
        <v>1447</v>
      </c>
      <c r="P1215" s="1">
        <v>35101010</v>
      </c>
      <c r="Q1215" s="73">
        <v>69693976</v>
      </c>
      <c r="R1215" s="74">
        <v>191.71</v>
      </c>
      <c r="S1215" s="1" t="s">
        <v>1448</v>
      </c>
      <c r="T1215" s="75">
        <v>1</v>
      </c>
      <c r="U1215" s="76">
        <v>13361032138.959999</v>
      </c>
      <c r="V1215" s="77">
        <v>13361032138.959999</v>
      </c>
      <c r="W1215" s="77">
        <v>13361032138.959999</v>
      </c>
      <c r="X1215" s="76">
        <v>2.33733999888E-2</v>
      </c>
      <c r="Y1215" s="71">
        <v>0</v>
      </c>
      <c r="Z1215" s="71">
        <v>1</v>
      </c>
      <c r="AA1215" s="71">
        <v>0</v>
      </c>
      <c r="AB1215" s="71">
        <v>0</v>
      </c>
      <c r="AC1215" s="73">
        <v>0</v>
      </c>
      <c r="AD1215" s="73">
        <v>1</v>
      </c>
      <c r="AE1215" s="1" t="s">
        <v>1475</v>
      </c>
      <c r="AF1215" s="1" t="s">
        <v>1450</v>
      </c>
      <c r="AG1215" s="1" t="s">
        <v>1451</v>
      </c>
    </row>
    <row r="1216" spans="1:33">
      <c r="A1216" s="70">
        <v>45169</v>
      </c>
      <c r="B1216" s="70">
        <v>45169</v>
      </c>
      <c r="C1216" s="71">
        <v>990100</v>
      </c>
      <c r="D1216" s="1" t="s">
        <v>8638</v>
      </c>
      <c r="E1216" s="71">
        <v>3699302</v>
      </c>
      <c r="F1216" s="1" t="s">
        <v>8639</v>
      </c>
      <c r="G1216" s="1" t="s">
        <v>8640</v>
      </c>
      <c r="H1216" s="72" t="s">
        <v>8641</v>
      </c>
      <c r="I1216" s="1" t="s">
        <v>8642</v>
      </c>
      <c r="J1216" s="73">
        <v>0.95</v>
      </c>
      <c r="K1216" s="73">
        <v>0.95</v>
      </c>
      <c r="L1216" s="73">
        <v>0.95</v>
      </c>
      <c r="M1216" s="1">
        <v>1</v>
      </c>
      <c r="N1216" s="1" t="s">
        <v>1375</v>
      </c>
      <c r="O1216" s="1" t="s">
        <v>1467</v>
      </c>
      <c r="P1216" s="1">
        <v>20103010</v>
      </c>
      <c r="Q1216" s="73">
        <v>138950262</v>
      </c>
      <c r="R1216" s="74">
        <v>87.75</v>
      </c>
      <c r="S1216" s="1" t="s">
        <v>1448</v>
      </c>
      <c r="T1216" s="75">
        <v>1</v>
      </c>
      <c r="U1216" s="76">
        <v>11583241215.975</v>
      </c>
      <c r="V1216" s="77">
        <v>11583241215.975</v>
      </c>
      <c r="W1216" s="77">
        <v>12192885490.5</v>
      </c>
      <c r="X1216" s="76">
        <v>2.0263384392200001E-2</v>
      </c>
      <c r="Y1216" s="71">
        <v>0</v>
      </c>
      <c r="Z1216" s="71">
        <v>1</v>
      </c>
      <c r="AA1216" s="71">
        <v>0</v>
      </c>
      <c r="AB1216" s="71">
        <v>0</v>
      </c>
      <c r="AC1216" s="73">
        <v>0</v>
      </c>
      <c r="AD1216" s="73">
        <v>1</v>
      </c>
      <c r="AE1216" s="1" t="s">
        <v>1449</v>
      </c>
      <c r="AF1216" s="1" t="s">
        <v>1450</v>
      </c>
      <c r="AG1216" s="1" t="s">
        <v>1451</v>
      </c>
    </row>
    <row r="1217" spans="1:33">
      <c r="A1217" s="70">
        <v>45169</v>
      </c>
      <c r="B1217" s="70">
        <v>45169</v>
      </c>
      <c r="C1217" s="71">
        <v>990100</v>
      </c>
      <c r="D1217" s="1" t="s">
        <v>8643</v>
      </c>
      <c r="E1217" s="71">
        <v>3700001</v>
      </c>
      <c r="F1217" s="1">
        <v>872590104</v>
      </c>
      <c r="G1217" s="1" t="s">
        <v>8644</v>
      </c>
      <c r="H1217" s="72" t="s">
        <v>8645</v>
      </c>
      <c r="I1217" s="1" t="s">
        <v>8646</v>
      </c>
      <c r="J1217" s="73">
        <v>0.5</v>
      </c>
      <c r="K1217" s="73">
        <v>0.5</v>
      </c>
      <c r="L1217" s="73">
        <v>0.5</v>
      </c>
      <c r="M1217" s="1">
        <v>1</v>
      </c>
      <c r="N1217" s="1" t="s">
        <v>1375</v>
      </c>
      <c r="O1217" s="1" t="s">
        <v>1692</v>
      </c>
      <c r="P1217" s="1">
        <v>50102010</v>
      </c>
      <c r="Q1217" s="73">
        <v>1205000000</v>
      </c>
      <c r="R1217" s="74">
        <v>136.25</v>
      </c>
      <c r="S1217" s="1" t="s">
        <v>1448</v>
      </c>
      <c r="T1217" s="75">
        <v>1</v>
      </c>
      <c r="U1217" s="76">
        <v>82090625000</v>
      </c>
      <c r="V1217" s="77">
        <v>82090625000</v>
      </c>
      <c r="W1217" s="77">
        <v>164181250000</v>
      </c>
      <c r="X1217" s="76">
        <v>0.14360694544399999</v>
      </c>
      <c r="Y1217" s="71">
        <v>1</v>
      </c>
      <c r="Z1217" s="71">
        <v>0</v>
      </c>
      <c r="AA1217" s="71">
        <v>0</v>
      </c>
      <c r="AB1217" s="71">
        <v>0</v>
      </c>
      <c r="AC1217" s="73">
        <v>0</v>
      </c>
      <c r="AD1217" s="73">
        <v>1</v>
      </c>
      <c r="AE1217" s="1" t="s">
        <v>1475</v>
      </c>
      <c r="AF1217" s="1" t="s">
        <v>1450</v>
      </c>
      <c r="AG1217" s="1" t="s">
        <v>1451</v>
      </c>
    </row>
    <row r="1218" spans="1:33">
      <c r="A1218" s="70">
        <v>45169</v>
      </c>
      <c r="B1218" s="70">
        <v>45169</v>
      </c>
      <c r="C1218" s="71">
        <v>990100</v>
      </c>
      <c r="D1218" s="1" t="s">
        <v>8655</v>
      </c>
      <c r="E1218" s="71">
        <v>3701001</v>
      </c>
      <c r="G1218" s="1" t="s">
        <v>8656</v>
      </c>
      <c r="H1218" s="72" t="s">
        <v>8657</v>
      </c>
      <c r="I1218" s="1" t="s">
        <v>8658</v>
      </c>
      <c r="J1218" s="73">
        <v>0.65</v>
      </c>
      <c r="K1218" s="73">
        <v>0.65</v>
      </c>
      <c r="L1218" s="73">
        <v>0.65</v>
      </c>
      <c r="M1218" s="1">
        <v>1</v>
      </c>
      <c r="N1218" s="1" t="s">
        <v>1042</v>
      </c>
      <c r="O1218" s="1" t="s">
        <v>1467</v>
      </c>
      <c r="P1218" s="1">
        <v>20305020</v>
      </c>
      <c r="Q1218" s="73">
        <v>550000000</v>
      </c>
      <c r="R1218" s="74">
        <v>15.455</v>
      </c>
      <c r="S1218" s="1" t="s">
        <v>1456</v>
      </c>
      <c r="T1218" s="75">
        <v>0.92136177270005104</v>
      </c>
      <c r="U1218" s="76">
        <v>5996735119.375</v>
      </c>
      <c r="V1218" s="77">
        <v>5996735119.375</v>
      </c>
      <c r="W1218" s="77">
        <v>9225746337.5</v>
      </c>
      <c r="X1218" s="76">
        <v>1.04905135407E-2</v>
      </c>
      <c r="Y1218" s="71">
        <v>0</v>
      </c>
      <c r="Z1218" s="71">
        <v>1</v>
      </c>
      <c r="AA1218" s="71">
        <v>0</v>
      </c>
      <c r="AB1218" s="71">
        <v>0</v>
      </c>
      <c r="AC1218" s="73">
        <v>0</v>
      </c>
      <c r="AD1218" s="73">
        <v>1</v>
      </c>
      <c r="AE1218" s="1" t="s">
        <v>1457</v>
      </c>
      <c r="AF1218" s="1" t="s">
        <v>1450</v>
      </c>
      <c r="AG1218" s="1" t="s">
        <v>1451</v>
      </c>
    </row>
    <row r="1219" spans="1:33">
      <c r="A1219" s="70">
        <v>45169</v>
      </c>
      <c r="B1219" s="70">
        <v>45169</v>
      </c>
      <c r="C1219" s="71">
        <v>990100</v>
      </c>
      <c r="D1219" s="1" t="s">
        <v>8659</v>
      </c>
      <c r="E1219" s="71">
        <v>3702801</v>
      </c>
      <c r="F1219" s="1" t="s">
        <v>8660</v>
      </c>
      <c r="G1219" s="1" t="s">
        <v>8661</v>
      </c>
      <c r="H1219" s="72" t="s">
        <v>8662</v>
      </c>
      <c r="I1219" s="1" t="s">
        <v>8663</v>
      </c>
      <c r="J1219" s="73">
        <v>1</v>
      </c>
      <c r="K1219" s="73">
        <v>1</v>
      </c>
      <c r="L1219" s="73">
        <v>1</v>
      </c>
      <c r="M1219" s="1">
        <v>1</v>
      </c>
      <c r="N1219" s="1" t="s">
        <v>1375</v>
      </c>
      <c r="O1219" s="1" t="s">
        <v>1447</v>
      </c>
      <c r="P1219" s="1">
        <v>35202010</v>
      </c>
      <c r="Q1219" s="73">
        <v>63331430</v>
      </c>
      <c r="R1219" s="74">
        <v>143.36000000000001</v>
      </c>
      <c r="S1219" s="1" t="s">
        <v>1448</v>
      </c>
      <c r="T1219" s="75">
        <v>1</v>
      </c>
      <c r="U1219" s="76">
        <v>9079193804.7999992</v>
      </c>
      <c r="V1219" s="77">
        <v>9079193804.7999992</v>
      </c>
      <c r="W1219" s="77">
        <v>9079193804.7999992</v>
      </c>
      <c r="X1219" s="76">
        <v>1.5882876874200001E-2</v>
      </c>
      <c r="Y1219" s="71">
        <v>0</v>
      </c>
      <c r="Z1219" s="71">
        <v>1</v>
      </c>
      <c r="AA1219" s="71">
        <v>0</v>
      </c>
      <c r="AB1219" s="71">
        <v>0</v>
      </c>
      <c r="AC1219" s="73">
        <v>1</v>
      </c>
      <c r="AD1219" s="73">
        <v>0</v>
      </c>
      <c r="AE1219" s="1" t="s">
        <v>1475</v>
      </c>
      <c r="AF1219" s="1" t="s">
        <v>1450</v>
      </c>
      <c r="AG1219" s="1" t="s">
        <v>1451</v>
      </c>
    </row>
    <row r="1220" spans="1:33">
      <c r="A1220" s="70">
        <v>45169</v>
      </c>
      <c r="B1220" s="70">
        <v>45169</v>
      </c>
      <c r="C1220" s="71">
        <v>990100</v>
      </c>
      <c r="D1220" s="1" t="s">
        <v>8664</v>
      </c>
      <c r="E1220" s="71">
        <v>3703501</v>
      </c>
      <c r="F1220" s="1">
        <v>247361702</v>
      </c>
      <c r="G1220" s="1" t="s">
        <v>8665</v>
      </c>
      <c r="H1220" s="72" t="s">
        <v>8666</v>
      </c>
      <c r="I1220" s="1" t="s">
        <v>8667</v>
      </c>
      <c r="J1220" s="73">
        <v>1</v>
      </c>
      <c r="K1220" s="73">
        <v>0.25</v>
      </c>
      <c r="L1220" s="73">
        <v>0.25</v>
      </c>
      <c r="M1220" s="1">
        <v>1</v>
      </c>
      <c r="N1220" s="1" t="s">
        <v>1375</v>
      </c>
      <c r="O1220" s="1" t="s">
        <v>1467</v>
      </c>
      <c r="P1220" s="1">
        <v>20302010</v>
      </c>
      <c r="Q1220" s="73">
        <v>642716623</v>
      </c>
      <c r="R1220" s="74">
        <v>42.88</v>
      </c>
      <c r="S1220" s="1" t="s">
        <v>1448</v>
      </c>
      <c r="T1220" s="75">
        <v>1</v>
      </c>
      <c r="U1220" s="76">
        <v>6889922198.5600004</v>
      </c>
      <c r="V1220" s="77">
        <v>6889922198.5600004</v>
      </c>
      <c r="W1220" s="77">
        <v>27559688794.240002</v>
      </c>
      <c r="X1220" s="76">
        <v>1.2053028969899999E-2</v>
      </c>
      <c r="Y1220" s="71">
        <v>1</v>
      </c>
      <c r="Z1220" s="71">
        <v>0</v>
      </c>
      <c r="AA1220" s="71">
        <v>0</v>
      </c>
      <c r="AB1220" s="71">
        <v>0</v>
      </c>
      <c r="AC1220" s="73">
        <v>0.5</v>
      </c>
      <c r="AD1220" s="73">
        <v>0.5</v>
      </c>
      <c r="AE1220" s="1" t="s">
        <v>1449</v>
      </c>
      <c r="AF1220" s="1" t="s">
        <v>1450</v>
      </c>
      <c r="AG1220" s="1" t="s">
        <v>1451</v>
      </c>
    </row>
    <row r="1221" spans="1:33">
      <c r="A1221" s="70">
        <v>45169</v>
      </c>
      <c r="B1221" s="70">
        <v>45169</v>
      </c>
      <c r="C1221" s="71">
        <v>990100</v>
      </c>
      <c r="D1221" s="1" t="s">
        <v>8699</v>
      </c>
      <c r="E1221" s="71">
        <v>3708301</v>
      </c>
      <c r="F1221" s="1">
        <v>550021109</v>
      </c>
      <c r="G1221" s="1" t="s">
        <v>8700</v>
      </c>
      <c r="H1221" s="72" t="s">
        <v>8701</v>
      </c>
      <c r="I1221" s="1" t="s">
        <v>8702</v>
      </c>
      <c r="J1221" s="73">
        <v>0.95</v>
      </c>
      <c r="K1221" s="73">
        <v>0.95</v>
      </c>
      <c r="L1221" s="73">
        <v>0.95</v>
      </c>
      <c r="M1221" s="1">
        <v>1</v>
      </c>
      <c r="N1221" s="1" t="s">
        <v>1375</v>
      </c>
      <c r="O1221" s="1" t="s">
        <v>1455</v>
      </c>
      <c r="P1221" s="1">
        <v>25203010</v>
      </c>
      <c r="Q1221" s="73">
        <v>122048680</v>
      </c>
      <c r="R1221" s="74">
        <v>381.26</v>
      </c>
      <c r="S1221" s="1" t="s">
        <v>1448</v>
      </c>
      <c r="T1221" s="75">
        <v>1</v>
      </c>
      <c r="U1221" s="76">
        <v>44205665749.959999</v>
      </c>
      <c r="V1221" s="77">
        <v>44205665749.959999</v>
      </c>
      <c r="W1221" s="77">
        <v>48515980091.919998</v>
      </c>
      <c r="X1221" s="76">
        <v>7.7332102535100006E-2</v>
      </c>
      <c r="Y1221" s="71">
        <v>1</v>
      </c>
      <c r="Z1221" s="71">
        <v>0</v>
      </c>
      <c r="AA1221" s="71">
        <v>0</v>
      </c>
      <c r="AB1221" s="71">
        <v>0</v>
      </c>
      <c r="AC1221" s="73">
        <v>0</v>
      </c>
      <c r="AD1221" s="73">
        <v>1</v>
      </c>
      <c r="AE1221" s="1" t="s">
        <v>1475</v>
      </c>
      <c r="AF1221" s="1" t="s">
        <v>1450</v>
      </c>
      <c r="AG1221" s="1" t="s">
        <v>1451</v>
      </c>
    </row>
    <row r="1222" spans="1:33">
      <c r="A1222" s="70">
        <v>45169</v>
      </c>
      <c r="B1222" s="70">
        <v>45169</v>
      </c>
      <c r="C1222" s="71">
        <v>990100</v>
      </c>
      <c r="D1222" s="1" t="s">
        <v>8743</v>
      </c>
      <c r="E1222" s="71">
        <v>3771401</v>
      </c>
      <c r="G1222" s="1" t="s">
        <v>8744</v>
      </c>
      <c r="H1222" s="72" t="s">
        <v>8745</v>
      </c>
      <c r="I1222" s="1" t="s">
        <v>8746</v>
      </c>
      <c r="J1222" s="73">
        <v>0.75</v>
      </c>
      <c r="K1222" s="73">
        <v>0.75</v>
      </c>
      <c r="L1222" s="73">
        <v>0.75</v>
      </c>
      <c r="M1222" s="1">
        <v>1</v>
      </c>
      <c r="N1222" s="1" t="s">
        <v>1369</v>
      </c>
      <c r="O1222" s="1" t="s">
        <v>1484</v>
      </c>
      <c r="P1222" s="1">
        <v>40203010</v>
      </c>
      <c r="Q1222" s="73">
        <v>474319000</v>
      </c>
      <c r="R1222" s="74">
        <v>7.6120000000000001</v>
      </c>
      <c r="S1222" s="1" t="s">
        <v>1669</v>
      </c>
      <c r="T1222" s="75">
        <v>0.78917255257862096</v>
      </c>
      <c r="U1222" s="76">
        <v>3431299228.7326498</v>
      </c>
      <c r="V1222" s="77">
        <v>3431299228.7326498</v>
      </c>
      <c r="W1222" s="77">
        <v>4575065638.3101997</v>
      </c>
      <c r="X1222" s="76">
        <v>6.0026148069999997E-3</v>
      </c>
      <c r="Y1222" s="71">
        <v>0</v>
      </c>
      <c r="Z1222" s="71">
        <v>1</v>
      </c>
      <c r="AA1222" s="71">
        <v>0</v>
      </c>
      <c r="AB1222" s="71">
        <v>0</v>
      </c>
      <c r="AC1222" s="73">
        <v>1</v>
      </c>
      <c r="AD1222" s="73">
        <v>0</v>
      </c>
      <c r="AE1222" s="1" t="s">
        <v>1670</v>
      </c>
      <c r="AF1222" s="1" t="s">
        <v>1450</v>
      </c>
      <c r="AG1222" s="1" t="s">
        <v>1451</v>
      </c>
    </row>
    <row r="1223" spans="1:33">
      <c r="A1223" s="70">
        <v>45169</v>
      </c>
      <c r="B1223" s="70">
        <v>45169</v>
      </c>
      <c r="C1223" s="71">
        <v>990100</v>
      </c>
      <c r="D1223" s="1" t="s">
        <v>8747</v>
      </c>
      <c r="E1223" s="71">
        <v>3778801</v>
      </c>
      <c r="G1223" s="1" t="s">
        <v>8748</v>
      </c>
      <c r="H1223" s="72">
        <v>5633962</v>
      </c>
      <c r="I1223" s="1" t="s">
        <v>8749</v>
      </c>
      <c r="J1223" s="73">
        <v>0.5</v>
      </c>
      <c r="K1223" s="73">
        <v>0.5</v>
      </c>
      <c r="L1223" s="73">
        <v>0.5</v>
      </c>
      <c r="M1223" s="1">
        <v>1</v>
      </c>
      <c r="N1223" s="1" t="s">
        <v>1058</v>
      </c>
      <c r="O1223" s="1" t="s">
        <v>1474</v>
      </c>
      <c r="P1223" s="1">
        <v>45103010</v>
      </c>
      <c r="Q1223" s="73">
        <v>115500000</v>
      </c>
      <c r="R1223" s="74">
        <v>63.74</v>
      </c>
      <c r="S1223" s="1" t="s">
        <v>1456</v>
      </c>
      <c r="T1223" s="75">
        <v>0.92136177270005104</v>
      </c>
      <c r="U1223" s="76">
        <v>3995157069.75</v>
      </c>
      <c r="V1223" s="77">
        <v>3995157069.75</v>
      </c>
      <c r="W1223" s="77">
        <v>7990314139.5</v>
      </c>
      <c r="X1223" s="76">
        <v>6.9890112708000003E-3</v>
      </c>
      <c r="Y1223" s="71">
        <v>0</v>
      </c>
      <c r="Z1223" s="71">
        <v>1</v>
      </c>
      <c r="AA1223" s="71">
        <v>0</v>
      </c>
      <c r="AB1223" s="71">
        <v>0</v>
      </c>
      <c r="AC1223" s="73">
        <v>0</v>
      </c>
      <c r="AD1223" s="73">
        <v>1</v>
      </c>
      <c r="AE1223" s="1" t="s">
        <v>1523</v>
      </c>
      <c r="AF1223" s="1" t="s">
        <v>1524</v>
      </c>
      <c r="AG1223" s="1" t="s">
        <v>1451</v>
      </c>
    </row>
    <row r="1224" spans="1:33">
      <c r="A1224" s="70">
        <v>45169</v>
      </c>
      <c r="B1224" s="70">
        <v>45169</v>
      </c>
      <c r="C1224" s="71">
        <v>990100</v>
      </c>
      <c r="D1224" s="1" t="s">
        <v>8750</v>
      </c>
      <c r="E1224" s="71">
        <v>3783301</v>
      </c>
      <c r="G1224" s="1" t="s">
        <v>8751</v>
      </c>
      <c r="H1224" s="72" t="s">
        <v>8752</v>
      </c>
      <c r="I1224" s="1" t="s">
        <v>8753</v>
      </c>
      <c r="J1224" s="73">
        <v>1</v>
      </c>
      <c r="K1224" s="73">
        <v>1</v>
      </c>
      <c r="L1224" s="73">
        <v>1</v>
      </c>
      <c r="M1224" s="1">
        <v>1</v>
      </c>
      <c r="N1224" s="1" t="s">
        <v>1105</v>
      </c>
      <c r="O1224" s="1" t="s">
        <v>1462</v>
      </c>
      <c r="P1224" s="1">
        <v>15103020</v>
      </c>
      <c r="Q1224" s="73">
        <v>260149162</v>
      </c>
      <c r="R1224" s="74">
        <v>38.78</v>
      </c>
      <c r="S1224" s="1" t="s">
        <v>1456</v>
      </c>
      <c r="T1224" s="75">
        <v>0.92136177270005104</v>
      </c>
      <c r="U1224" s="76">
        <v>10949645189.6364</v>
      </c>
      <c r="V1224" s="77">
        <v>10949645189.6364</v>
      </c>
      <c r="W1224" s="77">
        <v>10949645189.6364</v>
      </c>
      <c r="X1224" s="76">
        <v>1.9154989980600001E-2</v>
      </c>
      <c r="Y1224" s="71">
        <v>0</v>
      </c>
      <c r="Z1224" s="71">
        <v>1</v>
      </c>
      <c r="AA1224" s="71">
        <v>0</v>
      </c>
      <c r="AB1224" s="71">
        <v>0</v>
      </c>
      <c r="AC1224" s="73">
        <v>1</v>
      </c>
      <c r="AD1224" s="73">
        <v>0</v>
      </c>
      <c r="AE1224" s="1" t="s">
        <v>1655</v>
      </c>
      <c r="AF1224" s="1" t="s">
        <v>1450</v>
      </c>
      <c r="AG1224" s="1" t="s">
        <v>1451</v>
      </c>
    </row>
    <row r="1225" spans="1:33">
      <c r="A1225" s="70">
        <v>45169</v>
      </c>
      <c r="B1225" s="70">
        <v>45169</v>
      </c>
      <c r="C1225" s="71">
        <v>990100</v>
      </c>
      <c r="D1225" s="1" t="s">
        <v>8754</v>
      </c>
      <c r="E1225" s="71">
        <v>3783501</v>
      </c>
      <c r="G1225" s="1" t="s">
        <v>8755</v>
      </c>
      <c r="H1225" s="72" t="s">
        <v>8756</v>
      </c>
      <c r="I1225" s="1" t="s">
        <v>8757</v>
      </c>
      <c r="J1225" s="73">
        <v>0.95</v>
      </c>
      <c r="K1225" s="73">
        <v>0.95</v>
      </c>
      <c r="L1225" s="73">
        <v>0.95</v>
      </c>
      <c r="M1225" s="1">
        <v>1</v>
      </c>
      <c r="N1225" s="1" t="s">
        <v>1111</v>
      </c>
      <c r="O1225" s="1" t="s">
        <v>1467</v>
      </c>
      <c r="P1225" s="1">
        <v>20104010</v>
      </c>
      <c r="Q1225" s="73">
        <v>268144246</v>
      </c>
      <c r="R1225" s="74">
        <v>37.79</v>
      </c>
      <c r="S1225" s="1" t="s">
        <v>1456</v>
      </c>
      <c r="T1225" s="75">
        <v>0.92136177270005104</v>
      </c>
      <c r="U1225" s="76">
        <v>10448135345.6987</v>
      </c>
      <c r="V1225" s="77">
        <v>10448135345.6987</v>
      </c>
      <c r="W1225" s="77">
        <v>10998037205.9986</v>
      </c>
      <c r="X1225" s="76">
        <v>1.8277663284699999E-2</v>
      </c>
      <c r="Y1225" s="71">
        <v>0</v>
      </c>
      <c r="Z1225" s="71">
        <v>1</v>
      </c>
      <c r="AA1225" s="71">
        <v>0</v>
      </c>
      <c r="AB1225" s="71">
        <v>0</v>
      </c>
      <c r="AC1225" s="73">
        <v>0</v>
      </c>
      <c r="AD1225" s="73">
        <v>1</v>
      </c>
      <c r="AE1225" s="1" t="s">
        <v>1607</v>
      </c>
      <c r="AF1225" s="1" t="s">
        <v>1608</v>
      </c>
      <c r="AG1225" s="1" t="s">
        <v>1451</v>
      </c>
    </row>
    <row r="1226" spans="1:33">
      <c r="A1226" s="70">
        <v>45169</v>
      </c>
      <c r="B1226" s="70">
        <v>45169</v>
      </c>
      <c r="C1226" s="71">
        <v>990100</v>
      </c>
      <c r="D1226" s="1" t="s">
        <v>8758</v>
      </c>
      <c r="E1226" s="71">
        <v>3783701</v>
      </c>
      <c r="G1226" s="1" t="s">
        <v>8759</v>
      </c>
      <c r="H1226" s="72" t="s">
        <v>8760</v>
      </c>
      <c r="I1226" s="1" t="s">
        <v>8761</v>
      </c>
      <c r="J1226" s="73">
        <v>0.45</v>
      </c>
      <c r="K1226" s="73">
        <v>0.45</v>
      </c>
      <c r="L1226" s="73">
        <v>0.45</v>
      </c>
      <c r="M1226" s="1">
        <v>1</v>
      </c>
      <c r="N1226" s="1" t="s">
        <v>1111</v>
      </c>
      <c r="O1226" s="1" t="s">
        <v>1447</v>
      </c>
      <c r="P1226" s="1">
        <v>35101010</v>
      </c>
      <c r="Q1226" s="73">
        <v>55948257</v>
      </c>
      <c r="R1226" s="74">
        <v>97.56</v>
      </c>
      <c r="S1226" s="1" t="s">
        <v>1456</v>
      </c>
      <c r="T1226" s="75">
        <v>0.92136177270005104</v>
      </c>
      <c r="U1226" s="76">
        <v>2665880495.1457801</v>
      </c>
      <c r="V1226" s="77">
        <v>2665880495.1457801</v>
      </c>
      <c r="W1226" s="77">
        <v>5924178878.1017199</v>
      </c>
      <c r="X1226" s="76">
        <v>4.6636135957000002E-3</v>
      </c>
      <c r="Y1226" s="71">
        <v>0</v>
      </c>
      <c r="Z1226" s="71">
        <v>1</v>
      </c>
      <c r="AA1226" s="71">
        <v>0</v>
      </c>
      <c r="AB1226" s="71">
        <v>0</v>
      </c>
      <c r="AC1226" s="73">
        <v>0</v>
      </c>
      <c r="AD1226" s="73">
        <v>1</v>
      </c>
      <c r="AE1226" s="1" t="s">
        <v>1607</v>
      </c>
      <c r="AF1226" s="1" t="s">
        <v>1608</v>
      </c>
      <c r="AG1226" s="1" t="s">
        <v>1451</v>
      </c>
    </row>
    <row r="1227" spans="1:33">
      <c r="A1227" s="70">
        <v>45169</v>
      </c>
      <c r="B1227" s="70">
        <v>45169</v>
      </c>
      <c r="C1227" s="71">
        <v>990100</v>
      </c>
      <c r="D1227" s="1" t="s">
        <v>8782</v>
      </c>
      <c r="E1227" s="71">
        <v>3816001</v>
      </c>
      <c r="G1227" s="1" t="s">
        <v>8783</v>
      </c>
      <c r="H1227" s="72" t="s">
        <v>8784</v>
      </c>
      <c r="I1227" s="1" t="s">
        <v>8785</v>
      </c>
      <c r="J1227" s="73">
        <v>0.55000000000000004</v>
      </c>
      <c r="K1227" s="73">
        <v>0.55000000000000004</v>
      </c>
      <c r="L1227" s="73">
        <v>0.55000000000000004</v>
      </c>
      <c r="M1227" s="1">
        <v>1</v>
      </c>
      <c r="N1227" s="1" t="s">
        <v>1311</v>
      </c>
      <c r="O1227" s="1" t="s">
        <v>1484</v>
      </c>
      <c r="P1227" s="1">
        <v>40101010</v>
      </c>
      <c r="Q1227" s="73">
        <v>7502131619</v>
      </c>
      <c r="R1227" s="74">
        <v>3.734</v>
      </c>
      <c r="S1227" s="1" t="s">
        <v>1456</v>
      </c>
      <c r="T1227" s="75">
        <v>0.92136177270005104</v>
      </c>
      <c r="U1227" s="76">
        <v>16722126055.6423</v>
      </c>
      <c r="V1227" s="77">
        <v>16722126055.6423</v>
      </c>
      <c r="W1227" s="77">
        <v>30403865555.713299</v>
      </c>
      <c r="X1227" s="76">
        <v>2.92531996703E-2</v>
      </c>
      <c r="Y1227" s="71">
        <v>1</v>
      </c>
      <c r="Z1227" s="71">
        <v>0</v>
      </c>
      <c r="AA1227" s="71">
        <v>0</v>
      </c>
      <c r="AB1227" s="71">
        <v>0</v>
      </c>
      <c r="AC1227" s="73">
        <v>1</v>
      </c>
      <c r="AD1227" s="73">
        <v>0</v>
      </c>
      <c r="AE1227" s="1" t="s">
        <v>1647</v>
      </c>
      <c r="AF1227" s="1" t="s">
        <v>1450</v>
      </c>
      <c r="AG1227" s="1" t="s">
        <v>1451</v>
      </c>
    </row>
    <row r="1228" spans="1:33">
      <c r="A1228" s="70">
        <v>45169</v>
      </c>
      <c r="B1228" s="70">
        <v>45169</v>
      </c>
      <c r="C1228" s="71">
        <v>990100</v>
      </c>
      <c r="D1228" s="1" t="s">
        <v>8786</v>
      </c>
      <c r="E1228" s="71">
        <v>3821201</v>
      </c>
      <c r="F1228" s="1" t="s">
        <v>8787</v>
      </c>
      <c r="G1228" s="1" t="s">
        <v>8788</v>
      </c>
      <c r="H1228" s="72" t="s">
        <v>8789</v>
      </c>
      <c r="I1228" s="1" t="s">
        <v>8790</v>
      </c>
      <c r="J1228" s="73">
        <v>0.75</v>
      </c>
      <c r="K1228" s="73">
        <v>0.75</v>
      </c>
      <c r="L1228" s="73">
        <v>0.75</v>
      </c>
      <c r="M1228" s="1">
        <v>1</v>
      </c>
      <c r="N1228" s="1" t="s">
        <v>1375</v>
      </c>
      <c r="O1228" s="1" t="s">
        <v>1484</v>
      </c>
      <c r="P1228" s="1">
        <v>40203010</v>
      </c>
      <c r="Q1228" s="73">
        <v>458535550</v>
      </c>
      <c r="R1228" s="74">
        <v>15.92</v>
      </c>
      <c r="S1228" s="1" t="s">
        <v>1448</v>
      </c>
      <c r="T1228" s="75">
        <v>1</v>
      </c>
      <c r="U1228" s="76">
        <v>5474914467</v>
      </c>
      <c r="V1228" s="77">
        <v>5474914467</v>
      </c>
      <c r="W1228" s="77">
        <v>7299885956</v>
      </c>
      <c r="X1228" s="76">
        <v>9.5776557088000005E-3</v>
      </c>
      <c r="Y1228" s="71">
        <v>0</v>
      </c>
      <c r="Z1228" s="71">
        <v>1</v>
      </c>
      <c r="AA1228" s="71">
        <v>0</v>
      </c>
      <c r="AB1228" s="71">
        <v>0</v>
      </c>
      <c r="AC1228" s="73">
        <v>1</v>
      </c>
      <c r="AD1228" s="73">
        <v>0</v>
      </c>
      <c r="AE1228" s="1" t="s">
        <v>1449</v>
      </c>
      <c r="AF1228" s="1" t="s">
        <v>1450</v>
      </c>
      <c r="AG1228" s="1" t="s">
        <v>1451</v>
      </c>
    </row>
    <row r="1229" spans="1:33">
      <c r="A1229" s="70">
        <v>45169</v>
      </c>
      <c r="B1229" s="70">
        <v>45169</v>
      </c>
      <c r="C1229" s="71">
        <v>990100</v>
      </c>
      <c r="D1229" s="1" t="s">
        <v>8802</v>
      </c>
      <c r="E1229" s="71">
        <v>3830801</v>
      </c>
      <c r="F1229" s="1">
        <v>574795100</v>
      </c>
      <c r="G1229" s="1" t="s">
        <v>8803</v>
      </c>
      <c r="H1229" s="72" t="s">
        <v>8804</v>
      </c>
      <c r="I1229" s="1" t="s">
        <v>8805</v>
      </c>
      <c r="J1229" s="73">
        <v>0.85</v>
      </c>
      <c r="K1229" s="73">
        <v>0.85</v>
      </c>
      <c r="L1229" s="73">
        <v>0.85</v>
      </c>
      <c r="M1229" s="1">
        <v>1</v>
      </c>
      <c r="N1229" s="1" t="s">
        <v>1375</v>
      </c>
      <c r="O1229" s="1" t="s">
        <v>1447</v>
      </c>
      <c r="P1229" s="1">
        <v>35101010</v>
      </c>
      <c r="Q1229" s="73">
        <v>52601943</v>
      </c>
      <c r="R1229" s="74">
        <v>114.28</v>
      </c>
      <c r="S1229" s="1" t="s">
        <v>1448</v>
      </c>
      <c r="T1229" s="75">
        <v>1</v>
      </c>
      <c r="U1229" s="76">
        <v>5109647539.1339998</v>
      </c>
      <c r="V1229" s="77">
        <v>5109647539.1339998</v>
      </c>
      <c r="W1229" s="77">
        <v>6011350046.04</v>
      </c>
      <c r="X1229" s="76">
        <v>8.9386683972000006E-3</v>
      </c>
      <c r="Y1229" s="71">
        <v>0</v>
      </c>
      <c r="Z1229" s="71">
        <v>1</v>
      </c>
      <c r="AA1229" s="71">
        <v>0</v>
      </c>
      <c r="AB1229" s="71">
        <v>0</v>
      </c>
      <c r="AC1229" s="73">
        <v>0</v>
      </c>
      <c r="AD1229" s="73">
        <v>1</v>
      </c>
      <c r="AE1229" s="1" t="s">
        <v>1475</v>
      </c>
      <c r="AF1229" s="1" t="s">
        <v>1450</v>
      </c>
      <c r="AG1229" s="1" t="s">
        <v>1451</v>
      </c>
    </row>
    <row r="1230" spans="1:33">
      <c r="A1230" s="70">
        <v>45169</v>
      </c>
      <c r="B1230" s="70">
        <v>45169</v>
      </c>
      <c r="C1230" s="71">
        <v>990100</v>
      </c>
      <c r="D1230" s="1" t="s">
        <v>8806</v>
      </c>
      <c r="E1230" s="71">
        <v>3830901</v>
      </c>
      <c r="F1230" s="1" t="s">
        <v>8807</v>
      </c>
      <c r="G1230" s="1" t="s">
        <v>8808</v>
      </c>
      <c r="H1230" s="72" t="s">
        <v>8809</v>
      </c>
      <c r="I1230" s="1" t="s">
        <v>8810</v>
      </c>
      <c r="J1230" s="73">
        <v>0.9</v>
      </c>
      <c r="K1230" s="73">
        <v>0.9</v>
      </c>
      <c r="L1230" s="73">
        <v>0.9</v>
      </c>
      <c r="M1230" s="1">
        <v>1</v>
      </c>
      <c r="N1230" s="1" t="s">
        <v>1375</v>
      </c>
      <c r="O1230" s="1" t="s">
        <v>1455</v>
      </c>
      <c r="P1230" s="1">
        <v>25503030</v>
      </c>
      <c r="Q1230" s="73">
        <v>50257751</v>
      </c>
      <c r="R1230" s="74">
        <v>1372.36</v>
      </c>
      <c r="S1230" s="1" t="s">
        <v>1448</v>
      </c>
      <c r="T1230" s="75">
        <v>1</v>
      </c>
      <c r="U1230" s="76">
        <v>62074554446.124001</v>
      </c>
      <c r="V1230" s="77">
        <v>62074554446.124001</v>
      </c>
      <c r="W1230" s="77">
        <v>68971727162.360001</v>
      </c>
      <c r="X1230" s="76">
        <v>0.1085914153268</v>
      </c>
      <c r="Y1230" s="71">
        <v>1</v>
      </c>
      <c r="Z1230" s="71">
        <v>0</v>
      </c>
      <c r="AA1230" s="71">
        <v>0</v>
      </c>
      <c r="AB1230" s="71">
        <v>0</v>
      </c>
      <c r="AC1230" s="73">
        <v>0</v>
      </c>
      <c r="AD1230" s="73">
        <v>1</v>
      </c>
      <c r="AE1230" s="1" t="s">
        <v>1475</v>
      </c>
      <c r="AF1230" s="1" t="s">
        <v>1450</v>
      </c>
      <c r="AG1230" s="1" t="s">
        <v>1451</v>
      </c>
    </row>
    <row r="1231" spans="1:33">
      <c r="A1231" s="70">
        <v>45169</v>
      </c>
      <c r="B1231" s="70">
        <v>45169</v>
      </c>
      <c r="C1231" s="71">
        <v>990100</v>
      </c>
      <c r="D1231" s="1" t="s">
        <v>8811</v>
      </c>
      <c r="E1231" s="71">
        <v>3832101</v>
      </c>
      <c r="F1231" s="1" t="s">
        <v>8812</v>
      </c>
      <c r="G1231" s="1" t="s">
        <v>8813</v>
      </c>
      <c r="H1231" s="72" t="s">
        <v>8814</v>
      </c>
      <c r="I1231" s="1" t="s">
        <v>8815</v>
      </c>
      <c r="J1231" s="73">
        <v>1</v>
      </c>
      <c r="K1231" s="73">
        <v>1</v>
      </c>
      <c r="L1231" s="73">
        <v>1</v>
      </c>
      <c r="M1231" s="1">
        <v>1</v>
      </c>
      <c r="N1231" s="1" t="s">
        <v>1375</v>
      </c>
      <c r="O1231" s="1" t="s">
        <v>1455</v>
      </c>
      <c r="P1231" s="1">
        <v>25504040</v>
      </c>
      <c r="Q1231" s="73">
        <v>50195089</v>
      </c>
      <c r="R1231" s="74">
        <v>415.03</v>
      </c>
      <c r="S1231" s="1" t="s">
        <v>1448</v>
      </c>
      <c r="T1231" s="75">
        <v>1</v>
      </c>
      <c r="U1231" s="76">
        <v>20832467787.669998</v>
      </c>
      <c r="V1231" s="77">
        <v>20832467787.669998</v>
      </c>
      <c r="W1231" s="77">
        <v>20832467787.669998</v>
      </c>
      <c r="X1231" s="76">
        <v>3.6443711630300003E-2</v>
      </c>
      <c r="Y1231" s="71">
        <v>0</v>
      </c>
      <c r="Z1231" s="71">
        <v>1</v>
      </c>
      <c r="AA1231" s="71">
        <v>0</v>
      </c>
      <c r="AB1231" s="71">
        <v>0</v>
      </c>
      <c r="AC1231" s="73">
        <v>0</v>
      </c>
      <c r="AD1231" s="73">
        <v>1</v>
      </c>
      <c r="AE1231" s="1" t="s">
        <v>1475</v>
      </c>
      <c r="AF1231" s="1" t="s">
        <v>1450</v>
      </c>
      <c r="AG1231" s="1" t="s">
        <v>1451</v>
      </c>
    </row>
    <row r="1232" spans="1:33">
      <c r="A1232" s="70">
        <v>45169</v>
      </c>
      <c r="B1232" s="70">
        <v>45169</v>
      </c>
      <c r="C1232" s="71">
        <v>990100</v>
      </c>
      <c r="D1232" s="1" t="s">
        <v>8816</v>
      </c>
      <c r="E1232" s="71">
        <v>3832501</v>
      </c>
      <c r="F1232" s="1">
        <v>928563402</v>
      </c>
      <c r="G1232" s="1" t="s">
        <v>8817</v>
      </c>
      <c r="H1232" s="72" t="s">
        <v>8818</v>
      </c>
      <c r="I1232" s="1" t="s">
        <v>8819</v>
      </c>
      <c r="J1232" s="73">
        <v>0.55000000000000004</v>
      </c>
      <c r="K1232" s="73">
        <v>0.55000000000000004</v>
      </c>
      <c r="L1232" s="73">
        <v>0.55000000000000004</v>
      </c>
      <c r="M1232" s="1">
        <v>1</v>
      </c>
      <c r="N1232" s="1" t="s">
        <v>1375</v>
      </c>
      <c r="O1232" s="1" t="s">
        <v>1474</v>
      </c>
      <c r="P1232" s="1">
        <v>45103020</v>
      </c>
      <c r="Q1232" s="73">
        <v>428483378</v>
      </c>
      <c r="R1232" s="74">
        <v>168.78</v>
      </c>
      <c r="S1232" s="1" t="s">
        <v>1448</v>
      </c>
      <c r="T1232" s="75">
        <v>1</v>
      </c>
      <c r="U1232" s="76">
        <v>39775683496.362</v>
      </c>
      <c r="V1232" s="77">
        <v>39775683496.362</v>
      </c>
      <c r="W1232" s="77">
        <v>72319424538.839996</v>
      </c>
      <c r="X1232" s="76">
        <v>6.9582420768000003E-2</v>
      </c>
      <c r="Y1232" s="71">
        <v>1</v>
      </c>
      <c r="Z1232" s="71">
        <v>0</v>
      </c>
      <c r="AA1232" s="71">
        <v>0</v>
      </c>
      <c r="AB1232" s="71">
        <v>0</v>
      </c>
      <c r="AC1232" s="73">
        <v>0</v>
      </c>
      <c r="AD1232" s="73">
        <v>1</v>
      </c>
      <c r="AE1232" s="1" t="s">
        <v>1449</v>
      </c>
      <c r="AF1232" s="1" t="s">
        <v>1450</v>
      </c>
      <c r="AG1232" s="1" t="s">
        <v>1585</v>
      </c>
    </row>
    <row r="1233" spans="1:33">
      <c r="A1233" s="70">
        <v>45169</v>
      </c>
      <c r="B1233" s="70">
        <v>45169</v>
      </c>
      <c r="C1233" s="71">
        <v>990100</v>
      </c>
      <c r="D1233" s="1" t="s">
        <v>8848</v>
      </c>
      <c r="E1233" s="71">
        <v>3834801</v>
      </c>
      <c r="G1233" s="1" t="s">
        <v>8849</v>
      </c>
      <c r="H1233" s="72" t="s">
        <v>8850</v>
      </c>
      <c r="I1233" s="1" t="s">
        <v>8851</v>
      </c>
      <c r="J1233" s="73">
        <v>0.65</v>
      </c>
      <c r="K1233" s="73">
        <v>0.65</v>
      </c>
      <c r="L1233" s="73">
        <v>0.65</v>
      </c>
      <c r="M1233" s="1">
        <v>1</v>
      </c>
      <c r="N1233" s="1" t="s">
        <v>1042</v>
      </c>
      <c r="O1233" s="1" t="s">
        <v>1467</v>
      </c>
      <c r="P1233" s="1">
        <v>20202020</v>
      </c>
      <c r="Q1233" s="73">
        <v>452328192</v>
      </c>
      <c r="R1233" s="74">
        <v>24.74</v>
      </c>
      <c r="S1233" s="1" t="s">
        <v>1456</v>
      </c>
      <c r="T1233" s="75">
        <v>0.92136177270005104</v>
      </c>
      <c r="U1233" s="76">
        <v>7894716137.6533604</v>
      </c>
      <c r="V1233" s="77">
        <v>7894716137.6533604</v>
      </c>
      <c r="W1233" s="77">
        <v>12145717134.851299</v>
      </c>
      <c r="X1233" s="76">
        <v>1.38107861851E-2</v>
      </c>
      <c r="Y1233" s="71">
        <v>0</v>
      </c>
      <c r="Z1233" s="71">
        <v>1</v>
      </c>
      <c r="AA1233" s="71">
        <v>0</v>
      </c>
      <c r="AB1233" s="71">
        <v>0</v>
      </c>
      <c r="AC1233" s="73">
        <v>0</v>
      </c>
      <c r="AD1233" s="73">
        <v>1</v>
      </c>
      <c r="AE1233" s="1" t="s">
        <v>1457</v>
      </c>
      <c r="AF1233" s="1" t="s">
        <v>1450</v>
      </c>
      <c r="AG1233" s="1" t="s">
        <v>1451</v>
      </c>
    </row>
    <row r="1234" spans="1:33">
      <c r="A1234" s="70">
        <v>45169</v>
      </c>
      <c r="B1234" s="70">
        <v>45169</v>
      </c>
      <c r="C1234" s="71">
        <v>990100</v>
      </c>
      <c r="D1234" s="1" t="s">
        <v>8852</v>
      </c>
      <c r="E1234" s="71">
        <v>4056901</v>
      </c>
      <c r="F1234" s="1">
        <v>888787108</v>
      </c>
      <c r="G1234" s="1" t="s">
        <v>8853</v>
      </c>
      <c r="H1234" s="72" t="s">
        <v>8854</v>
      </c>
      <c r="I1234" s="1" t="s">
        <v>8855</v>
      </c>
      <c r="J1234" s="73">
        <v>0.85</v>
      </c>
      <c r="K1234" s="73">
        <v>0.85</v>
      </c>
      <c r="L1234" s="73">
        <v>0.85</v>
      </c>
      <c r="M1234" s="1">
        <v>1</v>
      </c>
      <c r="N1234" s="1" t="s">
        <v>1375</v>
      </c>
      <c r="O1234" s="1" t="s">
        <v>1484</v>
      </c>
      <c r="P1234" s="1">
        <v>40201060</v>
      </c>
      <c r="Q1234" s="73">
        <v>359988816</v>
      </c>
      <c r="R1234" s="74">
        <v>22.17</v>
      </c>
      <c r="S1234" s="1" t="s">
        <v>1448</v>
      </c>
      <c r="T1234" s="75">
        <v>1</v>
      </c>
      <c r="U1234" s="76">
        <v>6783809243.1120005</v>
      </c>
      <c r="V1234" s="77">
        <v>6783809243.1120005</v>
      </c>
      <c r="W1234" s="77">
        <v>11679828150.059999</v>
      </c>
      <c r="X1234" s="76">
        <v>1.1867398060100001E-2</v>
      </c>
      <c r="Y1234" s="71">
        <v>0</v>
      </c>
      <c r="Z1234" s="71">
        <v>1</v>
      </c>
      <c r="AA1234" s="71">
        <v>0</v>
      </c>
      <c r="AB1234" s="71">
        <v>0</v>
      </c>
      <c r="AC1234" s="73">
        <v>0</v>
      </c>
      <c r="AD1234" s="73">
        <v>1</v>
      </c>
      <c r="AE1234" s="1" t="s">
        <v>1449</v>
      </c>
      <c r="AF1234" s="1" t="s">
        <v>1450</v>
      </c>
      <c r="AG1234" s="1" t="s">
        <v>1585</v>
      </c>
    </row>
    <row r="1235" spans="1:33">
      <c r="A1235" s="70">
        <v>45169</v>
      </c>
      <c r="B1235" s="70">
        <v>45169</v>
      </c>
      <c r="C1235" s="71">
        <v>990100</v>
      </c>
      <c r="D1235" s="1" t="s">
        <v>8860</v>
      </c>
      <c r="E1235" s="71">
        <v>4133401</v>
      </c>
      <c r="G1235" s="1" t="s">
        <v>8861</v>
      </c>
      <c r="H1235" s="72" t="s">
        <v>8862</v>
      </c>
      <c r="I1235" s="1" t="s">
        <v>8863</v>
      </c>
      <c r="J1235" s="73">
        <v>0.75</v>
      </c>
      <c r="K1235" s="73">
        <v>0.75</v>
      </c>
      <c r="L1235" s="73">
        <v>0.75</v>
      </c>
      <c r="M1235" s="1">
        <v>1</v>
      </c>
      <c r="N1235" s="1" t="s">
        <v>1369</v>
      </c>
      <c r="O1235" s="1" t="s">
        <v>1462</v>
      </c>
      <c r="P1235" s="1">
        <v>15104030</v>
      </c>
      <c r="Q1235" s="73">
        <v>247523470</v>
      </c>
      <c r="R1235" s="74">
        <v>16.13</v>
      </c>
      <c r="S1235" s="1" t="s">
        <v>1669</v>
      </c>
      <c r="T1235" s="75">
        <v>0.78917255257862096</v>
      </c>
      <c r="U1235" s="76">
        <v>3794373193.21452</v>
      </c>
      <c r="V1235" s="77">
        <v>3794373193.21452</v>
      </c>
      <c r="W1235" s="77">
        <v>5059164257.61936</v>
      </c>
      <c r="X1235" s="76">
        <v>6.6377658124999999E-3</v>
      </c>
      <c r="Y1235" s="71">
        <v>0</v>
      </c>
      <c r="Z1235" s="71">
        <v>1</v>
      </c>
      <c r="AA1235" s="71">
        <v>0</v>
      </c>
      <c r="AB1235" s="71">
        <v>0</v>
      </c>
      <c r="AC1235" s="73">
        <v>1</v>
      </c>
      <c r="AD1235" s="73">
        <v>0</v>
      </c>
      <c r="AE1235" s="1" t="s">
        <v>1670</v>
      </c>
      <c r="AF1235" s="1" t="s">
        <v>1450</v>
      </c>
      <c r="AG1235" s="1" t="s">
        <v>1451</v>
      </c>
    </row>
    <row r="1236" spans="1:33">
      <c r="A1236" s="70">
        <v>45169</v>
      </c>
      <c r="B1236" s="70">
        <v>45169</v>
      </c>
      <c r="C1236" s="71">
        <v>990100</v>
      </c>
      <c r="D1236" s="1" t="s">
        <v>8872</v>
      </c>
      <c r="E1236" s="71">
        <v>4618101</v>
      </c>
      <c r="G1236" s="1" t="s">
        <v>8873</v>
      </c>
      <c r="H1236" s="72" t="s">
        <v>8874</v>
      </c>
      <c r="I1236" s="1" t="s">
        <v>8875</v>
      </c>
      <c r="J1236" s="73">
        <v>0.2</v>
      </c>
      <c r="K1236" s="73">
        <v>0.2</v>
      </c>
      <c r="L1236" s="73">
        <v>0.2</v>
      </c>
      <c r="M1236" s="1">
        <v>1</v>
      </c>
      <c r="N1236" s="1" t="s">
        <v>1322</v>
      </c>
      <c r="O1236" s="1" t="s">
        <v>1455</v>
      </c>
      <c r="P1236" s="1">
        <v>25102010</v>
      </c>
      <c r="Q1236" s="73">
        <v>2979524179</v>
      </c>
      <c r="R1236" s="74">
        <v>41.72</v>
      </c>
      <c r="S1236" s="1" t="s">
        <v>1613</v>
      </c>
      <c r="T1236" s="75">
        <v>10.9499</v>
      </c>
      <c r="U1236" s="76">
        <v>2270445369.3253798</v>
      </c>
      <c r="V1236" s="77">
        <v>2270445369.3253798</v>
      </c>
      <c r="W1236" s="77">
        <v>11352226846.6269</v>
      </c>
      <c r="X1236" s="76">
        <v>3.9718509183000001E-3</v>
      </c>
      <c r="Y1236" s="71">
        <v>0</v>
      </c>
      <c r="Z1236" s="71">
        <v>1</v>
      </c>
      <c r="AA1236" s="71">
        <v>0</v>
      </c>
      <c r="AB1236" s="71">
        <v>0</v>
      </c>
      <c r="AC1236" s="73">
        <v>1</v>
      </c>
      <c r="AD1236" s="73">
        <v>0</v>
      </c>
      <c r="AE1236" s="1" t="s">
        <v>1614</v>
      </c>
      <c r="AF1236" s="1" t="s">
        <v>1450</v>
      </c>
      <c r="AG1236" s="1" t="s">
        <v>1619</v>
      </c>
    </row>
    <row r="1237" spans="1:33">
      <c r="A1237" s="70">
        <v>45169</v>
      </c>
      <c r="B1237" s="70">
        <v>45169</v>
      </c>
      <c r="C1237" s="71">
        <v>990100</v>
      </c>
      <c r="D1237" s="1" t="s">
        <v>8880</v>
      </c>
      <c r="E1237" s="71">
        <v>4619901</v>
      </c>
      <c r="F1237" s="1" t="s">
        <v>8881</v>
      </c>
      <c r="G1237" s="1" t="s">
        <v>8882</v>
      </c>
      <c r="H1237" s="72" t="s">
        <v>8883</v>
      </c>
      <c r="I1237" s="1" t="s">
        <v>8884</v>
      </c>
      <c r="J1237" s="73">
        <v>0.7</v>
      </c>
      <c r="K1237" s="73">
        <v>0.7</v>
      </c>
      <c r="L1237" s="73">
        <v>0.7</v>
      </c>
      <c r="M1237" s="1">
        <v>1</v>
      </c>
      <c r="N1237" s="1" t="s">
        <v>1375</v>
      </c>
      <c r="O1237" s="1" t="s">
        <v>1455</v>
      </c>
      <c r="P1237" s="1">
        <v>25102010</v>
      </c>
      <c r="Q1237" s="73">
        <v>919265013</v>
      </c>
      <c r="R1237" s="74">
        <v>22.73</v>
      </c>
      <c r="S1237" s="1" t="s">
        <v>1448</v>
      </c>
      <c r="T1237" s="75">
        <v>1</v>
      </c>
      <c r="U1237" s="76">
        <v>14626425621.843</v>
      </c>
      <c r="V1237" s="77">
        <v>14626425621.843</v>
      </c>
      <c r="W1237" s="77">
        <v>21072755995.490002</v>
      </c>
      <c r="X1237" s="76">
        <v>2.5587042446300001E-2</v>
      </c>
      <c r="Y1237" s="71">
        <v>0</v>
      </c>
      <c r="Z1237" s="71">
        <v>1</v>
      </c>
      <c r="AA1237" s="71">
        <v>0</v>
      </c>
      <c r="AB1237" s="71">
        <v>0</v>
      </c>
      <c r="AC1237" s="73">
        <v>1</v>
      </c>
      <c r="AD1237" s="73">
        <v>0</v>
      </c>
      <c r="AE1237" s="1" t="s">
        <v>1475</v>
      </c>
      <c r="AF1237" s="1" t="s">
        <v>1450</v>
      </c>
      <c r="AG1237" s="1" t="s">
        <v>1585</v>
      </c>
    </row>
    <row r="1238" spans="1:33">
      <c r="A1238" s="70">
        <v>45169</v>
      </c>
      <c r="B1238" s="70">
        <v>45169</v>
      </c>
      <c r="C1238" s="71">
        <v>990100</v>
      </c>
      <c r="D1238" s="1" t="s">
        <v>8885</v>
      </c>
      <c r="E1238" s="71">
        <v>5000201</v>
      </c>
      <c r="G1238" s="1" t="s">
        <v>8886</v>
      </c>
      <c r="H1238" s="72" t="s">
        <v>8887</v>
      </c>
      <c r="I1238" s="1" t="s">
        <v>8888</v>
      </c>
      <c r="J1238" s="73">
        <v>0.6</v>
      </c>
      <c r="K1238" s="73">
        <v>0.6</v>
      </c>
      <c r="L1238" s="73">
        <v>0.6</v>
      </c>
      <c r="M1238" s="1">
        <v>1</v>
      </c>
      <c r="N1238" s="1" t="s">
        <v>1058</v>
      </c>
      <c r="O1238" s="1" t="s">
        <v>1467</v>
      </c>
      <c r="P1238" s="1">
        <v>20106010</v>
      </c>
      <c r="Q1238" s="73">
        <v>822951882</v>
      </c>
      <c r="R1238" s="74">
        <v>32.49</v>
      </c>
      <c r="S1238" s="1" t="s">
        <v>1456</v>
      </c>
      <c r="T1238" s="75">
        <v>0.92136177270005104</v>
      </c>
      <c r="U1238" s="76">
        <v>17411861945.058899</v>
      </c>
      <c r="V1238" s="77">
        <v>17411861945.058899</v>
      </c>
      <c r="W1238" s="77">
        <v>29019769908.431499</v>
      </c>
      <c r="X1238" s="76">
        <v>3.0459803521100001E-2</v>
      </c>
      <c r="Y1238" s="71">
        <v>1</v>
      </c>
      <c r="Z1238" s="71">
        <v>0</v>
      </c>
      <c r="AA1238" s="71">
        <v>0</v>
      </c>
      <c r="AB1238" s="71">
        <v>0</v>
      </c>
      <c r="AC1238" s="73">
        <v>1</v>
      </c>
      <c r="AD1238" s="73">
        <v>0</v>
      </c>
      <c r="AE1238" s="1" t="s">
        <v>1523</v>
      </c>
      <c r="AF1238" s="1" t="s">
        <v>1470</v>
      </c>
      <c r="AG1238" s="1" t="s">
        <v>1451</v>
      </c>
    </row>
    <row r="1239" spans="1:33">
      <c r="A1239" s="70">
        <v>45169</v>
      </c>
      <c r="B1239" s="70">
        <v>45169</v>
      </c>
      <c r="C1239" s="71">
        <v>990100</v>
      </c>
      <c r="D1239" s="1" t="s">
        <v>8901</v>
      </c>
      <c r="E1239" s="71">
        <v>5310201</v>
      </c>
      <c r="F1239" s="1" t="s">
        <v>8902</v>
      </c>
      <c r="G1239" s="1" t="s">
        <v>8903</v>
      </c>
      <c r="H1239" s="72" t="s">
        <v>8904</v>
      </c>
      <c r="I1239" s="1" t="s">
        <v>8905</v>
      </c>
      <c r="J1239" s="73">
        <v>0.5</v>
      </c>
      <c r="K1239" s="73">
        <v>0.5</v>
      </c>
      <c r="L1239" s="73">
        <v>0.5</v>
      </c>
      <c r="M1239" s="1">
        <v>1</v>
      </c>
      <c r="N1239" s="1" t="s">
        <v>1293</v>
      </c>
      <c r="O1239" s="1" t="s">
        <v>1467</v>
      </c>
      <c r="P1239" s="1">
        <v>20304040</v>
      </c>
      <c r="Q1239" s="73">
        <v>3736000000</v>
      </c>
      <c r="R1239" s="74">
        <v>3.77</v>
      </c>
      <c r="S1239" s="1" t="s">
        <v>1448</v>
      </c>
      <c r="T1239" s="75">
        <v>1</v>
      </c>
      <c r="U1239" s="76">
        <v>7042360000</v>
      </c>
      <c r="V1239" s="77">
        <v>7042360000</v>
      </c>
      <c r="W1239" s="77">
        <v>14476800000</v>
      </c>
      <c r="X1239" s="76">
        <v>1.23196992143E-2</v>
      </c>
      <c r="Y1239" s="71">
        <v>1</v>
      </c>
      <c r="Z1239" s="71">
        <v>0</v>
      </c>
      <c r="AA1239" s="71">
        <v>0</v>
      </c>
      <c r="AB1239" s="71">
        <v>0</v>
      </c>
      <c r="AC1239" s="73">
        <v>0</v>
      </c>
      <c r="AD1239" s="73">
        <v>1</v>
      </c>
      <c r="AE1239" s="1" t="s">
        <v>1475</v>
      </c>
      <c r="AF1239" s="1" t="s">
        <v>1450</v>
      </c>
      <c r="AG1239" s="1" t="s">
        <v>1585</v>
      </c>
    </row>
    <row r="1240" spans="1:33">
      <c r="A1240" s="70">
        <v>45169</v>
      </c>
      <c r="B1240" s="70">
        <v>45169</v>
      </c>
      <c r="C1240" s="71">
        <v>990100</v>
      </c>
      <c r="D1240" s="1" t="s">
        <v>8910</v>
      </c>
      <c r="E1240" s="71">
        <v>5310901</v>
      </c>
      <c r="F1240" s="1" t="s">
        <v>8911</v>
      </c>
      <c r="G1240" s="1" t="s">
        <v>8912</v>
      </c>
      <c r="H1240" s="72" t="s">
        <v>8913</v>
      </c>
      <c r="I1240" s="1" t="s">
        <v>8914</v>
      </c>
      <c r="J1240" s="73">
        <v>1</v>
      </c>
      <c r="K1240" s="73">
        <v>1</v>
      </c>
      <c r="L1240" s="73">
        <v>1</v>
      </c>
      <c r="M1240" s="1">
        <v>1</v>
      </c>
      <c r="N1240" s="1" t="s">
        <v>1375</v>
      </c>
      <c r="O1240" s="1" t="s">
        <v>1548</v>
      </c>
      <c r="P1240" s="1">
        <v>55101010</v>
      </c>
      <c r="Q1240" s="73">
        <v>327536696</v>
      </c>
      <c r="R1240" s="74">
        <v>104.16</v>
      </c>
      <c r="S1240" s="1" t="s">
        <v>1448</v>
      </c>
      <c r="T1240" s="75">
        <v>1</v>
      </c>
      <c r="U1240" s="76">
        <v>34116222255.360001</v>
      </c>
      <c r="V1240" s="77">
        <v>34116222255.360001</v>
      </c>
      <c r="W1240" s="77">
        <v>34116222255.360001</v>
      </c>
      <c r="X1240" s="76">
        <v>5.96819243145E-2</v>
      </c>
      <c r="Y1240" s="71">
        <v>0</v>
      </c>
      <c r="Z1240" s="71">
        <v>1</v>
      </c>
      <c r="AA1240" s="71">
        <v>0</v>
      </c>
      <c r="AB1240" s="71">
        <v>0</v>
      </c>
      <c r="AC1240" s="73">
        <v>1</v>
      </c>
      <c r="AD1240" s="73">
        <v>0</v>
      </c>
      <c r="AE1240" s="1" t="s">
        <v>1475</v>
      </c>
      <c r="AF1240" s="1" t="s">
        <v>1450</v>
      </c>
      <c r="AG1240" s="1" t="s">
        <v>1451</v>
      </c>
    </row>
    <row r="1241" spans="1:33">
      <c r="A1241" s="70">
        <v>45169</v>
      </c>
      <c r="B1241" s="70">
        <v>45169</v>
      </c>
      <c r="C1241" s="71">
        <v>990100</v>
      </c>
      <c r="D1241" s="1" t="s">
        <v>8943</v>
      </c>
      <c r="E1241" s="71">
        <v>5382101</v>
      </c>
      <c r="G1241" s="1" t="s">
        <v>8944</v>
      </c>
      <c r="H1241" s="72" t="s">
        <v>8945</v>
      </c>
      <c r="I1241" s="1" t="s">
        <v>8946</v>
      </c>
      <c r="J1241" s="73">
        <v>0.55000000000000004</v>
      </c>
      <c r="K1241" s="73">
        <v>0.55000000000000004</v>
      </c>
      <c r="L1241" s="73">
        <v>0.55000000000000004</v>
      </c>
      <c r="M1241" s="1">
        <v>1</v>
      </c>
      <c r="N1241" s="1" t="s">
        <v>1369</v>
      </c>
      <c r="O1241" s="1" t="s">
        <v>1499</v>
      </c>
      <c r="P1241" s="1">
        <v>30302010</v>
      </c>
      <c r="Q1241" s="73">
        <v>9234573831</v>
      </c>
      <c r="R1241" s="74">
        <v>3.2250000000000001</v>
      </c>
      <c r="S1241" s="1" t="s">
        <v>1669</v>
      </c>
      <c r="T1241" s="75">
        <v>0.78917255257862096</v>
      </c>
      <c r="U1241" s="76">
        <v>20755695670.376701</v>
      </c>
      <c r="V1241" s="77">
        <v>20755695670.376701</v>
      </c>
      <c r="W1241" s="77">
        <v>37737628491.594101</v>
      </c>
      <c r="X1241" s="76">
        <v>3.63094087271E-2</v>
      </c>
      <c r="Y1241" s="71">
        <v>1</v>
      </c>
      <c r="Z1241" s="71">
        <v>0</v>
      </c>
      <c r="AA1241" s="71">
        <v>0</v>
      </c>
      <c r="AB1241" s="71">
        <v>0</v>
      </c>
      <c r="AC1241" s="73">
        <v>0.35</v>
      </c>
      <c r="AD1241" s="73">
        <v>0.65</v>
      </c>
      <c r="AE1241" s="1" t="s">
        <v>1670</v>
      </c>
      <c r="AF1241" s="1" t="s">
        <v>1450</v>
      </c>
      <c r="AG1241" s="1" t="s">
        <v>1451</v>
      </c>
    </row>
    <row r="1242" spans="1:33">
      <c r="A1242" s="70">
        <v>45169</v>
      </c>
      <c r="B1242" s="70">
        <v>45169</v>
      </c>
      <c r="C1242" s="71">
        <v>990100</v>
      </c>
      <c r="D1242" s="1" t="s">
        <v>8947</v>
      </c>
      <c r="E1242" s="71">
        <v>5415801</v>
      </c>
      <c r="G1242" s="1" t="s">
        <v>8948</v>
      </c>
      <c r="H1242" s="72" t="s">
        <v>8949</v>
      </c>
      <c r="I1242" s="1" t="s">
        <v>8950</v>
      </c>
      <c r="J1242" s="73">
        <v>0.25</v>
      </c>
      <c r="K1242" s="73">
        <v>0.25</v>
      </c>
      <c r="L1242" s="73">
        <v>0.25</v>
      </c>
      <c r="M1242" s="1">
        <v>1</v>
      </c>
      <c r="N1242" s="1" t="s">
        <v>1058</v>
      </c>
      <c r="O1242" s="1" t="s">
        <v>1455</v>
      </c>
      <c r="P1242" s="1">
        <v>25102010</v>
      </c>
      <c r="Q1242" s="73">
        <v>455500000</v>
      </c>
      <c r="R1242" s="74">
        <v>101.85</v>
      </c>
      <c r="S1242" s="1" t="s">
        <v>1456</v>
      </c>
      <c r="T1242" s="75">
        <v>0.92136177270005104</v>
      </c>
      <c r="U1242" s="76">
        <v>12588072452.8125</v>
      </c>
      <c r="V1242" s="77">
        <v>12588072452.8125</v>
      </c>
      <c r="W1242" s="77">
        <v>100704579622.5</v>
      </c>
      <c r="X1242" s="76">
        <v>2.20212068549E-2</v>
      </c>
      <c r="Y1242" s="71">
        <v>1</v>
      </c>
      <c r="Z1242" s="71">
        <v>0</v>
      </c>
      <c r="AA1242" s="71">
        <v>0</v>
      </c>
      <c r="AB1242" s="71">
        <v>0</v>
      </c>
      <c r="AC1242" s="73">
        <v>0</v>
      </c>
      <c r="AD1242" s="73">
        <v>1</v>
      </c>
      <c r="AE1242" s="1" t="s">
        <v>1523</v>
      </c>
      <c r="AF1242" s="1" t="s">
        <v>1709</v>
      </c>
      <c r="AG1242" s="1" t="s">
        <v>1451</v>
      </c>
    </row>
    <row r="1243" spans="1:33">
      <c r="A1243" s="70">
        <v>45169</v>
      </c>
      <c r="B1243" s="70">
        <v>45169</v>
      </c>
      <c r="C1243" s="71">
        <v>990100</v>
      </c>
      <c r="D1243" s="1" t="s">
        <v>8959</v>
      </c>
      <c r="E1243" s="71">
        <v>5422901</v>
      </c>
      <c r="F1243" s="1" t="s">
        <v>8960</v>
      </c>
      <c r="G1243" s="1" t="s">
        <v>8961</v>
      </c>
      <c r="H1243" s="72" t="s">
        <v>8962</v>
      </c>
      <c r="I1243" s="1" t="s">
        <v>8963</v>
      </c>
      <c r="J1243" s="73">
        <v>1</v>
      </c>
      <c r="K1243" s="73">
        <v>1</v>
      </c>
      <c r="L1243" s="73">
        <v>1</v>
      </c>
      <c r="M1243" s="1">
        <v>1</v>
      </c>
      <c r="N1243" s="1" t="s">
        <v>1375</v>
      </c>
      <c r="O1243" s="1" t="s">
        <v>1467</v>
      </c>
      <c r="P1243" s="1">
        <v>20107010</v>
      </c>
      <c r="Q1243" s="73">
        <v>205207535</v>
      </c>
      <c r="R1243" s="74">
        <v>161.56</v>
      </c>
      <c r="S1243" s="1" t="s">
        <v>1448</v>
      </c>
      <c r="T1243" s="75">
        <v>1</v>
      </c>
      <c r="U1243" s="76">
        <v>33153329354.599998</v>
      </c>
      <c r="V1243" s="77">
        <v>33153329354.599998</v>
      </c>
      <c r="W1243" s="77">
        <v>33153329354.599998</v>
      </c>
      <c r="X1243" s="76">
        <v>5.7997467553899999E-2</v>
      </c>
      <c r="Y1243" s="71">
        <v>0</v>
      </c>
      <c r="Z1243" s="71">
        <v>1</v>
      </c>
      <c r="AA1243" s="71">
        <v>0</v>
      </c>
      <c r="AB1243" s="71">
        <v>0</v>
      </c>
      <c r="AC1243" s="73">
        <v>1</v>
      </c>
      <c r="AD1243" s="73">
        <v>0</v>
      </c>
      <c r="AE1243" s="1" t="s">
        <v>1449</v>
      </c>
      <c r="AF1243" s="1" t="s">
        <v>1450</v>
      </c>
      <c r="AG1243" s="1" t="s">
        <v>1451</v>
      </c>
    </row>
    <row r="1244" spans="1:33">
      <c r="A1244" s="70">
        <v>45169</v>
      </c>
      <c r="B1244" s="70">
        <v>45169</v>
      </c>
      <c r="C1244" s="71">
        <v>990100</v>
      </c>
      <c r="D1244" s="1" t="s">
        <v>8964</v>
      </c>
      <c r="E1244" s="71">
        <v>5431701</v>
      </c>
      <c r="F1244" s="1">
        <v>49468101</v>
      </c>
      <c r="G1244" s="1" t="s">
        <v>8965</v>
      </c>
      <c r="H1244" s="72" t="s">
        <v>8966</v>
      </c>
      <c r="I1244" s="1" t="s">
        <v>8967</v>
      </c>
      <c r="J1244" s="73">
        <v>1</v>
      </c>
      <c r="K1244" s="73">
        <v>1</v>
      </c>
      <c r="L1244" s="73">
        <v>1</v>
      </c>
      <c r="M1244" s="1">
        <v>1</v>
      </c>
      <c r="N1244" s="1" t="s">
        <v>1375</v>
      </c>
      <c r="O1244" s="1" t="s">
        <v>1474</v>
      </c>
      <c r="P1244" s="1">
        <v>45103010</v>
      </c>
      <c r="Q1244" s="73">
        <v>150107805</v>
      </c>
      <c r="R1244" s="74">
        <v>204.06</v>
      </c>
      <c r="S1244" s="1" t="s">
        <v>1448</v>
      </c>
      <c r="T1244" s="75">
        <v>1</v>
      </c>
      <c r="U1244" s="76">
        <v>30630998688.299999</v>
      </c>
      <c r="V1244" s="77">
        <v>30630998688.299999</v>
      </c>
      <c r="W1244" s="77">
        <v>52297999089.720001</v>
      </c>
      <c r="X1244" s="76">
        <v>5.3584975842599997E-2</v>
      </c>
      <c r="Y1244" s="71">
        <v>1</v>
      </c>
      <c r="Z1244" s="71">
        <v>0</v>
      </c>
      <c r="AA1244" s="71">
        <v>0</v>
      </c>
      <c r="AB1244" s="71">
        <v>0</v>
      </c>
      <c r="AC1244" s="73">
        <v>0</v>
      </c>
      <c r="AD1244" s="73">
        <v>1</v>
      </c>
      <c r="AE1244" s="1" t="s">
        <v>1475</v>
      </c>
      <c r="AF1244" s="1" t="s">
        <v>1450</v>
      </c>
      <c r="AG1244" s="1" t="s">
        <v>1451</v>
      </c>
    </row>
    <row r="1245" spans="1:33">
      <c r="A1245" s="70">
        <v>45169</v>
      </c>
      <c r="B1245" s="70">
        <v>45169</v>
      </c>
      <c r="C1245" s="71">
        <v>990100</v>
      </c>
      <c r="D1245" s="1" t="s">
        <v>8968</v>
      </c>
      <c r="E1245" s="71">
        <v>5447601</v>
      </c>
      <c r="F1245" s="1">
        <v>113004105</v>
      </c>
      <c r="G1245" s="1" t="s">
        <v>8969</v>
      </c>
      <c r="H1245" s="72" t="s">
        <v>8970</v>
      </c>
      <c r="I1245" s="1" t="s">
        <v>8971</v>
      </c>
      <c r="J1245" s="73">
        <v>0.85</v>
      </c>
      <c r="K1245" s="73">
        <v>0.85</v>
      </c>
      <c r="L1245" s="73">
        <v>0.85</v>
      </c>
      <c r="M1245" s="1">
        <v>1</v>
      </c>
      <c r="N1245" s="1" t="s">
        <v>963</v>
      </c>
      <c r="O1245" s="1" t="s">
        <v>1484</v>
      </c>
      <c r="P1245" s="1">
        <v>40203010</v>
      </c>
      <c r="Q1245" s="73">
        <v>412201980</v>
      </c>
      <c r="R1245" s="74">
        <v>46.69</v>
      </c>
      <c r="S1245" s="1" t="s">
        <v>1493</v>
      </c>
      <c r="T1245" s="75">
        <v>1.3529500000000001</v>
      </c>
      <c r="U1245" s="76">
        <v>12091247924.365299</v>
      </c>
      <c r="V1245" s="77">
        <v>12091247924.365299</v>
      </c>
      <c r="W1245" s="77">
        <v>14225731926.0874</v>
      </c>
      <c r="X1245" s="76">
        <v>2.1152076513299999E-2</v>
      </c>
      <c r="Y1245" s="71">
        <v>0</v>
      </c>
      <c r="Z1245" s="71">
        <v>1</v>
      </c>
      <c r="AA1245" s="71">
        <v>0</v>
      </c>
      <c r="AB1245" s="71">
        <v>0</v>
      </c>
      <c r="AC1245" s="73">
        <v>0</v>
      </c>
      <c r="AD1245" s="73">
        <v>1</v>
      </c>
      <c r="AE1245" s="1" t="s">
        <v>1494</v>
      </c>
      <c r="AF1245" s="1" t="s">
        <v>1450</v>
      </c>
      <c r="AG1245" s="1" t="s">
        <v>1451</v>
      </c>
    </row>
    <row r="1246" spans="1:33">
      <c r="A1246" s="70">
        <v>45169</v>
      </c>
      <c r="B1246" s="70">
        <v>45169</v>
      </c>
      <c r="C1246" s="71">
        <v>990100</v>
      </c>
      <c r="D1246" s="1" t="s">
        <v>8976</v>
      </c>
      <c r="E1246" s="71">
        <v>5452501</v>
      </c>
      <c r="F1246" s="1" t="s">
        <v>8977</v>
      </c>
      <c r="G1246" s="1" t="s">
        <v>8978</v>
      </c>
      <c r="H1246" s="72" t="s">
        <v>8979</v>
      </c>
      <c r="I1246" s="1" t="s">
        <v>8980</v>
      </c>
      <c r="J1246" s="73">
        <v>0.9</v>
      </c>
      <c r="K1246" s="73">
        <v>0.9</v>
      </c>
      <c r="L1246" s="73">
        <v>0.9</v>
      </c>
      <c r="M1246" s="1">
        <v>1</v>
      </c>
      <c r="N1246" s="1" t="s">
        <v>1375</v>
      </c>
      <c r="O1246" s="1" t="s">
        <v>1447</v>
      </c>
      <c r="P1246" s="1">
        <v>35101010</v>
      </c>
      <c r="Q1246" s="73">
        <v>454608434</v>
      </c>
      <c r="R1246" s="74">
        <v>70.45</v>
      </c>
      <c r="S1246" s="1" t="s">
        <v>1448</v>
      </c>
      <c r="T1246" s="75">
        <v>1</v>
      </c>
      <c r="U1246" s="76">
        <v>28824447757.77</v>
      </c>
      <c r="V1246" s="77">
        <v>28824447757.77</v>
      </c>
      <c r="W1246" s="77">
        <v>32027164175.299999</v>
      </c>
      <c r="X1246" s="76">
        <v>5.0424648327399998E-2</v>
      </c>
      <c r="Y1246" s="71">
        <v>1</v>
      </c>
      <c r="Z1246" s="71">
        <v>0</v>
      </c>
      <c r="AA1246" s="71">
        <v>0</v>
      </c>
      <c r="AB1246" s="71">
        <v>0</v>
      </c>
      <c r="AC1246" s="73">
        <v>1</v>
      </c>
      <c r="AD1246" s="73">
        <v>0</v>
      </c>
      <c r="AE1246" s="1" t="s">
        <v>1475</v>
      </c>
      <c r="AF1246" s="1" t="s">
        <v>1450</v>
      </c>
      <c r="AG1246" s="1" t="s">
        <v>1451</v>
      </c>
    </row>
    <row r="1247" spans="1:33">
      <c r="A1247" s="70">
        <v>45169</v>
      </c>
      <c r="B1247" s="70">
        <v>45169</v>
      </c>
      <c r="C1247" s="71">
        <v>990100</v>
      </c>
      <c r="D1247" s="1" t="s">
        <v>8989</v>
      </c>
      <c r="E1247" s="71">
        <v>5514301</v>
      </c>
      <c r="F1247" s="1" t="s">
        <v>8990</v>
      </c>
      <c r="G1247" s="1" t="s">
        <v>8991</v>
      </c>
      <c r="H1247" s="72" t="s">
        <v>8992</v>
      </c>
      <c r="I1247" s="1" t="s">
        <v>8993</v>
      </c>
      <c r="J1247" s="73">
        <v>0.8</v>
      </c>
      <c r="K1247" s="73">
        <v>0.8</v>
      </c>
      <c r="L1247" s="73">
        <v>0.8</v>
      </c>
      <c r="M1247" s="1">
        <v>1</v>
      </c>
      <c r="N1247" s="1" t="s">
        <v>1375</v>
      </c>
      <c r="O1247" s="1" t="s">
        <v>1499</v>
      </c>
      <c r="P1247" s="1">
        <v>30302010</v>
      </c>
      <c r="Q1247" s="73">
        <v>1914894444</v>
      </c>
      <c r="R1247" s="74">
        <v>23.05</v>
      </c>
      <c r="S1247" s="1" t="s">
        <v>1448</v>
      </c>
      <c r="T1247" s="75">
        <v>1</v>
      </c>
      <c r="U1247" s="76">
        <v>35310653547.360001</v>
      </c>
      <c r="V1247" s="77">
        <v>35310653547.360001</v>
      </c>
      <c r="W1247" s="77">
        <v>44138316934.199997</v>
      </c>
      <c r="X1247" s="76">
        <v>6.1771427584700001E-2</v>
      </c>
      <c r="Y1247" s="71">
        <v>1</v>
      </c>
      <c r="Z1247" s="71">
        <v>0</v>
      </c>
      <c r="AA1247" s="71">
        <v>0</v>
      </c>
      <c r="AB1247" s="71">
        <v>0</v>
      </c>
      <c r="AC1247" s="73">
        <v>1</v>
      </c>
      <c r="AD1247" s="73">
        <v>0</v>
      </c>
      <c r="AE1247" s="1" t="s">
        <v>1449</v>
      </c>
      <c r="AF1247" s="1" t="s">
        <v>1450</v>
      </c>
      <c r="AG1247" s="1" t="s">
        <v>1451</v>
      </c>
    </row>
    <row r="1248" spans="1:33">
      <c r="A1248" s="70">
        <v>45169</v>
      </c>
      <c r="B1248" s="70">
        <v>45169</v>
      </c>
      <c r="C1248" s="71">
        <v>990100</v>
      </c>
      <c r="D1248" s="1" t="s">
        <v>8998</v>
      </c>
      <c r="E1248" s="71">
        <v>6004601</v>
      </c>
      <c r="F1248" s="1" t="s">
        <v>8999</v>
      </c>
      <c r="G1248" s="1" t="s">
        <v>9000</v>
      </c>
      <c r="H1248" s="72" t="s">
        <v>9001</v>
      </c>
      <c r="I1248" s="1" t="s">
        <v>9002</v>
      </c>
      <c r="J1248" s="73">
        <v>1</v>
      </c>
      <c r="K1248" s="73">
        <v>1</v>
      </c>
      <c r="L1248" s="73">
        <v>1</v>
      </c>
      <c r="M1248" s="1">
        <v>1</v>
      </c>
      <c r="N1248" s="1" t="s">
        <v>1375</v>
      </c>
      <c r="O1248" s="1" t="s">
        <v>1484</v>
      </c>
      <c r="P1248" s="1">
        <v>40203040</v>
      </c>
      <c r="Q1248" s="73">
        <v>80063020</v>
      </c>
      <c r="R1248" s="74">
        <v>543.62</v>
      </c>
      <c r="S1248" s="1" t="s">
        <v>1448</v>
      </c>
      <c r="T1248" s="75">
        <v>1</v>
      </c>
      <c r="U1248" s="76">
        <v>43523858932.400002</v>
      </c>
      <c r="V1248" s="77">
        <v>43523858932.400002</v>
      </c>
      <c r="W1248" s="77">
        <v>43523858932.400002</v>
      </c>
      <c r="X1248" s="76">
        <v>7.6139369571399995E-2</v>
      </c>
      <c r="Y1248" s="71">
        <v>1</v>
      </c>
      <c r="Z1248" s="71">
        <v>0</v>
      </c>
      <c r="AA1248" s="71">
        <v>0</v>
      </c>
      <c r="AB1248" s="71">
        <v>0</v>
      </c>
      <c r="AC1248" s="73">
        <v>0</v>
      </c>
      <c r="AD1248" s="73">
        <v>1</v>
      </c>
      <c r="AE1248" s="1" t="s">
        <v>1449</v>
      </c>
      <c r="AF1248" s="1" t="s">
        <v>1450</v>
      </c>
      <c r="AG1248" s="1" t="s">
        <v>1451</v>
      </c>
    </row>
    <row r="1249" spans="1:33">
      <c r="A1249" s="70">
        <v>45169</v>
      </c>
      <c r="B1249" s="70">
        <v>45169</v>
      </c>
      <c r="C1249" s="71">
        <v>990100</v>
      </c>
      <c r="D1249" s="1" t="s">
        <v>9003</v>
      </c>
      <c r="E1249" s="71">
        <v>6008001</v>
      </c>
      <c r="F1249" s="1">
        <v>718172109</v>
      </c>
      <c r="G1249" s="1" t="s">
        <v>9004</v>
      </c>
      <c r="H1249" s="72" t="s">
        <v>9005</v>
      </c>
      <c r="I1249" s="1" t="s">
        <v>9006</v>
      </c>
      <c r="J1249" s="73">
        <v>1</v>
      </c>
      <c r="K1249" s="73">
        <v>1</v>
      </c>
      <c r="L1249" s="73">
        <v>1</v>
      </c>
      <c r="M1249" s="1">
        <v>1</v>
      </c>
      <c r="N1249" s="1" t="s">
        <v>1375</v>
      </c>
      <c r="O1249" s="1" t="s">
        <v>1499</v>
      </c>
      <c r="P1249" s="1">
        <v>30203010</v>
      </c>
      <c r="Q1249" s="73">
        <v>1552147867</v>
      </c>
      <c r="R1249" s="74">
        <v>96.06</v>
      </c>
      <c r="S1249" s="1" t="s">
        <v>1448</v>
      </c>
      <c r="T1249" s="75">
        <v>1</v>
      </c>
      <c r="U1249" s="76">
        <v>149099324104.01999</v>
      </c>
      <c r="V1249" s="77">
        <v>149099324104.01999</v>
      </c>
      <c r="W1249" s="77">
        <v>149099324104.01999</v>
      </c>
      <c r="X1249" s="76">
        <v>0.26083000954550001</v>
      </c>
      <c r="Y1249" s="71">
        <v>1</v>
      </c>
      <c r="Z1249" s="71">
        <v>0</v>
      </c>
      <c r="AA1249" s="71">
        <v>0</v>
      </c>
      <c r="AB1249" s="71">
        <v>0</v>
      </c>
      <c r="AC1249" s="73">
        <v>1</v>
      </c>
      <c r="AD1249" s="73">
        <v>0</v>
      </c>
      <c r="AE1249" s="1" t="s">
        <v>1449</v>
      </c>
      <c r="AF1249" s="1" t="s">
        <v>1450</v>
      </c>
      <c r="AG1249" s="1" t="s">
        <v>1451</v>
      </c>
    </row>
    <row r="1250" spans="1:33">
      <c r="A1250" s="70">
        <v>45169</v>
      </c>
      <c r="B1250" s="70">
        <v>45169</v>
      </c>
      <c r="C1250" s="71">
        <v>990100</v>
      </c>
      <c r="D1250" s="1" t="s">
        <v>9007</v>
      </c>
      <c r="E1250" s="71">
        <v>6008601</v>
      </c>
      <c r="F1250" s="1" t="s">
        <v>9008</v>
      </c>
      <c r="G1250" s="1" t="s">
        <v>9009</v>
      </c>
      <c r="H1250" s="72" t="s">
        <v>9010</v>
      </c>
      <c r="I1250" s="1" t="s">
        <v>9011</v>
      </c>
      <c r="J1250" s="73">
        <v>1</v>
      </c>
      <c r="K1250" s="73">
        <v>1</v>
      </c>
      <c r="L1250" s="73">
        <v>1</v>
      </c>
      <c r="M1250" s="1">
        <v>1</v>
      </c>
      <c r="N1250" s="1" t="s">
        <v>1375</v>
      </c>
      <c r="O1250" s="1" t="s">
        <v>1484</v>
      </c>
      <c r="P1250" s="1">
        <v>40201060</v>
      </c>
      <c r="Q1250" s="73">
        <v>1624954064</v>
      </c>
      <c r="R1250" s="74">
        <v>245.68</v>
      </c>
      <c r="S1250" s="1" t="s">
        <v>1448</v>
      </c>
      <c r="T1250" s="75">
        <v>1</v>
      </c>
      <c r="U1250" s="76">
        <v>399218714443.52002</v>
      </c>
      <c r="V1250" s="77">
        <v>399218714443.52002</v>
      </c>
      <c r="W1250" s="77">
        <v>512824824236.26801</v>
      </c>
      <c r="X1250" s="76">
        <v>0.69838157701110004</v>
      </c>
      <c r="Y1250" s="71">
        <v>1</v>
      </c>
      <c r="Z1250" s="71">
        <v>0</v>
      </c>
      <c r="AA1250" s="71">
        <v>0</v>
      </c>
      <c r="AB1250" s="71">
        <v>0</v>
      </c>
      <c r="AC1250" s="73">
        <v>0</v>
      </c>
      <c r="AD1250" s="73">
        <v>1</v>
      </c>
      <c r="AE1250" s="1" t="s">
        <v>1449</v>
      </c>
      <c r="AF1250" s="1" t="s">
        <v>1450</v>
      </c>
      <c r="AG1250" s="1" t="s">
        <v>1585</v>
      </c>
    </row>
    <row r="1251" spans="1:33">
      <c r="A1251" s="70">
        <v>45169</v>
      </c>
      <c r="B1251" s="70">
        <v>45169</v>
      </c>
      <c r="C1251" s="71">
        <v>990100</v>
      </c>
      <c r="D1251" s="1" t="s">
        <v>9020</v>
      </c>
      <c r="E1251" s="71">
        <v>6011901</v>
      </c>
      <c r="G1251" s="1" t="s">
        <v>9021</v>
      </c>
      <c r="H1251" s="72" t="s">
        <v>9022</v>
      </c>
      <c r="I1251" s="1" t="s">
        <v>9023</v>
      </c>
      <c r="J1251" s="73">
        <v>0.4</v>
      </c>
      <c r="K1251" s="73">
        <v>0.4</v>
      </c>
      <c r="L1251" s="73">
        <v>0.4</v>
      </c>
      <c r="M1251" s="1">
        <v>1</v>
      </c>
      <c r="N1251" s="1" t="s">
        <v>1115</v>
      </c>
      <c r="O1251" s="1" t="s">
        <v>1455</v>
      </c>
      <c r="P1251" s="1">
        <v>25504010</v>
      </c>
      <c r="Q1251" s="73">
        <v>311644285</v>
      </c>
      <c r="R1251" s="74">
        <v>2909.5</v>
      </c>
      <c r="S1251" s="1" t="s">
        <v>1479</v>
      </c>
      <c r="T1251" s="75">
        <v>145.58500000000001</v>
      </c>
      <c r="U1251" s="76">
        <v>2491270521.5715899</v>
      </c>
      <c r="V1251" s="77">
        <v>2491270521.5715899</v>
      </c>
      <c r="W1251" s="77">
        <v>6228176303.9289799</v>
      </c>
      <c r="X1251" s="76">
        <v>4.3581559999000003E-3</v>
      </c>
      <c r="Y1251" s="71">
        <v>0</v>
      </c>
      <c r="Z1251" s="71">
        <v>1</v>
      </c>
      <c r="AA1251" s="71">
        <v>0</v>
      </c>
      <c r="AB1251" s="71">
        <v>0</v>
      </c>
      <c r="AC1251" s="73">
        <v>0</v>
      </c>
      <c r="AD1251" s="73">
        <v>1</v>
      </c>
      <c r="AE1251" s="1" t="s">
        <v>1480</v>
      </c>
      <c r="AF1251" s="1" t="s">
        <v>1450</v>
      </c>
      <c r="AG1251" s="1" t="s">
        <v>1451</v>
      </c>
    </row>
    <row r="1252" spans="1:33">
      <c r="A1252" s="70">
        <v>45169</v>
      </c>
      <c r="B1252" s="70">
        <v>45169</v>
      </c>
      <c r="C1252" s="71">
        <v>990100</v>
      </c>
      <c r="D1252" s="1" t="s">
        <v>9032</v>
      </c>
      <c r="E1252" s="71">
        <v>6029101</v>
      </c>
      <c r="F1252" s="1">
        <v>351858105</v>
      </c>
      <c r="G1252" s="1" t="s">
        <v>9033</v>
      </c>
      <c r="H1252" s="72" t="s">
        <v>9034</v>
      </c>
      <c r="I1252" s="1" t="s">
        <v>9035</v>
      </c>
      <c r="J1252" s="73">
        <v>1</v>
      </c>
      <c r="K1252" s="73">
        <v>1</v>
      </c>
      <c r="L1252" s="73">
        <v>1</v>
      </c>
      <c r="M1252" s="1">
        <v>1</v>
      </c>
      <c r="N1252" s="1" t="s">
        <v>963</v>
      </c>
      <c r="O1252" s="1" t="s">
        <v>1462</v>
      </c>
      <c r="P1252" s="1">
        <v>15104030</v>
      </c>
      <c r="Q1252" s="73">
        <v>191664666</v>
      </c>
      <c r="R1252" s="74">
        <v>194.66</v>
      </c>
      <c r="S1252" s="1" t="s">
        <v>1493</v>
      </c>
      <c r="T1252" s="75">
        <v>1.3529500000000001</v>
      </c>
      <c r="U1252" s="76">
        <v>27576365633.290199</v>
      </c>
      <c r="V1252" s="77">
        <v>27576365633.290199</v>
      </c>
      <c r="W1252" s="77">
        <v>27576365633.290199</v>
      </c>
      <c r="X1252" s="76">
        <v>4.8241289855499997E-2</v>
      </c>
      <c r="Y1252" s="71">
        <v>1</v>
      </c>
      <c r="Z1252" s="71">
        <v>0</v>
      </c>
      <c r="AA1252" s="71">
        <v>0</v>
      </c>
      <c r="AB1252" s="71">
        <v>0</v>
      </c>
      <c r="AC1252" s="73">
        <v>0</v>
      </c>
      <c r="AD1252" s="73">
        <v>1</v>
      </c>
      <c r="AE1252" s="1" t="s">
        <v>1494</v>
      </c>
      <c r="AF1252" s="1" t="s">
        <v>1450</v>
      </c>
      <c r="AG1252" s="1" t="s">
        <v>1451</v>
      </c>
    </row>
    <row r="1253" spans="1:33">
      <c r="A1253" s="70">
        <v>45169</v>
      </c>
      <c r="B1253" s="70">
        <v>45169</v>
      </c>
      <c r="C1253" s="71">
        <v>990100</v>
      </c>
      <c r="D1253" s="1" t="s">
        <v>9036</v>
      </c>
      <c r="E1253" s="71">
        <v>6029201</v>
      </c>
      <c r="F1253" s="1" t="s">
        <v>9037</v>
      </c>
      <c r="G1253" s="1" t="s">
        <v>9038</v>
      </c>
      <c r="H1253" s="72" t="s">
        <v>9039</v>
      </c>
      <c r="I1253" s="1" t="s">
        <v>9040</v>
      </c>
      <c r="J1253" s="73">
        <v>1</v>
      </c>
      <c r="K1253" s="73">
        <v>1</v>
      </c>
      <c r="L1253" s="73">
        <v>1</v>
      </c>
      <c r="M1253" s="1">
        <v>1</v>
      </c>
      <c r="N1253" s="1" t="s">
        <v>963</v>
      </c>
      <c r="O1253" s="1" t="s">
        <v>1467</v>
      </c>
      <c r="P1253" s="1">
        <v>20103010</v>
      </c>
      <c r="Q1253" s="73">
        <v>124548081</v>
      </c>
      <c r="R1253" s="74">
        <v>189.26</v>
      </c>
      <c r="S1253" s="1" t="s">
        <v>1493</v>
      </c>
      <c r="T1253" s="75">
        <v>1.3529500000000001</v>
      </c>
      <c r="U1253" s="76">
        <v>17422646668.4356</v>
      </c>
      <c r="V1253" s="77">
        <v>17422646668.4356</v>
      </c>
      <c r="W1253" s="77">
        <v>17422646668.4356</v>
      </c>
      <c r="X1253" s="76">
        <v>3.0478670001700001E-2</v>
      </c>
      <c r="Y1253" s="71">
        <v>0</v>
      </c>
      <c r="Z1253" s="71">
        <v>1</v>
      </c>
      <c r="AA1253" s="71">
        <v>0</v>
      </c>
      <c r="AB1253" s="71">
        <v>0</v>
      </c>
      <c r="AC1253" s="73">
        <v>0</v>
      </c>
      <c r="AD1253" s="73">
        <v>1</v>
      </c>
      <c r="AE1253" s="1" t="s">
        <v>1494</v>
      </c>
      <c r="AF1253" s="1" t="s">
        <v>1450</v>
      </c>
      <c r="AG1253" s="1" t="s">
        <v>1451</v>
      </c>
    </row>
    <row r="1254" spans="1:33">
      <c r="A1254" s="70">
        <v>45169</v>
      </c>
      <c r="B1254" s="70">
        <v>45169</v>
      </c>
      <c r="C1254" s="71">
        <v>990100</v>
      </c>
      <c r="D1254" s="1" t="s">
        <v>9041</v>
      </c>
      <c r="E1254" s="71">
        <v>6034801</v>
      </c>
      <c r="G1254" s="1" t="s">
        <v>9042</v>
      </c>
      <c r="H1254" s="72" t="s">
        <v>9043</v>
      </c>
      <c r="I1254" s="1" t="s">
        <v>9044</v>
      </c>
      <c r="J1254" s="73">
        <v>0.9</v>
      </c>
      <c r="K1254" s="73">
        <v>0.9</v>
      </c>
      <c r="L1254" s="73">
        <v>0.9</v>
      </c>
      <c r="M1254" s="1">
        <v>1</v>
      </c>
      <c r="N1254" s="1" t="s">
        <v>908</v>
      </c>
      <c r="O1254" s="1" t="s">
        <v>1462</v>
      </c>
      <c r="P1254" s="1">
        <v>15104020</v>
      </c>
      <c r="Q1254" s="73">
        <v>192913197</v>
      </c>
      <c r="R1254" s="74">
        <v>71.53</v>
      </c>
      <c r="S1254" s="1" t="s">
        <v>1578</v>
      </c>
      <c r="T1254" s="75">
        <v>1.54404385084536</v>
      </c>
      <c r="U1254" s="76">
        <v>8043277317.8491697</v>
      </c>
      <c r="V1254" s="77">
        <v>8043277317.8491697</v>
      </c>
      <c r="W1254" s="77">
        <v>8936974797.6101894</v>
      </c>
      <c r="X1254" s="76">
        <v>1.40706747814E-2</v>
      </c>
      <c r="Y1254" s="71">
        <v>0</v>
      </c>
      <c r="Z1254" s="71">
        <v>1</v>
      </c>
      <c r="AA1254" s="71">
        <v>0</v>
      </c>
      <c r="AB1254" s="71">
        <v>0</v>
      </c>
      <c r="AC1254" s="73">
        <v>0</v>
      </c>
      <c r="AD1254" s="73">
        <v>1</v>
      </c>
      <c r="AE1254" s="1" t="s">
        <v>1579</v>
      </c>
      <c r="AF1254" s="1" t="s">
        <v>1450</v>
      </c>
      <c r="AG1254" s="1" t="s">
        <v>1451</v>
      </c>
    </row>
    <row r="1255" spans="1:33">
      <c r="A1255" s="70">
        <v>45169</v>
      </c>
      <c r="B1255" s="70">
        <v>45169</v>
      </c>
      <c r="C1255" s="71">
        <v>990100</v>
      </c>
      <c r="D1255" s="1" t="s">
        <v>9078</v>
      </c>
      <c r="E1255" s="71">
        <v>6064701</v>
      </c>
      <c r="G1255" s="1" t="s">
        <v>9079</v>
      </c>
      <c r="H1255" s="72">
        <v>6198578</v>
      </c>
      <c r="I1255" s="1" t="s">
        <v>9080</v>
      </c>
      <c r="J1255" s="73">
        <v>0.4</v>
      </c>
      <c r="K1255" s="73">
        <v>0.4</v>
      </c>
      <c r="L1255" s="73">
        <v>0.4</v>
      </c>
      <c r="M1255" s="1">
        <v>1</v>
      </c>
      <c r="N1255" s="1" t="s">
        <v>908</v>
      </c>
      <c r="O1255" s="1" t="s">
        <v>1692</v>
      </c>
      <c r="P1255" s="1">
        <v>50203010</v>
      </c>
      <c r="Q1255" s="73">
        <v>132117217</v>
      </c>
      <c r="R1255" s="74">
        <v>165.08</v>
      </c>
      <c r="S1255" s="1" t="s">
        <v>1578</v>
      </c>
      <c r="T1255" s="75">
        <v>1.54404385084536</v>
      </c>
      <c r="U1255" s="76">
        <v>5650075331.8421803</v>
      </c>
      <c r="V1255" s="77">
        <v>5650075331.8421803</v>
      </c>
      <c r="W1255" s="77">
        <v>14125188329.605499</v>
      </c>
      <c r="X1255" s="76">
        <v>9.8840770176999992E-3</v>
      </c>
      <c r="Y1255" s="71">
        <v>0</v>
      </c>
      <c r="Z1255" s="71">
        <v>1</v>
      </c>
      <c r="AA1255" s="71">
        <v>0</v>
      </c>
      <c r="AB1255" s="71">
        <v>0</v>
      </c>
      <c r="AC1255" s="73">
        <v>0</v>
      </c>
      <c r="AD1255" s="73">
        <v>1</v>
      </c>
      <c r="AE1255" s="1" t="s">
        <v>1579</v>
      </c>
      <c r="AF1255" s="1" t="s">
        <v>1450</v>
      </c>
      <c r="AG1255" s="1" t="s">
        <v>1451</v>
      </c>
    </row>
    <row r="1256" spans="1:33">
      <c r="A1256" s="70">
        <v>45169</v>
      </c>
      <c r="B1256" s="70">
        <v>45169</v>
      </c>
      <c r="C1256" s="71">
        <v>990100</v>
      </c>
      <c r="D1256" s="1" t="s">
        <v>9086</v>
      </c>
      <c r="E1256" s="71">
        <v>6075201</v>
      </c>
      <c r="G1256" s="1" t="s">
        <v>9087</v>
      </c>
      <c r="H1256" s="72" t="s">
        <v>9088</v>
      </c>
      <c r="I1256" s="1" t="s">
        <v>9089</v>
      </c>
      <c r="J1256" s="73">
        <v>0.9</v>
      </c>
      <c r="K1256" s="73">
        <v>0.9</v>
      </c>
      <c r="L1256" s="73">
        <v>0.9</v>
      </c>
      <c r="M1256" s="1">
        <v>1</v>
      </c>
      <c r="N1256" s="1" t="s">
        <v>1115</v>
      </c>
      <c r="O1256" s="1" t="s">
        <v>1474</v>
      </c>
      <c r="P1256" s="1">
        <v>45102010</v>
      </c>
      <c r="Q1256" s="73">
        <v>244445411</v>
      </c>
      <c r="R1256" s="74">
        <v>3437</v>
      </c>
      <c r="S1256" s="1" t="s">
        <v>1479</v>
      </c>
      <c r="T1256" s="75">
        <v>145.58500000000001</v>
      </c>
      <c r="U1256" s="76">
        <v>5193824843.5367699</v>
      </c>
      <c r="V1256" s="77">
        <v>5193824843.5367699</v>
      </c>
      <c r="W1256" s="77">
        <v>5770916492.8186302</v>
      </c>
      <c r="X1256" s="76">
        <v>9.0859257187000005E-3</v>
      </c>
      <c r="Y1256" s="71">
        <v>0</v>
      </c>
      <c r="Z1256" s="71">
        <v>1</v>
      </c>
      <c r="AA1256" s="71">
        <v>0</v>
      </c>
      <c r="AB1256" s="71">
        <v>0</v>
      </c>
      <c r="AC1256" s="73">
        <v>0</v>
      </c>
      <c r="AD1256" s="73">
        <v>1</v>
      </c>
      <c r="AE1256" s="1" t="s">
        <v>1480</v>
      </c>
      <c r="AF1256" s="1" t="s">
        <v>1450</v>
      </c>
      <c r="AG1256" s="1" t="s">
        <v>1451</v>
      </c>
    </row>
    <row r="1257" spans="1:33">
      <c r="A1257" s="70">
        <v>45169</v>
      </c>
      <c r="B1257" s="70">
        <v>45169</v>
      </c>
      <c r="C1257" s="71">
        <v>990100</v>
      </c>
      <c r="D1257" s="1" t="s">
        <v>9123</v>
      </c>
      <c r="E1257" s="71">
        <v>6082301</v>
      </c>
      <c r="F1257" s="1" t="s">
        <v>9124</v>
      </c>
      <c r="G1257" s="1" t="s">
        <v>9125</v>
      </c>
      <c r="H1257" s="72" t="s">
        <v>9126</v>
      </c>
      <c r="I1257" s="1" t="s">
        <v>9127</v>
      </c>
      <c r="J1257" s="73">
        <v>0.65</v>
      </c>
      <c r="K1257" s="73">
        <v>0.65</v>
      </c>
      <c r="L1257" s="73">
        <v>0.65</v>
      </c>
      <c r="M1257" s="1">
        <v>1</v>
      </c>
      <c r="N1257" s="1" t="s">
        <v>1375</v>
      </c>
      <c r="O1257" s="1" t="s">
        <v>1499</v>
      </c>
      <c r="P1257" s="1">
        <v>30201030</v>
      </c>
      <c r="Q1257" s="73">
        <v>1406447151</v>
      </c>
      <c r="R1257" s="74">
        <v>33.65</v>
      </c>
      <c r="S1257" s="1" t="s">
        <v>1448</v>
      </c>
      <c r="T1257" s="75">
        <v>1</v>
      </c>
      <c r="U1257" s="76">
        <v>30762515310.247501</v>
      </c>
      <c r="V1257" s="77">
        <v>30762515310.247501</v>
      </c>
      <c r="W1257" s="77">
        <v>47326946631.150002</v>
      </c>
      <c r="X1257" s="76">
        <v>5.3815047185700002E-2</v>
      </c>
      <c r="Y1257" s="71">
        <v>1</v>
      </c>
      <c r="Z1257" s="71">
        <v>0</v>
      </c>
      <c r="AA1257" s="71">
        <v>0</v>
      </c>
      <c r="AB1257" s="71">
        <v>0</v>
      </c>
      <c r="AC1257" s="73">
        <v>1</v>
      </c>
      <c r="AD1257" s="73">
        <v>0</v>
      </c>
      <c r="AE1257" s="1" t="s">
        <v>1475</v>
      </c>
      <c r="AF1257" s="1" t="s">
        <v>1450</v>
      </c>
      <c r="AG1257" s="1" t="s">
        <v>1451</v>
      </c>
    </row>
    <row r="1258" spans="1:33">
      <c r="A1258" s="70">
        <v>45169</v>
      </c>
      <c r="B1258" s="70">
        <v>45169</v>
      </c>
      <c r="C1258" s="71">
        <v>990100</v>
      </c>
      <c r="D1258" s="1" t="s">
        <v>9136</v>
      </c>
      <c r="E1258" s="71">
        <v>6084901</v>
      </c>
      <c r="G1258" s="1" t="s">
        <v>9137</v>
      </c>
      <c r="H1258" s="72" t="s">
        <v>9138</v>
      </c>
      <c r="I1258" s="1" t="s">
        <v>9139</v>
      </c>
      <c r="J1258" s="73">
        <v>0.25</v>
      </c>
      <c r="K1258" s="73">
        <v>0.25</v>
      </c>
      <c r="L1258" s="73">
        <v>0.25</v>
      </c>
      <c r="M1258" s="1">
        <v>1</v>
      </c>
      <c r="N1258" s="1" t="s">
        <v>1245</v>
      </c>
      <c r="O1258" s="1" t="s">
        <v>1548</v>
      </c>
      <c r="P1258" s="1">
        <v>55105020</v>
      </c>
      <c r="Q1258" s="73">
        <v>1025013583</v>
      </c>
      <c r="R1258" s="74">
        <v>16.905000000000001</v>
      </c>
      <c r="S1258" s="1" t="s">
        <v>1456</v>
      </c>
      <c r="T1258" s="75">
        <v>0.92136177270005104</v>
      </c>
      <c r="U1258" s="76">
        <v>4701696753.1211205</v>
      </c>
      <c r="V1258" s="77">
        <v>4701696753.1211205</v>
      </c>
      <c r="W1258" s="77">
        <v>18806787012.484501</v>
      </c>
      <c r="X1258" s="76">
        <v>8.2250111888000008E-3</v>
      </c>
      <c r="Y1258" s="71">
        <v>1</v>
      </c>
      <c r="Z1258" s="71">
        <v>0</v>
      </c>
      <c r="AA1258" s="71">
        <v>0</v>
      </c>
      <c r="AB1258" s="71">
        <v>0</v>
      </c>
      <c r="AC1258" s="73">
        <v>0.5</v>
      </c>
      <c r="AD1258" s="73">
        <v>0.5</v>
      </c>
      <c r="AE1258" s="1" t="s">
        <v>3920</v>
      </c>
      <c r="AF1258" s="1" t="s">
        <v>1450</v>
      </c>
      <c r="AG1258" s="1" t="s">
        <v>1451</v>
      </c>
    </row>
    <row r="1259" spans="1:33">
      <c r="A1259" s="70">
        <v>45169</v>
      </c>
      <c r="B1259" s="70">
        <v>45169</v>
      </c>
      <c r="C1259" s="71">
        <v>990100</v>
      </c>
      <c r="D1259" s="1" t="s">
        <v>9176</v>
      </c>
      <c r="E1259" s="71">
        <v>6118601</v>
      </c>
      <c r="G1259" s="1" t="s">
        <v>9177</v>
      </c>
      <c r="H1259" s="72" t="s">
        <v>9178</v>
      </c>
      <c r="I1259" s="1" t="s">
        <v>9179</v>
      </c>
      <c r="J1259" s="73">
        <v>0.45</v>
      </c>
      <c r="K1259" s="73">
        <v>0.45</v>
      </c>
      <c r="L1259" s="73">
        <v>0.45</v>
      </c>
      <c r="M1259" s="1">
        <v>1</v>
      </c>
      <c r="N1259" s="1" t="s">
        <v>1115</v>
      </c>
      <c r="O1259" s="1" t="s">
        <v>1499</v>
      </c>
      <c r="P1259" s="1">
        <v>30101010</v>
      </c>
      <c r="Q1259" s="73">
        <v>209652876</v>
      </c>
      <c r="R1259" s="74">
        <v>2677.5</v>
      </c>
      <c r="S1259" s="1" t="s">
        <v>1479</v>
      </c>
      <c r="T1259" s="75">
        <v>145.58500000000001</v>
      </c>
      <c r="U1259" s="76">
        <v>1735106700.3503101</v>
      </c>
      <c r="V1259" s="77">
        <v>1735106700.3503101</v>
      </c>
      <c r="W1259" s="77">
        <v>3855792667.4451399</v>
      </c>
      <c r="X1259" s="76">
        <v>3.0353450622999999E-3</v>
      </c>
      <c r="Y1259" s="71">
        <v>0</v>
      </c>
      <c r="Z1259" s="71">
        <v>1</v>
      </c>
      <c r="AA1259" s="71">
        <v>0</v>
      </c>
      <c r="AB1259" s="71">
        <v>0</v>
      </c>
      <c r="AC1259" s="73">
        <v>0</v>
      </c>
      <c r="AD1259" s="73">
        <v>1</v>
      </c>
      <c r="AE1259" s="1" t="s">
        <v>1480</v>
      </c>
      <c r="AF1259" s="1" t="s">
        <v>1450</v>
      </c>
      <c r="AG1259" s="1" t="s">
        <v>1451</v>
      </c>
    </row>
    <row r="1260" spans="1:33">
      <c r="A1260" s="70">
        <v>45169</v>
      </c>
      <c r="B1260" s="70">
        <v>45169</v>
      </c>
      <c r="C1260" s="71">
        <v>990100</v>
      </c>
      <c r="D1260" s="1" t="s">
        <v>9184</v>
      </c>
      <c r="E1260" s="71">
        <v>6131901</v>
      </c>
      <c r="G1260" s="1" t="s">
        <v>9185</v>
      </c>
      <c r="H1260" s="72" t="s">
        <v>9186</v>
      </c>
      <c r="I1260" s="1" t="s">
        <v>9187</v>
      </c>
      <c r="J1260" s="73">
        <v>0.65</v>
      </c>
      <c r="K1260" s="73">
        <v>0.65</v>
      </c>
      <c r="L1260" s="73">
        <v>0.65</v>
      </c>
      <c r="M1260" s="1">
        <v>1</v>
      </c>
      <c r="N1260" s="1" t="s">
        <v>1245</v>
      </c>
      <c r="O1260" s="1" t="s">
        <v>1541</v>
      </c>
      <c r="P1260" s="1">
        <v>10102010</v>
      </c>
      <c r="Q1260" s="73">
        <v>757032034</v>
      </c>
      <c r="R1260" s="74">
        <v>12.705</v>
      </c>
      <c r="S1260" s="1" t="s">
        <v>1456</v>
      </c>
      <c r="T1260" s="75">
        <v>0.92136177270005104</v>
      </c>
      <c r="U1260" s="76">
        <v>6785347493.2650204</v>
      </c>
      <c r="V1260" s="77">
        <v>6785347493.2650204</v>
      </c>
      <c r="W1260" s="77">
        <v>11239875946.249399</v>
      </c>
      <c r="X1260" s="76">
        <v>1.1870089030099999E-2</v>
      </c>
      <c r="Y1260" s="71">
        <v>0</v>
      </c>
      <c r="Z1260" s="71">
        <v>1</v>
      </c>
      <c r="AA1260" s="71">
        <v>0</v>
      </c>
      <c r="AB1260" s="71">
        <v>0</v>
      </c>
      <c r="AC1260" s="73">
        <v>0.35</v>
      </c>
      <c r="AD1260" s="73">
        <v>0.65</v>
      </c>
      <c r="AE1260" s="1" t="s">
        <v>3920</v>
      </c>
      <c r="AF1260" s="1" t="s">
        <v>1450</v>
      </c>
      <c r="AG1260" s="1" t="s">
        <v>1619</v>
      </c>
    </row>
    <row r="1261" spans="1:33">
      <c r="A1261" s="70">
        <v>45169</v>
      </c>
      <c r="B1261" s="70">
        <v>45169</v>
      </c>
      <c r="C1261" s="71">
        <v>990100</v>
      </c>
      <c r="D1261" s="1" t="s">
        <v>9188</v>
      </c>
      <c r="E1261" s="71">
        <v>6132001</v>
      </c>
      <c r="F1261" s="1">
        <v>30420103</v>
      </c>
      <c r="G1261" s="1" t="s">
        <v>9189</v>
      </c>
      <c r="H1261" s="72" t="s">
        <v>9190</v>
      </c>
      <c r="I1261" s="1" t="s">
        <v>9191</v>
      </c>
      <c r="J1261" s="73">
        <v>1</v>
      </c>
      <c r="K1261" s="73">
        <v>1</v>
      </c>
      <c r="L1261" s="73">
        <v>1</v>
      </c>
      <c r="M1261" s="1">
        <v>1</v>
      </c>
      <c r="N1261" s="1" t="s">
        <v>1375</v>
      </c>
      <c r="O1261" s="1" t="s">
        <v>1548</v>
      </c>
      <c r="P1261" s="1">
        <v>55104010</v>
      </c>
      <c r="Q1261" s="73">
        <v>194642848</v>
      </c>
      <c r="R1261" s="74">
        <v>138.74</v>
      </c>
      <c r="S1261" s="1" t="s">
        <v>1448</v>
      </c>
      <c r="T1261" s="75">
        <v>1</v>
      </c>
      <c r="U1261" s="76">
        <v>27004748731.52</v>
      </c>
      <c r="V1261" s="77">
        <v>27004748731.52</v>
      </c>
      <c r="W1261" s="77">
        <v>27004748731.52</v>
      </c>
      <c r="X1261" s="76">
        <v>4.7241319917099997E-2</v>
      </c>
      <c r="Y1261" s="71">
        <v>1</v>
      </c>
      <c r="Z1261" s="71">
        <v>0</v>
      </c>
      <c r="AA1261" s="71">
        <v>0</v>
      </c>
      <c r="AB1261" s="71">
        <v>0</v>
      </c>
      <c r="AC1261" s="73">
        <v>1</v>
      </c>
      <c r="AD1261" s="73">
        <v>0</v>
      </c>
      <c r="AE1261" s="1" t="s">
        <v>1449</v>
      </c>
      <c r="AF1261" s="1" t="s">
        <v>1450</v>
      </c>
      <c r="AG1261" s="1" t="s">
        <v>1451</v>
      </c>
    </row>
    <row r="1262" spans="1:33">
      <c r="A1262" s="70">
        <v>45169</v>
      </c>
      <c r="B1262" s="70">
        <v>45169</v>
      </c>
      <c r="C1262" s="71">
        <v>990100</v>
      </c>
      <c r="D1262" s="1" t="s">
        <v>9212</v>
      </c>
      <c r="E1262" s="71">
        <v>6150801</v>
      </c>
      <c r="G1262" s="1" t="s">
        <v>9213</v>
      </c>
      <c r="H1262" s="72" t="s">
        <v>9214</v>
      </c>
      <c r="I1262" s="1" t="s">
        <v>9215</v>
      </c>
      <c r="J1262" s="73">
        <v>0.75</v>
      </c>
      <c r="K1262" s="73">
        <v>0.75</v>
      </c>
      <c r="L1262" s="73">
        <v>0.75</v>
      </c>
      <c r="M1262" s="1">
        <v>1</v>
      </c>
      <c r="N1262" s="1" t="s">
        <v>1115</v>
      </c>
      <c r="O1262" s="1" t="s">
        <v>1467</v>
      </c>
      <c r="P1262" s="1">
        <v>20202010</v>
      </c>
      <c r="Q1262" s="73">
        <v>236704861</v>
      </c>
      <c r="R1262" s="74">
        <v>2495</v>
      </c>
      <c r="S1262" s="1" t="s">
        <v>1479</v>
      </c>
      <c r="T1262" s="75">
        <v>145.58500000000001</v>
      </c>
      <c r="U1262" s="76">
        <v>3042442361.1378198</v>
      </c>
      <c r="V1262" s="77">
        <v>3042442361.1378198</v>
      </c>
      <c r="W1262" s="77">
        <v>4056589814.85043</v>
      </c>
      <c r="X1262" s="76">
        <v>5.3223599427000001E-3</v>
      </c>
      <c r="Y1262" s="71">
        <v>0</v>
      </c>
      <c r="Z1262" s="71">
        <v>1</v>
      </c>
      <c r="AA1262" s="71">
        <v>0</v>
      </c>
      <c r="AB1262" s="71">
        <v>0</v>
      </c>
      <c r="AC1262" s="73">
        <v>0</v>
      </c>
      <c r="AD1262" s="73">
        <v>1</v>
      </c>
      <c r="AE1262" s="1" t="s">
        <v>1480</v>
      </c>
      <c r="AF1262" s="1" t="s">
        <v>1450</v>
      </c>
      <c r="AG1262" s="1" t="s">
        <v>1451</v>
      </c>
    </row>
    <row r="1263" spans="1:33">
      <c r="A1263" s="70">
        <v>45169</v>
      </c>
      <c r="B1263" s="70">
        <v>45169</v>
      </c>
      <c r="C1263" s="71">
        <v>990100</v>
      </c>
      <c r="D1263" s="1" t="s">
        <v>9216</v>
      </c>
      <c r="E1263" s="71">
        <v>6150901</v>
      </c>
      <c r="G1263" s="1" t="s">
        <v>9217</v>
      </c>
      <c r="H1263" s="72">
        <v>7538515</v>
      </c>
      <c r="I1263" s="1" t="s">
        <v>9218</v>
      </c>
      <c r="J1263" s="73">
        <v>0.4</v>
      </c>
      <c r="K1263" s="73">
        <v>0.4</v>
      </c>
      <c r="L1263" s="73">
        <v>0.4</v>
      </c>
      <c r="M1263" s="1">
        <v>1</v>
      </c>
      <c r="N1263" s="1" t="s">
        <v>1111</v>
      </c>
      <c r="O1263" s="1" t="s">
        <v>1541</v>
      </c>
      <c r="P1263" s="1">
        <v>10101020</v>
      </c>
      <c r="Q1263" s="73">
        <v>1180537000</v>
      </c>
      <c r="R1263" s="74">
        <v>14.76</v>
      </c>
      <c r="S1263" s="1" t="s">
        <v>1456</v>
      </c>
      <c r="T1263" s="75">
        <v>0.92136177270005104</v>
      </c>
      <c r="U1263" s="76">
        <v>7564770597.7368002</v>
      </c>
      <c r="V1263" s="77">
        <v>7564770597.7368002</v>
      </c>
      <c r="W1263" s="77">
        <v>18911926494.341999</v>
      </c>
      <c r="X1263" s="76">
        <v>1.3233589079500001E-2</v>
      </c>
      <c r="Y1263" s="71">
        <v>0</v>
      </c>
      <c r="Z1263" s="71">
        <v>1</v>
      </c>
      <c r="AA1263" s="71">
        <v>0</v>
      </c>
      <c r="AB1263" s="71">
        <v>0</v>
      </c>
      <c r="AC1263" s="73">
        <v>0.5</v>
      </c>
      <c r="AD1263" s="73">
        <v>0.5</v>
      </c>
      <c r="AE1263" s="1" t="s">
        <v>1607</v>
      </c>
      <c r="AF1263" s="1" t="s">
        <v>1608</v>
      </c>
      <c r="AG1263" s="1" t="s">
        <v>1451</v>
      </c>
    </row>
    <row r="1264" spans="1:33">
      <c r="A1264" s="70">
        <v>45169</v>
      </c>
      <c r="B1264" s="70">
        <v>45169</v>
      </c>
      <c r="C1264" s="71">
        <v>990100</v>
      </c>
      <c r="D1264" s="1" t="s">
        <v>9223</v>
      </c>
      <c r="E1264" s="71">
        <v>6155501</v>
      </c>
      <c r="G1264" s="1" t="s">
        <v>9224</v>
      </c>
      <c r="H1264" s="72" t="s">
        <v>9225</v>
      </c>
      <c r="I1264" s="1" t="s">
        <v>9226</v>
      </c>
      <c r="J1264" s="73">
        <v>0.75</v>
      </c>
      <c r="K1264" s="73">
        <v>0.75</v>
      </c>
      <c r="L1264" s="73">
        <v>0.75</v>
      </c>
      <c r="M1264" s="1">
        <v>1</v>
      </c>
      <c r="N1264" s="1" t="s">
        <v>1115</v>
      </c>
      <c r="O1264" s="1" t="s">
        <v>1467</v>
      </c>
      <c r="P1264" s="1">
        <v>20106020</v>
      </c>
      <c r="Q1264" s="73">
        <v>144864000</v>
      </c>
      <c r="R1264" s="74">
        <v>5594</v>
      </c>
      <c r="S1264" s="1" t="s">
        <v>1479</v>
      </c>
      <c r="T1264" s="75">
        <v>145.58500000000001</v>
      </c>
      <c r="U1264" s="76">
        <v>4174722066.1469202</v>
      </c>
      <c r="V1264" s="77">
        <v>4174722066.1469202</v>
      </c>
      <c r="W1264" s="77">
        <v>5566296088.1959</v>
      </c>
      <c r="X1264" s="76">
        <v>7.3031370390999996E-3</v>
      </c>
      <c r="Y1264" s="71">
        <v>0</v>
      </c>
      <c r="Z1264" s="71">
        <v>1</v>
      </c>
      <c r="AA1264" s="71">
        <v>0</v>
      </c>
      <c r="AB1264" s="71">
        <v>0</v>
      </c>
      <c r="AC1264" s="73">
        <v>0</v>
      </c>
      <c r="AD1264" s="73">
        <v>1</v>
      </c>
      <c r="AE1264" s="1" t="s">
        <v>1480</v>
      </c>
      <c r="AF1264" s="1" t="s">
        <v>1450</v>
      </c>
      <c r="AG1264" s="1" t="s">
        <v>1451</v>
      </c>
    </row>
    <row r="1265" spans="1:33">
      <c r="A1265" s="70">
        <v>45169</v>
      </c>
      <c r="B1265" s="70">
        <v>45169</v>
      </c>
      <c r="C1265" s="71">
        <v>990100</v>
      </c>
      <c r="D1265" s="1" t="s">
        <v>9227</v>
      </c>
      <c r="E1265" s="71">
        <v>6155701</v>
      </c>
      <c r="F1265" s="1" t="s">
        <v>9228</v>
      </c>
      <c r="G1265" s="1" t="s">
        <v>9229</v>
      </c>
      <c r="H1265" s="72" t="s">
        <v>9230</v>
      </c>
      <c r="I1265" s="1" t="s">
        <v>9231</v>
      </c>
      <c r="J1265" s="73">
        <v>0.75</v>
      </c>
      <c r="K1265" s="73">
        <v>0.75</v>
      </c>
      <c r="L1265" s="73">
        <v>0.75</v>
      </c>
      <c r="M1265" s="1">
        <v>1</v>
      </c>
      <c r="N1265" s="1" t="s">
        <v>963</v>
      </c>
      <c r="O1265" s="1" t="s">
        <v>1541</v>
      </c>
      <c r="P1265" s="1">
        <v>10102010</v>
      </c>
      <c r="Q1265" s="73">
        <v>1907683004</v>
      </c>
      <c r="R1265" s="74">
        <v>26.94</v>
      </c>
      <c r="S1265" s="1" t="s">
        <v>1493</v>
      </c>
      <c r="T1265" s="75">
        <v>1.3529500000000001</v>
      </c>
      <c r="U1265" s="76">
        <v>28489401009.5126</v>
      </c>
      <c r="V1265" s="77">
        <v>28489401009.5126</v>
      </c>
      <c r="W1265" s="77">
        <v>37985868012.683403</v>
      </c>
      <c r="X1265" s="76">
        <v>4.98385273167E-2</v>
      </c>
      <c r="Y1265" s="71">
        <v>1</v>
      </c>
      <c r="Z1265" s="71">
        <v>0</v>
      </c>
      <c r="AA1265" s="71">
        <v>0</v>
      </c>
      <c r="AB1265" s="71">
        <v>0</v>
      </c>
      <c r="AC1265" s="73">
        <v>1</v>
      </c>
      <c r="AD1265" s="73">
        <v>0</v>
      </c>
      <c r="AE1265" s="1" t="s">
        <v>1494</v>
      </c>
      <c r="AF1265" s="1" t="s">
        <v>1450</v>
      </c>
      <c r="AG1265" s="1" t="s">
        <v>1451</v>
      </c>
    </row>
    <row r="1266" spans="1:33">
      <c r="A1266" s="70">
        <v>45169</v>
      </c>
      <c r="B1266" s="70">
        <v>45169</v>
      </c>
      <c r="C1266" s="71">
        <v>990100</v>
      </c>
      <c r="D1266" s="1" t="s">
        <v>9236</v>
      </c>
      <c r="E1266" s="71">
        <v>6163801</v>
      </c>
      <c r="G1266" s="1" t="s">
        <v>9237</v>
      </c>
      <c r="H1266" s="72" t="s">
        <v>9238</v>
      </c>
      <c r="I1266" s="1" t="s">
        <v>9239</v>
      </c>
      <c r="J1266" s="73">
        <v>0.5</v>
      </c>
      <c r="K1266" s="73">
        <v>0.5</v>
      </c>
      <c r="L1266" s="73">
        <v>0.5</v>
      </c>
      <c r="M1266" s="1">
        <v>1</v>
      </c>
      <c r="N1266" s="1" t="s">
        <v>1220</v>
      </c>
      <c r="O1266" s="1" t="s">
        <v>1541</v>
      </c>
      <c r="P1266" s="1">
        <v>10102020</v>
      </c>
      <c r="Q1266" s="73">
        <v>632022210</v>
      </c>
      <c r="R1266" s="74">
        <v>288.60000000000002</v>
      </c>
      <c r="S1266" s="1" t="s">
        <v>2554</v>
      </c>
      <c r="T1266" s="75">
        <v>10.63715</v>
      </c>
      <c r="U1266" s="76">
        <v>8573800773.9855099</v>
      </c>
      <c r="V1266" s="77">
        <v>8573800773.9855099</v>
      </c>
      <c r="W1266" s="77">
        <v>17147601547.971001</v>
      </c>
      <c r="X1266" s="76">
        <v>1.4998757044400001E-2</v>
      </c>
      <c r="Y1266" s="71">
        <v>1</v>
      </c>
      <c r="Z1266" s="71">
        <v>0</v>
      </c>
      <c r="AA1266" s="71">
        <v>0</v>
      </c>
      <c r="AB1266" s="71">
        <v>0</v>
      </c>
      <c r="AC1266" s="73">
        <v>1</v>
      </c>
      <c r="AD1266" s="73">
        <v>0</v>
      </c>
      <c r="AE1266" s="1" t="s">
        <v>2555</v>
      </c>
      <c r="AF1266" s="1" t="s">
        <v>1450</v>
      </c>
      <c r="AG1266" s="1" t="s">
        <v>1451</v>
      </c>
    </row>
    <row r="1267" spans="1:33">
      <c r="A1267" s="70">
        <v>45169</v>
      </c>
      <c r="B1267" s="70">
        <v>45169</v>
      </c>
      <c r="C1267" s="71">
        <v>990100</v>
      </c>
      <c r="D1267" s="1" t="s">
        <v>9283</v>
      </c>
      <c r="E1267" s="71">
        <v>6171501</v>
      </c>
      <c r="G1267" s="1" t="s">
        <v>9284</v>
      </c>
      <c r="H1267" s="72" t="s">
        <v>9285</v>
      </c>
      <c r="I1267" s="1" t="s">
        <v>9286</v>
      </c>
      <c r="J1267" s="73">
        <v>0.75</v>
      </c>
      <c r="K1267" s="73">
        <v>0.75</v>
      </c>
      <c r="L1267" s="73">
        <v>0.75</v>
      </c>
      <c r="M1267" s="1">
        <v>1</v>
      </c>
      <c r="N1267" s="1" t="s">
        <v>1115</v>
      </c>
      <c r="O1267" s="1" t="s">
        <v>1499</v>
      </c>
      <c r="P1267" s="1">
        <v>30202030</v>
      </c>
      <c r="Q1267" s="73">
        <v>293459000</v>
      </c>
      <c r="R1267" s="74">
        <v>3652</v>
      </c>
      <c r="S1267" s="1" t="s">
        <v>1479</v>
      </c>
      <c r="T1267" s="75">
        <v>145.58500000000001</v>
      </c>
      <c r="U1267" s="76">
        <v>5521064676.9928198</v>
      </c>
      <c r="V1267" s="77">
        <v>5521064676.9928198</v>
      </c>
      <c r="W1267" s="77">
        <v>7361419569.32376</v>
      </c>
      <c r="X1267" s="76">
        <v>9.6583895404000007E-3</v>
      </c>
      <c r="Y1267" s="71">
        <v>0</v>
      </c>
      <c r="Z1267" s="71">
        <v>1</v>
      </c>
      <c r="AA1267" s="71">
        <v>0</v>
      </c>
      <c r="AB1267" s="71">
        <v>0</v>
      </c>
      <c r="AC1267" s="73">
        <v>1</v>
      </c>
      <c r="AD1267" s="73">
        <v>0</v>
      </c>
      <c r="AE1267" s="1" t="s">
        <v>1480</v>
      </c>
      <c r="AF1267" s="1" t="s">
        <v>1450</v>
      </c>
      <c r="AG1267" s="1" t="s">
        <v>1451</v>
      </c>
    </row>
    <row r="1268" spans="1:33">
      <c r="A1268" s="70">
        <v>45169</v>
      </c>
      <c r="B1268" s="70">
        <v>45169</v>
      </c>
      <c r="C1268" s="71">
        <v>990100</v>
      </c>
      <c r="D1268" s="1" t="s">
        <v>9287</v>
      </c>
      <c r="E1268" s="71">
        <v>6171601</v>
      </c>
      <c r="G1268" s="1" t="s">
        <v>9288</v>
      </c>
      <c r="H1268" s="72" t="s">
        <v>9289</v>
      </c>
      <c r="I1268" s="1" t="s">
        <v>9290</v>
      </c>
      <c r="J1268" s="73">
        <v>0.35</v>
      </c>
      <c r="K1268" s="73">
        <v>0.35</v>
      </c>
      <c r="L1268" s="73">
        <v>0.35</v>
      </c>
      <c r="M1268" s="1">
        <v>1</v>
      </c>
      <c r="N1268" s="1" t="s">
        <v>1115</v>
      </c>
      <c r="O1268" s="1" t="s">
        <v>1692</v>
      </c>
      <c r="P1268" s="1">
        <v>50202020</v>
      </c>
      <c r="Q1268" s="73">
        <v>336097288</v>
      </c>
      <c r="R1268" s="74">
        <v>2262.5</v>
      </c>
      <c r="S1268" s="1" t="s">
        <v>1479</v>
      </c>
      <c r="T1268" s="75">
        <v>145.58500000000001</v>
      </c>
      <c r="U1268" s="76">
        <v>1828121303.2592599</v>
      </c>
      <c r="V1268" s="77">
        <v>1828121303.2592599</v>
      </c>
      <c r="W1268" s="77">
        <v>5223203723.5979004</v>
      </c>
      <c r="X1268" s="76">
        <v>3.1980620962E-3</v>
      </c>
      <c r="Y1268" s="71">
        <v>0</v>
      </c>
      <c r="Z1268" s="71">
        <v>1</v>
      </c>
      <c r="AA1268" s="71">
        <v>0</v>
      </c>
      <c r="AB1268" s="71">
        <v>0</v>
      </c>
      <c r="AC1268" s="73">
        <v>0</v>
      </c>
      <c r="AD1268" s="73">
        <v>1</v>
      </c>
      <c r="AE1268" s="1" t="s">
        <v>1480</v>
      </c>
      <c r="AF1268" s="1" t="s">
        <v>1450</v>
      </c>
      <c r="AG1268" s="1" t="s">
        <v>1451</v>
      </c>
    </row>
    <row r="1269" spans="1:33">
      <c r="A1269" s="70">
        <v>45169</v>
      </c>
      <c r="B1269" s="70">
        <v>45169</v>
      </c>
      <c r="C1269" s="71">
        <v>990100</v>
      </c>
      <c r="D1269" s="1" t="s">
        <v>9415</v>
      </c>
      <c r="E1269" s="71">
        <v>6200901</v>
      </c>
      <c r="F1269" s="1" t="s">
        <v>9416</v>
      </c>
      <c r="G1269" s="1" t="s">
        <v>9417</v>
      </c>
      <c r="H1269" s="72" t="s">
        <v>9418</v>
      </c>
      <c r="I1269" s="1" t="s">
        <v>9419</v>
      </c>
      <c r="J1269" s="73">
        <v>1</v>
      </c>
      <c r="K1269" s="73">
        <v>1</v>
      </c>
      <c r="L1269" s="73">
        <v>1</v>
      </c>
      <c r="M1269" s="1">
        <v>1</v>
      </c>
      <c r="N1269" s="1" t="s">
        <v>1375</v>
      </c>
      <c r="O1269" s="1" t="s">
        <v>1474</v>
      </c>
      <c r="P1269" s="1">
        <v>45301020</v>
      </c>
      <c r="Q1269" s="73">
        <v>416923664</v>
      </c>
      <c r="R1269" s="74">
        <v>922.89</v>
      </c>
      <c r="S1269" s="1" t="s">
        <v>1448</v>
      </c>
      <c r="T1269" s="75">
        <v>1</v>
      </c>
      <c r="U1269" s="76">
        <v>384774680268.96002</v>
      </c>
      <c r="V1269" s="77">
        <v>384774680268.96002</v>
      </c>
      <c r="W1269" s="77">
        <v>384774680268.96002</v>
      </c>
      <c r="X1269" s="76">
        <v>0.67311360484380001</v>
      </c>
      <c r="Y1269" s="71">
        <v>1</v>
      </c>
      <c r="Z1269" s="71">
        <v>0</v>
      </c>
      <c r="AA1269" s="71">
        <v>0</v>
      </c>
      <c r="AB1269" s="71">
        <v>0</v>
      </c>
      <c r="AC1269" s="73">
        <v>1</v>
      </c>
      <c r="AD1269" s="73">
        <v>0</v>
      </c>
      <c r="AE1269" s="1" t="s">
        <v>1475</v>
      </c>
      <c r="AF1269" s="1" t="s">
        <v>1450</v>
      </c>
      <c r="AG1269" s="1" t="s">
        <v>1451</v>
      </c>
    </row>
    <row r="1270" spans="1:33">
      <c r="A1270" s="70">
        <v>45169</v>
      </c>
      <c r="B1270" s="70">
        <v>45169</v>
      </c>
      <c r="C1270" s="71">
        <v>990100</v>
      </c>
      <c r="D1270" s="1" t="s">
        <v>9671</v>
      </c>
      <c r="E1270" s="71">
        <v>6294701</v>
      </c>
      <c r="G1270" s="1" t="s">
        <v>9672</v>
      </c>
      <c r="H1270" s="72" t="s">
        <v>9673</v>
      </c>
      <c r="I1270" s="1" t="s">
        <v>9674</v>
      </c>
      <c r="J1270" s="73">
        <v>0.3</v>
      </c>
      <c r="K1270" s="73">
        <v>0.3</v>
      </c>
      <c r="L1270" s="73">
        <v>0.3</v>
      </c>
      <c r="M1270" s="1">
        <v>1</v>
      </c>
      <c r="N1270" s="1" t="s">
        <v>1042</v>
      </c>
      <c r="O1270" s="1" t="s">
        <v>1467</v>
      </c>
      <c r="P1270" s="1">
        <v>20101010</v>
      </c>
      <c r="Q1270" s="73">
        <v>83077958</v>
      </c>
      <c r="R1270" s="74">
        <v>181.6</v>
      </c>
      <c r="S1270" s="1" t="s">
        <v>1456</v>
      </c>
      <c r="T1270" s="75">
        <v>0.92136177270005104</v>
      </c>
      <c r="U1270" s="76">
        <v>4912388690.2495403</v>
      </c>
      <c r="V1270" s="77">
        <v>4912388690.2495403</v>
      </c>
      <c r="W1270" s="77">
        <v>16374628967.498501</v>
      </c>
      <c r="X1270" s="76">
        <v>8.5935895193999991E-3</v>
      </c>
      <c r="Y1270" s="71">
        <v>0</v>
      </c>
      <c r="Z1270" s="71">
        <v>1</v>
      </c>
      <c r="AA1270" s="71">
        <v>0</v>
      </c>
      <c r="AB1270" s="71">
        <v>0</v>
      </c>
      <c r="AC1270" s="73">
        <v>0</v>
      </c>
      <c r="AD1270" s="73">
        <v>1</v>
      </c>
      <c r="AE1270" s="1" t="s">
        <v>1457</v>
      </c>
      <c r="AF1270" s="1" t="s">
        <v>1450</v>
      </c>
      <c r="AG1270" s="1" t="s">
        <v>1451</v>
      </c>
    </row>
    <row r="1271" spans="1:33">
      <c r="A1271" s="70">
        <v>45169</v>
      </c>
      <c r="B1271" s="70">
        <v>45169</v>
      </c>
      <c r="C1271" s="71">
        <v>990100</v>
      </c>
      <c r="D1271" s="1" t="s">
        <v>9714</v>
      </c>
      <c r="E1271" s="71">
        <v>6324701</v>
      </c>
      <c r="F1271" s="1" t="s">
        <v>9715</v>
      </c>
      <c r="G1271" s="1" t="s">
        <v>9716</v>
      </c>
      <c r="H1271" s="72" t="s">
        <v>9717</v>
      </c>
      <c r="I1271" s="1" t="s">
        <v>9718</v>
      </c>
      <c r="J1271" s="73">
        <v>0.95</v>
      </c>
      <c r="K1271" s="73">
        <v>0.95</v>
      </c>
      <c r="L1271" s="73">
        <v>0.95</v>
      </c>
      <c r="M1271" s="1">
        <v>1</v>
      </c>
      <c r="N1271" s="1" t="s">
        <v>963</v>
      </c>
      <c r="O1271" s="1" t="s">
        <v>1455</v>
      </c>
      <c r="P1271" s="1">
        <v>25301040</v>
      </c>
      <c r="Q1271" s="73">
        <v>311144770</v>
      </c>
      <c r="R1271" s="74">
        <v>93.85</v>
      </c>
      <c r="S1271" s="1" t="s">
        <v>1493</v>
      </c>
      <c r="T1271" s="75">
        <v>1.3529500000000001</v>
      </c>
      <c r="U1271" s="76">
        <v>20504002240.493</v>
      </c>
      <c r="V1271" s="77">
        <v>20504002240.493</v>
      </c>
      <c r="W1271" s="77">
        <v>21583160253.150501</v>
      </c>
      <c r="X1271" s="76">
        <v>3.5869103580799998E-2</v>
      </c>
      <c r="Y1271" s="71">
        <v>1</v>
      </c>
      <c r="Z1271" s="71">
        <v>0</v>
      </c>
      <c r="AA1271" s="71">
        <v>0</v>
      </c>
      <c r="AB1271" s="71">
        <v>0</v>
      </c>
      <c r="AC1271" s="73">
        <v>0</v>
      </c>
      <c r="AD1271" s="73">
        <v>1</v>
      </c>
      <c r="AE1271" s="1" t="s">
        <v>1494</v>
      </c>
      <c r="AF1271" s="1" t="s">
        <v>1450</v>
      </c>
      <c r="AG1271" s="1" t="s">
        <v>1451</v>
      </c>
    </row>
    <row r="1272" spans="1:33">
      <c r="A1272" s="70">
        <v>45169</v>
      </c>
      <c r="B1272" s="70">
        <v>45169</v>
      </c>
      <c r="C1272" s="71">
        <v>990100</v>
      </c>
      <c r="D1272" s="1" t="s">
        <v>9719</v>
      </c>
      <c r="E1272" s="71">
        <v>6329601</v>
      </c>
      <c r="F1272" s="1" t="s">
        <v>9720</v>
      </c>
      <c r="G1272" s="1" t="s">
        <v>9721</v>
      </c>
      <c r="H1272" s="72" t="s">
        <v>9722</v>
      </c>
      <c r="I1272" s="1" t="s">
        <v>9723</v>
      </c>
      <c r="J1272" s="73">
        <v>1</v>
      </c>
      <c r="K1272" s="73">
        <v>1</v>
      </c>
      <c r="L1272" s="73">
        <v>1</v>
      </c>
      <c r="M1272" s="1">
        <v>1</v>
      </c>
      <c r="N1272" s="1" t="s">
        <v>1375</v>
      </c>
      <c r="O1272" s="1" t="s">
        <v>1467</v>
      </c>
      <c r="P1272" s="1">
        <v>20202020</v>
      </c>
      <c r="Q1272" s="73">
        <v>144456627</v>
      </c>
      <c r="R1272" s="74">
        <v>242.22</v>
      </c>
      <c r="S1272" s="1" t="s">
        <v>1448</v>
      </c>
      <c r="T1272" s="75">
        <v>1</v>
      </c>
      <c r="U1272" s="76">
        <v>34990284191.940002</v>
      </c>
      <c r="V1272" s="77">
        <v>34990284191.940002</v>
      </c>
      <c r="W1272" s="77">
        <v>34990284191.940002</v>
      </c>
      <c r="X1272" s="76">
        <v>6.12109827769E-2</v>
      </c>
      <c r="Y1272" s="71">
        <v>1</v>
      </c>
      <c r="Z1272" s="71">
        <v>0</v>
      </c>
      <c r="AA1272" s="71">
        <v>0</v>
      </c>
      <c r="AB1272" s="71">
        <v>0</v>
      </c>
      <c r="AC1272" s="73">
        <v>0</v>
      </c>
      <c r="AD1272" s="73">
        <v>1</v>
      </c>
      <c r="AE1272" s="1" t="s">
        <v>1475</v>
      </c>
      <c r="AF1272" s="1" t="s">
        <v>1450</v>
      </c>
      <c r="AG1272" s="1" t="s">
        <v>1451</v>
      </c>
    </row>
    <row r="1273" spans="1:33">
      <c r="A1273" s="70">
        <v>45169</v>
      </c>
      <c r="B1273" s="70">
        <v>45169</v>
      </c>
      <c r="C1273" s="71">
        <v>990100</v>
      </c>
      <c r="D1273" s="1" t="s">
        <v>9724</v>
      </c>
      <c r="E1273" s="71">
        <v>6334401</v>
      </c>
      <c r="G1273" s="1" t="s">
        <v>9725</v>
      </c>
      <c r="H1273" s="72" t="s">
        <v>9726</v>
      </c>
      <c r="I1273" s="1" t="s">
        <v>9727</v>
      </c>
      <c r="J1273" s="73">
        <v>1</v>
      </c>
      <c r="K1273" s="73">
        <v>1</v>
      </c>
      <c r="L1273" s="73">
        <v>1</v>
      </c>
      <c r="M1273" s="1">
        <v>1</v>
      </c>
      <c r="N1273" s="1" t="s">
        <v>1369</v>
      </c>
      <c r="O1273" s="1" t="s">
        <v>1455</v>
      </c>
      <c r="P1273" s="1">
        <v>25301010</v>
      </c>
      <c r="Q1273" s="73">
        <v>637630915</v>
      </c>
      <c r="R1273" s="74">
        <v>11.574999999999999</v>
      </c>
      <c r="S1273" s="1" t="s">
        <v>1669</v>
      </c>
      <c r="T1273" s="75">
        <v>0.78917255257862096</v>
      </c>
      <c r="U1273" s="76">
        <v>9352299211.3815403</v>
      </c>
      <c r="V1273" s="77">
        <v>9352299211.3815403</v>
      </c>
      <c r="W1273" s="77">
        <v>9352299211.3815403</v>
      </c>
      <c r="X1273" s="76">
        <v>1.6360639508199999E-2</v>
      </c>
      <c r="Y1273" s="71">
        <v>0</v>
      </c>
      <c r="Z1273" s="71">
        <v>1</v>
      </c>
      <c r="AA1273" s="71">
        <v>0</v>
      </c>
      <c r="AB1273" s="71">
        <v>0</v>
      </c>
      <c r="AC1273" s="73">
        <v>0</v>
      </c>
      <c r="AD1273" s="73">
        <v>1</v>
      </c>
      <c r="AE1273" s="1" t="s">
        <v>1670</v>
      </c>
      <c r="AF1273" s="1" t="s">
        <v>1450</v>
      </c>
      <c r="AG1273" s="1" t="s">
        <v>1451</v>
      </c>
    </row>
    <row r="1274" spans="1:33">
      <c r="A1274" s="70">
        <v>45169</v>
      </c>
      <c r="B1274" s="70">
        <v>45169</v>
      </c>
      <c r="C1274" s="71">
        <v>990100</v>
      </c>
      <c r="D1274" s="1" t="s">
        <v>9732</v>
      </c>
      <c r="E1274" s="71">
        <v>6348901</v>
      </c>
      <c r="G1274" s="1" t="s">
        <v>9733</v>
      </c>
      <c r="H1274" s="72">
        <v>6728801</v>
      </c>
      <c r="I1274" s="1" t="s">
        <v>9734</v>
      </c>
      <c r="J1274" s="73">
        <v>0.35</v>
      </c>
      <c r="K1274" s="73">
        <v>0.35</v>
      </c>
      <c r="L1274" s="73">
        <v>0.35</v>
      </c>
      <c r="M1274" s="1">
        <v>1</v>
      </c>
      <c r="N1274" s="1" t="s">
        <v>908</v>
      </c>
      <c r="O1274" s="1" t="s">
        <v>1467</v>
      </c>
      <c r="P1274" s="1">
        <v>20107010</v>
      </c>
      <c r="Q1274" s="73">
        <v>645984181</v>
      </c>
      <c r="R1274" s="74">
        <v>20.399999999999999</v>
      </c>
      <c r="S1274" s="1" t="s">
        <v>1578</v>
      </c>
      <c r="T1274" s="75">
        <v>1.54404385084536</v>
      </c>
      <c r="U1274" s="76">
        <v>2987173615.448</v>
      </c>
      <c r="V1274" s="77">
        <v>2987173615.448</v>
      </c>
      <c r="W1274" s="77">
        <v>8534781758.4228601</v>
      </c>
      <c r="X1274" s="76">
        <v>5.2256744108000004E-3</v>
      </c>
      <c r="Y1274" s="71">
        <v>0</v>
      </c>
      <c r="Z1274" s="71">
        <v>1</v>
      </c>
      <c r="AA1274" s="71">
        <v>0</v>
      </c>
      <c r="AB1274" s="71">
        <v>0</v>
      </c>
      <c r="AC1274" s="73">
        <v>0</v>
      </c>
      <c r="AD1274" s="73">
        <v>1</v>
      </c>
      <c r="AE1274" s="1" t="s">
        <v>1579</v>
      </c>
      <c r="AF1274" s="1" t="s">
        <v>1450</v>
      </c>
      <c r="AG1274" s="1" t="s">
        <v>1451</v>
      </c>
    </row>
    <row r="1275" spans="1:33">
      <c r="A1275" s="70">
        <v>45169</v>
      </c>
      <c r="B1275" s="70">
        <v>45169</v>
      </c>
      <c r="C1275" s="71">
        <v>990100</v>
      </c>
      <c r="D1275" s="1" t="s">
        <v>9739</v>
      </c>
      <c r="E1275" s="71">
        <v>6354901</v>
      </c>
      <c r="F1275" s="1">
        <v>448579102</v>
      </c>
      <c r="G1275" s="1" t="s">
        <v>9740</v>
      </c>
      <c r="H1275" s="72" t="s">
        <v>9741</v>
      </c>
      <c r="I1275" s="1" t="s">
        <v>9742</v>
      </c>
      <c r="J1275" s="73">
        <v>1</v>
      </c>
      <c r="K1275" s="73">
        <v>1</v>
      </c>
      <c r="L1275" s="73">
        <v>1</v>
      </c>
      <c r="M1275" s="1">
        <v>1</v>
      </c>
      <c r="N1275" s="1" t="s">
        <v>1375</v>
      </c>
      <c r="O1275" s="1" t="s">
        <v>1455</v>
      </c>
      <c r="P1275" s="1">
        <v>25301020</v>
      </c>
      <c r="Q1275" s="73">
        <v>47471152</v>
      </c>
      <c r="R1275" s="74">
        <v>112.41</v>
      </c>
      <c r="S1275" s="1" t="s">
        <v>1448</v>
      </c>
      <c r="T1275" s="75">
        <v>1</v>
      </c>
      <c r="U1275" s="76">
        <v>5336232196.3199997</v>
      </c>
      <c r="V1275" s="77">
        <v>5336232196.3199997</v>
      </c>
      <c r="W1275" s="77">
        <v>11970417361.41</v>
      </c>
      <c r="X1275" s="76">
        <v>9.3350489888000005E-3</v>
      </c>
      <c r="Y1275" s="71">
        <v>0</v>
      </c>
      <c r="Z1275" s="71">
        <v>1</v>
      </c>
      <c r="AA1275" s="71">
        <v>0</v>
      </c>
      <c r="AB1275" s="71">
        <v>0</v>
      </c>
      <c r="AC1275" s="73">
        <v>0.35</v>
      </c>
      <c r="AD1275" s="73">
        <v>0.65</v>
      </c>
      <c r="AE1275" s="1" t="s">
        <v>1449</v>
      </c>
      <c r="AF1275" s="1" t="s">
        <v>1450</v>
      </c>
      <c r="AG1275" s="1" t="s">
        <v>1585</v>
      </c>
    </row>
    <row r="1276" spans="1:33">
      <c r="A1276" s="70">
        <v>45169</v>
      </c>
      <c r="B1276" s="70">
        <v>45169</v>
      </c>
      <c r="C1276" s="71">
        <v>990100</v>
      </c>
      <c r="D1276" s="1" t="s">
        <v>9755</v>
      </c>
      <c r="E1276" s="71">
        <v>6355801</v>
      </c>
      <c r="G1276" s="1" t="s">
        <v>9756</v>
      </c>
      <c r="H1276" s="72" t="s">
        <v>9757</v>
      </c>
      <c r="I1276" s="1" t="s">
        <v>9758</v>
      </c>
      <c r="J1276" s="73">
        <v>0.3</v>
      </c>
      <c r="K1276" s="73">
        <v>0.3</v>
      </c>
      <c r="L1276" s="73">
        <v>0.3</v>
      </c>
      <c r="M1276" s="1">
        <v>1</v>
      </c>
      <c r="N1276" s="1" t="s">
        <v>1091</v>
      </c>
      <c r="O1276" s="1" t="s">
        <v>1455</v>
      </c>
      <c r="P1276" s="1">
        <v>25301010</v>
      </c>
      <c r="Q1276" s="73">
        <v>8093296966</v>
      </c>
      <c r="R1276" s="74">
        <v>26.55</v>
      </c>
      <c r="S1276" s="1" t="s">
        <v>1565</v>
      </c>
      <c r="T1276" s="75">
        <v>7.8417500000000002</v>
      </c>
      <c r="U1276" s="76">
        <v>8220500568.6472998</v>
      </c>
      <c r="V1276" s="77">
        <v>8220500568.6472998</v>
      </c>
      <c r="W1276" s="77">
        <v>27401668562.1577</v>
      </c>
      <c r="X1276" s="76">
        <v>1.4380703968099999E-2</v>
      </c>
      <c r="Y1276" s="71">
        <v>1</v>
      </c>
      <c r="Z1276" s="71">
        <v>0</v>
      </c>
      <c r="AA1276" s="71">
        <v>0</v>
      </c>
      <c r="AB1276" s="71">
        <v>0</v>
      </c>
      <c r="AC1276" s="73">
        <v>0.35</v>
      </c>
      <c r="AD1276" s="73">
        <v>0.65</v>
      </c>
      <c r="AE1276" s="1" t="s">
        <v>1566</v>
      </c>
      <c r="AF1276" s="1" t="s">
        <v>1450</v>
      </c>
      <c r="AG1276" s="1" t="s">
        <v>1451</v>
      </c>
    </row>
    <row r="1277" spans="1:33">
      <c r="A1277" s="70">
        <v>45169</v>
      </c>
      <c r="B1277" s="70">
        <v>45169</v>
      </c>
      <c r="C1277" s="71">
        <v>990100</v>
      </c>
      <c r="D1277" s="1" t="s">
        <v>9763</v>
      </c>
      <c r="E1277" s="71">
        <v>6356601</v>
      </c>
      <c r="G1277" s="1" t="s">
        <v>9764</v>
      </c>
      <c r="H1277" s="72">
        <v>5271782</v>
      </c>
      <c r="I1277" s="1" t="s">
        <v>9765</v>
      </c>
      <c r="J1277" s="73">
        <v>0.3</v>
      </c>
      <c r="K1277" s="73">
        <v>0.3</v>
      </c>
      <c r="L1277" s="73">
        <v>0.3</v>
      </c>
      <c r="M1277" s="1">
        <v>1</v>
      </c>
      <c r="N1277" s="1" t="s">
        <v>1311</v>
      </c>
      <c r="O1277" s="1" t="s">
        <v>1548</v>
      </c>
      <c r="P1277" s="1">
        <v>55101010</v>
      </c>
      <c r="Q1277" s="73">
        <v>1058752117</v>
      </c>
      <c r="R1277" s="74">
        <v>19.18</v>
      </c>
      <c r="S1277" s="1" t="s">
        <v>1456</v>
      </c>
      <c r="T1277" s="75">
        <v>0.92136177270005104</v>
      </c>
      <c r="U1277" s="76">
        <v>6612016975.0099602</v>
      </c>
      <c r="V1277" s="77">
        <v>6612016975.0099602</v>
      </c>
      <c r="W1277" s="77">
        <v>22040056583.366501</v>
      </c>
      <c r="X1277" s="76">
        <v>1.1566869676099999E-2</v>
      </c>
      <c r="Y1277" s="71">
        <v>1</v>
      </c>
      <c r="Z1277" s="71">
        <v>0</v>
      </c>
      <c r="AA1277" s="71">
        <v>0</v>
      </c>
      <c r="AB1277" s="71">
        <v>0</v>
      </c>
      <c r="AC1277" s="73">
        <v>1</v>
      </c>
      <c r="AD1277" s="73">
        <v>0</v>
      </c>
      <c r="AE1277" s="1" t="s">
        <v>1647</v>
      </c>
      <c r="AF1277" s="1" t="s">
        <v>1450</v>
      </c>
      <c r="AG1277" s="1" t="s">
        <v>1451</v>
      </c>
    </row>
    <row r="1278" spans="1:33">
      <c r="A1278" s="70">
        <v>45169</v>
      </c>
      <c r="B1278" s="70">
        <v>45169</v>
      </c>
      <c r="C1278" s="71">
        <v>990100</v>
      </c>
      <c r="D1278" s="1" t="s">
        <v>9766</v>
      </c>
      <c r="E1278" s="71">
        <v>6356701</v>
      </c>
      <c r="F1278" s="1">
        <v>521865204</v>
      </c>
      <c r="G1278" s="1" t="s">
        <v>9767</v>
      </c>
      <c r="H1278" s="72" t="s">
        <v>9768</v>
      </c>
      <c r="I1278" s="1" t="s">
        <v>9769</v>
      </c>
      <c r="J1278" s="73">
        <v>1</v>
      </c>
      <c r="K1278" s="73">
        <v>1</v>
      </c>
      <c r="L1278" s="73">
        <v>1</v>
      </c>
      <c r="M1278" s="1">
        <v>1</v>
      </c>
      <c r="N1278" s="1" t="s">
        <v>1375</v>
      </c>
      <c r="O1278" s="1" t="s">
        <v>1455</v>
      </c>
      <c r="P1278" s="1">
        <v>25101010</v>
      </c>
      <c r="Q1278" s="73">
        <v>59060758</v>
      </c>
      <c r="R1278" s="74">
        <v>144.09</v>
      </c>
      <c r="S1278" s="1" t="s">
        <v>1448</v>
      </c>
      <c r="T1278" s="75">
        <v>1</v>
      </c>
      <c r="U1278" s="76">
        <v>8510064620.2200003</v>
      </c>
      <c r="V1278" s="77">
        <v>8510064620.2200003</v>
      </c>
      <c r="W1278" s="77">
        <v>8510064620.2200003</v>
      </c>
      <c r="X1278" s="76">
        <v>1.4887258875700001E-2</v>
      </c>
      <c r="Y1278" s="71">
        <v>0</v>
      </c>
      <c r="Z1278" s="71">
        <v>1</v>
      </c>
      <c r="AA1278" s="71">
        <v>0</v>
      </c>
      <c r="AB1278" s="71">
        <v>0</v>
      </c>
      <c r="AC1278" s="73">
        <v>1</v>
      </c>
      <c r="AD1278" s="73">
        <v>0</v>
      </c>
      <c r="AE1278" s="1" t="s">
        <v>1449</v>
      </c>
      <c r="AF1278" s="1" t="s">
        <v>1450</v>
      </c>
      <c r="AG1278" s="1" t="s">
        <v>1451</v>
      </c>
    </row>
    <row r="1279" spans="1:33">
      <c r="A1279" s="70">
        <v>45169</v>
      </c>
      <c r="B1279" s="70">
        <v>45169</v>
      </c>
      <c r="C1279" s="71">
        <v>990100</v>
      </c>
      <c r="D1279" s="1" t="s">
        <v>9770</v>
      </c>
      <c r="E1279" s="71">
        <v>6356801</v>
      </c>
      <c r="F1279" s="1">
        <v>256677105</v>
      </c>
      <c r="G1279" s="1" t="s">
        <v>9771</v>
      </c>
      <c r="H1279" s="72" t="s">
        <v>9772</v>
      </c>
      <c r="I1279" s="1" t="s">
        <v>9773</v>
      </c>
      <c r="J1279" s="73">
        <v>1</v>
      </c>
      <c r="K1279" s="73">
        <v>1</v>
      </c>
      <c r="L1279" s="73">
        <v>1</v>
      </c>
      <c r="M1279" s="1">
        <v>1</v>
      </c>
      <c r="N1279" s="1" t="s">
        <v>1375</v>
      </c>
      <c r="O1279" s="1" t="s">
        <v>1499</v>
      </c>
      <c r="P1279" s="1">
        <v>30101040</v>
      </c>
      <c r="Q1279" s="73">
        <v>219108477</v>
      </c>
      <c r="R1279" s="74">
        <v>138.5</v>
      </c>
      <c r="S1279" s="1" t="s">
        <v>1448</v>
      </c>
      <c r="T1279" s="75">
        <v>1</v>
      </c>
      <c r="U1279" s="76">
        <v>30346524064.5</v>
      </c>
      <c r="V1279" s="77">
        <v>30346524064.5</v>
      </c>
      <c r="W1279" s="77">
        <v>30346524064.5</v>
      </c>
      <c r="X1279" s="76">
        <v>5.3087324231600001E-2</v>
      </c>
      <c r="Y1279" s="71">
        <v>1</v>
      </c>
      <c r="Z1279" s="71">
        <v>0</v>
      </c>
      <c r="AA1279" s="71">
        <v>0</v>
      </c>
      <c r="AB1279" s="71">
        <v>0</v>
      </c>
      <c r="AC1279" s="73">
        <v>0</v>
      </c>
      <c r="AD1279" s="73">
        <v>1</v>
      </c>
      <c r="AE1279" s="1" t="s">
        <v>1449</v>
      </c>
      <c r="AF1279" s="1" t="s">
        <v>1450</v>
      </c>
      <c r="AG1279" s="1" t="s">
        <v>1451</v>
      </c>
    </row>
    <row r="1280" spans="1:33">
      <c r="A1280" s="70">
        <v>45169</v>
      </c>
      <c r="B1280" s="70">
        <v>45169</v>
      </c>
      <c r="C1280" s="71">
        <v>990100</v>
      </c>
      <c r="D1280" s="1" t="s">
        <v>9858</v>
      </c>
      <c r="E1280" s="71">
        <v>6391501</v>
      </c>
      <c r="F1280" s="1" t="s">
        <v>9859</v>
      </c>
      <c r="G1280" s="1" t="s">
        <v>9860</v>
      </c>
      <c r="H1280" s="72" t="s">
        <v>9861</v>
      </c>
      <c r="I1280" s="1" t="s">
        <v>9862</v>
      </c>
      <c r="J1280" s="73">
        <v>1</v>
      </c>
      <c r="K1280" s="73">
        <v>1</v>
      </c>
      <c r="L1280" s="73">
        <v>1</v>
      </c>
      <c r="M1280" s="1">
        <v>1</v>
      </c>
      <c r="N1280" s="1" t="s">
        <v>963</v>
      </c>
      <c r="O1280" s="1" t="s">
        <v>1455</v>
      </c>
      <c r="P1280" s="1">
        <v>25503030</v>
      </c>
      <c r="Q1280" s="73">
        <v>285378218</v>
      </c>
      <c r="R1280" s="74">
        <v>87.61</v>
      </c>
      <c r="S1280" s="1" t="s">
        <v>1493</v>
      </c>
      <c r="T1280" s="75">
        <v>1.3529500000000001</v>
      </c>
      <c r="U1280" s="76">
        <v>18479608026.150299</v>
      </c>
      <c r="V1280" s="77">
        <v>18479608026.150299</v>
      </c>
      <c r="W1280" s="77">
        <v>18479608026.150299</v>
      </c>
      <c r="X1280" s="76">
        <v>3.2327687377699997E-2</v>
      </c>
      <c r="Y1280" s="71">
        <v>0</v>
      </c>
      <c r="Z1280" s="71">
        <v>1</v>
      </c>
      <c r="AA1280" s="71">
        <v>0</v>
      </c>
      <c r="AB1280" s="71">
        <v>0</v>
      </c>
      <c r="AC1280" s="73">
        <v>0</v>
      </c>
      <c r="AD1280" s="73">
        <v>1</v>
      </c>
      <c r="AE1280" s="1" t="s">
        <v>1494</v>
      </c>
      <c r="AF1280" s="1" t="s">
        <v>1450</v>
      </c>
      <c r="AG1280" s="1" t="s">
        <v>1451</v>
      </c>
    </row>
    <row r="1281" spans="1:33">
      <c r="A1281" s="70">
        <v>45169</v>
      </c>
      <c r="B1281" s="70">
        <v>45169</v>
      </c>
      <c r="C1281" s="71">
        <v>990100</v>
      </c>
      <c r="D1281" s="1" t="s">
        <v>9863</v>
      </c>
      <c r="E1281" s="71">
        <v>6396101</v>
      </c>
      <c r="F1281" s="1">
        <v>3.4959000000000003E+113</v>
      </c>
      <c r="G1281" s="1" t="s">
        <v>9864</v>
      </c>
      <c r="H1281" s="72" t="s">
        <v>9865</v>
      </c>
      <c r="I1281" s="1" t="s">
        <v>9866</v>
      </c>
      <c r="J1281" s="73">
        <v>0.85</v>
      </c>
      <c r="K1281" s="73">
        <v>0.85</v>
      </c>
      <c r="L1281" s="73">
        <v>0.85</v>
      </c>
      <c r="M1281" s="1">
        <v>1</v>
      </c>
      <c r="N1281" s="1" t="s">
        <v>1375</v>
      </c>
      <c r="O1281" s="1" t="s">
        <v>1474</v>
      </c>
      <c r="P1281" s="1">
        <v>45103020</v>
      </c>
      <c r="Q1281" s="73">
        <v>784066289</v>
      </c>
      <c r="R1281" s="74">
        <v>60.21</v>
      </c>
      <c r="S1281" s="1" t="s">
        <v>1448</v>
      </c>
      <c r="T1281" s="75">
        <v>1</v>
      </c>
      <c r="U1281" s="76">
        <v>40127336571.586502</v>
      </c>
      <c r="V1281" s="77">
        <v>40127336571.586502</v>
      </c>
      <c r="W1281" s="77">
        <v>47208631260.690002</v>
      </c>
      <c r="X1281" s="76">
        <v>7.0197592402899994E-2</v>
      </c>
      <c r="Y1281" s="71">
        <v>1</v>
      </c>
      <c r="Z1281" s="71">
        <v>0</v>
      </c>
      <c r="AA1281" s="71">
        <v>0</v>
      </c>
      <c r="AB1281" s="71">
        <v>0</v>
      </c>
      <c r="AC1281" s="73">
        <v>0</v>
      </c>
      <c r="AD1281" s="73">
        <v>1</v>
      </c>
      <c r="AE1281" s="1" t="s">
        <v>1475</v>
      </c>
      <c r="AF1281" s="1" t="s">
        <v>1450</v>
      </c>
      <c r="AG1281" s="1" t="s">
        <v>1451</v>
      </c>
    </row>
    <row r="1282" spans="1:33">
      <c r="A1282" s="70">
        <v>45169</v>
      </c>
      <c r="B1282" s="70">
        <v>45169</v>
      </c>
      <c r="C1282" s="71">
        <v>990100</v>
      </c>
      <c r="D1282" s="1" t="s">
        <v>9867</v>
      </c>
      <c r="E1282" s="71">
        <v>6396201</v>
      </c>
      <c r="F1282" s="1">
        <v>368736104</v>
      </c>
      <c r="G1282" s="1" t="s">
        <v>9868</v>
      </c>
      <c r="H1282" s="72" t="s">
        <v>9869</v>
      </c>
      <c r="I1282" s="1" t="s">
        <v>9870</v>
      </c>
      <c r="J1282" s="73">
        <v>1</v>
      </c>
      <c r="K1282" s="73">
        <v>1</v>
      </c>
      <c r="L1282" s="73">
        <v>1</v>
      </c>
      <c r="M1282" s="1">
        <v>1</v>
      </c>
      <c r="N1282" s="1" t="s">
        <v>1375</v>
      </c>
      <c r="O1282" s="1" t="s">
        <v>1467</v>
      </c>
      <c r="P1282" s="1">
        <v>20104010</v>
      </c>
      <c r="Q1282" s="73">
        <v>61887460</v>
      </c>
      <c r="R1282" s="74">
        <v>118.81</v>
      </c>
      <c r="S1282" s="1" t="s">
        <v>1448</v>
      </c>
      <c r="T1282" s="75">
        <v>1</v>
      </c>
      <c r="U1282" s="76">
        <v>7352849122.6000004</v>
      </c>
      <c r="V1282" s="77">
        <v>7352849122.6000004</v>
      </c>
      <c r="W1282" s="77">
        <v>7352849122.6000004</v>
      </c>
      <c r="X1282" s="76">
        <v>1.2862859830900001E-2</v>
      </c>
      <c r="Y1282" s="71">
        <v>0</v>
      </c>
      <c r="Z1282" s="71">
        <v>1</v>
      </c>
      <c r="AA1282" s="71">
        <v>0</v>
      </c>
      <c r="AB1282" s="71">
        <v>0</v>
      </c>
      <c r="AC1282" s="73">
        <v>1</v>
      </c>
      <c r="AD1282" s="73">
        <v>0</v>
      </c>
      <c r="AE1282" s="1" t="s">
        <v>1449</v>
      </c>
      <c r="AF1282" s="1" t="s">
        <v>1450</v>
      </c>
      <c r="AG1282" s="1" t="s">
        <v>1451</v>
      </c>
    </row>
    <row r="1283" spans="1:33">
      <c r="A1283" s="70">
        <v>45169</v>
      </c>
      <c r="B1283" s="70">
        <v>45169</v>
      </c>
      <c r="C1283" s="71">
        <v>990100</v>
      </c>
      <c r="D1283" s="1" t="s">
        <v>9871</v>
      </c>
      <c r="E1283" s="71">
        <v>6399601</v>
      </c>
      <c r="G1283" s="1" t="s">
        <v>9872</v>
      </c>
      <c r="H1283" s="72" t="s">
        <v>9873</v>
      </c>
      <c r="I1283" s="1" t="s">
        <v>9874</v>
      </c>
      <c r="J1283" s="73">
        <v>0.9</v>
      </c>
      <c r="K1283" s="73">
        <v>0.9</v>
      </c>
      <c r="L1283" s="73">
        <v>0.9</v>
      </c>
      <c r="M1283" s="1">
        <v>1</v>
      </c>
      <c r="N1283" s="1" t="s">
        <v>1115</v>
      </c>
      <c r="O1283" s="1" t="s">
        <v>1484</v>
      </c>
      <c r="P1283" s="1">
        <v>40301040</v>
      </c>
      <c r="Q1283" s="73">
        <v>347698689</v>
      </c>
      <c r="R1283" s="74">
        <v>6347</v>
      </c>
      <c r="S1283" s="1" t="s">
        <v>1479</v>
      </c>
      <c r="T1283" s="75">
        <v>145.58500000000001</v>
      </c>
      <c r="U1283" s="76">
        <v>13642608930.691401</v>
      </c>
      <c r="V1283" s="77">
        <v>13642608930.691401</v>
      </c>
      <c r="W1283" s="77">
        <v>15158454367.434799</v>
      </c>
      <c r="X1283" s="76">
        <v>2.3865982216899999E-2</v>
      </c>
      <c r="Y1283" s="71">
        <v>1</v>
      </c>
      <c r="Z1283" s="71">
        <v>0</v>
      </c>
      <c r="AA1283" s="71">
        <v>0</v>
      </c>
      <c r="AB1283" s="71">
        <v>0</v>
      </c>
      <c r="AC1283" s="73">
        <v>1</v>
      </c>
      <c r="AD1283" s="73">
        <v>0</v>
      </c>
      <c r="AE1283" s="1" t="s">
        <v>1480</v>
      </c>
      <c r="AF1283" s="1" t="s">
        <v>1450</v>
      </c>
      <c r="AG1283" s="1" t="s">
        <v>1451</v>
      </c>
    </row>
    <row r="1284" spans="1:33">
      <c r="A1284" s="70">
        <v>45169</v>
      </c>
      <c r="B1284" s="70">
        <v>45169</v>
      </c>
      <c r="C1284" s="71">
        <v>990100</v>
      </c>
      <c r="D1284" s="1" t="s">
        <v>9875</v>
      </c>
      <c r="E1284" s="71">
        <v>6399701</v>
      </c>
      <c r="G1284" s="1" t="s">
        <v>9876</v>
      </c>
      <c r="H1284" s="72" t="s">
        <v>9877</v>
      </c>
      <c r="I1284" s="1" t="s">
        <v>9878</v>
      </c>
      <c r="J1284" s="73">
        <v>0.95</v>
      </c>
      <c r="K1284" s="73">
        <v>0.95</v>
      </c>
      <c r="L1284" s="73">
        <v>0.95</v>
      </c>
      <c r="M1284" s="1">
        <v>1</v>
      </c>
      <c r="N1284" s="1" t="s">
        <v>1115</v>
      </c>
      <c r="O1284" s="1" t="s">
        <v>1541</v>
      </c>
      <c r="P1284" s="1">
        <v>10102030</v>
      </c>
      <c r="Q1284" s="73">
        <v>3032850649</v>
      </c>
      <c r="R1284" s="74">
        <v>546.29999999999995</v>
      </c>
      <c r="S1284" s="1" t="s">
        <v>1479</v>
      </c>
      <c r="T1284" s="75">
        <v>145.58500000000001</v>
      </c>
      <c r="U1284" s="76">
        <v>10811580822.6896</v>
      </c>
      <c r="V1284" s="77">
        <v>10811580822.6896</v>
      </c>
      <c r="W1284" s="77">
        <v>11380611392.3048</v>
      </c>
      <c r="X1284" s="76">
        <v>1.89134642033E-2</v>
      </c>
      <c r="Y1284" s="71">
        <v>0</v>
      </c>
      <c r="Z1284" s="71">
        <v>1</v>
      </c>
      <c r="AA1284" s="71">
        <v>0</v>
      </c>
      <c r="AB1284" s="71">
        <v>0</v>
      </c>
      <c r="AC1284" s="73">
        <v>1</v>
      </c>
      <c r="AD1284" s="73">
        <v>0</v>
      </c>
      <c r="AE1284" s="1" t="s">
        <v>1480</v>
      </c>
      <c r="AF1284" s="1" t="s">
        <v>1450</v>
      </c>
      <c r="AG1284" s="1" t="s">
        <v>1451</v>
      </c>
    </row>
    <row r="1285" spans="1:33">
      <c r="A1285" s="70">
        <v>45169</v>
      </c>
      <c r="B1285" s="70">
        <v>45169</v>
      </c>
      <c r="C1285" s="71">
        <v>990100</v>
      </c>
      <c r="D1285" s="1" t="s">
        <v>9887</v>
      </c>
      <c r="E1285" s="71">
        <v>6412101</v>
      </c>
      <c r="G1285" s="1" t="s">
        <v>9888</v>
      </c>
      <c r="H1285" s="72" t="s">
        <v>9889</v>
      </c>
      <c r="I1285" s="1" t="s">
        <v>9890</v>
      </c>
      <c r="J1285" s="73">
        <v>0.95</v>
      </c>
      <c r="K1285" s="73">
        <v>0.95</v>
      </c>
      <c r="L1285" s="73">
        <v>0.95</v>
      </c>
      <c r="M1285" s="1">
        <v>1</v>
      </c>
      <c r="N1285" s="1" t="s">
        <v>1115</v>
      </c>
      <c r="O1285" s="1" t="s">
        <v>1484</v>
      </c>
      <c r="P1285" s="1">
        <v>40301020</v>
      </c>
      <c r="Q1285" s="73">
        <v>989888900</v>
      </c>
      <c r="R1285" s="74">
        <v>2711.5</v>
      </c>
      <c r="S1285" s="1" t="s">
        <v>1479</v>
      </c>
      <c r="T1285" s="75">
        <v>145.58500000000001</v>
      </c>
      <c r="U1285" s="76">
        <v>17514713498.8666</v>
      </c>
      <c r="V1285" s="77">
        <v>17514713498.8666</v>
      </c>
      <c r="W1285" s="77">
        <v>18436540525.122799</v>
      </c>
      <c r="X1285" s="76">
        <v>3.063972903E-2</v>
      </c>
      <c r="Y1285" s="71">
        <v>1</v>
      </c>
      <c r="Z1285" s="71">
        <v>0</v>
      </c>
      <c r="AA1285" s="71">
        <v>0</v>
      </c>
      <c r="AB1285" s="71">
        <v>0</v>
      </c>
      <c r="AC1285" s="73">
        <v>1</v>
      </c>
      <c r="AD1285" s="73">
        <v>0</v>
      </c>
      <c r="AE1285" s="1" t="s">
        <v>1480</v>
      </c>
      <c r="AF1285" s="1" t="s">
        <v>1450</v>
      </c>
      <c r="AG1285" s="1" t="s">
        <v>1451</v>
      </c>
    </row>
    <row r="1286" spans="1:33">
      <c r="A1286" s="70">
        <v>45169</v>
      </c>
      <c r="B1286" s="70">
        <v>45169</v>
      </c>
      <c r="C1286" s="71">
        <v>990100</v>
      </c>
      <c r="D1286" s="1" t="s">
        <v>9895</v>
      </c>
      <c r="E1286" s="71">
        <v>6422301</v>
      </c>
      <c r="F1286" s="1" t="s">
        <v>9896</v>
      </c>
      <c r="G1286" s="1" t="s">
        <v>9897</v>
      </c>
      <c r="H1286" s="72" t="s">
        <v>9898</v>
      </c>
      <c r="I1286" s="1" t="s">
        <v>9899</v>
      </c>
      <c r="J1286" s="73">
        <v>1</v>
      </c>
      <c r="K1286" s="73">
        <v>1</v>
      </c>
      <c r="L1286" s="73">
        <v>1</v>
      </c>
      <c r="M1286" s="1">
        <v>1</v>
      </c>
      <c r="N1286" s="1" t="s">
        <v>1375</v>
      </c>
      <c r="O1286" s="1" t="s">
        <v>1467</v>
      </c>
      <c r="P1286" s="1">
        <v>20104010</v>
      </c>
      <c r="Q1286" s="73">
        <v>152517677</v>
      </c>
      <c r="R1286" s="74">
        <v>37.619999999999997</v>
      </c>
      <c r="S1286" s="1" t="s">
        <v>1448</v>
      </c>
      <c r="T1286" s="75">
        <v>1</v>
      </c>
      <c r="U1286" s="76">
        <v>5737715008.7399998</v>
      </c>
      <c r="V1286" s="77">
        <v>5737715008.7399998</v>
      </c>
      <c r="W1286" s="77">
        <v>5737715008.7399998</v>
      </c>
      <c r="X1286" s="76">
        <v>1.0037391312800001E-2</v>
      </c>
      <c r="Y1286" s="71">
        <v>0</v>
      </c>
      <c r="Z1286" s="71">
        <v>1</v>
      </c>
      <c r="AA1286" s="71">
        <v>0</v>
      </c>
      <c r="AB1286" s="71">
        <v>0</v>
      </c>
      <c r="AC1286" s="73">
        <v>1</v>
      </c>
      <c r="AD1286" s="73">
        <v>0</v>
      </c>
      <c r="AE1286" s="1" t="s">
        <v>1449</v>
      </c>
      <c r="AF1286" s="1" t="s">
        <v>1450</v>
      </c>
      <c r="AG1286" s="1" t="s">
        <v>1451</v>
      </c>
    </row>
    <row r="1287" spans="1:33">
      <c r="A1287" s="70">
        <v>45169</v>
      </c>
      <c r="B1287" s="70">
        <v>45169</v>
      </c>
      <c r="C1287" s="71">
        <v>990100</v>
      </c>
      <c r="D1287" s="1" t="s">
        <v>9900</v>
      </c>
      <c r="E1287" s="71">
        <v>6422801</v>
      </c>
      <c r="F1287" s="1" t="s">
        <v>9901</v>
      </c>
      <c r="G1287" s="1" t="s">
        <v>9902</v>
      </c>
      <c r="H1287" s="72" t="s">
        <v>9903</v>
      </c>
      <c r="I1287" s="1" t="s">
        <v>9904</v>
      </c>
      <c r="J1287" s="73">
        <v>0.9</v>
      </c>
      <c r="K1287" s="73">
        <v>0.9</v>
      </c>
      <c r="L1287" s="73">
        <v>0.9</v>
      </c>
      <c r="M1287" s="1">
        <v>1</v>
      </c>
      <c r="N1287" s="1" t="s">
        <v>1375</v>
      </c>
      <c r="O1287" s="1" t="s">
        <v>1467</v>
      </c>
      <c r="P1287" s="1">
        <v>20202030</v>
      </c>
      <c r="Q1287" s="73">
        <v>249455520</v>
      </c>
      <c r="R1287" s="74">
        <v>57.42</v>
      </c>
      <c r="S1287" s="1" t="s">
        <v>1448</v>
      </c>
      <c r="T1287" s="75">
        <v>1</v>
      </c>
      <c r="U1287" s="76">
        <v>12891362362.559999</v>
      </c>
      <c r="V1287" s="77">
        <v>12891362362.559999</v>
      </c>
      <c r="W1287" s="77">
        <v>14323735958.4</v>
      </c>
      <c r="X1287" s="76">
        <v>2.2551773378499999E-2</v>
      </c>
      <c r="Y1287" s="71">
        <v>0</v>
      </c>
      <c r="Z1287" s="71">
        <v>1</v>
      </c>
      <c r="AA1287" s="71">
        <v>0</v>
      </c>
      <c r="AB1287" s="71">
        <v>0</v>
      </c>
      <c r="AC1287" s="73">
        <v>1</v>
      </c>
      <c r="AD1287" s="73">
        <v>0</v>
      </c>
      <c r="AE1287" s="1" t="s">
        <v>1475</v>
      </c>
      <c r="AF1287" s="1" t="s">
        <v>1450</v>
      </c>
      <c r="AG1287" s="1" t="s">
        <v>1451</v>
      </c>
    </row>
    <row r="1288" spans="1:33">
      <c r="A1288" s="70">
        <v>45169</v>
      </c>
      <c r="B1288" s="70">
        <v>45169</v>
      </c>
      <c r="C1288" s="71">
        <v>990100</v>
      </c>
      <c r="D1288" s="1" t="s">
        <v>9905</v>
      </c>
      <c r="E1288" s="71">
        <v>6423601</v>
      </c>
      <c r="F1288" s="1" t="s">
        <v>9906</v>
      </c>
      <c r="G1288" s="1" t="s">
        <v>9907</v>
      </c>
      <c r="H1288" s="72" t="s">
        <v>9908</v>
      </c>
      <c r="I1288" s="1" t="s">
        <v>9909</v>
      </c>
      <c r="J1288" s="73">
        <v>0.45</v>
      </c>
      <c r="K1288" s="73">
        <v>0.45</v>
      </c>
      <c r="L1288" s="73">
        <v>0.45</v>
      </c>
      <c r="M1288" s="1">
        <v>1</v>
      </c>
      <c r="N1288" s="1" t="s">
        <v>1375</v>
      </c>
      <c r="O1288" s="1" t="s">
        <v>1474</v>
      </c>
      <c r="P1288" s="1">
        <v>45103010</v>
      </c>
      <c r="Q1288" s="73">
        <v>64771272</v>
      </c>
      <c r="R1288" s="74">
        <v>194</v>
      </c>
      <c r="S1288" s="1" t="s">
        <v>1448</v>
      </c>
      <c r="T1288" s="75">
        <v>1</v>
      </c>
      <c r="U1288" s="76">
        <v>5654532045.6000004</v>
      </c>
      <c r="V1288" s="77">
        <v>5654532045.6000004</v>
      </c>
      <c r="W1288" s="77">
        <v>12565626768</v>
      </c>
      <c r="X1288" s="76">
        <v>9.8918734628000004E-3</v>
      </c>
      <c r="Y1288" s="71">
        <v>0</v>
      </c>
      <c r="Z1288" s="71">
        <v>1</v>
      </c>
      <c r="AA1288" s="71">
        <v>0</v>
      </c>
      <c r="AB1288" s="71">
        <v>0</v>
      </c>
      <c r="AC1288" s="73">
        <v>0</v>
      </c>
      <c r="AD1288" s="73">
        <v>1</v>
      </c>
      <c r="AE1288" s="1" t="s">
        <v>1475</v>
      </c>
      <c r="AF1288" s="1" t="s">
        <v>1450</v>
      </c>
      <c r="AG1288" s="1" t="s">
        <v>1451</v>
      </c>
    </row>
    <row r="1289" spans="1:33">
      <c r="A1289" s="70">
        <v>45169</v>
      </c>
      <c r="B1289" s="70">
        <v>45169</v>
      </c>
      <c r="C1289" s="71">
        <v>990100</v>
      </c>
      <c r="D1289" s="1" t="s">
        <v>9922</v>
      </c>
      <c r="E1289" s="71">
        <v>6429001</v>
      </c>
      <c r="F1289" s="1" t="s">
        <v>9923</v>
      </c>
      <c r="G1289" s="1" t="s">
        <v>9924</v>
      </c>
      <c r="H1289" s="72" t="s">
        <v>9925</v>
      </c>
      <c r="I1289" s="1" t="s">
        <v>9926</v>
      </c>
      <c r="J1289" s="73">
        <v>1</v>
      </c>
      <c r="K1289" s="73">
        <v>1</v>
      </c>
      <c r="L1289" s="73">
        <v>1</v>
      </c>
      <c r="M1289" s="1">
        <v>1</v>
      </c>
      <c r="N1289" s="1" t="s">
        <v>1375</v>
      </c>
      <c r="O1289" s="1" t="s">
        <v>1484</v>
      </c>
      <c r="P1289" s="1">
        <v>40203040</v>
      </c>
      <c r="Q1289" s="73">
        <v>105742628</v>
      </c>
      <c r="R1289" s="74">
        <v>149.71</v>
      </c>
      <c r="S1289" s="1" t="s">
        <v>1448</v>
      </c>
      <c r="T1289" s="75">
        <v>1</v>
      </c>
      <c r="U1289" s="76">
        <v>15830728837.879999</v>
      </c>
      <c r="V1289" s="77">
        <v>15830728837.879999</v>
      </c>
      <c r="W1289" s="77">
        <v>15830728837.879999</v>
      </c>
      <c r="X1289" s="76">
        <v>2.76938153725E-2</v>
      </c>
      <c r="Y1289" s="71">
        <v>0</v>
      </c>
      <c r="Z1289" s="71">
        <v>1</v>
      </c>
      <c r="AA1289" s="71">
        <v>0</v>
      </c>
      <c r="AB1289" s="71">
        <v>0</v>
      </c>
      <c r="AC1289" s="73">
        <v>1</v>
      </c>
      <c r="AD1289" s="73">
        <v>0</v>
      </c>
      <c r="AE1289" s="1" t="s">
        <v>9927</v>
      </c>
      <c r="AF1289" s="1" t="s">
        <v>1450</v>
      </c>
      <c r="AG1289" s="1" t="s">
        <v>1451</v>
      </c>
    </row>
    <row r="1290" spans="1:33">
      <c r="A1290" s="70">
        <v>45169</v>
      </c>
      <c r="B1290" s="70">
        <v>45169</v>
      </c>
      <c r="C1290" s="71">
        <v>990100</v>
      </c>
      <c r="D1290" s="1" t="s">
        <v>9928</v>
      </c>
      <c r="E1290" s="71">
        <v>6429201</v>
      </c>
      <c r="G1290" s="1" t="s">
        <v>9929</v>
      </c>
      <c r="H1290" s="72" t="s">
        <v>9930</v>
      </c>
      <c r="I1290" s="1" t="s">
        <v>9931</v>
      </c>
      <c r="J1290" s="73">
        <v>1</v>
      </c>
      <c r="K1290" s="73">
        <v>1</v>
      </c>
      <c r="L1290" s="73">
        <v>1</v>
      </c>
      <c r="M1290" s="1">
        <v>1</v>
      </c>
      <c r="N1290" s="1" t="s">
        <v>1042</v>
      </c>
      <c r="O1290" s="1" t="s">
        <v>1484</v>
      </c>
      <c r="P1290" s="1">
        <v>40201060</v>
      </c>
      <c r="Q1290" s="73">
        <v>249588059</v>
      </c>
      <c r="R1290" s="74">
        <v>58.84</v>
      </c>
      <c r="S1290" s="1" t="s">
        <v>1456</v>
      </c>
      <c r="T1290" s="75">
        <v>0.92136177270005104</v>
      </c>
      <c r="U1290" s="76">
        <v>15939191126.329599</v>
      </c>
      <c r="V1290" s="77">
        <v>15939191126.329599</v>
      </c>
      <c r="W1290" s="77">
        <v>15939191126.329599</v>
      </c>
      <c r="X1290" s="76">
        <v>2.7883556136899999E-2</v>
      </c>
      <c r="Y1290" s="71">
        <v>0</v>
      </c>
      <c r="Z1290" s="71">
        <v>1</v>
      </c>
      <c r="AA1290" s="71">
        <v>0</v>
      </c>
      <c r="AB1290" s="71">
        <v>0</v>
      </c>
      <c r="AC1290" s="73">
        <v>0</v>
      </c>
      <c r="AD1290" s="73">
        <v>1</v>
      </c>
      <c r="AE1290" s="1" t="s">
        <v>1457</v>
      </c>
      <c r="AF1290" s="1" t="s">
        <v>1450</v>
      </c>
      <c r="AG1290" s="1" t="s">
        <v>1451</v>
      </c>
    </row>
    <row r="1291" spans="1:33">
      <c r="A1291" s="70">
        <v>45169</v>
      </c>
      <c r="B1291" s="70">
        <v>45169</v>
      </c>
      <c r="C1291" s="71">
        <v>990100</v>
      </c>
      <c r="D1291" s="1" t="s">
        <v>9948</v>
      </c>
      <c r="E1291" s="71">
        <v>6431801</v>
      </c>
      <c r="G1291" s="1" t="s">
        <v>9949</v>
      </c>
      <c r="H1291" s="72" t="s">
        <v>9950</v>
      </c>
      <c r="I1291" s="1" t="s">
        <v>9951</v>
      </c>
      <c r="J1291" s="73">
        <v>1</v>
      </c>
      <c r="K1291" s="73">
        <v>1</v>
      </c>
      <c r="L1291" s="73">
        <v>1</v>
      </c>
      <c r="M1291" s="1">
        <v>1</v>
      </c>
      <c r="N1291" s="1" t="s">
        <v>1311</v>
      </c>
      <c r="O1291" s="1" t="s">
        <v>1455</v>
      </c>
      <c r="P1291" s="1">
        <v>25301020</v>
      </c>
      <c r="Q1291" s="73">
        <v>450499205</v>
      </c>
      <c r="R1291" s="74">
        <v>63.3</v>
      </c>
      <c r="S1291" s="1" t="s">
        <v>1456</v>
      </c>
      <c r="T1291" s="75">
        <v>0.92136177270005104</v>
      </c>
      <c r="U1291" s="76">
        <v>30950491458.889301</v>
      </c>
      <c r="V1291" s="77">
        <v>30950491458.889301</v>
      </c>
      <c r="W1291" s="77">
        <v>30950491458.889301</v>
      </c>
      <c r="X1291" s="76">
        <v>5.4143887178399998E-2</v>
      </c>
      <c r="Y1291" s="71">
        <v>1</v>
      </c>
      <c r="Z1291" s="71">
        <v>0</v>
      </c>
      <c r="AA1291" s="71">
        <v>0</v>
      </c>
      <c r="AB1291" s="71">
        <v>0</v>
      </c>
      <c r="AC1291" s="73">
        <v>0</v>
      </c>
      <c r="AD1291" s="73">
        <v>1</v>
      </c>
      <c r="AE1291" s="1" t="s">
        <v>1647</v>
      </c>
      <c r="AF1291" s="1" t="s">
        <v>1450</v>
      </c>
      <c r="AG1291" s="1" t="s">
        <v>1585</v>
      </c>
    </row>
    <row r="1292" spans="1:33">
      <c r="A1292" s="70">
        <v>45169</v>
      </c>
      <c r="B1292" s="70">
        <v>45169</v>
      </c>
      <c r="C1292" s="71">
        <v>990100</v>
      </c>
      <c r="D1292" s="1" t="s">
        <v>9960</v>
      </c>
      <c r="E1292" s="71">
        <v>6433201</v>
      </c>
      <c r="G1292" s="1" t="s">
        <v>9961</v>
      </c>
      <c r="H1292" s="72" t="s">
        <v>9962</v>
      </c>
      <c r="I1292" s="1" t="s">
        <v>9963</v>
      </c>
      <c r="J1292" s="73">
        <v>0.35</v>
      </c>
      <c r="K1292" s="73">
        <v>0.35</v>
      </c>
      <c r="L1292" s="73">
        <v>0.35</v>
      </c>
      <c r="M1292" s="1">
        <v>1</v>
      </c>
      <c r="N1292" s="1" t="s">
        <v>1109</v>
      </c>
      <c r="O1292" s="1" t="s">
        <v>1564</v>
      </c>
      <c r="P1292" s="1">
        <v>60201020</v>
      </c>
      <c r="Q1292" s="73">
        <v>121256000</v>
      </c>
      <c r="R1292" s="74">
        <v>204.2</v>
      </c>
      <c r="S1292" s="1" t="s">
        <v>4137</v>
      </c>
      <c r="T1292" s="75">
        <v>3.7982999999999998</v>
      </c>
      <c r="U1292" s="76">
        <v>2281590795.88237</v>
      </c>
      <c r="V1292" s="77">
        <v>2281590795.88237</v>
      </c>
      <c r="W1292" s="77">
        <v>6518830845.37819</v>
      </c>
      <c r="X1292" s="76">
        <v>3.9913484024999999E-3</v>
      </c>
      <c r="Y1292" s="71">
        <v>0</v>
      </c>
      <c r="Z1292" s="71">
        <v>1</v>
      </c>
      <c r="AA1292" s="71">
        <v>0</v>
      </c>
      <c r="AB1292" s="71">
        <v>0</v>
      </c>
      <c r="AC1292" s="73">
        <v>0</v>
      </c>
      <c r="AD1292" s="73">
        <v>1</v>
      </c>
      <c r="AE1292" s="1" t="s">
        <v>4138</v>
      </c>
      <c r="AF1292" s="1" t="s">
        <v>1450</v>
      </c>
      <c r="AG1292" s="1" t="s">
        <v>1451</v>
      </c>
    </row>
    <row r="1293" spans="1:33">
      <c r="A1293" s="70">
        <v>45169</v>
      </c>
      <c r="B1293" s="70">
        <v>45169</v>
      </c>
      <c r="C1293" s="71">
        <v>990100</v>
      </c>
      <c r="D1293" s="1" t="s">
        <v>9972</v>
      </c>
      <c r="E1293" s="71">
        <v>6434001</v>
      </c>
      <c r="G1293" s="1" t="s">
        <v>9973</v>
      </c>
      <c r="H1293" s="72">
        <v>6160038</v>
      </c>
      <c r="I1293" s="1" t="s">
        <v>9974</v>
      </c>
      <c r="J1293" s="73">
        <v>0.8</v>
      </c>
      <c r="K1293" s="73">
        <v>0.8</v>
      </c>
      <c r="L1293" s="73">
        <v>0.8</v>
      </c>
      <c r="M1293" s="1">
        <v>1</v>
      </c>
      <c r="N1293" s="1" t="s">
        <v>1203</v>
      </c>
      <c r="O1293" s="1" t="s">
        <v>1447</v>
      </c>
      <c r="P1293" s="1">
        <v>35102010</v>
      </c>
      <c r="Q1293" s="73">
        <v>191592897</v>
      </c>
      <c r="R1293" s="74">
        <v>37.950000000000003</v>
      </c>
      <c r="S1293" s="1" t="s">
        <v>3227</v>
      </c>
      <c r="T1293" s="75">
        <v>1.67940213284071</v>
      </c>
      <c r="U1293" s="76">
        <v>3463589952.1462102</v>
      </c>
      <c r="V1293" s="77">
        <v>3463589952.1462102</v>
      </c>
      <c r="W1293" s="77">
        <v>4329487440.1827698</v>
      </c>
      <c r="X1293" s="76">
        <v>6.0591032569000001E-3</v>
      </c>
      <c r="Y1293" s="71">
        <v>0</v>
      </c>
      <c r="Z1293" s="71">
        <v>1</v>
      </c>
      <c r="AA1293" s="71">
        <v>0</v>
      </c>
      <c r="AB1293" s="71">
        <v>0</v>
      </c>
      <c r="AC1293" s="73">
        <v>0.35</v>
      </c>
      <c r="AD1293" s="73">
        <v>0.65</v>
      </c>
      <c r="AE1293" s="1" t="s">
        <v>3228</v>
      </c>
      <c r="AF1293" s="1" t="s">
        <v>1450</v>
      </c>
      <c r="AG1293" s="1" t="s">
        <v>1451</v>
      </c>
    </row>
    <row r="1294" spans="1:33">
      <c r="A1294" s="70">
        <v>45169</v>
      </c>
      <c r="B1294" s="70">
        <v>45169</v>
      </c>
      <c r="C1294" s="71">
        <v>990100</v>
      </c>
      <c r="D1294" s="1" t="s">
        <v>9975</v>
      </c>
      <c r="E1294" s="71">
        <v>6536903</v>
      </c>
      <c r="G1294" s="1" t="s">
        <v>9976</v>
      </c>
      <c r="H1294" s="72" t="s">
        <v>9977</v>
      </c>
      <c r="I1294" s="1" t="s">
        <v>9978</v>
      </c>
      <c r="J1294" s="73">
        <v>0.65</v>
      </c>
      <c r="K1294" s="73">
        <v>0.65</v>
      </c>
      <c r="L1294" s="73">
        <v>0.65</v>
      </c>
      <c r="M1294" s="1">
        <v>1</v>
      </c>
      <c r="N1294" s="1" t="s">
        <v>1322</v>
      </c>
      <c r="O1294" s="1" t="s">
        <v>1564</v>
      </c>
      <c r="P1294" s="1">
        <v>60201020</v>
      </c>
      <c r="Q1294" s="73">
        <v>293454259</v>
      </c>
      <c r="R1294" s="74">
        <v>228.1</v>
      </c>
      <c r="S1294" s="1" t="s">
        <v>1613</v>
      </c>
      <c r="T1294" s="75">
        <v>10.9499</v>
      </c>
      <c r="U1294" s="76">
        <v>3973460553.1223998</v>
      </c>
      <c r="V1294" s="77">
        <v>3973460553.1223998</v>
      </c>
      <c r="W1294" s="77">
        <v>6976590291.8200197</v>
      </c>
      <c r="X1294" s="76">
        <v>6.9510560173999996E-3</v>
      </c>
      <c r="Y1294" s="71">
        <v>0</v>
      </c>
      <c r="Z1294" s="71">
        <v>1</v>
      </c>
      <c r="AA1294" s="71">
        <v>0</v>
      </c>
      <c r="AB1294" s="71">
        <v>0</v>
      </c>
      <c r="AC1294" s="73">
        <v>0</v>
      </c>
      <c r="AD1294" s="73">
        <v>1</v>
      </c>
      <c r="AE1294" s="1" t="s">
        <v>1614</v>
      </c>
      <c r="AF1294" s="1" t="s">
        <v>1450</v>
      </c>
      <c r="AG1294" s="1" t="s">
        <v>1619</v>
      </c>
    </row>
    <row r="1295" spans="1:33">
      <c r="A1295" s="70">
        <v>45169</v>
      </c>
      <c r="B1295" s="70">
        <v>45169</v>
      </c>
      <c r="C1295" s="71">
        <v>990100</v>
      </c>
      <c r="D1295" s="1" t="s">
        <v>9995</v>
      </c>
      <c r="E1295" s="71">
        <v>6614501</v>
      </c>
      <c r="G1295" s="1" t="s">
        <v>9996</v>
      </c>
      <c r="H1295" s="72" t="s">
        <v>9997</v>
      </c>
      <c r="I1295" s="1" t="s">
        <v>9998</v>
      </c>
      <c r="J1295" s="73">
        <v>0.6</v>
      </c>
      <c r="K1295" s="73">
        <v>0.6</v>
      </c>
      <c r="L1295" s="73">
        <v>0.6</v>
      </c>
      <c r="M1295" s="1">
        <v>1</v>
      </c>
      <c r="N1295" s="1" t="s">
        <v>1322</v>
      </c>
      <c r="O1295" s="1" t="s">
        <v>1564</v>
      </c>
      <c r="P1295" s="1">
        <v>60201020</v>
      </c>
      <c r="Q1295" s="73">
        <v>1086623408</v>
      </c>
      <c r="R1295" s="74">
        <v>52.5</v>
      </c>
      <c r="S1295" s="1" t="s">
        <v>1613</v>
      </c>
      <c r="T1295" s="75">
        <v>10.9499</v>
      </c>
      <c r="U1295" s="76">
        <v>3125931501.8401999</v>
      </c>
      <c r="V1295" s="77">
        <v>3125931501.8401999</v>
      </c>
      <c r="W1295" s="77">
        <v>5532927759.1576204</v>
      </c>
      <c r="X1295" s="76">
        <v>5.4684134107000001E-3</v>
      </c>
      <c r="Y1295" s="71">
        <v>0</v>
      </c>
      <c r="Z1295" s="71">
        <v>1</v>
      </c>
      <c r="AA1295" s="71">
        <v>0</v>
      </c>
      <c r="AB1295" s="71">
        <v>0</v>
      </c>
      <c r="AC1295" s="73">
        <v>0.35</v>
      </c>
      <c r="AD1295" s="73">
        <v>0.65</v>
      </c>
      <c r="AE1295" s="1" t="s">
        <v>1614</v>
      </c>
      <c r="AF1295" s="1" t="s">
        <v>1450</v>
      </c>
      <c r="AG1295" s="1" t="s">
        <v>1619</v>
      </c>
    </row>
    <row r="1296" spans="1:33">
      <c r="A1296" s="70">
        <v>45169</v>
      </c>
      <c r="B1296" s="70">
        <v>45169</v>
      </c>
      <c r="C1296" s="71">
        <v>990100</v>
      </c>
      <c r="D1296" s="1" t="s">
        <v>9999</v>
      </c>
      <c r="E1296" s="71">
        <v>6618601</v>
      </c>
      <c r="F1296" s="1" t="s">
        <v>10000</v>
      </c>
      <c r="G1296" s="1" t="s">
        <v>10001</v>
      </c>
      <c r="H1296" s="72" t="s">
        <v>10002</v>
      </c>
      <c r="I1296" s="1" t="s">
        <v>10003</v>
      </c>
      <c r="J1296" s="73">
        <v>0.9</v>
      </c>
      <c r="K1296" s="73">
        <v>0.9</v>
      </c>
      <c r="L1296" s="73">
        <v>0.9</v>
      </c>
      <c r="M1296" s="1">
        <v>1</v>
      </c>
      <c r="N1296" s="1" t="s">
        <v>1375</v>
      </c>
      <c r="O1296" s="1" t="s">
        <v>1455</v>
      </c>
      <c r="P1296" s="1">
        <v>25102010</v>
      </c>
      <c r="Q1296" s="73">
        <v>3169314178</v>
      </c>
      <c r="R1296" s="74">
        <v>258.08</v>
      </c>
      <c r="S1296" s="1" t="s">
        <v>1448</v>
      </c>
      <c r="T1296" s="75">
        <v>1</v>
      </c>
      <c r="U1296" s="76">
        <v>736142942752.41602</v>
      </c>
      <c r="V1296" s="77">
        <v>736142942752.41602</v>
      </c>
      <c r="W1296" s="77">
        <v>817936603058.23999</v>
      </c>
      <c r="X1296" s="76">
        <v>1.2877869966133</v>
      </c>
      <c r="Y1296" s="71">
        <v>1</v>
      </c>
      <c r="Z1296" s="71">
        <v>0</v>
      </c>
      <c r="AA1296" s="71">
        <v>0</v>
      </c>
      <c r="AB1296" s="71">
        <v>0</v>
      </c>
      <c r="AC1296" s="73">
        <v>0</v>
      </c>
      <c r="AD1296" s="73">
        <v>1</v>
      </c>
      <c r="AE1296" s="1" t="s">
        <v>1475</v>
      </c>
      <c r="AF1296" s="1" t="s">
        <v>1450</v>
      </c>
      <c r="AG1296" s="1" t="s">
        <v>1451</v>
      </c>
    </row>
    <row r="1297" spans="1:33">
      <c r="A1297" s="70">
        <v>45169</v>
      </c>
      <c r="B1297" s="70">
        <v>45169</v>
      </c>
      <c r="C1297" s="71">
        <v>990100</v>
      </c>
      <c r="D1297" s="1" t="s">
        <v>10007</v>
      </c>
      <c r="E1297" s="71">
        <v>6628501</v>
      </c>
      <c r="G1297" s="1" t="s">
        <v>10008</v>
      </c>
      <c r="H1297" s="72" t="s">
        <v>10009</v>
      </c>
      <c r="I1297" s="1" t="s">
        <v>10010</v>
      </c>
      <c r="J1297" s="73">
        <v>1</v>
      </c>
      <c r="K1297" s="73">
        <v>1</v>
      </c>
      <c r="L1297" s="73">
        <v>1</v>
      </c>
      <c r="M1297" s="1">
        <v>1</v>
      </c>
      <c r="N1297" s="1" t="s">
        <v>1058</v>
      </c>
      <c r="O1297" s="1" t="s">
        <v>1467</v>
      </c>
      <c r="P1297" s="1">
        <v>20107010</v>
      </c>
      <c r="Q1297" s="73">
        <v>154500000</v>
      </c>
      <c r="R1297" s="74">
        <v>74.739999999999995</v>
      </c>
      <c r="S1297" s="1" t="s">
        <v>1456</v>
      </c>
      <c r="T1297" s="75">
        <v>0.92136177270005104</v>
      </c>
      <c r="U1297" s="76">
        <v>12532894615.5</v>
      </c>
      <c r="V1297" s="77">
        <v>12532894615.5</v>
      </c>
      <c r="W1297" s="77">
        <v>12532894615.5</v>
      </c>
      <c r="X1297" s="76">
        <v>2.19246803554E-2</v>
      </c>
      <c r="Y1297" s="71">
        <v>0</v>
      </c>
      <c r="Z1297" s="71">
        <v>1</v>
      </c>
      <c r="AA1297" s="71">
        <v>0</v>
      </c>
      <c r="AB1297" s="71">
        <v>0</v>
      </c>
      <c r="AC1297" s="73">
        <v>0</v>
      </c>
      <c r="AD1297" s="73">
        <v>1</v>
      </c>
      <c r="AE1297" s="1" t="s">
        <v>1523</v>
      </c>
      <c r="AF1297" s="1" t="s">
        <v>1524</v>
      </c>
      <c r="AG1297" s="1" t="s">
        <v>1451</v>
      </c>
    </row>
    <row r="1298" spans="1:33">
      <c r="A1298" s="70">
        <v>45169</v>
      </c>
      <c r="B1298" s="70">
        <v>45169</v>
      </c>
      <c r="C1298" s="71">
        <v>990100</v>
      </c>
      <c r="D1298" s="1" t="s">
        <v>10015</v>
      </c>
      <c r="E1298" s="71">
        <v>6632001</v>
      </c>
      <c r="G1298" s="1" t="s">
        <v>10016</v>
      </c>
      <c r="H1298" s="72" t="s">
        <v>10017</v>
      </c>
      <c r="I1298" s="1" t="s">
        <v>10018</v>
      </c>
      <c r="J1298" s="73">
        <v>0.7</v>
      </c>
      <c r="K1298" s="73">
        <v>0.7</v>
      </c>
      <c r="L1298" s="73">
        <v>0.7</v>
      </c>
      <c r="M1298" s="1">
        <v>1</v>
      </c>
      <c r="N1298" s="1" t="s">
        <v>1369</v>
      </c>
      <c r="O1298" s="1" t="s">
        <v>1499</v>
      </c>
      <c r="P1298" s="1">
        <v>30101030</v>
      </c>
      <c r="Q1298" s="73">
        <v>826474749</v>
      </c>
      <c r="R1298" s="74">
        <v>8.7159999999999993</v>
      </c>
      <c r="S1298" s="1" t="s">
        <v>1669</v>
      </c>
      <c r="T1298" s="75">
        <v>0.78917255257862096</v>
      </c>
      <c r="U1298" s="76">
        <v>6389588337.9654703</v>
      </c>
      <c r="V1298" s="77">
        <v>6389588337.9654703</v>
      </c>
      <c r="W1298" s="77">
        <v>9127983339.9506702</v>
      </c>
      <c r="X1298" s="76">
        <v>1.1177759504899999E-2</v>
      </c>
      <c r="Y1298" s="71">
        <v>0</v>
      </c>
      <c r="Z1298" s="71">
        <v>1</v>
      </c>
      <c r="AA1298" s="71">
        <v>0</v>
      </c>
      <c r="AB1298" s="71">
        <v>0</v>
      </c>
      <c r="AC1298" s="73">
        <v>0.5</v>
      </c>
      <c r="AD1298" s="73">
        <v>0.5</v>
      </c>
      <c r="AE1298" s="1" t="s">
        <v>1670</v>
      </c>
      <c r="AF1298" s="1" t="s">
        <v>1450</v>
      </c>
      <c r="AG1298" s="1" t="s">
        <v>1451</v>
      </c>
    </row>
    <row r="1299" spans="1:33">
      <c r="A1299" s="70">
        <v>45169</v>
      </c>
      <c r="B1299" s="70">
        <v>45169</v>
      </c>
      <c r="C1299" s="71">
        <v>990100</v>
      </c>
      <c r="D1299" s="1" t="s">
        <v>10019</v>
      </c>
      <c r="E1299" s="71">
        <v>6632501</v>
      </c>
      <c r="G1299" s="1" t="s">
        <v>10020</v>
      </c>
      <c r="H1299" s="72" t="s">
        <v>10021</v>
      </c>
      <c r="I1299" s="1" t="s">
        <v>10022</v>
      </c>
      <c r="J1299" s="73">
        <v>0.8</v>
      </c>
      <c r="K1299" s="73">
        <v>0.8</v>
      </c>
      <c r="L1299" s="73">
        <v>0.8</v>
      </c>
      <c r="M1299" s="1">
        <v>1</v>
      </c>
      <c r="N1299" s="1" t="s">
        <v>1009</v>
      </c>
      <c r="O1299" s="1" t="s">
        <v>1462</v>
      </c>
      <c r="P1299" s="1">
        <v>15101050</v>
      </c>
      <c r="Q1299" s="73">
        <v>131852496</v>
      </c>
      <c r="R1299" s="74">
        <v>449.4</v>
      </c>
      <c r="S1299" s="1" t="s">
        <v>1787</v>
      </c>
      <c r="T1299" s="75">
        <v>6.8669500000000001</v>
      </c>
      <c r="U1299" s="76">
        <v>6903153417.7356796</v>
      </c>
      <c r="V1299" s="77">
        <v>6903153417.7356796</v>
      </c>
      <c r="W1299" s="77">
        <v>8628941772.16959</v>
      </c>
      <c r="X1299" s="76">
        <v>1.20761752789E-2</v>
      </c>
      <c r="Y1299" s="71">
        <v>0</v>
      </c>
      <c r="Z1299" s="71">
        <v>1</v>
      </c>
      <c r="AA1299" s="71">
        <v>0</v>
      </c>
      <c r="AB1299" s="71">
        <v>0</v>
      </c>
      <c r="AC1299" s="73">
        <v>0</v>
      </c>
      <c r="AD1299" s="73">
        <v>1</v>
      </c>
      <c r="AE1299" s="1" t="s">
        <v>1788</v>
      </c>
      <c r="AF1299" s="1" t="s">
        <v>1450</v>
      </c>
      <c r="AG1299" s="1" t="s">
        <v>1451</v>
      </c>
    </row>
    <row r="1300" spans="1:33">
      <c r="A1300" s="70">
        <v>45169</v>
      </c>
      <c r="B1300" s="70">
        <v>45169</v>
      </c>
      <c r="C1300" s="71">
        <v>990100</v>
      </c>
      <c r="D1300" s="1" t="s">
        <v>10031</v>
      </c>
      <c r="E1300" s="71">
        <v>6701701</v>
      </c>
      <c r="G1300" s="1" t="s">
        <v>10032</v>
      </c>
      <c r="H1300" s="72" t="s">
        <v>10033</v>
      </c>
      <c r="I1300" s="1" t="s">
        <v>10034</v>
      </c>
      <c r="J1300" s="73">
        <v>0.5</v>
      </c>
      <c r="K1300" s="73">
        <v>0.5</v>
      </c>
      <c r="L1300" s="73">
        <v>0.5</v>
      </c>
      <c r="M1300" s="1">
        <v>1</v>
      </c>
      <c r="N1300" s="1" t="s">
        <v>1220</v>
      </c>
      <c r="O1300" s="1" t="s">
        <v>1499</v>
      </c>
      <c r="P1300" s="1">
        <v>30202030</v>
      </c>
      <c r="Q1300" s="73">
        <v>145138920</v>
      </c>
      <c r="R1300" s="74">
        <v>520</v>
      </c>
      <c r="S1300" s="1" t="s">
        <v>2554</v>
      </c>
      <c r="T1300" s="75">
        <v>10.63715</v>
      </c>
      <c r="U1300" s="76">
        <v>3547577988.4649601</v>
      </c>
      <c r="V1300" s="77">
        <v>3547577988.4649601</v>
      </c>
      <c r="W1300" s="77">
        <v>7095155976.9299097</v>
      </c>
      <c r="X1300" s="76">
        <v>6.2060294784000002E-3</v>
      </c>
      <c r="Y1300" s="71">
        <v>0</v>
      </c>
      <c r="Z1300" s="71">
        <v>1</v>
      </c>
      <c r="AA1300" s="71">
        <v>0</v>
      </c>
      <c r="AB1300" s="71">
        <v>0</v>
      </c>
      <c r="AC1300" s="73">
        <v>1</v>
      </c>
      <c r="AD1300" s="73">
        <v>0</v>
      </c>
      <c r="AE1300" s="1" t="s">
        <v>2555</v>
      </c>
      <c r="AF1300" s="1" t="s">
        <v>1450</v>
      </c>
      <c r="AG1300" s="1" t="s">
        <v>1451</v>
      </c>
    </row>
    <row r="1301" spans="1:33">
      <c r="A1301" s="70">
        <v>45169</v>
      </c>
      <c r="B1301" s="70">
        <v>45169</v>
      </c>
      <c r="C1301" s="71">
        <v>990100</v>
      </c>
      <c r="D1301" s="1" t="s">
        <v>10083</v>
      </c>
      <c r="E1301" s="71">
        <v>6744801</v>
      </c>
      <c r="F1301" s="1" t="s">
        <v>10084</v>
      </c>
      <c r="G1301" s="1" t="s">
        <v>10085</v>
      </c>
      <c r="H1301" s="72" t="s">
        <v>10086</v>
      </c>
      <c r="I1301" s="1" t="s">
        <v>10087</v>
      </c>
      <c r="J1301" s="73">
        <v>0.95</v>
      </c>
      <c r="K1301" s="73">
        <v>0.95</v>
      </c>
      <c r="L1301" s="73">
        <v>0.95</v>
      </c>
      <c r="M1301" s="1">
        <v>1</v>
      </c>
      <c r="N1301" s="1" t="s">
        <v>963</v>
      </c>
      <c r="O1301" s="1" t="s">
        <v>1474</v>
      </c>
      <c r="P1301" s="1">
        <v>45103010</v>
      </c>
      <c r="Q1301" s="73">
        <v>21191530</v>
      </c>
      <c r="R1301" s="74">
        <v>2775.46</v>
      </c>
      <c r="S1301" s="1" t="s">
        <v>1493</v>
      </c>
      <c r="T1301" s="75">
        <v>1.3529500000000001</v>
      </c>
      <c r="U1301" s="76">
        <v>41298962756.280701</v>
      </c>
      <c r="V1301" s="77">
        <v>41298962756.280701</v>
      </c>
      <c r="W1301" s="77">
        <v>43472592375.032303</v>
      </c>
      <c r="X1301" s="76">
        <v>7.2247201083400006E-2</v>
      </c>
      <c r="Y1301" s="71">
        <v>1</v>
      </c>
      <c r="Z1301" s="71">
        <v>0</v>
      </c>
      <c r="AA1301" s="71">
        <v>0</v>
      </c>
      <c r="AB1301" s="71">
        <v>0</v>
      </c>
      <c r="AC1301" s="73">
        <v>0</v>
      </c>
      <c r="AD1301" s="73">
        <v>1</v>
      </c>
      <c r="AE1301" s="1" t="s">
        <v>1494</v>
      </c>
      <c r="AF1301" s="1" t="s">
        <v>1450</v>
      </c>
      <c r="AG1301" s="1" t="s">
        <v>1451</v>
      </c>
    </row>
    <row r="1302" spans="1:33">
      <c r="A1302" s="70">
        <v>45169</v>
      </c>
      <c r="B1302" s="70">
        <v>45169</v>
      </c>
      <c r="C1302" s="71">
        <v>990100</v>
      </c>
      <c r="D1302" s="1" t="s">
        <v>10088</v>
      </c>
      <c r="E1302" s="71">
        <v>6749601</v>
      </c>
      <c r="G1302" s="1" t="s">
        <v>10089</v>
      </c>
      <c r="H1302" s="72" t="s">
        <v>10090</v>
      </c>
      <c r="I1302" s="1" t="s">
        <v>10091</v>
      </c>
      <c r="J1302" s="73">
        <v>0.95</v>
      </c>
      <c r="K1302" s="73">
        <v>0.95</v>
      </c>
      <c r="L1302" s="73">
        <v>0.95</v>
      </c>
      <c r="M1302" s="1">
        <v>1</v>
      </c>
      <c r="N1302" s="1" t="s">
        <v>1009</v>
      </c>
      <c r="O1302" s="1" t="s">
        <v>1455</v>
      </c>
      <c r="P1302" s="1">
        <v>25203010</v>
      </c>
      <c r="Q1302" s="73">
        <v>95500000</v>
      </c>
      <c r="R1302" s="74">
        <v>713.8</v>
      </c>
      <c r="S1302" s="1" t="s">
        <v>1787</v>
      </c>
      <c r="T1302" s="75">
        <v>6.8669500000000001</v>
      </c>
      <c r="U1302" s="76">
        <v>9430606746.8089905</v>
      </c>
      <c r="V1302" s="77">
        <v>9430606746.8089905</v>
      </c>
      <c r="W1302" s="77">
        <v>9926954470.3252506</v>
      </c>
      <c r="X1302" s="76">
        <v>1.6497628427000002E-2</v>
      </c>
      <c r="Y1302" s="71">
        <v>0</v>
      </c>
      <c r="Z1302" s="71">
        <v>1</v>
      </c>
      <c r="AA1302" s="71">
        <v>0</v>
      </c>
      <c r="AB1302" s="71">
        <v>0</v>
      </c>
      <c r="AC1302" s="73">
        <v>0</v>
      </c>
      <c r="AD1302" s="73">
        <v>1</v>
      </c>
      <c r="AE1302" s="1" t="s">
        <v>1788</v>
      </c>
      <c r="AF1302" s="1" t="s">
        <v>1450</v>
      </c>
      <c r="AG1302" s="1" t="s">
        <v>1451</v>
      </c>
    </row>
    <row r="1303" spans="1:33">
      <c r="A1303" s="70">
        <v>45169</v>
      </c>
      <c r="B1303" s="70">
        <v>45169</v>
      </c>
      <c r="C1303" s="71">
        <v>990100</v>
      </c>
      <c r="D1303" s="1" t="s">
        <v>10092</v>
      </c>
      <c r="E1303" s="71">
        <v>6749802</v>
      </c>
      <c r="F1303" s="1" t="s">
        <v>10093</v>
      </c>
      <c r="G1303" s="1" t="s">
        <v>10094</v>
      </c>
      <c r="H1303" s="72" t="s">
        <v>10095</v>
      </c>
      <c r="I1303" s="1" t="s">
        <v>10096</v>
      </c>
      <c r="J1303" s="73">
        <v>0.45</v>
      </c>
      <c r="K1303" s="73">
        <v>0.45</v>
      </c>
      <c r="L1303" s="73">
        <v>0.45</v>
      </c>
      <c r="M1303" s="1">
        <v>1</v>
      </c>
      <c r="N1303" s="1" t="s">
        <v>1199</v>
      </c>
      <c r="O1303" s="1" t="s">
        <v>1499</v>
      </c>
      <c r="P1303" s="1">
        <v>30201030</v>
      </c>
      <c r="Q1303" s="73">
        <v>457106453</v>
      </c>
      <c r="R1303" s="74">
        <v>64.11</v>
      </c>
      <c r="S1303" s="1" t="s">
        <v>1448</v>
      </c>
      <c r="T1303" s="75">
        <v>1</v>
      </c>
      <c r="U1303" s="76">
        <v>13187292615.8235</v>
      </c>
      <c r="V1303" s="77">
        <v>13187292615.8235</v>
      </c>
      <c r="W1303" s="77">
        <v>29305094701.830002</v>
      </c>
      <c r="X1303" s="76">
        <v>2.30694651336E-2</v>
      </c>
      <c r="Y1303" s="71">
        <v>1</v>
      </c>
      <c r="Z1303" s="71">
        <v>0</v>
      </c>
      <c r="AA1303" s="71">
        <v>0</v>
      </c>
      <c r="AB1303" s="71">
        <v>0</v>
      </c>
      <c r="AC1303" s="73">
        <v>1</v>
      </c>
      <c r="AD1303" s="73">
        <v>0</v>
      </c>
      <c r="AE1303" s="1" t="s">
        <v>1475</v>
      </c>
      <c r="AF1303" s="1" t="s">
        <v>1450</v>
      </c>
      <c r="AG1303" s="1" t="s">
        <v>1451</v>
      </c>
    </row>
    <row r="1304" spans="1:33">
      <c r="A1304" s="70">
        <v>45169</v>
      </c>
      <c r="B1304" s="70">
        <v>45169</v>
      </c>
      <c r="C1304" s="71">
        <v>990100</v>
      </c>
      <c r="D1304" s="1" t="s">
        <v>10105</v>
      </c>
      <c r="E1304" s="71">
        <v>6761501</v>
      </c>
      <c r="F1304" s="1" t="s">
        <v>10106</v>
      </c>
      <c r="G1304" s="1" t="s">
        <v>10107</v>
      </c>
      <c r="H1304" s="72" t="s">
        <v>10108</v>
      </c>
      <c r="I1304" s="1" t="s">
        <v>10109</v>
      </c>
      <c r="J1304" s="73">
        <v>0.8</v>
      </c>
      <c r="K1304" s="73">
        <v>0.8</v>
      </c>
      <c r="L1304" s="73">
        <v>0.8</v>
      </c>
      <c r="M1304" s="1">
        <v>1</v>
      </c>
      <c r="N1304" s="1" t="s">
        <v>1375</v>
      </c>
      <c r="O1304" s="1" t="s">
        <v>1462</v>
      </c>
      <c r="P1304" s="1">
        <v>15101010</v>
      </c>
      <c r="Q1304" s="73">
        <v>325468601</v>
      </c>
      <c r="R1304" s="74">
        <v>98.77</v>
      </c>
      <c r="S1304" s="1" t="s">
        <v>1448</v>
      </c>
      <c r="T1304" s="75">
        <v>1</v>
      </c>
      <c r="U1304" s="76">
        <v>25717226976.616001</v>
      </c>
      <c r="V1304" s="77">
        <v>25717226976.616001</v>
      </c>
      <c r="W1304" s="77">
        <v>32146533720.77</v>
      </c>
      <c r="X1304" s="76">
        <v>4.4988966905800003E-2</v>
      </c>
      <c r="Y1304" s="71">
        <v>1</v>
      </c>
      <c r="Z1304" s="71">
        <v>0</v>
      </c>
      <c r="AA1304" s="71">
        <v>0</v>
      </c>
      <c r="AB1304" s="71">
        <v>0</v>
      </c>
      <c r="AC1304" s="73">
        <v>1</v>
      </c>
      <c r="AD1304" s="73">
        <v>0</v>
      </c>
      <c r="AE1304" s="1" t="s">
        <v>1449</v>
      </c>
      <c r="AF1304" s="1" t="s">
        <v>1450</v>
      </c>
      <c r="AG1304" s="1" t="s">
        <v>1585</v>
      </c>
    </row>
    <row r="1305" spans="1:33">
      <c r="A1305" s="70">
        <v>45169</v>
      </c>
      <c r="B1305" s="70">
        <v>45169</v>
      </c>
      <c r="C1305" s="71">
        <v>990100</v>
      </c>
      <c r="D1305" s="1" t="s">
        <v>10110</v>
      </c>
      <c r="E1305" s="71">
        <v>6761801</v>
      </c>
      <c r="F1305" s="1" t="s">
        <v>10111</v>
      </c>
      <c r="G1305" s="1" t="s">
        <v>10112</v>
      </c>
      <c r="H1305" s="72" t="s">
        <v>10113</v>
      </c>
      <c r="I1305" s="1" t="s">
        <v>10114</v>
      </c>
      <c r="J1305" s="73">
        <v>1</v>
      </c>
      <c r="K1305" s="73">
        <v>1</v>
      </c>
      <c r="L1305" s="73">
        <v>1</v>
      </c>
      <c r="M1305" s="1">
        <v>1</v>
      </c>
      <c r="N1305" s="1" t="s">
        <v>1375</v>
      </c>
      <c r="O1305" s="1" t="s">
        <v>1455</v>
      </c>
      <c r="P1305" s="1">
        <v>25102010</v>
      </c>
      <c r="Q1305" s="73">
        <v>1394637226</v>
      </c>
      <c r="R1305" s="74">
        <v>33.51</v>
      </c>
      <c r="S1305" s="1" t="s">
        <v>1448</v>
      </c>
      <c r="T1305" s="75">
        <v>1</v>
      </c>
      <c r="U1305" s="76">
        <v>46734293443.260002</v>
      </c>
      <c r="V1305" s="77">
        <v>46734293443.260002</v>
      </c>
      <c r="W1305" s="77">
        <v>46734293443.260002</v>
      </c>
      <c r="X1305" s="76">
        <v>8.1755610081800004E-2</v>
      </c>
      <c r="Y1305" s="71">
        <v>1</v>
      </c>
      <c r="Z1305" s="71">
        <v>0</v>
      </c>
      <c r="AA1305" s="71">
        <v>0</v>
      </c>
      <c r="AB1305" s="71">
        <v>0</v>
      </c>
      <c r="AC1305" s="73">
        <v>1</v>
      </c>
      <c r="AD1305" s="73">
        <v>0</v>
      </c>
      <c r="AE1305" s="1" t="s">
        <v>1449</v>
      </c>
      <c r="AF1305" s="1" t="s">
        <v>1450</v>
      </c>
      <c r="AG1305" s="1" t="s">
        <v>1451</v>
      </c>
    </row>
    <row r="1306" spans="1:33">
      <c r="A1306" s="70">
        <v>45169</v>
      </c>
      <c r="B1306" s="70">
        <v>45169</v>
      </c>
      <c r="C1306" s="71">
        <v>990100</v>
      </c>
      <c r="D1306" s="1" t="s">
        <v>10115</v>
      </c>
      <c r="E1306" s="71">
        <v>6761901</v>
      </c>
      <c r="G1306" s="1" t="s">
        <v>10116</v>
      </c>
      <c r="H1306" s="72" t="s">
        <v>10117</v>
      </c>
      <c r="I1306" s="1" t="s">
        <v>10118</v>
      </c>
      <c r="J1306" s="73">
        <v>1</v>
      </c>
      <c r="K1306" s="73">
        <v>1</v>
      </c>
      <c r="L1306" s="73">
        <v>1</v>
      </c>
      <c r="M1306" s="1">
        <v>1</v>
      </c>
      <c r="N1306" s="1" t="s">
        <v>1091</v>
      </c>
      <c r="O1306" s="1" t="s">
        <v>1484</v>
      </c>
      <c r="P1306" s="1">
        <v>40301020</v>
      </c>
      <c r="Q1306" s="73">
        <v>11645195546</v>
      </c>
      <c r="R1306" s="74">
        <v>71.2</v>
      </c>
      <c r="S1306" s="1" t="s">
        <v>1565</v>
      </c>
      <c r="T1306" s="75">
        <v>7.8417500000000002</v>
      </c>
      <c r="U1306" s="76">
        <v>105733786830.134</v>
      </c>
      <c r="V1306" s="77">
        <v>105733786830.134</v>
      </c>
      <c r="W1306" s="77">
        <v>105733786830.134</v>
      </c>
      <c r="X1306" s="76">
        <v>0.1849676032666</v>
      </c>
      <c r="Y1306" s="71">
        <v>1</v>
      </c>
      <c r="Z1306" s="71">
        <v>0</v>
      </c>
      <c r="AA1306" s="71">
        <v>0</v>
      </c>
      <c r="AB1306" s="71">
        <v>0</v>
      </c>
      <c r="AC1306" s="73">
        <v>0</v>
      </c>
      <c r="AD1306" s="73">
        <v>1</v>
      </c>
      <c r="AE1306" s="1" t="s">
        <v>1566</v>
      </c>
      <c r="AF1306" s="1" t="s">
        <v>1450</v>
      </c>
      <c r="AG1306" s="1" t="s">
        <v>1451</v>
      </c>
    </row>
    <row r="1307" spans="1:33">
      <c r="A1307" s="70">
        <v>45169</v>
      </c>
      <c r="B1307" s="70">
        <v>45169</v>
      </c>
      <c r="C1307" s="71">
        <v>990100</v>
      </c>
      <c r="D1307" s="1" t="s">
        <v>10123</v>
      </c>
      <c r="E1307" s="71">
        <v>6762501</v>
      </c>
      <c r="G1307" s="1" t="s">
        <v>10124</v>
      </c>
      <c r="H1307" s="72" t="s">
        <v>10125</v>
      </c>
      <c r="I1307" s="1" t="s">
        <v>10126</v>
      </c>
      <c r="J1307" s="73">
        <v>1</v>
      </c>
      <c r="K1307" s="73">
        <v>1</v>
      </c>
      <c r="L1307" s="73">
        <v>1</v>
      </c>
      <c r="M1307" s="1">
        <v>1</v>
      </c>
      <c r="N1307" s="1" t="s">
        <v>908</v>
      </c>
      <c r="O1307" s="1" t="s">
        <v>1564</v>
      </c>
      <c r="P1307" s="1">
        <v>60107010</v>
      </c>
      <c r="Q1307" s="73">
        <v>5190378339</v>
      </c>
      <c r="R1307" s="74">
        <v>2.75</v>
      </c>
      <c r="S1307" s="1" t="s">
        <v>1578</v>
      </c>
      <c r="T1307" s="75">
        <v>1.54404385084536</v>
      </c>
      <c r="U1307" s="76">
        <v>9244258460.9467106</v>
      </c>
      <c r="V1307" s="77">
        <v>9244258460.9467106</v>
      </c>
      <c r="W1307" s="77">
        <v>9244258460.9467106</v>
      </c>
      <c r="X1307" s="76">
        <v>1.617163617E-2</v>
      </c>
      <c r="Y1307" s="71">
        <v>0</v>
      </c>
      <c r="Z1307" s="71">
        <v>1</v>
      </c>
      <c r="AA1307" s="71">
        <v>0</v>
      </c>
      <c r="AB1307" s="71">
        <v>0</v>
      </c>
      <c r="AC1307" s="73">
        <v>1</v>
      </c>
      <c r="AD1307" s="73">
        <v>0</v>
      </c>
      <c r="AE1307" s="1" t="s">
        <v>1579</v>
      </c>
      <c r="AF1307" s="1" t="s">
        <v>2066</v>
      </c>
      <c r="AG1307" s="1" t="s">
        <v>1451</v>
      </c>
    </row>
    <row r="1308" spans="1:33">
      <c r="A1308" s="70">
        <v>45169</v>
      </c>
      <c r="B1308" s="70">
        <v>45169</v>
      </c>
      <c r="C1308" s="71">
        <v>990100</v>
      </c>
      <c r="D1308" s="1" t="s">
        <v>10127</v>
      </c>
      <c r="E1308" s="71">
        <v>6762801</v>
      </c>
      <c r="F1308" s="1">
        <v>99502106</v>
      </c>
      <c r="G1308" s="1" t="s">
        <v>10128</v>
      </c>
      <c r="H1308" s="72" t="s">
        <v>10129</v>
      </c>
      <c r="I1308" s="1" t="s">
        <v>10130</v>
      </c>
      <c r="J1308" s="73">
        <v>1</v>
      </c>
      <c r="K1308" s="73">
        <v>1</v>
      </c>
      <c r="L1308" s="73">
        <v>1</v>
      </c>
      <c r="M1308" s="1">
        <v>1</v>
      </c>
      <c r="N1308" s="1" t="s">
        <v>1375</v>
      </c>
      <c r="O1308" s="1" t="s">
        <v>1467</v>
      </c>
      <c r="P1308" s="1">
        <v>20202020</v>
      </c>
      <c r="Q1308" s="73">
        <v>132275873</v>
      </c>
      <c r="R1308" s="74">
        <v>113.31</v>
      </c>
      <c r="S1308" s="1" t="s">
        <v>1448</v>
      </c>
      <c r="T1308" s="75">
        <v>1</v>
      </c>
      <c r="U1308" s="76">
        <v>14988179169.629999</v>
      </c>
      <c r="V1308" s="77">
        <v>14988179169.629999</v>
      </c>
      <c r="W1308" s="77">
        <v>14988179169.629999</v>
      </c>
      <c r="X1308" s="76">
        <v>2.6219883553299999E-2</v>
      </c>
      <c r="Y1308" s="71">
        <v>0</v>
      </c>
      <c r="Z1308" s="71">
        <v>1</v>
      </c>
      <c r="AA1308" s="71">
        <v>0</v>
      </c>
      <c r="AB1308" s="71">
        <v>0</v>
      </c>
      <c r="AC1308" s="73">
        <v>1</v>
      </c>
      <c r="AD1308" s="73">
        <v>0</v>
      </c>
      <c r="AE1308" s="1" t="s">
        <v>1449</v>
      </c>
      <c r="AF1308" s="1" t="s">
        <v>1450</v>
      </c>
      <c r="AG1308" s="1" t="s">
        <v>1585</v>
      </c>
    </row>
    <row r="1309" spans="1:33">
      <c r="A1309" s="70">
        <v>45169</v>
      </c>
      <c r="B1309" s="70">
        <v>45169</v>
      </c>
      <c r="C1309" s="71">
        <v>990100</v>
      </c>
      <c r="D1309" s="1" t="s">
        <v>10131</v>
      </c>
      <c r="E1309" s="71">
        <v>6762901</v>
      </c>
      <c r="F1309" s="1" t="s">
        <v>10132</v>
      </c>
      <c r="G1309" s="1" t="s">
        <v>10133</v>
      </c>
      <c r="H1309" s="72" t="s">
        <v>10134</v>
      </c>
      <c r="I1309" s="1" t="s">
        <v>10135</v>
      </c>
      <c r="J1309" s="73">
        <v>1</v>
      </c>
      <c r="K1309" s="73">
        <v>1</v>
      </c>
      <c r="L1309" s="73">
        <v>1</v>
      </c>
      <c r="M1309" s="1">
        <v>1</v>
      </c>
      <c r="N1309" s="1" t="s">
        <v>1375</v>
      </c>
      <c r="O1309" s="1" t="s">
        <v>1484</v>
      </c>
      <c r="P1309" s="1">
        <v>40203020</v>
      </c>
      <c r="Q1309" s="73">
        <v>78626076</v>
      </c>
      <c r="R1309" s="74">
        <v>230.59</v>
      </c>
      <c r="S1309" s="1" t="s">
        <v>1448</v>
      </c>
      <c r="T1309" s="75">
        <v>1</v>
      </c>
      <c r="U1309" s="76">
        <v>18130386864.84</v>
      </c>
      <c r="V1309" s="77">
        <v>18130386864.84</v>
      </c>
      <c r="W1309" s="77">
        <v>18130386864.84</v>
      </c>
      <c r="X1309" s="76">
        <v>3.1716770062099997E-2</v>
      </c>
      <c r="Y1309" s="71">
        <v>0</v>
      </c>
      <c r="Z1309" s="71">
        <v>1</v>
      </c>
      <c r="AA1309" s="71">
        <v>0</v>
      </c>
      <c r="AB1309" s="71">
        <v>0</v>
      </c>
      <c r="AC1309" s="73">
        <v>0</v>
      </c>
      <c r="AD1309" s="73">
        <v>1</v>
      </c>
      <c r="AE1309" s="1" t="s">
        <v>1475</v>
      </c>
      <c r="AF1309" s="1" t="s">
        <v>1450</v>
      </c>
      <c r="AG1309" s="1" t="s">
        <v>1451</v>
      </c>
    </row>
    <row r="1310" spans="1:33">
      <c r="A1310" s="70">
        <v>45169</v>
      </c>
      <c r="B1310" s="70">
        <v>45169</v>
      </c>
      <c r="C1310" s="71">
        <v>990100</v>
      </c>
      <c r="D1310" s="1" t="s">
        <v>10136</v>
      </c>
      <c r="E1310" s="71">
        <v>6763101</v>
      </c>
      <c r="G1310" s="1" t="s">
        <v>10137</v>
      </c>
      <c r="H1310" s="72" t="s">
        <v>10138</v>
      </c>
      <c r="I1310" s="1" t="s">
        <v>10139</v>
      </c>
      <c r="J1310" s="73">
        <v>1</v>
      </c>
      <c r="K1310" s="73">
        <v>1</v>
      </c>
      <c r="L1310" s="73">
        <v>1</v>
      </c>
      <c r="M1310" s="1">
        <v>1</v>
      </c>
      <c r="N1310" s="1" t="s">
        <v>908</v>
      </c>
      <c r="O1310" s="1" t="s">
        <v>1467</v>
      </c>
      <c r="P1310" s="1">
        <v>20304010</v>
      </c>
      <c r="Q1310" s="73">
        <v>1840703982</v>
      </c>
      <c r="R1310" s="74">
        <v>3.65</v>
      </c>
      <c r="S1310" s="1" t="s">
        <v>1578</v>
      </c>
      <c r="T1310" s="75">
        <v>1.54404385084536</v>
      </c>
      <c r="U1310" s="76">
        <v>4351281558.8893995</v>
      </c>
      <c r="V1310" s="77">
        <v>4351281558.8893995</v>
      </c>
      <c r="W1310" s="77">
        <v>4351281558.8893995</v>
      </c>
      <c r="X1310" s="76">
        <v>7.6120050668000002E-3</v>
      </c>
      <c r="Y1310" s="71">
        <v>0</v>
      </c>
      <c r="Z1310" s="71">
        <v>1</v>
      </c>
      <c r="AA1310" s="71">
        <v>0</v>
      </c>
      <c r="AB1310" s="71">
        <v>0</v>
      </c>
      <c r="AC1310" s="73">
        <v>1</v>
      </c>
      <c r="AD1310" s="73">
        <v>0</v>
      </c>
      <c r="AE1310" s="1" t="s">
        <v>1579</v>
      </c>
      <c r="AF1310" s="1" t="s">
        <v>1450</v>
      </c>
      <c r="AG1310" s="1" t="s">
        <v>1451</v>
      </c>
    </row>
    <row r="1311" spans="1:33">
      <c r="A1311" s="70">
        <v>45169</v>
      </c>
      <c r="B1311" s="70">
        <v>45169</v>
      </c>
      <c r="C1311" s="71">
        <v>990100</v>
      </c>
      <c r="D1311" s="1" t="s">
        <v>10144</v>
      </c>
      <c r="E1311" s="71">
        <v>6763801</v>
      </c>
      <c r="G1311" s="1" t="s">
        <v>10145</v>
      </c>
      <c r="H1311" s="72" t="s">
        <v>10146</v>
      </c>
      <c r="I1311" s="1" t="s">
        <v>10147</v>
      </c>
      <c r="J1311" s="73">
        <v>0.4</v>
      </c>
      <c r="K1311" s="73">
        <v>0.4</v>
      </c>
      <c r="L1311" s="73">
        <v>0.4</v>
      </c>
      <c r="M1311" s="1">
        <v>1</v>
      </c>
      <c r="N1311" s="1" t="s">
        <v>1220</v>
      </c>
      <c r="O1311" s="1" t="s">
        <v>1484</v>
      </c>
      <c r="P1311" s="1">
        <v>40301030</v>
      </c>
      <c r="Q1311" s="73">
        <v>500000000</v>
      </c>
      <c r="R1311" s="74">
        <v>165.5</v>
      </c>
      <c r="S1311" s="1" t="s">
        <v>2554</v>
      </c>
      <c r="T1311" s="75">
        <v>10.63715</v>
      </c>
      <c r="U1311" s="76">
        <v>3111735756.2880998</v>
      </c>
      <c r="V1311" s="77">
        <v>3111735756.2880998</v>
      </c>
      <c r="W1311" s="77">
        <v>7779339390.7202597</v>
      </c>
      <c r="X1311" s="76">
        <v>5.4435797874999997E-3</v>
      </c>
      <c r="Y1311" s="71">
        <v>0</v>
      </c>
      <c r="Z1311" s="71">
        <v>1</v>
      </c>
      <c r="AA1311" s="71">
        <v>0</v>
      </c>
      <c r="AB1311" s="71">
        <v>0</v>
      </c>
      <c r="AC1311" s="73">
        <v>0.65</v>
      </c>
      <c r="AD1311" s="73">
        <v>0.35</v>
      </c>
      <c r="AE1311" s="1" t="s">
        <v>2555</v>
      </c>
      <c r="AF1311" s="1" t="s">
        <v>1450</v>
      </c>
      <c r="AG1311" s="1" t="s">
        <v>1451</v>
      </c>
    </row>
    <row r="1312" spans="1:33">
      <c r="A1312" s="70">
        <v>45169</v>
      </c>
      <c r="B1312" s="70">
        <v>45169</v>
      </c>
      <c r="C1312" s="71">
        <v>990100</v>
      </c>
      <c r="D1312" s="1" t="s">
        <v>10148</v>
      </c>
      <c r="E1312" s="71">
        <v>6763901</v>
      </c>
      <c r="G1312" s="1" t="s">
        <v>10149</v>
      </c>
      <c r="H1312" s="72" t="s">
        <v>10150</v>
      </c>
      <c r="I1312" s="1" t="s">
        <v>10151</v>
      </c>
      <c r="J1312" s="73">
        <v>0.75</v>
      </c>
      <c r="K1312" s="73">
        <v>0.75</v>
      </c>
      <c r="L1312" s="73">
        <v>0.75</v>
      </c>
      <c r="M1312" s="1">
        <v>1</v>
      </c>
      <c r="N1312" s="1" t="s">
        <v>1111</v>
      </c>
      <c r="O1312" s="1" t="s">
        <v>1467</v>
      </c>
      <c r="P1312" s="1">
        <v>20106015</v>
      </c>
      <c r="Q1312" s="73">
        <v>1364400196</v>
      </c>
      <c r="R1312" s="74">
        <v>12.78</v>
      </c>
      <c r="S1312" s="1" t="s">
        <v>1456</v>
      </c>
      <c r="T1312" s="75">
        <v>0.92136177270005104</v>
      </c>
      <c r="U1312" s="76">
        <v>14193964049.903601</v>
      </c>
      <c r="V1312" s="77">
        <v>14193964049.903601</v>
      </c>
      <c r="W1312" s="77">
        <v>18925285399.871498</v>
      </c>
      <c r="X1312" s="76">
        <v>2.4830506783799999E-2</v>
      </c>
      <c r="Y1312" s="71">
        <v>0</v>
      </c>
      <c r="Z1312" s="71">
        <v>1</v>
      </c>
      <c r="AA1312" s="71">
        <v>0</v>
      </c>
      <c r="AB1312" s="71">
        <v>0</v>
      </c>
      <c r="AC1312" s="73">
        <v>1</v>
      </c>
      <c r="AD1312" s="73">
        <v>0</v>
      </c>
      <c r="AE1312" s="1" t="s">
        <v>1607</v>
      </c>
      <c r="AF1312" s="1" t="s">
        <v>1608</v>
      </c>
      <c r="AG1312" s="1" t="s">
        <v>1451</v>
      </c>
    </row>
    <row r="1313" spans="1:33">
      <c r="A1313" s="70">
        <v>45169</v>
      </c>
      <c r="B1313" s="70">
        <v>45169</v>
      </c>
      <c r="C1313" s="71">
        <v>990100</v>
      </c>
      <c r="D1313" s="1" t="s">
        <v>10152</v>
      </c>
      <c r="E1313" s="71">
        <v>6764301</v>
      </c>
      <c r="G1313" s="1" t="s">
        <v>10153</v>
      </c>
      <c r="H1313" s="72" t="s">
        <v>10154</v>
      </c>
      <c r="I1313" s="1" t="s">
        <v>10155</v>
      </c>
      <c r="J1313" s="73">
        <v>0.7</v>
      </c>
      <c r="K1313" s="73">
        <v>0.7</v>
      </c>
      <c r="L1313" s="73">
        <v>0.7</v>
      </c>
      <c r="M1313" s="1">
        <v>1</v>
      </c>
      <c r="N1313" s="1" t="s">
        <v>1115</v>
      </c>
      <c r="O1313" s="1" t="s">
        <v>1447</v>
      </c>
      <c r="P1313" s="1">
        <v>35202010</v>
      </c>
      <c r="Q1313" s="73">
        <v>557835617</v>
      </c>
      <c r="R1313" s="74">
        <v>5546</v>
      </c>
      <c r="S1313" s="1" t="s">
        <v>1479</v>
      </c>
      <c r="T1313" s="75">
        <v>145.58500000000001</v>
      </c>
      <c r="U1313" s="76">
        <v>14875361007.778299</v>
      </c>
      <c r="V1313" s="77">
        <v>14875361007.778299</v>
      </c>
      <c r="W1313" s="77">
        <v>21250515725.397499</v>
      </c>
      <c r="X1313" s="76">
        <v>2.6022522751000001E-2</v>
      </c>
      <c r="Y1313" s="71">
        <v>1</v>
      </c>
      <c r="Z1313" s="71">
        <v>0</v>
      </c>
      <c r="AA1313" s="71">
        <v>0</v>
      </c>
      <c r="AB1313" s="71">
        <v>0</v>
      </c>
      <c r="AC1313" s="73">
        <v>0</v>
      </c>
      <c r="AD1313" s="73">
        <v>1</v>
      </c>
      <c r="AE1313" s="1" t="s">
        <v>1480</v>
      </c>
      <c r="AF1313" s="1" t="s">
        <v>1450</v>
      </c>
      <c r="AG1313" s="1" t="s">
        <v>1451</v>
      </c>
    </row>
    <row r="1314" spans="1:33">
      <c r="A1314" s="70">
        <v>45169</v>
      </c>
      <c r="B1314" s="70">
        <v>45169</v>
      </c>
      <c r="C1314" s="71">
        <v>990100</v>
      </c>
      <c r="D1314" s="1" t="s">
        <v>10160</v>
      </c>
      <c r="E1314" s="71">
        <v>6765001</v>
      </c>
      <c r="G1314" s="1" t="s">
        <v>10161</v>
      </c>
      <c r="H1314" s="72" t="s">
        <v>10162</v>
      </c>
      <c r="I1314" s="1" t="s">
        <v>10163</v>
      </c>
      <c r="J1314" s="73">
        <v>0.5</v>
      </c>
      <c r="K1314" s="73">
        <v>0.5</v>
      </c>
      <c r="L1314" s="73">
        <v>0.5</v>
      </c>
      <c r="M1314" s="1">
        <v>1</v>
      </c>
      <c r="N1314" s="1" t="s">
        <v>1091</v>
      </c>
      <c r="O1314" s="1" t="s">
        <v>1467</v>
      </c>
      <c r="P1314" s="1">
        <v>20303010</v>
      </c>
      <c r="Q1314" s="73">
        <v>2682594360</v>
      </c>
      <c r="R1314" s="74">
        <v>14.62</v>
      </c>
      <c r="S1314" s="1" t="s">
        <v>1565</v>
      </c>
      <c r="T1314" s="75">
        <v>7.8417500000000002</v>
      </c>
      <c r="U1314" s="76">
        <v>2500687317.4482698</v>
      </c>
      <c r="V1314" s="77">
        <v>2500687317.4482698</v>
      </c>
      <c r="W1314" s="77">
        <v>5001374634.8965502</v>
      </c>
      <c r="X1314" s="76">
        <v>4.3746294680000004E-3</v>
      </c>
      <c r="Y1314" s="71">
        <v>0</v>
      </c>
      <c r="Z1314" s="71">
        <v>1</v>
      </c>
      <c r="AA1314" s="71">
        <v>0</v>
      </c>
      <c r="AB1314" s="71">
        <v>0</v>
      </c>
      <c r="AC1314" s="73">
        <v>1</v>
      </c>
      <c r="AD1314" s="73">
        <v>0</v>
      </c>
      <c r="AE1314" s="1" t="s">
        <v>1566</v>
      </c>
      <c r="AF1314" s="1" t="s">
        <v>1450</v>
      </c>
      <c r="AG1314" s="1" t="s">
        <v>1451</v>
      </c>
    </row>
    <row r="1315" spans="1:33">
      <c r="A1315" s="70">
        <v>45169</v>
      </c>
      <c r="B1315" s="70">
        <v>45169</v>
      </c>
      <c r="C1315" s="71">
        <v>990100</v>
      </c>
      <c r="D1315" s="1" t="s">
        <v>10202</v>
      </c>
      <c r="E1315" s="71">
        <v>6774101</v>
      </c>
      <c r="F1315" s="1" t="s">
        <v>10203</v>
      </c>
      <c r="G1315" s="1" t="s">
        <v>10204</v>
      </c>
      <c r="H1315" s="72" t="s">
        <v>10205</v>
      </c>
      <c r="I1315" s="1" t="s">
        <v>10206</v>
      </c>
      <c r="J1315" s="73">
        <v>0.9</v>
      </c>
      <c r="K1315" s="73">
        <v>0.9</v>
      </c>
      <c r="L1315" s="73">
        <v>0.9</v>
      </c>
      <c r="M1315" s="1">
        <v>1</v>
      </c>
      <c r="N1315" s="1" t="s">
        <v>1375</v>
      </c>
      <c r="O1315" s="1" t="s">
        <v>1541</v>
      </c>
      <c r="P1315" s="1">
        <v>10102040</v>
      </c>
      <c r="Q1315" s="73">
        <v>2248023083</v>
      </c>
      <c r="R1315" s="74">
        <v>17.22</v>
      </c>
      <c r="S1315" s="1" t="s">
        <v>1448</v>
      </c>
      <c r="T1315" s="75">
        <v>1</v>
      </c>
      <c r="U1315" s="76">
        <v>34839861740.334</v>
      </c>
      <c r="V1315" s="77">
        <v>34839861740.334</v>
      </c>
      <c r="W1315" s="77">
        <v>38710957489.260002</v>
      </c>
      <c r="X1315" s="76">
        <v>6.0947838126700002E-2</v>
      </c>
      <c r="Y1315" s="71">
        <v>1</v>
      </c>
      <c r="Z1315" s="71">
        <v>0</v>
      </c>
      <c r="AA1315" s="71">
        <v>0</v>
      </c>
      <c r="AB1315" s="71">
        <v>0</v>
      </c>
      <c r="AC1315" s="73">
        <v>1</v>
      </c>
      <c r="AD1315" s="73">
        <v>0</v>
      </c>
      <c r="AE1315" s="1" t="s">
        <v>1449</v>
      </c>
      <c r="AF1315" s="1" t="s">
        <v>1450</v>
      </c>
      <c r="AG1315" s="1" t="s">
        <v>10207</v>
      </c>
    </row>
    <row r="1316" spans="1:33">
      <c r="A1316" s="70">
        <v>45169</v>
      </c>
      <c r="B1316" s="70">
        <v>45169</v>
      </c>
      <c r="C1316" s="71">
        <v>990100</v>
      </c>
      <c r="D1316" s="1" t="s">
        <v>10247</v>
      </c>
      <c r="E1316" s="71">
        <v>6812301</v>
      </c>
      <c r="F1316" s="1" t="s">
        <v>10248</v>
      </c>
      <c r="G1316" s="1" t="s">
        <v>10249</v>
      </c>
      <c r="H1316" s="72" t="s">
        <v>10250</v>
      </c>
      <c r="I1316" s="1" t="s">
        <v>10251</v>
      </c>
      <c r="J1316" s="73">
        <v>0.95</v>
      </c>
      <c r="K1316" s="73">
        <v>0.95</v>
      </c>
      <c r="L1316" s="73">
        <v>0.95</v>
      </c>
      <c r="M1316" s="1">
        <v>1</v>
      </c>
      <c r="N1316" s="1" t="s">
        <v>1375</v>
      </c>
      <c r="O1316" s="1" t="s">
        <v>1541</v>
      </c>
      <c r="P1316" s="1">
        <v>10102040</v>
      </c>
      <c r="Q1316" s="73">
        <v>226275888</v>
      </c>
      <c r="R1316" s="74">
        <v>86.25</v>
      </c>
      <c r="S1316" s="1" t="s">
        <v>1448</v>
      </c>
      <c r="T1316" s="75">
        <v>1</v>
      </c>
      <c r="U1316" s="76">
        <v>18540480573</v>
      </c>
      <c r="V1316" s="77">
        <v>18540480573</v>
      </c>
      <c r="W1316" s="77">
        <v>19516295340</v>
      </c>
      <c r="X1316" s="76">
        <v>3.2434176035999997E-2</v>
      </c>
      <c r="Y1316" s="71">
        <v>0</v>
      </c>
      <c r="Z1316" s="71">
        <v>1</v>
      </c>
      <c r="AA1316" s="71">
        <v>0</v>
      </c>
      <c r="AB1316" s="71">
        <v>0</v>
      </c>
      <c r="AC1316" s="73">
        <v>0</v>
      </c>
      <c r="AD1316" s="73">
        <v>1</v>
      </c>
      <c r="AE1316" s="1" t="s">
        <v>1449</v>
      </c>
      <c r="AF1316" s="1" t="s">
        <v>1450</v>
      </c>
      <c r="AG1316" s="1" t="s">
        <v>1451</v>
      </c>
    </row>
    <row r="1317" spans="1:33">
      <c r="A1317" s="70">
        <v>45169</v>
      </c>
      <c r="B1317" s="70">
        <v>45169</v>
      </c>
      <c r="C1317" s="71">
        <v>990100</v>
      </c>
      <c r="D1317" s="1" t="s">
        <v>10252</v>
      </c>
      <c r="E1317" s="71">
        <v>6812701</v>
      </c>
      <c r="F1317" s="1">
        <v>339041105</v>
      </c>
      <c r="G1317" s="1" t="s">
        <v>10253</v>
      </c>
      <c r="H1317" s="72" t="s">
        <v>10254</v>
      </c>
      <c r="I1317" s="1" t="s">
        <v>10255</v>
      </c>
      <c r="J1317" s="73">
        <v>0.95</v>
      </c>
      <c r="K1317" s="73">
        <v>0.95</v>
      </c>
      <c r="L1317" s="73">
        <v>0.95</v>
      </c>
      <c r="M1317" s="1">
        <v>1</v>
      </c>
      <c r="N1317" s="1" t="s">
        <v>1375</v>
      </c>
      <c r="O1317" s="1" t="s">
        <v>1484</v>
      </c>
      <c r="P1317" s="1">
        <v>40201060</v>
      </c>
      <c r="Q1317" s="73">
        <v>73491592</v>
      </c>
      <c r="R1317" s="74">
        <v>271.73</v>
      </c>
      <c r="S1317" s="1" t="s">
        <v>1448</v>
      </c>
      <c r="T1317" s="75">
        <v>1</v>
      </c>
      <c r="U1317" s="76">
        <v>18971376779.452</v>
      </c>
      <c r="V1317" s="77">
        <v>18971376779.452</v>
      </c>
      <c r="W1317" s="77">
        <v>19969870294.16</v>
      </c>
      <c r="X1317" s="76">
        <v>3.3187973293699997E-2</v>
      </c>
      <c r="Y1317" s="71">
        <v>0</v>
      </c>
      <c r="Z1317" s="71">
        <v>1</v>
      </c>
      <c r="AA1317" s="71">
        <v>0</v>
      </c>
      <c r="AB1317" s="71">
        <v>0</v>
      </c>
      <c r="AC1317" s="73">
        <v>0</v>
      </c>
      <c r="AD1317" s="73">
        <v>1</v>
      </c>
      <c r="AE1317" s="1" t="s">
        <v>1449</v>
      </c>
      <c r="AF1317" s="1" t="s">
        <v>1450</v>
      </c>
      <c r="AG1317" s="1" t="s">
        <v>1451</v>
      </c>
    </row>
    <row r="1318" spans="1:33">
      <c r="A1318" s="70">
        <v>45169</v>
      </c>
      <c r="B1318" s="70">
        <v>45169</v>
      </c>
      <c r="C1318" s="71">
        <v>990100</v>
      </c>
      <c r="D1318" s="1" t="s">
        <v>10256</v>
      </c>
      <c r="E1318" s="71">
        <v>6818401</v>
      </c>
      <c r="F1318" s="1" t="s">
        <v>10257</v>
      </c>
      <c r="G1318" s="1" t="s">
        <v>10258</v>
      </c>
      <c r="H1318" s="72" t="s">
        <v>10259</v>
      </c>
      <c r="I1318" s="1" t="s">
        <v>10260</v>
      </c>
      <c r="J1318" s="73">
        <v>0.75</v>
      </c>
      <c r="K1318" s="73">
        <v>0.75</v>
      </c>
      <c r="L1318" s="73">
        <v>0.75</v>
      </c>
      <c r="M1318" s="1">
        <v>1</v>
      </c>
      <c r="N1318" s="1" t="s">
        <v>1375</v>
      </c>
      <c r="O1318" s="1" t="s">
        <v>1447</v>
      </c>
      <c r="P1318" s="1">
        <v>35102020</v>
      </c>
      <c r="Q1318" s="73">
        <v>277254591</v>
      </c>
      <c r="R1318" s="74">
        <v>277.3</v>
      </c>
      <c r="S1318" s="1" t="s">
        <v>1448</v>
      </c>
      <c r="T1318" s="75">
        <v>1</v>
      </c>
      <c r="U1318" s="76">
        <v>57662023563.224998</v>
      </c>
      <c r="V1318" s="77">
        <v>57662023563.224998</v>
      </c>
      <c r="W1318" s="77">
        <v>76882698084.300003</v>
      </c>
      <c r="X1318" s="76">
        <v>0.1008722624787</v>
      </c>
      <c r="Y1318" s="71">
        <v>1</v>
      </c>
      <c r="Z1318" s="71">
        <v>0</v>
      </c>
      <c r="AA1318" s="71">
        <v>0</v>
      </c>
      <c r="AB1318" s="71">
        <v>0</v>
      </c>
      <c r="AC1318" s="73">
        <v>0.5</v>
      </c>
      <c r="AD1318" s="73">
        <v>0.5</v>
      </c>
      <c r="AE1318" s="1" t="s">
        <v>1449</v>
      </c>
      <c r="AF1318" s="1" t="s">
        <v>1450</v>
      </c>
      <c r="AG1318" s="1" t="s">
        <v>1451</v>
      </c>
    </row>
    <row r="1319" spans="1:33">
      <c r="A1319" s="70">
        <v>45169</v>
      </c>
      <c r="B1319" s="70">
        <v>45169</v>
      </c>
      <c r="C1319" s="71">
        <v>990100</v>
      </c>
      <c r="D1319" s="1" t="s">
        <v>10265</v>
      </c>
      <c r="E1319" s="71">
        <v>6822601</v>
      </c>
      <c r="F1319" s="1">
        <v>665734109</v>
      </c>
      <c r="G1319" s="1" t="s">
        <v>10266</v>
      </c>
      <c r="H1319" s="72">
        <v>6717456</v>
      </c>
      <c r="I1319" s="1" t="s">
        <v>10267</v>
      </c>
      <c r="J1319" s="73">
        <v>1</v>
      </c>
      <c r="K1319" s="73">
        <v>1</v>
      </c>
      <c r="L1319" s="73">
        <v>1</v>
      </c>
      <c r="M1319" s="1">
        <v>1</v>
      </c>
      <c r="N1319" s="1" t="s">
        <v>908</v>
      </c>
      <c r="O1319" s="1" t="s">
        <v>1462</v>
      </c>
      <c r="P1319" s="1">
        <v>15104030</v>
      </c>
      <c r="Q1319" s="73">
        <v>1149945460</v>
      </c>
      <c r="R1319" s="74">
        <v>11.91</v>
      </c>
      <c r="S1319" s="1" t="s">
        <v>1578</v>
      </c>
      <c r="T1319" s="75">
        <v>1.54404385084536</v>
      </c>
      <c r="U1319" s="76">
        <v>8870117530.0827904</v>
      </c>
      <c r="V1319" s="77">
        <v>8870117530.0827904</v>
      </c>
      <c r="W1319" s="77">
        <v>8870117530.0827904</v>
      </c>
      <c r="X1319" s="76">
        <v>1.55171249363E-2</v>
      </c>
      <c r="Y1319" s="71">
        <v>0</v>
      </c>
      <c r="Z1319" s="71">
        <v>1</v>
      </c>
      <c r="AA1319" s="71">
        <v>0</v>
      </c>
      <c r="AB1319" s="71">
        <v>0</v>
      </c>
      <c r="AC1319" s="73">
        <v>0</v>
      </c>
      <c r="AD1319" s="73">
        <v>1</v>
      </c>
      <c r="AE1319" s="1" t="s">
        <v>1579</v>
      </c>
      <c r="AF1319" s="1" t="s">
        <v>1450</v>
      </c>
      <c r="AG1319" s="1" t="s">
        <v>1451</v>
      </c>
    </row>
    <row r="1320" spans="1:33">
      <c r="A1320" s="70">
        <v>45169</v>
      </c>
      <c r="B1320" s="70">
        <v>45169</v>
      </c>
      <c r="C1320" s="71">
        <v>990100</v>
      </c>
      <c r="D1320" s="1" t="s">
        <v>10268</v>
      </c>
      <c r="E1320" s="71">
        <v>6835601</v>
      </c>
      <c r="F1320" s="1" t="s">
        <v>10269</v>
      </c>
      <c r="G1320" s="1" t="s">
        <v>10270</v>
      </c>
      <c r="H1320" s="72" t="s">
        <v>10271</v>
      </c>
      <c r="I1320" s="1" t="s">
        <v>10272</v>
      </c>
      <c r="J1320" s="73">
        <v>0.95</v>
      </c>
      <c r="K1320" s="73">
        <v>0.95</v>
      </c>
      <c r="L1320" s="73">
        <v>0.95</v>
      </c>
      <c r="M1320" s="1">
        <v>1</v>
      </c>
      <c r="N1320" s="1" t="s">
        <v>963</v>
      </c>
      <c r="O1320" s="1" t="s">
        <v>1541</v>
      </c>
      <c r="P1320" s="1">
        <v>10102020</v>
      </c>
      <c r="Q1320" s="73">
        <v>338810261</v>
      </c>
      <c r="R1320" s="74">
        <v>69.290000000000006</v>
      </c>
      <c r="S1320" s="1" t="s">
        <v>1493</v>
      </c>
      <c r="T1320" s="75">
        <v>1.3529500000000001</v>
      </c>
      <c r="U1320" s="76">
        <v>16484241720.282</v>
      </c>
      <c r="V1320" s="77">
        <v>16484241720.282</v>
      </c>
      <c r="W1320" s="77">
        <v>17351833389.7705</v>
      </c>
      <c r="X1320" s="76">
        <v>2.88370517512E-2</v>
      </c>
      <c r="Y1320" s="71">
        <v>0</v>
      </c>
      <c r="Z1320" s="71">
        <v>1</v>
      </c>
      <c r="AA1320" s="71">
        <v>0</v>
      </c>
      <c r="AB1320" s="71">
        <v>0</v>
      </c>
      <c r="AC1320" s="73">
        <v>0.35</v>
      </c>
      <c r="AD1320" s="73">
        <v>0.65</v>
      </c>
      <c r="AE1320" s="1" t="s">
        <v>1494</v>
      </c>
      <c r="AF1320" s="1" t="s">
        <v>1450</v>
      </c>
      <c r="AG1320" s="1" t="s">
        <v>1451</v>
      </c>
    </row>
    <row r="1321" spans="1:33">
      <c r="A1321" s="70">
        <v>45169</v>
      </c>
      <c r="B1321" s="70">
        <v>45169</v>
      </c>
      <c r="C1321" s="71">
        <v>990100</v>
      </c>
      <c r="D1321" s="1" t="s">
        <v>10273</v>
      </c>
      <c r="E1321" s="71">
        <v>6836901</v>
      </c>
      <c r="F1321" s="1">
        <v>446413106</v>
      </c>
      <c r="G1321" s="1" t="s">
        <v>10274</v>
      </c>
      <c r="H1321" s="72" t="s">
        <v>10275</v>
      </c>
      <c r="I1321" s="1" t="s">
        <v>10276</v>
      </c>
      <c r="J1321" s="73">
        <v>1</v>
      </c>
      <c r="K1321" s="73">
        <v>1</v>
      </c>
      <c r="L1321" s="73">
        <v>1</v>
      </c>
      <c r="M1321" s="1">
        <v>1</v>
      </c>
      <c r="N1321" s="1" t="s">
        <v>1375</v>
      </c>
      <c r="O1321" s="1" t="s">
        <v>1467</v>
      </c>
      <c r="P1321" s="1">
        <v>20101010</v>
      </c>
      <c r="Q1321" s="73">
        <v>39925745</v>
      </c>
      <c r="R1321" s="74">
        <v>220.32</v>
      </c>
      <c r="S1321" s="1" t="s">
        <v>1448</v>
      </c>
      <c r="T1321" s="75">
        <v>1</v>
      </c>
      <c r="U1321" s="76">
        <v>8796440138.3999996</v>
      </c>
      <c r="V1321" s="77">
        <v>8796440138.3999996</v>
      </c>
      <c r="W1321" s="77">
        <v>8796440138.3999996</v>
      </c>
      <c r="X1321" s="76">
        <v>1.53882358559E-2</v>
      </c>
      <c r="Y1321" s="71">
        <v>0</v>
      </c>
      <c r="Z1321" s="71">
        <v>1</v>
      </c>
      <c r="AA1321" s="71">
        <v>0</v>
      </c>
      <c r="AB1321" s="71">
        <v>0</v>
      </c>
      <c r="AC1321" s="73">
        <v>1</v>
      </c>
      <c r="AD1321" s="73">
        <v>0</v>
      </c>
      <c r="AE1321" s="1" t="s">
        <v>1449</v>
      </c>
      <c r="AF1321" s="1" t="s">
        <v>1450</v>
      </c>
      <c r="AG1321" s="1" t="s">
        <v>1451</v>
      </c>
    </row>
    <row r="1322" spans="1:33">
      <c r="A1322" s="70">
        <v>45169</v>
      </c>
      <c r="B1322" s="70">
        <v>45169</v>
      </c>
      <c r="C1322" s="71">
        <v>990100</v>
      </c>
      <c r="D1322" s="1" t="s">
        <v>10293</v>
      </c>
      <c r="E1322" s="71">
        <v>6867701</v>
      </c>
      <c r="G1322" s="1" t="s">
        <v>10294</v>
      </c>
      <c r="H1322" s="72" t="s">
        <v>10295</v>
      </c>
      <c r="I1322" s="1" t="s">
        <v>10296</v>
      </c>
      <c r="J1322" s="73">
        <v>1</v>
      </c>
      <c r="K1322" s="73">
        <v>1</v>
      </c>
      <c r="L1322" s="73">
        <v>1</v>
      </c>
      <c r="M1322" s="1">
        <v>1</v>
      </c>
      <c r="N1322" s="1" t="s">
        <v>908</v>
      </c>
      <c r="O1322" s="1" t="s">
        <v>1499</v>
      </c>
      <c r="P1322" s="1">
        <v>30201020</v>
      </c>
      <c r="Q1322" s="73">
        <v>721848176</v>
      </c>
      <c r="R1322" s="74">
        <v>11.67</v>
      </c>
      <c r="S1322" s="1" t="s">
        <v>1578</v>
      </c>
      <c r="T1322" s="75">
        <v>1.54404385084536</v>
      </c>
      <c r="U1322" s="76">
        <v>5455783013.7452898</v>
      </c>
      <c r="V1322" s="77">
        <v>5455783013.7452898</v>
      </c>
      <c r="W1322" s="77">
        <v>5455783013.7452898</v>
      </c>
      <c r="X1322" s="76">
        <v>9.5441877024000001E-3</v>
      </c>
      <c r="Y1322" s="71">
        <v>0</v>
      </c>
      <c r="Z1322" s="71">
        <v>1</v>
      </c>
      <c r="AA1322" s="71">
        <v>0</v>
      </c>
      <c r="AB1322" s="71">
        <v>0</v>
      </c>
      <c r="AC1322" s="73">
        <v>0</v>
      </c>
      <c r="AD1322" s="73">
        <v>1</v>
      </c>
      <c r="AE1322" s="1" t="s">
        <v>1579</v>
      </c>
      <c r="AF1322" s="1" t="s">
        <v>1450</v>
      </c>
      <c r="AG1322" s="1" t="s">
        <v>1451</v>
      </c>
    </row>
    <row r="1323" spans="1:33">
      <c r="A1323" s="70">
        <v>45169</v>
      </c>
      <c r="B1323" s="70">
        <v>45169</v>
      </c>
      <c r="C1323" s="71">
        <v>990100</v>
      </c>
      <c r="D1323" s="1" t="s">
        <v>10301</v>
      </c>
      <c r="E1323" s="71">
        <v>6868301</v>
      </c>
      <c r="G1323" s="1" t="s">
        <v>10302</v>
      </c>
      <c r="H1323" s="72" t="s">
        <v>10303</v>
      </c>
      <c r="I1323" s="1" t="s">
        <v>10304</v>
      </c>
      <c r="J1323" s="73">
        <v>0.75</v>
      </c>
      <c r="K1323" s="73">
        <v>0.75</v>
      </c>
      <c r="L1323" s="73">
        <v>0.75</v>
      </c>
      <c r="M1323" s="1">
        <v>1</v>
      </c>
      <c r="N1323" s="1" t="s">
        <v>1369</v>
      </c>
      <c r="O1323" s="1" t="s">
        <v>1484</v>
      </c>
      <c r="P1323" s="1">
        <v>40301020</v>
      </c>
      <c r="Q1323" s="73">
        <v>1000458489</v>
      </c>
      <c r="R1323" s="74">
        <v>5.21</v>
      </c>
      <c r="S1323" s="1" t="s">
        <v>1669</v>
      </c>
      <c r="T1323" s="75">
        <v>0.78917255257862096</v>
      </c>
      <c r="U1323" s="76">
        <v>4953658782.2192898</v>
      </c>
      <c r="V1323" s="77">
        <v>4953658782.2192898</v>
      </c>
      <c r="W1323" s="77">
        <v>6604878376.2923803</v>
      </c>
      <c r="X1323" s="76">
        <v>8.6657862148000007E-3</v>
      </c>
      <c r="Y1323" s="71">
        <v>0</v>
      </c>
      <c r="Z1323" s="71">
        <v>1</v>
      </c>
      <c r="AA1323" s="71">
        <v>0</v>
      </c>
      <c r="AB1323" s="71">
        <v>0</v>
      </c>
      <c r="AC1323" s="73">
        <v>1</v>
      </c>
      <c r="AD1323" s="73">
        <v>0</v>
      </c>
      <c r="AE1323" s="1" t="s">
        <v>1670</v>
      </c>
      <c r="AF1323" s="1" t="s">
        <v>1450</v>
      </c>
      <c r="AG1323" s="1" t="s">
        <v>1451</v>
      </c>
    </row>
    <row r="1324" spans="1:33">
      <c r="A1324" s="70">
        <v>45169</v>
      </c>
      <c r="B1324" s="70">
        <v>45169</v>
      </c>
      <c r="C1324" s="71">
        <v>990100</v>
      </c>
      <c r="D1324" s="1" t="s">
        <v>10305</v>
      </c>
      <c r="E1324" s="71">
        <v>6869001</v>
      </c>
      <c r="G1324" s="1" t="s">
        <v>10306</v>
      </c>
      <c r="H1324" s="72" t="s">
        <v>10307</v>
      </c>
      <c r="I1324" s="1" t="s">
        <v>10308</v>
      </c>
      <c r="J1324" s="73">
        <v>0.85</v>
      </c>
      <c r="K1324" s="73">
        <v>0.85</v>
      </c>
      <c r="L1324" s="73">
        <v>0.85</v>
      </c>
      <c r="M1324" s="1">
        <v>1</v>
      </c>
      <c r="N1324" s="1" t="s">
        <v>1369</v>
      </c>
      <c r="O1324" s="1" t="s">
        <v>1462</v>
      </c>
      <c r="P1324" s="1">
        <v>15104020</v>
      </c>
      <c r="Q1324" s="73">
        <v>12557121508</v>
      </c>
      <c r="R1324" s="74">
        <v>4.2145000000000001</v>
      </c>
      <c r="S1324" s="1" t="s">
        <v>1669</v>
      </c>
      <c r="T1324" s="75">
        <v>0.78917255257862096</v>
      </c>
      <c r="U1324" s="76">
        <v>57001083171.432999</v>
      </c>
      <c r="V1324" s="77">
        <v>57001083171.432999</v>
      </c>
      <c r="W1324" s="77">
        <v>67060097848.744698</v>
      </c>
      <c r="X1324" s="76">
        <v>9.9716032631600005E-2</v>
      </c>
      <c r="Y1324" s="71">
        <v>1</v>
      </c>
      <c r="Z1324" s="71">
        <v>0</v>
      </c>
      <c r="AA1324" s="71">
        <v>0</v>
      </c>
      <c r="AB1324" s="71">
        <v>0</v>
      </c>
      <c r="AC1324" s="73">
        <v>1</v>
      </c>
      <c r="AD1324" s="73">
        <v>0</v>
      </c>
      <c r="AE1324" s="1" t="s">
        <v>1670</v>
      </c>
      <c r="AF1324" s="1" t="s">
        <v>1450</v>
      </c>
      <c r="AG1324" s="1" t="s">
        <v>1451</v>
      </c>
    </row>
    <row r="1325" spans="1:33">
      <c r="A1325" s="70">
        <v>45169</v>
      </c>
      <c r="B1325" s="70">
        <v>45169</v>
      </c>
      <c r="C1325" s="71">
        <v>990100</v>
      </c>
      <c r="D1325" s="1" t="s">
        <v>10334</v>
      </c>
      <c r="E1325" s="71">
        <v>6883101</v>
      </c>
      <c r="F1325" s="1" t="s">
        <v>10335</v>
      </c>
      <c r="G1325" s="1" t="s">
        <v>10336</v>
      </c>
      <c r="H1325" s="72" t="s">
        <v>10337</v>
      </c>
      <c r="I1325" s="1" t="s">
        <v>10338</v>
      </c>
      <c r="J1325" s="73">
        <v>1</v>
      </c>
      <c r="K1325" s="73">
        <v>1</v>
      </c>
      <c r="L1325" s="73">
        <v>1</v>
      </c>
      <c r="M1325" s="1">
        <v>1</v>
      </c>
      <c r="N1325" s="1" t="s">
        <v>1375</v>
      </c>
      <c r="O1325" s="1" t="s">
        <v>1541</v>
      </c>
      <c r="P1325" s="1">
        <v>10102030</v>
      </c>
      <c r="Q1325" s="73">
        <v>441625642</v>
      </c>
      <c r="R1325" s="74">
        <v>142.77000000000001</v>
      </c>
      <c r="S1325" s="1" t="s">
        <v>1448</v>
      </c>
      <c r="T1325" s="75">
        <v>1</v>
      </c>
      <c r="U1325" s="76">
        <v>63050892908.339996</v>
      </c>
      <c r="V1325" s="77">
        <v>63050892908.339996</v>
      </c>
      <c r="W1325" s="77">
        <v>63050892908.339996</v>
      </c>
      <c r="X1325" s="76">
        <v>0.1102993933605</v>
      </c>
      <c r="Y1325" s="71">
        <v>1</v>
      </c>
      <c r="Z1325" s="71">
        <v>0</v>
      </c>
      <c r="AA1325" s="71">
        <v>0</v>
      </c>
      <c r="AB1325" s="71">
        <v>0</v>
      </c>
      <c r="AC1325" s="73">
        <v>0.65</v>
      </c>
      <c r="AD1325" s="73">
        <v>0.35</v>
      </c>
      <c r="AE1325" s="1" t="s">
        <v>1449</v>
      </c>
      <c r="AF1325" s="1" t="s">
        <v>1450</v>
      </c>
      <c r="AG1325" s="1" t="s">
        <v>1451</v>
      </c>
    </row>
    <row r="1326" spans="1:33">
      <c r="A1326" s="70">
        <v>45169</v>
      </c>
      <c r="B1326" s="70">
        <v>45169</v>
      </c>
      <c r="C1326" s="71">
        <v>990100</v>
      </c>
      <c r="D1326" s="1" t="s">
        <v>10363</v>
      </c>
      <c r="E1326" s="71">
        <v>6890001</v>
      </c>
      <c r="G1326" s="1" t="s">
        <v>10364</v>
      </c>
      <c r="H1326" s="72" t="s">
        <v>10365</v>
      </c>
      <c r="I1326" s="1" t="s">
        <v>10366</v>
      </c>
      <c r="J1326" s="73">
        <v>0.45</v>
      </c>
      <c r="K1326" s="73">
        <v>0.45</v>
      </c>
      <c r="L1326" s="73">
        <v>0.45</v>
      </c>
      <c r="M1326" s="1">
        <v>1</v>
      </c>
      <c r="N1326" s="1" t="s">
        <v>1293</v>
      </c>
      <c r="O1326" s="1" t="s">
        <v>1564</v>
      </c>
      <c r="P1326" s="1">
        <v>60107010</v>
      </c>
      <c r="Q1326" s="73">
        <v>5239332408</v>
      </c>
      <c r="R1326" s="74">
        <v>1.52</v>
      </c>
      <c r="S1326" s="1" t="s">
        <v>1834</v>
      </c>
      <c r="T1326" s="75">
        <v>1.3505</v>
      </c>
      <c r="U1326" s="76">
        <v>2653612267.3617201</v>
      </c>
      <c r="V1326" s="77">
        <v>2653612267.3617201</v>
      </c>
      <c r="W1326" s="77">
        <v>5896916149.6927099</v>
      </c>
      <c r="X1326" s="76">
        <v>4.6421519156999999E-3</v>
      </c>
      <c r="Y1326" s="71">
        <v>0</v>
      </c>
      <c r="Z1326" s="71">
        <v>1</v>
      </c>
      <c r="AA1326" s="71">
        <v>0</v>
      </c>
      <c r="AB1326" s="71">
        <v>0</v>
      </c>
      <c r="AC1326" s="73">
        <v>1</v>
      </c>
      <c r="AD1326" s="73">
        <v>0</v>
      </c>
      <c r="AE1326" s="1" t="s">
        <v>1835</v>
      </c>
      <c r="AF1326" s="1" t="s">
        <v>1450</v>
      </c>
      <c r="AG1326" s="1" t="s">
        <v>1451</v>
      </c>
    </row>
    <row r="1327" spans="1:33">
      <c r="A1327" s="70">
        <v>45169</v>
      </c>
      <c r="B1327" s="70">
        <v>45169</v>
      </c>
      <c r="C1327" s="71">
        <v>990100</v>
      </c>
      <c r="D1327" s="1" t="s">
        <v>10367</v>
      </c>
      <c r="E1327" s="71">
        <v>6897701</v>
      </c>
      <c r="F1327" s="1" t="s">
        <v>10368</v>
      </c>
      <c r="G1327" s="1" t="s">
        <v>10369</v>
      </c>
      <c r="H1327" s="72" t="s">
        <v>10370</v>
      </c>
      <c r="I1327" s="1" t="s">
        <v>10371</v>
      </c>
      <c r="J1327" s="73">
        <v>0.7</v>
      </c>
      <c r="K1327" s="73">
        <v>0.7</v>
      </c>
      <c r="L1327" s="73">
        <v>0.7</v>
      </c>
      <c r="M1327" s="1">
        <v>1</v>
      </c>
      <c r="N1327" s="1" t="s">
        <v>1375</v>
      </c>
      <c r="O1327" s="1" t="s">
        <v>1484</v>
      </c>
      <c r="P1327" s="1">
        <v>40201020</v>
      </c>
      <c r="Q1327" s="73">
        <v>570652389</v>
      </c>
      <c r="R1327" s="74">
        <v>87.34</v>
      </c>
      <c r="S1327" s="1" t="s">
        <v>1448</v>
      </c>
      <c r="T1327" s="75">
        <v>1</v>
      </c>
      <c r="U1327" s="76">
        <v>34888545758.681999</v>
      </c>
      <c r="V1327" s="77">
        <v>34888545758.681999</v>
      </c>
      <c r="W1327" s="77">
        <v>49840779655.260002</v>
      </c>
      <c r="X1327" s="76">
        <v>6.1033004528700002E-2</v>
      </c>
      <c r="Y1327" s="71">
        <v>1</v>
      </c>
      <c r="Z1327" s="71">
        <v>0</v>
      </c>
      <c r="AA1327" s="71">
        <v>0</v>
      </c>
      <c r="AB1327" s="71">
        <v>0</v>
      </c>
      <c r="AC1327" s="73">
        <v>0.65</v>
      </c>
      <c r="AD1327" s="73">
        <v>0.35</v>
      </c>
      <c r="AE1327" s="1" t="s">
        <v>1449</v>
      </c>
      <c r="AF1327" s="1" t="s">
        <v>1450</v>
      </c>
      <c r="AG1327" s="1" t="s">
        <v>1585</v>
      </c>
    </row>
    <row r="1328" spans="1:33">
      <c r="A1328" s="70">
        <v>45169</v>
      </c>
      <c r="B1328" s="70">
        <v>45169</v>
      </c>
      <c r="C1328" s="71">
        <v>990100</v>
      </c>
      <c r="D1328" s="1" t="s">
        <v>10372</v>
      </c>
      <c r="E1328" s="71">
        <v>6902101</v>
      </c>
      <c r="F1328" s="1" t="s">
        <v>10373</v>
      </c>
      <c r="G1328" s="1" t="s">
        <v>10374</v>
      </c>
      <c r="H1328" s="72" t="s">
        <v>10375</v>
      </c>
      <c r="I1328" s="1" t="s">
        <v>10376</v>
      </c>
      <c r="J1328" s="73">
        <v>1</v>
      </c>
      <c r="K1328" s="73">
        <v>1</v>
      </c>
      <c r="L1328" s="73">
        <v>1</v>
      </c>
      <c r="M1328" s="1">
        <v>1</v>
      </c>
      <c r="N1328" s="1" t="s">
        <v>963</v>
      </c>
      <c r="O1328" s="1" t="s">
        <v>1484</v>
      </c>
      <c r="P1328" s="1">
        <v>40203040</v>
      </c>
      <c r="Q1328" s="73">
        <v>278418780</v>
      </c>
      <c r="R1328" s="74">
        <v>29.9</v>
      </c>
      <c r="S1328" s="1" t="s">
        <v>1493</v>
      </c>
      <c r="T1328" s="75">
        <v>1.3529500000000001</v>
      </c>
      <c r="U1328" s="76">
        <v>6153014909.6418896</v>
      </c>
      <c r="V1328" s="77">
        <v>6153014909.6418896</v>
      </c>
      <c r="W1328" s="77">
        <v>6153014909.6418896</v>
      </c>
      <c r="X1328" s="76">
        <v>1.0763904848400001E-2</v>
      </c>
      <c r="Y1328" s="71">
        <v>0</v>
      </c>
      <c r="Z1328" s="71">
        <v>1</v>
      </c>
      <c r="AA1328" s="71">
        <v>0</v>
      </c>
      <c r="AB1328" s="71">
        <v>0</v>
      </c>
      <c r="AC1328" s="73">
        <v>0.5</v>
      </c>
      <c r="AD1328" s="73">
        <v>0.5</v>
      </c>
      <c r="AE1328" s="1" t="s">
        <v>1494</v>
      </c>
      <c r="AF1328" s="1" t="s">
        <v>1450</v>
      </c>
      <c r="AG1328" s="1" t="s">
        <v>1451</v>
      </c>
    </row>
    <row r="1329" spans="1:33">
      <c r="A1329" s="70">
        <v>45169</v>
      </c>
      <c r="B1329" s="70">
        <v>45169</v>
      </c>
      <c r="C1329" s="71">
        <v>990100</v>
      </c>
      <c r="D1329" s="1" t="s">
        <v>10397</v>
      </c>
      <c r="E1329" s="71">
        <v>6923801</v>
      </c>
      <c r="F1329" s="1" t="s">
        <v>10398</v>
      </c>
      <c r="G1329" s="1" t="s">
        <v>10399</v>
      </c>
      <c r="H1329" s="72" t="s">
        <v>10400</v>
      </c>
      <c r="I1329" s="1" t="s">
        <v>10401</v>
      </c>
      <c r="J1329" s="73">
        <v>1</v>
      </c>
      <c r="K1329" s="73">
        <v>1</v>
      </c>
      <c r="L1329" s="73">
        <v>1</v>
      </c>
      <c r="M1329" s="1">
        <v>1</v>
      </c>
      <c r="N1329" s="1" t="s">
        <v>1375</v>
      </c>
      <c r="O1329" s="1" t="s">
        <v>1467</v>
      </c>
      <c r="P1329" s="1">
        <v>20102010</v>
      </c>
      <c r="Q1329" s="73">
        <v>126972412</v>
      </c>
      <c r="R1329" s="74">
        <v>69.02</v>
      </c>
      <c r="S1329" s="1" t="s">
        <v>1448</v>
      </c>
      <c r="T1329" s="75">
        <v>1</v>
      </c>
      <c r="U1329" s="76">
        <v>8763635876.2399998</v>
      </c>
      <c r="V1329" s="77">
        <v>8763635876.2399998</v>
      </c>
      <c r="W1329" s="77">
        <v>8763635876.2399998</v>
      </c>
      <c r="X1329" s="76">
        <v>1.53308490363E-2</v>
      </c>
      <c r="Y1329" s="71">
        <v>0</v>
      </c>
      <c r="Z1329" s="71">
        <v>1</v>
      </c>
      <c r="AA1329" s="71">
        <v>0</v>
      </c>
      <c r="AB1329" s="71">
        <v>0</v>
      </c>
      <c r="AC1329" s="73">
        <v>1</v>
      </c>
      <c r="AD1329" s="73">
        <v>0</v>
      </c>
      <c r="AE1329" s="1" t="s">
        <v>1449</v>
      </c>
      <c r="AF1329" s="1" t="s">
        <v>1450</v>
      </c>
      <c r="AG1329" s="1" t="s">
        <v>1451</v>
      </c>
    </row>
    <row r="1330" spans="1:33">
      <c r="A1330" s="70">
        <v>45169</v>
      </c>
      <c r="B1330" s="70">
        <v>45169</v>
      </c>
      <c r="C1330" s="71">
        <v>990100</v>
      </c>
      <c r="D1330" s="1" t="s">
        <v>10442</v>
      </c>
      <c r="E1330" s="71">
        <v>6951403</v>
      </c>
      <c r="F1330" s="1" t="s">
        <v>10443</v>
      </c>
      <c r="G1330" s="1" t="s">
        <v>10444</v>
      </c>
      <c r="H1330" s="72" t="s">
        <v>10445</v>
      </c>
      <c r="I1330" s="1" t="s">
        <v>10446</v>
      </c>
      <c r="J1330" s="73">
        <v>0.9</v>
      </c>
      <c r="K1330" s="73">
        <v>0.9</v>
      </c>
      <c r="L1330" s="73">
        <v>0.9</v>
      </c>
      <c r="M1330" s="1">
        <v>1</v>
      </c>
      <c r="N1330" s="1" t="s">
        <v>1375</v>
      </c>
      <c r="O1330" s="1" t="s">
        <v>1564</v>
      </c>
      <c r="P1330" s="1">
        <v>60201040</v>
      </c>
      <c r="Q1330" s="73">
        <v>170631589</v>
      </c>
      <c r="R1330" s="74">
        <v>52.16</v>
      </c>
      <c r="S1330" s="1" t="s">
        <v>1448</v>
      </c>
      <c r="T1330" s="75">
        <v>1</v>
      </c>
      <c r="U1330" s="76">
        <v>8010129314.0159998</v>
      </c>
      <c r="V1330" s="77">
        <v>8010129314.0159998</v>
      </c>
      <c r="W1330" s="77">
        <v>12144366105.639999</v>
      </c>
      <c r="X1330" s="76">
        <v>1.40126866301E-2</v>
      </c>
      <c r="Y1330" s="71">
        <v>0</v>
      </c>
      <c r="Z1330" s="71">
        <v>1</v>
      </c>
      <c r="AA1330" s="71">
        <v>0</v>
      </c>
      <c r="AB1330" s="71">
        <v>0</v>
      </c>
      <c r="AC1330" s="73">
        <v>0.5</v>
      </c>
      <c r="AD1330" s="73">
        <v>0.5</v>
      </c>
      <c r="AE1330" s="1" t="s">
        <v>1475</v>
      </c>
      <c r="AF1330" s="1" t="s">
        <v>1450</v>
      </c>
      <c r="AG1330" s="1" t="s">
        <v>611</v>
      </c>
    </row>
    <row r="1331" spans="1:33">
      <c r="A1331" s="70">
        <v>45169</v>
      </c>
      <c r="B1331" s="70">
        <v>45169</v>
      </c>
      <c r="C1331" s="71">
        <v>990100</v>
      </c>
      <c r="D1331" s="1" t="s">
        <v>10447</v>
      </c>
      <c r="E1331" s="71">
        <v>6952501</v>
      </c>
      <c r="F1331" s="1" t="s">
        <v>10448</v>
      </c>
      <c r="G1331" s="1" t="s">
        <v>10449</v>
      </c>
      <c r="H1331" s="72" t="s">
        <v>10450</v>
      </c>
      <c r="I1331" s="1" t="s">
        <v>10451</v>
      </c>
      <c r="J1331" s="73">
        <v>0.95</v>
      </c>
      <c r="K1331" s="73">
        <v>0.95</v>
      </c>
      <c r="L1331" s="73">
        <v>0.95</v>
      </c>
      <c r="M1331" s="1">
        <v>1</v>
      </c>
      <c r="N1331" s="1" t="s">
        <v>1375</v>
      </c>
      <c r="O1331" s="1" t="s">
        <v>1447</v>
      </c>
      <c r="P1331" s="1">
        <v>35201010</v>
      </c>
      <c r="Q1331" s="73">
        <v>228448024</v>
      </c>
      <c r="R1331" s="74">
        <v>112.74</v>
      </c>
      <c r="S1331" s="1" t="s">
        <v>1448</v>
      </c>
      <c r="T1331" s="75">
        <v>1</v>
      </c>
      <c r="U1331" s="76">
        <v>24467468714.472</v>
      </c>
      <c r="V1331" s="77">
        <v>24467468714.472</v>
      </c>
      <c r="W1331" s="77">
        <v>25755230225.759998</v>
      </c>
      <c r="X1331" s="76">
        <v>4.2802676247499997E-2</v>
      </c>
      <c r="Y1331" s="71">
        <v>0</v>
      </c>
      <c r="Z1331" s="71">
        <v>1</v>
      </c>
      <c r="AA1331" s="71">
        <v>0</v>
      </c>
      <c r="AB1331" s="71">
        <v>0</v>
      </c>
      <c r="AC1331" s="73">
        <v>0</v>
      </c>
      <c r="AD1331" s="73">
        <v>1</v>
      </c>
      <c r="AE1331" s="1" t="s">
        <v>1475</v>
      </c>
      <c r="AF1331" s="1" t="s">
        <v>1450</v>
      </c>
      <c r="AG1331" s="1" t="s">
        <v>1451</v>
      </c>
    </row>
    <row r="1332" spans="1:33">
      <c r="A1332" s="70">
        <v>45169</v>
      </c>
      <c r="B1332" s="70">
        <v>45169</v>
      </c>
      <c r="C1332" s="71">
        <v>990100</v>
      </c>
      <c r="D1332" s="1" t="s">
        <v>10460</v>
      </c>
      <c r="E1332" s="71">
        <v>6971401</v>
      </c>
      <c r="F1332" s="1" t="s">
        <v>10461</v>
      </c>
      <c r="G1332" s="1" t="s">
        <v>10462</v>
      </c>
      <c r="H1332" s="72" t="s">
        <v>10463</v>
      </c>
      <c r="I1332" s="1" t="s">
        <v>10464</v>
      </c>
      <c r="J1332" s="73">
        <v>1</v>
      </c>
      <c r="K1332" s="73">
        <v>1</v>
      </c>
      <c r="L1332" s="73">
        <v>1</v>
      </c>
      <c r="M1332" s="1">
        <v>1</v>
      </c>
      <c r="N1332" s="1" t="s">
        <v>1375</v>
      </c>
      <c r="O1332" s="1" t="s">
        <v>1467</v>
      </c>
      <c r="P1332" s="1">
        <v>20106020</v>
      </c>
      <c r="Q1332" s="73">
        <v>239345263</v>
      </c>
      <c r="R1332" s="74">
        <v>103.54</v>
      </c>
      <c r="S1332" s="1" t="s">
        <v>1448</v>
      </c>
      <c r="T1332" s="75">
        <v>1</v>
      </c>
      <c r="U1332" s="76">
        <v>24781808531.02</v>
      </c>
      <c r="V1332" s="77">
        <v>24781808531.02</v>
      </c>
      <c r="W1332" s="77">
        <v>24781808531.02</v>
      </c>
      <c r="X1332" s="76">
        <v>4.3352573155800003E-2</v>
      </c>
      <c r="Y1332" s="71">
        <v>0</v>
      </c>
      <c r="Z1332" s="71">
        <v>1</v>
      </c>
      <c r="AA1332" s="71">
        <v>0</v>
      </c>
      <c r="AB1332" s="71">
        <v>0</v>
      </c>
      <c r="AC1332" s="73">
        <v>1</v>
      </c>
      <c r="AD1332" s="73">
        <v>0</v>
      </c>
      <c r="AE1332" s="1" t="s">
        <v>1449</v>
      </c>
      <c r="AF1332" s="1" t="s">
        <v>1450</v>
      </c>
      <c r="AG1332" s="1" t="s">
        <v>1451</v>
      </c>
    </row>
    <row r="1333" spans="1:33">
      <c r="A1333" s="70">
        <v>45169</v>
      </c>
      <c r="B1333" s="70">
        <v>45169</v>
      </c>
      <c r="C1333" s="71">
        <v>990100</v>
      </c>
      <c r="D1333" s="1" t="s">
        <v>10469</v>
      </c>
      <c r="E1333" s="71">
        <v>6975501</v>
      </c>
      <c r="G1333" s="1" t="s">
        <v>10470</v>
      </c>
      <c r="H1333" s="72" t="s">
        <v>10471</v>
      </c>
      <c r="I1333" s="1" t="s">
        <v>10472</v>
      </c>
      <c r="J1333" s="73">
        <v>0.45</v>
      </c>
      <c r="K1333" s="73">
        <v>0.45</v>
      </c>
      <c r="L1333" s="73">
        <v>0.45</v>
      </c>
      <c r="M1333" s="1">
        <v>1</v>
      </c>
      <c r="N1333" s="1" t="s">
        <v>1115</v>
      </c>
      <c r="O1333" s="1" t="s">
        <v>1692</v>
      </c>
      <c r="P1333" s="1">
        <v>50202020</v>
      </c>
      <c r="Q1333" s="73">
        <v>867785714</v>
      </c>
      <c r="R1333" s="74">
        <v>2957</v>
      </c>
      <c r="S1333" s="1" t="s">
        <v>1479</v>
      </c>
      <c r="T1333" s="75">
        <v>145.58500000000001</v>
      </c>
      <c r="U1333" s="76">
        <v>7931579904.0704803</v>
      </c>
      <c r="V1333" s="77">
        <v>7931579904.0704803</v>
      </c>
      <c r="W1333" s="77">
        <v>17625733120.156601</v>
      </c>
      <c r="X1333" s="76">
        <v>1.3875274583000001E-2</v>
      </c>
      <c r="Y1333" s="71">
        <v>1</v>
      </c>
      <c r="Z1333" s="71">
        <v>0</v>
      </c>
      <c r="AA1333" s="71">
        <v>0</v>
      </c>
      <c r="AB1333" s="71">
        <v>0</v>
      </c>
      <c r="AC1333" s="73">
        <v>0</v>
      </c>
      <c r="AD1333" s="73">
        <v>1</v>
      </c>
      <c r="AE1333" s="1" t="s">
        <v>1480</v>
      </c>
      <c r="AF1333" s="1" t="s">
        <v>1450</v>
      </c>
      <c r="AG1333" s="1" t="s">
        <v>1451</v>
      </c>
    </row>
    <row r="1334" spans="1:33">
      <c r="A1334" s="70">
        <v>45169</v>
      </c>
      <c r="B1334" s="70">
        <v>45169</v>
      </c>
      <c r="C1334" s="71">
        <v>990100</v>
      </c>
      <c r="D1334" s="1" t="s">
        <v>10481</v>
      </c>
      <c r="E1334" s="71">
        <v>6984001</v>
      </c>
      <c r="G1334" s="1" t="s">
        <v>10482</v>
      </c>
      <c r="H1334" s="72" t="s">
        <v>10483</v>
      </c>
      <c r="I1334" s="1" t="s">
        <v>10484</v>
      </c>
      <c r="J1334" s="73">
        <v>0.5</v>
      </c>
      <c r="K1334" s="73">
        <v>0.5</v>
      </c>
      <c r="L1334" s="73">
        <v>0.5</v>
      </c>
      <c r="M1334" s="1">
        <v>1</v>
      </c>
      <c r="N1334" s="1" t="s">
        <v>1091</v>
      </c>
      <c r="O1334" s="1" t="s">
        <v>1692</v>
      </c>
      <c r="P1334" s="1">
        <v>50101020</v>
      </c>
      <c r="Q1334" s="73">
        <v>7579742334</v>
      </c>
      <c r="R1334" s="74">
        <v>8.36</v>
      </c>
      <c r="S1334" s="1" t="s">
        <v>1565</v>
      </c>
      <c r="T1334" s="75">
        <v>7.8417500000000002</v>
      </c>
      <c r="U1334" s="76">
        <v>4040338311.7441902</v>
      </c>
      <c r="V1334" s="77">
        <v>4040338311.7441902</v>
      </c>
      <c r="W1334" s="77">
        <v>8080676623.4883804</v>
      </c>
      <c r="X1334" s="76">
        <v>7.0680500180000001E-3</v>
      </c>
      <c r="Y1334" s="71">
        <v>0</v>
      </c>
      <c r="Z1334" s="71">
        <v>1</v>
      </c>
      <c r="AA1334" s="71">
        <v>0</v>
      </c>
      <c r="AB1334" s="71">
        <v>0</v>
      </c>
      <c r="AC1334" s="73">
        <v>1</v>
      </c>
      <c r="AD1334" s="73">
        <v>0</v>
      </c>
      <c r="AE1334" s="1" t="s">
        <v>1566</v>
      </c>
      <c r="AF1334" s="1" t="s">
        <v>2066</v>
      </c>
      <c r="AG1334" s="1" t="s">
        <v>1451</v>
      </c>
    </row>
    <row r="1335" spans="1:33">
      <c r="A1335" s="70">
        <v>45169</v>
      </c>
      <c r="B1335" s="70">
        <v>45169</v>
      </c>
      <c r="C1335" s="71">
        <v>990100</v>
      </c>
      <c r="D1335" s="1" t="s">
        <v>10485</v>
      </c>
      <c r="E1335" s="71">
        <v>6985101</v>
      </c>
      <c r="G1335" s="1" t="s">
        <v>10486</v>
      </c>
      <c r="H1335" s="72" t="s">
        <v>10487</v>
      </c>
      <c r="I1335" s="1" t="s">
        <v>10488</v>
      </c>
      <c r="J1335" s="73">
        <v>0.2</v>
      </c>
      <c r="K1335" s="73">
        <v>0.2</v>
      </c>
      <c r="L1335" s="73">
        <v>0.2</v>
      </c>
      <c r="M1335" s="1">
        <v>1</v>
      </c>
      <c r="N1335" s="1" t="s">
        <v>1091</v>
      </c>
      <c r="O1335" s="1" t="s">
        <v>1564</v>
      </c>
      <c r="P1335" s="1">
        <v>60201020</v>
      </c>
      <c r="Q1335" s="73">
        <v>5850000000</v>
      </c>
      <c r="R1335" s="74">
        <v>16.399999999999999</v>
      </c>
      <c r="S1335" s="1" t="s">
        <v>1565</v>
      </c>
      <c r="T1335" s="75">
        <v>7.8417500000000002</v>
      </c>
      <c r="U1335" s="76">
        <v>2446902795.9320302</v>
      </c>
      <c r="V1335" s="77">
        <v>2446902795.9320302</v>
      </c>
      <c r="W1335" s="77">
        <v>12234513979.6602</v>
      </c>
      <c r="X1335" s="76">
        <v>4.2805403944999997E-3</v>
      </c>
      <c r="Y1335" s="71">
        <v>0</v>
      </c>
      <c r="Z1335" s="71">
        <v>1</v>
      </c>
      <c r="AA1335" s="71">
        <v>0</v>
      </c>
      <c r="AB1335" s="71">
        <v>0</v>
      </c>
      <c r="AC1335" s="73">
        <v>1</v>
      </c>
      <c r="AD1335" s="73">
        <v>0</v>
      </c>
      <c r="AE1335" s="1" t="s">
        <v>1566</v>
      </c>
      <c r="AF1335" s="1" t="s">
        <v>1450</v>
      </c>
      <c r="AG1335" s="1" t="s">
        <v>1451</v>
      </c>
    </row>
    <row r="1336" spans="1:33">
      <c r="A1336" s="70">
        <v>45169</v>
      </c>
      <c r="B1336" s="70">
        <v>45169</v>
      </c>
      <c r="C1336" s="71">
        <v>990100</v>
      </c>
      <c r="D1336" s="1" t="s">
        <v>10505</v>
      </c>
      <c r="E1336" s="71">
        <v>6994301</v>
      </c>
      <c r="F1336" s="1" t="s">
        <v>10506</v>
      </c>
      <c r="G1336" s="1" t="s">
        <v>10507</v>
      </c>
      <c r="H1336" s="72" t="s">
        <v>10508</v>
      </c>
      <c r="I1336" s="1" t="s">
        <v>10509</v>
      </c>
      <c r="J1336" s="73">
        <v>1</v>
      </c>
      <c r="K1336" s="73">
        <v>1</v>
      </c>
      <c r="L1336" s="73">
        <v>1</v>
      </c>
      <c r="M1336" s="1">
        <v>1</v>
      </c>
      <c r="N1336" s="1" t="s">
        <v>1375</v>
      </c>
      <c r="O1336" s="1" t="s">
        <v>1455</v>
      </c>
      <c r="P1336" s="1">
        <v>25101010</v>
      </c>
      <c r="Q1336" s="73">
        <v>271046939</v>
      </c>
      <c r="R1336" s="74">
        <v>101.45</v>
      </c>
      <c r="S1336" s="1" t="s">
        <v>1448</v>
      </c>
      <c r="T1336" s="75">
        <v>1</v>
      </c>
      <c r="U1336" s="76">
        <v>27497711961.549999</v>
      </c>
      <c r="V1336" s="77">
        <v>27497711961.549999</v>
      </c>
      <c r="W1336" s="77">
        <v>27497711961.549999</v>
      </c>
      <c r="X1336" s="76">
        <v>4.8103695415899997E-2</v>
      </c>
      <c r="Y1336" s="71">
        <v>1</v>
      </c>
      <c r="Z1336" s="71">
        <v>0</v>
      </c>
      <c r="AA1336" s="71">
        <v>0</v>
      </c>
      <c r="AB1336" s="71">
        <v>0</v>
      </c>
      <c r="AC1336" s="73">
        <v>0</v>
      </c>
      <c r="AD1336" s="73">
        <v>1</v>
      </c>
      <c r="AE1336" s="1" t="s">
        <v>1449</v>
      </c>
      <c r="AF1336" s="1" t="s">
        <v>1450</v>
      </c>
      <c r="AG1336" s="1" t="s">
        <v>1451</v>
      </c>
    </row>
    <row r="1337" spans="1:33">
      <c r="A1337" s="70">
        <v>45169</v>
      </c>
      <c r="B1337" s="70">
        <v>45169</v>
      </c>
      <c r="C1337" s="71">
        <v>990100</v>
      </c>
      <c r="D1337" s="1" t="s">
        <v>10518</v>
      </c>
      <c r="E1337" s="71">
        <v>7005801</v>
      </c>
      <c r="F1337" s="1">
        <v>286181201</v>
      </c>
      <c r="G1337" s="1" t="s">
        <v>10519</v>
      </c>
      <c r="H1337" s="72" t="s">
        <v>10520</v>
      </c>
      <c r="I1337" s="1" t="s">
        <v>10521</v>
      </c>
      <c r="J1337" s="73">
        <v>1</v>
      </c>
      <c r="K1337" s="73">
        <v>1</v>
      </c>
      <c r="L1337" s="73">
        <v>1</v>
      </c>
      <c r="M1337" s="1">
        <v>1</v>
      </c>
      <c r="N1337" s="1" t="s">
        <v>963</v>
      </c>
      <c r="O1337" s="1" t="s">
        <v>1484</v>
      </c>
      <c r="P1337" s="1">
        <v>40201040</v>
      </c>
      <c r="Q1337" s="73">
        <v>392374425</v>
      </c>
      <c r="R1337" s="74">
        <v>20.77</v>
      </c>
      <c r="S1337" s="1" t="s">
        <v>1493</v>
      </c>
      <c r="T1337" s="75">
        <v>1.3529500000000001</v>
      </c>
      <c r="U1337" s="76">
        <v>6023590529.76828</v>
      </c>
      <c r="V1337" s="77">
        <v>6023590529.76828</v>
      </c>
      <c r="W1337" s="77">
        <v>6023590529.76828</v>
      </c>
      <c r="X1337" s="76">
        <v>1.0537493612500001E-2</v>
      </c>
      <c r="Y1337" s="71">
        <v>0</v>
      </c>
      <c r="Z1337" s="71">
        <v>1</v>
      </c>
      <c r="AA1337" s="71">
        <v>0</v>
      </c>
      <c r="AB1337" s="71">
        <v>0</v>
      </c>
      <c r="AC1337" s="73">
        <v>0</v>
      </c>
      <c r="AD1337" s="73">
        <v>1</v>
      </c>
      <c r="AE1337" s="1" t="s">
        <v>1494</v>
      </c>
      <c r="AF1337" s="1" t="s">
        <v>1450</v>
      </c>
      <c r="AG1337" s="1" t="s">
        <v>1451</v>
      </c>
    </row>
    <row r="1338" spans="1:33">
      <c r="A1338" s="70">
        <v>45169</v>
      </c>
      <c r="B1338" s="70">
        <v>45169</v>
      </c>
      <c r="C1338" s="71">
        <v>990100</v>
      </c>
      <c r="D1338" s="1" t="s">
        <v>10530</v>
      </c>
      <c r="E1338" s="71">
        <v>7015901</v>
      </c>
      <c r="G1338" s="1" t="s">
        <v>10531</v>
      </c>
      <c r="H1338" s="72" t="s">
        <v>10532</v>
      </c>
      <c r="I1338" s="1" t="s">
        <v>10533</v>
      </c>
      <c r="J1338" s="73">
        <v>0.85</v>
      </c>
      <c r="K1338" s="73">
        <v>0.85</v>
      </c>
      <c r="L1338" s="73">
        <v>0.85</v>
      </c>
      <c r="M1338" s="1">
        <v>1</v>
      </c>
      <c r="N1338" s="1" t="s">
        <v>908</v>
      </c>
      <c r="O1338" s="1" t="s">
        <v>1564</v>
      </c>
      <c r="P1338" s="1">
        <v>60107010</v>
      </c>
      <c r="Q1338" s="73">
        <v>4552275358</v>
      </c>
      <c r="R1338" s="74">
        <v>1.87</v>
      </c>
      <c r="S1338" s="1" t="s">
        <v>1578</v>
      </c>
      <c r="T1338" s="75">
        <v>1.54404385084536</v>
      </c>
      <c r="U1338" s="76">
        <v>4686292865.0500298</v>
      </c>
      <c r="V1338" s="77">
        <v>4686292865.0500298</v>
      </c>
      <c r="W1338" s="77">
        <v>5513285723.5882702</v>
      </c>
      <c r="X1338" s="76">
        <v>8.1980640761999991E-3</v>
      </c>
      <c r="Y1338" s="71">
        <v>0</v>
      </c>
      <c r="Z1338" s="71">
        <v>1</v>
      </c>
      <c r="AA1338" s="71">
        <v>0</v>
      </c>
      <c r="AB1338" s="71">
        <v>0</v>
      </c>
      <c r="AC1338" s="73">
        <v>1</v>
      </c>
      <c r="AD1338" s="73">
        <v>0</v>
      </c>
      <c r="AE1338" s="1" t="s">
        <v>1579</v>
      </c>
      <c r="AF1338" s="1" t="s">
        <v>2066</v>
      </c>
      <c r="AG1338" s="1" t="s">
        <v>1451</v>
      </c>
    </row>
    <row r="1339" spans="1:33">
      <c r="A1339" s="70">
        <v>45169</v>
      </c>
      <c r="B1339" s="70">
        <v>45169</v>
      </c>
      <c r="C1339" s="71">
        <v>990100</v>
      </c>
      <c r="D1339" s="1" t="s">
        <v>10534</v>
      </c>
      <c r="E1339" s="71">
        <v>7019701</v>
      </c>
      <c r="F1339" s="1" t="s">
        <v>10535</v>
      </c>
      <c r="G1339" s="1" t="s">
        <v>10536</v>
      </c>
      <c r="H1339" s="72" t="s">
        <v>10537</v>
      </c>
      <c r="I1339" s="1" t="s">
        <v>10538</v>
      </c>
      <c r="J1339" s="73">
        <v>1</v>
      </c>
      <c r="K1339" s="73">
        <v>1</v>
      </c>
      <c r="L1339" s="73">
        <v>1</v>
      </c>
      <c r="M1339" s="1">
        <v>1</v>
      </c>
      <c r="N1339" s="1" t="s">
        <v>1375</v>
      </c>
      <c r="O1339" s="1" t="s">
        <v>1474</v>
      </c>
      <c r="P1339" s="1">
        <v>45102010</v>
      </c>
      <c r="Q1339" s="73">
        <v>57677992</v>
      </c>
      <c r="R1339" s="74">
        <v>258.99</v>
      </c>
      <c r="S1339" s="1" t="s">
        <v>1448</v>
      </c>
      <c r="T1339" s="75">
        <v>1</v>
      </c>
      <c r="U1339" s="76">
        <v>14938023148.08</v>
      </c>
      <c r="V1339" s="77">
        <v>14938023148.08</v>
      </c>
      <c r="W1339" s="77">
        <v>14938023148.08</v>
      </c>
      <c r="X1339" s="76">
        <v>2.61321420719E-2</v>
      </c>
      <c r="Y1339" s="71">
        <v>0</v>
      </c>
      <c r="Z1339" s="71">
        <v>1</v>
      </c>
      <c r="AA1339" s="71">
        <v>0</v>
      </c>
      <c r="AB1339" s="71">
        <v>0</v>
      </c>
      <c r="AC1339" s="73">
        <v>0</v>
      </c>
      <c r="AD1339" s="73">
        <v>1</v>
      </c>
      <c r="AE1339" s="1" t="s">
        <v>1449</v>
      </c>
      <c r="AF1339" s="1" t="s">
        <v>1450</v>
      </c>
      <c r="AG1339" s="1" t="s">
        <v>1451</v>
      </c>
    </row>
    <row r="1340" spans="1:33">
      <c r="A1340" s="70">
        <v>45169</v>
      </c>
      <c r="B1340" s="70">
        <v>45169</v>
      </c>
      <c r="C1340" s="71">
        <v>990100</v>
      </c>
      <c r="D1340" s="1" t="s">
        <v>10543</v>
      </c>
      <c r="E1340" s="71">
        <v>7024801</v>
      </c>
      <c r="F1340" s="1">
        <v>718546104</v>
      </c>
      <c r="G1340" s="1" t="s">
        <v>10544</v>
      </c>
      <c r="H1340" s="72" t="s">
        <v>10545</v>
      </c>
      <c r="I1340" s="1" t="s">
        <v>10546</v>
      </c>
      <c r="J1340" s="73">
        <v>1</v>
      </c>
      <c r="K1340" s="73">
        <v>1</v>
      </c>
      <c r="L1340" s="73">
        <v>1</v>
      </c>
      <c r="M1340" s="1">
        <v>1</v>
      </c>
      <c r="N1340" s="1" t="s">
        <v>1375</v>
      </c>
      <c r="O1340" s="1" t="s">
        <v>1541</v>
      </c>
      <c r="P1340" s="1">
        <v>10102030</v>
      </c>
      <c r="Q1340" s="73">
        <v>460912786</v>
      </c>
      <c r="R1340" s="74">
        <v>114.16</v>
      </c>
      <c r="S1340" s="1" t="s">
        <v>1448</v>
      </c>
      <c r="T1340" s="75">
        <v>1</v>
      </c>
      <c r="U1340" s="76">
        <v>52617803649.760002</v>
      </c>
      <c r="V1340" s="77">
        <v>52617803649.760002</v>
      </c>
      <c r="W1340" s="77">
        <v>52617803649.760002</v>
      </c>
      <c r="X1340" s="76">
        <v>9.2048051261800004E-2</v>
      </c>
      <c r="Y1340" s="71">
        <v>1</v>
      </c>
      <c r="Z1340" s="71">
        <v>0</v>
      </c>
      <c r="AA1340" s="71">
        <v>0</v>
      </c>
      <c r="AB1340" s="71">
        <v>0</v>
      </c>
      <c r="AC1340" s="73">
        <v>1</v>
      </c>
      <c r="AD1340" s="73">
        <v>0</v>
      </c>
      <c r="AE1340" s="1" t="s">
        <v>1449</v>
      </c>
      <c r="AF1340" s="1" t="s">
        <v>1450</v>
      </c>
      <c r="AG1340" s="1" t="s">
        <v>1451</v>
      </c>
    </row>
    <row r="1341" spans="1:33">
      <c r="A1341" s="70">
        <v>45169</v>
      </c>
      <c r="B1341" s="70">
        <v>45169</v>
      </c>
      <c r="C1341" s="71">
        <v>990100</v>
      </c>
      <c r="D1341" s="1" t="s">
        <v>10547</v>
      </c>
      <c r="E1341" s="71">
        <v>7027301</v>
      </c>
      <c r="F1341" s="1" t="s">
        <v>10548</v>
      </c>
      <c r="G1341" s="1" t="s">
        <v>10549</v>
      </c>
      <c r="H1341" s="72" t="s">
        <v>10550</v>
      </c>
      <c r="I1341" s="1" t="s">
        <v>10551</v>
      </c>
      <c r="J1341" s="73">
        <v>1</v>
      </c>
      <c r="K1341" s="73">
        <v>1</v>
      </c>
      <c r="L1341" s="73">
        <v>1</v>
      </c>
      <c r="M1341" s="1">
        <v>1</v>
      </c>
      <c r="N1341" s="1" t="s">
        <v>1375</v>
      </c>
      <c r="O1341" s="1" t="s">
        <v>1474</v>
      </c>
      <c r="P1341" s="1">
        <v>45301010</v>
      </c>
      <c r="Q1341" s="73">
        <v>136961530</v>
      </c>
      <c r="R1341" s="74">
        <v>126.53</v>
      </c>
      <c r="S1341" s="1" t="s">
        <v>1448</v>
      </c>
      <c r="T1341" s="75">
        <v>1</v>
      </c>
      <c r="U1341" s="76">
        <v>17329742390.900002</v>
      </c>
      <c r="V1341" s="77">
        <v>17329742390.900002</v>
      </c>
      <c r="W1341" s="77">
        <v>17329742390.900002</v>
      </c>
      <c r="X1341" s="76">
        <v>3.0316145967799999E-2</v>
      </c>
      <c r="Y1341" s="71">
        <v>1</v>
      </c>
      <c r="Z1341" s="71">
        <v>0</v>
      </c>
      <c r="AA1341" s="71">
        <v>0</v>
      </c>
      <c r="AB1341" s="71">
        <v>0</v>
      </c>
      <c r="AC1341" s="73">
        <v>0</v>
      </c>
      <c r="AD1341" s="73">
        <v>1</v>
      </c>
      <c r="AE1341" s="1" t="s">
        <v>10552</v>
      </c>
      <c r="AF1341" s="1" t="s">
        <v>1450</v>
      </c>
      <c r="AG1341" s="1" t="s">
        <v>1451</v>
      </c>
    </row>
    <row r="1342" spans="1:33">
      <c r="A1342" s="70">
        <v>45169</v>
      </c>
      <c r="B1342" s="70">
        <v>45169</v>
      </c>
      <c r="C1342" s="71">
        <v>990100</v>
      </c>
      <c r="D1342" s="1" t="s">
        <v>10557</v>
      </c>
      <c r="E1342" s="71">
        <v>7029501</v>
      </c>
      <c r="F1342" s="1" t="s">
        <v>10558</v>
      </c>
      <c r="G1342" s="1" t="s">
        <v>10559</v>
      </c>
      <c r="H1342" s="72" t="s">
        <v>10560</v>
      </c>
      <c r="I1342" s="1" t="s">
        <v>10561</v>
      </c>
      <c r="J1342" s="73">
        <v>1</v>
      </c>
      <c r="K1342" s="73">
        <v>1</v>
      </c>
      <c r="L1342" s="73">
        <v>1</v>
      </c>
      <c r="M1342" s="1">
        <v>1</v>
      </c>
      <c r="N1342" s="1" t="s">
        <v>1375</v>
      </c>
      <c r="O1342" s="1" t="s">
        <v>1692</v>
      </c>
      <c r="P1342" s="1">
        <v>50203010</v>
      </c>
      <c r="Q1342" s="73">
        <v>2214783640</v>
      </c>
      <c r="R1342" s="74">
        <v>295.89</v>
      </c>
      <c r="S1342" s="1" t="s">
        <v>1448</v>
      </c>
      <c r="T1342" s="75">
        <v>1</v>
      </c>
      <c r="U1342" s="76">
        <v>655332331239.59998</v>
      </c>
      <c r="V1342" s="77">
        <v>655332331239.59998</v>
      </c>
      <c r="W1342" s="77">
        <v>759065101544.18994</v>
      </c>
      <c r="X1342" s="76">
        <v>1.146419269436</v>
      </c>
      <c r="Y1342" s="71">
        <v>1</v>
      </c>
      <c r="Z1342" s="71">
        <v>0</v>
      </c>
      <c r="AA1342" s="71">
        <v>0</v>
      </c>
      <c r="AB1342" s="71">
        <v>0</v>
      </c>
      <c r="AC1342" s="73">
        <v>0</v>
      </c>
      <c r="AD1342" s="73">
        <v>1</v>
      </c>
      <c r="AE1342" s="1" t="s">
        <v>1475</v>
      </c>
      <c r="AF1342" s="1" t="s">
        <v>1450</v>
      </c>
      <c r="AG1342" s="1" t="s">
        <v>1585</v>
      </c>
    </row>
    <row r="1343" spans="1:33">
      <c r="A1343" s="70">
        <v>45169</v>
      </c>
      <c r="B1343" s="70">
        <v>45169</v>
      </c>
      <c r="C1343" s="71">
        <v>990100</v>
      </c>
      <c r="D1343" s="1" t="s">
        <v>10566</v>
      </c>
      <c r="E1343" s="71">
        <v>7044101</v>
      </c>
      <c r="F1343" s="1">
        <v>848637104</v>
      </c>
      <c r="G1343" s="1" t="s">
        <v>10567</v>
      </c>
      <c r="H1343" s="72" t="s">
        <v>10568</v>
      </c>
      <c r="I1343" s="1" t="s">
        <v>10569</v>
      </c>
      <c r="J1343" s="73">
        <v>0.95</v>
      </c>
      <c r="K1343" s="73">
        <v>0.95</v>
      </c>
      <c r="L1343" s="73">
        <v>0.95</v>
      </c>
      <c r="M1343" s="1">
        <v>1</v>
      </c>
      <c r="N1343" s="1" t="s">
        <v>1375</v>
      </c>
      <c r="O1343" s="1" t="s">
        <v>1474</v>
      </c>
      <c r="P1343" s="1">
        <v>45103010</v>
      </c>
      <c r="Q1343" s="73">
        <v>165500000</v>
      </c>
      <c r="R1343" s="74">
        <v>121.26</v>
      </c>
      <c r="S1343" s="1" t="s">
        <v>1448</v>
      </c>
      <c r="T1343" s="75">
        <v>1</v>
      </c>
      <c r="U1343" s="76">
        <v>19065103500</v>
      </c>
      <c r="V1343" s="77">
        <v>19065103500</v>
      </c>
      <c r="W1343" s="77">
        <v>20068530000</v>
      </c>
      <c r="X1343" s="76">
        <v>3.3351936085399998E-2</v>
      </c>
      <c r="Y1343" s="71">
        <v>0</v>
      </c>
      <c r="Z1343" s="71">
        <v>1</v>
      </c>
      <c r="AA1343" s="71">
        <v>0</v>
      </c>
      <c r="AB1343" s="71">
        <v>0</v>
      </c>
      <c r="AC1343" s="73">
        <v>0</v>
      </c>
      <c r="AD1343" s="73">
        <v>1</v>
      </c>
      <c r="AE1343" s="1" t="s">
        <v>1475</v>
      </c>
      <c r="AF1343" s="1" t="s">
        <v>1450</v>
      </c>
      <c r="AG1343" s="1" t="s">
        <v>1451</v>
      </c>
    </row>
    <row r="1344" spans="1:33">
      <c r="A1344" s="70">
        <v>45169</v>
      </c>
      <c r="B1344" s="70">
        <v>45169</v>
      </c>
      <c r="C1344" s="71">
        <v>990100</v>
      </c>
      <c r="D1344" s="1" t="s">
        <v>10574</v>
      </c>
      <c r="E1344" s="71">
        <v>7052201</v>
      </c>
      <c r="F1344" s="1" t="s">
        <v>10575</v>
      </c>
      <c r="G1344" s="1" t="s">
        <v>10576</v>
      </c>
      <c r="H1344" s="72" t="s">
        <v>10577</v>
      </c>
      <c r="I1344" s="1" t="s">
        <v>10578</v>
      </c>
      <c r="J1344" s="73">
        <v>1</v>
      </c>
      <c r="K1344" s="73">
        <v>1</v>
      </c>
      <c r="L1344" s="73">
        <v>1</v>
      </c>
      <c r="M1344" s="1">
        <v>1</v>
      </c>
      <c r="N1344" s="1" t="s">
        <v>1375</v>
      </c>
      <c r="O1344" s="1" t="s">
        <v>1564</v>
      </c>
      <c r="P1344" s="1">
        <v>60105010</v>
      </c>
      <c r="Q1344" s="73">
        <v>380779861</v>
      </c>
      <c r="R1344" s="74">
        <v>17.52</v>
      </c>
      <c r="S1344" s="1" t="s">
        <v>1448</v>
      </c>
      <c r="T1344" s="75">
        <v>1</v>
      </c>
      <c r="U1344" s="76">
        <v>6671263164.7200003</v>
      </c>
      <c r="V1344" s="77">
        <v>6671263164.7200003</v>
      </c>
      <c r="W1344" s="77">
        <v>6671263164.7200003</v>
      </c>
      <c r="X1344" s="76">
        <v>1.16705132326E-2</v>
      </c>
      <c r="Y1344" s="71">
        <v>0</v>
      </c>
      <c r="Z1344" s="71">
        <v>1</v>
      </c>
      <c r="AA1344" s="71">
        <v>0</v>
      </c>
      <c r="AB1344" s="71">
        <v>0</v>
      </c>
      <c r="AC1344" s="73">
        <v>1</v>
      </c>
      <c r="AD1344" s="73">
        <v>0</v>
      </c>
      <c r="AE1344" s="1" t="s">
        <v>1449</v>
      </c>
      <c r="AF1344" s="1" t="s">
        <v>1450</v>
      </c>
      <c r="AG1344" s="1" t="s">
        <v>1451</v>
      </c>
    </row>
    <row r="1345" spans="1:33">
      <c r="A1345" s="70">
        <v>45169</v>
      </c>
      <c r="B1345" s="70">
        <v>45169</v>
      </c>
      <c r="C1345" s="71">
        <v>990100</v>
      </c>
      <c r="D1345" s="1" t="s">
        <v>10579</v>
      </c>
      <c r="E1345" s="71">
        <v>7052301</v>
      </c>
      <c r="F1345" s="1" t="s">
        <v>10580</v>
      </c>
      <c r="G1345" s="1" t="s">
        <v>10581</v>
      </c>
      <c r="H1345" s="72" t="s">
        <v>10582</v>
      </c>
      <c r="I1345" s="1" t="s">
        <v>10583</v>
      </c>
      <c r="J1345" s="73">
        <v>1</v>
      </c>
      <c r="K1345" s="73">
        <v>1</v>
      </c>
      <c r="L1345" s="73">
        <v>1</v>
      </c>
      <c r="M1345" s="1">
        <v>1</v>
      </c>
      <c r="N1345" s="1" t="s">
        <v>1375</v>
      </c>
      <c r="O1345" s="1" t="s">
        <v>1474</v>
      </c>
      <c r="P1345" s="1">
        <v>45103020</v>
      </c>
      <c r="Q1345" s="73">
        <v>203740103</v>
      </c>
      <c r="R1345" s="74">
        <v>588.83000000000004</v>
      </c>
      <c r="S1345" s="1" t="s">
        <v>1448</v>
      </c>
      <c r="T1345" s="75">
        <v>1</v>
      </c>
      <c r="U1345" s="76">
        <v>119968284849.49001</v>
      </c>
      <c r="V1345" s="77">
        <v>119968284849.49001</v>
      </c>
      <c r="W1345" s="77">
        <v>119968284849.49001</v>
      </c>
      <c r="X1345" s="76">
        <v>0.2098690189945</v>
      </c>
      <c r="Y1345" s="71">
        <v>1</v>
      </c>
      <c r="Z1345" s="71">
        <v>0</v>
      </c>
      <c r="AA1345" s="71">
        <v>0</v>
      </c>
      <c r="AB1345" s="71">
        <v>0</v>
      </c>
      <c r="AC1345" s="73">
        <v>0</v>
      </c>
      <c r="AD1345" s="73">
        <v>1</v>
      </c>
      <c r="AE1345" s="1" t="s">
        <v>1449</v>
      </c>
      <c r="AF1345" s="1" t="s">
        <v>1450</v>
      </c>
      <c r="AG1345" s="1" t="s">
        <v>1451</v>
      </c>
    </row>
    <row r="1346" spans="1:33">
      <c r="A1346" s="70">
        <v>45169</v>
      </c>
      <c r="B1346" s="70">
        <v>45169</v>
      </c>
      <c r="C1346" s="71">
        <v>990100</v>
      </c>
      <c r="D1346" s="1" t="s">
        <v>10584</v>
      </c>
      <c r="E1346" s="71">
        <v>7053501</v>
      </c>
      <c r="G1346" s="1" t="s">
        <v>10585</v>
      </c>
      <c r="H1346" s="72" t="s">
        <v>10586</v>
      </c>
      <c r="I1346" s="1" t="s">
        <v>10587</v>
      </c>
      <c r="J1346" s="73">
        <v>1</v>
      </c>
      <c r="K1346" s="73">
        <v>0.33</v>
      </c>
      <c r="L1346" s="73">
        <v>0.33</v>
      </c>
      <c r="M1346" s="1">
        <v>1</v>
      </c>
      <c r="N1346" s="1" t="s">
        <v>1115</v>
      </c>
      <c r="O1346" s="1" t="s">
        <v>1467</v>
      </c>
      <c r="P1346" s="1">
        <v>20302010</v>
      </c>
      <c r="Q1346" s="73">
        <v>437143500</v>
      </c>
      <c r="R1346" s="74">
        <v>3001</v>
      </c>
      <c r="S1346" s="1" t="s">
        <v>1479</v>
      </c>
      <c r="T1346" s="75">
        <v>145.58500000000001</v>
      </c>
      <c r="U1346" s="76">
        <v>2973632739.3275399</v>
      </c>
      <c r="V1346" s="77">
        <v>2973632739.3275399</v>
      </c>
      <c r="W1346" s="77">
        <v>9011008300.9925499</v>
      </c>
      <c r="X1346" s="76">
        <v>5.2019863970000002E-3</v>
      </c>
      <c r="Y1346" s="71">
        <v>0</v>
      </c>
      <c r="Z1346" s="71">
        <v>1</v>
      </c>
      <c r="AA1346" s="71">
        <v>0</v>
      </c>
      <c r="AB1346" s="71">
        <v>0</v>
      </c>
      <c r="AC1346" s="73">
        <v>0.65</v>
      </c>
      <c r="AD1346" s="73">
        <v>0.35</v>
      </c>
      <c r="AE1346" s="1" t="s">
        <v>1480</v>
      </c>
      <c r="AF1346" s="1" t="s">
        <v>1450</v>
      </c>
      <c r="AG1346" s="1" t="s">
        <v>1451</v>
      </c>
    </row>
    <row r="1347" spans="1:33">
      <c r="A1347" s="70">
        <v>45169</v>
      </c>
      <c r="B1347" s="70">
        <v>45169</v>
      </c>
      <c r="C1347" s="71">
        <v>990100</v>
      </c>
      <c r="D1347" s="1" t="s">
        <v>10588</v>
      </c>
      <c r="E1347" s="71">
        <v>7059301</v>
      </c>
      <c r="F1347" s="1">
        <v>697435105</v>
      </c>
      <c r="G1347" s="1" t="s">
        <v>10589</v>
      </c>
      <c r="H1347" s="72" t="s">
        <v>10590</v>
      </c>
      <c r="I1347" s="1" t="s">
        <v>10591</v>
      </c>
      <c r="J1347" s="73">
        <v>1</v>
      </c>
      <c r="K1347" s="73">
        <v>1</v>
      </c>
      <c r="L1347" s="73">
        <v>1</v>
      </c>
      <c r="M1347" s="1">
        <v>1</v>
      </c>
      <c r="N1347" s="1" t="s">
        <v>1375</v>
      </c>
      <c r="O1347" s="1" t="s">
        <v>1474</v>
      </c>
      <c r="P1347" s="1">
        <v>45103020</v>
      </c>
      <c r="Q1347" s="73">
        <v>302607942</v>
      </c>
      <c r="R1347" s="74">
        <v>243.3</v>
      </c>
      <c r="S1347" s="1" t="s">
        <v>1448</v>
      </c>
      <c r="T1347" s="75">
        <v>1</v>
      </c>
      <c r="U1347" s="76">
        <v>73624512288.600006</v>
      </c>
      <c r="V1347" s="77">
        <v>73624512288.600006</v>
      </c>
      <c r="W1347" s="77">
        <v>73624512288.600006</v>
      </c>
      <c r="X1347" s="76">
        <v>0.12879657475590001</v>
      </c>
      <c r="Y1347" s="71">
        <v>1</v>
      </c>
      <c r="Z1347" s="71">
        <v>0</v>
      </c>
      <c r="AA1347" s="71">
        <v>0</v>
      </c>
      <c r="AB1347" s="71">
        <v>0</v>
      </c>
      <c r="AC1347" s="73">
        <v>0</v>
      </c>
      <c r="AD1347" s="73">
        <v>1</v>
      </c>
      <c r="AE1347" s="1" t="s">
        <v>1475</v>
      </c>
      <c r="AF1347" s="1" t="s">
        <v>1450</v>
      </c>
      <c r="AG1347" s="1" t="s">
        <v>1451</v>
      </c>
    </row>
    <row r="1348" spans="1:33">
      <c r="A1348" s="70">
        <v>45169</v>
      </c>
      <c r="B1348" s="70">
        <v>45169</v>
      </c>
      <c r="C1348" s="71">
        <v>990100</v>
      </c>
      <c r="D1348" s="1" t="s">
        <v>10592</v>
      </c>
      <c r="E1348" s="71">
        <v>7059901</v>
      </c>
      <c r="F1348" s="1">
        <v>500754106</v>
      </c>
      <c r="G1348" s="1" t="s">
        <v>10593</v>
      </c>
      <c r="H1348" s="72" t="s">
        <v>10594</v>
      </c>
      <c r="I1348" s="1" t="s">
        <v>10595</v>
      </c>
      <c r="J1348" s="73">
        <v>0.65</v>
      </c>
      <c r="K1348" s="73">
        <v>0.65</v>
      </c>
      <c r="L1348" s="73">
        <v>0.65</v>
      </c>
      <c r="M1348" s="1">
        <v>1</v>
      </c>
      <c r="N1348" s="1" t="s">
        <v>1375</v>
      </c>
      <c r="O1348" s="1" t="s">
        <v>1499</v>
      </c>
      <c r="P1348" s="1">
        <v>30202030</v>
      </c>
      <c r="Q1348" s="73">
        <v>1226998926</v>
      </c>
      <c r="R1348" s="74">
        <v>33.090000000000003</v>
      </c>
      <c r="S1348" s="1" t="s">
        <v>1448</v>
      </c>
      <c r="T1348" s="75">
        <v>1</v>
      </c>
      <c r="U1348" s="76">
        <v>26390906399.870998</v>
      </c>
      <c r="V1348" s="77">
        <v>26390906399.870998</v>
      </c>
      <c r="W1348" s="77">
        <v>40601394461.339996</v>
      </c>
      <c r="X1348" s="76">
        <v>4.6167482043000002E-2</v>
      </c>
      <c r="Y1348" s="71">
        <v>1</v>
      </c>
      <c r="Z1348" s="71">
        <v>0</v>
      </c>
      <c r="AA1348" s="71">
        <v>0</v>
      </c>
      <c r="AB1348" s="71">
        <v>0</v>
      </c>
      <c r="AC1348" s="73">
        <v>1</v>
      </c>
      <c r="AD1348" s="73">
        <v>0</v>
      </c>
      <c r="AE1348" s="1" t="s">
        <v>1475</v>
      </c>
      <c r="AF1348" s="1" t="s">
        <v>1450</v>
      </c>
      <c r="AG1348" s="1" t="s">
        <v>1451</v>
      </c>
    </row>
    <row r="1349" spans="1:33">
      <c r="A1349" s="70">
        <v>45169</v>
      </c>
      <c r="B1349" s="70">
        <v>45169</v>
      </c>
      <c r="C1349" s="71">
        <v>990100</v>
      </c>
      <c r="D1349" s="1" t="s">
        <v>10596</v>
      </c>
      <c r="E1349" s="71">
        <v>7060701</v>
      </c>
      <c r="F1349" s="1" t="s">
        <v>10597</v>
      </c>
      <c r="G1349" s="1" t="s">
        <v>10598</v>
      </c>
      <c r="H1349" s="72" t="s">
        <v>10599</v>
      </c>
      <c r="I1349" s="1" t="s">
        <v>10600</v>
      </c>
      <c r="J1349" s="73">
        <v>1</v>
      </c>
      <c r="K1349" s="73">
        <v>1</v>
      </c>
      <c r="L1349" s="73">
        <v>1</v>
      </c>
      <c r="M1349" s="1">
        <v>1</v>
      </c>
      <c r="N1349" s="1" t="s">
        <v>1375</v>
      </c>
      <c r="O1349" s="1" t="s">
        <v>1564</v>
      </c>
      <c r="P1349" s="1">
        <v>60101010</v>
      </c>
      <c r="Q1349" s="73">
        <v>213890620</v>
      </c>
      <c r="R1349" s="74">
        <v>65.05</v>
      </c>
      <c r="S1349" s="1" t="s">
        <v>1448</v>
      </c>
      <c r="T1349" s="75">
        <v>1</v>
      </c>
      <c r="U1349" s="76">
        <v>13913584831</v>
      </c>
      <c r="V1349" s="77">
        <v>13913584831</v>
      </c>
      <c r="W1349" s="77">
        <v>13913584831</v>
      </c>
      <c r="X1349" s="76">
        <v>2.4340019554699999E-2</v>
      </c>
      <c r="Y1349" s="71">
        <v>0</v>
      </c>
      <c r="Z1349" s="71">
        <v>1</v>
      </c>
      <c r="AA1349" s="71">
        <v>0</v>
      </c>
      <c r="AB1349" s="71">
        <v>0</v>
      </c>
      <c r="AC1349" s="73">
        <v>1</v>
      </c>
      <c r="AD1349" s="73">
        <v>0</v>
      </c>
      <c r="AE1349" s="1" t="s">
        <v>1449</v>
      </c>
      <c r="AF1349" s="1" t="s">
        <v>1450</v>
      </c>
      <c r="AG1349" s="1" t="s">
        <v>1451</v>
      </c>
    </row>
    <row r="1350" spans="1:33">
      <c r="A1350" s="70">
        <v>45169</v>
      </c>
      <c r="B1350" s="70">
        <v>45169</v>
      </c>
      <c r="C1350" s="71">
        <v>990100</v>
      </c>
      <c r="D1350" s="1" t="s">
        <v>10609</v>
      </c>
      <c r="E1350" s="71">
        <v>7080801</v>
      </c>
      <c r="G1350" s="1" t="s">
        <v>10610</v>
      </c>
      <c r="H1350" s="72" t="s">
        <v>10611</v>
      </c>
      <c r="I1350" s="1" t="s">
        <v>10612</v>
      </c>
      <c r="J1350" s="73">
        <v>0.3</v>
      </c>
      <c r="K1350" s="73">
        <v>0.3</v>
      </c>
      <c r="L1350" s="73">
        <v>0.3</v>
      </c>
      <c r="M1350" s="1">
        <v>1</v>
      </c>
      <c r="N1350" s="1" t="s">
        <v>1058</v>
      </c>
      <c r="O1350" s="1" t="s">
        <v>1692</v>
      </c>
      <c r="P1350" s="1">
        <v>50101020</v>
      </c>
      <c r="Q1350" s="73">
        <v>2974554993</v>
      </c>
      <c r="R1350" s="74">
        <v>1.754</v>
      </c>
      <c r="S1350" s="1" t="s">
        <v>1456</v>
      </c>
      <c r="T1350" s="75">
        <v>0.92136177270005104</v>
      </c>
      <c r="U1350" s="76">
        <v>1698801582.28157</v>
      </c>
      <c r="V1350" s="77">
        <v>1698801582.28157</v>
      </c>
      <c r="W1350" s="77">
        <v>5662671940.93857</v>
      </c>
      <c r="X1350" s="76">
        <v>2.9718339475E-3</v>
      </c>
      <c r="Y1350" s="71">
        <v>0</v>
      </c>
      <c r="Z1350" s="71">
        <v>1</v>
      </c>
      <c r="AA1350" s="71">
        <v>0</v>
      </c>
      <c r="AB1350" s="71">
        <v>0</v>
      </c>
      <c r="AC1350" s="73">
        <v>1</v>
      </c>
      <c r="AD1350" s="73">
        <v>0</v>
      </c>
      <c r="AE1350" s="1" t="s">
        <v>1523</v>
      </c>
      <c r="AF1350" s="1" t="s">
        <v>1470</v>
      </c>
      <c r="AG1350" s="1" t="s">
        <v>1451</v>
      </c>
    </row>
    <row r="1351" spans="1:33">
      <c r="A1351" s="70">
        <v>45169</v>
      </c>
      <c r="B1351" s="70">
        <v>45169</v>
      </c>
      <c r="C1351" s="71">
        <v>990100</v>
      </c>
      <c r="D1351" s="1" t="s">
        <v>10626</v>
      </c>
      <c r="E1351" s="71">
        <v>7083901</v>
      </c>
      <c r="F1351" s="1" t="s">
        <v>10627</v>
      </c>
      <c r="G1351" s="1" t="s">
        <v>10628</v>
      </c>
      <c r="H1351" s="72" t="s">
        <v>10629</v>
      </c>
      <c r="I1351" s="1" t="s">
        <v>10630</v>
      </c>
      <c r="J1351" s="73">
        <v>1</v>
      </c>
      <c r="K1351" s="73">
        <v>1</v>
      </c>
      <c r="L1351" s="73">
        <v>1</v>
      </c>
      <c r="M1351" s="1">
        <v>1</v>
      </c>
      <c r="N1351" s="1" t="s">
        <v>1375</v>
      </c>
      <c r="O1351" s="1" t="s">
        <v>1447</v>
      </c>
      <c r="P1351" s="1">
        <v>35201010</v>
      </c>
      <c r="Q1351" s="73">
        <v>1764141787</v>
      </c>
      <c r="R1351" s="74">
        <v>146.96</v>
      </c>
      <c r="S1351" s="1" t="s">
        <v>1448</v>
      </c>
      <c r="T1351" s="75">
        <v>1</v>
      </c>
      <c r="U1351" s="76">
        <v>259258277017.51999</v>
      </c>
      <c r="V1351" s="77">
        <v>259258277017.51999</v>
      </c>
      <c r="W1351" s="77">
        <v>259258277017.51999</v>
      </c>
      <c r="X1351" s="76">
        <v>0.4535388693115</v>
      </c>
      <c r="Y1351" s="71">
        <v>1</v>
      </c>
      <c r="Z1351" s="71">
        <v>0</v>
      </c>
      <c r="AA1351" s="71">
        <v>0</v>
      </c>
      <c r="AB1351" s="71">
        <v>0</v>
      </c>
      <c r="AC1351" s="73">
        <v>1</v>
      </c>
      <c r="AD1351" s="73">
        <v>0</v>
      </c>
      <c r="AE1351" s="1" t="s">
        <v>1449</v>
      </c>
      <c r="AF1351" s="1" t="s">
        <v>1450</v>
      </c>
      <c r="AG1351" s="1" t="s">
        <v>1451</v>
      </c>
    </row>
    <row r="1352" spans="1:33">
      <c r="A1352" s="70">
        <v>45169</v>
      </c>
      <c r="B1352" s="70">
        <v>45169</v>
      </c>
      <c r="C1352" s="71">
        <v>990100</v>
      </c>
      <c r="D1352" s="1" t="s">
        <v>10631</v>
      </c>
      <c r="E1352" s="71">
        <v>7090901</v>
      </c>
      <c r="G1352" s="1" t="s">
        <v>10632</v>
      </c>
      <c r="H1352" s="72" t="s">
        <v>10633</v>
      </c>
      <c r="I1352" s="1" t="s">
        <v>10634</v>
      </c>
      <c r="J1352" s="73">
        <v>0.25</v>
      </c>
      <c r="K1352" s="73">
        <v>0.25</v>
      </c>
      <c r="L1352" s="73">
        <v>0.25</v>
      </c>
      <c r="M1352" s="1">
        <v>1</v>
      </c>
      <c r="N1352" s="1" t="s">
        <v>1058</v>
      </c>
      <c r="O1352" s="1" t="s">
        <v>1484</v>
      </c>
      <c r="P1352" s="1">
        <v>40301030</v>
      </c>
      <c r="Q1352" s="73">
        <v>253350943</v>
      </c>
      <c r="R1352" s="74">
        <v>62.05</v>
      </c>
      <c r="S1352" s="1" t="s">
        <v>1456</v>
      </c>
      <c r="T1352" s="75">
        <v>0.92136177270005104</v>
      </c>
      <c r="U1352" s="76">
        <v>4265541093.3430901</v>
      </c>
      <c r="V1352" s="77">
        <v>4265541093.3430901</v>
      </c>
      <c r="W1352" s="77">
        <v>17062164373.3724</v>
      </c>
      <c r="X1352" s="76">
        <v>7.4620131967999999E-3</v>
      </c>
      <c r="Y1352" s="71">
        <v>0</v>
      </c>
      <c r="Z1352" s="71">
        <v>1</v>
      </c>
      <c r="AA1352" s="71">
        <v>0</v>
      </c>
      <c r="AB1352" s="71">
        <v>0</v>
      </c>
      <c r="AC1352" s="73">
        <v>1</v>
      </c>
      <c r="AD1352" s="73">
        <v>0</v>
      </c>
      <c r="AE1352" s="1" t="s">
        <v>1523</v>
      </c>
      <c r="AF1352" s="1" t="s">
        <v>1524</v>
      </c>
      <c r="AG1352" s="1" t="s">
        <v>1451</v>
      </c>
    </row>
    <row r="1353" spans="1:33">
      <c r="A1353" s="70">
        <v>45169</v>
      </c>
      <c r="B1353" s="70">
        <v>45169</v>
      </c>
      <c r="C1353" s="71">
        <v>990100</v>
      </c>
      <c r="D1353" s="1" t="s">
        <v>10635</v>
      </c>
      <c r="E1353" s="71">
        <v>7091601</v>
      </c>
      <c r="F1353" s="1" t="s">
        <v>10636</v>
      </c>
      <c r="G1353" s="1" t="s">
        <v>10637</v>
      </c>
      <c r="H1353" s="72" t="s">
        <v>10638</v>
      </c>
      <c r="I1353" s="1" t="s">
        <v>10639</v>
      </c>
      <c r="J1353" s="73">
        <v>0.5</v>
      </c>
      <c r="K1353" s="73">
        <v>0.5</v>
      </c>
      <c r="L1353" s="73">
        <v>0.5</v>
      </c>
      <c r="M1353" s="1">
        <v>1</v>
      </c>
      <c r="N1353" s="1" t="s">
        <v>963</v>
      </c>
      <c r="O1353" s="1" t="s">
        <v>1462</v>
      </c>
      <c r="P1353" s="1">
        <v>15104020</v>
      </c>
      <c r="Q1353" s="73">
        <v>1217705980</v>
      </c>
      <c r="R1353" s="74">
        <v>12.02</v>
      </c>
      <c r="S1353" s="1" t="s">
        <v>1493</v>
      </c>
      <c r="T1353" s="75">
        <v>1.3529500000000001</v>
      </c>
      <c r="U1353" s="76">
        <v>5409226460.5491695</v>
      </c>
      <c r="V1353" s="77">
        <v>5409226460.5491695</v>
      </c>
      <c r="W1353" s="77">
        <v>10818452921.098301</v>
      </c>
      <c r="X1353" s="76">
        <v>9.4627430259E-3</v>
      </c>
      <c r="Y1353" s="71">
        <v>0</v>
      </c>
      <c r="Z1353" s="71">
        <v>1</v>
      </c>
      <c r="AA1353" s="71">
        <v>0</v>
      </c>
      <c r="AB1353" s="71">
        <v>0</v>
      </c>
      <c r="AC1353" s="73">
        <v>0</v>
      </c>
      <c r="AD1353" s="73">
        <v>1</v>
      </c>
      <c r="AE1353" s="1" t="s">
        <v>1494</v>
      </c>
      <c r="AF1353" s="1" t="s">
        <v>1450</v>
      </c>
      <c r="AG1353" s="1" t="s">
        <v>1451</v>
      </c>
    </row>
    <row r="1354" spans="1:33">
      <c r="A1354" s="70">
        <v>45169</v>
      </c>
      <c r="B1354" s="70">
        <v>45169</v>
      </c>
      <c r="C1354" s="71">
        <v>990100</v>
      </c>
      <c r="D1354" s="1" t="s">
        <v>10640</v>
      </c>
      <c r="E1354" s="71">
        <v>7093401</v>
      </c>
      <c r="F1354" s="1" t="s">
        <v>10641</v>
      </c>
      <c r="G1354" s="1" t="s">
        <v>10642</v>
      </c>
      <c r="H1354" s="72" t="s">
        <v>10643</v>
      </c>
      <c r="I1354" s="1" t="s">
        <v>10644</v>
      </c>
      <c r="J1354" s="73">
        <v>1</v>
      </c>
      <c r="K1354" s="73">
        <v>1</v>
      </c>
      <c r="L1354" s="73">
        <v>1</v>
      </c>
      <c r="M1354" s="1">
        <v>1</v>
      </c>
      <c r="N1354" s="1" t="s">
        <v>1375</v>
      </c>
      <c r="O1354" s="1" t="s">
        <v>1474</v>
      </c>
      <c r="P1354" s="1">
        <v>45103010</v>
      </c>
      <c r="Q1354" s="73">
        <v>204000000</v>
      </c>
      <c r="R1354" s="74">
        <v>244.5</v>
      </c>
      <c r="S1354" s="1" t="s">
        <v>1448</v>
      </c>
      <c r="T1354" s="75">
        <v>1</v>
      </c>
      <c r="U1354" s="76">
        <v>49878000000</v>
      </c>
      <c r="V1354" s="77">
        <v>49878000000</v>
      </c>
      <c r="W1354" s="77">
        <v>63325500000</v>
      </c>
      <c r="X1354" s="76">
        <v>8.7255118655199998E-2</v>
      </c>
      <c r="Y1354" s="71">
        <v>1</v>
      </c>
      <c r="Z1354" s="71">
        <v>0</v>
      </c>
      <c r="AA1354" s="71">
        <v>0</v>
      </c>
      <c r="AB1354" s="71">
        <v>0</v>
      </c>
      <c r="AC1354" s="73">
        <v>0</v>
      </c>
      <c r="AD1354" s="73">
        <v>1</v>
      </c>
      <c r="AE1354" s="1" t="s">
        <v>1475</v>
      </c>
      <c r="AF1354" s="1" t="s">
        <v>1450</v>
      </c>
      <c r="AG1354" s="1" t="s">
        <v>1585</v>
      </c>
    </row>
    <row r="1355" spans="1:33">
      <c r="A1355" s="70">
        <v>45169</v>
      </c>
      <c r="B1355" s="70">
        <v>45169</v>
      </c>
      <c r="C1355" s="71">
        <v>990100</v>
      </c>
      <c r="D1355" s="1" t="s">
        <v>10645</v>
      </c>
      <c r="E1355" s="71">
        <v>7093501</v>
      </c>
      <c r="F1355" s="1" t="s">
        <v>10646</v>
      </c>
      <c r="G1355" s="1" t="s">
        <v>10647</v>
      </c>
      <c r="H1355" s="72" t="s">
        <v>10648</v>
      </c>
      <c r="I1355" s="1" t="s">
        <v>10649</v>
      </c>
      <c r="J1355" s="73">
        <v>0.95</v>
      </c>
      <c r="K1355" s="73">
        <v>0.95</v>
      </c>
      <c r="L1355" s="73">
        <v>0.95</v>
      </c>
      <c r="M1355" s="1">
        <v>1</v>
      </c>
      <c r="N1355" s="1" t="s">
        <v>1375</v>
      </c>
      <c r="O1355" s="1" t="s">
        <v>1541</v>
      </c>
      <c r="P1355" s="1">
        <v>10102020</v>
      </c>
      <c r="Q1355" s="73">
        <v>181423481</v>
      </c>
      <c r="R1355" s="74">
        <v>151.78</v>
      </c>
      <c r="S1355" s="1" t="s">
        <v>1448</v>
      </c>
      <c r="T1355" s="75">
        <v>1</v>
      </c>
      <c r="U1355" s="76">
        <v>26159633148.870998</v>
      </c>
      <c r="V1355" s="77">
        <v>26159633148.870998</v>
      </c>
      <c r="W1355" s="77">
        <v>27536455946.18</v>
      </c>
      <c r="X1355" s="76">
        <v>4.5762899362099999E-2</v>
      </c>
      <c r="Y1355" s="71">
        <v>0</v>
      </c>
      <c r="Z1355" s="71">
        <v>1</v>
      </c>
      <c r="AA1355" s="71">
        <v>0</v>
      </c>
      <c r="AB1355" s="71">
        <v>0</v>
      </c>
      <c r="AC1355" s="73">
        <v>1</v>
      </c>
      <c r="AD1355" s="73">
        <v>0</v>
      </c>
      <c r="AE1355" s="1" t="s">
        <v>1475</v>
      </c>
      <c r="AF1355" s="1" t="s">
        <v>1450</v>
      </c>
      <c r="AG1355" s="1" t="s">
        <v>1451</v>
      </c>
    </row>
    <row r="1356" spans="1:33">
      <c r="A1356" s="70">
        <v>45169</v>
      </c>
      <c r="B1356" s="70">
        <v>45169</v>
      </c>
      <c r="C1356" s="71">
        <v>990100</v>
      </c>
      <c r="D1356" s="1" t="s">
        <v>10661</v>
      </c>
      <c r="E1356" s="71">
        <v>7114201</v>
      </c>
      <c r="G1356" s="1" t="s">
        <v>10662</v>
      </c>
      <c r="H1356" s="72" t="s">
        <v>10663</v>
      </c>
      <c r="I1356" s="1" t="s">
        <v>10664</v>
      </c>
      <c r="J1356" s="73">
        <v>0.95</v>
      </c>
      <c r="K1356" s="73">
        <v>0.95</v>
      </c>
      <c r="L1356" s="73">
        <v>0.95</v>
      </c>
      <c r="M1356" s="1">
        <v>1</v>
      </c>
      <c r="N1356" s="1" t="s">
        <v>1115</v>
      </c>
      <c r="O1356" s="1" t="s">
        <v>1564</v>
      </c>
      <c r="P1356" s="1">
        <v>60102510</v>
      </c>
      <c r="Q1356" s="73">
        <v>4712140</v>
      </c>
      <c r="R1356" s="74">
        <v>137300</v>
      </c>
      <c r="S1356" s="1" t="s">
        <v>1479</v>
      </c>
      <c r="T1356" s="75">
        <v>145.58500000000001</v>
      </c>
      <c r="U1356" s="76">
        <v>4221780958.8899999</v>
      </c>
      <c r="V1356" s="77">
        <v>4221780958.8899999</v>
      </c>
      <c r="W1356" s="77">
        <v>4443979956.7263098</v>
      </c>
      <c r="X1356" s="76">
        <v>7.3854604937000001E-3</v>
      </c>
      <c r="Y1356" s="71">
        <v>0</v>
      </c>
      <c r="Z1356" s="71">
        <v>1</v>
      </c>
      <c r="AA1356" s="71">
        <v>0</v>
      </c>
      <c r="AB1356" s="71">
        <v>0</v>
      </c>
      <c r="AC1356" s="73">
        <v>0</v>
      </c>
      <c r="AD1356" s="73">
        <v>1</v>
      </c>
      <c r="AE1356" s="1" t="s">
        <v>1480</v>
      </c>
      <c r="AF1356" s="1" t="s">
        <v>1450</v>
      </c>
      <c r="AG1356" s="1" t="s">
        <v>1451</v>
      </c>
    </row>
    <row r="1357" spans="1:33">
      <c r="A1357" s="70">
        <v>45169</v>
      </c>
      <c r="B1357" s="70">
        <v>45169</v>
      </c>
      <c r="C1357" s="71">
        <v>990100</v>
      </c>
      <c r="D1357" s="1" t="s">
        <v>10669</v>
      </c>
      <c r="E1357" s="71">
        <v>7121001</v>
      </c>
      <c r="F1357" s="1" t="s">
        <v>10670</v>
      </c>
      <c r="G1357" s="1" t="s">
        <v>10671</v>
      </c>
      <c r="H1357" s="72" t="s">
        <v>10672</v>
      </c>
      <c r="I1357" s="1" t="s">
        <v>10673</v>
      </c>
      <c r="J1357" s="73">
        <v>1</v>
      </c>
      <c r="K1357" s="73">
        <v>1</v>
      </c>
      <c r="L1357" s="73">
        <v>1</v>
      </c>
      <c r="M1357" s="1">
        <v>1</v>
      </c>
      <c r="N1357" s="1" t="s">
        <v>1375</v>
      </c>
      <c r="O1357" s="1" t="s">
        <v>1447</v>
      </c>
      <c r="P1357" s="1">
        <v>35202010</v>
      </c>
      <c r="Q1357" s="73">
        <v>462558895</v>
      </c>
      <c r="R1357" s="74">
        <v>190.51</v>
      </c>
      <c r="S1357" s="1" t="s">
        <v>1448</v>
      </c>
      <c r="T1357" s="75">
        <v>1</v>
      </c>
      <c r="U1357" s="76">
        <v>88122095086.449997</v>
      </c>
      <c r="V1357" s="77">
        <v>88122095086.449997</v>
      </c>
      <c r="W1357" s="77">
        <v>88122095086.449997</v>
      </c>
      <c r="X1357" s="76">
        <v>0.15415822332320001</v>
      </c>
      <c r="Y1357" s="71">
        <v>1</v>
      </c>
      <c r="Z1357" s="71">
        <v>0</v>
      </c>
      <c r="AA1357" s="71">
        <v>0</v>
      </c>
      <c r="AB1357" s="71">
        <v>0</v>
      </c>
      <c r="AC1357" s="73">
        <v>0</v>
      </c>
      <c r="AD1357" s="73">
        <v>1</v>
      </c>
      <c r="AE1357" s="1" t="s">
        <v>1449</v>
      </c>
      <c r="AF1357" s="1" t="s">
        <v>1450</v>
      </c>
      <c r="AG1357" s="1" t="s">
        <v>1585</v>
      </c>
    </row>
    <row r="1358" spans="1:33">
      <c r="A1358" s="70">
        <v>45169</v>
      </c>
      <c r="B1358" s="70">
        <v>45169</v>
      </c>
      <c r="C1358" s="71">
        <v>990100</v>
      </c>
      <c r="D1358" s="1" t="s">
        <v>10678</v>
      </c>
      <c r="E1358" s="71">
        <v>7127501</v>
      </c>
      <c r="G1358" s="1" t="s">
        <v>10679</v>
      </c>
      <c r="H1358" s="72" t="s">
        <v>10680</v>
      </c>
      <c r="I1358" s="1" t="s">
        <v>10681</v>
      </c>
      <c r="J1358" s="73">
        <v>1</v>
      </c>
      <c r="K1358" s="73">
        <v>1</v>
      </c>
      <c r="L1358" s="73">
        <v>1</v>
      </c>
      <c r="M1358" s="1">
        <v>1</v>
      </c>
      <c r="N1358" s="1" t="s">
        <v>1058</v>
      </c>
      <c r="O1358" s="1" t="s">
        <v>1564</v>
      </c>
      <c r="P1358" s="1">
        <v>60201020</v>
      </c>
      <c r="Q1358" s="73">
        <v>74109276</v>
      </c>
      <c r="R1358" s="74">
        <v>66.599999999999994</v>
      </c>
      <c r="S1358" s="1" t="s">
        <v>1456</v>
      </c>
      <c r="T1358" s="75">
        <v>0.92136177270005104</v>
      </c>
      <c r="U1358" s="76">
        <v>5356937880.2595596</v>
      </c>
      <c r="V1358" s="77">
        <v>5356937880.2595596</v>
      </c>
      <c r="W1358" s="77">
        <v>5356937880.2595596</v>
      </c>
      <c r="X1358" s="76">
        <v>9.3712709084000003E-3</v>
      </c>
      <c r="Y1358" s="71">
        <v>0</v>
      </c>
      <c r="Z1358" s="71">
        <v>1</v>
      </c>
      <c r="AA1358" s="71">
        <v>0</v>
      </c>
      <c r="AB1358" s="71">
        <v>0</v>
      </c>
      <c r="AC1358" s="73">
        <v>1</v>
      </c>
      <c r="AD1358" s="73">
        <v>0</v>
      </c>
      <c r="AE1358" s="1" t="s">
        <v>1523</v>
      </c>
      <c r="AF1358" s="1" t="s">
        <v>1524</v>
      </c>
      <c r="AG1358" s="1" t="s">
        <v>1451</v>
      </c>
    </row>
    <row r="1359" spans="1:33">
      <c r="A1359" s="70">
        <v>45169</v>
      </c>
      <c r="B1359" s="70">
        <v>45169</v>
      </c>
      <c r="C1359" s="71">
        <v>990100</v>
      </c>
      <c r="D1359" s="1" t="s">
        <v>10685</v>
      </c>
      <c r="E1359" s="71">
        <v>7133401</v>
      </c>
      <c r="G1359" s="1" t="s">
        <v>10686</v>
      </c>
      <c r="H1359" s="72" t="s">
        <v>10687</v>
      </c>
      <c r="I1359" s="1" t="s">
        <v>10688</v>
      </c>
      <c r="J1359" s="73">
        <v>0.6</v>
      </c>
      <c r="K1359" s="73">
        <v>0.6</v>
      </c>
      <c r="L1359" s="73">
        <v>0.6</v>
      </c>
      <c r="M1359" s="1">
        <v>1</v>
      </c>
      <c r="N1359" s="1" t="s">
        <v>1369</v>
      </c>
      <c r="O1359" s="1" t="s">
        <v>1499</v>
      </c>
      <c r="P1359" s="1">
        <v>30201030</v>
      </c>
      <c r="Q1359" s="73">
        <v>367095685</v>
      </c>
      <c r="R1359" s="74">
        <v>22.78</v>
      </c>
      <c r="S1359" s="1" t="s">
        <v>1669</v>
      </c>
      <c r="T1359" s="75">
        <v>0.78917255257862096</v>
      </c>
      <c r="U1359" s="76">
        <v>6357879282.7822504</v>
      </c>
      <c r="V1359" s="77">
        <v>6357879282.7822504</v>
      </c>
      <c r="W1359" s="77">
        <v>10596465471.303699</v>
      </c>
      <c r="X1359" s="76">
        <v>1.11222886085E-2</v>
      </c>
      <c r="Y1359" s="71">
        <v>0</v>
      </c>
      <c r="Z1359" s="71">
        <v>1</v>
      </c>
      <c r="AA1359" s="71">
        <v>0</v>
      </c>
      <c r="AB1359" s="71">
        <v>0</v>
      </c>
      <c r="AC1359" s="73">
        <v>0.5</v>
      </c>
      <c r="AD1359" s="73">
        <v>0.5</v>
      </c>
      <c r="AE1359" s="1" t="s">
        <v>1670</v>
      </c>
      <c r="AF1359" s="1" t="s">
        <v>2101</v>
      </c>
      <c r="AG1359" s="1" t="s">
        <v>1451</v>
      </c>
    </row>
    <row r="1360" spans="1:33">
      <c r="A1360" s="70">
        <v>45169</v>
      </c>
      <c r="B1360" s="70">
        <v>45169</v>
      </c>
      <c r="C1360" s="71">
        <v>990100</v>
      </c>
      <c r="D1360" s="1" t="s">
        <v>10689</v>
      </c>
      <c r="E1360" s="71">
        <v>7140301</v>
      </c>
      <c r="G1360" s="1" t="s">
        <v>10690</v>
      </c>
      <c r="H1360" s="72" t="s">
        <v>10691</v>
      </c>
      <c r="I1360" s="1" t="s">
        <v>10692</v>
      </c>
      <c r="J1360" s="73">
        <v>0.8</v>
      </c>
      <c r="K1360" s="73">
        <v>0.8</v>
      </c>
      <c r="L1360" s="73">
        <v>0.8</v>
      </c>
      <c r="M1360" s="1">
        <v>1</v>
      </c>
      <c r="N1360" s="1" t="s">
        <v>1115</v>
      </c>
      <c r="O1360" s="1" t="s">
        <v>1564</v>
      </c>
      <c r="P1360" s="1">
        <v>60102510</v>
      </c>
      <c r="Q1360" s="73">
        <v>2749499</v>
      </c>
      <c r="R1360" s="74">
        <v>292900</v>
      </c>
      <c r="S1360" s="1" t="s">
        <v>1479</v>
      </c>
      <c r="T1360" s="75">
        <v>145.58500000000001</v>
      </c>
      <c r="U1360" s="76">
        <v>4425336440.4299898</v>
      </c>
      <c r="V1360" s="77">
        <v>4425336440.4299898</v>
      </c>
      <c r="W1360" s="77">
        <v>5531670550.5374899</v>
      </c>
      <c r="X1360" s="76">
        <v>7.7415545170000004E-3</v>
      </c>
      <c r="Y1360" s="71">
        <v>0</v>
      </c>
      <c r="Z1360" s="71">
        <v>1</v>
      </c>
      <c r="AA1360" s="71">
        <v>0</v>
      </c>
      <c r="AB1360" s="71">
        <v>0</v>
      </c>
      <c r="AC1360" s="73">
        <v>0.5</v>
      </c>
      <c r="AD1360" s="73">
        <v>0.5</v>
      </c>
      <c r="AE1360" s="1" t="s">
        <v>1480</v>
      </c>
      <c r="AF1360" s="1" t="s">
        <v>1450</v>
      </c>
      <c r="AG1360" s="1" t="s">
        <v>1451</v>
      </c>
    </row>
    <row r="1361" spans="1:33">
      <c r="A1361" s="70">
        <v>45169</v>
      </c>
      <c r="B1361" s="70">
        <v>45169</v>
      </c>
      <c r="C1361" s="71">
        <v>990100</v>
      </c>
      <c r="D1361" s="1" t="s">
        <v>10697</v>
      </c>
      <c r="E1361" s="71">
        <v>7167301</v>
      </c>
      <c r="F1361" s="1" t="s">
        <v>10698</v>
      </c>
      <c r="G1361" s="1" t="s">
        <v>10699</v>
      </c>
      <c r="H1361" s="72" t="s">
        <v>10700</v>
      </c>
      <c r="I1361" s="1" t="s">
        <v>10701</v>
      </c>
      <c r="J1361" s="73">
        <v>1</v>
      </c>
      <c r="K1361" s="73">
        <v>1</v>
      </c>
      <c r="L1361" s="73">
        <v>1</v>
      </c>
      <c r="M1361" s="1">
        <v>1</v>
      </c>
      <c r="N1361" s="1" t="s">
        <v>1375</v>
      </c>
      <c r="O1361" s="1" t="s">
        <v>1447</v>
      </c>
      <c r="P1361" s="1">
        <v>35203010</v>
      </c>
      <c r="Q1361" s="73">
        <v>186141208</v>
      </c>
      <c r="R1361" s="74">
        <v>222.63</v>
      </c>
      <c r="S1361" s="1" t="s">
        <v>1448</v>
      </c>
      <c r="T1361" s="75">
        <v>1</v>
      </c>
      <c r="U1361" s="76">
        <v>41440617137.040001</v>
      </c>
      <c r="V1361" s="77">
        <v>41440617137.040001</v>
      </c>
      <c r="W1361" s="77">
        <v>41440617137.040001</v>
      </c>
      <c r="X1361" s="76">
        <v>7.2495007126199995E-2</v>
      </c>
      <c r="Y1361" s="71">
        <v>1</v>
      </c>
      <c r="Z1361" s="71">
        <v>0</v>
      </c>
      <c r="AA1361" s="71">
        <v>0</v>
      </c>
      <c r="AB1361" s="71">
        <v>0</v>
      </c>
      <c r="AC1361" s="73">
        <v>0</v>
      </c>
      <c r="AD1361" s="73">
        <v>1</v>
      </c>
      <c r="AE1361" s="1" t="s">
        <v>1449</v>
      </c>
      <c r="AF1361" s="1" t="s">
        <v>1450</v>
      </c>
      <c r="AG1361" s="1" t="s">
        <v>1451</v>
      </c>
    </row>
    <row r="1362" spans="1:33">
      <c r="A1362" s="70">
        <v>45169</v>
      </c>
      <c r="B1362" s="70">
        <v>45169</v>
      </c>
      <c r="C1362" s="71">
        <v>990100</v>
      </c>
      <c r="D1362" s="1" t="s">
        <v>10702</v>
      </c>
      <c r="E1362" s="71">
        <v>7169301</v>
      </c>
      <c r="G1362" s="1" t="s">
        <v>10703</v>
      </c>
      <c r="H1362" s="72" t="s">
        <v>10704</v>
      </c>
      <c r="I1362" s="1" t="s">
        <v>10705</v>
      </c>
      <c r="J1362" s="73">
        <v>0.45</v>
      </c>
      <c r="K1362" s="73">
        <v>0.45</v>
      </c>
      <c r="L1362" s="73">
        <v>0.45</v>
      </c>
      <c r="M1362" s="1">
        <v>1</v>
      </c>
      <c r="N1362" s="1" t="s">
        <v>1058</v>
      </c>
      <c r="O1362" s="1" t="s">
        <v>1462</v>
      </c>
      <c r="P1362" s="1">
        <v>15101050</v>
      </c>
      <c r="Q1362" s="73">
        <v>466000000</v>
      </c>
      <c r="R1362" s="74">
        <v>17.704999999999998</v>
      </c>
      <c r="S1362" s="1" t="s">
        <v>1456</v>
      </c>
      <c r="T1362" s="75">
        <v>0.92136177270005104</v>
      </c>
      <c r="U1362" s="76">
        <v>4029620730.9749999</v>
      </c>
      <c r="V1362" s="77">
        <v>4029620730.9749999</v>
      </c>
      <c r="W1362" s="77">
        <v>8954712735.5</v>
      </c>
      <c r="X1362" s="76">
        <v>7.0493009947999999E-3</v>
      </c>
      <c r="Y1362" s="71">
        <v>0</v>
      </c>
      <c r="Z1362" s="71">
        <v>1</v>
      </c>
      <c r="AA1362" s="71">
        <v>0</v>
      </c>
      <c r="AB1362" s="71">
        <v>0</v>
      </c>
      <c r="AC1362" s="73">
        <v>1</v>
      </c>
      <c r="AD1362" s="73">
        <v>0</v>
      </c>
      <c r="AE1362" s="1" t="s">
        <v>1523</v>
      </c>
      <c r="AF1362" s="1" t="s">
        <v>1524</v>
      </c>
      <c r="AG1362" s="1" t="s">
        <v>1451</v>
      </c>
    </row>
    <row r="1363" spans="1:33">
      <c r="A1363" s="70">
        <v>45169</v>
      </c>
      <c r="B1363" s="70">
        <v>45169</v>
      </c>
      <c r="C1363" s="71">
        <v>990100</v>
      </c>
      <c r="D1363" s="1" t="s">
        <v>10706</v>
      </c>
      <c r="E1363" s="71">
        <v>7171401</v>
      </c>
      <c r="G1363" s="1" t="s">
        <v>10707</v>
      </c>
      <c r="H1363" s="72" t="s">
        <v>10708</v>
      </c>
      <c r="I1363" s="1" t="s">
        <v>10709</v>
      </c>
      <c r="J1363" s="73">
        <v>0.5</v>
      </c>
      <c r="K1363" s="73">
        <v>0.5</v>
      </c>
      <c r="L1363" s="73">
        <v>0.5</v>
      </c>
      <c r="M1363" s="1">
        <v>1</v>
      </c>
      <c r="N1363" s="1" t="s">
        <v>1203</v>
      </c>
      <c r="O1363" s="1" t="s">
        <v>1548</v>
      </c>
      <c r="P1363" s="1">
        <v>55101010</v>
      </c>
      <c r="Q1363" s="73">
        <v>1386792880</v>
      </c>
      <c r="R1363" s="74">
        <v>6.2050000000000001</v>
      </c>
      <c r="S1363" s="1" t="s">
        <v>3227</v>
      </c>
      <c r="T1363" s="75">
        <v>1.67940213284071</v>
      </c>
      <c r="U1363" s="76">
        <v>2561938457.7785902</v>
      </c>
      <c r="V1363" s="77">
        <v>2561938457.7785902</v>
      </c>
      <c r="W1363" s="77">
        <v>5123876915.5571804</v>
      </c>
      <c r="X1363" s="76">
        <v>4.4817804267000003E-3</v>
      </c>
      <c r="Y1363" s="71">
        <v>0</v>
      </c>
      <c r="Z1363" s="71">
        <v>1</v>
      </c>
      <c r="AA1363" s="71">
        <v>0</v>
      </c>
      <c r="AB1363" s="71">
        <v>0</v>
      </c>
      <c r="AC1363" s="73">
        <v>1</v>
      </c>
      <c r="AD1363" s="73">
        <v>0</v>
      </c>
      <c r="AE1363" s="1" t="s">
        <v>3228</v>
      </c>
      <c r="AF1363" s="1" t="s">
        <v>1450</v>
      </c>
      <c r="AG1363" s="1" t="s">
        <v>1451</v>
      </c>
    </row>
    <row r="1364" spans="1:33">
      <c r="A1364" s="70">
        <v>45169</v>
      </c>
      <c r="B1364" s="70">
        <v>45169</v>
      </c>
      <c r="C1364" s="71">
        <v>990100</v>
      </c>
      <c r="D1364" s="1" t="s">
        <v>10710</v>
      </c>
      <c r="E1364" s="71">
        <v>7171601</v>
      </c>
      <c r="G1364" s="1" t="s">
        <v>10711</v>
      </c>
      <c r="H1364" s="72">
        <v>242493</v>
      </c>
      <c r="I1364" s="1" t="s">
        <v>10712</v>
      </c>
      <c r="J1364" s="73">
        <v>1</v>
      </c>
      <c r="K1364" s="73">
        <v>1</v>
      </c>
      <c r="L1364" s="73">
        <v>1</v>
      </c>
      <c r="M1364" s="1">
        <v>1</v>
      </c>
      <c r="N1364" s="1" t="s">
        <v>1369</v>
      </c>
      <c r="O1364" s="1" t="s">
        <v>1467</v>
      </c>
      <c r="P1364" s="1">
        <v>20105010</v>
      </c>
      <c r="Q1364" s="73">
        <v>98747206</v>
      </c>
      <c r="R1364" s="74">
        <v>43.27</v>
      </c>
      <c r="S1364" s="1" t="s">
        <v>1669</v>
      </c>
      <c r="T1364" s="75">
        <v>0.78917255257862096</v>
      </c>
      <c r="U1364" s="76">
        <v>5414267880.5270796</v>
      </c>
      <c r="V1364" s="77">
        <v>5414267880.5270796</v>
      </c>
      <c r="W1364" s="77">
        <v>5414267880.5270796</v>
      </c>
      <c r="X1364" s="76">
        <v>9.4715623389999993E-3</v>
      </c>
      <c r="Y1364" s="71">
        <v>0</v>
      </c>
      <c r="Z1364" s="71">
        <v>1</v>
      </c>
      <c r="AA1364" s="71">
        <v>0</v>
      </c>
      <c r="AB1364" s="71">
        <v>0</v>
      </c>
      <c r="AC1364" s="73">
        <v>1</v>
      </c>
      <c r="AD1364" s="73">
        <v>0</v>
      </c>
      <c r="AE1364" s="1" t="s">
        <v>1670</v>
      </c>
      <c r="AF1364" s="1" t="s">
        <v>1450</v>
      </c>
      <c r="AG1364" s="1" t="s">
        <v>1451</v>
      </c>
    </row>
    <row r="1365" spans="1:33">
      <c r="A1365" s="70">
        <v>45169</v>
      </c>
      <c r="B1365" s="70">
        <v>45169</v>
      </c>
      <c r="C1365" s="71">
        <v>990100</v>
      </c>
      <c r="D1365" s="1" t="s">
        <v>10717</v>
      </c>
      <c r="E1365" s="71">
        <v>7207301</v>
      </c>
      <c r="G1365" s="1" t="s">
        <v>10718</v>
      </c>
      <c r="H1365" s="72" t="s">
        <v>10719</v>
      </c>
      <c r="I1365" s="1" t="s">
        <v>10720</v>
      </c>
      <c r="J1365" s="73">
        <v>0.45</v>
      </c>
      <c r="K1365" s="73">
        <v>0.45</v>
      </c>
      <c r="L1365" s="73">
        <v>0.45</v>
      </c>
      <c r="M1365" s="1">
        <v>1</v>
      </c>
      <c r="N1365" s="1" t="s">
        <v>1115</v>
      </c>
      <c r="O1365" s="1" t="s">
        <v>1499</v>
      </c>
      <c r="P1365" s="1">
        <v>30201030</v>
      </c>
      <c r="Q1365" s="73">
        <v>309000000</v>
      </c>
      <c r="R1365" s="74">
        <v>4714</v>
      </c>
      <c r="S1365" s="1" t="s">
        <v>1479</v>
      </c>
      <c r="T1365" s="75">
        <v>145.58500000000001</v>
      </c>
      <c r="U1365" s="76">
        <v>4502398598.7567396</v>
      </c>
      <c r="V1365" s="77">
        <v>4502398598.7567396</v>
      </c>
      <c r="W1365" s="77">
        <v>10005330219.4594</v>
      </c>
      <c r="X1365" s="76">
        <v>7.8763648095000003E-3</v>
      </c>
      <c r="Y1365" s="71">
        <v>0</v>
      </c>
      <c r="Z1365" s="71">
        <v>1</v>
      </c>
      <c r="AA1365" s="71">
        <v>0</v>
      </c>
      <c r="AB1365" s="71">
        <v>0</v>
      </c>
      <c r="AC1365" s="73">
        <v>0.35</v>
      </c>
      <c r="AD1365" s="73">
        <v>0.65</v>
      </c>
      <c r="AE1365" s="1" t="s">
        <v>1480</v>
      </c>
      <c r="AF1365" s="1" t="s">
        <v>1450</v>
      </c>
      <c r="AG1365" s="1" t="s">
        <v>1451</v>
      </c>
    </row>
    <row r="1366" spans="1:33">
      <c r="A1366" s="70">
        <v>45169</v>
      </c>
      <c r="B1366" s="70">
        <v>45169</v>
      </c>
      <c r="C1366" s="71">
        <v>990100</v>
      </c>
      <c r="D1366" s="1" t="s">
        <v>10721</v>
      </c>
      <c r="E1366" s="71">
        <v>7207401</v>
      </c>
      <c r="F1366" s="1" t="s">
        <v>10722</v>
      </c>
      <c r="G1366" s="1" t="s">
        <v>10723</v>
      </c>
      <c r="H1366" s="72" t="s">
        <v>10724</v>
      </c>
      <c r="I1366" s="1" t="s">
        <v>10725</v>
      </c>
      <c r="J1366" s="73">
        <v>1</v>
      </c>
      <c r="K1366" s="73">
        <v>1</v>
      </c>
      <c r="L1366" s="73">
        <v>1</v>
      </c>
      <c r="M1366" s="1">
        <v>1</v>
      </c>
      <c r="N1366" s="1" t="s">
        <v>1375</v>
      </c>
      <c r="O1366" s="1" t="s">
        <v>1692</v>
      </c>
      <c r="P1366" s="1">
        <v>50201040</v>
      </c>
      <c r="Q1366" s="73">
        <v>382362812</v>
      </c>
      <c r="R1366" s="74">
        <v>21.49</v>
      </c>
      <c r="S1366" s="1" t="s">
        <v>1448</v>
      </c>
      <c r="T1366" s="75">
        <v>1</v>
      </c>
      <c r="U1366" s="76">
        <v>8216976829.8800001</v>
      </c>
      <c r="V1366" s="77">
        <v>8216976829.8800001</v>
      </c>
      <c r="W1366" s="77">
        <v>12468311961.879999</v>
      </c>
      <c r="X1366" s="76">
        <v>1.43745396423E-2</v>
      </c>
      <c r="Y1366" s="71">
        <v>0</v>
      </c>
      <c r="Z1366" s="71">
        <v>1</v>
      </c>
      <c r="AA1366" s="71">
        <v>0</v>
      </c>
      <c r="AB1366" s="71">
        <v>0</v>
      </c>
      <c r="AC1366" s="73">
        <v>1</v>
      </c>
      <c r="AD1366" s="73">
        <v>0</v>
      </c>
      <c r="AE1366" s="1" t="s">
        <v>1475</v>
      </c>
      <c r="AF1366" s="1" t="s">
        <v>1450</v>
      </c>
      <c r="AG1366" s="1" t="s">
        <v>1585</v>
      </c>
    </row>
    <row r="1367" spans="1:33">
      <c r="A1367" s="70">
        <v>45169</v>
      </c>
      <c r="B1367" s="70">
        <v>45169</v>
      </c>
      <c r="C1367" s="71">
        <v>990100</v>
      </c>
      <c r="D1367" s="1" t="s">
        <v>10734</v>
      </c>
      <c r="E1367" s="71">
        <v>7231601</v>
      </c>
      <c r="F1367" s="1" t="s">
        <v>10735</v>
      </c>
      <c r="G1367" s="1" t="s">
        <v>10736</v>
      </c>
      <c r="H1367" s="72" t="s">
        <v>10737</v>
      </c>
      <c r="I1367" s="1" t="s">
        <v>10738</v>
      </c>
      <c r="J1367" s="73">
        <v>1</v>
      </c>
      <c r="K1367" s="73">
        <v>1</v>
      </c>
      <c r="L1367" s="73">
        <v>1</v>
      </c>
      <c r="M1367" s="1">
        <v>1</v>
      </c>
      <c r="N1367" s="1" t="s">
        <v>963</v>
      </c>
      <c r="O1367" s="1" t="s">
        <v>1455</v>
      </c>
      <c r="P1367" s="1">
        <v>25202010</v>
      </c>
      <c r="Q1367" s="73">
        <v>36361267</v>
      </c>
      <c r="R1367" s="74">
        <v>103.33</v>
      </c>
      <c r="S1367" s="1" t="s">
        <v>1493</v>
      </c>
      <c r="T1367" s="75">
        <v>1.3529500000000001</v>
      </c>
      <c r="U1367" s="76">
        <v>2777049942.0599399</v>
      </c>
      <c r="V1367" s="77">
        <v>2777049942.0599399</v>
      </c>
      <c r="W1367" s="77">
        <v>6014094464.0304499</v>
      </c>
      <c r="X1367" s="76">
        <v>4.8580901841999997E-3</v>
      </c>
      <c r="Y1367" s="71">
        <v>0</v>
      </c>
      <c r="Z1367" s="71">
        <v>1</v>
      </c>
      <c r="AA1367" s="71">
        <v>0</v>
      </c>
      <c r="AB1367" s="71">
        <v>0</v>
      </c>
      <c r="AC1367" s="73">
        <v>0</v>
      </c>
      <c r="AD1367" s="73">
        <v>1</v>
      </c>
      <c r="AE1367" s="1" t="s">
        <v>1494</v>
      </c>
      <c r="AF1367" s="1" t="s">
        <v>1450</v>
      </c>
      <c r="AG1367" s="1" t="s">
        <v>1020</v>
      </c>
    </row>
    <row r="1368" spans="1:33">
      <c r="A1368" s="70">
        <v>45169</v>
      </c>
      <c r="B1368" s="70">
        <v>45169</v>
      </c>
      <c r="C1368" s="71">
        <v>990100</v>
      </c>
      <c r="D1368" s="1" t="s">
        <v>10739</v>
      </c>
      <c r="E1368" s="71">
        <v>7233301</v>
      </c>
      <c r="G1368" s="1" t="s">
        <v>10740</v>
      </c>
      <c r="H1368" s="72" t="s">
        <v>10741</v>
      </c>
      <c r="I1368" s="1" t="s">
        <v>10742</v>
      </c>
      <c r="J1368" s="73">
        <v>0.5</v>
      </c>
      <c r="K1368" s="73">
        <v>0.5</v>
      </c>
      <c r="L1368" s="73">
        <v>0.5</v>
      </c>
      <c r="M1368" s="1">
        <v>1</v>
      </c>
      <c r="N1368" s="1" t="s">
        <v>1199</v>
      </c>
      <c r="O1368" s="1" t="s">
        <v>1462</v>
      </c>
      <c r="P1368" s="1">
        <v>15101030</v>
      </c>
      <c r="Q1368" s="73">
        <v>210997647</v>
      </c>
      <c r="R1368" s="74">
        <v>23.36</v>
      </c>
      <c r="S1368" s="1" t="s">
        <v>1456</v>
      </c>
      <c r="T1368" s="75">
        <v>0.92136177270005104</v>
      </c>
      <c r="U1368" s="76">
        <v>2674793539.2825398</v>
      </c>
      <c r="V1368" s="77">
        <v>2674793539.2825398</v>
      </c>
      <c r="W1368" s="77">
        <v>5349587078.5650702</v>
      </c>
      <c r="X1368" s="76">
        <v>4.6792058152E-3</v>
      </c>
      <c r="Y1368" s="71">
        <v>0</v>
      </c>
      <c r="Z1368" s="71">
        <v>1</v>
      </c>
      <c r="AA1368" s="71">
        <v>0</v>
      </c>
      <c r="AB1368" s="71">
        <v>0</v>
      </c>
      <c r="AC1368" s="73">
        <v>0.65</v>
      </c>
      <c r="AD1368" s="73">
        <v>0.35</v>
      </c>
      <c r="AE1368" s="1" t="s">
        <v>1485</v>
      </c>
      <c r="AF1368" s="1" t="s">
        <v>1450</v>
      </c>
      <c r="AG1368" s="1" t="s">
        <v>1451</v>
      </c>
    </row>
    <row r="1369" spans="1:33">
      <c r="A1369" s="70">
        <v>45169</v>
      </c>
      <c r="B1369" s="70">
        <v>45169</v>
      </c>
      <c r="C1369" s="71">
        <v>990100</v>
      </c>
      <c r="D1369" s="1" t="s">
        <v>10748</v>
      </c>
      <c r="E1369" s="71">
        <v>7246001</v>
      </c>
      <c r="F1369" s="1" t="s">
        <v>10749</v>
      </c>
      <c r="G1369" s="1" t="s">
        <v>10750</v>
      </c>
      <c r="H1369" s="72" t="s">
        <v>10751</v>
      </c>
      <c r="I1369" s="1" t="s">
        <v>10752</v>
      </c>
      <c r="J1369" s="73">
        <v>1</v>
      </c>
      <c r="K1369" s="73">
        <v>1</v>
      </c>
      <c r="L1369" s="73">
        <v>1</v>
      </c>
      <c r="M1369" s="1">
        <v>1</v>
      </c>
      <c r="N1369" s="1" t="s">
        <v>1375</v>
      </c>
      <c r="O1369" s="1" t="s">
        <v>1474</v>
      </c>
      <c r="P1369" s="1">
        <v>45203030</v>
      </c>
      <c r="Q1369" s="73">
        <v>135136297</v>
      </c>
      <c r="R1369" s="74">
        <v>211.15</v>
      </c>
      <c r="S1369" s="1" t="s">
        <v>1448</v>
      </c>
      <c r="T1369" s="75">
        <v>1</v>
      </c>
      <c r="U1369" s="76">
        <v>28534029111.549999</v>
      </c>
      <c r="V1369" s="77">
        <v>28534029111.549999</v>
      </c>
      <c r="W1369" s="77">
        <v>28534029111.549999</v>
      </c>
      <c r="X1369" s="76">
        <v>4.99165984169E-2</v>
      </c>
      <c r="Y1369" s="71">
        <v>0</v>
      </c>
      <c r="Z1369" s="71">
        <v>1</v>
      </c>
      <c r="AA1369" s="71">
        <v>0</v>
      </c>
      <c r="AB1369" s="71">
        <v>0</v>
      </c>
      <c r="AC1369" s="73">
        <v>0</v>
      </c>
      <c r="AD1369" s="73">
        <v>1</v>
      </c>
      <c r="AE1369" s="1" t="s">
        <v>1475</v>
      </c>
      <c r="AF1369" s="1" t="s">
        <v>1450</v>
      </c>
      <c r="AG1369" s="1" t="s">
        <v>1451</v>
      </c>
    </row>
    <row r="1370" spans="1:33">
      <c r="A1370" s="70">
        <v>45169</v>
      </c>
      <c r="B1370" s="70">
        <v>45169</v>
      </c>
      <c r="C1370" s="71">
        <v>990100</v>
      </c>
      <c r="D1370" s="1" t="s">
        <v>10753</v>
      </c>
      <c r="E1370" s="71">
        <v>7247301</v>
      </c>
      <c r="G1370" s="1" t="s">
        <v>10754</v>
      </c>
      <c r="H1370" s="72" t="s">
        <v>10755</v>
      </c>
      <c r="I1370" s="1" t="s">
        <v>10756</v>
      </c>
      <c r="J1370" s="73">
        <v>0.9</v>
      </c>
      <c r="K1370" s="73">
        <v>0.9</v>
      </c>
      <c r="L1370" s="73">
        <v>0.9</v>
      </c>
      <c r="M1370" s="1">
        <v>1</v>
      </c>
      <c r="N1370" s="1" t="s">
        <v>1058</v>
      </c>
      <c r="O1370" s="1" t="s">
        <v>1564</v>
      </c>
      <c r="P1370" s="1">
        <v>60201020</v>
      </c>
      <c r="Q1370" s="73">
        <v>795849997</v>
      </c>
      <c r="R1370" s="74">
        <v>22.11</v>
      </c>
      <c r="S1370" s="1" t="s">
        <v>1456</v>
      </c>
      <c r="T1370" s="75">
        <v>0.92136177270005104</v>
      </c>
      <c r="U1370" s="76">
        <v>17188274529.6604</v>
      </c>
      <c r="V1370" s="77">
        <v>17188274529.6604</v>
      </c>
      <c r="W1370" s="77">
        <v>19098082810.7337</v>
      </c>
      <c r="X1370" s="76">
        <v>3.0068666216899999E-2</v>
      </c>
      <c r="Y1370" s="71">
        <v>1</v>
      </c>
      <c r="Z1370" s="71">
        <v>0</v>
      </c>
      <c r="AA1370" s="71">
        <v>0</v>
      </c>
      <c r="AB1370" s="71">
        <v>0</v>
      </c>
      <c r="AC1370" s="73">
        <v>1</v>
      </c>
      <c r="AD1370" s="73">
        <v>0</v>
      </c>
      <c r="AE1370" s="1" t="s">
        <v>1523</v>
      </c>
      <c r="AF1370" s="1" t="s">
        <v>1470</v>
      </c>
      <c r="AG1370" s="1" t="s">
        <v>1451</v>
      </c>
    </row>
    <row r="1371" spans="1:33">
      <c r="A1371" s="70">
        <v>45169</v>
      </c>
      <c r="B1371" s="70">
        <v>45169</v>
      </c>
      <c r="C1371" s="71">
        <v>990100</v>
      </c>
      <c r="D1371" s="1" t="s">
        <v>10757</v>
      </c>
      <c r="E1371" s="71">
        <v>7257501</v>
      </c>
      <c r="F1371" s="1" t="s">
        <v>10758</v>
      </c>
      <c r="G1371" s="1" t="s">
        <v>10759</v>
      </c>
      <c r="H1371" s="72" t="s">
        <v>10760</v>
      </c>
      <c r="I1371" s="1" t="s">
        <v>10761</v>
      </c>
      <c r="J1371" s="73">
        <v>0.9</v>
      </c>
      <c r="K1371" s="73">
        <v>0.9</v>
      </c>
      <c r="L1371" s="73">
        <v>0.9</v>
      </c>
      <c r="M1371" s="1">
        <v>1</v>
      </c>
      <c r="N1371" s="1" t="s">
        <v>1375</v>
      </c>
      <c r="O1371" s="1" t="s">
        <v>1564</v>
      </c>
      <c r="P1371" s="1">
        <v>60106020</v>
      </c>
      <c r="Q1371" s="73">
        <v>361138050</v>
      </c>
      <c r="R1371" s="74">
        <v>36.04</v>
      </c>
      <c r="S1371" s="1" t="s">
        <v>1448</v>
      </c>
      <c r="T1371" s="75">
        <v>1</v>
      </c>
      <c r="U1371" s="76">
        <v>11713873789.799999</v>
      </c>
      <c r="V1371" s="77">
        <v>11713873789.799999</v>
      </c>
      <c r="W1371" s="77">
        <v>13038303425</v>
      </c>
      <c r="X1371" s="76">
        <v>2.0491909207299999E-2</v>
      </c>
      <c r="Y1371" s="71">
        <v>0</v>
      </c>
      <c r="Z1371" s="71">
        <v>1</v>
      </c>
      <c r="AA1371" s="71">
        <v>0</v>
      </c>
      <c r="AB1371" s="71">
        <v>0</v>
      </c>
      <c r="AC1371" s="73">
        <v>1</v>
      </c>
      <c r="AD1371" s="73">
        <v>0</v>
      </c>
      <c r="AE1371" s="1" t="s">
        <v>1449</v>
      </c>
      <c r="AF1371" s="1" t="s">
        <v>1450</v>
      </c>
      <c r="AG1371" s="1" t="s">
        <v>1585</v>
      </c>
    </row>
    <row r="1372" spans="1:33">
      <c r="A1372" s="70">
        <v>45169</v>
      </c>
      <c r="B1372" s="70">
        <v>45169</v>
      </c>
      <c r="C1372" s="71">
        <v>990100</v>
      </c>
      <c r="D1372" s="1" t="s">
        <v>10766</v>
      </c>
      <c r="E1372" s="71">
        <v>7297401</v>
      </c>
      <c r="F1372" s="1" t="s">
        <v>10767</v>
      </c>
      <c r="G1372" s="1" t="s">
        <v>10768</v>
      </c>
      <c r="H1372" s="72" t="s">
        <v>10769</v>
      </c>
      <c r="I1372" s="1" t="s">
        <v>10770</v>
      </c>
      <c r="J1372" s="73">
        <v>1</v>
      </c>
      <c r="K1372" s="73">
        <v>1</v>
      </c>
      <c r="L1372" s="73">
        <v>1</v>
      </c>
      <c r="M1372" s="1">
        <v>1</v>
      </c>
      <c r="N1372" s="1" t="s">
        <v>1375</v>
      </c>
      <c r="O1372" s="1" t="s">
        <v>1564</v>
      </c>
      <c r="P1372" s="1">
        <v>60108010</v>
      </c>
      <c r="Q1372" s="73">
        <v>262354477</v>
      </c>
      <c r="R1372" s="74">
        <v>47.4</v>
      </c>
      <c r="S1372" s="1" t="s">
        <v>1448</v>
      </c>
      <c r="T1372" s="75">
        <v>1</v>
      </c>
      <c r="U1372" s="76">
        <v>12435602209.799999</v>
      </c>
      <c r="V1372" s="77">
        <v>12435602209.799999</v>
      </c>
      <c r="W1372" s="77">
        <v>12435602209.799999</v>
      </c>
      <c r="X1372" s="76">
        <v>2.1754479858200001E-2</v>
      </c>
      <c r="Y1372" s="71">
        <v>0</v>
      </c>
      <c r="Z1372" s="71">
        <v>1</v>
      </c>
      <c r="AA1372" s="71">
        <v>0</v>
      </c>
      <c r="AB1372" s="71">
        <v>0</v>
      </c>
      <c r="AC1372" s="73">
        <v>1</v>
      </c>
      <c r="AD1372" s="73">
        <v>0</v>
      </c>
      <c r="AE1372" s="1" t="s">
        <v>1475</v>
      </c>
      <c r="AF1372" s="1" t="s">
        <v>1450</v>
      </c>
      <c r="AG1372" s="1" t="s">
        <v>1451</v>
      </c>
    </row>
    <row r="1373" spans="1:33">
      <c r="A1373" s="70">
        <v>45169</v>
      </c>
      <c r="B1373" s="70">
        <v>45169</v>
      </c>
      <c r="C1373" s="71">
        <v>990100</v>
      </c>
      <c r="D1373" s="1" t="s">
        <v>10776</v>
      </c>
      <c r="E1373" s="71">
        <v>7315401</v>
      </c>
      <c r="G1373" s="1" t="s">
        <v>10777</v>
      </c>
      <c r="H1373" s="72" t="s">
        <v>10778</v>
      </c>
      <c r="I1373" s="1" t="s">
        <v>10779</v>
      </c>
      <c r="J1373" s="73">
        <v>0.55000000000000004</v>
      </c>
      <c r="K1373" s="73">
        <v>0.55000000000000004</v>
      </c>
      <c r="L1373" s="73">
        <v>0.55000000000000004</v>
      </c>
      <c r="M1373" s="1">
        <v>1</v>
      </c>
      <c r="N1373" s="1" t="s">
        <v>1115</v>
      </c>
      <c r="O1373" s="1" t="s">
        <v>1455</v>
      </c>
      <c r="P1373" s="1">
        <v>25201030</v>
      </c>
      <c r="Q1373" s="73">
        <v>288379057</v>
      </c>
      <c r="R1373" s="74">
        <v>2387.5</v>
      </c>
      <c r="S1373" s="1" t="s">
        <v>1479</v>
      </c>
      <c r="T1373" s="75">
        <v>145.58500000000001</v>
      </c>
      <c r="U1373" s="76">
        <v>2601076685.2568998</v>
      </c>
      <c r="V1373" s="77">
        <v>2601076685.2568998</v>
      </c>
      <c r="W1373" s="77">
        <v>4729230336.8307199</v>
      </c>
      <c r="X1373" s="76">
        <v>4.5502477005000003E-3</v>
      </c>
      <c r="Y1373" s="71">
        <v>0</v>
      </c>
      <c r="Z1373" s="71">
        <v>1</v>
      </c>
      <c r="AA1373" s="71">
        <v>0</v>
      </c>
      <c r="AB1373" s="71">
        <v>0</v>
      </c>
      <c r="AC1373" s="73">
        <v>1</v>
      </c>
      <c r="AD1373" s="73">
        <v>0</v>
      </c>
      <c r="AE1373" s="1" t="s">
        <v>1480</v>
      </c>
      <c r="AF1373" s="1" t="s">
        <v>1450</v>
      </c>
      <c r="AG1373" s="1" t="s">
        <v>1451</v>
      </c>
    </row>
    <row r="1374" spans="1:33">
      <c r="A1374" s="70">
        <v>45169</v>
      </c>
      <c r="B1374" s="70">
        <v>45169</v>
      </c>
      <c r="C1374" s="71">
        <v>990100</v>
      </c>
      <c r="D1374" s="1" t="s">
        <v>10780</v>
      </c>
      <c r="E1374" s="71">
        <v>7319301</v>
      </c>
      <c r="G1374" s="1" t="s">
        <v>10781</v>
      </c>
      <c r="H1374" s="72" t="s">
        <v>10782</v>
      </c>
      <c r="I1374" s="1" t="s">
        <v>10783</v>
      </c>
      <c r="J1374" s="73">
        <v>0.5</v>
      </c>
      <c r="K1374" s="73">
        <v>0.5</v>
      </c>
      <c r="L1374" s="73">
        <v>0.5</v>
      </c>
      <c r="M1374" s="1">
        <v>1</v>
      </c>
      <c r="N1374" s="1" t="s">
        <v>1203</v>
      </c>
      <c r="O1374" s="1" t="s">
        <v>1548</v>
      </c>
      <c r="P1374" s="1">
        <v>55105020</v>
      </c>
      <c r="Q1374" s="73">
        <v>2583169114</v>
      </c>
      <c r="R1374" s="74">
        <v>5.3650000000000002</v>
      </c>
      <c r="S1374" s="1" t="s">
        <v>3227</v>
      </c>
      <c r="T1374" s="75">
        <v>1.67940213284071</v>
      </c>
      <c r="U1374" s="76">
        <v>4126082141.2582102</v>
      </c>
      <c r="V1374" s="77">
        <v>4126082141.2582102</v>
      </c>
      <c r="W1374" s="77">
        <v>8252164282.5164204</v>
      </c>
      <c r="X1374" s="76">
        <v>7.2180477729000001E-3</v>
      </c>
      <c r="Y1374" s="71">
        <v>0</v>
      </c>
      <c r="Z1374" s="71">
        <v>1</v>
      </c>
      <c r="AA1374" s="71">
        <v>0</v>
      </c>
      <c r="AB1374" s="71">
        <v>0</v>
      </c>
      <c r="AC1374" s="73">
        <v>0.5</v>
      </c>
      <c r="AD1374" s="73">
        <v>0.5</v>
      </c>
      <c r="AE1374" s="1" t="s">
        <v>3228</v>
      </c>
      <c r="AF1374" s="1" t="s">
        <v>1450</v>
      </c>
      <c r="AG1374" s="1" t="s">
        <v>1451</v>
      </c>
    </row>
    <row r="1375" spans="1:33">
      <c r="A1375" s="70">
        <v>45169</v>
      </c>
      <c r="B1375" s="70">
        <v>45169</v>
      </c>
      <c r="C1375" s="71">
        <v>990100</v>
      </c>
      <c r="D1375" s="1" t="s">
        <v>10788</v>
      </c>
      <c r="E1375" s="71">
        <v>7337701</v>
      </c>
      <c r="G1375" s="1" t="s">
        <v>10789</v>
      </c>
      <c r="H1375" s="72" t="s">
        <v>10790</v>
      </c>
      <c r="I1375" s="1" t="s">
        <v>10791</v>
      </c>
      <c r="J1375" s="73">
        <v>0.65</v>
      </c>
      <c r="K1375" s="73">
        <v>0.65</v>
      </c>
      <c r="L1375" s="73">
        <v>0.65</v>
      </c>
      <c r="M1375" s="1">
        <v>1</v>
      </c>
      <c r="N1375" s="1" t="s">
        <v>1115</v>
      </c>
      <c r="O1375" s="1" t="s">
        <v>1455</v>
      </c>
      <c r="P1375" s="1">
        <v>25201030</v>
      </c>
      <c r="Q1375" s="73">
        <v>120487900</v>
      </c>
      <c r="R1375" s="74">
        <v>4926</v>
      </c>
      <c r="S1375" s="1" t="s">
        <v>1479</v>
      </c>
      <c r="T1375" s="75">
        <v>145.58500000000001</v>
      </c>
      <c r="U1375" s="76">
        <v>2649931016.3134899</v>
      </c>
      <c r="V1375" s="77">
        <v>2649931016.3134899</v>
      </c>
      <c r="W1375" s="77">
        <v>4076816948.1746101</v>
      </c>
      <c r="X1375" s="76">
        <v>4.6357120425000002E-3</v>
      </c>
      <c r="Y1375" s="71">
        <v>0</v>
      </c>
      <c r="Z1375" s="71">
        <v>1</v>
      </c>
      <c r="AA1375" s="71">
        <v>0</v>
      </c>
      <c r="AB1375" s="71">
        <v>0</v>
      </c>
      <c r="AC1375" s="73">
        <v>0</v>
      </c>
      <c r="AD1375" s="73">
        <v>1</v>
      </c>
      <c r="AE1375" s="1" t="s">
        <v>1480</v>
      </c>
      <c r="AF1375" s="1" t="s">
        <v>1450</v>
      </c>
      <c r="AG1375" s="1" t="s">
        <v>1451</v>
      </c>
    </row>
    <row r="1376" spans="1:33">
      <c r="A1376" s="70">
        <v>45169</v>
      </c>
      <c r="B1376" s="70">
        <v>45169</v>
      </c>
      <c r="C1376" s="71">
        <v>990100</v>
      </c>
      <c r="D1376" s="1" t="s">
        <v>10792</v>
      </c>
      <c r="E1376" s="71">
        <v>7344001</v>
      </c>
      <c r="F1376" s="1">
        <v>122017106</v>
      </c>
      <c r="G1376" s="1" t="s">
        <v>10793</v>
      </c>
      <c r="H1376" s="72" t="s">
        <v>10794</v>
      </c>
      <c r="I1376" s="1" t="s">
        <v>10795</v>
      </c>
      <c r="J1376" s="73">
        <v>1</v>
      </c>
      <c r="K1376" s="73">
        <v>1</v>
      </c>
      <c r="L1376" s="73">
        <v>1</v>
      </c>
      <c r="M1376" s="1">
        <v>1</v>
      </c>
      <c r="N1376" s="1" t="s">
        <v>1375</v>
      </c>
      <c r="O1376" s="1" t="s">
        <v>1455</v>
      </c>
      <c r="P1376" s="1">
        <v>25504010</v>
      </c>
      <c r="Q1376" s="73">
        <v>64931879</v>
      </c>
      <c r="R1376" s="74">
        <v>162.26</v>
      </c>
      <c r="S1376" s="1" t="s">
        <v>1448</v>
      </c>
      <c r="T1376" s="75">
        <v>1</v>
      </c>
      <c r="U1376" s="76">
        <v>10535846686.540001</v>
      </c>
      <c r="V1376" s="77">
        <v>10535846686.540001</v>
      </c>
      <c r="W1376" s="77">
        <v>10535846686.540001</v>
      </c>
      <c r="X1376" s="76">
        <v>1.8431102946500001E-2</v>
      </c>
      <c r="Y1376" s="71">
        <v>0</v>
      </c>
      <c r="Z1376" s="71">
        <v>1</v>
      </c>
      <c r="AA1376" s="71">
        <v>0</v>
      </c>
      <c r="AB1376" s="71">
        <v>0</v>
      </c>
      <c r="AC1376" s="73">
        <v>0</v>
      </c>
      <c r="AD1376" s="73">
        <v>1</v>
      </c>
      <c r="AE1376" s="1" t="s">
        <v>1449</v>
      </c>
      <c r="AF1376" s="1" t="s">
        <v>1450</v>
      </c>
      <c r="AG1376" s="1" t="s">
        <v>1451</v>
      </c>
    </row>
    <row r="1377" spans="1:33">
      <c r="A1377" s="70">
        <v>45169</v>
      </c>
      <c r="B1377" s="70">
        <v>45169</v>
      </c>
      <c r="C1377" s="71">
        <v>990100</v>
      </c>
      <c r="D1377" s="1" t="s">
        <v>10796</v>
      </c>
      <c r="E1377" s="71">
        <v>7345301</v>
      </c>
      <c r="F1377" s="1">
        <v>922475108</v>
      </c>
      <c r="G1377" s="1" t="s">
        <v>10797</v>
      </c>
      <c r="H1377" s="72" t="s">
        <v>10798</v>
      </c>
      <c r="I1377" s="1" t="s">
        <v>10799</v>
      </c>
      <c r="J1377" s="73">
        <v>1</v>
      </c>
      <c r="K1377" s="73">
        <v>1</v>
      </c>
      <c r="L1377" s="73">
        <v>1</v>
      </c>
      <c r="M1377" s="1">
        <v>1</v>
      </c>
      <c r="N1377" s="1" t="s">
        <v>1375</v>
      </c>
      <c r="O1377" s="1" t="s">
        <v>1447</v>
      </c>
      <c r="P1377" s="1">
        <v>35103010</v>
      </c>
      <c r="Q1377" s="73">
        <v>145254851</v>
      </c>
      <c r="R1377" s="74">
        <v>208.7</v>
      </c>
      <c r="S1377" s="1" t="s">
        <v>1448</v>
      </c>
      <c r="T1377" s="75">
        <v>1</v>
      </c>
      <c r="U1377" s="76">
        <v>30314687403.700001</v>
      </c>
      <c r="V1377" s="77">
        <v>30314687403.700001</v>
      </c>
      <c r="W1377" s="77">
        <v>33396088641.700001</v>
      </c>
      <c r="X1377" s="76">
        <v>5.3031630105599997E-2</v>
      </c>
      <c r="Y1377" s="71">
        <v>1</v>
      </c>
      <c r="Z1377" s="71">
        <v>0</v>
      </c>
      <c r="AA1377" s="71">
        <v>0</v>
      </c>
      <c r="AB1377" s="71">
        <v>0</v>
      </c>
      <c r="AC1377" s="73">
        <v>0</v>
      </c>
      <c r="AD1377" s="73">
        <v>1</v>
      </c>
      <c r="AE1377" s="1" t="s">
        <v>1449</v>
      </c>
      <c r="AF1377" s="1" t="s">
        <v>1450</v>
      </c>
      <c r="AG1377" s="1" t="s">
        <v>1585</v>
      </c>
    </row>
    <row r="1378" spans="1:33">
      <c r="A1378" s="70">
        <v>45169</v>
      </c>
      <c r="B1378" s="70">
        <v>45169</v>
      </c>
      <c r="C1378" s="71">
        <v>990100</v>
      </c>
      <c r="D1378" s="1" t="s">
        <v>10800</v>
      </c>
      <c r="E1378" s="71">
        <v>7351401</v>
      </c>
      <c r="F1378" s="1" t="s">
        <v>10801</v>
      </c>
      <c r="G1378" s="1" t="s">
        <v>10802</v>
      </c>
      <c r="H1378" s="72" t="s">
        <v>10803</v>
      </c>
      <c r="I1378" s="1" t="s">
        <v>10804</v>
      </c>
      <c r="J1378" s="73">
        <v>1</v>
      </c>
      <c r="K1378" s="73">
        <v>1</v>
      </c>
      <c r="L1378" s="73">
        <v>1</v>
      </c>
      <c r="M1378" s="1">
        <v>1</v>
      </c>
      <c r="N1378" s="1" t="s">
        <v>1375</v>
      </c>
      <c r="O1378" s="1" t="s">
        <v>1467</v>
      </c>
      <c r="P1378" s="1">
        <v>20102010</v>
      </c>
      <c r="Q1378" s="73">
        <v>87867431</v>
      </c>
      <c r="R1378" s="74">
        <v>113.81</v>
      </c>
      <c r="S1378" s="1" t="s">
        <v>1448</v>
      </c>
      <c r="T1378" s="75">
        <v>1</v>
      </c>
      <c r="U1378" s="76">
        <v>10000192322.110001</v>
      </c>
      <c r="V1378" s="77">
        <v>10000192322.110001</v>
      </c>
      <c r="W1378" s="77">
        <v>10000192322.110001</v>
      </c>
      <c r="X1378" s="76">
        <v>1.7494044822199999E-2</v>
      </c>
      <c r="Y1378" s="71">
        <v>0</v>
      </c>
      <c r="Z1378" s="71">
        <v>1</v>
      </c>
      <c r="AA1378" s="71">
        <v>0</v>
      </c>
      <c r="AB1378" s="71">
        <v>0</v>
      </c>
      <c r="AC1378" s="73">
        <v>1</v>
      </c>
      <c r="AD1378" s="73">
        <v>0</v>
      </c>
      <c r="AE1378" s="1" t="s">
        <v>1449</v>
      </c>
      <c r="AF1378" s="1" t="s">
        <v>1450</v>
      </c>
      <c r="AG1378" s="1" t="s">
        <v>1451</v>
      </c>
    </row>
    <row r="1379" spans="1:33">
      <c r="A1379" s="70">
        <v>45169</v>
      </c>
      <c r="B1379" s="70">
        <v>45169</v>
      </c>
      <c r="C1379" s="71">
        <v>990100</v>
      </c>
      <c r="D1379" s="1" t="s">
        <v>10805</v>
      </c>
      <c r="E1379" s="71">
        <v>7357401</v>
      </c>
      <c r="F1379" s="1" t="s">
        <v>10806</v>
      </c>
      <c r="G1379" s="1" t="s">
        <v>10807</v>
      </c>
      <c r="H1379" s="72" t="s">
        <v>10808</v>
      </c>
      <c r="I1379" s="1" t="s">
        <v>10809</v>
      </c>
      <c r="J1379" s="73">
        <v>0.95</v>
      </c>
      <c r="K1379" s="73">
        <v>0.95</v>
      </c>
      <c r="L1379" s="73">
        <v>0.95</v>
      </c>
      <c r="M1379" s="1">
        <v>1</v>
      </c>
      <c r="N1379" s="1" t="s">
        <v>1375</v>
      </c>
      <c r="O1379" s="1" t="s">
        <v>1455</v>
      </c>
      <c r="P1379" s="1">
        <v>25301040</v>
      </c>
      <c r="Q1379" s="73">
        <v>260512774</v>
      </c>
      <c r="R1379" s="74">
        <v>37.18</v>
      </c>
      <c r="S1379" s="1" t="s">
        <v>1448</v>
      </c>
      <c r="T1379" s="75">
        <v>1</v>
      </c>
      <c r="U1379" s="76">
        <v>9201571690.4540005</v>
      </c>
      <c r="V1379" s="77">
        <v>9201571690.4540005</v>
      </c>
      <c r="W1379" s="77">
        <v>9685864937.3199997</v>
      </c>
      <c r="X1379" s="76">
        <v>1.6096961178599999E-2</v>
      </c>
      <c r="Y1379" s="71">
        <v>0</v>
      </c>
      <c r="Z1379" s="71">
        <v>1</v>
      </c>
      <c r="AA1379" s="71">
        <v>0</v>
      </c>
      <c r="AB1379" s="71">
        <v>0</v>
      </c>
      <c r="AC1379" s="73">
        <v>1</v>
      </c>
      <c r="AD1379" s="73">
        <v>0</v>
      </c>
      <c r="AE1379" s="1" t="s">
        <v>1449</v>
      </c>
      <c r="AF1379" s="1" t="s">
        <v>1450</v>
      </c>
      <c r="AG1379" s="1" t="s">
        <v>1451</v>
      </c>
    </row>
    <row r="1380" spans="1:33">
      <c r="A1380" s="70">
        <v>45169</v>
      </c>
      <c r="B1380" s="70">
        <v>45169</v>
      </c>
      <c r="C1380" s="71">
        <v>990100</v>
      </c>
      <c r="D1380" s="1" t="s">
        <v>10810</v>
      </c>
      <c r="E1380" s="71">
        <v>7361401</v>
      </c>
      <c r="F1380" s="1" t="s">
        <v>10811</v>
      </c>
      <c r="G1380" s="1" t="s">
        <v>10812</v>
      </c>
      <c r="H1380" s="72" t="s">
        <v>10813</v>
      </c>
      <c r="I1380" s="1" t="s">
        <v>10814</v>
      </c>
      <c r="J1380" s="73">
        <v>1</v>
      </c>
      <c r="K1380" s="73">
        <v>1</v>
      </c>
      <c r="L1380" s="73">
        <v>1</v>
      </c>
      <c r="M1380" s="1">
        <v>1</v>
      </c>
      <c r="N1380" s="1" t="s">
        <v>1375</v>
      </c>
      <c r="O1380" s="1" t="s">
        <v>1455</v>
      </c>
      <c r="P1380" s="1">
        <v>25301020</v>
      </c>
      <c r="Q1380" s="73">
        <v>265795983</v>
      </c>
      <c r="R1380" s="74">
        <v>148.65</v>
      </c>
      <c r="S1380" s="1" t="s">
        <v>1448</v>
      </c>
      <c r="T1380" s="75">
        <v>1</v>
      </c>
      <c r="U1380" s="76">
        <v>39510572872.949997</v>
      </c>
      <c r="V1380" s="77">
        <v>39510572872.949997</v>
      </c>
      <c r="W1380" s="77">
        <v>39510572872.949997</v>
      </c>
      <c r="X1380" s="76">
        <v>6.9118643974600005E-2</v>
      </c>
      <c r="Y1380" s="71">
        <v>1</v>
      </c>
      <c r="Z1380" s="71">
        <v>0</v>
      </c>
      <c r="AA1380" s="71">
        <v>0</v>
      </c>
      <c r="AB1380" s="71">
        <v>0</v>
      </c>
      <c r="AC1380" s="73">
        <v>0</v>
      </c>
      <c r="AD1380" s="73">
        <v>1</v>
      </c>
      <c r="AE1380" s="1" t="s">
        <v>1449</v>
      </c>
      <c r="AF1380" s="1" t="s">
        <v>1450</v>
      </c>
      <c r="AG1380" s="1" t="s">
        <v>1451</v>
      </c>
    </row>
    <row r="1381" spans="1:33">
      <c r="A1381" s="70">
        <v>45169</v>
      </c>
      <c r="B1381" s="70">
        <v>45169</v>
      </c>
      <c r="C1381" s="71">
        <v>990100</v>
      </c>
      <c r="D1381" s="1" t="s">
        <v>10827</v>
      </c>
      <c r="E1381" s="71">
        <v>7390301</v>
      </c>
      <c r="F1381" s="1" t="s">
        <v>10828</v>
      </c>
      <c r="G1381" s="1" t="s">
        <v>10829</v>
      </c>
      <c r="H1381" s="72" t="s">
        <v>10830</v>
      </c>
      <c r="I1381" s="1" t="s">
        <v>10831</v>
      </c>
      <c r="J1381" s="73">
        <v>0.95</v>
      </c>
      <c r="K1381" s="73">
        <v>0.95</v>
      </c>
      <c r="L1381" s="73">
        <v>0.95</v>
      </c>
      <c r="M1381" s="1">
        <v>1</v>
      </c>
      <c r="N1381" s="1" t="s">
        <v>1109</v>
      </c>
      <c r="O1381" s="1" t="s">
        <v>1474</v>
      </c>
      <c r="P1381" s="1">
        <v>45102030</v>
      </c>
      <c r="Q1381" s="73">
        <v>56820666</v>
      </c>
      <c r="R1381" s="74">
        <v>98.77</v>
      </c>
      <c r="S1381" s="1" t="s">
        <v>1448</v>
      </c>
      <c r="T1381" s="75">
        <v>1</v>
      </c>
      <c r="U1381" s="76">
        <v>5331568321.7790003</v>
      </c>
      <c r="V1381" s="77">
        <v>5331568321.7790003</v>
      </c>
      <c r="W1381" s="77">
        <v>5612177180.8199997</v>
      </c>
      <c r="X1381" s="76">
        <v>9.3268901427000003E-3</v>
      </c>
      <c r="Y1381" s="71">
        <v>0</v>
      </c>
      <c r="Z1381" s="71">
        <v>1</v>
      </c>
      <c r="AA1381" s="71">
        <v>0</v>
      </c>
      <c r="AB1381" s="71">
        <v>0</v>
      </c>
      <c r="AC1381" s="73">
        <v>0</v>
      </c>
      <c r="AD1381" s="73">
        <v>1</v>
      </c>
      <c r="AE1381" s="1" t="s">
        <v>1475</v>
      </c>
      <c r="AF1381" s="1" t="s">
        <v>1450</v>
      </c>
      <c r="AG1381" s="1" t="s">
        <v>1451</v>
      </c>
    </row>
    <row r="1382" spans="1:33">
      <c r="A1382" s="70">
        <v>45169</v>
      </c>
      <c r="B1382" s="70">
        <v>45169</v>
      </c>
      <c r="C1382" s="71">
        <v>990100</v>
      </c>
      <c r="D1382" s="1" t="s">
        <v>10848</v>
      </c>
      <c r="E1382" s="71">
        <v>7409701</v>
      </c>
      <c r="G1382" s="1" t="s">
        <v>10849</v>
      </c>
      <c r="H1382" s="72" t="s">
        <v>10850</v>
      </c>
      <c r="I1382" s="1" t="s">
        <v>10851</v>
      </c>
      <c r="J1382" s="73">
        <v>0.75</v>
      </c>
      <c r="K1382" s="73">
        <v>0.75</v>
      </c>
      <c r="L1382" s="73">
        <v>0.75</v>
      </c>
      <c r="M1382" s="1">
        <v>1</v>
      </c>
      <c r="N1382" s="1" t="s">
        <v>1111</v>
      </c>
      <c r="O1382" s="1" t="s">
        <v>1455</v>
      </c>
      <c r="P1382" s="1">
        <v>25203010</v>
      </c>
      <c r="Q1382" s="73">
        <v>274627673</v>
      </c>
      <c r="R1382" s="74">
        <v>62.64</v>
      </c>
      <c r="S1382" s="1" t="s">
        <v>1456</v>
      </c>
      <c r="T1382" s="75">
        <v>0.92136177270005104</v>
      </c>
      <c r="U1382" s="76">
        <v>14003194466.958</v>
      </c>
      <c r="V1382" s="77">
        <v>14003194466.958</v>
      </c>
      <c r="W1382" s="77">
        <v>18670925955.944099</v>
      </c>
      <c r="X1382" s="76">
        <v>2.4496780038600001E-2</v>
      </c>
      <c r="Y1382" s="71">
        <v>0</v>
      </c>
      <c r="Z1382" s="71">
        <v>1</v>
      </c>
      <c r="AA1382" s="71">
        <v>0</v>
      </c>
      <c r="AB1382" s="71">
        <v>0</v>
      </c>
      <c r="AC1382" s="73">
        <v>0</v>
      </c>
      <c r="AD1382" s="73">
        <v>1</v>
      </c>
      <c r="AE1382" s="1" t="s">
        <v>1607</v>
      </c>
      <c r="AF1382" s="1" t="s">
        <v>1608</v>
      </c>
      <c r="AG1382" s="1" t="s">
        <v>1451</v>
      </c>
    </row>
    <row r="1383" spans="1:33">
      <c r="A1383" s="70">
        <v>45169</v>
      </c>
      <c r="B1383" s="70">
        <v>45169</v>
      </c>
      <c r="C1383" s="71">
        <v>990100</v>
      </c>
      <c r="D1383" s="1" t="s">
        <v>10852</v>
      </c>
      <c r="E1383" s="71">
        <v>7416301</v>
      </c>
      <c r="F1383" s="1" t="s">
        <v>10853</v>
      </c>
      <c r="G1383" s="1" t="s">
        <v>10854</v>
      </c>
      <c r="H1383" s="72" t="s">
        <v>10855</v>
      </c>
      <c r="I1383" s="1" t="s">
        <v>10856</v>
      </c>
      <c r="J1383" s="73">
        <v>0.7</v>
      </c>
      <c r="K1383" s="73">
        <v>0.7</v>
      </c>
      <c r="L1383" s="73">
        <v>0.7</v>
      </c>
      <c r="M1383" s="1">
        <v>1</v>
      </c>
      <c r="N1383" s="1" t="s">
        <v>1199</v>
      </c>
      <c r="O1383" s="1" t="s">
        <v>1467</v>
      </c>
      <c r="P1383" s="1">
        <v>20107010</v>
      </c>
      <c r="Q1383" s="73">
        <v>237090645</v>
      </c>
      <c r="R1383" s="74">
        <v>61.52</v>
      </c>
      <c r="S1383" s="1" t="s">
        <v>1448</v>
      </c>
      <c r="T1383" s="75">
        <v>1</v>
      </c>
      <c r="U1383" s="76">
        <v>10210071536.280001</v>
      </c>
      <c r="V1383" s="77">
        <v>10210071536.280001</v>
      </c>
      <c r="W1383" s="77">
        <v>14585816480.4</v>
      </c>
      <c r="X1383" s="76">
        <v>1.78612013989E-2</v>
      </c>
      <c r="Y1383" s="71">
        <v>0</v>
      </c>
      <c r="Z1383" s="71">
        <v>1</v>
      </c>
      <c r="AA1383" s="71">
        <v>0</v>
      </c>
      <c r="AB1383" s="71">
        <v>0</v>
      </c>
      <c r="AC1383" s="73">
        <v>1</v>
      </c>
      <c r="AD1383" s="73">
        <v>0</v>
      </c>
      <c r="AE1383" s="1" t="s">
        <v>1449</v>
      </c>
      <c r="AF1383" s="1" t="s">
        <v>1450</v>
      </c>
      <c r="AG1383" s="1" t="s">
        <v>1451</v>
      </c>
    </row>
    <row r="1384" spans="1:33">
      <c r="A1384" s="70">
        <v>45169</v>
      </c>
      <c r="B1384" s="70">
        <v>45169</v>
      </c>
      <c r="C1384" s="71">
        <v>990100</v>
      </c>
      <c r="D1384" s="1" t="s">
        <v>10886</v>
      </c>
      <c r="E1384" s="71">
        <v>7479401</v>
      </c>
      <c r="F1384" s="1" t="s">
        <v>10887</v>
      </c>
      <c r="G1384" s="1" t="s">
        <v>10888</v>
      </c>
      <c r="H1384" s="72" t="s">
        <v>10889</v>
      </c>
      <c r="I1384" s="1" t="s">
        <v>10890</v>
      </c>
      <c r="J1384" s="73">
        <v>0.9</v>
      </c>
      <c r="K1384" s="73">
        <v>0.9</v>
      </c>
      <c r="L1384" s="73">
        <v>0.9</v>
      </c>
      <c r="M1384" s="1">
        <v>1</v>
      </c>
      <c r="N1384" s="1" t="s">
        <v>1375</v>
      </c>
      <c r="O1384" s="1" t="s">
        <v>1484</v>
      </c>
      <c r="P1384" s="1">
        <v>40202010</v>
      </c>
      <c r="Q1384" s="73">
        <v>300810824</v>
      </c>
      <c r="R1384" s="74">
        <v>27.69</v>
      </c>
      <c r="S1384" s="1" t="s">
        <v>1448</v>
      </c>
      <c r="T1384" s="75">
        <v>1</v>
      </c>
      <c r="U1384" s="76">
        <v>7496506544.9040003</v>
      </c>
      <c r="V1384" s="77">
        <v>7496506544.9040003</v>
      </c>
      <c r="W1384" s="77">
        <v>8329451716.5600004</v>
      </c>
      <c r="X1384" s="76">
        <v>1.31141699362E-2</v>
      </c>
      <c r="Y1384" s="71">
        <v>0</v>
      </c>
      <c r="Z1384" s="71">
        <v>1</v>
      </c>
      <c r="AA1384" s="71">
        <v>0</v>
      </c>
      <c r="AB1384" s="71">
        <v>0</v>
      </c>
      <c r="AC1384" s="73">
        <v>1</v>
      </c>
      <c r="AD1384" s="73">
        <v>0</v>
      </c>
      <c r="AE1384" s="1" t="s">
        <v>1449</v>
      </c>
      <c r="AF1384" s="1" t="s">
        <v>1450</v>
      </c>
      <c r="AG1384" s="1" t="s">
        <v>1451</v>
      </c>
    </row>
    <row r="1385" spans="1:33">
      <c r="A1385" s="70">
        <v>45169</v>
      </c>
      <c r="B1385" s="70">
        <v>45169</v>
      </c>
      <c r="C1385" s="71">
        <v>990100</v>
      </c>
      <c r="D1385" s="1" t="s">
        <v>10891</v>
      </c>
      <c r="E1385" s="71">
        <v>7491701</v>
      </c>
      <c r="F1385" s="1" t="s">
        <v>10892</v>
      </c>
      <c r="G1385" s="1" t="s">
        <v>10893</v>
      </c>
      <c r="H1385" s="72" t="s">
        <v>10894</v>
      </c>
      <c r="I1385" s="1" t="s">
        <v>10895</v>
      </c>
      <c r="J1385" s="73">
        <v>0.75</v>
      </c>
      <c r="K1385" s="73">
        <v>0.75</v>
      </c>
      <c r="L1385" s="73">
        <v>0.75</v>
      </c>
      <c r="M1385" s="1">
        <v>1</v>
      </c>
      <c r="N1385" s="1" t="s">
        <v>1375</v>
      </c>
      <c r="O1385" s="1" t="s">
        <v>1467</v>
      </c>
      <c r="P1385" s="1">
        <v>20202010</v>
      </c>
      <c r="Q1385" s="73">
        <v>55769718</v>
      </c>
      <c r="R1385" s="74">
        <v>200.5</v>
      </c>
      <c r="S1385" s="1" t="s">
        <v>1448</v>
      </c>
      <c r="T1385" s="75">
        <v>1</v>
      </c>
      <c r="U1385" s="76">
        <v>8386371344.25</v>
      </c>
      <c r="V1385" s="77">
        <v>8386371344.25</v>
      </c>
      <c r="W1385" s="77">
        <v>11181828459</v>
      </c>
      <c r="X1385" s="76">
        <v>1.46708734658E-2</v>
      </c>
      <c r="Y1385" s="71">
        <v>0</v>
      </c>
      <c r="Z1385" s="71">
        <v>1</v>
      </c>
      <c r="AA1385" s="71">
        <v>0</v>
      </c>
      <c r="AB1385" s="71">
        <v>0</v>
      </c>
      <c r="AC1385" s="73">
        <v>0</v>
      </c>
      <c r="AD1385" s="73">
        <v>1</v>
      </c>
      <c r="AE1385" s="1" t="s">
        <v>1475</v>
      </c>
      <c r="AF1385" s="1" t="s">
        <v>1450</v>
      </c>
      <c r="AG1385" s="1" t="s">
        <v>1451</v>
      </c>
    </row>
    <row r="1386" spans="1:33">
      <c r="A1386" s="70">
        <v>45169</v>
      </c>
      <c r="B1386" s="70">
        <v>45169</v>
      </c>
      <c r="C1386" s="71">
        <v>990100</v>
      </c>
      <c r="D1386" s="1" t="s">
        <v>10904</v>
      </c>
      <c r="E1386" s="71">
        <v>7535001</v>
      </c>
      <c r="F1386" s="1" t="s">
        <v>10905</v>
      </c>
      <c r="G1386" s="1" t="s">
        <v>10906</v>
      </c>
      <c r="H1386" s="72" t="s">
        <v>10907</v>
      </c>
      <c r="I1386" s="1" t="s">
        <v>10908</v>
      </c>
      <c r="J1386" s="73">
        <v>0.9</v>
      </c>
      <c r="K1386" s="73">
        <v>0.9</v>
      </c>
      <c r="L1386" s="73">
        <v>0.9</v>
      </c>
      <c r="M1386" s="1">
        <v>1</v>
      </c>
      <c r="N1386" s="1" t="s">
        <v>1375</v>
      </c>
      <c r="O1386" s="1" t="s">
        <v>1467</v>
      </c>
      <c r="P1386" s="1">
        <v>20202010</v>
      </c>
      <c r="Q1386" s="73">
        <v>60305879</v>
      </c>
      <c r="R1386" s="74">
        <v>294.83999999999997</v>
      </c>
      <c r="S1386" s="1" t="s">
        <v>1448</v>
      </c>
      <c r="T1386" s="75">
        <v>1</v>
      </c>
      <c r="U1386" s="76">
        <v>16002526827.924</v>
      </c>
      <c r="V1386" s="77">
        <v>16002526827.924</v>
      </c>
      <c r="W1386" s="77">
        <v>17780585364.360001</v>
      </c>
      <c r="X1386" s="76">
        <v>2.7994353766299999E-2</v>
      </c>
      <c r="Y1386" s="71">
        <v>0</v>
      </c>
      <c r="Z1386" s="71">
        <v>1</v>
      </c>
      <c r="AA1386" s="71">
        <v>0</v>
      </c>
      <c r="AB1386" s="71">
        <v>0</v>
      </c>
      <c r="AC1386" s="73">
        <v>0</v>
      </c>
      <c r="AD1386" s="73">
        <v>1</v>
      </c>
      <c r="AE1386" s="1" t="s">
        <v>1449</v>
      </c>
      <c r="AF1386" s="1" t="s">
        <v>1450</v>
      </c>
      <c r="AG1386" s="1" t="s">
        <v>1451</v>
      </c>
    </row>
    <row r="1387" spans="1:33">
      <c r="A1387" s="70">
        <v>45169</v>
      </c>
      <c r="B1387" s="70">
        <v>45169</v>
      </c>
      <c r="C1387" s="71">
        <v>990100</v>
      </c>
      <c r="D1387" s="1" t="s">
        <v>10913</v>
      </c>
      <c r="E1387" s="71">
        <v>7545401</v>
      </c>
      <c r="G1387" s="1" t="s">
        <v>10914</v>
      </c>
      <c r="H1387" s="72" t="s">
        <v>10915</v>
      </c>
      <c r="I1387" s="1" t="s">
        <v>10916</v>
      </c>
      <c r="J1387" s="73">
        <v>0.85</v>
      </c>
      <c r="K1387" s="73">
        <v>0.85</v>
      </c>
      <c r="L1387" s="73">
        <v>0.85</v>
      </c>
      <c r="M1387" s="1">
        <v>1</v>
      </c>
      <c r="N1387" s="1" t="s">
        <v>1199</v>
      </c>
      <c r="O1387" s="1" t="s">
        <v>1484</v>
      </c>
      <c r="P1387" s="1">
        <v>40301020</v>
      </c>
      <c r="Q1387" s="73">
        <v>295000000</v>
      </c>
      <c r="R1387" s="74">
        <v>35.56</v>
      </c>
      <c r="S1387" s="1" t="s">
        <v>1456</v>
      </c>
      <c r="T1387" s="75">
        <v>0.92136177270005104</v>
      </c>
      <c r="U1387" s="76">
        <v>9677707784.5</v>
      </c>
      <c r="V1387" s="77">
        <v>9677707784.5</v>
      </c>
      <c r="W1387" s="77">
        <v>11385538570</v>
      </c>
      <c r="X1387" s="76">
        <v>1.6929899776400002E-2</v>
      </c>
      <c r="Y1387" s="71">
        <v>0</v>
      </c>
      <c r="Z1387" s="71">
        <v>1</v>
      </c>
      <c r="AA1387" s="71">
        <v>0</v>
      </c>
      <c r="AB1387" s="71">
        <v>0</v>
      </c>
      <c r="AC1387" s="73">
        <v>1</v>
      </c>
      <c r="AD1387" s="73">
        <v>0</v>
      </c>
      <c r="AE1387" s="1" t="s">
        <v>1485</v>
      </c>
      <c r="AF1387" s="1" t="s">
        <v>1450</v>
      </c>
      <c r="AG1387" s="1" t="s">
        <v>1451</v>
      </c>
    </row>
    <row r="1388" spans="1:33">
      <c r="A1388" s="70">
        <v>45169</v>
      </c>
      <c r="B1388" s="70">
        <v>45169</v>
      </c>
      <c r="C1388" s="71">
        <v>990100</v>
      </c>
      <c r="D1388" s="1" t="s">
        <v>10929</v>
      </c>
      <c r="E1388" s="71">
        <v>7559101</v>
      </c>
      <c r="G1388" s="1" t="s">
        <v>10930</v>
      </c>
      <c r="H1388" s="72" t="s">
        <v>10931</v>
      </c>
      <c r="I1388" s="1" t="s">
        <v>10932</v>
      </c>
      <c r="J1388" s="73">
        <v>0.8</v>
      </c>
      <c r="K1388" s="73">
        <v>0.8</v>
      </c>
      <c r="L1388" s="73">
        <v>0.8</v>
      </c>
      <c r="M1388" s="1">
        <v>1</v>
      </c>
      <c r="N1388" s="1" t="s">
        <v>1042</v>
      </c>
      <c r="O1388" s="1" t="s">
        <v>1484</v>
      </c>
      <c r="P1388" s="1">
        <v>40203040</v>
      </c>
      <c r="Q1388" s="73">
        <v>107106294</v>
      </c>
      <c r="R1388" s="74">
        <v>66.650000000000006</v>
      </c>
      <c r="S1388" s="1" t="s">
        <v>1456</v>
      </c>
      <c r="T1388" s="75">
        <v>0.92136177270005104</v>
      </c>
      <c r="U1388" s="76">
        <v>6198333559.4054298</v>
      </c>
      <c r="V1388" s="77">
        <v>6198333559.4054298</v>
      </c>
      <c r="W1388" s="77">
        <v>7747916949.2567902</v>
      </c>
      <c r="X1388" s="76">
        <v>1.08431839727E-2</v>
      </c>
      <c r="Y1388" s="71">
        <v>0</v>
      </c>
      <c r="Z1388" s="71">
        <v>1</v>
      </c>
      <c r="AA1388" s="71">
        <v>0</v>
      </c>
      <c r="AB1388" s="71">
        <v>0</v>
      </c>
      <c r="AC1388" s="73">
        <v>1</v>
      </c>
      <c r="AD1388" s="73">
        <v>0</v>
      </c>
      <c r="AE1388" s="1" t="s">
        <v>1457</v>
      </c>
      <c r="AF1388" s="1" t="s">
        <v>1450</v>
      </c>
      <c r="AG1388" s="1" t="s">
        <v>1451</v>
      </c>
    </row>
    <row r="1389" spans="1:33">
      <c r="A1389" s="70">
        <v>45169</v>
      </c>
      <c r="B1389" s="70">
        <v>45169</v>
      </c>
      <c r="C1389" s="71">
        <v>990100</v>
      </c>
      <c r="D1389" s="1" t="s">
        <v>10933</v>
      </c>
      <c r="E1389" s="71">
        <v>7561801</v>
      </c>
      <c r="F1389" s="1">
        <v>40413106</v>
      </c>
      <c r="G1389" s="1" t="s">
        <v>10934</v>
      </c>
      <c r="H1389" s="72" t="s">
        <v>10935</v>
      </c>
      <c r="I1389" s="1" t="s">
        <v>10936</v>
      </c>
      <c r="J1389" s="73">
        <v>0.85</v>
      </c>
      <c r="K1389" s="73">
        <v>0.85</v>
      </c>
      <c r="L1389" s="73">
        <v>0.85</v>
      </c>
      <c r="M1389" s="1">
        <v>1</v>
      </c>
      <c r="N1389" s="1" t="s">
        <v>1375</v>
      </c>
      <c r="O1389" s="1" t="s">
        <v>1474</v>
      </c>
      <c r="P1389" s="1">
        <v>45201020</v>
      </c>
      <c r="Q1389" s="73">
        <v>306395384</v>
      </c>
      <c r="R1389" s="74">
        <v>195.23</v>
      </c>
      <c r="S1389" s="1" t="s">
        <v>1448</v>
      </c>
      <c r="T1389" s="75">
        <v>1</v>
      </c>
      <c r="U1389" s="76">
        <v>50844935195.571999</v>
      </c>
      <c r="V1389" s="77">
        <v>50844935195.571999</v>
      </c>
      <c r="W1389" s="77">
        <v>59817570818.32</v>
      </c>
      <c r="X1389" s="76">
        <v>8.8946646888600003E-2</v>
      </c>
      <c r="Y1389" s="71">
        <v>1</v>
      </c>
      <c r="Z1389" s="71">
        <v>0</v>
      </c>
      <c r="AA1389" s="71">
        <v>0</v>
      </c>
      <c r="AB1389" s="71">
        <v>0</v>
      </c>
      <c r="AC1389" s="73">
        <v>0</v>
      </c>
      <c r="AD1389" s="73">
        <v>1</v>
      </c>
      <c r="AE1389" s="1" t="s">
        <v>1449</v>
      </c>
      <c r="AF1389" s="1" t="s">
        <v>1450</v>
      </c>
      <c r="AG1389" s="1" t="s">
        <v>1451</v>
      </c>
    </row>
    <row r="1390" spans="1:33">
      <c r="A1390" s="70">
        <v>45169</v>
      </c>
      <c r="B1390" s="70">
        <v>45169</v>
      </c>
      <c r="C1390" s="71">
        <v>990100</v>
      </c>
      <c r="D1390" s="1" t="s">
        <v>10937</v>
      </c>
      <c r="E1390" s="71">
        <v>7569401</v>
      </c>
      <c r="F1390" s="1" t="s">
        <v>10938</v>
      </c>
      <c r="G1390" s="1" t="s">
        <v>10939</v>
      </c>
      <c r="H1390" s="72" t="s">
        <v>10940</v>
      </c>
      <c r="I1390" s="1" t="s">
        <v>10941</v>
      </c>
      <c r="J1390" s="73">
        <v>1</v>
      </c>
      <c r="K1390" s="73">
        <v>1</v>
      </c>
      <c r="L1390" s="73">
        <v>1</v>
      </c>
      <c r="M1390" s="1">
        <v>1</v>
      </c>
      <c r="N1390" s="1" t="s">
        <v>1375</v>
      </c>
      <c r="O1390" s="1" t="s">
        <v>1484</v>
      </c>
      <c r="P1390" s="1">
        <v>40202010</v>
      </c>
      <c r="Q1390" s="73">
        <v>428447357</v>
      </c>
      <c r="R1390" s="74">
        <v>32.28</v>
      </c>
      <c r="S1390" s="1" t="s">
        <v>1448</v>
      </c>
      <c r="T1390" s="75">
        <v>1</v>
      </c>
      <c r="U1390" s="76">
        <v>13830280683.959999</v>
      </c>
      <c r="V1390" s="77">
        <v>13830280683.959999</v>
      </c>
      <c r="W1390" s="77">
        <v>13830280683.959999</v>
      </c>
      <c r="X1390" s="76">
        <v>2.4194289709200002E-2</v>
      </c>
      <c r="Y1390" s="71">
        <v>0</v>
      </c>
      <c r="Z1390" s="71">
        <v>1</v>
      </c>
      <c r="AA1390" s="71">
        <v>0</v>
      </c>
      <c r="AB1390" s="71">
        <v>0</v>
      </c>
      <c r="AC1390" s="73">
        <v>1</v>
      </c>
      <c r="AD1390" s="73">
        <v>0</v>
      </c>
      <c r="AE1390" s="1" t="s">
        <v>1449</v>
      </c>
      <c r="AF1390" s="1" t="s">
        <v>1450</v>
      </c>
      <c r="AG1390" s="1" t="s">
        <v>1451</v>
      </c>
    </row>
    <row r="1391" spans="1:33">
      <c r="A1391" s="70">
        <v>45169</v>
      </c>
      <c r="B1391" s="70">
        <v>45169</v>
      </c>
      <c r="C1391" s="71">
        <v>990100</v>
      </c>
      <c r="D1391" s="1" t="s">
        <v>10942</v>
      </c>
      <c r="E1391" s="71">
        <v>7589601</v>
      </c>
      <c r="G1391" s="1" t="s">
        <v>10943</v>
      </c>
      <c r="H1391" s="72" t="s">
        <v>10944</v>
      </c>
      <c r="I1391" s="1" t="s">
        <v>10945</v>
      </c>
      <c r="J1391" s="73">
        <v>0.8</v>
      </c>
      <c r="K1391" s="73">
        <v>0.8</v>
      </c>
      <c r="L1391" s="73">
        <v>0.8</v>
      </c>
      <c r="M1391" s="1">
        <v>1</v>
      </c>
      <c r="N1391" s="1" t="s">
        <v>1322</v>
      </c>
      <c r="O1391" s="1" t="s">
        <v>1467</v>
      </c>
      <c r="P1391" s="1">
        <v>20107010</v>
      </c>
      <c r="Q1391" s="73">
        <v>481129766</v>
      </c>
      <c r="R1391" s="74">
        <v>125.8</v>
      </c>
      <c r="S1391" s="1" t="s">
        <v>1613</v>
      </c>
      <c r="T1391" s="75">
        <v>10.9499</v>
      </c>
      <c r="U1391" s="76">
        <v>4422040351.9885998</v>
      </c>
      <c r="V1391" s="77">
        <v>4422040351.9885998</v>
      </c>
      <c r="W1391" s="77">
        <v>5848730078.88657</v>
      </c>
      <c r="X1391" s="76">
        <v>7.7357884360000004E-3</v>
      </c>
      <c r="Y1391" s="71">
        <v>0</v>
      </c>
      <c r="Z1391" s="71">
        <v>1</v>
      </c>
      <c r="AA1391" s="71">
        <v>0</v>
      </c>
      <c r="AB1391" s="71">
        <v>0</v>
      </c>
      <c r="AC1391" s="73">
        <v>0</v>
      </c>
      <c r="AD1391" s="73">
        <v>1</v>
      </c>
      <c r="AE1391" s="1" t="s">
        <v>1614</v>
      </c>
      <c r="AF1391" s="1" t="s">
        <v>1450</v>
      </c>
      <c r="AG1391" s="1" t="s">
        <v>1619</v>
      </c>
    </row>
    <row r="1392" spans="1:33">
      <c r="A1392" s="70">
        <v>45169</v>
      </c>
      <c r="B1392" s="70">
        <v>45169</v>
      </c>
      <c r="C1392" s="71">
        <v>990100</v>
      </c>
      <c r="D1392" s="1" t="s">
        <v>10946</v>
      </c>
      <c r="E1392" s="71">
        <v>7593601</v>
      </c>
      <c r="G1392" s="1" t="s">
        <v>10947</v>
      </c>
      <c r="H1392" s="72" t="s">
        <v>10948</v>
      </c>
      <c r="I1392" s="1" t="s">
        <v>10949</v>
      </c>
      <c r="J1392" s="73">
        <v>0.85</v>
      </c>
      <c r="K1392" s="73">
        <v>0.85</v>
      </c>
      <c r="L1392" s="73">
        <v>0.85</v>
      </c>
      <c r="M1392" s="1">
        <v>1</v>
      </c>
      <c r="N1392" s="1" t="s">
        <v>1042</v>
      </c>
      <c r="O1392" s="1" t="s">
        <v>1484</v>
      </c>
      <c r="P1392" s="1">
        <v>40201060</v>
      </c>
      <c r="Q1392" s="73">
        <v>281422238</v>
      </c>
      <c r="R1392" s="74">
        <v>30.08</v>
      </c>
      <c r="S1392" s="1" t="s">
        <v>1456</v>
      </c>
      <c r="T1392" s="75">
        <v>0.92136177270005104</v>
      </c>
      <c r="U1392" s="76">
        <v>7809531493.9080496</v>
      </c>
      <c r="V1392" s="77">
        <v>7809531493.9080496</v>
      </c>
      <c r="W1392" s="77">
        <v>9187684110.4800606</v>
      </c>
      <c r="X1392" s="76">
        <v>1.3661766653499999E-2</v>
      </c>
      <c r="Y1392" s="71">
        <v>0</v>
      </c>
      <c r="Z1392" s="71">
        <v>1</v>
      </c>
      <c r="AA1392" s="71">
        <v>0</v>
      </c>
      <c r="AB1392" s="71">
        <v>0</v>
      </c>
      <c r="AC1392" s="73">
        <v>0</v>
      </c>
      <c r="AD1392" s="73">
        <v>1</v>
      </c>
      <c r="AE1392" s="1" t="s">
        <v>1457</v>
      </c>
      <c r="AF1392" s="1" t="s">
        <v>1450</v>
      </c>
      <c r="AG1392" s="1" t="s">
        <v>1451</v>
      </c>
    </row>
    <row r="1393" spans="1:33">
      <c r="A1393" s="70">
        <v>45169</v>
      </c>
      <c r="B1393" s="70">
        <v>45169</v>
      </c>
      <c r="C1393" s="71">
        <v>990100</v>
      </c>
      <c r="D1393" s="1" t="s">
        <v>10950</v>
      </c>
      <c r="E1393" s="71">
        <v>7595801</v>
      </c>
      <c r="G1393" s="1" t="s">
        <v>10951</v>
      </c>
      <c r="H1393" s="72" t="s">
        <v>10952</v>
      </c>
      <c r="I1393" s="1" t="s">
        <v>10953</v>
      </c>
      <c r="J1393" s="73">
        <v>1</v>
      </c>
      <c r="K1393" s="73">
        <v>1</v>
      </c>
      <c r="L1393" s="73">
        <v>1</v>
      </c>
      <c r="M1393" s="1">
        <v>1</v>
      </c>
      <c r="N1393" s="1" t="s">
        <v>1199</v>
      </c>
      <c r="O1393" s="1" t="s">
        <v>1467</v>
      </c>
      <c r="P1393" s="1">
        <v>20107010</v>
      </c>
      <c r="Q1393" s="73">
        <v>56987858</v>
      </c>
      <c r="R1393" s="74">
        <v>127.25</v>
      </c>
      <c r="S1393" s="1" t="s">
        <v>1456</v>
      </c>
      <c r="T1393" s="75">
        <v>0.92136177270005104</v>
      </c>
      <c r="U1393" s="76">
        <v>7870637946.3181801</v>
      </c>
      <c r="V1393" s="77">
        <v>7870637946.3181801</v>
      </c>
      <c r="W1393" s="77">
        <v>7870637946.3181801</v>
      </c>
      <c r="X1393" s="76">
        <v>1.3768664499300001E-2</v>
      </c>
      <c r="Y1393" s="71">
        <v>0</v>
      </c>
      <c r="Z1393" s="71">
        <v>1</v>
      </c>
      <c r="AA1393" s="71">
        <v>0</v>
      </c>
      <c r="AB1393" s="71">
        <v>0</v>
      </c>
      <c r="AC1393" s="73">
        <v>0</v>
      </c>
      <c r="AD1393" s="73">
        <v>1</v>
      </c>
      <c r="AE1393" s="1" t="s">
        <v>1485</v>
      </c>
      <c r="AF1393" s="1" t="s">
        <v>1450</v>
      </c>
      <c r="AG1393" s="1" t="s">
        <v>1451</v>
      </c>
    </row>
    <row r="1394" spans="1:33">
      <c r="A1394" s="70">
        <v>45169</v>
      </c>
      <c r="B1394" s="70">
        <v>45169</v>
      </c>
      <c r="C1394" s="71">
        <v>990100</v>
      </c>
      <c r="D1394" s="1" t="s">
        <v>10958</v>
      </c>
      <c r="E1394" s="71">
        <v>7615401</v>
      </c>
      <c r="F1394" s="1">
        <v>174610105</v>
      </c>
      <c r="G1394" s="1" t="s">
        <v>10959</v>
      </c>
      <c r="H1394" s="72" t="s">
        <v>10960</v>
      </c>
      <c r="I1394" s="1" t="s">
        <v>10961</v>
      </c>
      <c r="J1394" s="73">
        <v>1</v>
      </c>
      <c r="K1394" s="73">
        <v>1</v>
      </c>
      <c r="L1394" s="73">
        <v>1</v>
      </c>
      <c r="M1394" s="1">
        <v>1</v>
      </c>
      <c r="N1394" s="1" t="s">
        <v>1375</v>
      </c>
      <c r="O1394" s="1" t="s">
        <v>1484</v>
      </c>
      <c r="P1394" s="1">
        <v>40101015</v>
      </c>
      <c r="Q1394" s="73">
        <v>484308692</v>
      </c>
      <c r="R1394" s="74">
        <v>28.13</v>
      </c>
      <c r="S1394" s="1" t="s">
        <v>1448</v>
      </c>
      <c r="T1394" s="75">
        <v>1</v>
      </c>
      <c r="U1394" s="76">
        <v>13623603505.959999</v>
      </c>
      <c r="V1394" s="77">
        <v>13623603505.959999</v>
      </c>
      <c r="W1394" s="77">
        <v>13623603505.959999</v>
      </c>
      <c r="X1394" s="76">
        <v>2.3832734681100001E-2</v>
      </c>
      <c r="Y1394" s="71">
        <v>0</v>
      </c>
      <c r="Z1394" s="71">
        <v>1</v>
      </c>
      <c r="AA1394" s="71">
        <v>0</v>
      </c>
      <c r="AB1394" s="71">
        <v>0</v>
      </c>
      <c r="AC1394" s="73">
        <v>1</v>
      </c>
      <c r="AD1394" s="73">
        <v>0</v>
      </c>
      <c r="AE1394" s="1" t="s">
        <v>1449</v>
      </c>
      <c r="AF1394" s="1" t="s">
        <v>1450</v>
      </c>
      <c r="AG1394" s="1" t="s">
        <v>1451</v>
      </c>
    </row>
    <row r="1395" spans="1:33">
      <c r="A1395" s="70">
        <v>45169</v>
      </c>
      <c r="B1395" s="70">
        <v>45169</v>
      </c>
      <c r="C1395" s="71">
        <v>990100</v>
      </c>
      <c r="D1395" s="1" t="s">
        <v>10966</v>
      </c>
      <c r="E1395" s="71">
        <v>7629801</v>
      </c>
      <c r="G1395" s="1" t="s">
        <v>10967</v>
      </c>
      <c r="H1395" s="72" t="s">
        <v>10968</v>
      </c>
      <c r="I1395" s="1" t="s">
        <v>10969</v>
      </c>
      <c r="J1395" s="73">
        <v>0.5</v>
      </c>
      <c r="K1395" s="73">
        <v>0.5</v>
      </c>
      <c r="L1395" s="73">
        <v>0.5</v>
      </c>
      <c r="M1395" s="1">
        <v>1</v>
      </c>
      <c r="N1395" s="1" t="s">
        <v>1105</v>
      </c>
      <c r="O1395" s="1" t="s">
        <v>1484</v>
      </c>
      <c r="P1395" s="1">
        <v>40101010</v>
      </c>
      <c r="Q1395" s="73">
        <v>2673400000</v>
      </c>
      <c r="R1395" s="74">
        <v>4.202</v>
      </c>
      <c r="S1395" s="1" t="s">
        <v>1456</v>
      </c>
      <c r="T1395" s="75">
        <v>0.92136177270005104</v>
      </c>
      <c r="U1395" s="76">
        <v>6096208423.6899996</v>
      </c>
      <c r="V1395" s="77">
        <v>6096208423.6899996</v>
      </c>
      <c r="W1395" s="77">
        <v>12192416847.379999</v>
      </c>
      <c r="X1395" s="76">
        <v>1.06645292385E-2</v>
      </c>
      <c r="Y1395" s="71">
        <v>0</v>
      </c>
      <c r="Z1395" s="71">
        <v>1</v>
      </c>
      <c r="AA1395" s="71">
        <v>0</v>
      </c>
      <c r="AB1395" s="71">
        <v>0</v>
      </c>
      <c r="AC1395" s="73">
        <v>1</v>
      </c>
      <c r="AD1395" s="73">
        <v>0</v>
      </c>
      <c r="AE1395" s="1" t="s">
        <v>1655</v>
      </c>
      <c r="AF1395" s="1" t="s">
        <v>1450</v>
      </c>
      <c r="AG1395" s="1" t="s">
        <v>1451</v>
      </c>
    </row>
    <row r="1396" spans="1:33">
      <c r="A1396" s="70">
        <v>45169</v>
      </c>
      <c r="B1396" s="70">
        <v>45169</v>
      </c>
      <c r="C1396" s="71">
        <v>990100</v>
      </c>
      <c r="D1396" s="1" t="s">
        <v>10970</v>
      </c>
      <c r="E1396" s="71">
        <v>7631601</v>
      </c>
      <c r="G1396" s="1" t="s">
        <v>10971</v>
      </c>
      <c r="H1396" s="72" t="s">
        <v>10972</v>
      </c>
      <c r="I1396" s="1" t="s">
        <v>10973</v>
      </c>
      <c r="J1396" s="73">
        <v>1</v>
      </c>
      <c r="K1396" s="73">
        <v>1</v>
      </c>
      <c r="L1396" s="73">
        <v>1</v>
      </c>
      <c r="M1396" s="1">
        <v>1</v>
      </c>
      <c r="N1396" s="1" t="s">
        <v>925</v>
      </c>
      <c r="O1396" s="1" t="s">
        <v>1447</v>
      </c>
      <c r="P1396" s="1">
        <v>35201010</v>
      </c>
      <c r="Q1396" s="73">
        <v>55678108</v>
      </c>
      <c r="R1396" s="74">
        <v>464.8</v>
      </c>
      <c r="S1396" s="1" t="s">
        <v>1456</v>
      </c>
      <c r="T1396" s="75">
        <v>0.92136177270005104</v>
      </c>
      <c r="U1396" s="76">
        <v>28087973003.873402</v>
      </c>
      <c r="V1396" s="77">
        <v>28087973003.873402</v>
      </c>
      <c r="W1396" s="77">
        <v>28087973003.873402</v>
      </c>
      <c r="X1396" s="76">
        <v>4.9136280870100003E-2</v>
      </c>
      <c r="Y1396" s="71">
        <v>1</v>
      </c>
      <c r="Z1396" s="71">
        <v>0</v>
      </c>
      <c r="AA1396" s="71">
        <v>0</v>
      </c>
      <c r="AB1396" s="71">
        <v>0</v>
      </c>
      <c r="AC1396" s="73">
        <v>0</v>
      </c>
      <c r="AD1396" s="73">
        <v>1</v>
      </c>
      <c r="AE1396" s="1" t="s">
        <v>1463</v>
      </c>
      <c r="AF1396" s="1" t="s">
        <v>1450</v>
      </c>
      <c r="AG1396" s="1" t="s">
        <v>1451</v>
      </c>
    </row>
    <row r="1397" spans="1:33">
      <c r="A1397" s="70">
        <v>45169</v>
      </c>
      <c r="B1397" s="70">
        <v>45169</v>
      </c>
      <c r="C1397" s="71">
        <v>990100</v>
      </c>
      <c r="D1397" s="1" t="s">
        <v>10974</v>
      </c>
      <c r="E1397" s="71">
        <v>7633001</v>
      </c>
      <c r="G1397" s="1" t="s">
        <v>10975</v>
      </c>
      <c r="H1397" s="72" t="s">
        <v>10976</v>
      </c>
      <c r="I1397" s="1" t="s">
        <v>10977</v>
      </c>
      <c r="J1397" s="73">
        <v>1</v>
      </c>
      <c r="K1397" s="73">
        <v>1</v>
      </c>
      <c r="L1397" s="73">
        <v>1</v>
      </c>
      <c r="M1397" s="1">
        <v>1</v>
      </c>
      <c r="N1397" s="1" t="s">
        <v>1111</v>
      </c>
      <c r="O1397" s="1" t="s">
        <v>1484</v>
      </c>
      <c r="P1397" s="1">
        <v>40101010</v>
      </c>
      <c r="Q1397" s="73">
        <v>610631635</v>
      </c>
      <c r="R1397" s="74">
        <v>12.66</v>
      </c>
      <c r="S1397" s="1" t="s">
        <v>1456</v>
      </c>
      <c r="T1397" s="75">
        <v>0.92136177270005104</v>
      </c>
      <c r="U1397" s="76">
        <v>8390402910.2981901</v>
      </c>
      <c r="V1397" s="77">
        <v>8390402910.2981901</v>
      </c>
      <c r="W1397" s="77">
        <v>8390402910.2981901</v>
      </c>
      <c r="X1397" s="76">
        <v>1.4677926169899999E-2</v>
      </c>
      <c r="Y1397" s="71">
        <v>0</v>
      </c>
      <c r="Z1397" s="71">
        <v>1</v>
      </c>
      <c r="AA1397" s="71">
        <v>0</v>
      </c>
      <c r="AB1397" s="71">
        <v>0</v>
      </c>
      <c r="AC1397" s="73">
        <v>0</v>
      </c>
      <c r="AD1397" s="73">
        <v>1</v>
      </c>
      <c r="AE1397" s="1" t="s">
        <v>1607</v>
      </c>
      <c r="AF1397" s="1" t="s">
        <v>1608</v>
      </c>
      <c r="AG1397" s="1" t="s">
        <v>1451</v>
      </c>
    </row>
    <row r="1398" spans="1:33">
      <c r="A1398" s="70">
        <v>45169</v>
      </c>
      <c r="B1398" s="70">
        <v>45169</v>
      </c>
      <c r="C1398" s="71">
        <v>990100</v>
      </c>
      <c r="D1398" s="1" t="s">
        <v>10978</v>
      </c>
      <c r="E1398" s="71">
        <v>7638101</v>
      </c>
      <c r="F1398" s="1">
        <v>148806102</v>
      </c>
      <c r="G1398" s="1" t="s">
        <v>10979</v>
      </c>
      <c r="H1398" s="72" t="s">
        <v>10980</v>
      </c>
      <c r="I1398" s="1" t="s">
        <v>10981</v>
      </c>
      <c r="J1398" s="73">
        <v>1</v>
      </c>
      <c r="K1398" s="73">
        <v>1</v>
      </c>
      <c r="L1398" s="73">
        <v>1</v>
      </c>
      <c r="M1398" s="1">
        <v>1</v>
      </c>
      <c r="N1398" s="1" t="s">
        <v>1375</v>
      </c>
      <c r="O1398" s="1" t="s">
        <v>1447</v>
      </c>
      <c r="P1398" s="1">
        <v>35202010</v>
      </c>
      <c r="Q1398" s="73">
        <v>180090483</v>
      </c>
      <c r="R1398" s="74">
        <v>49.97</v>
      </c>
      <c r="S1398" s="1" t="s">
        <v>1448</v>
      </c>
      <c r="T1398" s="75">
        <v>1</v>
      </c>
      <c r="U1398" s="76">
        <v>8999121435.5100002</v>
      </c>
      <c r="V1398" s="77">
        <v>8999121435.5100002</v>
      </c>
      <c r="W1398" s="77">
        <v>8999121435.5100002</v>
      </c>
      <c r="X1398" s="76">
        <v>1.5742800606400001E-2</v>
      </c>
      <c r="Y1398" s="71">
        <v>0</v>
      </c>
      <c r="Z1398" s="71">
        <v>1</v>
      </c>
      <c r="AA1398" s="71">
        <v>0</v>
      </c>
      <c r="AB1398" s="71">
        <v>0</v>
      </c>
      <c r="AC1398" s="73">
        <v>1</v>
      </c>
      <c r="AD1398" s="73">
        <v>0</v>
      </c>
      <c r="AE1398" s="1" t="s">
        <v>1449</v>
      </c>
      <c r="AF1398" s="1" t="s">
        <v>1450</v>
      </c>
      <c r="AG1398" s="1" t="s">
        <v>1451</v>
      </c>
    </row>
    <row r="1399" spans="1:33">
      <c r="A1399" s="70">
        <v>45169</v>
      </c>
      <c r="B1399" s="70">
        <v>45169</v>
      </c>
      <c r="C1399" s="71">
        <v>990100</v>
      </c>
      <c r="D1399" s="1" t="s">
        <v>10982</v>
      </c>
      <c r="E1399" s="71">
        <v>7641401</v>
      </c>
      <c r="F1399" s="1" t="s">
        <v>10983</v>
      </c>
      <c r="G1399" s="1" t="s">
        <v>10984</v>
      </c>
      <c r="H1399" s="72" t="s">
        <v>10985</v>
      </c>
      <c r="I1399" s="1" t="s">
        <v>10986</v>
      </c>
      <c r="J1399" s="73">
        <v>1</v>
      </c>
      <c r="K1399" s="73">
        <v>1</v>
      </c>
      <c r="L1399" s="73">
        <v>1</v>
      </c>
      <c r="M1399" s="1">
        <v>1</v>
      </c>
      <c r="N1399" s="1" t="s">
        <v>1375</v>
      </c>
      <c r="O1399" s="1" t="s">
        <v>1455</v>
      </c>
      <c r="P1399" s="1">
        <v>25301010</v>
      </c>
      <c r="Q1399" s="73">
        <v>215180664</v>
      </c>
      <c r="R1399" s="74">
        <v>55.26</v>
      </c>
      <c r="S1399" s="1" t="s">
        <v>1448</v>
      </c>
      <c r="T1399" s="75">
        <v>1</v>
      </c>
      <c r="U1399" s="76">
        <v>11890883492.639999</v>
      </c>
      <c r="V1399" s="77">
        <v>11890883492.639999</v>
      </c>
      <c r="W1399" s="77">
        <v>11890883492.639999</v>
      </c>
      <c r="X1399" s="76">
        <v>2.0801564819500001E-2</v>
      </c>
      <c r="Y1399" s="71">
        <v>0</v>
      </c>
      <c r="Z1399" s="71">
        <v>1</v>
      </c>
      <c r="AA1399" s="71">
        <v>0</v>
      </c>
      <c r="AB1399" s="71">
        <v>0</v>
      </c>
      <c r="AC1399" s="73">
        <v>0</v>
      </c>
      <c r="AD1399" s="73">
        <v>1</v>
      </c>
      <c r="AE1399" s="1" t="s">
        <v>1475</v>
      </c>
      <c r="AF1399" s="1" t="s">
        <v>1450</v>
      </c>
      <c r="AG1399" s="1" t="s">
        <v>1451</v>
      </c>
    </row>
    <row r="1400" spans="1:33">
      <c r="A1400" s="70">
        <v>45169</v>
      </c>
      <c r="B1400" s="70">
        <v>45169</v>
      </c>
      <c r="C1400" s="71">
        <v>990100</v>
      </c>
      <c r="D1400" s="1" t="s">
        <v>10995</v>
      </c>
      <c r="E1400" s="71">
        <v>7655401</v>
      </c>
      <c r="G1400" s="1" t="s">
        <v>10996</v>
      </c>
      <c r="H1400" s="72" t="s">
        <v>10997</v>
      </c>
      <c r="I1400" s="1" t="s">
        <v>10998</v>
      </c>
      <c r="J1400" s="73">
        <v>0.85</v>
      </c>
      <c r="K1400" s="73">
        <v>0.85</v>
      </c>
      <c r="L1400" s="73">
        <v>0.85</v>
      </c>
      <c r="M1400" s="1">
        <v>1</v>
      </c>
      <c r="N1400" s="1" t="s">
        <v>1058</v>
      </c>
      <c r="O1400" s="1" t="s">
        <v>1455</v>
      </c>
      <c r="P1400" s="1">
        <v>25504010</v>
      </c>
      <c r="Q1400" s="73">
        <v>263558926</v>
      </c>
      <c r="R1400" s="74">
        <v>28.73</v>
      </c>
      <c r="S1400" s="1" t="s">
        <v>1456</v>
      </c>
      <c r="T1400" s="75">
        <v>0.92136177270005104</v>
      </c>
      <c r="U1400" s="76">
        <v>6985573900.5988903</v>
      </c>
      <c r="V1400" s="77">
        <v>6985573900.5988903</v>
      </c>
      <c r="W1400" s="77">
        <v>8218322235.9986897</v>
      </c>
      <c r="X1400" s="76">
        <v>1.2220359268000001E-2</v>
      </c>
      <c r="Y1400" s="71">
        <v>0</v>
      </c>
      <c r="Z1400" s="71">
        <v>1</v>
      </c>
      <c r="AA1400" s="71">
        <v>0</v>
      </c>
      <c r="AB1400" s="71">
        <v>0</v>
      </c>
      <c r="AC1400" s="73">
        <v>0</v>
      </c>
      <c r="AD1400" s="73">
        <v>1</v>
      </c>
      <c r="AE1400" s="1" t="s">
        <v>1523</v>
      </c>
      <c r="AF1400" s="1" t="s">
        <v>1524</v>
      </c>
      <c r="AG1400" s="1" t="s">
        <v>1451</v>
      </c>
    </row>
    <row r="1401" spans="1:33">
      <c r="A1401" s="70">
        <v>45169</v>
      </c>
      <c r="B1401" s="70">
        <v>45169</v>
      </c>
      <c r="C1401" s="71">
        <v>990100</v>
      </c>
      <c r="D1401" s="1" t="s">
        <v>10999</v>
      </c>
      <c r="E1401" s="71">
        <v>7659401</v>
      </c>
      <c r="G1401" s="1" t="s">
        <v>11000</v>
      </c>
      <c r="H1401" s="72" t="s">
        <v>11001</v>
      </c>
      <c r="I1401" s="1" t="s">
        <v>11002</v>
      </c>
      <c r="J1401" s="73">
        <v>0.65</v>
      </c>
      <c r="K1401" s="73">
        <v>0.65</v>
      </c>
      <c r="L1401" s="73">
        <v>0.65</v>
      </c>
      <c r="M1401" s="1">
        <v>1</v>
      </c>
      <c r="N1401" s="1" t="s">
        <v>1091</v>
      </c>
      <c r="O1401" s="1" t="s">
        <v>1499</v>
      </c>
      <c r="P1401" s="1">
        <v>30202030</v>
      </c>
      <c r="Q1401" s="73">
        <v>12830219550</v>
      </c>
      <c r="R1401" s="74">
        <v>4.04</v>
      </c>
      <c r="S1401" s="1" t="s">
        <v>1565</v>
      </c>
      <c r="T1401" s="75">
        <v>7.8417500000000002</v>
      </c>
      <c r="U1401" s="76">
        <v>4296509903.8224897</v>
      </c>
      <c r="V1401" s="77">
        <v>4296509903.8224897</v>
      </c>
      <c r="W1401" s="77">
        <v>6610015236.6499796</v>
      </c>
      <c r="X1401" s="76">
        <v>7.5161891306999998E-3</v>
      </c>
      <c r="Y1401" s="71">
        <v>0</v>
      </c>
      <c r="Z1401" s="71">
        <v>1</v>
      </c>
      <c r="AA1401" s="71">
        <v>0</v>
      </c>
      <c r="AB1401" s="71">
        <v>0</v>
      </c>
      <c r="AC1401" s="73">
        <v>0.5</v>
      </c>
      <c r="AD1401" s="73">
        <v>0.5</v>
      </c>
      <c r="AE1401" s="1" t="s">
        <v>1566</v>
      </c>
      <c r="AF1401" s="1" t="s">
        <v>1450</v>
      </c>
      <c r="AG1401" s="1" t="s">
        <v>1451</v>
      </c>
    </row>
    <row r="1402" spans="1:33">
      <c r="A1402" s="70">
        <v>45169</v>
      </c>
      <c r="B1402" s="70">
        <v>45169</v>
      </c>
      <c r="C1402" s="71">
        <v>990100</v>
      </c>
      <c r="D1402" s="1" t="s">
        <v>11003</v>
      </c>
      <c r="E1402" s="71">
        <v>7665401</v>
      </c>
      <c r="G1402" s="1" t="s">
        <v>11004</v>
      </c>
      <c r="H1402" s="72" t="s">
        <v>11005</v>
      </c>
      <c r="I1402" s="1" t="s">
        <v>11006</v>
      </c>
      <c r="J1402" s="73">
        <v>0.85</v>
      </c>
      <c r="K1402" s="73">
        <v>0.85</v>
      </c>
      <c r="L1402" s="73">
        <v>0.85</v>
      </c>
      <c r="M1402" s="1">
        <v>1</v>
      </c>
      <c r="N1402" s="1" t="s">
        <v>1115</v>
      </c>
      <c r="O1402" s="1" t="s">
        <v>1467</v>
      </c>
      <c r="P1402" s="1">
        <v>20202010</v>
      </c>
      <c r="Q1402" s="73">
        <v>1695960030</v>
      </c>
      <c r="R1402" s="74">
        <v>5220</v>
      </c>
      <c r="S1402" s="1" t="s">
        <v>1479</v>
      </c>
      <c r="T1402" s="75">
        <v>145.58500000000001</v>
      </c>
      <c r="U1402" s="76">
        <v>51687843205.756104</v>
      </c>
      <c r="V1402" s="77">
        <v>51687843205.756104</v>
      </c>
      <c r="W1402" s="77">
        <v>60809227300.889503</v>
      </c>
      <c r="X1402" s="76">
        <v>9.0421205580700006E-2</v>
      </c>
      <c r="Y1402" s="71">
        <v>1</v>
      </c>
      <c r="Z1402" s="71">
        <v>0</v>
      </c>
      <c r="AA1402" s="71">
        <v>0</v>
      </c>
      <c r="AB1402" s="71">
        <v>0</v>
      </c>
      <c r="AC1402" s="73">
        <v>0</v>
      </c>
      <c r="AD1402" s="73">
        <v>1</v>
      </c>
      <c r="AE1402" s="1" t="s">
        <v>1480</v>
      </c>
      <c r="AF1402" s="1" t="s">
        <v>1450</v>
      </c>
      <c r="AG1402" s="1" t="s">
        <v>1451</v>
      </c>
    </row>
    <row r="1403" spans="1:33">
      <c r="A1403" s="70">
        <v>45169</v>
      </c>
      <c r="B1403" s="70">
        <v>45169</v>
      </c>
      <c r="C1403" s="71">
        <v>990100</v>
      </c>
      <c r="D1403" s="1" t="s">
        <v>11007</v>
      </c>
      <c r="E1403" s="71">
        <v>7681401</v>
      </c>
      <c r="F1403" s="1" t="s">
        <v>11008</v>
      </c>
      <c r="G1403" s="1" t="s">
        <v>11009</v>
      </c>
      <c r="H1403" s="72" t="s">
        <v>11010</v>
      </c>
      <c r="I1403" s="1" t="s">
        <v>11011</v>
      </c>
      <c r="J1403" s="73">
        <v>1</v>
      </c>
      <c r="K1403" s="73">
        <v>1</v>
      </c>
      <c r="L1403" s="73">
        <v>1</v>
      </c>
      <c r="M1403" s="1">
        <v>1</v>
      </c>
      <c r="N1403" s="1" t="s">
        <v>1375</v>
      </c>
      <c r="O1403" s="1" t="s">
        <v>1474</v>
      </c>
      <c r="P1403" s="1">
        <v>45203010</v>
      </c>
      <c r="Q1403" s="73">
        <v>178138727</v>
      </c>
      <c r="R1403" s="74">
        <v>133.30000000000001</v>
      </c>
      <c r="S1403" s="1" t="s">
        <v>1448</v>
      </c>
      <c r="T1403" s="75">
        <v>1</v>
      </c>
      <c r="U1403" s="76">
        <v>23745892309.099998</v>
      </c>
      <c r="V1403" s="77">
        <v>23745892309.099998</v>
      </c>
      <c r="W1403" s="77">
        <v>23745892309.099998</v>
      </c>
      <c r="X1403" s="76">
        <v>4.1540371526599999E-2</v>
      </c>
      <c r="Y1403" s="71">
        <v>0</v>
      </c>
      <c r="Z1403" s="71">
        <v>1</v>
      </c>
      <c r="AA1403" s="71">
        <v>0</v>
      </c>
      <c r="AB1403" s="71">
        <v>0</v>
      </c>
      <c r="AC1403" s="73">
        <v>0</v>
      </c>
      <c r="AD1403" s="73">
        <v>1</v>
      </c>
      <c r="AE1403" s="1" t="s">
        <v>1449</v>
      </c>
      <c r="AF1403" s="1" t="s">
        <v>1450</v>
      </c>
      <c r="AG1403" s="1" t="s">
        <v>1451</v>
      </c>
    </row>
    <row r="1404" spans="1:33">
      <c r="A1404" s="70">
        <v>45169</v>
      </c>
      <c r="B1404" s="70">
        <v>45169</v>
      </c>
      <c r="C1404" s="71">
        <v>990100</v>
      </c>
      <c r="D1404" s="1" t="s">
        <v>11012</v>
      </c>
      <c r="E1404" s="71">
        <v>7685402</v>
      </c>
      <c r="F1404" s="1">
        <v>530307305</v>
      </c>
      <c r="G1404" s="1" t="s">
        <v>11013</v>
      </c>
      <c r="H1404" s="72" t="s">
        <v>11014</v>
      </c>
      <c r="I1404" s="1" t="s">
        <v>11015</v>
      </c>
      <c r="J1404" s="73">
        <v>0.95</v>
      </c>
      <c r="K1404" s="73">
        <v>0.95</v>
      </c>
      <c r="L1404" s="73">
        <v>0.95</v>
      </c>
      <c r="M1404" s="1">
        <v>1</v>
      </c>
      <c r="N1404" s="1" t="s">
        <v>1375</v>
      </c>
      <c r="O1404" s="1" t="s">
        <v>1692</v>
      </c>
      <c r="P1404" s="1">
        <v>50201030</v>
      </c>
      <c r="Q1404" s="73">
        <v>126002167</v>
      </c>
      <c r="R1404" s="74">
        <v>93.56</v>
      </c>
      <c r="S1404" s="1" t="s">
        <v>1448</v>
      </c>
      <c r="T1404" s="75">
        <v>1</v>
      </c>
      <c r="U1404" s="76">
        <v>11199324607.294001</v>
      </c>
      <c r="V1404" s="77">
        <v>11199324607.294001</v>
      </c>
      <c r="W1404" s="77">
        <v>13689412029.639999</v>
      </c>
      <c r="X1404" s="76">
        <v>1.95917718727E-2</v>
      </c>
      <c r="Y1404" s="71">
        <v>0</v>
      </c>
      <c r="Z1404" s="71">
        <v>1</v>
      </c>
      <c r="AA1404" s="71">
        <v>0</v>
      </c>
      <c r="AB1404" s="71">
        <v>0</v>
      </c>
      <c r="AC1404" s="73">
        <v>1</v>
      </c>
      <c r="AD1404" s="73">
        <v>0</v>
      </c>
      <c r="AE1404" s="1" t="s">
        <v>1475</v>
      </c>
      <c r="AF1404" s="1" t="s">
        <v>1450</v>
      </c>
      <c r="AG1404" s="1" t="s">
        <v>611</v>
      </c>
    </row>
    <row r="1405" spans="1:33">
      <c r="A1405" s="70">
        <v>45169</v>
      </c>
      <c r="B1405" s="70">
        <v>45169</v>
      </c>
      <c r="C1405" s="71">
        <v>990100</v>
      </c>
      <c r="D1405" s="1" t="s">
        <v>11024</v>
      </c>
      <c r="E1405" s="71">
        <v>7711401</v>
      </c>
      <c r="G1405" s="1" t="s">
        <v>11025</v>
      </c>
      <c r="H1405" s="72" t="s">
        <v>11026</v>
      </c>
      <c r="I1405" s="1" t="s">
        <v>11027</v>
      </c>
      <c r="J1405" s="73">
        <v>1</v>
      </c>
      <c r="K1405" s="73">
        <v>1</v>
      </c>
      <c r="L1405" s="73">
        <v>1</v>
      </c>
      <c r="M1405" s="1">
        <v>1</v>
      </c>
      <c r="N1405" s="1" t="s">
        <v>908</v>
      </c>
      <c r="O1405" s="1" t="s">
        <v>1484</v>
      </c>
      <c r="P1405" s="1">
        <v>40301020</v>
      </c>
      <c r="Q1405" s="73">
        <v>2754003240</v>
      </c>
      <c r="R1405" s="74">
        <v>3.66</v>
      </c>
      <c r="S1405" s="1" t="s">
        <v>1578</v>
      </c>
      <c r="T1405" s="75">
        <v>1.54404385084536</v>
      </c>
      <c r="U1405" s="76">
        <v>6528086526.0927601</v>
      </c>
      <c r="V1405" s="77">
        <v>6528086526.0927601</v>
      </c>
      <c r="W1405" s="77">
        <v>6528086526.0927601</v>
      </c>
      <c r="X1405" s="76">
        <v>1.1420044196399999E-2</v>
      </c>
      <c r="Y1405" s="71">
        <v>0</v>
      </c>
      <c r="Z1405" s="71">
        <v>1</v>
      </c>
      <c r="AA1405" s="71">
        <v>0</v>
      </c>
      <c r="AB1405" s="71">
        <v>0</v>
      </c>
      <c r="AC1405" s="73">
        <v>0</v>
      </c>
      <c r="AD1405" s="73">
        <v>1</v>
      </c>
      <c r="AE1405" s="1" t="s">
        <v>1579</v>
      </c>
      <c r="AF1405" s="1" t="s">
        <v>1450</v>
      </c>
      <c r="AG1405" s="1" t="s">
        <v>1451</v>
      </c>
    </row>
    <row r="1406" spans="1:33">
      <c r="A1406" s="70">
        <v>45169</v>
      </c>
      <c r="B1406" s="70">
        <v>45169</v>
      </c>
      <c r="C1406" s="71">
        <v>990100</v>
      </c>
      <c r="D1406" s="1" t="s">
        <v>11043</v>
      </c>
      <c r="E1406" s="71">
        <v>7725401</v>
      </c>
      <c r="F1406" s="1">
        <v>443573100</v>
      </c>
      <c r="G1406" s="1" t="s">
        <v>11044</v>
      </c>
      <c r="H1406" s="72" t="s">
        <v>11045</v>
      </c>
      <c r="I1406" s="1" t="s">
        <v>11046</v>
      </c>
      <c r="J1406" s="73">
        <v>0.95</v>
      </c>
      <c r="K1406" s="73">
        <v>0.95</v>
      </c>
      <c r="L1406" s="73">
        <v>0.95</v>
      </c>
      <c r="M1406" s="1">
        <v>1</v>
      </c>
      <c r="N1406" s="1" t="s">
        <v>1375</v>
      </c>
      <c r="O1406" s="1" t="s">
        <v>1474</v>
      </c>
      <c r="P1406" s="1">
        <v>45103010</v>
      </c>
      <c r="Q1406" s="73">
        <v>49392241</v>
      </c>
      <c r="R1406" s="74">
        <v>546.52</v>
      </c>
      <c r="S1406" s="1" t="s">
        <v>1448</v>
      </c>
      <c r="T1406" s="75">
        <v>1</v>
      </c>
      <c r="U1406" s="76">
        <v>25644155173.754002</v>
      </c>
      <c r="V1406" s="77">
        <v>25644155173.754002</v>
      </c>
      <c r="W1406" s="77">
        <v>26993847551.32</v>
      </c>
      <c r="X1406" s="76">
        <v>4.48611372248E-2</v>
      </c>
      <c r="Y1406" s="71">
        <v>0</v>
      </c>
      <c r="Z1406" s="71">
        <v>1</v>
      </c>
      <c r="AA1406" s="71">
        <v>0</v>
      </c>
      <c r="AB1406" s="71">
        <v>0</v>
      </c>
      <c r="AC1406" s="73">
        <v>0</v>
      </c>
      <c r="AD1406" s="73">
        <v>1</v>
      </c>
      <c r="AE1406" s="1" t="s">
        <v>1449</v>
      </c>
      <c r="AF1406" s="1" t="s">
        <v>1450</v>
      </c>
      <c r="AG1406" s="1" t="s">
        <v>1451</v>
      </c>
    </row>
    <row r="1407" spans="1:33">
      <c r="A1407" s="70">
        <v>45169</v>
      </c>
      <c r="B1407" s="70">
        <v>45169</v>
      </c>
      <c r="C1407" s="71">
        <v>990100</v>
      </c>
      <c r="D1407" s="1" t="s">
        <v>11079</v>
      </c>
      <c r="E1407" s="71">
        <v>7763401</v>
      </c>
      <c r="F1407" s="1" t="s">
        <v>11080</v>
      </c>
      <c r="G1407" s="1" t="s">
        <v>11081</v>
      </c>
      <c r="H1407" s="72" t="s">
        <v>11082</v>
      </c>
      <c r="I1407" s="1" t="s">
        <v>11083</v>
      </c>
      <c r="J1407" s="73">
        <v>1</v>
      </c>
      <c r="K1407" s="73">
        <v>1</v>
      </c>
      <c r="L1407" s="73">
        <v>1</v>
      </c>
      <c r="M1407" s="1">
        <v>1</v>
      </c>
      <c r="N1407" s="1" t="s">
        <v>1375</v>
      </c>
      <c r="O1407" s="1" t="s">
        <v>1474</v>
      </c>
      <c r="P1407" s="1">
        <v>45301020</v>
      </c>
      <c r="Q1407" s="73">
        <v>99889210</v>
      </c>
      <c r="R1407" s="74">
        <v>107.39</v>
      </c>
      <c r="S1407" s="1" t="s">
        <v>1448</v>
      </c>
      <c r="T1407" s="75">
        <v>1</v>
      </c>
      <c r="U1407" s="76">
        <v>10727102261.9</v>
      </c>
      <c r="V1407" s="77">
        <v>10727102261.9</v>
      </c>
      <c r="W1407" s="77">
        <v>10727102261.9</v>
      </c>
      <c r="X1407" s="76">
        <v>1.8765679872699999E-2</v>
      </c>
      <c r="Y1407" s="71">
        <v>0</v>
      </c>
      <c r="Z1407" s="71">
        <v>1</v>
      </c>
      <c r="AA1407" s="71">
        <v>0</v>
      </c>
      <c r="AB1407" s="71">
        <v>0</v>
      </c>
      <c r="AC1407" s="73">
        <v>1</v>
      </c>
      <c r="AD1407" s="73">
        <v>0</v>
      </c>
      <c r="AE1407" s="1" t="s">
        <v>1475</v>
      </c>
      <c r="AF1407" s="1" t="s">
        <v>1450</v>
      </c>
      <c r="AG1407" s="1" t="s">
        <v>1451</v>
      </c>
    </row>
    <row r="1408" spans="1:33">
      <c r="A1408" s="70">
        <v>45169</v>
      </c>
      <c r="B1408" s="70">
        <v>45169</v>
      </c>
      <c r="C1408" s="71">
        <v>990100</v>
      </c>
      <c r="D1408" s="1" t="s">
        <v>11084</v>
      </c>
      <c r="E1408" s="71">
        <v>7767501</v>
      </c>
      <c r="G1408" s="1" t="s">
        <v>11085</v>
      </c>
      <c r="H1408" s="72" t="s">
        <v>11086</v>
      </c>
      <c r="I1408" s="1" t="s">
        <v>11087</v>
      </c>
      <c r="J1408" s="73">
        <v>0.55000000000000004</v>
      </c>
      <c r="K1408" s="73">
        <v>0.55000000000000004</v>
      </c>
      <c r="L1408" s="73">
        <v>0.55000000000000004</v>
      </c>
      <c r="M1408" s="1">
        <v>1</v>
      </c>
      <c r="N1408" s="1" t="s">
        <v>1322</v>
      </c>
      <c r="O1408" s="1" t="s">
        <v>1467</v>
      </c>
      <c r="P1408" s="1">
        <v>20105010</v>
      </c>
      <c r="Q1408" s="73">
        <v>423836450</v>
      </c>
      <c r="R1408" s="74">
        <v>200.8</v>
      </c>
      <c r="S1408" s="1" t="s">
        <v>1613</v>
      </c>
      <c r="T1408" s="75">
        <v>10.9499</v>
      </c>
      <c r="U1408" s="76">
        <v>4274787672.7641401</v>
      </c>
      <c r="V1408" s="77">
        <v>4274787672.7641401</v>
      </c>
      <c r="W1408" s="77">
        <v>8329448948.3922195</v>
      </c>
      <c r="X1408" s="76">
        <v>7.4781888932000003E-3</v>
      </c>
      <c r="Y1408" s="71">
        <v>0</v>
      </c>
      <c r="Z1408" s="71">
        <v>1</v>
      </c>
      <c r="AA1408" s="71">
        <v>0</v>
      </c>
      <c r="AB1408" s="71">
        <v>0</v>
      </c>
      <c r="AC1408" s="73">
        <v>0</v>
      </c>
      <c r="AD1408" s="73">
        <v>1</v>
      </c>
      <c r="AE1408" s="1" t="s">
        <v>1614</v>
      </c>
      <c r="AF1408" s="1" t="s">
        <v>1450</v>
      </c>
      <c r="AG1408" s="1" t="s">
        <v>1619</v>
      </c>
    </row>
    <row r="1409" spans="1:33">
      <c r="A1409" s="70">
        <v>45169</v>
      </c>
      <c r="B1409" s="70">
        <v>45169</v>
      </c>
      <c r="C1409" s="71">
        <v>990100</v>
      </c>
      <c r="D1409" s="1" t="s">
        <v>11096</v>
      </c>
      <c r="E1409" s="71">
        <v>7804301</v>
      </c>
      <c r="F1409" s="1" t="s">
        <v>11097</v>
      </c>
      <c r="G1409" s="1" t="s">
        <v>11098</v>
      </c>
      <c r="H1409" s="72" t="s">
        <v>11099</v>
      </c>
      <c r="I1409" s="1" t="s">
        <v>11100</v>
      </c>
      <c r="J1409" s="73">
        <v>1</v>
      </c>
      <c r="K1409" s="73">
        <v>1</v>
      </c>
      <c r="L1409" s="73">
        <v>1</v>
      </c>
      <c r="M1409" s="1">
        <v>1</v>
      </c>
      <c r="N1409" s="1" t="s">
        <v>1109</v>
      </c>
      <c r="O1409" s="1" t="s">
        <v>1474</v>
      </c>
      <c r="P1409" s="1">
        <v>45103020</v>
      </c>
      <c r="Q1409" s="73">
        <v>41028571</v>
      </c>
      <c r="R1409" s="74">
        <v>166.04</v>
      </c>
      <c r="S1409" s="1" t="s">
        <v>1448</v>
      </c>
      <c r="T1409" s="75">
        <v>1</v>
      </c>
      <c r="U1409" s="76">
        <v>6812383928.8400002</v>
      </c>
      <c r="V1409" s="77">
        <v>6812383928.8400002</v>
      </c>
      <c r="W1409" s="77">
        <v>6812383928.8400002</v>
      </c>
      <c r="X1409" s="76">
        <v>1.1917385782E-2</v>
      </c>
      <c r="Y1409" s="71">
        <v>0</v>
      </c>
      <c r="Z1409" s="71">
        <v>1</v>
      </c>
      <c r="AA1409" s="71">
        <v>0</v>
      </c>
      <c r="AB1409" s="71">
        <v>0</v>
      </c>
      <c r="AC1409" s="73">
        <v>0.5</v>
      </c>
      <c r="AD1409" s="73">
        <v>0.5</v>
      </c>
      <c r="AE1409" s="1" t="s">
        <v>1475</v>
      </c>
      <c r="AF1409" s="1" t="s">
        <v>1450</v>
      </c>
      <c r="AG1409" s="1" t="s">
        <v>1451</v>
      </c>
    </row>
    <row r="1410" spans="1:33">
      <c r="A1410" s="70">
        <v>45169</v>
      </c>
      <c r="B1410" s="70">
        <v>45169</v>
      </c>
      <c r="C1410" s="71">
        <v>990100</v>
      </c>
      <c r="D1410" s="1" t="s">
        <v>11101</v>
      </c>
      <c r="E1410" s="71">
        <v>7815401</v>
      </c>
      <c r="G1410" s="1" t="s">
        <v>11102</v>
      </c>
      <c r="H1410" s="72" t="s">
        <v>11103</v>
      </c>
      <c r="I1410" s="1" t="s">
        <v>11104</v>
      </c>
      <c r="J1410" s="73">
        <v>0.5</v>
      </c>
      <c r="K1410" s="73">
        <v>0.5</v>
      </c>
      <c r="L1410" s="73">
        <v>0.5</v>
      </c>
      <c r="M1410" s="1">
        <v>1</v>
      </c>
      <c r="N1410" s="1" t="s">
        <v>1311</v>
      </c>
      <c r="O1410" s="1" t="s">
        <v>1467</v>
      </c>
      <c r="P1410" s="1">
        <v>20305010</v>
      </c>
      <c r="Q1410" s="73">
        <v>150000000</v>
      </c>
      <c r="R1410" s="74">
        <v>145</v>
      </c>
      <c r="S1410" s="1" t="s">
        <v>1456</v>
      </c>
      <c r="T1410" s="75">
        <v>0.92136177270005104</v>
      </c>
      <c r="U1410" s="76">
        <v>11803181250</v>
      </c>
      <c r="V1410" s="77">
        <v>11803181250</v>
      </c>
      <c r="W1410" s="77">
        <v>23606362500</v>
      </c>
      <c r="X1410" s="76">
        <v>2.0648141073799999E-2</v>
      </c>
      <c r="Y1410" s="71">
        <v>1</v>
      </c>
      <c r="Z1410" s="71">
        <v>0</v>
      </c>
      <c r="AA1410" s="71">
        <v>0</v>
      </c>
      <c r="AB1410" s="71">
        <v>0</v>
      </c>
      <c r="AC1410" s="73">
        <v>0.5</v>
      </c>
      <c r="AD1410" s="73">
        <v>0.5</v>
      </c>
      <c r="AE1410" s="1" t="s">
        <v>1647</v>
      </c>
      <c r="AF1410" s="1" t="s">
        <v>1450</v>
      </c>
      <c r="AG1410" s="1" t="s">
        <v>1451</v>
      </c>
    </row>
    <row r="1411" spans="1:33">
      <c r="A1411" s="70">
        <v>45169</v>
      </c>
      <c r="B1411" s="70">
        <v>45169</v>
      </c>
      <c r="C1411" s="71">
        <v>990100</v>
      </c>
      <c r="D1411" s="1" t="s">
        <v>11137</v>
      </c>
      <c r="E1411" s="71">
        <v>7883401</v>
      </c>
      <c r="G1411" s="1" t="s">
        <v>11138</v>
      </c>
      <c r="H1411" s="72" t="s">
        <v>11139</v>
      </c>
      <c r="I1411" s="1" t="s">
        <v>11140</v>
      </c>
      <c r="J1411" s="73">
        <v>1</v>
      </c>
      <c r="K1411" s="73">
        <v>1</v>
      </c>
      <c r="L1411" s="73">
        <v>1</v>
      </c>
      <c r="M1411" s="1">
        <v>1</v>
      </c>
      <c r="N1411" s="1" t="s">
        <v>908</v>
      </c>
      <c r="O1411" s="1" t="s">
        <v>1462</v>
      </c>
      <c r="P1411" s="1">
        <v>15104020</v>
      </c>
      <c r="Q1411" s="73">
        <v>4561350774</v>
      </c>
      <c r="R1411" s="74">
        <v>3.4</v>
      </c>
      <c r="S1411" s="1" t="s">
        <v>1578</v>
      </c>
      <c r="T1411" s="75">
        <v>1.54404385084536</v>
      </c>
      <c r="U1411" s="76">
        <v>10044140017.8557</v>
      </c>
      <c r="V1411" s="77">
        <v>10044140017.8557</v>
      </c>
      <c r="W1411" s="77">
        <v>10044140017.8557</v>
      </c>
      <c r="X1411" s="76">
        <v>1.7570925639499999E-2</v>
      </c>
      <c r="Y1411" s="71">
        <v>0</v>
      </c>
      <c r="Z1411" s="71">
        <v>1</v>
      </c>
      <c r="AA1411" s="71">
        <v>0</v>
      </c>
      <c r="AB1411" s="71">
        <v>0</v>
      </c>
      <c r="AC1411" s="73">
        <v>1</v>
      </c>
      <c r="AD1411" s="73">
        <v>0</v>
      </c>
      <c r="AE1411" s="1" t="s">
        <v>1579</v>
      </c>
      <c r="AF1411" s="1" t="s">
        <v>1450</v>
      </c>
      <c r="AG1411" s="1" t="s">
        <v>1451</v>
      </c>
    </row>
    <row r="1412" spans="1:33">
      <c r="A1412" s="70">
        <v>45169</v>
      </c>
      <c r="B1412" s="70">
        <v>45169</v>
      </c>
      <c r="C1412" s="71">
        <v>990100</v>
      </c>
      <c r="D1412" s="1" t="s">
        <v>11141</v>
      </c>
      <c r="E1412" s="71">
        <v>7888001</v>
      </c>
      <c r="F1412" s="1">
        <v>380237107</v>
      </c>
      <c r="G1412" s="1" t="s">
        <v>11142</v>
      </c>
      <c r="H1412" s="72" t="s">
        <v>11143</v>
      </c>
      <c r="I1412" s="1" t="s">
        <v>11144</v>
      </c>
      <c r="J1412" s="73">
        <v>0.95</v>
      </c>
      <c r="K1412" s="73">
        <v>0.95</v>
      </c>
      <c r="L1412" s="73">
        <v>0.95</v>
      </c>
      <c r="M1412" s="1">
        <v>1</v>
      </c>
      <c r="N1412" s="1" t="s">
        <v>1375</v>
      </c>
      <c r="O1412" s="1" t="s">
        <v>1474</v>
      </c>
      <c r="P1412" s="1">
        <v>45102030</v>
      </c>
      <c r="Q1412" s="73">
        <v>153525967</v>
      </c>
      <c r="R1412" s="74">
        <v>72.510000000000005</v>
      </c>
      <c r="S1412" s="1" t="s">
        <v>1448</v>
      </c>
      <c r="T1412" s="75">
        <v>1</v>
      </c>
      <c r="U1412" s="76">
        <v>10575559473.811501</v>
      </c>
      <c r="V1412" s="77">
        <v>10575559473.811501</v>
      </c>
      <c r="W1412" s="77">
        <v>11132167867.17</v>
      </c>
      <c r="X1412" s="76">
        <v>1.8500575338500001E-2</v>
      </c>
      <c r="Y1412" s="71">
        <v>0</v>
      </c>
      <c r="Z1412" s="71">
        <v>1</v>
      </c>
      <c r="AA1412" s="71">
        <v>0</v>
      </c>
      <c r="AB1412" s="71">
        <v>0</v>
      </c>
      <c r="AC1412" s="73">
        <v>0</v>
      </c>
      <c r="AD1412" s="73">
        <v>1</v>
      </c>
      <c r="AE1412" s="1" t="s">
        <v>1449</v>
      </c>
      <c r="AF1412" s="1" t="s">
        <v>1450</v>
      </c>
      <c r="AG1412" s="1" t="s">
        <v>1585</v>
      </c>
    </row>
    <row r="1413" spans="1:33">
      <c r="A1413" s="70">
        <v>45169</v>
      </c>
      <c r="B1413" s="70">
        <v>45169</v>
      </c>
      <c r="C1413" s="71">
        <v>990100</v>
      </c>
      <c r="D1413" s="1" t="s">
        <v>11145</v>
      </c>
      <c r="E1413" s="71">
        <v>7888101</v>
      </c>
      <c r="F1413" s="1" t="s">
        <v>11146</v>
      </c>
      <c r="G1413" s="1" t="s">
        <v>11147</v>
      </c>
      <c r="H1413" s="72" t="s">
        <v>11148</v>
      </c>
      <c r="I1413" s="1" t="s">
        <v>11149</v>
      </c>
      <c r="J1413" s="73">
        <v>1</v>
      </c>
      <c r="K1413" s="73">
        <v>1</v>
      </c>
      <c r="L1413" s="73">
        <v>1</v>
      </c>
      <c r="M1413" s="1">
        <v>1</v>
      </c>
      <c r="N1413" s="1" t="s">
        <v>1375</v>
      </c>
      <c r="O1413" s="1" t="s">
        <v>1474</v>
      </c>
      <c r="P1413" s="1">
        <v>45301010</v>
      </c>
      <c r="Q1413" s="73">
        <v>56146608</v>
      </c>
      <c r="R1413" s="74">
        <v>162.57</v>
      </c>
      <c r="S1413" s="1" t="s">
        <v>1448</v>
      </c>
      <c r="T1413" s="75">
        <v>1</v>
      </c>
      <c r="U1413" s="76">
        <v>9127754062.5599995</v>
      </c>
      <c r="V1413" s="77">
        <v>9127754062.5599995</v>
      </c>
      <c r="W1413" s="77">
        <v>9127754062.5599995</v>
      </c>
      <c r="X1413" s="76">
        <v>1.5967826772999998E-2</v>
      </c>
      <c r="Y1413" s="71">
        <v>0</v>
      </c>
      <c r="Z1413" s="71">
        <v>1</v>
      </c>
      <c r="AA1413" s="71">
        <v>0</v>
      </c>
      <c r="AB1413" s="71">
        <v>0</v>
      </c>
      <c r="AC1413" s="73">
        <v>0</v>
      </c>
      <c r="AD1413" s="73">
        <v>1</v>
      </c>
      <c r="AE1413" s="1" t="s">
        <v>1475</v>
      </c>
      <c r="AF1413" s="1" t="s">
        <v>1450</v>
      </c>
      <c r="AG1413" s="1" t="s">
        <v>1451</v>
      </c>
    </row>
    <row r="1414" spans="1:33">
      <c r="A1414" s="70">
        <v>45169</v>
      </c>
      <c r="B1414" s="70">
        <v>45169</v>
      </c>
      <c r="C1414" s="71">
        <v>990100</v>
      </c>
      <c r="D1414" s="1" t="s">
        <v>11150</v>
      </c>
      <c r="E1414" s="71">
        <v>7899401</v>
      </c>
      <c r="G1414" s="1" t="s">
        <v>11151</v>
      </c>
      <c r="H1414" s="72" t="s">
        <v>11152</v>
      </c>
      <c r="I1414" s="1" t="s">
        <v>11153</v>
      </c>
      <c r="J1414" s="73">
        <v>0.55000000000000004</v>
      </c>
      <c r="K1414" s="73">
        <v>0.55000000000000004</v>
      </c>
      <c r="L1414" s="73">
        <v>0.55000000000000004</v>
      </c>
      <c r="M1414" s="1">
        <v>1</v>
      </c>
      <c r="N1414" s="1" t="s">
        <v>1091</v>
      </c>
      <c r="O1414" s="1" t="s">
        <v>1564</v>
      </c>
      <c r="P1414" s="1">
        <v>60201030</v>
      </c>
      <c r="Q1414" s="73">
        <v>3592671333</v>
      </c>
      <c r="R1414" s="74">
        <v>43.3</v>
      </c>
      <c r="S1414" s="1" t="s">
        <v>1565</v>
      </c>
      <c r="T1414" s="75">
        <v>7.8417500000000002</v>
      </c>
      <c r="U1414" s="76">
        <v>10910761984.9389</v>
      </c>
      <c r="V1414" s="77">
        <v>10910761984.9389</v>
      </c>
      <c r="W1414" s="77">
        <v>19837749063.525398</v>
      </c>
      <c r="X1414" s="76">
        <v>1.9086968836300001E-2</v>
      </c>
      <c r="Y1414" s="71">
        <v>1</v>
      </c>
      <c r="Z1414" s="71">
        <v>0</v>
      </c>
      <c r="AA1414" s="71">
        <v>0</v>
      </c>
      <c r="AB1414" s="71">
        <v>0</v>
      </c>
      <c r="AC1414" s="73">
        <v>1</v>
      </c>
      <c r="AD1414" s="73">
        <v>0</v>
      </c>
      <c r="AE1414" s="1" t="s">
        <v>1566</v>
      </c>
      <c r="AF1414" s="1" t="s">
        <v>1450</v>
      </c>
      <c r="AG1414" s="1" t="s">
        <v>1451</v>
      </c>
    </row>
    <row r="1415" spans="1:33">
      <c r="A1415" s="70">
        <v>45169</v>
      </c>
      <c r="B1415" s="70">
        <v>45169</v>
      </c>
      <c r="C1415" s="71">
        <v>990100</v>
      </c>
      <c r="D1415" s="1" t="s">
        <v>11162</v>
      </c>
      <c r="E1415" s="71">
        <v>7921501</v>
      </c>
      <c r="G1415" s="1" t="s">
        <v>11163</v>
      </c>
      <c r="H1415" s="72" t="s">
        <v>11164</v>
      </c>
      <c r="I1415" s="1" t="s">
        <v>11165</v>
      </c>
      <c r="J1415" s="73">
        <v>0.85</v>
      </c>
      <c r="K1415" s="73">
        <v>0.85</v>
      </c>
      <c r="L1415" s="73">
        <v>0.85</v>
      </c>
      <c r="M1415" s="1">
        <v>1</v>
      </c>
      <c r="N1415" s="1" t="s">
        <v>1322</v>
      </c>
      <c r="O1415" s="1" t="s">
        <v>1455</v>
      </c>
      <c r="P1415" s="1">
        <v>25301010</v>
      </c>
      <c r="Q1415" s="73">
        <v>215604777</v>
      </c>
      <c r="R1415" s="74">
        <v>1186.2</v>
      </c>
      <c r="S1415" s="1" t="s">
        <v>1613</v>
      </c>
      <c r="T1415" s="75">
        <v>10.9499</v>
      </c>
      <c r="U1415" s="76">
        <v>19852951032.044998</v>
      </c>
      <c r="V1415" s="77">
        <v>19852951032.044998</v>
      </c>
      <c r="W1415" s="77">
        <v>23356412978.876499</v>
      </c>
      <c r="X1415" s="76">
        <v>3.4730173582700002E-2</v>
      </c>
      <c r="Y1415" s="71">
        <v>1</v>
      </c>
      <c r="Z1415" s="71">
        <v>0</v>
      </c>
      <c r="AA1415" s="71">
        <v>0</v>
      </c>
      <c r="AB1415" s="71">
        <v>0</v>
      </c>
      <c r="AC1415" s="73">
        <v>0</v>
      </c>
      <c r="AD1415" s="73">
        <v>1</v>
      </c>
      <c r="AE1415" s="1" t="s">
        <v>1614</v>
      </c>
      <c r="AF1415" s="1" t="s">
        <v>1450</v>
      </c>
      <c r="AG1415" s="1" t="s">
        <v>1451</v>
      </c>
    </row>
    <row r="1416" spans="1:33">
      <c r="A1416" s="70">
        <v>45169</v>
      </c>
      <c r="B1416" s="70">
        <v>45169</v>
      </c>
      <c r="C1416" s="71">
        <v>990100</v>
      </c>
      <c r="D1416" s="1" t="s">
        <v>11166</v>
      </c>
      <c r="E1416" s="71">
        <v>7922901</v>
      </c>
      <c r="G1416" s="1" t="s">
        <v>11167</v>
      </c>
      <c r="H1416" s="72" t="s">
        <v>11168</v>
      </c>
      <c r="I1416" s="1" t="s">
        <v>11169</v>
      </c>
      <c r="J1416" s="73">
        <v>1</v>
      </c>
      <c r="K1416" s="73">
        <v>1</v>
      </c>
      <c r="L1416" s="73">
        <v>1</v>
      </c>
      <c r="M1416" s="1">
        <v>1</v>
      </c>
      <c r="N1416" s="1" t="s">
        <v>1369</v>
      </c>
      <c r="O1416" s="1" t="s">
        <v>1692</v>
      </c>
      <c r="P1416" s="1">
        <v>50203010</v>
      </c>
      <c r="Q1416" s="73">
        <v>918611435</v>
      </c>
      <c r="R1416" s="74">
        <v>6.0640000000000001</v>
      </c>
      <c r="S1416" s="1" t="s">
        <v>1669</v>
      </c>
      <c r="T1416" s="75">
        <v>0.78917255257862096</v>
      </c>
      <c r="U1416" s="76">
        <v>7058608061.8725595</v>
      </c>
      <c r="V1416" s="77">
        <v>7058608061.8725595</v>
      </c>
      <c r="W1416" s="77">
        <v>7058608061.8725595</v>
      </c>
      <c r="X1416" s="76">
        <v>1.23481231E-2</v>
      </c>
      <c r="Y1416" s="71">
        <v>0</v>
      </c>
      <c r="Z1416" s="71">
        <v>1</v>
      </c>
      <c r="AA1416" s="71">
        <v>0</v>
      </c>
      <c r="AB1416" s="71">
        <v>0</v>
      </c>
      <c r="AC1416" s="73">
        <v>0</v>
      </c>
      <c r="AD1416" s="73">
        <v>1</v>
      </c>
      <c r="AE1416" s="1" t="s">
        <v>1670</v>
      </c>
      <c r="AF1416" s="1" t="s">
        <v>1450</v>
      </c>
      <c r="AG1416" s="1" t="s">
        <v>1451</v>
      </c>
    </row>
    <row r="1417" spans="1:33">
      <c r="A1417" s="70">
        <v>45169</v>
      </c>
      <c r="B1417" s="70">
        <v>45169</v>
      </c>
      <c r="C1417" s="71">
        <v>990100</v>
      </c>
      <c r="D1417" s="1" t="s">
        <v>11170</v>
      </c>
      <c r="E1417" s="71">
        <v>7926701</v>
      </c>
      <c r="F1417" s="1" t="s">
        <v>11171</v>
      </c>
      <c r="G1417" s="1" t="s">
        <v>11172</v>
      </c>
      <c r="H1417" s="72" t="s">
        <v>11173</v>
      </c>
      <c r="I1417" s="1" t="s">
        <v>11174</v>
      </c>
      <c r="J1417" s="73">
        <v>1</v>
      </c>
      <c r="K1417" s="73">
        <v>1</v>
      </c>
      <c r="L1417" s="73">
        <v>1</v>
      </c>
      <c r="M1417" s="1">
        <v>1</v>
      </c>
      <c r="N1417" s="1" t="s">
        <v>1375</v>
      </c>
      <c r="O1417" s="1" t="s">
        <v>1455</v>
      </c>
      <c r="P1417" s="1">
        <v>25503030</v>
      </c>
      <c r="Q1417" s="73">
        <v>124649062</v>
      </c>
      <c r="R1417" s="74">
        <v>73.569999999999993</v>
      </c>
      <c r="S1417" s="1" t="s">
        <v>1448</v>
      </c>
      <c r="T1417" s="75">
        <v>1</v>
      </c>
      <c r="U1417" s="76">
        <v>9170431491.3400002</v>
      </c>
      <c r="V1417" s="77">
        <v>9170431491.3400002</v>
      </c>
      <c r="W1417" s="77">
        <v>9170431491.3400002</v>
      </c>
      <c r="X1417" s="76">
        <v>1.6042485422399999E-2</v>
      </c>
      <c r="Y1417" s="71">
        <v>0</v>
      </c>
      <c r="Z1417" s="71">
        <v>1</v>
      </c>
      <c r="AA1417" s="71">
        <v>0</v>
      </c>
      <c r="AB1417" s="71">
        <v>0</v>
      </c>
      <c r="AC1417" s="73">
        <v>0</v>
      </c>
      <c r="AD1417" s="73">
        <v>1</v>
      </c>
      <c r="AE1417" s="1" t="s">
        <v>1475</v>
      </c>
      <c r="AF1417" s="1" t="s">
        <v>1450</v>
      </c>
      <c r="AG1417" s="1" t="s">
        <v>1451</v>
      </c>
    </row>
    <row r="1418" spans="1:33">
      <c r="A1418" s="70">
        <v>45169</v>
      </c>
      <c r="B1418" s="70">
        <v>45169</v>
      </c>
      <c r="C1418" s="71">
        <v>990100</v>
      </c>
      <c r="D1418" s="1" t="s">
        <v>11175</v>
      </c>
      <c r="E1418" s="71">
        <v>7931401</v>
      </c>
      <c r="F1418" s="1">
        <v>3.3767000000000002E+206</v>
      </c>
      <c r="G1418" s="1" t="s">
        <v>11176</v>
      </c>
      <c r="H1418" s="72" t="s">
        <v>11177</v>
      </c>
      <c r="I1418" s="1" t="s">
        <v>11178</v>
      </c>
      <c r="J1418" s="73">
        <v>0.9</v>
      </c>
      <c r="K1418" s="73">
        <v>0.9</v>
      </c>
      <c r="L1418" s="73">
        <v>0.9</v>
      </c>
      <c r="M1418" s="1">
        <v>1</v>
      </c>
      <c r="N1418" s="1" t="s">
        <v>963</v>
      </c>
      <c r="O1418" s="1" t="s">
        <v>1564</v>
      </c>
      <c r="P1418" s="1">
        <v>60201040</v>
      </c>
      <c r="Q1418" s="73">
        <v>44546167</v>
      </c>
      <c r="R1418" s="74">
        <v>204.33</v>
      </c>
      <c r="S1418" s="1" t="s">
        <v>1493</v>
      </c>
      <c r="T1418" s="75">
        <v>1.3529500000000001</v>
      </c>
      <c r="U1418" s="76">
        <v>6054847904.79988</v>
      </c>
      <c r="V1418" s="77">
        <v>6054847904.79988</v>
      </c>
      <c r="W1418" s="77">
        <v>6727608783.11098</v>
      </c>
      <c r="X1418" s="76">
        <v>1.05921743529E-2</v>
      </c>
      <c r="Y1418" s="71">
        <v>0</v>
      </c>
      <c r="Z1418" s="71">
        <v>1</v>
      </c>
      <c r="AA1418" s="71">
        <v>0</v>
      </c>
      <c r="AB1418" s="71">
        <v>0</v>
      </c>
      <c r="AC1418" s="73">
        <v>0</v>
      </c>
      <c r="AD1418" s="73">
        <v>1</v>
      </c>
      <c r="AE1418" s="1" t="s">
        <v>1494</v>
      </c>
      <c r="AF1418" s="1" t="s">
        <v>1450</v>
      </c>
      <c r="AG1418" s="1" t="s">
        <v>1451</v>
      </c>
    </row>
    <row r="1419" spans="1:33">
      <c r="A1419" s="70">
        <v>45169</v>
      </c>
      <c r="B1419" s="70">
        <v>45169</v>
      </c>
      <c r="C1419" s="71">
        <v>990100</v>
      </c>
      <c r="D1419" s="1" t="s">
        <v>11183</v>
      </c>
      <c r="E1419" s="71">
        <v>7945801</v>
      </c>
      <c r="F1419" s="1" t="s">
        <v>11184</v>
      </c>
      <c r="G1419" s="1" t="s">
        <v>11185</v>
      </c>
      <c r="H1419" s="72">
        <v>2645409</v>
      </c>
      <c r="I1419" s="1" t="s">
        <v>11186</v>
      </c>
      <c r="J1419" s="73">
        <v>1</v>
      </c>
      <c r="K1419" s="73">
        <v>1</v>
      </c>
      <c r="L1419" s="73">
        <v>1</v>
      </c>
      <c r="M1419" s="1">
        <v>1</v>
      </c>
      <c r="N1419" s="1" t="s">
        <v>1375</v>
      </c>
      <c r="O1419" s="1" t="s">
        <v>1548</v>
      </c>
      <c r="P1419" s="1">
        <v>55103010</v>
      </c>
      <c r="Q1419" s="73">
        <v>412982639</v>
      </c>
      <c r="R1419" s="74">
        <v>26.76</v>
      </c>
      <c r="S1419" s="1" t="s">
        <v>1448</v>
      </c>
      <c r="T1419" s="75">
        <v>1</v>
      </c>
      <c r="U1419" s="76">
        <v>11051415419.639999</v>
      </c>
      <c r="V1419" s="77">
        <v>11051415419.639999</v>
      </c>
      <c r="W1419" s="77">
        <v>11051415419.639999</v>
      </c>
      <c r="X1419" s="76">
        <v>1.9333023853200001E-2</v>
      </c>
      <c r="Y1419" s="71">
        <v>0</v>
      </c>
      <c r="Z1419" s="71">
        <v>1</v>
      </c>
      <c r="AA1419" s="71">
        <v>0</v>
      </c>
      <c r="AB1419" s="71">
        <v>0</v>
      </c>
      <c r="AC1419" s="73">
        <v>1</v>
      </c>
      <c r="AD1419" s="73">
        <v>0</v>
      </c>
      <c r="AE1419" s="1" t="s">
        <v>1449</v>
      </c>
      <c r="AF1419" s="1" t="s">
        <v>1450</v>
      </c>
      <c r="AG1419" s="1" t="s">
        <v>1451</v>
      </c>
    </row>
    <row r="1420" spans="1:33">
      <c r="A1420" s="70">
        <v>45169</v>
      </c>
      <c r="B1420" s="70">
        <v>45169</v>
      </c>
      <c r="C1420" s="71">
        <v>990100</v>
      </c>
      <c r="D1420" s="1" t="s">
        <v>11211</v>
      </c>
      <c r="E1420" s="71">
        <v>7960101</v>
      </c>
      <c r="G1420" s="1" t="s">
        <v>11212</v>
      </c>
      <c r="H1420" s="72" t="s">
        <v>11213</v>
      </c>
      <c r="I1420" s="1" t="s">
        <v>11214</v>
      </c>
      <c r="J1420" s="73">
        <v>0.8</v>
      </c>
      <c r="K1420" s="73">
        <v>0.8</v>
      </c>
      <c r="L1420" s="73">
        <v>0.8</v>
      </c>
      <c r="M1420" s="1">
        <v>1</v>
      </c>
      <c r="N1420" s="1" t="s">
        <v>1311</v>
      </c>
      <c r="O1420" s="1" t="s">
        <v>1692</v>
      </c>
      <c r="P1420" s="1">
        <v>50101020</v>
      </c>
      <c r="Q1420" s="73">
        <v>706475375</v>
      </c>
      <c r="R1420" s="74">
        <v>35.299999999999997</v>
      </c>
      <c r="S1420" s="1" t="s">
        <v>1456</v>
      </c>
      <c r="T1420" s="75">
        <v>0.92136177270005104</v>
      </c>
      <c r="U1420" s="76">
        <v>21653670882.7565</v>
      </c>
      <c r="V1420" s="77">
        <v>21653670882.7565</v>
      </c>
      <c r="W1420" s="77">
        <v>27067088603.445599</v>
      </c>
      <c r="X1420" s="76">
        <v>3.78803003768E-2</v>
      </c>
      <c r="Y1420" s="71">
        <v>1</v>
      </c>
      <c r="Z1420" s="71">
        <v>0</v>
      </c>
      <c r="AA1420" s="71">
        <v>0</v>
      </c>
      <c r="AB1420" s="71">
        <v>0</v>
      </c>
      <c r="AC1420" s="73">
        <v>0</v>
      </c>
      <c r="AD1420" s="73">
        <v>1</v>
      </c>
      <c r="AE1420" s="1" t="s">
        <v>1647</v>
      </c>
      <c r="AF1420" s="1" t="s">
        <v>1450</v>
      </c>
      <c r="AG1420" s="1" t="s">
        <v>1451</v>
      </c>
    </row>
    <row r="1421" spans="1:33">
      <c r="A1421" s="70">
        <v>45169</v>
      </c>
      <c r="B1421" s="70">
        <v>45169</v>
      </c>
      <c r="C1421" s="71">
        <v>990100</v>
      </c>
      <c r="D1421" s="1" t="s">
        <v>11215</v>
      </c>
      <c r="E1421" s="71">
        <v>7962001</v>
      </c>
      <c r="F1421" s="1" t="s">
        <v>11216</v>
      </c>
      <c r="G1421" s="1" t="s">
        <v>11217</v>
      </c>
      <c r="H1421" s="72" t="s">
        <v>11218</v>
      </c>
      <c r="I1421" s="1" t="s">
        <v>11219</v>
      </c>
      <c r="J1421" s="73">
        <v>1</v>
      </c>
      <c r="K1421" s="73">
        <v>1</v>
      </c>
      <c r="L1421" s="73">
        <v>1</v>
      </c>
      <c r="M1421" s="1">
        <v>1</v>
      </c>
      <c r="N1421" s="1" t="s">
        <v>963</v>
      </c>
      <c r="O1421" s="1" t="s">
        <v>1474</v>
      </c>
      <c r="P1421" s="1">
        <v>45102030</v>
      </c>
      <c r="Q1421" s="73">
        <v>1197171800</v>
      </c>
      <c r="R1421" s="74">
        <v>89.89</v>
      </c>
      <c r="S1421" s="1" t="s">
        <v>1493</v>
      </c>
      <c r="T1421" s="75">
        <v>1.3529500000000001</v>
      </c>
      <c r="U1421" s="76">
        <v>79540096161.720703</v>
      </c>
      <c r="V1421" s="77">
        <v>79540096161.720703</v>
      </c>
      <c r="W1421" s="77">
        <v>84985917256.447006</v>
      </c>
      <c r="X1421" s="76">
        <v>0.139145124673</v>
      </c>
      <c r="Y1421" s="71">
        <v>1</v>
      </c>
      <c r="Z1421" s="71">
        <v>0</v>
      </c>
      <c r="AA1421" s="71">
        <v>0</v>
      </c>
      <c r="AB1421" s="71">
        <v>0</v>
      </c>
      <c r="AC1421" s="73">
        <v>0</v>
      </c>
      <c r="AD1421" s="73">
        <v>1</v>
      </c>
      <c r="AE1421" s="1" t="s">
        <v>1494</v>
      </c>
      <c r="AF1421" s="1" t="s">
        <v>1450</v>
      </c>
      <c r="AG1421" s="1" t="s">
        <v>1585</v>
      </c>
    </row>
    <row r="1422" spans="1:33">
      <c r="A1422" s="70">
        <v>45169</v>
      </c>
      <c r="B1422" s="70">
        <v>45169</v>
      </c>
      <c r="C1422" s="71">
        <v>990100</v>
      </c>
      <c r="D1422" s="1" t="s">
        <v>11220</v>
      </c>
      <c r="E1422" s="71">
        <v>7964501</v>
      </c>
      <c r="F1422" s="1" t="s">
        <v>11221</v>
      </c>
      <c r="G1422" s="1" t="s">
        <v>11222</v>
      </c>
      <c r="H1422" s="72" t="s">
        <v>11223</v>
      </c>
      <c r="I1422" s="1" t="s">
        <v>11224</v>
      </c>
      <c r="J1422" s="73">
        <v>1</v>
      </c>
      <c r="K1422" s="73">
        <v>1</v>
      </c>
      <c r="L1422" s="73">
        <v>1</v>
      </c>
      <c r="M1422" s="1">
        <v>1</v>
      </c>
      <c r="N1422" s="1" t="s">
        <v>1375</v>
      </c>
      <c r="O1422" s="1" t="s">
        <v>1474</v>
      </c>
      <c r="P1422" s="1">
        <v>45103010</v>
      </c>
      <c r="Q1422" s="73">
        <v>156792114</v>
      </c>
      <c r="R1422" s="74">
        <v>75.760000000000005</v>
      </c>
      <c r="S1422" s="1" t="s">
        <v>1448</v>
      </c>
      <c r="T1422" s="75">
        <v>1</v>
      </c>
      <c r="U1422" s="76">
        <v>11878570556.639999</v>
      </c>
      <c r="V1422" s="77">
        <v>11878570556.639999</v>
      </c>
      <c r="W1422" s="77">
        <v>11878570556.639999</v>
      </c>
      <c r="X1422" s="76">
        <v>2.07800249283E-2</v>
      </c>
      <c r="Y1422" s="71">
        <v>0</v>
      </c>
      <c r="Z1422" s="71">
        <v>1</v>
      </c>
      <c r="AA1422" s="71">
        <v>0</v>
      </c>
      <c r="AB1422" s="71">
        <v>0</v>
      </c>
      <c r="AC1422" s="73">
        <v>0.35</v>
      </c>
      <c r="AD1422" s="73">
        <v>0.65</v>
      </c>
      <c r="AE1422" s="1" t="s">
        <v>1449</v>
      </c>
      <c r="AF1422" s="1" t="s">
        <v>1450</v>
      </c>
      <c r="AG1422" s="1" t="s">
        <v>1451</v>
      </c>
    </row>
    <row r="1423" spans="1:33">
      <c r="A1423" s="70">
        <v>45169</v>
      </c>
      <c r="B1423" s="70">
        <v>45169</v>
      </c>
      <c r="C1423" s="71">
        <v>990100</v>
      </c>
      <c r="D1423" s="1" t="s">
        <v>11225</v>
      </c>
      <c r="E1423" s="71">
        <v>7971601</v>
      </c>
      <c r="F1423" s="1" t="s">
        <v>11226</v>
      </c>
      <c r="G1423" s="1" t="s">
        <v>11227</v>
      </c>
      <c r="H1423" s="72" t="s">
        <v>11228</v>
      </c>
      <c r="I1423" s="1" t="s">
        <v>11229</v>
      </c>
      <c r="J1423" s="73">
        <v>1</v>
      </c>
      <c r="K1423" s="73">
        <v>1</v>
      </c>
      <c r="L1423" s="73">
        <v>1</v>
      </c>
      <c r="M1423" s="1">
        <v>1</v>
      </c>
      <c r="N1423" s="1" t="s">
        <v>1375</v>
      </c>
      <c r="O1423" s="1" t="s">
        <v>1462</v>
      </c>
      <c r="P1423" s="1">
        <v>15103020</v>
      </c>
      <c r="Q1423" s="73">
        <v>254651783</v>
      </c>
      <c r="R1423" s="74">
        <v>32.71</v>
      </c>
      <c r="S1423" s="1" t="s">
        <v>1448</v>
      </c>
      <c r="T1423" s="75">
        <v>1</v>
      </c>
      <c r="U1423" s="76">
        <v>8329659821.9300003</v>
      </c>
      <c r="V1423" s="77">
        <v>8329659821.9300003</v>
      </c>
      <c r="W1423" s="77">
        <v>8329659821.9300003</v>
      </c>
      <c r="X1423" s="76">
        <v>1.45716639825E-2</v>
      </c>
      <c r="Y1423" s="71">
        <v>0</v>
      </c>
      <c r="Z1423" s="71">
        <v>1</v>
      </c>
      <c r="AA1423" s="71">
        <v>0</v>
      </c>
      <c r="AB1423" s="71">
        <v>0</v>
      </c>
      <c r="AC1423" s="73">
        <v>1</v>
      </c>
      <c r="AD1423" s="73">
        <v>0</v>
      </c>
      <c r="AE1423" s="1" t="s">
        <v>1449</v>
      </c>
      <c r="AF1423" s="1" t="s">
        <v>1450</v>
      </c>
      <c r="AG1423" s="1" t="s">
        <v>1585</v>
      </c>
    </row>
    <row r="1424" spans="1:33">
      <c r="A1424" s="70">
        <v>45169</v>
      </c>
      <c r="B1424" s="70">
        <v>45169</v>
      </c>
      <c r="C1424" s="71">
        <v>990100</v>
      </c>
      <c r="D1424" s="1" t="s">
        <v>11230</v>
      </c>
      <c r="E1424" s="71">
        <v>7977401</v>
      </c>
      <c r="F1424" s="1" t="s">
        <v>11231</v>
      </c>
      <c r="G1424" s="1" t="s">
        <v>11232</v>
      </c>
      <c r="H1424" s="72" t="s">
        <v>11233</v>
      </c>
      <c r="I1424" s="1" t="s">
        <v>11234</v>
      </c>
      <c r="J1424" s="73">
        <v>0.95</v>
      </c>
      <c r="K1424" s="73">
        <v>0.95</v>
      </c>
      <c r="L1424" s="73">
        <v>0.95</v>
      </c>
      <c r="M1424" s="1">
        <v>1</v>
      </c>
      <c r="N1424" s="1" t="s">
        <v>1375</v>
      </c>
      <c r="O1424" s="1" t="s">
        <v>1484</v>
      </c>
      <c r="P1424" s="1">
        <v>40201060</v>
      </c>
      <c r="Q1424" s="73">
        <v>1122806008</v>
      </c>
      <c r="R1424" s="74">
        <v>62.51</v>
      </c>
      <c r="S1424" s="1" t="s">
        <v>1448</v>
      </c>
      <c r="T1424" s="75">
        <v>1</v>
      </c>
      <c r="U1424" s="76">
        <v>66677273382.075996</v>
      </c>
      <c r="V1424" s="77">
        <v>66677273382.075996</v>
      </c>
      <c r="W1424" s="77">
        <v>70186603560.080002</v>
      </c>
      <c r="X1424" s="76">
        <v>0.11664327760859999</v>
      </c>
      <c r="Y1424" s="71">
        <v>1</v>
      </c>
      <c r="Z1424" s="71">
        <v>0</v>
      </c>
      <c r="AA1424" s="71">
        <v>0</v>
      </c>
      <c r="AB1424" s="71">
        <v>0</v>
      </c>
      <c r="AC1424" s="73">
        <v>0</v>
      </c>
      <c r="AD1424" s="73">
        <v>1</v>
      </c>
      <c r="AE1424" s="1" t="s">
        <v>1475</v>
      </c>
      <c r="AF1424" s="1" t="s">
        <v>1450</v>
      </c>
      <c r="AG1424" s="1" t="s">
        <v>1451</v>
      </c>
    </row>
    <row r="1425" spans="1:33">
      <c r="A1425" s="70">
        <v>45169</v>
      </c>
      <c r="B1425" s="70">
        <v>45169</v>
      </c>
      <c r="C1425" s="71">
        <v>990100</v>
      </c>
      <c r="D1425" s="1" t="s">
        <v>11251</v>
      </c>
      <c r="E1425" s="71">
        <v>8004601</v>
      </c>
      <c r="F1425" s="1" t="s">
        <v>11252</v>
      </c>
      <c r="G1425" s="1" t="s">
        <v>11253</v>
      </c>
      <c r="H1425" s="72" t="s">
        <v>11254</v>
      </c>
      <c r="I1425" s="1" t="s">
        <v>11255</v>
      </c>
      <c r="J1425" s="73">
        <v>1</v>
      </c>
      <c r="K1425" s="73">
        <v>1</v>
      </c>
      <c r="L1425" s="73">
        <v>1</v>
      </c>
      <c r="M1425" s="1">
        <v>1</v>
      </c>
      <c r="N1425" s="1" t="s">
        <v>1375</v>
      </c>
      <c r="O1425" s="1" t="s">
        <v>1467</v>
      </c>
      <c r="P1425" s="1">
        <v>20202020</v>
      </c>
      <c r="Q1425" s="73">
        <v>193165639</v>
      </c>
      <c r="R1425" s="74">
        <v>81.22</v>
      </c>
      <c r="S1425" s="1" t="s">
        <v>1448</v>
      </c>
      <c r="T1425" s="75">
        <v>1</v>
      </c>
      <c r="U1425" s="76">
        <v>15688913199.58</v>
      </c>
      <c r="V1425" s="77">
        <v>15688913199.58</v>
      </c>
      <c r="W1425" s="77">
        <v>15688913199.58</v>
      </c>
      <c r="X1425" s="76">
        <v>2.7445727230500001E-2</v>
      </c>
      <c r="Y1425" s="71">
        <v>0</v>
      </c>
      <c r="Z1425" s="71">
        <v>1</v>
      </c>
      <c r="AA1425" s="71">
        <v>0</v>
      </c>
      <c r="AB1425" s="71">
        <v>0</v>
      </c>
      <c r="AC1425" s="73">
        <v>0.35</v>
      </c>
      <c r="AD1425" s="73">
        <v>0.65</v>
      </c>
      <c r="AE1425" s="1" t="s">
        <v>1449</v>
      </c>
      <c r="AF1425" s="1" t="s">
        <v>1450</v>
      </c>
      <c r="AG1425" s="1" t="s">
        <v>1451</v>
      </c>
    </row>
    <row r="1426" spans="1:33">
      <c r="A1426" s="70">
        <v>45169</v>
      </c>
      <c r="B1426" s="70">
        <v>45169</v>
      </c>
      <c r="C1426" s="71">
        <v>990100</v>
      </c>
      <c r="D1426" s="1" t="s">
        <v>11260</v>
      </c>
      <c r="E1426" s="71">
        <v>8011501</v>
      </c>
      <c r="G1426" s="1" t="s">
        <v>11261</v>
      </c>
      <c r="H1426" s="72" t="s">
        <v>11262</v>
      </c>
      <c r="I1426" s="1" t="s">
        <v>11263</v>
      </c>
      <c r="J1426" s="73">
        <v>0.9</v>
      </c>
      <c r="K1426" s="73">
        <v>0.9</v>
      </c>
      <c r="L1426" s="73">
        <v>0.9</v>
      </c>
      <c r="M1426" s="1">
        <v>1</v>
      </c>
      <c r="N1426" s="1" t="s">
        <v>908</v>
      </c>
      <c r="O1426" s="1" t="s">
        <v>1462</v>
      </c>
      <c r="P1426" s="1">
        <v>15104020</v>
      </c>
      <c r="Q1426" s="73">
        <v>2998013519</v>
      </c>
      <c r="R1426" s="74">
        <v>4.67</v>
      </c>
      <c r="S1426" s="1" t="s">
        <v>1578</v>
      </c>
      <c r="T1426" s="75">
        <v>1.54404385084536</v>
      </c>
      <c r="U1426" s="76">
        <v>8160811503.8042097</v>
      </c>
      <c r="V1426" s="77">
        <v>8160811503.8042097</v>
      </c>
      <c r="W1426" s="77">
        <v>9067568337.5602398</v>
      </c>
      <c r="X1426" s="76">
        <v>1.42762856588E-2</v>
      </c>
      <c r="Y1426" s="71">
        <v>0</v>
      </c>
      <c r="Z1426" s="71">
        <v>1</v>
      </c>
      <c r="AA1426" s="71">
        <v>0</v>
      </c>
      <c r="AB1426" s="71">
        <v>0</v>
      </c>
      <c r="AC1426" s="73">
        <v>0</v>
      </c>
      <c r="AD1426" s="73">
        <v>1</v>
      </c>
      <c r="AE1426" s="1" t="s">
        <v>1579</v>
      </c>
      <c r="AF1426" s="1" t="s">
        <v>1450</v>
      </c>
      <c r="AG1426" s="1" t="s">
        <v>1451</v>
      </c>
    </row>
    <row r="1427" spans="1:33">
      <c r="A1427" s="70">
        <v>45169</v>
      </c>
      <c r="B1427" s="70">
        <v>45169</v>
      </c>
      <c r="C1427" s="71">
        <v>990100</v>
      </c>
      <c r="D1427" s="1" t="s">
        <v>11268</v>
      </c>
      <c r="E1427" s="71">
        <v>8027401</v>
      </c>
      <c r="G1427" s="1" t="s">
        <v>11269</v>
      </c>
      <c r="H1427" s="72" t="s">
        <v>11270</v>
      </c>
      <c r="I1427" s="1" t="s">
        <v>11271</v>
      </c>
      <c r="J1427" s="73">
        <v>0.9</v>
      </c>
      <c r="K1427" s="73">
        <v>0.9</v>
      </c>
      <c r="L1427" s="73">
        <v>0.9</v>
      </c>
      <c r="M1427" s="1">
        <v>1</v>
      </c>
      <c r="N1427" s="1" t="s">
        <v>1115</v>
      </c>
      <c r="O1427" s="1" t="s">
        <v>1564</v>
      </c>
      <c r="P1427" s="1">
        <v>60101010</v>
      </c>
      <c r="Q1427" s="73">
        <v>4715200</v>
      </c>
      <c r="R1427" s="74">
        <v>171100</v>
      </c>
      <c r="S1427" s="1" t="s">
        <v>1479</v>
      </c>
      <c r="T1427" s="75">
        <v>145.58500000000001</v>
      </c>
      <c r="U1427" s="76">
        <v>4987420737.0264797</v>
      </c>
      <c r="V1427" s="77">
        <v>4987420737.0264797</v>
      </c>
      <c r="W1427" s="77">
        <v>5541578596.6960897</v>
      </c>
      <c r="X1427" s="76">
        <v>8.7248483938999997E-3</v>
      </c>
      <c r="Y1427" s="71">
        <v>0</v>
      </c>
      <c r="Z1427" s="71">
        <v>1</v>
      </c>
      <c r="AA1427" s="71">
        <v>0</v>
      </c>
      <c r="AB1427" s="71">
        <v>0</v>
      </c>
      <c r="AC1427" s="73">
        <v>1</v>
      </c>
      <c r="AD1427" s="73">
        <v>0</v>
      </c>
      <c r="AE1427" s="1" t="s">
        <v>1480</v>
      </c>
      <c r="AF1427" s="1" t="s">
        <v>1450</v>
      </c>
      <c r="AG1427" s="1" t="s">
        <v>1451</v>
      </c>
    </row>
    <row r="1428" spans="1:33">
      <c r="A1428" s="70">
        <v>45169</v>
      </c>
      <c r="B1428" s="70">
        <v>45169</v>
      </c>
      <c r="C1428" s="71">
        <v>990100</v>
      </c>
      <c r="D1428" s="1" t="s">
        <v>11272</v>
      </c>
      <c r="E1428" s="71">
        <v>8036701</v>
      </c>
      <c r="G1428" s="1" t="s">
        <v>11273</v>
      </c>
      <c r="H1428" s="72" t="s">
        <v>11274</v>
      </c>
      <c r="I1428" s="1" t="s">
        <v>11275</v>
      </c>
      <c r="J1428" s="73">
        <v>0.35</v>
      </c>
      <c r="K1428" s="73">
        <v>0.35</v>
      </c>
      <c r="L1428" s="73">
        <v>0.35</v>
      </c>
      <c r="M1428" s="1">
        <v>1</v>
      </c>
      <c r="N1428" s="1" t="s">
        <v>1111</v>
      </c>
      <c r="O1428" s="1" t="s">
        <v>1692</v>
      </c>
      <c r="P1428" s="1">
        <v>50101020</v>
      </c>
      <c r="Q1428" s="73">
        <v>960200000</v>
      </c>
      <c r="R1428" s="74">
        <v>11.414999999999999</v>
      </c>
      <c r="S1428" s="1" t="s">
        <v>1456</v>
      </c>
      <c r="T1428" s="75">
        <v>0.92136177270005104</v>
      </c>
      <c r="U1428" s="76">
        <v>4163662052.9175</v>
      </c>
      <c r="V1428" s="77">
        <v>4163662052.9175</v>
      </c>
      <c r="W1428" s="77">
        <v>11896177294.049999</v>
      </c>
      <c r="X1428" s="76">
        <v>7.2837889745E-3</v>
      </c>
      <c r="Y1428" s="71">
        <v>0</v>
      </c>
      <c r="Z1428" s="71">
        <v>1</v>
      </c>
      <c r="AA1428" s="71">
        <v>0</v>
      </c>
      <c r="AB1428" s="71">
        <v>0</v>
      </c>
      <c r="AC1428" s="73">
        <v>0</v>
      </c>
      <c r="AD1428" s="73">
        <v>1</v>
      </c>
      <c r="AE1428" s="1" t="s">
        <v>1607</v>
      </c>
      <c r="AF1428" s="1" t="s">
        <v>1608</v>
      </c>
      <c r="AG1428" s="1" t="s">
        <v>1451</v>
      </c>
    </row>
    <row r="1429" spans="1:33">
      <c r="A1429" s="70">
        <v>45169</v>
      </c>
      <c r="B1429" s="70">
        <v>45169</v>
      </c>
      <c r="C1429" s="71">
        <v>990100</v>
      </c>
      <c r="D1429" s="1" t="s">
        <v>11280</v>
      </c>
      <c r="E1429" s="71">
        <v>8135701</v>
      </c>
      <c r="G1429" s="1" t="s">
        <v>11281</v>
      </c>
      <c r="H1429" s="72" t="s">
        <v>11282</v>
      </c>
      <c r="I1429" s="1" t="s">
        <v>11283</v>
      </c>
      <c r="J1429" s="73">
        <v>1</v>
      </c>
      <c r="K1429" s="73">
        <v>1</v>
      </c>
      <c r="L1429" s="73">
        <v>1</v>
      </c>
      <c r="M1429" s="1">
        <v>1</v>
      </c>
      <c r="N1429" s="1" t="s">
        <v>1058</v>
      </c>
      <c r="O1429" s="1" t="s">
        <v>1462</v>
      </c>
      <c r="P1429" s="1">
        <v>15101050</v>
      </c>
      <c r="Q1429" s="73">
        <v>193200000</v>
      </c>
      <c r="R1429" s="74">
        <v>49.07</v>
      </c>
      <c r="S1429" s="1" t="s">
        <v>1456</v>
      </c>
      <c r="T1429" s="75">
        <v>0.92136177270005104</v>
      </c>
      <c r="U1429" s="76">
        <v>10289469653.4</v>
      </c>
      <c r="V1429" s="77">
        <v>10289469653.4</v>
      </c>
      <c r="W1429" s="77">
        <v>10289469653.4</v>
      </c>
      <c r="X1429" s="76">
        <v>1.8000098149600002E-2</v>
      </c>
      <c r="Y1429" s="71">
        <v>0</v>
      </c>
      <c r="Z1429" s="71">
        <v>1</v>
      </c>
      <c r="AA1429" s="71">
        <v>0</v>
      </c>
      <c r="AB1429" s="71">
        <v>0</v>
      </c>
      <c r="AC1429" s="73">
        <v>1</v>
      </c>
      <c r="AD1429" s="73">
        <v>0</v>
      </c>
      <c r="AE1429" s="1" t="s">
        <v>1523</v>
      </c>
      <c r="AF1429" s="1" t="s">
        <v>1524</v>
      </c>
      <c r="AG1429" s="1" t="s">
        <v>1451</v>
      </c>
    </row>
    <row r="1430" spans="1:33">
      <c r="A1430" s="70">
        <v>45169</v>
      </c>
      <c r="B1430" s="70">
        <v>45169</v>
      </c>
      <c r="C1430" s="71">
        <v>990100</v>
      </c>
      <c r="D1430" s="1" t="s">
        <v>11284</v>
      </c>
      <c r="E1430" s="71">
        <v>8135801</v>
      </c>
      <c r="F1430" s="1" t="s">
        <v>11285</v>
      </c>
      <c r="G1430" s="1" t="s">
        <v>11286</v>
      </c>
      <c r="H1430" s="72" t="s">
        <v>11287</v>
      </c>
      <c r="I1430" s="1" t="s">
        <v>11288</v>
      </c>
      <c r="J1430" s="73">
        <v>1</v>
      </c>
      <c r="K1430" s="73">
        <v>1</v>
      </c>
      <c r="L1430" s="73">
        <v>1</v>
      </c>
      <c r="M1430" s="1">
        <v>1</v>
      </c>
      <c r="N1430" s="1" t="s">
        <v>1375</v>
      </c>
      <c r="O1430" s="1" t="s">
        <v>1474</v>
      </c>
      <c r="P1430" s="1">
        <v>45202030</v>
      </c>
      <c r="Q1430" s="73">
        <v>1295869008</v>
      </c>
      <c r="R1430" s="74">
        <v>16.989999999999998</v>
      </c>
      <c r="S1430" s="1" t="s">
        <v>1448</v>
      </c>
      <c r="T1430" s="75">
        <v>1</v>
      </c>
      <c r="U1430" s="76">
        <v>22016814445.919998</v>
      </c>
      <c r="V1430" s="77">
        <v>22016814445.919998</v>
      </c>
      <c r="W1430" s="77">
        <v>22016814445.919998</v>
      </c>
      <c r="X1430" s="76">
        <v>3.85155731362E-2</v>
      </c>
      <c r="Y1430" s="71">
        <v>0</v>
      </c>
      <c r="Z1430" s="71">
        <v>1</v>
      </c>
      <c r="AA1430" s="71">
        <v>0</v>
      </c>
      <c r="AB1430" s="71">
        <v>0</v>
      </c>
      <c r="AC1430" s="73">
        <v>1</v>
      </c>
      <c r="AD1430" s="73">
        <v>0</v>
      </c>
      <c r="AE1430" s="1" t="s">
        <v>1449</v>
      </c>
      <c r="AF1430" s="1" t="s">
        <v>1450</v>
      </c>
      <c r="AG1430" s="1" t="s">
        <v>1451</v>
      </c>
    </row>
    <row r="1431" spans="1:33">
      <c r="A1431" s="70">
        <v>45169</v>
      </c>
      <c r="B1431" s="70">
        <v>45169</v>
      </c>
      <c r="C1431" s="71">
        <v>990100</v>
      </c>
      <c r="D1431" s="1" t="s">
        <v>11289</v>
      </c>
      <c r="E1431" s="71">
        <v>8149401</v>
      </c>
      <c r="F1431" s="1" t="s">
        <v>11290</v>
      </c>
      <c r="G1431" s="1" t="s">
        <v>11291</v>
      </c>
      <c r="H1431" s="72" t="s">
        <v>11292</v>
      </c>
      <c r="I1431" s="1" t="s">
        <v>11293</v>
      </c>
      <c r="J1431" s="73">
        <v>0.8</v>
      </c>
      <c r="K1431" s="73">
        <v>0.8</v>
      </c>
      <c r="L1431" s="73">
        <v>0.8</v>
      </c>
      <c r="M1431" s="1">
        <v>1</v>
      </c>
      <c r="N1431" s="1" t="s">
        <v>1375</v>
      </c>
      <c r="O1431" s="1" t="s">
        <v>1541</v>
      </c>
      <c r="P1431" s="1">
        <v>10102020</v>
      </c>
      <c r="Q1431" s="73">
        <v>7695496</v>
      </c>
      <c r="R1431" s="74">
        <v>1884.75</v>
      </c>
      <c r="S1431" s="1" t="s">
        <v>1448</v>
      </c>
      <c r="T1431" s="75">
        <v>1</v>
      </c>
      <c r="U1431" s="76">
        <v>11603268868.799999</v>
      </c>
      <c r="V1431" s="77">
        <v>11603268868.799999</v>
      </c>
      <c r="W1431" s="77">
        <v>14504086086</v>
      </c>
      <c r="X1431" s="76">
        <v>2.0298420184E-2</v>
      </c>
      <c r="Y1431" s="71">
        <v>0</v>
      </c>
      <c r="Z1431" s="71">
        <v>1</v>
      </c>
      <c r="AA1431" s="71">
        <v>0</v>
      </c>
      <c r="AB1431" s="71">
        <v>0</v>
      </c>
      <c r="AC1431" s="73">
        <v>0</v>
      </c>
      <c r="AD1431" s="73">
        <v>1</v>
      </c>
      <c r="AE1431" s="1" t="s">
        <v>1449</v>
      </c>
      <c r="AF1431" s="1" t="s">
        <v>1450</v>
      </c>
      <c r="AG1431" s="1" t="s">
        <v>1451</v>
      </c>
    </row>
    <row r="1432" spans="1:33">
      <c r="A1432" s="70">
        <v>45169</v>
      </c>
      <c r="B1432" s="70">
        <v>45169</v>
      </c>
      <c r="C1432" s="71">
        <v>990100</v>
      </c>
      <c r="D1432" s="1" t="s">
        <v>11294</v>
      </c>
      <c r="E1432" s="71">
        <v>8149501</v>
      </c>
      <c r="G1432" s="1" t="s">
        <v>11295</v>
      </c>
      <c r="H1432" s="72" t="s">
        <v>11296</v>
      </c>
      <c r="I1432" s="1" t="s">
        <v>11297</v>
      </c>
      <c r="J1432" s="73">
        <v>0.6</v>
      </c>
      <c r="K1432" s="73">
        <v>0.6</v>
      </c>
      <c r="L1432" s="73">
        <v>0.6</v>
      </c>
      <c r="M1432" s="1">
        <v>1</v>
      </c>
      <c r="N1432" s="1" t="s">
        <v>1115</v>
      </c>
      <c r="O1432" s="1" t="s">
        <v>1484</v>
      </c>
      <c r="P1432" s="1">
        <v>40301020</v>
      </c>
      <c r="Q1432" s="73">
        <v>3657797700</v>
      </c>
      <c r="R1432" s="74">
        <v>1117</v>
      </c>
      <c r="S1432" s="1" t="s">
        <v>1479</v>
      </c>
      <c r="T1432" s="75">
        <v>145.58500000000001</v>
      </c>
      <c r="U1432" s="76">
        <v>16838657956.108101</v>
      </c>
      <c r="V1432" s="77">
        <v>16838657956.108101</v>
      </c>
      <c r="W1432" s="77">
        <v>28064429926.846901</v>
      </c>
      <c r="X1432" s="76">
        <v>2.9457057178600001E-2</v>
      </c>
      <c r="Y1432" s="71">
        <v>1</v>
      </c>
      <c r="Z1432" s="71">
        <v>0</v>
      </c>
      <c r="AA1432" s="71">
        <v>0</v>
      </c>
      <c r="AB1432" s="71">
        <v>0</v>
      </c>
      <c r="AC1432" s="73">
        <v>1</v>
      </c>
      <c r="AD1432" s="73">
        <v>0</v>
      </c>
      <c r="AE1432" s="1" t="s">
        <v>1480</v>
      </c>
      <c r="AF1432" s="1" t="s">
        <v>1450</v>
      </c>
      <c r="AG1432" s="1" t="s">
        <v>1451</v>
      </c>
    </row>
    <row r="1433" spans="1:33">
      <c r="A1433" s="70">
        <v>45169</v>
      </c>
      <c r="B1433" s="70">
        <v>45169</v>
      </c>
      <c r="C1433" s="71">
        <v>990100</v>
      </c>
      <c r="D1433" s="1" t="s">
        <v>11298</v>
      </c>
      <c r="E1433" s="71">
        <v>8151401</v>
      </c>
      <c r="G1433" s="1" t="s">
        <v>11299</v>
      </c>
      <c r="H1433" s="72" t="s">
        <v>11300</v>
      </c>
      <c r="I1433" s="1" t="s">
        <v>11301</v>
      </c>
      <c r="J1433" s="73">
        <v>0.4</v>
      </c>
      <c r="K1433" s="73">
        <v>0.4</v>
      </c>
      <c r="L1433" s="73">
        <v>0.4</v>
      </c>
      <c r="M1433" s="1">
        <v>1</v>
      </c>
      <c r="N1433" s="1" t="s">
        <v>1115</v>
      </c>
      <c r="O1433" s="1" t="s">
        <v>1484</v>
      </c>
      <c r="P1433" s="1">
        <v>40101010</v>
      </c>
      <c r="Q1433" s="73">
        <v>3690021220</v>
      </c>
      <c r="R1433" s="74">
        <v>1168.5</v>
      </c>
      <c r="S1433" s="1" t="s">
        <v>1479</v>
      </c>
      <c r="T1433" s="75">
        <v>145.58500000000001</v>
      </c>
      <c r="U1433" s="76">
        <v>11846796841.8999</v>
      </c>
      <c r="V1433" s="77">
        <v>11846796841.8999</v>
      </c>
      <c r="W1433" s="77">
        <v>29616992104.749802</v>
      </c>
      <c r="X1433" s="76">
        <v>2.0724440918299999E-2</v>
      </c>
      <c r="Y1433" s="71">
        <v>1</v>
      </c>
      <c r="Z1433" s="71">
        <v>0</v>
      </c>
      <c r="AA1433" s="71">
        <v>0</v>
      </c>
      <c r="AB1433" s="71">
        <v>0</v>
      </c>
      <c r="AC1433" s="73">
        <v>1</v>
      </c>
      <c r="AD1433" s="73">
        <v>0</v>
      </c>
      <c r="AE1433" s="1" t="s">
        <v>1480</v>
      </c>
      <c r="AF1433" s="1" t="s">
        <v>1450</v>
      </c>
      <c r="AG1433" s="1" t="s">
        <v>1451</v>
      </c>
    </row>
    <row r="1434" spans="1:33">
      <c r="A1434" s="70">
        <v>45169</v>
      </c>
      <c r="B1434" s="70">
        <v>45169</v>
      </c>
      <c r="C1434" s="71">
        <v>990100</v>
      </c>
      <c r="D1434" s="1" t="s">
        <v>11302</v>
      </c>
      <c r="E1434" s="71">
        <v>8151501</v>
      </c>
      <c r="G1434" s="1" t="s">
        <v>11303</v>
      </c>
      <c r="H1434" s="72" t="s">
        <v>11304</v>
      </c>
      <c r="I1434" s="1" t="s">
        <v>11305</v>
      </c>
      <c r="J1434" s="73">
        <v>0.5</v>
      </c>
      <c r="K1434" s="73">
        <v>0.5</v>
      </c>
      <c r="L1434" s="73">
        <v>0.5</v>
      </c>
      <c r="M1434" s="1">
        <v>1</v>
      </c>
      <c r="N1434" s="1" t="s">
        <v>1115</v>
      </c>
      <c r="O1434" s="1" t="s">
        <v>1484</v>
      </c>
      <c r="P1434" s="1">
        <v>40301020</v>
      </c>
      <c r="Q1434" s="73">
        <v>399693700</v>
      </c>
      <c r="R1434" s="74">
        <v>2347.5</v>
      </c>
      <c r="S1434" s="1" t="s">
        <v>1479</v>
      </c>
      <c r="T1434" s="75">
        <v>145.58500000000001</v>
      </c>
      <c r="U1434" s="76">
        <v>3222450667.1360402</v>
      </c>
      <c r="V1434" s="77">
        <v>3222450667.1360402</v>
      </c>
      <c r="W1434" s="77">
        <v>6444901334.2720699</v>
      </c>
      <c r="X1434" s="76">
        <v>5.6372612238000004E-3</v>
      </c>
      <c r="Y1434" s="71">
        <v>0</v>
      </c>
      <c r="Z1434" s="71">
        <v>1</v>
      </c>
      <c r="AA1434" s="71">
        <v>0</v>
      </c>
      <c r="AB1434" s="71">
        <v>0</v>
      </c>
      <c r="AC1434" s="73">
        <v>1</v>
      </c>
      <c r="AD1434" s="73">
        <v>0</v>
      </c>
      <c r="AE1434" s="1" t="s">
        <v>1480</v>
      </c>
      <c r="AF1434" s="1" t="s">
        <v>1450</v>
      </c>
      <c r="AG1434" s="1" t="s">
        <v>1451</v>
      </c>
    </row>
    <row r="1435" spans="1:33">
      <c r="A1435" s="70">
        <v>45169</v>
      </c>
      <c r="B1435" s="70">
        <v>45169</v>
      </c>
      <c r="C1435" s="71">
        <v>990100</v>
      </c>
      <c r="D1435" s="1" t="s">
        <v>11306</v>
      </c>
      <c r="E1435" s="71">
        <v>8155402</v>
      </c>
      <c r="G1435" s="1" t="s">
        <v>11307</v>
      </c>
      <c r="H1435" s="72" t="s">
        <v>11308</v>
      </c>
      <c r="I1435" s="1" t="s">
        <v>11309</v>
      </c>
      <c r="J1435" s="73">
        <v>0.65</v>
      </c>
      <c r="K1435" s="73">
        <v>0.65</v>
      </c>
      <c r="L1435" s="73">
        <v>0.65</v>
      </c>
      <c r="M1435" s="1">
        <v>1</v>
      </c>
      <c r="N1435" s="1" t="s">
        <v>1111</v>
      </c>
      <c r="O1435" s="1" t="s">
        <v>1455</v>
      </c>
      <c r="P1435" s="1">
        <v>25102010</v>
      </c>
      <c r="Q1435" s="73">
        <v>193923499</v>
      </c>
      <c r="R1435" s="74">
        <v>293</v>
      </c>
      <c r="S1435" s="1" t="s">
        <v>1456</v>
      </c>
      <c r="T1435" s="75">
        <v>0.92136177270005104</v>
      </c>
      <c r="U1435" s="76">
        <v>40084938922.8713</v>
      </c>
      <c r="V1435" s="77">
        <v>40084938922.8713</v>
      </c>
      <c r="W1435" s="77">
        <v>61669136804.417503</v>
      </c>
      <c r="X1435" s="76">
        <v>7.0123423192699999E-2</v>
      </c>
      <c r="Y1435" s="71">
        <v>1</v>
      </c>
      <c r="Z1435" s="71">
        <v>0</v>
      </c>
      <c r="AA1435" s="71">
        <v>0</v>
      </c>
      <c r="AB1435" s="71">
        <v>0</v>
      </c>
      <c r="AC1435" s="73">
        <v>0</v>
      </c>
      <c r="AD1435" s="73">
        <v>1</v>
      </c>
      <c r="AE1435" s="1" t="s">
        <v>1607</v>
      </c>
      <c r="AF1435" s="1" t="s">
        <v>1608</v>
      </c>
      <c r="AG1435" s="1" t="s">
        <v>1451</v>
      </c>
    </row>
    <row r="1436" spans="1:33">
      <c r="A1436" s="70">
        <v>45169</v>
      </c>
      <c r="B1436" s="70">
        <v>45169</v>
      </c>
      <c r="C1436" s="71">
        <v>990100</v>
      </c>
      <c r="D1436" s="1" t="s">
        <v>11310</v>
      </c>
      <c r="E1436" s="71">
        <v>8157601</v>
      </c>
      <c r="G1436" s="1" t="s">
        <v>11311</v>
      </c>
      <c r="H1436" s="72" t="s">
        <v>11312</v>
      </c>
      <c r="I1436" s="1" t="s">
        <v>11313</v>
      </c>
      <c r="J1436" s="73">
        <v>0.4</v>
      </c>
      <c r="K1436" s="73">
        <v>0.4</v>
      </c>
      <c r="L1436" s="73">
        <v>0.4</v>
      </c>
      <c r="M1436" s="1">
        <v>1</v>
      </c>
      <c r="N1436" s="1" t="s">
        <v>1111</v>
      </c>
      <c r="O1436" s="1" t="s">
        <v>1484</v>
      </c>
      <c r="P1436" s="1">
        <v>40301020</v>
      </c>
      <c r="Q1436" s="73">
        <v>1306110000</v>
      </c>
      <c r="R1436" s="74">
        <v>10.255000000000001</v>
      </c>
      <c r="S1436" s="1" t="s">
        <v>1456</v>
      </c>
      <c r="T1436" s="75">
        <v>0.92136177270005104</v>
      </c>
      <c r="U1436" s="76">
        <v>5814939775.8269997</v>
      </c>
      <c r="V1436" s="77">
        <v>5814939775.8269997</v>
      </c>
      <c r="W1436" s="77">
        <v>14537349439.567499</v>
      </c>
      <c r="X1436" s="76">
        <v>1.0172486068300001E-2</v>
      </c>
      <c r="Y1436" s="71">
        <v>0</v>
      </c>
      <c r="Z1436" s="71">
        <v>1</v>
      </c>
      <c r="AA1436" s="71">
        <v>0</v>
      </c>
      <c r="AB1436" s="71">
        <v>0</v>
      </c>
      <c r="AC1436" s="73">
        <v>1</v>
      </c>
      <c r="AD1436" s="73">
        <v>0</v>
      </c>
      <c r="AE1436" s="1" t="s">
        <v>1607</v>
      </c>
      <c r="AF1436" s="1" t="s">
        <v>1608</v>
      </c>
      <c r="AG1436" s="1" t="s">
        <v>1451</v>
      </c>
    </row>
    <row r="1437" spans="1:33">
      <c r="A1437" s="70">
        <v>45169</v>
      </c>
      <c r="B1437" s="70">
        <v>45169</v>
      </c>
      <c r="C1437" s="71">
        <v>990100</v>
      </c>
      <c r="D1437" s="1" t="s">
        <v>11326</v>
      </c>
      <c r="E1437" s="71">
        <v>8169501</v>
      </c>
      <c r="G1437" s="1" t="s">
        <v>11327</v>
      </c>
      <c r="H1437" s="72" t="s">
        <v>11328</v>
      </c>
      <c r="I1437" s="1" t="s">
        <v>11329</v>
      </c>
      <c r="J1437" s="73">
        <v>0.3</v>
      </c>
      <c r="K1437" s="73">
        <v>0.3</v>
      </c>
      <c r="L1437" s="73">
        <v>0.3</v>
      </c>
      <c r="M1437" s="1">
        <v>1</v>
      </c>
      <c r="N1437" s="1" t="s">
        <v>1042</v>
      </c>
      <c r="O1437" s="1" t="s">
        <v>1484</v>
      </c>
      <c r="P1437" s="1">
        <v>40203010</v>
      </c>
      <c r="Q1437" s="73">
        <v>203860131</v>
      </c>
      <c r="R1437" s="74">
        <v>55.05</v>
      </c>
      <c r="S1437" s="1" t="s">
        <v>1456</v>
      </c>
      <c r="T1437" s="75">
        <v>0.92136177270005104</v>
      </c>
      <c r="U1437" s="76">
        <v>3654102181.3817401</v>
      </c>
      <c r="V1437" s="77">
        <v>3654102181.3817401</v>
      </c>
      <c r="W1437" s="77">
        <v>12180340604.605801</v>
      </c>
      <c r="X1437" s="76">
        <v>6.392379795E-3</v>
      </c>
      <c r="Y1437" s="71">
        <v>0</v>
      </c>
      <c r="Z1437" s="71">
        <v>1</v>
      </c>
      <c r="AA1437" s="71">
        <v>0</v>
      </c>
      <c r="AB1437" s="71">
        <v>0</v>
      </c>
      <c r="AC1437" s="73">
        <v>1</v>
      </c>
      <c r="AD1437" s="73">
        <v>0</v>
      </c>
      <c r="AE1437" s="1" t="s">
        <v>1457</v>
      </c>
      <c r="AF1437" s="1" t="s">
        <v>1450</v>
      </c>
      <c r="AG1437" s="1" t="s">
        <v>1451</v>
      </c>
    </row>
    <row r="1438" spans="1:33">
      <c r="A1438" s="70">
        <v>45169</v>
      </c>
      <c r="B1438" s="70">
        <v>45169</v>
      </c>
      <c r="C1438" s="71">
        <v>990100</v>
      </c>
      <c r="D1438" s="1" t="s">
        <v>11330</v>
      </c>
      <c r="E1438" s="71">
        <v>8173401</v>
      </c>
      <c r="G1438" s="1" t="s">
        <v>11331</v>
      </c>
      <c r="H1438" s="72" t="s">
        <v>11332</v>
      </c>
      <c r="I1438" s="1" t="s">
        <v>11333</v>
      </c>
      <c r="J1438" s="73">
        <v>0.45</v>
      </c>
      <c r="K1438" s="73">
        <v>0.45</v>
      </c>
      <c r="L1438" s="73">
        <v>0.45</v>
      </c>
      <c r="M1438" s="1">
        <v>1</v>
      </c>
      <c r="N1438" s="1" t="s">
        <v>1199</v>
      </c>
      <c r="O1438" s="1" t="s">
        <v>1484</v>
      </c>
      <c r="P1438" s="1">
        <v>40101010</v>
      </c>
      <c r="Q1438" s="73">
        <v>897521916</v>
      </c>
      <c r="R1438" s="74">
        <v>13.595000000000001</v>
      </c>
      <c r="S1438" s="1" t="s">
        <v>1456</v>
      </c>
      <c r="T1438" s="75">
        <v>0.92136177270005104</v>
      </c>
      <c r="U1438" s="76">
        <v>5959455736.3913298</v>
      </c>
      <c r="V1438" s="77">
        <v>5959455736.3913298</v>
      </c>
      <c r="W1438" s="77">
        <v>13243234969.758499</v>
      </c>
      <c r="X1438" s="76">
        <v>1.04252980753E-2</v>
      </c>
      <c r="Y1438" s="71">
        <v>0</v>
      </c>
      <c r="Z1438" s="71">
        <v>1</v>
      </c>
      <c r="AA1438" s="71">
        <v>0</v>
      </c>
      <c r="AB1438" s="71">
        <v>0</v>
      </c>
      <c r="AC1438" s="73">
        <v>1</v>
      </c>
      <c r="AD1438" s="73">
        <v>0</v>
      </c>
      <c r="AE1438" s="1" t="s">
        <v>1485</v>
      </c>
      <c r="AF1438" s="1" t="s">
        <v>1450</v>
      </c>
      <c r="AG1438" s="1" t="s">
        <v>1451</v>
      </c>
    </row>
    <row r="1439" spans="1:33">
      <c r="A1439" s="70">
        <v>45169</v>
      </c>
      <c r="B1439" s="70">
        <v>45169</v>
      </c>
      <c r="C1439" s="71">
        <v>990100</v>
      </c>
      <c r="D1439" s="1" t="s">
        <v>11350</v>
      </c>
      <c r="E1439" s="71">
        <v>8194001</v>
      </c>
      <c r="G1439" s="1" t="s">
        <v>11351</v>
      </c>
      <c r="H1439" s="72" t="s">
        <v>11352</v>
      </c>
      <c r="I1439" s="1" t="s">
        <v>11353</v>
      </c>
      <c r="J1439" s="73">
        <v>0.9</v>
      </c>
      <c r="K1439" s="73">
        <v>0.9</v>
      </c>
      <c r="L1439" s="73">
        <v>0.9</v>
      </c>
      <c r="M1439" s="1">
        <v>1</v>
      </c>
      <c r="N1439" s="1" t="s">
        <v>908</v>
      </c>
      <c r="O1439" s="1" t="s">
        <v>1455</v>
      </c>
      <c r="P1439" s="1">
        <v>25302010</v>
      </c>
      <c r="Q1439" s="73">
        <v>278336211</v>
      </c>
      <c r="R1439" s="74">
        <v>24.63</v>
      </c>
      <c r="S1439" s="1" t="s">
        <v>1578</v>
      </c>
      <c r="T1439" s="75">
        <v>1.54404385084536</v>
      </c>
      <c r="U1439" s="76">
        <v>3995921997.84934</v>
      </c>
      <c r="V1439" s="77">
        <v>3995921997.84934</v>
      </c>
      <c r="W1439" s="77">
        <v>4439913330.9437199</v>
      </c>
      <c r="X1439" s="76">
        <v>6.9903494138000002E-3</v>
      </c>
      <c r="Y1439" s="71">
        <v>0</v>
      </c>
      <c r="Z1439" s="71">
        <v>1</v>
      </c>
      <c r="AA1439" s="71">
        <v>0</v>
      </c>
      <c r="AB1439" s="71">
        <v>0</v>
      </c>
      <c r="AC1439" s="73">
        <v>0</v>
      </c>
      <c r="AD1439" s="73">
        <v>1</v>
      </c>
      <c r="AE1439" s="1" t="s">
        <v>1579</v>
      </c>
      <c r="AF1439" s="1" t="s">
        <v>1450</v>
      </c>
      <c r="AG1439" s="1" t="s">
        <v>1451</v>
      </c>
    </row>
    <row r="1440" spans="1:33">
      <c r="A1440" s="70">
        <v>45169</v>
      </c>
      <c r="B1440" s="70">
        <v>45169</v>
      </c>
      <c r="C1440" s="71">
        <v>990100</v>
      </c>
      <c r="D1440" s="1" t="s">
        <v>11354</v>
      </c>
      <c r="E1440" s="71">
        <v>8201601</v>
      </c>
      <c r="G1440" s="1" t="s">
        <v>11355</v>
      </c>
      <c r="H1440" s="72" t="s">
        <v>11356</v>
      </c>
      <c r="I1440" s="1" t="s">
        <v>11357</v>
      </c>
      <c r="J1440" s="73">
        <v>1</v>
      </c>
      <c r="K1440" s="73">
        <v>1</v>
      </c>
      <c r="L1440" s="73">
        <v>1</v>
      </c>
      <c r="M1440" s="1">
        <v>1</v>
      </c>
      <c r="N1440" s="1" t="s">
        <v>1058</v>
      </c>
      <c r="O1440" s="1" t="s">
        <v>1692</v>
      </c>
      <c r="P1440" s="1">
        <v>50203010</v>
      </c>
      <c r="Q1440" s="73">
        <v>75000000</v>
      </c>
      <c r="R1440" s="74">
        <v>63.62</v>
      </c>
      <c r="S1440" s="1" t="s">
        <v>1456</v>
      </c>
      <c r="T1440" s="75">
        <v>0.92136177270005104</v>
      </c>
      <c r="U1440" s="76">
        <v>5178747525</v>
      </c>
      <c r="V1440" s="77">
        <v>5178747525</v>
      </c>
      <c r="W1440" s="77">
        <v>5178747525</v>
      </c>
      <c r="X1440" s="76">
        <v>9.0595498973E-3</v>
      </c>
      <c r="Y1440" s="71">
        <v>0</v>
      </c>
      <c r="Z1440" s="71">
        <v>1</v>
      </c>
      <c r="AA1440" s="71">
        <v>0</v>
      </c>
      <c r="AB1440" s="71">
        <v>0</v>
      </c>
      <c r="AC1440" s="73">
        <v>0</v>
      </c>
      <c r="AD1440" s="73">
        <v>1</v>
      </c>
      <c r="AE1440" s="1" t="s">
        <v>1523</v>
      </c>
      <c r="AF1440" s="1" t="s">
        <v>1470</v>
      </c>
      <c r="AG1440" s="1" t="s">
        <v>1451</v>
      </c>
    </row>
    <row r="1441" spans="1:33">
      <c r="A1441" s="70">
        <v>45169</v>
      </c>
      <c r="B1441" s="70">
        <v>45169</v>
      </c>
      <c r="C1441" s="71">
        <v>990100</v>
      </c>
      <c r="D1441" s="1" t="s">
        <v>11358</v>
      </c>
      <c r="E1441" s="71">
        <v>8206501</v>
      </c>
      <c r="F1441" s="1">
        <v>448811208</v>
      </c>
      <c r="G1441" s="1" t="s">
        <v>11359</v>
      </c>
      <c r="H1441" s="72" t="s">
        <v>11360</v>
      </c>
      <c r="I1441" s="1" t="s">
        <v>11361</v>
      </c>
      <c r="J1441" s="73">
        <v>0.55000000000000004</v>
      </c>
      <c r="K1441" s="73">
        <v>0.55000000000000004</v>
      </c>
      <c r="L1441" s="73">
        <v>0.55000000000000004</v>
      </c>
      <c r="M1441" s="1">
        <v>1</v>
      </c>
      <c r="N1441" s="1" t="s">
        <v>963</v>
      </c>
      <c r="O1441" s="1" t="s">
        <v>1548</v>
      </c>
      <c r="P1441" s="1">
        <v>55101010</v>
      </c>
      <c r="Q1441" s="73">
        <v>598714388</v>
      </c>
      <c r="R1441" s="74">
        <v>35.119999999999997</v>
      </c>
      <c r="S1441" s="1" t="s">
        <v>1493</v>
      </c>
      <c r="T1441" s="75">
        <v>1.3529500000000001</v>
      </c>
      <c r="U1441" s="76">
        <v>8547815601.9128599</v>
      </c>
      <c r="V1441" s="77">
        <v>8547815601.9128599</v>
      </c>
      <c r="W1441" s="77">
        <v>15541482912.5688</v>
      </c>
      <c r="X1441" s="76">
        <v>1.4953299342200001E-2</v>
      </c>
      <c r="Y1441" s="71">
        <v>1</v>
      </c>
      <c r="Z1441" s="71">
        <v>0</v>
      </c>
      <c r="AA1441" s="71">
        <v>0</v>
      </c>
      <c r="AB1441" s="71">
        <v>0</v>
      </c>
      <c r="AC1441" s="73">
        <v>0.35</v>
      </c>
      <c r="AD1441" s="73">
        <v>0.65</v>
      </c>
      <c r="AE1441" s="1" t="s">
        <v>1494</v>
      </c>
      <c r="AF1441" s="1" t="s">
        <v>1450</v>
      </c>
      <c r="AG1441" s="1" t="s">
        <v>1451</v>
      </c>
    </row>
    <row r="1442" spans="1:33">
      <c r="A1442" s="70">
        <v>45169</v>
      </c>
      <c r="B1442" s="70">
        <v>45169</v>
      </c>
      <c r="C1442" s="71">
        <v>990100</v>
      </c>
      <c r="D1442" s="1" t="s">
        <v>11362</v>
      </c>
      <c r="E1442" s="71">
        <v>8207101</v>
      </c>
      <c r="F1442" s="1" t="s">
        <v>11363</v>
      </c>
      <c r="G1442" s="1" t="s">
        <v>11364</v>
      </c>
      <c r="H1442" s="72" t="s">
        <v>11365</v>
      </c>
      <c r="I1442" s="1" t="s">
        <v>11366</v>
      </c>
      <c r="J1442" s="73">
        <v>0.9</v>
      </c>
      <c r="K1442" s="73">
        <v>0.9</v>
      </c>
      <c r="L1442" s="73">
        <v>0.9</v>
      </c>
      <c r="M1442" s="1">
        <v>1</v>
      </c>
      <c r="N1442" s="1" t="s">
        <v>1375</v>
      </c>
      <c r="O1442" s="1" t="s">
        <v>1447</v>
      </c>
      <c r="P1442" s="1">
        <v>35101010</v>
      </c>
      <c r="Q1442" s="73">
        <v>105455173</v>
      </c>
      <c r="R1442" s="74">
        <v>22.06</v>
      </c>
      <c r="S1442" s="1" t="s">
        <v>1448</v>
      </c>
      <c r="T1442" s="75">
        <v>1</v>
      </c>
      <c r="U1442" s="76">
        <v>2093707004.7420001</v>
      </c>
      <c r="V1442" s="77">
        <v>2093707004.7420001</v>
      </c>
      <c r="W1442" s="77">
        <v>2326341116.3800001</v>
      </c>
      <c r="X1442" s="76">
        <v>3.6626699772999999E-3</v>
      </c>
      <c r="Y1442" s="71">
        <v>0</v>
      </c>
      <c r="Z1442" s="71">
        <v>1</v>
      </c>
      <c r="AA1442" s="71">
        <v>0</v>
      </c>
      <c r="AB1442" s="71">
        <v>0</v>
      </c>
      <c r="AC1442" s="73">
        <v>0.65</v>
      </c>
      <c r="AD1442" s="73">
        <v>0.35</v>
      </c>
      <c r="AE1442" s="1" t="s">
        <v>1475</v>
      </c>
      <c r="AF1442" s="1" t="s">
        <v>1450</v>
      </c>
      <c r="AG1442" s="1" t="s">
        <v>1451</v>
      </c>
    </row>
    <row r="1443" spans="1:33">
      <c r="A1443" s="70">
        <v>45169</v>
      </c>
      <c r="B1443" s="70">
        <v>45169</v>
      </c>
      <c r="C1443" s="71">
        <v>990100</v>
      </c>
      <c r="D1443" s="1" t="s">
        <v>11367</v>
      </c>
      <c r="E1443" s="71">
        <v>8208301</v>
      </c>
      <c r="F1443" s="1">
        <v>852234103</v>
      </c>
      <c r="G1443" s="1" t="s">
        <v>11368</v>
      </c>
      <c r="H1443" s="72" t="s">
        <v>11369</v>
      </c>
      <c r="I1443" s="1" t="s">
        <v>11370</v>
      </c>
      <c r="J1443" s="73">
        <v>1</v>
      </c>
      <c r="K1443" s="73">
        <v>1</v>
      </c>
      <c r="L1443" s="73">
        <v>1</v>
      </c>
      <c r="M1443" s="1">
        <v>1</v>
      </c>
      <c r="N1443" s="1" t="s">
        <v>1375</v>
      </c>
      <c r="O1443" s="1" t="s">
        <v>1484</v>
      </c>
      <c r="P1443" s="1">
        <v>40201060</v>
      </c>
      <c r="Q1443" s="73">
        <v>541390152</v>
      </c>
      <c r="R1443" s="74">
        <v>57.65</v>
      </c>
      <c r="S1443" s="1" t="s">
        <v>1448</v>
      </c>
      <c r="T1443" s="75">
        <v>1</v>
      </c>
      <c r="U1443" s="76">
        <v>31211142262.799999</v>
      </c>
      <c r="V1443" s="77">
        <v>31211142262.799999</v>
      </c>
      <c r="W1443" s="77">
        <v>34707703140.25</v>
      </c>
      <c r="X1443" s="76">
        <v>5.4599862093600002E-2</v>
      </c>
      <c r="Y1443" s="71">
        <v>1</v>
      </c>
      <c r="Z1443" s="71">
        <v>0</v>
      </c>
      <c r="AA1443" s="71">
        <v>0</v>
      </c>
      <c r="AB1443" s="71">
        <v>0</v>
      </c>
      <c r="AC1443" s="73">
        <v>0</v>
      </c>
      <c r="AD1443" s="73">
        <v>1</v>
      </c>
      <c r="AE1443" s="1" t="s">
        <v>1449</v>
      </c>
      <c r="AF1443" s="1" t="s">
        <v>1450</v>
      </c>
      <c r="AG1443" s="1" t="s">
        <v>1585</v>
      </c>
    </row>
    <row r="1444" spans="1:33">
      <c r="A1444" s="70">
        <v>45169</v>
      </c>
      <c r="B1444" s="70">
        <v>45169</v>
      </c>
      <c r="C1444" s="71">
        <v>990100</v>
      </c>
      <c r="D1444" s="1" t="s">
        <v>11371</v>
      </c>
      <c r="E1444" s="71">
        <v>8208401</v>
      </c>
      <c r="F1444" s="1" t="s">
        <v>11372</v>
      </c>
      <c r="G1444" s="1" t="s">
        <v>11373</v>
      </c>
      <c r="H1444" s="72" t="s">
        <v>11374</v>
      </c>
      <c r="I1444" s="1" t="s">
        <v>11375</v>
      </c>
      <c r="J1444" s="73">
        <v>1</v>
      </c>
      <c r="K1444" s="73">
        <v>1</v>
      </c>
      <c r="L1444" s="73">
        <v>1</v>
      </c>
      <c r="M1444" s="1">
        <v>1</v>
      </c>
      <c r="N1444" s="1" t="s">
        <v>1375</v>
      </c>
      <c r="O1444" s="1" t="s">
        <v>1692</v>
      </c>
      <c r="P1444" s="1">
        <v>50203010</v>
      </c>
      <c r="Q1444" s="73">
        <v>279323890</v>
      </c>
      <c r="R1444" s="74">
        <v>46.87</v>
      </c>
      <c r="S1444" s="1" t="s">
        <v>1448</v>
      </c>
      <c r="T1444" s="75">
        <v>1</v>
      </c>
      <c r="U1444" s="76">
        <v>13091910724.299999</v>
      </c>
      <c r="V1444" s="77">
        <v>13091910724.299999</v>
      </c>
      <c r="W1444" s="77">
        <v>13091910724.299999</v>
      </c>
      <c r="X1444" s="76">
        <v>2.29026068341E-2</v>
      </c>
      <c r="Y1444" s="71">
        <v>0</v>
      </c>
      <c r="Z1444" s="71">
        <v>1</v>
      </c>
      <c r="AA1444" s="71">
        <v>0</v>
      </c>
      <c r="AB1444" s="71">
        <v>0</v>
      </c>
      <c r="AC1444" s="73">
        <v>0</v>
      </c>
      <c r="AD1444" s="73">
        <v>1</v>
      </c>
      <c r="AE1444" s="1" t="s">
        <v>1475</v>
      </c>
      <c r="AF1444" s="1" t="s">
        <v>1450</v>
      </c>
      <c r="AG1444" s="1" t="s">
        <v>1451</v>
      </c>
    </row>
    <row r="1445" spans="1:33">
      <c r="A1445" s="70">
        <v>45169</v>
      </c>
      <c r="B1445" s="70">
        <v>45169</v>
      </c>
      <c r="C1445" s="71">
        <v>990100</v>
      </c>
      <c r="D1445" s="1" t="s">
        <v>11376</v>
      </c>
      <c r="E1445" s="71">
        <v>8211402</v>
      </c>
      <c r="F1445" s="1" t="s">
        <v>11377</v>
      </c>
      <c r="G1445" s="1" t="s">
        <v>11378</v>
      </c>
      <c r="H1445" s="72" t="s">
        <v>11379</v>
      </c>
      <c r="I1445" s="1" t="s">
        <v>11380</v>
      </c>
      <c r="J1445" s="73">
        <v>0.65</v>
      </c>
      <c r="K1445" s="73">
        <v>0.65</v>
      </c>
      <c r="L1445" s="73">
        <v>0.65</v>
      </c>
      <c r="M1445" s="1">
        <v>1</v>
      </c>
      <c r="N1445" s="1" t="s">
        <v>1375</v>
      </c>
      <c r="O1445" s="1" t="s">
        <v>1692</v>
      </c>
      <c r="P1445" s="1">
        <v>50201030</v>
      </c>
      <c r="Q1445" s="73">
        <v>151146796</v>
      </c>
      <c r="R1445" s="74">
        <v>438.12</v>
      </c>
      <c r="S1445" s="1" t="s">
        <v>1448</v>
      </c>
      <c r="T1445" s="75">
        <v>1</v>
      </c>
      <c r="U1445" s="76">
        <v>43043282271.288002</v>
      </c>
      <c r="V1445" s="77">
        <v>43043282271.288002</v>
      </c>
      <c r="W1445" s="77">
        <v>66220434263.519997</v>
      </c>
      <c r="X1445" s="76">
        <v>7.5298662774999997E-2</v>
      </c>
      <c r="Y1445" s="71">
        <v>1</v>
      </c>
      <c r="Z1445" s="71">
        <v>0</v>
      </c>
      <c r="AA1445" s="71">
        <v>0</v>
      </c>
      <c r="AB1445" s="71">
        <v>0</v>
      </c>
      <c r="AC1445" s="73">
        <v>0</v>
      </c>
      <c r="AD1445" s="73">
        <v>1</v>
      </c>
      <c r="AE1445" s="1" t="s">
        <v>1475</v>
      </c>
      <c r="AF1445" s="1" t="s">
        <v>1450</v>
      </c>
      <c r="AG1445" s="1" t="s">
        <v>1585</v>
      </c>
    </row>
    <row r="1446" spans="1:33">
      <c r="A1446" s="70">
        <v>45169</v>
      </c>
      <c r="B1446" s="70">
        <v>45169</v>
      </c>
      <c r="C1446" s="71">
        <v>990100</v>
      </c>
      <c r="D1446" s="1" t="s">
        <v>11413</v>
      </c>
      <c r="E1446" s="71">
        <v>8937401</v>
      </c>
      <c r="G1446" s="1" t="s">
        <v>11414</v>
      </c>
      <c r="H1446" s="72" t="s">
        <v>11415</v>
      </c>
      <c r="I1446" s="1" t="s">
        <v>11416</v>
      </c>
      <c r="J1446" s="73">
        <v>0.9</v>
      </c>
      <c r="K1446" s="73">
        <v>0.9</v>
      </c>
      <c r="L1446" s="73">
        <v>0.9</v>
      </c>
      <c r="M1446" s="1">
        <v>1</v>
      </c>
      <c r="N1446" s="1" t="s">
        <v>1115</v>
      </c>
      <c r="O1446" s="1" t="s">
        <v>1484</v>
      </c>
      <c r="P1446" s="1">
        <v>40101015</v>
      </c>
      <c r="Q1446" s="73">
        <v>1177616065</v>
      </c>
      <c r="R1446" s="74">
        <v>646.4</v>
      </c>
      <c r="S1446" s="1" t="s">
        <v>1479</v>
      </c>
      <c r="T1446" s="75">
        <v>145.58500000000001</v>
      </c>
      <c r="U1446" s="76">
        <v>4705772723.6624699</v>
      </c>
      <c r="V1446" s="77">
        <v>4705772723.6624699</v>
      </c>
      <c r="W1446" s="77">
        <v>5228636359.6249599</v>
      </c>
      <c r="X1446" s="76">
        <v>8.2321415728000003E-3</v>
      </c>
      <c r="Y1446" s="71">
        <v>0</v>
      </c>
      <c r="Z1446" s="71">
        <v>1</v>
      </c>
      <c r="AA1446" s="71">
        <v>0</v>
      </c>
      <c r="AB1446" s="71">
        <v>0</v>
      </c>
      <c r="AC1446" s="73">
        <v>1</v>
      </c>
      <c r="AD1446" s="73">
        <v>0</v>
      </c>
      <c r="AE1446" s="1" t="s">
        <v>1480</v>
      </c>
      <c r="AF1446" s="1" t="s">
        <v>1450</v>
      </c>
      <c r="AG1446" s="1" t="s">
        <v>1451</v>
      </c>
    </row>
    <row r="1447" spans="1:33">
      <c r="A1447" s="70">
        <v>45169</v>
      </c>
      <c r="B1447" s="70">
        <v>45169</v>
      </c>
      <c r="C1447" s="71">
        <v>990100</v>
      </c>
      <c r="D1447" s="1" t="s">
        <v>11429</v>
      </c>
      <c r="E1447" s="71">
        <v>8969402</v>
      </c>
      <c r="F1447" s="1">
        <v>531229755</v>
      </c>
      <c r="G1447" s="1" t="s">
        <v>11430</v>
      </c>
      <c r="H1447" s="72" t="s">
        <v>11431</v>
      </c>
      <c r="I1447" s="1" t="s">
        <v>11432</v>
      </c>
      <c r="J1447" s="73">
        <v>0.95</v>
      </c>
      <c r="K1447" s="73">
        <v>0.95</v>
      </c>
      <c r="L1447" s="73">
        <v>0.95</v>
      </c>
      <c r="M1447" s="1">
        <v>1</v>
      </c>
      <c r="N1447" s="1" t="s">
        <v>1375</v>
      </c>
      <c r="O1447" s="1" t="s">
        <v>1692</v>
      </c>
      <c r="P1447" s="1">
        <v>50202010</v>
      </c>
      <c r="Q1447" s="73">
        <v>207402332</v>
      </c>
      <c r="R1447" s="74">
        <v>68.790000000000006</v>
      </c>
      <c r="S1447" s="1" t="s">
        <v>1448</v>
      </c>
      <c r="T1447" s="75">
        <v>1</v>
      </c>
      <c r="U1447" s="76">
        <v>13553846097.365999</v>
      </c>
      <c r="V1447" s="77">
        <v>13553846097.365999</v>
      </c>
      <c r="W1447" s="77">
        <v>15869577780.73</v>
      </c>
      <c r="X1447" s="76">
        <v>2.3710703104800002E-2</v>
      </c>
      <c r="Y1447" s="71">
        <v>0</v>
      </c>
      <c r="Z1447" s="71">
        <v>1</v>
      </c>
      <c r="AA1447" s="71">
        <v>0</v>
      </c>
      <c r="AB1447" s="71">
        <v>0</v>
      </c>
      <c r="AC1447" s="73">
        <v>0.35</v>
      </c>
      <c r="AD1447" s="73">
        <v>0.65</v>
      </c>
      <c r="AE1447" s="1" t="s">
        <v>1475</v>
      </c>
      <c r="AF1447" s="1" t="s">
        <v>8146</v>
      </c>
      <c r="AG1447" s="1" t="s">
        <v>611</v>
      </c>
    </row>
    <row r="1448" spans="1:33">
      <c r="A1448" s="70">
        <v>45169</v>
      </c>
      <c r="B1448" s="70">
        <v>45169</v>
      </c>
      <c r="C1448" s="71">
        <v>990100</v>
      </c>
      <c r="D1448" s="1" t="s">
        <v>11437</v>
      </c>
      <c r="E1448" s="71">
        <v>8987901</v>
      </c>
      <c r="G1448" s="1" t="s">
        <v>11438</v>
      </c>
      <c r="H1448" s="72" t="s">
        <v>11439</v>
      </c>
      <c r="I1448" s="1" t="s">
        <v>11440</v>
      </c>
      <c r="J1448" s="73">
        <v>0.5</v>
      </c>
      <c r="K1448" s="73">
        <v>0.5</v>
      </c>
      <c r="L1448" s="73">
        <v>0.5</v>
      </c>
      <c r="M1448" s="1">
        <v>1</v>
      </c>
      <c r="N1448" s="1" t="s">
        <v>908</v>
      </c>
      <c r="O1448" s="1" t="s">
        <v>1474</v>
      </c>
      <c r="P1448" s="1">
        <v>45103010</v>
      </c>
      <c r="Q1448" s="73">
        <v>331856615</v>
      </c>
      <c r="R1448" s="74">
        <v>69.5</v>
      </c>
      <c r="S1448" s="1" t="s">
        <v>1578</v>
      </c>
      <c r="T1448" s="75">
        <v>1.54404385084536</v>
      </c>
      <c r="U1448" s="76">
        <v>7468711050.4900599</v>
      </c>
      <c r="V1448" s="77">
        <v>7468711050.4900599</v>
      </c>
      <c r="W1448" s="77">
        <v>14937422100.980101</v>
      </c>
      <c r="X1448" s="76">
        <v>1.3065545308800001E-2</v>
      </c>
      <c r="Y1448" s="71">
        <v>0</v>
      </c>
      <c r="Z1448" s="71">
        <v>1</v>
      </c>
      <c r="AA1448" s="71">
        <v>0</v>
      </c>
      <c r="AB1448" s="71">
        <v>0</v>
      </c>
      <c r="AC1448" s="73">
        <v>0</v>
      </c>
      <c r="AD1448" s="73">
        <v>1</v>
      </c>
      <c r="AE1448" s="1" t="s">
        <v>1579</v>
      </c>
      <c r="AF1448" s="1" t="s">
        <v>1450</v>
      </c>
      <c r="AG1448" s="1" t="s">
        <v>1451</v>
      </c>
    </row>
    <row r="1449" spans="1:33">
      <c r="A1449" s="70">
        <v>45169</v>
      </c>
      <c r="B1449" s="70">
        <v>45169</v>
      </c>
      <c r="C1449" s="71">
        <v>990100</v>
      </c>
      <c r="D1449" s="1" t="s">
        <v>11445</v>
      </c>
      <c r="E1449" s="71">
        <v>9002401</v>
      </c>
      <c r="G1449" s="1" t="s">
        <v>11446</v>
      </c>
      <c r="H1449" s="72" t="s">
        <v>11447</v>
      </c>
      <c r="I1449" s="1" t="s">
        <v>11448</v>
      </c>
      <c r="J1449" s="73">
        <v>0.9</v>
      </c>
      <c r="K1449" s="73">
        <v>0.9</v>
      </c>
      <c r="L1449" s="73">
        <v>0.9</v>
      </c>
      <c r="M1449" s="1">
        <v>1</v>
      </c>
      <c r="N1449" s="1" t="s">
        <v>1324</v>
      </c>
      <c r="O1449" s="1" t="s">
        <v>1467</v>
      </c>
      <c r="P1449" s="1">
        <v>20106020</v>
      </c>
      <c r="Q1449" s="73">
        <v>30000000</v>
      </c>
      <c r="R1449" s="74">
        <v>354.4</v>
      </c>
      <c r="S1449" s="1" t="s">
        <v>1468</v>
      </c>
      <c r="T1449" s="75">
        <v>0.88324999999999998</v>
      </c>
      <c r="U1449" s="76">
        <v>10833625813.756001</v>
      </c>
      <c r="V1449" s="77">
        <v>10833625813.756001</v>
      </c>
      <c r="W1449" s="77">
        <v>12037362015.2845</v>
      </c>
      <c r="X1449" s="76">
        <v>1.89520290678E-2</v>
      </c>
      <c r="Y1449" s="71">
        <v>0</v>
      </c>
      <c r="Z1449" s="71">
        <v>1</v>
      </c>
      <c r="AA1449" s="71">
        <v>0</v>
      </c>
      <c r="AB1449" s="71">
        <v>0</v>
      </c>
      <c r="AC1449" s="73">
        <v>0</v>
      </c>
      <c r="AD1449" s="73">
        <v>1</v>
      </c>
      <c r="AE1449" s="1" t="s">
        <v>1469</v>
      </c>
      <c r="AF1449" s="1" t="s">
        <v>1470</v>
      </c>
      <c r="AG1449" s="1" t="s">
        <v>1451</v>
      </c>
    </row>
    <row r="1450" spans="1:33">
      <c r="A1450" s="70">
        <v>45169</v>
      </c>
      <c r="B1450" s="70">
        <v>45169</v>
      </c>
      <c r="C1450" s="71">
        <v>990100</v>
      </c>
      <c r="D1450" s="1" t="s">
        <v>11453</v>
      </c>
      <c r="E1450" s="71">
        <v>9015401</v>
      </c>
      <c r="G1450" s="1" t="s">
        <v>11454</v>
      </c>
      <c r="H1450" s="72" t="s">
        <v>11455</v>
      </c>
      <c r="I1450" s="1" t="s">
        <v>11456</v>
      </c>
      <c r="J1450" s="73">
        <v>0.45</v>
      </c>
      <c r="K1450" s="73">
        <v>0.45</v>
      </c>
      <c r="L1450" s="73">
        <v>0.45</v>
      </c>
      <c r="M1450" s="1">
        <v>1</v>
      </c>
      <c r="N1450" s="1" t="s">
        <v>1009</v>
      </c>
      <c r="O1450" s="1" t="s">
        <v>1548</v>
      </c>
      <c r="P1450" s="1">
        <v>55101010</v>
      </c>
      <c r="Q1450" s="73">
        <v>420381080</v>
      </c>
      <c r="R1450" s="74">
        <v>442.5</v>
      </c>
      <c r="S1450" s="1" t="s">
        <v>1787</v>
      </c>
      <c r="T1450" s="75">
        <v>6.8669500000000001</v>
      </c>
      <c r="U1450" s="76">
        <v>12190038161.7749</v>
      </c>
      <c r="V1450" s="77">
        <v>12190038161.7749</v>
      </c>
      <c r="W1450" s="77">
        <v>27088973692.833099</v>
      </c>
      <c r="X1450" s="76">
        <v>2.1324897273699999E-2</v>
      </c>
      <c r="Y1450" s="71">
        <v>1</v>
      </c>
      <c r="Z1450" s="71">
        <v>0</v>
      </c>
      <c r="AA1450" s="71">
        <v>0</v>
      </c>
      <c r="AB1450" s="71">
        <v>0</v>
      </c>
      <c r="AC1450" s="73">
        <v>0.65</v>
      </c>
      <c r="AD1450" s="73">
        <v>0.35</v>
      </c>
      <c r="AE1450" s="1" t="s">
        <v>1788</v>
      </c>
      <c r="AF1450" s="1" t="s">
        <v>1450</v>
      </c>
      <c r="AG1450" s="1" t="s">
        <v>1451</v>
      </c>
    </row>
    <row r="1451" spans="1:33">
      <c r="A1451" s="70">
        <v>45169</v>
      </c>
      <c r="B1451" s="70">
        <v>45169</v>
      </c>
      <c r="C1451" s="71">
        <v>990100</v>
      </c>
      <c r="D1451" s="1" t="s">
        <v>11457</v>
      </c>
      <c r="E1451" s="71">
        <v>9025401</v>
      </c>
      <c r="F1451" s="1" t="s">
        <v>11458</v>
      </c>
      <c r="G1451" s="1" t="s">
        <v>11459</v>
      </c>
      <c r="H1451" s="72" t="s">
        <v>11460</v>
      </c>
      <c r="I1451" s="1" t="s">
        <v>11461</v>
      </c>
      <c r="J1451" s="73">
        <v>1</v>
      </c>
      <c r="K1451" s="73">
        <v>1</v>
      </c>
      <c r="L1451" s="73">
        <v>1</v>
      </c>
      <c r="M1451" s="1">
        <v>1</v>
      </c>
      <c r="N1451" s="1" t="s">
        <v>1375</v>
      </c>
      <c r="O1451" s="1" t="s">
        <v>1467</v>
      </c>
      <c r="P1451" s="1">
        <v>20106020</v>
      </c>
      <c r="Q1451" s="73">
        <v>353198783</v>
      </c>
      <c r="R1451" s="74">
        <v>78.849999999999994</v>
      </c>
      <c r="S1451" s="1" t="s">
        <v>1448</v>
      </c>
      <c r="T1451" s="75">
        <v>1</v>
      </c>
      <c r="U1451" s="76">
        <v>27849724039.549999</v>
      </c>
      <c r="V1451" s="77">
        <v>27849724039.549999</v>
      </c>
      <c r="W1451" s="77">
        <v>27849724039.549999</v>
      </c>
      <c r="X1451" s="76">
        <v>4.8719495079699998E-2</v>
      </c>
      <c r="Y1451" s="71">
        <v>1</v>
      </c>
      <c r="Z1451" s="71">
        <v>0</v>
      </c>
      <c r="AA1451" s="71">
        <v>0</v>
      </c>
      <c r="AB1451" s="71">
        <v>0</v>
      </c>
      <c r="AC1451" s="73">
        <v>1</v>
      </c>
      <c r="AD1451" s="73">
        <v>0</v>
      </c>
      <c r="AE1451" s="1" t="s">
        <v>1449</v>
      </c>
      <c r="AF1451" s="1" t="s">
        <v>1450</v>
      </c>
      <c r="AG1451" s="1" t="s">
        <v>1451</v>
      </c>
    </row>
    <row r="1452" spans="1:33">
      <c r="A1452" s="70">
        <v>45169</v>
      </c>
      <c r="B1452" s="70">
        <v>45169</v>
      </c>
      <c r="C1452" s="71">
        <v>990100</v>
      </c>
      <c r="D1452" s="1" t="s">
        <v>11474</v>
      </c>
      <c r="E1452" s="71">
        <v>9051401</v>
      </c>
      <c r="F1452" s="1" t="s">
        <v>11475</v>
      </c>
      <c r="G1452" s="1" t="s">
        <v>11476</v>
      </c>
      <c r="H1452" s="72" t="s">
        <v>11477</v>
      </c>
      <c r="I1452" s="1" t="s">
        <v>11478</v>
      </c>
      <c r="J1452" s="73">
        <v>1</v>
      </c>
      <c r="K1452" s="73">
        <v>1</v>
      </c>
      <c r="L1452" s="73">
        <v>1</v>
      </c>
      <c r="M1452" s="1">
        <v>1</v>
      </c>
      <c r="N1452" s="1" t="s">
        <v>1375</v>
      </c>
      <c r="O1452" s="1" t="s">
        <v>1474</v>
      </c>
      <c r="P1452" s="1">
        <v>45202030</v>
      </c>
      <c r="Q1452" s="73">
        <v>257374103</v>
      </c>
      <c r="R1452" s="74">
        <v>56.24</v>
      </c>
      <c r="S1452" s="1" t="s">
        <v>1448</v>
      </c>
      <c r="T1452" s="75">
        <v>1</v>
      </c>
      <c r="U1452" s="76">
        <v>14474719552.719999</v>
      </c>
      <c r="V1452" s="77">
        <v>14474719552.719999</v>
      </c>
      <c r="W1452" s="77">
        <v>41122960932.720001</v>
      </c>
      <c r="X1452" s="76">
        <v>2.5321652273000001E-2</v>
      </c>
      <c r="Y1452" s="71">
        <v>1</v>
      </c>
      <c r="Z1452" s="71">
        <v>0</v>
      </c>
      <c r="AA1452" s="71">
        <v>0</v>
      </c>
      <c r="AB1452" s="71">
        <v>0</v>
      </c>
      <c r="AC1452" s="73">
        <v>1</v>
      </c>
      <c r="AD1452" s="73">
        <v>0</v>
      </c>
      <c r="AE1452" s="1" t="s">
        <v>1449</v>
      </c>
      <c r="AF1452" s="1" t="s">
        <v>1450</v>
      </c>
      <c r="AG1452" s="1" t="s">
        <v>611</v>
      </c>
    </row>
    <row r="1453" spans="1:33">
      <c r="A1453" s="70">
        <v>45169</v>
      </c>
      <c r="B1453" s="70">
        <v>45169</v>
      </c>
      <c r="C1453" s="71">
        <v>990100</v>
      </c>
      <c r="D1453" s="1" t="s">
        <v>11487</v>
      </c>
      <c r="E1453" s="71">
        <v>9061601</v>
      </c>
      <c r="F1453" s="1" t="s">
        <v>11488</v>
      </c>
      <c r="G1453" s="1" t="s">
        <v>11489</v>
      </c>
      <c r="H1453" s="72" t="s">
        <v>11490</v>
      </c>
      <c r="I1453" s="1" t="s">
        <v>11491</v>
      </c>
      <c r="J1453" s="73">
        <v>1</v>
      </c>
      <c r="K1453" s="73">
        <v>1</v>
      </c>
      <c r="L1453" s="73">
        <v>1</v>
      </c>
      <c r="M1453" s="1">
        <v>1</v>
      </c>
      <c r="N1453" s="1" t="s">
        <v>1375</v>
      </c>
      <c r="O1453" s="1" t="s">
        <v>1467</v>
      </c>
      <c r="P1453" s="1">
        <v>20102010</v>
      </c>
      <c r="Q1453" s="73">
        <v>687214289</v>
      </c>
      <c r="R1453" s="74">
        <v>59.06</v>
      </c>
      <c r="S1453" s="1" t="s">
        <v>1448</v>
      </c>
      <c r="T1453" s="75">
        <v>1</v>
      </c>
      <c r="U1453" s="76">
        <v>40586875908.339996</v>
      </c>
      <c r="V1453" s="77">
        <v>40586875908.339996</v>
      </c>
      <c r="W1453" s="77">
        <v>40586875908.339996</v>
      </c>
      <c r="X1453" s="76">
        <v>7.1001497117500006E-2</v>
      </c>
      <c r="Y1453" s="71">
        <v>1</v>
      </c>
      <c r="Z1453" s="71">
        <v>0</v>
      </c>
      <c r="AA1453" s="71">
        <v>0</v>
      </c>
      <c r="AB1453" s="71">
        <v>0</v>
      </c>
      <c r="AC1453" s="73">
        <v>1</v>
      </c>
      <c r="AD1453" s="73">
        <v>0</v>
      </c>
      <c r="AE1453" s="1" t="s">
        <v>1449</v>
      </c>
      <c r="AF1453" s="1" t="s">
        <v>1450</v>
      </c>
      <c r="AG1453" s="1" t="s">
        <v>1451</v>
      </c>
    </row>
    <row r="1454" spans="1:33">
      <c r="A1454" s="70">
        <v>45169</v>
      </c>
      <c r="B1454" s="70">
        <v>45169</v>
      </c>
      <c r="C1454" s="71">
        <v>990100</v>
      </c>
      <c r="D1454" s="1" t="s">
        <v>11516</v>
      </c>
      <c r="E1454" s="71">
        <v>9097201</v>
      </c>
      <c r="F1454" s="1" t="s">
        <v>11517</v>
      </c>
      <c r="G1454" s="1" t="s">
        <v>11518</v>
      </c>
      <c r="H1454" s="72" t="s">
        <v>11519</v>
      </c>
      <c r="I1454" s="1" t="s">
        <v>11520</v>
      </c>
      <c r="J1454" s="73">
        <v>1</v>
      </c>
      <c r="K1454" s="73">
        <v>1</v>
      </c>
      <c r="L1454" s="73">
        <v>1</v>
      </c>
      <c r="M1454" s="1">
        <v>1</v>
      </c>
      <c r="N1454" s="1" t="s">
        <v>1375</v>
      </c>
      <c r="O1454" s="1" t="s">
        <v>1474</v>
      </c>
      <c r="P1454" s="1">
        <v>45102030</v>
      </c>
      <c r="Q1454" s="73">
        <v>177657156</v>
      </c>
      <c r="R1454" s="74">
        <v>63.71</v>
      </c>
      <c r="S1454" s="1" t="s">
        <v>1448</v>
      </c>
      <c r="T1454" s="75">
        <v>1</v>
      </c>
      <c r="U1454" s="76">
        <v>11318537408.76</v>
      </c>
      <c r="V1454" s="77">
        <v>11318537408.76</v>
      </c>
      <c r="W1454" s="77">
        <v>11931275023.309999</v>
      </c>
      <c r="X1454" s="76">
        <v>1.98003192711E-2</v>
      </c>
      <c r="Y1454" s="71">
        <v>0</v>
      </c>
      <c r="Z1454" s="71">
        <v>1</v>
      </c>
      <c r="AA1454" s="71">
        <v>0</v>
      </c>
      <c r="AB1454" s="71">
        <v>0</v>
      </c>
      <c r="AC1454" s="73">
        <v>0.5</v>
      </c>
      <c r="AD1454" s="73">
        <v>0.5</v>
      </c>
      <c r="AE1454" s="1" t="s">
        <v>1449</v>
      </c>
      <c r="AF1454" s="1" t="s">
        <v>1450</v>
      </c>
      <c r="AG1454" s="1" t="s">
        <v>1585</v>
      </c>
    </row>
    <row r="1455" spans="1:33">
      <c r="A1455" s="70">
        <v>45169</v>
      </c>
      <c r="B1455" s="70">
        <v>45169</v>
      </c>
      <c r="C1455" s="71">
        <v>990100</v>
      </c>
      <c r="D1455" s="1" t="s">
        <v>11537</v>
      </c>
      <c r="E1455" s="71">
        <v>9149401</v>
      </c>
      <c r="F1455" s="1">
        <v>513272104</v>
      </c>
      <c r="G1455" s="1" t="s">
        <v>11538</v>
      </c>
      <c r="H1455" s="72" t="s">
        <v>11539</v>
      </c>
      <c r="I1455" s="1" t="s">
        <v>11540</v>
      </c>
      <c r="J1455" s="73">
        <v>1</v>
      </c>
      <c r="K1455" s="73">
        <v>1</v>
      </c>
      <c r="L1455" s="73">
        <v>1</v>
      </c>
      <c r="M1455" s="1">
        <v>1</v>
      </c>
      <c r="N1455" s="1" t="s">
        <v>1375</v>
      </c>
      <c r="O1455" s="1" t="s">
        <v>1499</v>
      </c>
      <c r="P1455" s="1">
        <v>30202030</v>
      </c>
      <c r="Q1455" s="73">
        <v>145704167</v>
      </c>
      <c r="R1455" s="74">
        <v>97.41</v>
      </c>
      <c r="S1455" s="1" t="s">
        <v>1448</v>
      </c>
      <c r="T1455" s="75">
        <v>1</v>
      </c>
      <c r="U1455" s="76">
        <v>14193042907.469999</v>
      </c>
      <c r="V1455" s="77">
        <v>14193042907.469999</v>
      </c>
      <c r="W1455" s="77">
        <v>14193042907.469999</v>
      </c>
      <c r="X1455" s="76">
        <v>2.48288953641E-2</v>
      </c>
      <c r="Y1455" s="71">
        <v>0</v>
      </c>
      <c r="Z1455" s="71">
        <v>1</v>
      </c>
      <c r="AA1455" s="71">
        <v>0</v>
      </c>
      <c r="AB1455" s="71">
        <v>0</v>
      </c>
      <c r="AC1455" s="73">
        <v>0</v>
      </c>
      <c r="AD1455" s="73">
        <v>1</v>
      </c>
      <c r="AE1455" s="1" t="s">
        <v>1449</v>
      </c>
      <c r="AF1455" s="1" t="s">
        <v>1450</v>
      </c>
      <c r="AG1455" s="1" t="s">
        <v>1451</v>
      </c>
    </row>
    <row r="1456" spans="1:33">
      <c r="A1456" s="70">
        <v>45169</v>
      </c>
      <c r="B1456" s="70">
        <v>45169</v>
      </c>
      <c r="C1456" s="71">
        <v>990100</v>
      </c>
      <c r="D1456" s="1" t="s">
        <v>11554</v>
      </c>
      <c r="E1456" s="71">
        <v>9155401</v>
      </c>
      <c r="F1456" s="1">
        <v>13872106</v>
      </c>
      <c r="G1456" s="1" t="s">
        <v>11555</v>
      </c>
      <c r="H1456" s="72" t="s">
        <v>11556</v>
      </c>
      <c r="I1456" s="1" t="s">
        <v>11557</v>
      </c>
      <c r="J1456" s="73">
        <v>1</v>
      </c>
      <c r="K1456" s="73">
        <v>1</v>
      </c>
      <c r="L1456" s="73">
        <v>1</v>
      </c>
      <c r="M1456" s="1">
        <v>1</v>
      </c>
      <c r="N1456" s="1" t="s">
        <v>1375</v>
      </c>
      <c r="O1456" s="1" t="s">
        <v>1462</v>
      </c>
      <c r="P1456" s="1">
        <v>15104010</v>
      </c>
      <c r="Q1456" s="73">
        <v>178354516</v>
      </c>
      <c r="R1456" s="74">
        <v>30.08</v>
      </c>
      <c r="S1456" s="1" t="s">
        <v>1448</v>
      </c>
      <c r="T1456" s="75">
        <v>1</v>
      </c>
      <c r="U1456" s="76">
        <v>5364903841.2799997</v>
      </c>
      <c r="V1456" s="77">
        <v>5364903841.2799997</v>
      </c>
      <c r="W1456" s="77">
        <v>5364903841.2799997</v>
      </c>
      <c r="X1456" s="76">
        <v>9.3852063283000001E-3</v>
      </c>
      <c r="Y1456" s="71">
        <v>0</v>
      </c>
      <c r="Z1456" s="71">
        <v>1</v>
      </c>
      <c r="AA1456" s="71">
        <v>0</v>
      </c>
      <c r="AB1456" s="71">
        <v>0</v>
      </c>
      <c r="AC1456" s="73">
        <v>1</v>
      </c>
      <c r="AD1456" s="73">
        <v>0</v>
      </c>
      <c r="AE1456" s="1" t="s">
        <v>1449</v>
      </c>
      <c r="AF1456" s="1" t="s">
        <v>1450</v>
      </c>
      <c r="AG1456" s="1" t="s">
        <v>1451</v>
      </c>
    </row>
    <row r="1457" spans="1:33">
      <c r="A1457" s="70">
        <v>45169</v>
      </c>
      <c r="B1457" s="70">
        <v>45169</v>
      </c>
      <c r="C1457" s="71">
        <v>990100</v>
      </c>
      <c r="D1457" s="1" t="s">
        <v>11591</v>
      </c>
      <c r="E1457" s="71">
        <v>9186301</v>
      </c>
      <c r="G1457" s="1" t="s">
        <v>11592</v>
      </c>
      <c r="H1457" s="72" t="s">
        <v>11593</v>
      </c>
      <c r="I1457" s="1" t="s">
        <v>11594</v>
      </c>
      <c r="J1457" s="73">
        <v>0.85</v>
      </c>
      <c r="K1457" s="73">
        <v>0.85</v>
      </c>
      <c r="L1457" s="73">
        <v>0.85</v>
      </c>
      <c r="M1457" s="1">
        <v>1</v>
      </c>
      <c r="N1457" s="1" t="s">
        <v>1115</v>
      </c>
      <c r="O1457" s="1" t="s">
        <v>1467</v>
      </c>
      <c r="P1457" s="1">
        <v>20202020</v>
      </c>
      <c r="Q1457" s="73">
        <v>155411410</v>
      </c>
      <c r="R1457" s="74">
        <v>5013</v>
      </c>
      <c r="S1457" s="1" t="s">
        <v>1479</v>
      </c>
      <c r="T1457" s="75">
        <v>145.58500000000001</v>
      </c>
      <c r="U1457" s="76">
        <v>4548653972.4593897</v>
      </c>
      <c r="V1457" s="77">
        <v>4548653972.4593897</v>
      </c>
      <c r="W1457" s="77">
        <v>5351357614.6581001</v>
      </c>
      <c r="X1457" s="76">
        <v>7.9572826112999998E-3</v>
      </c>
      <c r="Y1457" s="71">
        <v>0</v>
      </c>
      <c r="Z1457" s="71">
        <v>1</v>
      </c>
      <c r="AA1457" s="71">
        <v>0</v>
      </c>
      <c r="AB1457" s="71">
        <v>0</v>
      </c>
      <c r="AC1457" s="73">
        <v>0</v>
      </c>
      <c r="AD1457" s="73">
        <v>1</v>
      </c>
      <c r="AE1457" s="1" t="s">
        <v>1480</v>
      </c>
      <c r="AF1457" s="1" t="s">
        <v>1450</v>
      </c>
      <c r="AG1457" s="1" t="s">
        <v>1451</v>
      </c>
    </row>
    <row r="1458" spans="1:33">
      <c r="A1458" s="70">
        <v>45169</v>
      </c>
      <c r="B1458" s="70">
        <v>45169</v>
      </c>
      <c r="C1458" s="71">
        <v>990100</v>
      </c>
      <c r="D1458" s="1" t="s">
        <v>11599</v>
      </c>
      <c r="E1458" s="71">
        <v>9193401</v>
      </c>
      <c r="G1458" s="1" t="s">
        <v>11600</v>
      </c>
      <c r="H1458" s="72" t="s">
        <v>11601</v>
      </c>
      <c r="I1458" s="1" t="s">
        <v>11602</v>
      </c>
      <c r="J1458" s="73">
        <v>0.95</v>
      </c>
      <c r="K1458" s="73">
        <v>0.95</v>
      </c>
      <c r="L1458" s="73">
        <v>0.95</v>
      </c>
      <c r="M1458" s="1">
        <v>1</v>
      </c>
      <c r="N1458" s="1" t="s">
        <v>1199</v>
      </c>
      <c r="O1458" s="1" t="s">
        <v>1455</v>
      </c>
      <c r="P1458" s="1">
        <v>25301040</v>
      </c>
      <c r="Q1458" s="73">
        <v>219966059</v>
      </c>
      <c r="R1458" s="74">
        <v>13.002000000000001</v>
      </c>
      <c r="S1458" s="1" t="s">
        <v>1456</v>
      </c>
      <c r="T1458" s="75">
        <v>0.92136177270005104</v>
      </c>
      <c r="U1458" s="76">
        <v>2948894608.6833401</v>
      </c>
      <c r="V1458" s="77">
        <v>2948894608.6833401</v>
      </c>
      <c r="W1458" s="77">
        <v>3104099588.0877199</v>
      </c>
      <c r="X1458" s="76">
        <v>5.1587102326000004E-3</v>
      </c>
      <c r="Y1458" s="71">
        <v>0</v>
      </c>
      <c r="Z1458" s="71">
        <v>1</v>
      </c>
      <c r="AA1458" s="71">
        <v>0</v>
      </c>
      <c r="AB1458" s="71">
        <v>0</v>
      </c>
      <c r="AC1458" s="73">
        <v>0</v>
      </c>
      <c r="AD1458" s="73">
        <v>1</v>
      </c>
      <c r="AE1458" s="1" t="s">
        <v>1485</v>
      </c>
      <c r="AF1458" s="1" t="s">
        <v>1450</v>
      </c>
      <c r="AG1458" s="1" t="s">
        <v>1451</v>
      </c>
    </row>
    <row r="1459" spans="1:33">
      <c r="A1459" s="70">
        <v>45169</v>
      </c>
      <c r="B1459" s="70">
        <v>45169</v>
      </c>
      <c r="C1459" s="71">
        <v>990100</v>
      </c>
      <c r="D1459" s="1" t="s">
        <v>11603</v>
      </c>
      <c r="E1459" s="71">
        <v>9194401</v>
      </c>
      <c r="F1459" s="1" t="s">
        <v>11604</v>
      </c>
      <c r="G1459" s="1" t="s">
        <v>11605</v>
      </c>
      <c r="H1459" s="72" t="s">
        <v>11606</v>
      </c>
      <c r="I1459" s="1" t="s">
        <v>11607</v>
      </c>
      <c r="J1459" s="73">
        <v>1</v>
      </c>
      <c r="K1459" s="73">
        <v>1</v>
      </c>
      <c r="L1459" s="73">
        <v>1</v>
      </c>
      <c r="M1459" s="1">
        <v>1</v>
      </c>
      <c r="N1459" s="1" t="s">
        <v>1375</v>
      </c>
      <c r="O1459" s="1" t="s">
        <v>1692</v>
      </c>
      <c r="P1459" s="1">
        <v>50201010</v>
      </c>
      <c r="Q1459" s="73">
        <v>444040336</v>
      </c>
      <c r="R1459" s="74">
        <v>80.03</v>
      </c>
      <c r="S1459" s="1" t="s">
        <v>1448</v>
      </c>
      <c r="T1459" s="75">
        <v>1</v>
      </c>
      <c r="U1459" s="76">
        <v>35536548090.080002</v>
      </c>
      <c r="V1459" s="77">
        <v>35536548090.080002</v>
      </c>
      <c r="W1459" s="77">
        <v>39075726784.580002</v>
      </c>
      <c r="X1459" s="76">
        <v>6.2166600910200001E-2</v>
      </c>
      <c r="Y1459" s="71">
        <v>0</v>
      </c>
      <c r="Z1459" s="71">
        <v>1</v>
      </c>
      <c r="AA1459" s="71">
        <v>0</v>
      </c>
      <c r="AB1459" s="71">
        <v>0</v>
      </c>
      <c r="AC1459" s="73">
        <v>0</v>
      </c>
      <c r="AD1459" s="73">
        <v>1</v>
      </c>
      <c r="AE1459" s="1" t="s">
        <v>10552</v>
      </c>
      <c r="AF1459" s="1" t="s">
        <v>1450</v>
      </c>
      <c r="AG1459" s="1" t="s">
        <v>1585</v>
      </c>
    </row>
    <row r="1460" spans="1:33">
      <c r="A1460" s="70">
        <v>45169</v>
      </c>
      <c r="B1460" s="70">
        <v>45169</v>
      </c>
      <c r="C1460" s="71">
        <v>990100</v>
      </c>
      <c r="D1460" s="1" t="s">
        <v>11620</v>
      </c>
      <c r="E1460" s="71">
        <v>9213001</v>
      </c>
      <c r="G1460" s="1" t="s">
        <v>11621</v>
      </c>
      <c r="H1460" s="72" t="s">
        <v>11622</v>
      </c>
      <c r="I1460" s="1" t="s">
        <v>11623</v>
      </c>
      <c r="J1460" s="73">
        <v>0.6</v>
      </c>
      <c r="K1460" s="73">
        <v>0.6</v>
      </c>
      <c r="L1460" s="73">
        <v>0.6</v>
      </c>
      <c r="M1460" s="1">
        <v>1</v>
      </c>
      <c r="N1460" s="1" t="s">
        <v>1322</v>
      </c>
      <c r="O1460" s="1" t="s">
        <v>1692</v>
      </c>
      <c r="P1460" s="1">
        <v>50202020</v>
      </c>
      <c r="Q1460" s="73">
        <v>1272443893</v>
      </c>
      <c r="R1460" s="74">
        <v>26.55</v>
      </c>
      <c r="S1460" s="1" t="s">
        <v>1613</v>
      </c>
      <c r="T1460" s="75">
        <v>10.9499</v>
      </c>
      <c r="U1460" s="76">
        <v>1851161308.8238201</v>
      </c>
      <c r="V1460" s="77">
        <v>1851161308.8238201</v>
      </c>
      <c r="W1460" s="77">
        <v>3247233265.4955802</v>
      </c>
      <c r="X1460" s="76">
        <v>3.23836761E-3</v>
      </c>
      <c r="Y1460" s="71">
        <v>0</v>
      </c>
      <c r="Z1460" s="71">
        <v>1</v>
      </c>
      <c r="AA1460" s="71">
        <v>0</v>
      </c>
      <c r="AB1460" s="71">
        <v>0</v>
      </c>
      <c r="AC1460" s="73">
        <v>1</v>
      </c>
      <c r="AD1460" s="73">
        <v>0</v>
      </c>
      <c r="AE1460" s="1" t="s">
        <v>1614</v>
      </c>
      <c r="AF1460" s="1" t="s">
        <v>1450</v>
      </c>
      <c r="AG1460" s="1" t="s">
        <v>1619</v>
      </c>
    </row>
    <row r="1461" spans="1:33">
      <c r="A1461" s="70">
        <v>45169</v>
      </c>
      <c r="B1461" s="70">
        <v>45169</v>
      </c>
      <c r="C1461" s="71">
        <v>990100</v>
      </c>
      <c r="D1461" s="1" t="s">
        <v>11640</v>
      </c>
      <c r="E1461" s="71">
        <v>9235401</v>
      </c>
      <c r="F1461" s="1" t="s">
        <v>11641</v>
      </c>
      <c r="G1461" s="1" t="s">
        <v>11642</v>
      </c>
      <c r="H1461" s="72" t="s">
        <v>11643</v>
      </c>
      <c r="I1461" s="1" t="s">
        <v>11644</v>
      </c>
      <c r="J1461" s="73">
        <v>1</v>
      </c>
      <c r="K1461" s="73">
        <v>1</v>
      </c>
      <c r="L1461" s="73">
        <v>1</v>
      </c>
      <c r="M1461" s="1">
        <v>1</v>
      </c>
      <c r="N1461" s="1" t="s">
        <v>1375</v>
      </c>
      <c r="O1461" s="1" t="s">
        <v>1564</v>
      </c>
      <c r="P1461" s="1">
        <v>60106020</v>
      </c>
      <c r="Q1461" s="73">
        <v>611860563</v>
      </c>
      <c r="R1461" s="74">
        <v>34.090000000000003</v>
      </c>
      <c r="S1461" s="1" t="s">
        <v>1448</v>
      </c>
      <c r="T1461" s="75">
        <v>1</v>
      </c>
      <c r="U1461" s="76">
        <v>20858326592.669998</v>
      </c>
      <c r="V1461" s="77">
        <v>20858326592.669998</v>
      </c>
      <c r="W1461" s="77">
        <v>20858326592.669998</v>
      </c>
      <c r="X1461" s="76">
        <v>3.6488948269600002E-2</v>
      </c>
      <c r="Y1461" s="71">
        <v>0</v>
      </c>
      <c r="Z1461" s="71">
        <v>1</v>
      </c>
      <c r="AA1461" s="71">
        <v>0</v>
      </c>
      <c r="AB1461" s="71">
        <v>0</v>
      </c>
      <c r="AC1461" s="73">
        <v>1</v>
      </c>
      <c r="AD1461" s="73">
        <v>0</v>
      </c>
      <c r="AE1461" s="1" t="s">
        <v>1449</v>
      </c>
      <c r="AF1461" s="1" t="s">
        <v>1450</v>
      </c>
      <c r="AG1461" s="1" t="s">
        <v>1451</v>
      </c>
    </row>
    <row r="1462" spans="1:33">
      <c r="A1462" s="70">
        <v>45169</v>
      </c>
      <c r="B1462" s="70">
        <v>45169</v>
      </c>
      <c r="C1462" s="71">
        <v>990100</v>
      </c>
      <c r="D1462" s="1" t="s">
        <v>11645</v>
      </c>
      <c r="E1462" s="71">
        <v>9247401</v>
      </c>
      <c r="F1462" s="1" t="s">
        <v>11646</v>
      </c>
      <c r="G1462" s="1" t="s">
        <v>11647</v>
      </c>
      <c r="H1462" s="72" t="s">
        <v>11648</v>
      </c>
      <c r="I1462" s="1" t="s">
        <v>11649</v>
      </c>
      <c r="J1462" s="73">
        <v>0.75</v>
      </c>
      <c r="K1462" s="73">
        <v>0.75</v>
      </c>
      <c r="L1462" s="73">
        <v>0.75</v>
      </c>
      <c r="M1462" s="1">
        <v>1</v>
      </c>
      <c r="N1462" s="1" t="s">
        <v>1375</v>
      </c>
      <c r="O1462" s="1" t="s">
        <v>1692</v>
      </c>
      <c r="P1462" s="1">
        <v>50203010</v>
      </c>
      <c r="Q1462" s="73">
        <v>1327186321</v>
      </c>
      <c r="R1462" s="74">
        <v>10.35</v>
      </c>
      <c r="S1462" s="1" t="s">
        <v>1448</v>
      </c>
      <c r="T1462" s="75">
        <v>1</v>
      </c>
      <c r="U1462" s="76">
        <v>10302283816.762501</v>
      </c>
      <c r="V1462" s="77">
        <v>10302283816.762501</v>
      </c>
      <c r="W1462" s="77">
        <v>16368025457.25</v>
      </c>
      <c r="X1462" s="76">
        <v>1.8022514873300002E-2</v>
      </c>
      <c r="Y1462" s="71">
        <v>0</v>
      </c>
      <c r="Z1462" s="71">
        <v>1</v>
      </c>
      <c r="AA1462" s="71">
        <v>0</v>
      </c>
      <c r="AB1462" s="71">
        <v>0</v>
      </c>
      <c r="AC1462" s="73">
        <v>0</v>
      </c>
      <c r="AD1462" s="73">
        <v>1</v>
      </c>
      <c r="AE1462" s="1" t="s">
        <v>1449</v>
      </c>
      <c r="AF1462" s="1" t="s">
        <v>1450</v>
      </c>
      <c r="AG1462" s="1" t="s">
        <v>1585</v>
      </c>
    </row>
    <row r="1463" spans="1:33">
      <c r="A1463" s="70">
        <v>45169</v>
      </c>
      <c r="B1463" s="70">
        <v>45169</v>
      </c>
      <c r="C1463" s="71">
        <v>990100</v>
      </c>
      <c r="D1463" s="1" t="s">
        <v>11662</v>
      </c>
      <c r="E1463" s="71">
        <v>9269401</v>
      </c>
      <c r="F1463" s="1" t="s">
        <v>11663</v>
      </c>
      <c r="G1463" s="1" t="s">
        <v>11664</v>
      </c>
      <c r="H1463" s="72" t="s">
        <v>11665</v>
      </c>
      <c r="I1463" s="1" t="s">
        <v>11666</v>
      </c>
      <c r="J1463" s="73">
        <v>1</v>
      </c>
      <c r="K1463" s="73">
        <v>1</v>
      </c>
      <c r="L1463" s="73">
        <v>1</v>
      </c>
      <c r="M1463" s="1">
        <v>1</v>
      </c>
      <c r="N1463" s="1" t="s">
        <v>963</v>
      </c>
      <c r="O1463" s="1" t="s">
        <v>1462</v>
      </c>
      <c r="P1463" s="1">
        <v>15101030</v>
      </c>
      <c r="Q1463" s="73">
        <v>499812648</v>
      </c>
      <c r="R1463" s="74">
        <v>85.59</v>
      </c>
      <c r="S1463" s="1" t="s">
        <v>1493</v>
      </c>
      <c r="T1463" s="75">
        <v>1.3529500000000001</v>
      </c>
      <c r="U1463" s="76">
        <v>31619028450.659698</v>
      </c>
      <c r="V1463" s="77">
        <v>31619028450.659698</v>
      </c>
      <c r="W1463" s="77">
        <v>31619028450.659698</v>
      </c>
      <c r="X1463" s="76">
        <v>5.5313406295900001E-2</v>
      </c>
      <c r="Y1463" s="71">
        <v>1</v>
      </c>
      <c r="Z1463" s="71">
        <v>0</v>
      </c>
      <c r="AA1463" s="71">
        <v>0</v>
      </c>
      <c r="AB1463" s="71">
        <v>0</v>
      </c>
      <c r="AC1463" s="73">
        <v>1</v>
      </c>
      <c r="AD1463" s="73">
        <v>0</v>
      </c>
      <c r="AE1463" s="1" t="s">
        <v>1494</v>
      </c>
      <c r="AF1463" s="1" t="s">
        <v>1450</v>
      </c>
      <c r="AG1463" s="1" t="s">
        <v>1451</v>
      </c>
    </row>
    <row r="1464" spans="1:33">
      <c r="A1464" s="70">
        <v>45169</v>
      </c>
      <c r="B1464" s="70">
        <v>45169</v>
      </c>
      <c r="C1464" s="71">
        <v>990100</v>
      </c>
      <c r="D1464" s="1" t="s">
        <v>11695</v>
      </c>
      <c r="E1464" s="71">
        <v>9299501</v>
      </c>
      <c r="F1464" s="1" t="s">
        <v>11696</v>
      </c>
      <c r="G1464" s="1" t="s">
        <v>11697</v>
      </c>
      <c r="H1464" s="72" t="s">
        <v>11698</v>
      </c>
      <c r="I1464" s="1" t="s">
        <v>11699</v>
      </c>
      <c r="J1464" s="73">
        <v>1</v>
      </c>
      <c r="K1464" s="73">
        <v>1</v>
      </c>
      <c r="L1464" s="73">
        <v>1</v>
      </c>
      <c r="M1464" s="1">
        <v>1</v>
      </c>
      <c r="N1464" s="1" t="s">
        <v>1375</v>
      </c>
      <c r="O1464" s="1" t="s">
        <v>1467</v>
      </c>
      <c r="P1464" s="1">
        <v>20106020</v>
      </c>
      <c r="Q1464" s="73">
        <v>404956695</v>
      </c>
      <c r="R1464" s="74">
        <v>69.61</v>
      </c>
      <c r="S1464" s="1" t="s">
        <v>1448</v>
      </c>
      <c r="T1464" s="75">
        <v>1</v>
      </c>
      <c r="U1464" s="76">
        <v>28189035538.950001</v>
      </c>
      <c r="V1464" s="77">
        <v>28189035538.950001</v>
      </c>
      <c r="W1464" s="77">
        <v>28189035538.950001</v>
      </c>
      <c r="X1464" s="76">
        <v>4.9313076721799999E-2</v>
      </c>
      <c r="Y1464" s="71">
        <v>0</v>
      </c>
      <c r="Z1464" s="71">
        <v>1</v>
      </c>
      <c r="AA1464" s="71">
        <v>0</v>
      </c>
      <c r="AB1464" s="71">
        <v>0</v>
      </c>
      <c r="AC1464" s="73">
        <v>1</v>
      </c>
      <c r="AD1464" s="73">
        <v>0</v>
      </c>
      <c r="AE1464" s="1" t="s">
        <v>1449</v>
      </c>
      <c r="AF1464" s="1" t="s">
        <v>1450</v>
      </c>
      <c r="AG1464" s="1" t="s">
        <v>1451</v>
      </c>
    </row>
    <row r="1465" spans="1:33">
      <c r="A1465" s="70">
        <v>45169</v>
      </c>
      <c r="B1465" s="70">
        <v>45169</v>
      </c>
      <c r="C1465" s="71">
        <v>990100</v>
      </c>
      <c r="D1465" s="1" t="s">
        <v>11704</v>
      </c>
      <c r="E1465" s="71">
        <v>9324901</v>
      </c>
      <c r="F1465" s="1">
        <v>679295105</v>
      </c>
      <c r="G1465" s="1" t="s">
        <v>11705</v>
      </c>
      <c r="H1465" s="72" t="s">
        <v>11706</v>
      </c>
      <c r="I1465" s="1" t="s">
        <v>11707</v>
      </c>
      <c r="J1465" s="73">
        <v>1</v>
      </c>
      <c r="K1465" s="73">
        <v>1</v>
      </c>
      <c r="L1465" s="73">
        <v>1</v>
      </c>
      <c r="M1465" s="1">
        <v>1</v>
      </c>
      <c r="N1465" s="1" t="s">
        <v>1375</v>
      </c>
      <c r="O1465" s="1" t="s">
        <v>1474</v>
      </c>
      <c r="P1465" s="1">
        <v>45102030</v>
      </c>
      <c r="Q1465" s="73">
        <v>153987922</v>
      </c>
      <c r="R1465" s="74">
        <v>83.51</v>
      </c>
      <c r="S1465" s="1" t="s">
        <v>1448</v>
      </c>
      <c r="T1465" s="75">
        <v>1</v>
      </c>
      <c r="U1465" s="76">
        <v>12859531366.219999</v>
      </c>
      <c r="V1465" s="77">
        <v>12859531366.219999</v>
      </c>
      <c r="W1465" s="77">
        <v>13469145263.629999</v>
      </c>
      <c r="X1465" s="76">
        <v>2.2496089161800001E-2</v>
      </c>
      <c r="Y1465" s="71">
        <v>0</v>
      </c>
      <c r="Z1465" s="71">
        <v>1</v>
      </c>
      <c r="AA1465" s="71">
        <v>0</v>
      </c>
      <c r="AB1465" s="71">
        <v>0</v>
      </c>
      <c r="AC1465" s="73">
        <v>0</v>
      </c>
      <c r="AD1465" s="73">
        <v>1</v>
      </c>
      <c r="AE1465" s="1" t="s">
        <v>1475</v>
      </c>
      <c r="AF1465" s="1" t="s">
        <v>1450</v>
      </c>
      <c r="AG1465" s="1" t="s">
        <v>1585</v>
      </c>
    </row>
    <row r="1466" spans="1:33">
      <c r="A1466" s="70">
        <v>45169</v>
      </c>
      <c r="B1466" s="70">
        <v>45169</v>
      </c>
      <c r="C1466" s="71">
        <v>990100</v>
      </c>
      <c r="D1466" s="1" t="s">
        <v>11708</v>
      </c>
      <c r="E1466" s="71">
        <v>9327501</v>
      </c>
      <c r="G1466" s="1" t="s">
        <v>11709</v>
      </c>
      <c r="H1466" s="72" t="s">
        <v>11710</v>
      </c>
      <c r="I1466" s="1" t="s">
        <v>11711</v>
      </c>
      <c r="J1466" s="73">
        <v>0.95</v>
      </c>
      <c r="K1466" s="73">
        <v>0.95</v>
      </c>
      <c r="L1466" s="73">
        <v>0.95</v>
      </c>
      <c r="M1466" s="1">
        <v>1</v>
      </c>
      <c r="N1466" s="1" t="s">
        <v>1322</v>
      </c>
      <c r="O1466" s="1" t="s">
        <v>1462</v>
      </c>
      <c r="P1466" s="1">
        <v>15105010</v>
      </c>
      <c r="Q1466" s="73">
        <v>637760495</v>
      </c>
      <c r="R1466" s="74">
        <v>146</v>
      </c>
      <c r="S1466" s="1" t="s">
        <v>1613</v>
      </c>
      <c r="T1466" s="75">
        <v>10.9499</v>
      </c>
      <c r="U1466" s="76">
        <v>8078373378.4326801</v>
      </c>
      <c r="V1466" s="77">
        <v>8078373378.4326801</v>
      </c>
      <c r="W1466" s="77">
        <v>9368190813.6512699</v>
      </c>
      <c r="X1466" s="76">
        <v>1.4132070806300001E-2</v>
      </c>
      <c r="Y1466" s="71">
        <v>0</v>
      </c>
      <c r="Z1466" s="71">
        <v>1</v>
      </c>
      <c r="AA1466" s="71">
        <v>0</v>
      </c>
      <c r="AB1466" s="71">
        <v>0</v>
      </c>
      <c r="AC1466" s="73">
        <v>1</v>
      </c>
      <c r="AD1466" s="73">
        <v>0</v>
      </c>
      <c r="AE1466" s="1" t="s">
        <v>1614</v>
      </c>
      <c r="AF1466" s="1" t="s">
        <v>1450</v>
      </c>
      <c r="AG1466" s="1" t="s">
        <v>1619</v>
      </c>
    </row>
    <row r="1467" spans="1:33">
      <c r="A1467" s="70">
        <v>45169</v>
      </c>
      <c r="B1467" s="70">
        <v>45169</v>
      </c>
      <c r="C1467" s="71">
        <v>990100</v>
      </c>
      <c r="D1467" s="1" t="s">
        <v>11724</v>
      </c>
      <c r="E1467" s="71">
        <v>9346001</v>
      </c>
      <c r="F1467" s="1" t="s">
        <v>11725</v>
      </c>
      <c r="G1467" s="1" t="s">
        <v>11726</v>
      </c>
      <c r="H1467" s="72" t="s">
        <v>11727</v>
      </c>
      <c r="I1467" s="1" t="s">
        <v>11728</v>
      </c>
      <c r="J1467" s="73">
        <v>0.9</v>
      </c>
      <c r="K1467" s="73">
        <v>0.9</v>
      </c>
      <c r="L1467" s="73">
        <v>0.9</v>
      </c>
      <c r="M1467" s="1">
        <v>1</v>
      </c>
      <c r="N1467" s="1" t="s">
        <v>1375</v>
      </c>
      <c r="O1467" s="1" t="s">
        <v>1548</v>
      </c>
      <c r="P1467" s="1">
        <v>55105010</v>
      </c>
      <c r="Q1467" s="73">
        <v>379792266</v>
      </c>
      <c r="R1467" s="74">
        <v>31.42</v>
      </c>
      <c r="S1467" s="1" t="s">
        <v>1448</v>
      </c>
      <c r="T1467" s="75">
        <v>1</v>
      </c>
      <c r="U1467" s="76">
        <v>10739765697.948</v>
      </c>
      <c r="V1467" s="77">
        <v>10739765697.948</v>
      </c>
      <c r="W1467" s="77">
        <v>11933072997.719999</v>
      </c>
      <c r="X1467" s="76">
        <v>1.8787832918399999E-2</v>
      </c>
      <c r="Y1467" s="71">
        <v>0</v>
      </c>
      <c r="Z1467" s="71">
        <v>1</v>
      </c>
      <c r="AA1467" s="71">
        <v>0</v>
      </c>
      <c r="AB1467" s="71">
        <v>0</v>
      </c>
      <c r="AC1467" s="73">
        <v>1</v>
      </c>
      <c r="AD1467" s="73">
        <v>0</v>
      </c>
      <c r="AE1467" s="1" t="s">
        <v>1449</v>
      </c>
      <c r="AF1467" s="1" t="s">
        <v>1450</v>
      </c>
      <c r="AG1467" s="1" t="s">
        <v>1451</v>
      </c>
    </row>
    <row r="1468" spans="1:33">
      <c r="A1468" s="70">
        <v>45169</v>
      </c>
      <c r="B1468" s="70">
        <v>45169</v>
      </c>
      <c r="C1468" s="71">
        <v>990100</v>
      </c>
      <c r="D1468" s="1" t="s">
        <v>11741</v>
      </c>
      <c r="E1468" s="71">
        <v>9369301</v>
      </c>
      <c r="G1468" s="1" t="s">
        <v>11742</v>
      </c>
      <c r="H1468" s="72" t="s">
        <v>11743</v>
      </c>
      <c r="I1468" s="1" t="s">
        <v>11744</v>
      </c>
      <c r="J1468" s="73">
        <v>0.65</v>
      </c>
      <c r="K1468" s="73">
        <v>0.65</v>
      </c>
      <c r="L1468" s="73">
        <v>0.65</v>
      </c>
      <c r="M1468" s="1">
        <v>1</v>
      </c>
      <c r="N1468" s="1" t="s">
        <v>1058</v>
      </c>
      <c r="O1468" s="1" t="s">
        <v>1455</v>
      </c>
      <c r="P1468" s="1">
        <v>25301040</v>
      </c>
      <c r="Q1468" s="73">
        <v>266779714</v>
      </c>
      <c r="R1468" s="74">
        <v>33.725000000000001</v>
      </c>
      <c r="S1468" s="1" t="s">
        <v>1456</v>
      </c>
      <c r="T1468" s="75">
        <v>0.92136177270005104</v>
      </c>
      <c r="U1468" s="76">
        <v>6347283964.6738501</v>
      </c>
      <c r="V1468" s="77">
        <v>6347283964.6738501</v>
      </c>
      <c r="W1468" s="77">
        <v>9765052253.3443794</v>
      </c>
      <c r="X1468" s="76">
        <v>1.1103753468000001E-2</v>
      </c>
      <c r="Y1468" s="71">
        <v>0</v>
      </c>
      <c r="Z1468" s="71">
        <v>1</v>
      </c>
      <c r="AA1468" s="71">
        <v>0</v>
      </c>
      <c r="AB1468" s="71">
        <v>0</v>
      </c>
      <c r="AC1468" s="73">
        <v>0</v>
      </c>
      <c r="AD1468" s="73">
        <v>1</v>
      </c>
      <c r="AE1468" s="1" t="s">
        <v>1523</v>
      </c>
      <c r="AF1468" s="1" t="s">
        <v>1470</v>
      </c>
      <c r="AG1468" s="1" t="s">
        <v>1451</v>
      </c>
    </row>
    <row r="1469" spans="1:33">
      <c r="A1469" s="70">
        <v>45169</v>
      </c>
      <c r="B1469" s="70">
        <v>45169</v>
      </c>
      <c r="C1469" s="71">
        <v>990100</v>
      </c>
      <c r="D1469" s="1" t="s">
        <v>11785</v>
      </c>
      <c r="E1469" s="71">
        <v>9412801</v>
      </c>
      <c r="F1469" s="1" t="s">
        <v>11786</v>
      </c>
      <c r="G1469" s="1" t="s">
        <v>11787</v>
      </c>
      <c r="H1469" s="72" t="s">
        <v>11788</v>
      </c>
      <c r="I1469" s="1" t="s">
        <v>11789</v>
      </c>
      <c r="J1469" s="73">
        <v>1</v>
      </c>
      <c r="K1469" s="73">
        <v>1</v>
      </c>
      <c r="L1469" s="73">
        <v>1</v>
      </c>
      <c r="M1469" s="1">
        <v>1</v>
      </c>
      <c r="N1469" s="1" t="s">
        <v>1375</v>
      </c>
      <c r="O1469" s="1" t="s">
        <v>1692</v>
      </c>
      <c r="P1469" s="1">
        <v>50202010</v>
      </c>
      <c r="Q1469" s="73">
        <v>122684437</v>
      </c>
      <c r="R1469" s="74">
        <v>81.2</v>
      </c>
      <c r="S1469" s="1" t="s">
        <v>1448</v>
      </c>
      <c r="T1469" s="75">
        <v>1</v>
      </c>
      <c r="U1469" s="76">
        <v>9961976284.3999996</v>
      </c>
      <c r="V1469" s="77">
        <v>9961976284.3999996</v>
      </c>
      <c r="W1469" s="77">
        <v>11376879057.6</v>
      </c>
      <c r="X1469" s="76">
        <v>1.7427190800299999E-2</v>
      </c>
      <c r="Y1469" s="71">
        <v>0</v>
      </c>
      <c r="Z1469" s="71">
        <v>1</v>
      </c>
      <c r="AA1469" s="71">
        <v>0</v>
      </c>
      <c r="AB1469" s="71">
        <v>0</v>
      </c>
      <c r="AC1469" s="73">
        <v>0.5</v>
      </c>
      <c r="AD1469" s="73">
        <v>0.5</v>
      </c>
      <c r="AE1469" s="1" t="s">
        <v>1475</v>
      </c>
      <c r="AF1469" s="1" t="s">
        <v>1450</v>
      </c>
      <c r="AG1469" s="1" t="s">
        <v>1585</v>
      </c>
    </row>
    <row r="1470" spans="1:33">
      <c r="A1470" s="70">
        <v>45169</v>
      </c>
      <c r="B1470" s="70">
        <v>45169</v>
      </c>
      <c r="C1470" s="71">
        <v>990100</v>
      </c>
      <c r="D1470" s="1" t="s">
        <v>11798</v>
      </c>
      <c r="E1470" s="71">
        <v>9419501</v>
      </c>
      <c r="F1470" s="1" t="s">
        <v>11799</v>
      </c>
      <c r="G1470" s="1" t="s">
        <v>11800</v>
      </c>
      <c r="H1470" s="72" t="s">
        <v>11801</v>
      </c>
      <c r="I1470" s="1" t="s">
        <v>11802</v>
      </c>
      <c r="J1470" s="73">
        <v>0.7</v>
      </c>
      <c r="K1470" s="73">
        <v>0.7</v>
      </c>
      <c r="L1470" s="73">
        <v>0.7</v>
      </c>
      <c r="M1470" s="1">
        <v>1</v>
      </c>
      <c r="N1470" s="1" t="s">
        <v>1293</v>
      </c>
      <c r="O1470" s="1" t="s">
        <v>1692</v>
      </c>
      <c r="P1470" s="1">
        <v>50202020</v>
      </c>
      <c r="Q1470" s="73">
        <v>521231049</v>
      </c>
      <c r="R1470" s="74">
        <v>37.630000000000003</v>
      </c>
      <c r="S1470" s="1" t="s">
        <v>1448</v>
      </c>
      <c r="T1470" s="75">
        <v>1</v>
      </c>
      <c r="U1470" s="76">
        <v>13729747061.709</v>
      </c>
      <c r="V1470" s="77">
        <v>13729747061.709</v>
      </c>
      <c r="W1470" s="77">
        <v>21327135224.459999</v>
      </c>
      <c r="X1470" s="76">
        <v>2.4018419122199999E-2</v>
      </c>
      <c r="Y1470" s="71">
        <v>1</v>
      </c>
      <c r="Z1470" s="71">
        <v>0</v>
      </c>
      <c r="AA1470" s="71">
        <v>0</v>
      </c>
      <c r="AB1470" s="71">
        <v>0</v>
      </c>
      <c r="AC1470" s="73">
        <v>0</v>
      </c>
      <c r="AD1470" s="73">
        <v>1</v>
      </c>
      <c r="AE1470" s="1" t="s">
        <v>1449</v>
      </c>
      <c r="AF1470" s="1" t="s">
        <v>1450</v>
      </c>
      <c r="AG1470" s="1" t="s">
        <v>1585</v>
      </c>
    </row>
    <row r="1471" spans="1:33">
      <c r="A1471" s="70">
        <v>45169</v>
      </c>
      <c r="B1471" s="70">
        <v>45169</v>
      </c>
      <c r="C1471" s="71">
        <v>990100</v>
      </c>
      <c r="D1471" s="1" t="s">
        <v>11811</v>
      </c>
      <c r="E1471" s="71">
        <v>9436301</v>
      </c>
      <c r="G1471" s="1" t="s">
        <v>11812</v>
      </c>
      <c r="H1471" s="72" t="s">
        <v>11813</v>
      </c>
      <c r="I1471" s="1" t="s">
        <v>11814</v>
      </c>
      <c r="J1471" s="73">
        <v>0.55000000000000004</v>
      </c>
      <c r="K1471" s="73">
        <v>0.55000000000000004</v>
      </c>
      <c r="L1471" s="73">
        <v>0.55000000000000004</v>
      </c>
      <c r="M1471" s="1">
        <v>1</v>
      </c>
      <c r="N1471" s="1" t="s">
        <v>1091</v>
      </c>
      <c r="O1471" s="1" t="s">
        <v>1564</v>
      </c>
      <c r="P1471" s="1">
        <v>60201020</v>
      </c>
      <c r="Q1471" s="73">
        <v>3036227327</v>
      </c>
      <c r="R1471" s="74">
        <v>32.700000000000003</v>
      </c>
      <c r="S1471" s="1" t="s">
        <v>1565</v>
      </c>
      <c r="T1471" s="75">
        <v>7.8417500000000002</v>
      </c>
      <c r="U1471" s="76">
        <v>6963566611.5465298</v>
      </c>
      <c r="V1471" s="77">
        <v>6963566611.5465298</v>
      </c>
      <c r="W1471" s="77">
        <v>12661030202.811899</v>
      </c>
      <c r="X1471" s="76">
        <v>1.21818603584E-2</v>
      </c>
      <c r="Y1471" s="71">
        <v>0</v>
      </c>
      <c r="Z1471" s="71">
        <v>1</v>
      </c>
      <c r="AA1471" s="71">
        <v>0</v>
      </c>
      <c r="AB1471" s="71">
        <v>0</v>
      </c>
      <c r="AC1471" s="73">
        <v>1</v>
      </c>
      <c r="AD1471" s="73">
        <v>0</v>
      </c>
      <c r="AE1471" s="1" t="s">
        <v>1566</v>
      </c>
      <c r="AF1471" s="1" t="s">
        <v>1450</v>
      </c>
      <c r="AG1471" s="1" t="s">
        <v>1451</v>
      </c>
    </row>
    <row r="1472" spans="1:33">
      <c r="A1472" s="70">
        <v>45169</v>
      </c>
      <c r="B1472" s="70">
        <v>45169</v>
      </c>
      <c r="C1472" s="71">
        <v>990100</v>
      </c>
      <c r="D1472" s="1" t="s">
        <v>11831</v>
      </c>
      <c r="E1472" s="71">
        <v>9464001</v>
      </c>
      <c r="F1472" s="1" t="s">
        <v>11832</v>
      </c>
      <c r="G1472" s="1" t="s">
        <v>11833</v>
      </c>
      <c r="H1472" s="72" t="s">
        <v>11834</v>
      </c>
      <c r="I1472" s="1" t="s">
        <v>11835</v>
      </c>
      <c r="J1472" s="73">
        <v>1</v>
      </c>
      <c r="K1472" s="73">
        <v>1</v>
      </c>
      <c r="L1472" s="73">
        <v>1</v>
      </c>
      <c r="M1472" s="1">
        <v>1</v>
      </c>
      <c r="N1472" s="1" t="s">
        <v>1375</v>
      </c>
      <c r="O1472" s="1" t="s">
        <v>1474</v>
      </c>
      <c r="P1472" s="1">
        <v>45102030</v>
      </c>
      <c r="Q1472" s="73">
        <v>70037195</v>
      </c>
      <c r="R1472" s="74">
        <v>381.3</v>
      </c>
      <c r="S1472" s="1" t="s">
        <v>1448</v>
      </c>
      <c r="T1472" s="75">
        <v>1</v>
      </c>
      <c r="U1472" s="76">
        <v>26705182453.5</v>
      </c>
      <c r="V1472" s="77">
        <v>26705182453.5</v>
      </c>
      <c r="W1472" s="77">
        <v>26705182453.5</v>
      </c>
      <c r="X1472" s="76">
        <v>4.67172674063E-2</v>
      </c>
      <c r="Y1472" s="71">
        <v>0</v>
      </c>
      <c r="Z1472" s="71">
        <v>1</v>
      </c>
      <c r="AA1472" s="71">
        <v>0</v>
      </c>
      <c r="AB1472" s="71">
        <v>0</v>
      </c>
      <c r="AC1472" s="73">
        <v>0</v>
      </c>
      <c r="AD1472" s="73">
        <v>1</v>
      </c>
      <c r="AE1472" s="1" t="s">
        <v>10552</v>
      </c>
      <c r="AF1472" s="1" t="s">
        <v>1450</v>
      </c>
      <c r="AG1472" s="1" t="s">
        <v>1585</v>
      </c>
    </row>
    <row r="1473" spans="1:33">
      <c r="A1473" s="70">
        <v>45169</v>
      </c>
      <c r="B1473" s="70">
        <v>45169</v>
      </c>
      <c r="C1473" s="71">
        <v>990100</v>
      </c>
      <c r="D1473" s="1" t="s">
        <v>11845</v>
      </c>
      <c r="E1473" s="71">
        <v>9472601</v>
      </c>
      <c r="G1473" s="1" t="s">
        <v>11846</v>
      </c>
      <c r="H1473" s="72" t="s">
        <v>11847</v>
      </c>
      <c r="I1473" s="1" t="s">
        <v>11848</v>
      </c>
      <c r="J1473" s="73">
        <v>0.5</v>
      </c>
      <c r="K1473" s="73">
        <v>0.5</v>
      </c>
      <c r="L1473" s="73">
        <v>0.5</v>
      </c>
      <c r="M1473" s="1">
        <v>1</v>
      </c>
      <c r="N1473" s="1" t="s">
        <v>1115</v>
      </c>
      <c r="O1473" s="1" t="s">
        <v>1467</v>
      </c>
      <c r="P1473" s="1">
        <v>20301010</v>
      </c>
      <c r="Q1473" s="73">
        <v>640394400</v>
      </c>
      <c r="R1473" s="74">
        <v>2104</v>
      </c>
      <c r="S1473" s="1" t="s">
        <v>1479</v>
      </c>
      <c r="T1473" s="75">
        <v>145.58500000000001</v>
      </c>
      <c r="U1473" s="76">
        <v>4627502206.9581404</v>
      </c>
      <c r="V1473" s="77">
        <v>4627502206.9581404</v>
      </c>
      <c r="W1473" s="77">
        <v>9255004413.9162693</v>
      </c>
      <c r="X1473" s="76">
        <v>8.0952174134E-3</v>
      </c>
      <c r="Y1473" s="71">
        <v>0</v>
      </c>
      <c r="Z1473" s="71">
        <v>1</v>
      </c>
      <c r="AA1473" s="71">
        <v>0</v>
      </c>
      <c r="AB1473" s="71">
        <v>0</v>
      </c>
      <c r="AC1473" s="73">
        <v>0</v>
      </c>
      <c r="AD1473" s="73">
        <v>1</v>
      </c>
      <c r="AE1473" s="1" t="s">
        <v>1480</v>
      </c>
      <c r="AF1473" s="1" t="s">
        <v>1450</v>
      </c>
      <c r="AG1473" s="1" t="s">
        <v>1451</v>
      </c>
    </row>
    <row r="1474" spans="1:33">
      <c r="A1474" s="70">
        <v>45169</v>
      </c>
      <c r="B1474" s="70">
        <v>45169</v>
      </c>
      <c r="C1474" s="71">
        <v>990100</v>
      </c>
      <c r="D1474" s="1" t="s">
        <v>11853</v>
      </c>
      <c r="E1474" s="71">
        <v>9485801</v>
      </c>
      <c r="G1474" s="1" t="s">
        <v>11854</v>
      </c>
      <c r="H1474" s="72" t="s">
        <v>11855</v>
      </c>
      <c r="I1474" s="1" t="s">
        <v>11856</v>
      </c>
      <c r="J1474" s="73">
        <v>0.95</v>
      </c>
      <c r="K1474" s="73">
        <v>0.95</v>
      </c>
      <c r="L1474" s="73">
        <v>0.95</v>
      </c>
      <c r="M1474" s="1">
        <v>1</v>
      </c>
      <c r="N1474" s="1" t="s">
        <v>1058</v>
      </c>
      <c r="O1474" s="1" t="s">
        <v>1499</v>
      </c>
      <c r="P1474" s="1">
        <v>30101030</v>
      </c>
      <c r="Q1474" s="73">
        <v>172204713</v>
      </c>
      <c r="R1474" s="74">
        <v>29.82</v>
      </c>
      <c r="S1474" s="1" t="s">
        <v>1456</v>
      </c>
      <c r="T1474" s="75">
        <v>0.92136177270005104</v>
      </c>
      <c r="U1474" s="76">
        <v>5294757671.8761501</v>
      </c>
      <c r="V1474" s="77">
        <v>5294757671.8761501</v>
      </c>
      <c r="W1474" s="77">
        <v>5573429128.2906799</v>
      </c>
      <c r="X1474" s="76">
        <v>9.2624946652000006E-3</v>
      </c>
      <c r="Y1474" s="71">
        <v>0</v>
      </c>
      <c r="Z1474" s="71">
        <v>1</v>
      </c>
      <c r="AA1474" s="71">
        <v>0</v>
      </c>
      <c r="AB1474" s="71">
        <v>0</v>
      </c>
      <c r="AC1474" s="73">
        <v>0</v>
      </c>
      <c r="AD1474" s="73">
        <v>1</v>
      </c>
      <c r="AE1474" s="1" t="s">
        <v>1523</v>
      </c>
      <c r="AF1474" s="1" t="s">
        <v>1524</v>
      </c>
      <c r="AG1474" s="1" t="s">
        <v>1451</v>
      </c>
    </row>
    <row r="1475" spans="1:33">
      <c r="A1475" s="70">
        <v>45169</v>
      </c>
      <c r="B1475" s="70">
        <v>45169</v>
      </c>
      <c r="C1475" s="71">
        <v>990100</v>
      </c>
      <c r="D1475" s="1" t="s">
        <v>11869</v>
      </c>
      <c r="E1475" s="71">
        <v>9512001</v>
      </c>
      <c r="F1475" s="1">
        <v>925652109</v>
      </c>
      <c r="G1475" s="1" t="s">
        <v>11870</v>
      </c>
      <c r="H1475" s="72" t="s">
        <v>11871</v>
      </c>
      <c r="I1475" s="1" t="s">
        <v>11872</v>
      </c>
      <c r="J1475" s="73">
        <v>1</v>
      </c>
      <c r="K1475" s="73">
        <v>1</v>
      </c>
      <c r="L1475" s="73">
        <v>1</v>
      </c>
      <c r="M1475" s="1">
        <v>1</v>
      </c>
      <c r="N1475" s="1" t="s">
        <v>1375</v>
      </c>
      <c r="O1475" s="1" t="s">
        <v>1564</v>
      </c>
      <c r="P1475" s="1">
        <v>60108010</v>
      </c>
      <c r="Q1475" s="73">
        <v>1004204918</v>
      </c>
      <c r="R1475" s="74">
        <v>30.84</v>
      </c>
      <c r="S1475" s="1" t="s">
        <v>1448</v>
      </c>
      <c r="T1475" s="75">
        <v>1</v>
      </c>
      <c r="U1475" s="76">
        <v>30969679671.119999</v>
      </c>
      <c r="V1475" s="77">
        <v>30969679671.119999</v>
      </c>
      <c r="W1475" s="77">
        <v>30969679671.119999</v>
      </c>
      <c r="X1475" s="76">
        <v>5.4177454477299998E-2</v>
      </c>
      <c r="Y1475" s="71">
        <v>0</v>
      </c>
      <c r="Z1475" s="71">
        <v>1</v>
      </c>
      <c r="AA1475" s="71">
        <v>0</v>
      </c>
      <c r="AB1475" s="71">
        <v>0</v>
      </c>
      <c r="AC1475" s="73">
        <v>1</v>
      </c>
      <c r="AD1475" s="73">
        <v>0</v>
      </c>
      <c r="AE1475" s="1" t="s">
        <v>1449</v>
      </c>
      <c r="AF1475" s="1" t="s">
        <v>1450</v>
      </c>
      <c r="AG1475" s="1" t="s">
        <v>1451</v>
      </c>
    </row>
    <row r="1476" spans="1:33">
      <c r="A1476" s="70">
        <v>45169</v>
      </c>
      <c r="B1476" s="70">
        <v>45169</v>
      </c>
      <c r="C1476" s="71">
        <v>990100</v>
      </c>
      <c r="D1476" s="1" t="s">
        <v>11885</v>
      </c>
      <c r="E1476" s="71">
        <v>9536301</v>
      </c>
      <c r="G1476" s="1" t="s">
        <v>11886</v>
      </c>
      <c r="H1476" s="72" t="s">
        <v>11887</v>
      </c>
      <c r="I1476" s="1" t="s">
        <v>11888</v>
      </c>
      <c r="J1476" s="73">
        <v>0.25</v>
      </c>
      <c r="K1476" s="73">
        <v>0.25</v>
      </c>
      <c r="L1476" s="73">
        <v>0.25</v>
      </c>
      <c r="M1476" s="1">
        <v>1</v>
      </c>
      <c r="N1476" s="1" t="s">
        <v>1058</v>
      </c>
      <c r="O1476" s="1" t="s">
        <v>1447</v>
      </c>
      <c r="P1476" s="1">
        <v>35101010</v>
      </c>
      <c r="Q1476" s="73">
        <v>1128000000</v>
      </c>
      <c r="R1476" s="74">
        <v>46.25</v>
      </c>
      <c r="S1476" s="1" t="s">
        <v>1456</v>
      </c>
      <c r="T1476" s="75">
        <v>0.92136177270005104</v>
      </c>
      <c r="U1476" s="76">
        <v>14155677375</v>
      </c>
      <c r="V1476" s="77">
        <v>14155677375</v>
      </c>
      <c r="W1476" s="77">
        <v>56622709500</v>
      </c>
      <c r="X1476" s="76">
        <v>2.47635291912E-2</v>
      </c>
      <c r="Y1476" s="71">
        <v>1</v>
      </c>
      <c r="Z1476" s="71">
        <v>0</v>
      </c>
      <c r="AA1476" s="71">
        <v>0</v>
      </c>
      <c r="AB1476" s="71">
        <v>0</v>
      </c>
      <c r="AC1476" s="73">
        <v>0</v>
      </c>
      <c r="AD1476" s="73">
        <v>1</v>
      </c>
      <c r="AE1476" s="1" t="s">
        <v>1523</v>
      </c>
      <c r="AF1476" s="1" t="s">
        <v>1470</v>
      </c>
      <c r="AG1476" s="1" t="s">
        <v>1451</v>
      </c>
    </row>
    <row r="1477" spans="1:33">
      <c r="A1477" s="70">
        <v>45169</v>
      </c>
      <c r="B1477" s="70">
        <v>45169</v>
      </c>
      <c r="C1477" s="71">
        <v>990100</v>
      </c>
      <c r="D1477" s="1" t="s">
        <v>11889</v>
      </c>
      <c r="E1477" s="71">
        <v>9538301</v>
      </c>
      <c r="F1477" s="1" t="s">
        <v>11890</v>
      </c>
      <c r="G1477" s="1" t="s">
        <v>11891</v>
      </c>
      <c r="H1477" s="72" t="s">
        <v>11892</v>
      </c>
      <c r="I1477" s="1" t="s">
        <v>11893</v>
      </c>
      <c r="J1477" s="73">
        <v>1</v>
      </c>
      <c r="K1477" s="73">
        <v>1</v>
      </c>
      <c r="L1477" s="73">
        <v>1</v>
      </c>
      <c r="M1477" s="1">
        <v>1</v>
      </c>
      <c r="N1477" s="1" t="s">
        <v>1375</v>
      </c>
      <c r="O1477" s="1" t="s">
        <v>1474</v>
      </c>
      <c r="P1477" s="1">
        <v>45103010</v>
      </c>
      <c r="Q1477" s="73">
        <v>262080994</v>
      </c>
      <c r="R1477" s="74">
        <v>27.79</v>
      </c>
      <c r="S1477" s="1" t="s">
        <v>1448</v>
      </c>
      <c r="T1477" s="75">
        <v>1</v>
      </c>
      <c r="U1477" s="76">
        <v>7283230823.2600002</v>
      </c>
      <c r="V1477" s="77">
        <v>7283230823.2600002</v>
      </c>
      <c r="W1477" s="77">
        <v>9571031957.4799995</v>
      </c>
      <c r="X1477" s="76">
        <v>1.27410716083E-2</v>
      </c>
      <c r="Y1477" s="71">
        <v>0</v>
      </c>
      <c r="Z1477" s="71">
        <v>1</v>
      </c>
      <c r="AA1477" s="71">
        <v>0</v>
      </c>
      <c r="AB1477" s="71">
        <v>0</v>
      </c>
      <c r="AC1477" s="73">
        <v>0</v>
      </c>
      <c r="AD1477" s="73">
        <v>1</v>
      </c>
      <c r="AE1477" s="1" t="s">
        <v>1475</v>
      </c>
      <c r="AF1477" s="1" t="s">
        <v>1450</v>
      </c>
      <c r="AG1477" s="1" t="s">
        <v>1585</v>
      </c>
    </row>
    <row r="1478" spans="1:33">
      <c r="A1478" s="70">
        <v>45169</v>
      </c>
      <c r="B1478" s="70">
        <v>45169</v>
      </c>
      <c r="C1478" s="71">
        <v>990100</v>
      </c>
      <c r="D1478" s="1" t="s">
        <v>11919</v>
      </c>
      <c r="E1478" s="71">
        <v>9567101</v>
      </c>
      <c r="F1478" s="1" t="s">
        <v>11920</v>
      </c>
      <c r="G1478" s="1" t="s">
        <v>11921</v>
      </c>
      <c r="H1478" s="72" t="s">
        <v>11922</v>
      </c>
      <c r="I1478" s="1" t="s">
        <v>11923</v>
      </c>
      <c r="J1478" s="73">
        <v>0.6</v>
      </c>
      <c r="K1478" s="73">
        <v>0.6</v>
      </c>
      <c r="L1478" s="73">
        <v>0.6</v>
      </c>
      <c r="M1478" s="1">
        <v>1</v>
      </c>
      <c r="N1478" s="1" t="s">
        <v>1375</v>
      </c>
      <c r="O1478" s="1" t="s">
        <v>1474</v>
      </c>
      <c r="P1478" s="1">
        <v>45103020</v>
      </c>
      <c r="Q1478" s="73">
        <v>145120095</v>
      </c>
      <c r="R1478" s="74">
        <v>156.05000000000001</v>
      </c>
      <c r="S1478" s="1" t="s">
        <v>1448</v>
      </c>
      <c r="T1478" s="75">
        <v>1</v>
      </c>
      <c r="U1478" s="76">
        <v>13587594494.85</v>
      </c>
      <c r="V1478" s="77">
        <v>13587594494.85</v>
      </c>
      <c r="W1478" s="77">
        <v>22645990824.75</v>
      </c>
      <c r="X1478" s="76">
        <v>2.3769741567199999E-2</v>
      </c>
      <c r="Y1478" s="71">
        <v>0</v>
      </c>
      <c r="Z1478" s="71">
        <v>1</v>
      </c>
      <c r="AA1478" s="71">
        <v>0</v>
      </c>
      <c r="AB1478" s="71">
        <v>0</v>
      </c>
      <c r="AC1478" s="73">
        <v>0</v>
      </c>
      <c r="AD1478" s="73">
        <v>1</v>
      </c>
      <c r="AE1478" s="1" t="s">
        <v>1475</v>
      </c>
      <c r="AF1478" s="1" t="s">
        <v>1450</v>
      </c>
      <c r="AG1478" s="1" t="s">
        <v>1451</v>
      </c>
    </row>
    <row r="1479" spans="1:33">
      <c r="A1479" s="70">
        <v>45169</v>
      </c>
      <c r="B1479" s="70">
        <v>45169</v>
      </c>
      <c r="C1479" s="71">
        <v>990100</v>
      </c>
      <c r="D1479" s="1" t="s">
        <v>11940</v>
      </c>
      <c r="E1479" s="71">
        <v>9576401</v>
      </c>
      <c r="F1479" s="1">
        <v>2.9452000000000002E+105</v>
      </c>
      <c r="G1479" s="1" t="s">
        <v>11941</v>
      </c>
      <c r="H1479" s="72" t="s">
        <v>11942</v>
      </c>
      <c r="I1479" s="1" t="s">
        <v>11943</v>
      </c>
      <c r="J1479" s="73">
        <v>1</v>
      </c>
      <c r="K1479" s="73">
        <v>1</v>
      </c>
      <c r="L1479" s="73">
        <v>1</v>
      </c>
      <c r="M1479" s="1">
        <v>1</v>
      </c>
      <c r="N1479" s="1" t="s">
        <v>1375</v>
      </c>
      <c r="O1479" s="1" t="s">
        <v>1484</v>
      </c>
      <c r="P1479" s="1">
        <v>40201020</v>
      </c>
      <c r="Q1479" s="73">
        <v>359058818</v>
      </c>
      <c r="R1479" s="74">
        <v>28.8</v>
      </c>
      <c r="S1479" s="1" t="s">
        <v>1448</v>
      </c>
      <c r="T1479" s="75">
        <v>1</v>
      </c>
      <c r="U1479" s="76">
        <v>10340893958.4</v>
      </c>
      <c r="V1479" s="77">
        <v>10340893958.4</v>
      </c>
      <c r="W1479" s="77">
        <v>10340893958.4</v>
      </c>
      <c r="X1479" s="76">
        <v>1.80900583292E-2</v>
      </c>
      <c r="Y1479" s="71">
        <v>0</v>
      </c>
      <c r="Z1479" s="71">
        <v>1</v>
      </c>
      <c r="AA1479" s="71">
        <v>0</v>
      </c>
      <c r="AB1479" s="71">
        <v>0</v>
      </c>
      <c r="AC1479" s="73">
        <v>1</v>
      </c>
      <c r="AD1479" s="73">
        <v>0</v>
      </c>
      <c r="AE1479" s="1" t="s">
        <v>1449</v>
      </c>
      <c r="AF1479" s="1" t="s">
        <v>1450</v>
      </c>
      <c r="AG1479" s="1" t="s">
        <v>1451</v>
      </c>
    </row>
    <row r="1480" spans="1:33">
      <c r="A1480" s="70">
        <v>45169</v>
      </c>
      <c r="B1480" s="70">
        <v>45169</v>
      </c>
      <c r="C1480" s="71">
        <v>990100</v>
      </c>
      <c r="D1480" s="1" t="s">
        <v>11951</v>
      </c>
      <c r="E1480" s="71">
        <v>9587801</v>
      </c>
      <c r="G1480" s="1" t="s">
        <v>11952</v>
      </c>
      <c r="H1480" s="72" t="s">
        <v>11953</v>
      </c>
      <c r="I1480" s="1" t="s">
        <v>11954</v>
      </c>
      <c r="J1480" s="73">
        <v>0.8</v>
      </c>
      <c r="K1480" s="73">
        <v>0.8</v>
      </c>
      <c r="L1480" s="73">
        <v>0.8</v>
      </c>
      <c r="M1480" s="1">
        <v>1</v>
      </c>
      <c r="N1480" s="1" t="s">
        <v>1322</v>
      </c>
      <c r="O1480" s="1" t="s">
        <v>1467</v>
      </c>
      <c r="P1480" s="1">
        <v>20106010</v>
      </c>
      <c r="Q1480" s="73">
        <v>823765854</v>
      </c>
      <c r="R1480" s="74">
        <v>210.6</v>
      </c>
      <c r="S1480" s="1" t="s">
        <v>1613</v>
      </c>
      <c r="T1480" s="75">
        <v>10.9499</v>
      </c>
      <c r="U1480" s="76">
        <v>12674825439.677099</v>
      </c>
      <c r="V1480" s="77">
        <v>12674825439.677099</v>
      </c>
      <c r="W1480" s="77">
        <v>22239857216.303299</v>
      </c>
      <c r="X1480" s="76">
        <v>2.21729700003E-2</v>
      </c>
      <c r="Y1480" s="71">
        <v>1</v>
      </c>
      <c r="Z1480" s="71">
        <v>0</v>
      </c>
      <c r="AA1480" s="71">
        <v>0</v>
      </c>
      <c r="AB1480" s="71">
        <v>0</v>
      </c>
      <c r="AC1480" s="73">
        <v>0</v>
      </c>
      <c r="AD1480" s="73">
        <v>1</v>
      </c>
      <c r="AE1480" s="1" t="s">
        <v>1614</v>
      </c>
      <c r="AF1480" s="1" t="s">
        <v>1450</v>
      </c>
      <c r="AG1480" s="1" t="s">
        <v>1585</v>
      </c>
    </row>
    <row r="1481" spans="1:33">
      <c r="A1481" s="70">
        <v>45169</v>
      </c>
      <c r="B1481" s="70">
        <v>45169</v>
      </c>
      <c r="C1481" s="71">
        <v>990100</v>
      </c>
      <c r="D1481" s="1" t="s">
        <v>11955</v>
      </c>
      <c r="E1481" s="71">
        <v>9587802</v>
      </c>
      <c r="G1481" s="1" t="s">
        <v>11956</v>
      </c>
      <c r="H1481" s="72" t="s">
        <v>11957</v>
      </c>
      <c r="I1481" s="1" t="s">
        <v>11958</v>
      </c>
      <c r="J1481" s="73">
        <v>1</v>
      </c>
      <c r="K1481" s="73">
        <v>1</v>
      </c>
      <c r="L1481" s="73">
        <v>1</v>
      </c>
      <c r="M1481" s="1">
        <v>1</v>
      </c>
      <c r="N1481" s="1" t="s">
        <v>1322</v>
      </c>
      <c r="O1481" s="1" t="s">
        <v>1467</v>
      </c>
      <c r="P1481" s="1">
        <v>20106010</v>
      </c>
      <c r="Q1481" s="73">
        <v>389972849</v>
      </c>
      <c r="R1481" s="74">
        <v>179.6</v>
      </c>
      <c r="S1481" s="1" t="s">
        <v>1613</v>
      </c>
      <c r="T1481" s="75">
        <v>10.9499</v>
      </c>
      <c r="U1481" s="76">
        <v>6396325416.7069998</v>
      </c>
      <c r="V1481" s="77">
        <v>6396325416.7069998</v>
      </c>
      <c r="W1481" s="77">
        <v>22239857216.303299</v>
      </c>
      <c r="X1481" s="76">
        <v>1.1189545154000001E-2</v>
      </c>
      <c r="Y1481" s="71">
        <v>1</v>
      </c>
      <c r="Z1481" s="71">
        <v>0</v>
      </c>
      <c r="AA1481" s="71">
        <v>0</v>
      </c>
      <c r="AB1481" s="71">
        <v>0</v>
      </c>
      <c r="AC1481" s="73">
        <v>0</v>
      </c>
      <c r="AD1481" s="73">
        <v>1</v>
      </c>
      <c r="AE1481" s="1" t="s">
        <v>1614</v>
      </c>
      <c r="AF1481" s="1" t="s">
        <v>1450</v>
      </c>
      <c r="AG1481" s="1" t="s">
        <v>1619</v>
      </c>
    </row>
    <row r="1482" spans="1:33">
      <c r="A1482" s="70">
        <v>45169</v>
      </c>
      <c r="B1482" s="70">
        <v>45169</v>
      </c>
      <c r="C1482" s="71">
        <v>990100</v>
      </c>
      <c r="D1482" s="1" t="s">
        <v>11959</v>
      </c>
      <c r="E1482" s="71">
        <v>9593801</v>
      </c>
      <c r="F1482" s="1" t="s">
        <v>11960</v>
      </c>
      <c r="G1482" s="1" t="s">
        <v>11961</v>
      </c>
      <c r="H1482" s="72" t="s">
        <v>11962</v>
      </c>
      <c r="I1482" s="1" t="s">
        <v>11963</v>
      </c>
      <c r="J1482" s="73">
        <v>0.95</v>
      </c>
      <c r="K1482" s="73">
        <v>0.95</v>
      </c>
      <c r="L1482" s="73">
        <v>0.95</v>
      </c>
      <c r="M1482" s="1">
        <v>1</v>
      </c>
      <c r="N1482" s="1" t="s">
        <v>1375</v>
      </c>
      <c r="O1482" s="1" t="s">
        <v>1467</v>
      </c>
      <c r="P1482" s="1">
        <v>20202010</v>
      </c>
      <c r="Q1482" s="73">
        <v>154106560</v>
      </c>
      <c r="R1482" s="74">
        <v>72.52</v>
      </c>
      <c r="S1482" s="1" t="s">
        <v>1448</v>
      </c>
      <c r="T1482" s="75">
        <v>1</v>
      </c>
      <c r="U1482" s="76">
        <v>10617017344.639999</v>
      </c>
      <c r="V1482" s="77">
        <v>10617017344.639999</v>
      </c>
      <c r="W1482" s="77">
        <v>11175807731.200001</v>
      </c>
      <c r="X1482" s="76">
        <v>1.8573100528699999E-2</v>
      </c>
      <c r="Y1482" s="71">
        <v>0</v>
      </c>
      <c r="Z1482" s="71">
        <v>1</v>
      </c>
      <c r="AA1482" s="71">
        <v>0</v>
      </c>
      <c r="AB1482" s="71">
        <v>0</v>
      </c>
      <c r="AC1482" s="73">
        <v>0</v>
      </c>
      <c r="AD1482" s="73">
        <v>1</v>
      </c>
      <c r="AE1482" s="1" t="s">
        <v>1449</v>
      </c>
      <c r="AF1482" s="1" t="s">
        <v>1450</v>
      </c>
      <c r="AG1482" s="1" t="s">
        <v>1451</v>
      </c>
    </row>
    <row r="1483" spans="1:33">
      <c r="A1483" s="70">
        <v>45169</v>
      </c>
      <c r="B1483" s="70">
        <v>45169</v>
      </c>
      <c r="C1483" s="71">
        <v>990100</v>
      </c>
      <c r="D1483" s="1" t="s">
        <v>11964</v>
      </c>
      <c r="E1483" s="71">
        <v>9594101</v>
      </c>
      <c r="F1483" s="1">
        <v>256163106</v>
      </c>
      <c r="G1483" s="1" t="s">
        <v>11965</v>
      </c>
      <c r="H1483" s="72" t="s">
        <v>11966</v>
      </c>
      <c r="I1483" s="1" t="s">
        <v>11967</v>
      </c>
      <c r="J1483" s="73">
        <v>1</v>
      </c>
      <c r="K1483" s="73">
        <v>1</v>
      </c>
      <c r="L1483" s="73">
        <v>1</v>
      </c>
      <c r="M1483" s="1">
        <v>1</v>
      </c>
      <c r="N1483" s="1" t="s">
        <v>1375</v>
      </c>
      <c r="O1483" s="1" t="s">
        <v>1474</v>
      </c>
      <c r="P1483" s="1">
        <v>45103010</v>
      </c>
      <c r="Q1483" s="73">
        <v>201904828</v>
      </c>
      <c r="R1483" s="74">
        <v>50.3</v>
      </c>
      <c r="S1483" s="1" t="s">
        <v>1448</v>
      </c>
      <c r="T1483" s="75">
        <v>1</v>
      </c>
      <c r="U1483" s="76">
        <v>10155812848.4</v>
      </c>
      <c r="V1483" s="77">
        <v>10155812848.4</v>
      </c>
      <c r="W1483" s="77">
        <v>10155812848.4</v>
      </c>
      <c r="X1483" s="76">
        <v>1.7766282832700001E-2</v>
      </c>
      <c r="Y1483" s="71">
        <v>0</v>
      </c>
      <c r="Z1483" s="71">
        <v>1</v>
      </c>
      <c r="AA1483" s="71">
        <v>0</v>
      </c>
      <c r="AB1483" s="71">
        <v>0</v>
      </c>
      <c r="AC1483" s="73">
        <v>0</v>
      </c>
      <c r="AD1483" s="73">
        <v>1</v>
      </c>
      <c r="AE1483" s="1" t="s">
        <v>1475</v>
      </c>
      <c r="AF1483" s="1" t="s">
        <v>1450</v>
      </c>
      <c r="AG1483" s="1" t="s">
        <v>1451</v>
      </c>
    </row>
    <row r="1484" spans="1:33">
      <c r="A1484" s="70">
        <v>45169</v>
      </c>
      <c r="B1484" s="70">
        <v>45169</v>
      </c>
      <c r="C1484" s="71">
        <v>990100</v>
      </c>
      <c r="D1484" s="1" t="s">
        <v>11976</v>
      </c>
      <c r="E1484" s="71">
        <v>9605301</v>
      </c>
      <c r="G1484" s="1" t="s">
        <v>11977</v>
      </c>
      <c r="H1484" s="72" t="s">
        <v>11978</v>
      </c>
      <c r="I1484" s="1" t="s">
        <v>11979</v>
      </c>
      <c r="J1484" s="73">
        <v>0.7</v>
      </c>
      <c r="K1484" s="73">
        <v>0.7</v>
      </c>
      <c r="L1484" s="73">
        <v>0.7</v>
      </c>
      <c r="M1484" s="1">
        <v>1</v>
      </c>
      <c r="N1484" s="1" t="s">
        <v>1199</v>
      </c>
      <c r="O1484" s="1" t="s">
        <v>1484</v>
      </c>
      <c r="P1484" s="1">
        <v>40201060</v>
      </c>
      <c r="Q1484" s="73">
        <v>31001032</v>
      </c>
      <c r="R1484" s="74">
        <v>772.5</v>
      </c>
      <c r="S1484" s="1" t="s">
        <v>1456</v>
      </c>
      <c r="T1484" s="75">
        <v>0.92136177270005104</v>
      </c>
      <c r="U1484" s="76">
        <v>18194599071.408901</v>
      </c>
      <c r="V1484" s="77">
        <v>18194599071.408901</v>
      </c>
      <c r="W1484" s="77">
        <v>25992284387.727001</v>
      </c>
      <c r="X1484" s="76">
        <v>3.1829101023699999E-2</v>
      </c>
      <c r="Y1484" s="71">
        <v>1</v>
      </c>
      <c r="Z1484" s="71">
        <v>0</v>
      </c>
      <c r="AA1484" s="71">
        <v>0</v>
      </c>
      <c r="AB1484" s="71">
        <v>0</v>
      </c>
      <c r="AC1484" s="73">
        <v>0</v>
      </c>
      <c r="AD1484" s="73">
        <v>1</v>
      </c>
      <c r="AE1484" s="1" t="s">
        <v>1485</v>
      </c>
      <c r="AF1484" s="1" t="s">
        <v>1450</v>
      </c>
      <c r="AG1484" s="1" t="s">
        <v>1451</v>
      </c>
    </row>
    <row r="1485" spans="1:33">
      <c r="A1485" s="70">
        <v>45169</v>
      </c>
      <c r="B1485" s="70">
        <v>45169</v>
      </c>
      <c r="C1485" s="71">
        <v>990100</v>
      </c>
      <c r="D1485" s="1" t="s">
        <v>12025</v>
      </c>
      <c r="E1485" s="71">
        <v>9692801</v>
      </c>
      <c r="F1485" s="1" t="s">
        <v>12026</v>
      </c>
      <c r="G1485" s="1" t="s">
        <v>12027</v>
      </c>
      <c r="H1485" s="72" t="s">
        <v>12028</v>
      </c>
      <c r="I1485" s="1" t="s">
        <v>12029</v>
      </c>
      <c r="J1485" s="73">
        <v>0.7</v>
      </c>
      <c r="K1485" s="73">
        <v>0.7</v>
      </c>
      <c r="L1485" s="73">
        <v>0.7</v>
      </c>
      <c r="M1485" s="1">
        <v>1</v>
      </c>
      <c r="N1485" s="1" t="s">
        <v>1375</v>
      </c>
      <c r="O1485" s="1" t="s">
        <v>1484</v>
      </c>
      <c r="P1485" s="1">
        <v>40203010</v>
      </c>
      <c r="Q1485" s="73">
        <v>861107985</v>
      </c>
      <c r="R1485" s="74">
        <v>62.81</v>
      </c>
      <c r="S1485" s="1" t="s">
        <v>1448</v>
      </c>
      <c r="T1485" s="75">
        <v>1</v>
      </c>
      <c r="U1485" s="76">
        <v>37860334776.495003</v>
      </c>
      <c r="V1485" s="77">
        <v>37860334776.495003</v>
      </c>
      <c r="W1485" s="77">
        <v>54086192537.849998</v>
      </c>
      <c r="X1485" s="76">
        <v>6.6231765573000007E-2</v>
      </c>
      <c r="Y1485" s="71">
        <v>1</v>
      </c>
      <c r="Z1485" s="71">
        <v>0</v>
      </c>
      <c r="AA1485" s="71">
        <v>0</v>
      </c>
      <c r="AB1485" s="71">
        <v>0</v>
      </c>
      <c r="AC1485" s="73">
        <v>1</v>
      </c>
      <c r="AD1485" s="73">
        <v>0</v>
      </c>
      <c r="AE1485" s="1" t="s">
        <v>1449</v>
      </c>
      <c r="AF1485" s="1" t="s">
        <v>1450</v>
      </c>
      <c r="AG1485" s="1" t="s">
        <v>1585</v>
      </c>
    </row>
    <row r="1486" spans="1:33">
      <c r="A1486" s="70">
        <v>45169</v>
      </c>
      <c r="B1486" s="70">
        <v>45169</v>
      </c>
      <c r="C1486" s="71">
        <v>990100</v>
      </c>
      <c r="D1486" s="1" t="s">
        <v>12030</v>
      </c>
      <c r="E1486" s="71">
        <v>9692901</v>
      </c>
      <c r="F1486" s="1" t="s">
        <v>12031</v>
      </c>
      <c r="G1486" s="1" t="s">
        <v>12032</v>
      </c>
      <c r="H1486" s="72" t="s">
        <v>12033</v>
      </c>
      <c r="I1486" s="1" t="s">
        <v>12034</v>
      </c>
      <c r="J1486" s="73">
        <v>0.9</v>
      </c>
      <c r="K1486" s="73">
        <v>0.9</v>
      </c>
      <c r="L1486" s="73">
        <v>0.9</v>
      </c>
      <c r="M1486" s="1">
        <v>1</v>
      </c>
      <c r="N1486" s="1" t="s">
        <v>1375</v>
      </c>
      <c r="O1486" s="1" t="s">
        <v>1484</v>
      </c>
      <c r="P1486" s="1">
        <v>40203010</v>
      </c>
      <c r="Q1486" s="73">
        <v>176021868</v>
      </c>
      <c r="R1486" s="74">
        <v>103.44</v>
      </c>
      <c r="S1486" s="1" t="s">
        <v>1448</v>
      </c>
      <c r="T1486" s="75">
        <v>1</v>
      </c>
      <c r="U1486" s="76">
        <v>16386931823.327999</v>
      </c>
      <c r="V1486" s="77">
        <v>16386931823.327999</v>
      </c>
      <c r="W1486" s="77">
        <v>18568698419.759998</v>
      </c>
      <c r="X1486" s="76">
        <v>2.8666820655200001E-2</v>
      </c>
      <c r="Y1486" s="71">
        <v>0</v>
      </c>
      <c r="Z1486" s="71">
        <v>1</v>
      </c>
      <c r="AA1486" s="71">
        <v>0</v>
      </c>
      <c r="AB1486" s="71">
        <v>0</v>
      </c>
      <c r="AC1486" s="73">
        <v>0</v>
      </c>
      <c r="AD1486" s="73">
        <v>1</v>
      </c>
      <c r="AE1486" s="1" t="s">
        <v>1449</v>
      </c>
      <c r="AF1486" s="1" t="s">
        <v>1450</v>
      </c>
      <c r="AG1486" s="1" t="s">
        <v>1451</v>
      </c>
    </row>
    <row r="1487" spans="1:33">
      <c r="A1487" s="70">
        <v>45169</v>
      </c>
      <c r="B1487" s="70">
        <v>45169</v>
      </c>
      <c r="C1487" s="71">
        <v>990100</v>
      </c>
      <c r="D1487" s="1" t="s">
        <v>12035</v>
      </c>
      <c r="E1487" s="71">
        <v>9694101</v>
      </c>
      <c r="G1487" s="1" t="s">
        <v>12036</v>
      </c>
      <c r="H1487" s="72" t="s">
        <v>12037</v>
      </c>
      <c r="I1487" s="1" t="s">
        <v>12038</v>
      </c>
      <c r="J1487" s="73">
        <v>0.45</v>
      </c>
      <c r="K1487" s="73">
        <v>0.45</v>
      </c>
      <c r="L1487" s="73">
        <v>0.45</v>
      </c>
      <c r="M1487" s="1">
        <v>1</v>
      </c>
      <c r="N1487" s="1" t="s">
        <v>1058</v>
      </c>
      <c r="O1487" s="1" t="s">
        <v>1467</v>
      </c>
      <c r="P1487" s="1">
        <v>20106010</v>
      </c>
      <c r="Q1487" s="73">
        <v>161200000</v>
      </c>
      <c r="R1487" s="74">
        <v>63.1</v>
      </c>
      <c r="S1487" s="1" t="s">
        <v>1456</v>
      </c>
      <c r="T1487" s="75">
        <v>0.92136177270005104</v>
      </c>
      <c r="U1487" s="76">
        <v>4967944335.8999996</v>
      </c>
      <c r="V1487" s="77">
        <v>4967944335.8999996</v>
      </c>
      <c r="W1487" s="77">
        <v>11039876302</v>
      </c>
      <c r="X1487" s="76">
        <v>8.6907769457999998E-3</v>
      </c>
      <c r="Y1487" s="71">
        <v>0</v>
      </c>
      <c r="Z1487" s="71">
        <v>1</v>
      </c>
      <c r="AA1487" s="71">
        <v>0</v>
      </c>
      <c r="AB1487" s="71">
        <v>0</v>
      </c>
      <c r="AC1487" s="73">
        <v>0.5</v>
      </c>
      <c r="AD1487" s="73">
        <v>0.5</v>
      </c>
      <c r="AE1487" s="1" t="s">
        <v>1523</v>
      </c>
      <c r="AF1487" s="1" t="s">
        <v>1524</v>
      </c>
      <c r="AG1487" s="1" t="s">
        <v>1451</v>
      </c>
    </row>
    <row r="1488" spans="1:33">
      <c r="A1488" s="70">
        <v>45169</v>
      </c>
      <c r="B1488" s="70">
        <v>45169</v>
      </c>
      <c r="C1488" s="71">
        <v>990100</v>
      </c>
      <c r="D1488" s="1" t="s">
        <v>12058</v>
      </c>
      <c r="E1488" s="71">
        <v>9708001</v>
      </c>
      <c r="G1488" s="1" t="s">
        <v>12059</v>
      </c>
      <c r="H1488" s="72" t="s">
        <v>12060</v>
      </c>
      <c r="I1488" s="1" t="s">
        <v>12061</v>
      </c>
      <c r="J1488" s="73">
        <v>1</v>
      </c>
      <c r="K1488" s="73">
        <v>1</v>
      </c>
      <c r="L1488" s="73">
        <v>1</v>
      </c>
      <c r="M1488" s="1">
        <v>1</v>
      </c>
      <c r="N1488" s="1" t="s">
        <v>908</v>
      </c>
      <c r="O1488" s="1" t="s">
        <v>1499</v>
      </c>
      <c r="P1488" s="1">
        <v>30101030</v>
      </c>
      <c r="Q1488" s="73">
        <v>1338391534</v>
      </c>
      <c r="R1488" s="74">
        <v>16.27</v>
      </c>
      <c r="S1488" s="1" t="s">
        <v>1578</v>
      </c>
      <c r="T1488" s="75">
        <v>1.54404385084536</v>
      </c>
      <c r="U1488" s="76">
        <v>14102986936.7103</v>
      </c>
      <c r="V1488" s="77">
        <v>14102986936.7103</v>
      </c>
      <c r="W1488" s="77">
        <v>14102986936.7103</v>
      </c>
      <c r="X1488" s="76">
        <v>2.4671354075099999E-2</v>
      </c>
      <c r="Y1488" s="71">
        <v>1</v>
      </c>
      <c r="Z1488" s="71">
        <v>0</v>
      </c>
      <c r="AA1488" s="71">
        <v>0</v>
      </c>
      <c r="AB1488" s="71">
        <v>0</v>
      </c>
      <c r="AC1488" s="73">
        <v>0</v>
      </c>
      <c r="AD1488" s="73">
        <v>1</v>
      </c>
      <c r="AE1488" s="1" t="s">
        <v>1579</v>
      </c>
      <c r="AF1488" s="1" t="s">
        <v>1450</v>
      </c>
      <c r="AG1488" s="1" t="s">
        <v>1451</v>
      </c>
    </row>
    <row r="1489" spans="1:33">
      <c r="A1489" s="70">
        <v>45169</v>
      </c>
      <c r="B1489" s="70">
        <v>45169</v>
      </c>
      <c r="C1489" s="71">
        <v>990100</v>
      </c>
      <c r="D1489" s="1" t="s">
        <v>12154</v>
      </c>
      <c r="E1489" s="71">
        <v>9757301</v>
      </c>
      <c r="G1489" s="1" t="s">
        <v>12155</v>
      </c>
      <c r="H1489" s="72" t="s">
        <v>12156</v>
      </c>
      <c r="I1489" s="1" t="s">
        <v>12157</v>
      </c>
      <c r="J1489" s="73">
        <v>0.8</v>
      </c>
      <c r="K1489" s="73">
        <v>0.8</v>
      </c>
      <c r="L1489" s="73">
        <v>0.8</v>
      </c>
      <c r="M1489" s="1">
        <v>1</v>
      </c>
      <c r="N1489" s="1" t="s">
        <v>1324</v>
      </c>
      <c r="O1489" s="1" t="s">
        <v>1462</v>
      </c>
      <c r="P1489" s="1">
        <v>15103020</v>
      </c>
      <c r="Q1489" s="73">
        <v>382270872</v>
      </c>
      <c r="R1489" s="74">
        <v>23.28</v>
      </c>
      <c r="S1489" s="1" t="s">
        <v>1468</v>
      </c>
      <c r="T1489" s="75">
        <v>0.88324999999999998</v>
      </c>
      <c r="U1489" s="76">
        <v>8060472935.3274803</v>
      </c>
      <c r="V1489" s="77">
        <v>8060472935.3274803</v>
      </c>
      <c r="W1489" s="77">
        <v>10075591169.159401</v>
      </c>
      <c r="X1489" s="76">
        <v>1.41007562931E-2</v>
      </c>
      <c r="Y1489" s="71">
        <v>0</v>
      </c>
      <c r="Z1489" s="71">
        <v>1</v>
      </c>
      <c r="AA1489" s="71">
        <v>0</v>
      </c>
      <c r="AB1489" s="71">
        <v>0</v>
      </c>
      <c r="AC1489" s="73">
        <v>0</v>
      </c>
      <c r="AD1489" s="73">
        <v>1</v>
      </c>
      <c r="AE1489" s="1" t="s">
        <v>1469</v>
      </c>
      <c r="AF1489" s="1" t="s">
        <v>1470</v>
      </c>
      <c r="AG1489" s="1" t="s">
        <v>1451</v>
      </c>
    </row>
    <row r="1490" spans="1:33">
      <c r="A1490" s="70">
        <v>45169</v>
      </c>
      <c r="B1490" s="70">
        <v>45169</v>
      </c>
      <c r="C1490" s="71">
        <v>990100</v>
      </c>
      <c r="D1490" s="1" t="s">
        <v>12258</v>
      </c>
      <c r="E1490" s="71">
        <v>9797601</v>
      </c>
      <c r="F1490" s="1" t="s">
        <v>12259</v>
      </c>
      <c r="G1490" s="1" t="s">
        <v>12260</v>
      </c>
      <c r="H1490" s="72" t="s">
        <v>12261</v>
      </c>
      <c r="I1490" s="1" t="s">
        <v>12262</v>
      </c>
      <c r="J1490" s="73">
        <v>0.85</v>
      </c>
      <c r="K1490" s="73">
        <v>0.85</v>
      </c>
      <c r="L1490" s="73">
        <v>0.85</v>
      </c>
      <c r="M1490" s="1">
        <v>1</v>
      </c>
      <c r="N1490" s="1" t="s">
        <v>1375</v>
      </c>
      <c r="O1490" s="1" t="s">
        <v>1447</v>
      </c>
      <c r="P1490" s="1">
        <v>35201010</v>
      </c>
      <c r="Q1490" s="73">
        <v>385677955</v>
      </c>
      <c r="R1490" s="74">
        <v>113.07</v>
      </c>
      <c r="S1490" s="1" t="s">
        <v>1448</v>
      </c>
      <c r="T1490" s="75">
        <v>1</v>
      </c>
      <c r="U1490" s="76">
        <v>37067315416.072502</v>
      </c>
      <c r="V1490" s="77">
        <v>37067315416.072502</v>
      </c>
      <c r="W1490" s="77">
        <v>43608606371.849998</v>
      </c>
      <c r="X1490" s="76">
        <v>6.4844480630000007E-2</v>
      </c>
      <c r="Y1490" s="71">
        <v>1</v>
      </c>
      <c r="Z1490" s="71">
        <v>0</v>
      </c>
      <c r="AA1490" s="71">
        <v>0</v>
      </c>
      <c r="AB1490" s="71">
        <v>0</v>
      </c>
      <c r="AC1490" s="73">
        <v>0</v>
      </c>
      <c r="AD1490" s="73">
        <v>1</v>
      </c>
      <c r="AE1490" s="1" t="s">
        <v>1475</v>
      </c>
      <c r="AF1490" s="1" t="s">
        <v>1450</v>
      </c>
      <c r="AG1490" s="1" t="s">
        <v>1451</v>
      </c>
    </row>
    <row r="1491" spans="1:33">
      <c r="A1491" s="70">
        <v>45169</v>
      </c>
      <c r="B1491" s="70">
        <v>45169</v>
      </c>
      <c r="C1491" s="71">
        <v>990100</v>
      </c>
      <c r="D1491" s="1" t="s">
        <v>12281</v>
      </c>
      <c r="E1491" s="71">
        <v>9809601</v>
      </c>
      <c r="G1491" s="1" t="s">
        <v>12282</v>
      </c>
      <c r="H1491" s="72" t="s">
        <v>12283</v>
      </c>
      <c r="I1491" s="1" t="s">
        <v>12284</v>
      </c>
      <c r="J1491" s="73">
        <v>0.6</v>
      </c>
      <c r="K1491" s="73">
        <v>0.6</v>
      </c>
      <c r="L1491" s="73">
        <v>0.6</v>
      </c>
      <c r="M1491" s="1">
        <v>1</v>
      </c>
      <c r="N1491" s="1" t="s">
        <v>1115</v>
      </c>
      <c r="O1491" s="1" t="s">
        <v>1692</v>
      </c>
      <c r="P1491" s="1">
        <v>50102010</v>
      </c>
      <c r="Q1491" s="73">
        <v>4787145170</v>
      </c>
      <c r="R1491" s="74">
        <v>1670</v>
      </c>
      <c r="S1491" s="1" t="s">
        <v>1479</v>
      </c>
      <c r="T1491" s="75">
        <v>145.58500000000001</v>
      </c>
      <c r="U1491" s="76">
        <v>32947896145.481998</v>
      </c>
      <c r="V1491" s="77">
        <v>32947896145.481998</v>
      </c>
      <c r="W1491" s="77">
        <v>54913160242.470001</v>
      </c>
      <c r="X1491" s="76">
        <v>5.7638088688699997E-2</v>
      </c>
      <c r="Y1491" s="71">
        <v>1</v>
      </c>
      <c r="Z1491" s="71">
        <v>0</v>
      </c>
      <c r="AA1491" s="71">
        <v>0</v>
      </c>
      <c r="AB1491" s="71">
        <v>0</v>
      </c>
      <c r="AC1491" s="73">
        <v>1</v>
      </c>
      <c r="AD1491" s="73">
        <v>0</v>
      </c>
      <c r="AE1491" s="1" t="s">
        <v>1480</v>
      </c>
      <c r="AF1491" s="1" t="s">
        <v>1450</v>
      </c>
      <c r="AG1491" s="1" t="s">
        <v>1451</v>
      </c>
    </row>
    <row r="1492" spans="1:33">
      <c r="A1492" s="70">
        <v>45169</v>
      </c>
      <c r="B1492" s="70">
        <v>45169</v>
      </c>
      <c r="C1492" s="71">
        <v>990100</v>
      </c>
      <c r="D1492" s="1" t="s">
        <v>12301</v>
      </c>
      <c r="E1492" s="71">
        <v>9831901</v>
      </c>
      <c r="G1492" s="1" t="s">
        <v>12302</v>
      </c>
      <c r="H1492" s="72" t="s">
        <v>12303</v>
      </c>
      <c r="I1492" s="1" t="s">
        <v>12304</v>
      </c>
      <c r="J1492" s="73">
        <v>0.25</v>
      </c>
      <c r="K1492" s="73">
        <v>0.25</v>
      </c>
      <c r="L1492" s="73">
        <v>0.25</v>
      </c>
      <c r="M1492" s="1">
        <v>1</v>
      </c>
      <c r="N1492" s="1" t="s">
        <v>1220</v>
      </c>
      <c r="O1492" s="1" t="s">
        <v>1692</v>
      </c>
      <c r="P1492" s="1">
        <v>50203010</v>
      </c>
      <c r="Q1492" s="73">
        <v>1165686913</v>
      </c>
      <c r="R1492" s="74">
        <v>75.8</v>
      </c>
      <c r="S1492" s="1" t="s">
        <v>2554</v>
      </c>
      <c r="T1492" s="75">
        <v>10.63715</v>
      </c>
      <c r="U1492" s="76">
        <v>2076662169.97504</v>
      </c>
      <c r="V1492" s="77">
        <v>2076662169.97504</v>
      </c>
      <c r="W1492" s="77">
        <v>8728905577.1329708</v>
      </c>
      <c r="X1492" s="76">
        <v>3.6328522404E-3</v>
      </c>
      <c r="Y1492" s="71">
        <v>0</v>
      </c>
      <c r="Z1492" s="71">
        <v>1</v>
      </c>
      <c r="AA1492" s="71">
        <v>0</v>
      </c>
      <c r="AB1492" s="71">
        <v>0</v>
      </c>
      <c r="AC1492" s="73">
        <v>0</v>
      </c>
      <c r="AD1492" s="73">
        <v>1</v>
      </c>
      <c r="AE1492" s="1" t="s">
        <v>2555</v>
      </c>
      <c r="AF1492" s="1" t="s">
        <v>1450</v>
      </c>
      <c r="AG1492" s="1" t="s">
        <v>1451</v>
      </c>
    </row>
    <row r="1493" spans="1:33">
      <c r="A1493" s="70">
        <v>45169</v>
      </c>
      <c r="B1493" s="70">
        <v>45169</v>
      </c>
      <c r="C1493" s="71">
        <v>990100</v>
      </c>
      <c r="D1493" s="1" t="s">
        <v>12305</v>
      </c>
      <c r="E1493" s="71">
        <v>9832001</v>
      </c>
      <c r="G1493" s="1" t="s">
        <v>12306</v>
      </c>
      <c r="H1493" s="72" t="s">
        <v>12307</v>
      </c>
      <c r="I1493" s="1" t="s">
        <v>12308</v>
      </c>
      <c r="J1493" s="73">
        <v>1</v>
      </c>
      <c r="K1493" s="73">
        <v>1</v>
      </c>
      <c r="L1493" s="73">
        <v>1</v>
      </c>
      <c r="M1493" s="1">
        <v>1</v>
      </c>
      <c r="N1493" s="1" t="s">
        <v>1324</v>
      </c>
      <c r="O1493" s="1" t="s">
        <v>1447</v>
      </c>
      <c r="P1493" s="1">
        <v>35101020</v>
      </c>
      <c r="Q1493" s="73">
        <v>499700000</v>
      </c>
      <c r="R1493" s="74">
        <v>73.92</v>
      </c>
      <c r="S1493" s="1" t="s">
        <v>1468</v>
      </c>
      <c r="T1493" s="75">
        <v>0.88324999999999998</v>
      </c>
      <c r="U1493" s="76">
        <v>41820349844.324898</v>
      </c>
      <c r="V1493" s="77">
        <v>41820349844.324898</v>
      </c>
      <c r="W1493" s="77">
        <v>41820349844.324898</v>
      </c>
      <c r="X1493" s="76">
        <v>7.3159300450499995E-2</v>
      </c>
      <c r="Y1493" s="71">
        <v>1</v>
      </c>
      <c r="Z1493" s="71">
        <v>0</v>
      </c>
      <c r="AA1493" s="71">
        <v>0</v>
      </c>
      <c r="AB1493" s="71">
        <v>0</v>
      </c>
      <c r="AC1493" s="73">
        <v>0</v>
      </c>
      <c r="AD1493" s="73">
        <v>1</v>
      </c>
      <c r="AE1493" s="1" t="s">
        <v>1469</v>
      </c>
      <c r="AF1493" s="1" t="s">
        <v>1470</v>
      </c>
      <c r="AG1493" s="1" t="s">
        <v>1451</v>
      </c>
    </row>
    <row r="1494" spans="1:33">
      <c r="A1494" s="70">
        <v>45169</v>
      </c>
      <c r="B1494" s="70">
        <v>45169</v>
      </c>
      <c r="C1494" s="71">
        <v>990100</v>
      </c>
      <c r="D1494" s="1" t="s">
        <v>12321</v>
      </c>
      <c r="E1494" s="71">
        <v>9837801</v>
      </c>
      <c r="F1494" s="1">
        <v>260557103</v>
      </c>
      <c r="G1494" s="1" t="s">
        <v>12322</v>
      </c>
      <c r="H1494" s="72" t="s">
        <v>12323</v>
      </c>
      <c r="I1494" s="1" t="s">
        <v>12324</v>
      </c>
      <c r="J1494" s="73">
        <v>1</v>
      </c>
      <c r="K1494" s="73">
        <v>1</v>
      </c>
      <c r="L1494" s="73">
        <v>1</v>
      </c>
      <c r="M1494" s="1">
        <v>1</v>
      </c>
      <c r="N1494" s="1" t="s">
        <v>1375</v>
      </c>
      <c r="O1494" s="1" t="s">
        <v>1462</v>
      </c>
      <c r="P1494" s="1">
        <v>15101010</v>
      </c>
      <c r="Q1494" s="73">
        <v>707988709</v>
      </c>
      <c r="R1494" s="74">
        <v>54.56</v>
      </c>
      <c r="S1494" s="1" t="s">
        <v>1448</v>
      </c>
      <c r="T1494" s="75">
        <v>1</v>
      </c>
      <c r="U1494" s="76">
        <v>38627863963.040001</v>
      </c>
      <c r="V1494" s="77">
        <v>38627863963.040001</v>
      </c>
      <c r="W1494" s="77">
        <v>38627863963.040001</v>
      </c>
      <c r="X1494" s="76">
        <v>6.7574458749199998E-2</v>
      </c>
      <c r="Y1494" s="71">
        <v>1</v>
      </c>
      <c r="Z1494" s="71">
        <v>0</v>
      </c>
      <c r="AA1494" s="71">
        <v>0</v>
      </c>
      <c r="AB1494" s="71">
        <v>0</v>
      </c>
      <c r="AC1494" s="73">
        <v>1</v>
      </c>
      <c r="AD1494" s="73">
        <v>0</v>
      </c>
      <c r="AE1494" s="1" t="s">
        <v>1449</v>
      </c>
      <c r="AF1494" s="1" t="s">
        <v>1450</v>
      </c>
      <c r="AG1494" s="1" t="s">
        <v>1451</v>
      </c>
    </row>
    <row r="1495" spans="1:33">
      <c r="A1495" s="70">
        <v>45169</v>
      </c>
      <c r="B1495" s="70">
        <v>45169</v>
      </c>
      <c r="C1495" s="71">
        <v>990100</v>
      </c>
      <c r="D1495" s="1" t="s">
        <v>12325</v>
      </c>
      <c r="E1495" s="71">
        <v>9838001</v>
      </c>
      <c r="F1495" s="1" t="s">
        <v>12326</v>
      </c>
      <c r="G1495" s="1" t="s">
        <v>12327</v>
      </c>
      <c r="H1495" s="72" t="s">
        <v>12328</v>
      </c>
      <c r="I1495" s="1" t="s">
        <v>12329</v>
      </c>
      <c r="J1495" s="73">
        <v>1</v>
      </c>
      <c r="K1495" s="73">
        <v>1</v>
      </c>
      <c r="L1495" s="73">
        <v>1</v>
      </c>
      <c r="M1495" s="1">
        <v>1</v>
      </c>
      <c r="N1495" s="1" t="s">
        <v>1375</v>
      </c>
      <c r="O1495" s="1" t="s">
        <v>1692</v>
      </c>
      <c r="P1495" s="1">
        <v>50201020</v>
      </c>
      <c r="Q1495" s="73">
        <v>296917233</v>
      </c>
      <c r="R1495" s="74">
        <v>33.06</v>
      </c>
      <c r="S1495" s="1" t="s">
        <v>1448</v>
      </c>
      <c r="T1495" s="75">
        <v>1</v>
      </c>
      <c r="U1495" s="76">
        <v>9816083722.9799995</v>
      </c>
      <c r="V1495" s="77">
        <v>9816083722.9799995</v>
      </c>
      <c r="W1495" s="77">
        <v>17068989407.059999</v>
      </c>
      <c r="X1495" s="76">
        <v>1.7171970607899999E-2</v>
      </c>
      <c r="Y1495" s="71">
        <v>0</v>
      </c>
      <c r="Z1495" s="71">
        <v>1</v>
      </c>
      <c r="AA1495" s="71">
        <v>0</v>
      </c>
      <c r="AB1495" s="71">
        <v>0</v>
      </c>
      <c r="AC1495" s="73">
        <v>1</v>
      </c>
      <c r="AD1495" s="73">
        <v>0</v>
      </c>
      <c r="AE1495" s="1" t="s">
        <v>1475</v>
      </c>
      <c r="AF1495" s="1" t="s">
        <v>1450</v>
      </c>
      <c r="AG1495" s="1" t="s">
        <v>1585</v>
      </c>
    </row>
    <row r="1496" spans="1:33">
      <c r="A1496" s="70">
        <v>45169</v>
      </c>
      <c r="B1496" s="70">
        <v>45169</v>
      </c>
      <c r="C1496" s="71">
        <v>990100</v>
      </c>
      <c r="D1496" s="1" t="s">
        <v>12330</v>
      </c>
      <c r="E1496" s="71">
        <v>9838002</v>
      </c>
      <c r="F1496" s="1" t="s">
        <v>12331</v>
      </c>
      <c r="G1496" s="1" t="s">
        <v>12332</v>
      </c>
      <c r="H1496" s="72" t="s">
        <v>12333</v>
      </c>
      <c r="I1496" s="1" t="s">
        <v>12334</v>
      </c>
      <c r="J1496" s="73">
        <v>0.6</v>
      </c>
      <c r="K1496" s="73">
        <v>0.6</v>
      </c>
      <c r="L1496" s="73">
        <v>0.6</v>
      </c>
      <c r="M1496" s="1">
        <v>1</v>
      </c>
      <c r="N1496" s="1" t="s">
        <v>1375</v>
      </c>
      <c r="O1496" s="1" t="s">
        <v>1692</v>
      </c>
      <c r="P1496" s="1">
        <v>50201020</v>
      </c>
      <c r="Q1496" s="73">
        <v>237644354</v>
      </c>
      <c r="R1496" s="74">
        <v>30.52</v>
      </c>
      <c r="S1496" s="1" t="s">
        <v>1448</v>
      </c>
      <c r="T1496" s="75">
        <v>1</v>
      </c>
      <c r="U1496" s="76">
        <v>4351743410.448</v>
      </c>
      <c r="V1496" s="77">
        <v>4351743410.448</v>
      </c>
      <c r="W1496" s="77">
        <v>17068989407.059999</v>
      </c>
      <c r="X1496" s="76">
        <v>7.6128130164999997E-3</v>
      </c>
      <c r="Y1496" s="71">
        <v>0</v>
      </c>
      <c r="Z1496" s="71">
        <v>1</v>
      </c>
      <c r="AA1496" s="71">
        <v>0</v>
      </c>
      <c r="AB1496" s="71">
        <v>0</v>
      </c>
      <c r="AC1496" s="73">
        <v>1</v>
      </c>
      <c r="AD1496" s="73">
        <v>0</v>
      </c>
      <c r="AE1496" s="1" t="s">
        <v>1475</v>
      </c>
      <c r="AF1496" s="1" t="s">
        <v>1450</v>
      </c>
      <c r="AG1496" s="1" t="s">
        <v>1619</v>
      </c>
    </row>
    <row r="1497" spans="1:33">
      <c r="A1497" s="70">
        <v>45169</v>
      </c>
      <c r="B1497" s="70">
        <v>45169</v>
      </c>
      <c r="C1497" s="71">
        <v>990100</v>
      </c>
      <c r="D1497" s="1" t="s">
        <v>12335</v>
      </c>
      <c r="E1497" s="71">
        <v>9845901</v>
      </c>
      <c r="F1497" s="1" t="s">
        <v>12336</v>
      </c>
      <c r="G1497" s="1" t="s">
        <v>12337</v>
      </c>
      <c r="H1497" s="72" t="s">
        <v>12338</v>
      </c>
      <c r="I1497" s="1" t="s">
        <v>12339</v>
      </c>
      <c r="J1497" s="73">
        <v>0.95</v>
      </c>
      <c r="K1497" s="73">
        <v>0.95</v>
      </c>
      <c r="L1497" s="73">
        <v>0.95</v>
      </c>
      <c r="M1497" s="1">
        <v>1</v>
      </c>
      <c r="N1497" s="1" t="s">
        <v>1375</v>
      </c>
      <c r="O1497" s="1" t="s">
        <v>1474</v>
      </c>
      <c r="P1497" s="1">
        <v>45103010</v>
      </c>
      <c r="Q1497" s="73">
        <v>247166587</v>
      </c>
      <c r="R1497" s="74">
        <v>71.03</v>
      </c>
      <c r="S1497" s="1" t="s">
        <v>1448</v>
      </c>
      <c r="T1497" s="75">
        <v>1</v>
      </c>
      <c r="U1497" s="76">
        <v>16678430540.879499</v>
      </c>
      <c r="V1497" s="77">
        <v>16678430540.879499</v>
      </c>
      <c r="W1497" s="77">
        <v>20871211709.16</v>
      </c>
      <c r="X1497" s="76">
        <v>2.9176760010999999E-2</v>
      </c>
      <c r="Y1497" s="71">
        <v>0</v>
      </c>
      <c r="Z1497" s="71">
        <v>1</v>
      </c>
      <c r="AA1497" s="71">
        <v>0</v>
      </c>
      <c r="AB1497" s="71">
        <v>0</v>
      </c>
      <c r="AC1497" s="73">
        <v>1</v>
      </c>
      <c r="AD1497" s="73">
        <v>0</v>
      </c>
      <c r="AE1497" s="1" t="s">
        <v>1475</v>
      </c>
      <c r="AF1497" s="1" t="s">
        <v>1450</v>
      </c>
      <c r="AG1497" s="1" t="s">
        <v>1585</v>
      </c>
    </row>
    <row r="1498" spans="1:33">
      <c r="A1498" s="70">
        <v>45169</v>
      </c>
      <c r="B1498" s="70">
        <v>45169</v>
      </c>
      <c r="C1498" s="71">
        <v>990100</v>
      </c>
      <c r="D1498" s="1" t="s">
        <v>12340</v>
      </c>
      <c r="E1498" s="71">
        <v>9846901</v>
      </c>
      <c r="G1498" s="1" t="s">
        <v>12341</v>
      </c>
      <c r="H1498" s="72" t="s">
        <v>12342</v>
      </c>
      <c r="I1498" s="1" t="s">
        <v>12343</v>
      </c>
      <c r="J1498" s="73">
        <v>0.45</v>
      </c>
      <c r="K1498" s="73">
        <v>0.45</v>
      </c>
      <c r="L1498" s="73">
        <v>0.45</v>
      </c>
      <c r="M1498" s="1">
        <v>1</v>
      </c>
      <c r="N1498" s="1" t="s">
        <v>1111</v>
      </c>
      <c r="O1498" s="1" t="s">
        <v>1484</v>
      </c>
      <c r="P1498" s="1">
        <v>40201060</v>
      </c>
      <c r="Q1498" s="73">
        <v>1311638938</v>
      </c>
      <c r="R1498" s="74">
        <v>6.6319999999999997</v>
      </c>
      <c r="S1498" s="1" t="s">
        <v>1456</v>
      </c>
      <c r="T1498" s="75">
        <v>0.92136177270005104</v>
      </c>
      <c r="U1498" s="76">
        <v>4248554001.8617101</v>
      </c>
      <c r="V1498" s="77">
        <v>4248554001.8617101</v>
      </c>
      <c r="W1498" s="77">
        <v>9441231115.2482491</v>
      </c>
      <c r="X1498" s="76">
        <v>7.4322964743E-3</v>
      </c>
      <c r="Y1498" s="71">
        <v>0</v>
      </c>
      <c r="Z1498" s="71">
        <v>1</v>
      </c>
      <c r="AA1498" s="71">
        <v>0</v>
      </c>
      <c r="AB1498" s="71">
        <v>0</v>
      </c>
      <c r="AC1498" s="73">
        <v>0</v>
      </c>
      <c r="AD1498" s="73">
        <v>1</v>
      </c>
      <c r="AE1498" s="1" t="s">
        <v>1607</v>
      </c>
      <c r="AF1498" s="1" t="s">
        <v>1608</v>
      </c>
      <c r="AG1498" s="1" t="s">
        <v>1451</v>
      </c>
    </row>
    <row r="1499" spans="1:33">
      <c r="A1499" s="70">
        <v>45169</v>
      </c>
      <c r="B1499" s="70">
        <v>45169</v>
      </c>
      <c r="C1499" s="71">
        <v>990100</v>
      </c>
      <c r="D1499" s="1" t="s">
        <v>12344</v>
      </c>
      <c r="E1499" s="71">
        <v>9847001</v>
      </c>
      <c r="F1499" s="1" t="s">
        <v>12345</v>
      </c>
      <c r="G1499" s="1" t="s">
        <v>12346</v>
      </c>
      <c r="H1499" s="72" t="s">
        <v>12347</v>
      </c>
      <c r="I1499" s="1" t="s">
        <v>12348</v>
      </c>
      <c r="J1499" s="73">
        <v>1</v>
      </c>
      <c r="K1499" s="73">
        <v>1</v>
      </c>
      <c r="L1499" s="73">
        <v>1</v>
      </c>
      <c r="M1499" s="1">
        <v>1</v>
      </c>
      <c r="N1499" s="1" t="s">
        <v>1375</v>
      </c>
      <c r="O1499" s="1" t="s">
        <v>1692</v>
      </c>
      <c r="P1499" s="1">
        <v>50203010</v>
      </c>
      <c r="Q1499" s="73">
        <v>595004275</v>
      </c>
      <c r="R1499" s="74">
        <v>27.49</v>
      </c>
      <c r="S1499" s="1" t="s">
        <v>1448</v>
      </c>
      <c r="T1499" s="75">
        <v>1</v>
      </c>
      <c r="U1499" s="76">
        <v>16356667519.75</v>
      </c>
      <c r="V1499" s="77">
        <v>16356667519.75</v>
      </c>
      <c r="W1499" s="77">
        <v>18849461984.290001</v>
      </c>
      <c r="X1499" s="76">
        <v>2.8613877165099999E-2</v>
      </c>
      <c r="Y1499" s="71">
        <v>0</v>
      </c>
      <c r="Z1499" s="71">
        <v>1</v>
      </c>
      <c r="AA1499" s="71">
        <v>0</v>
      </c>
      <c r="AB1499" s="71">
        <v>0</v>
      </c>
      <c r="AC1499" s="73">
        <v>0</v>
      </c>
      <c r="AD1499" s="73">
        <v>1</v>
      </c>
      <c r="AE1499" s="1" t="s">
        <v>1449</v>
      </c>
      <c r="AF1499" s="1" t="s">
        <v>1450</v>
      </c>
      <c r="AG1499" s="1" t="s">
        <v>1585</v>
      </c>
    </row>
    <row r="1500" spans="1:33">
      <c r="A1500" s="70">
        <v>45169</v>
      </c>
      <c r="B1500" s="70">
        <v>45169</v>
      </c>
      <c r="C1500" s="71">
        <v>990100</v>
      </c>
      <c r="D1500" s="1" t="s">
        <v>12349</v>
      </c>
      <c r="E1500" s="71">
        <v>9847601</v>
      </c>
      <c r="F1500" s="1" t="s">
        <v>12350</v>
      </c>
      <c r="G1500" s="1" t="s">
        <v>12351</v>
      </c>
      <c r="H1500" s="72" t="s">
        <v>12352</v>
      </c>
      <c r="I1500" s="1" t="s">
        <v>12353</v>
      </c>
      <c r="J1500" s="73">
        <v>0.9</v>
      </c>
      <c r="K1500" s="73">
        <v>0.9</v>
      </c>
      <c r="L1500" s="73">
        <v>0.9</v>
      </c>
      <c r="M1500" s="1">
        <v>1</v>
      </c>
      <c r="N1500" s="1" t="s">
        <v>1375</v>
      </c>
      <c r="O1500" s="1" t="s">
        <v>1467</v>
      </c>
      <c r="P1500" s="1">
        <v>20304040</v>
      </c>
      <c r="Q1500" s="73">
        <v>2013871932</v>
      </c>
      <c r="R1500" s="74">
        <v>47.23</v>
      </c>
      <c r="S1500" s="1" t="s">
        <v>1448</v>
      </c>
      <c r="T1500" s="75">
        <v>1</v>
      </c>
      <c r="U1500" s="76">
        <v>85603654213.524002</v>
      </c>
      <c r="V1500" s="77">
        <v>85603654213.524002</v>
      </c>
      <c r="W1500" s="77">
        <v>95115171348.360001</v>
      </c>
      <c r="X1500" s="76">
        <v>0.14975253630300001</v>
      </c>
      <c r="Y1500" s="71">
        <v>1</v>
      </c>
      <c r="Z1500" s="71">
        <v>0</v>
      </c>
      <c r="AA1500" s="71">
        <v>0</v>
      </c>
      <c r="AB1500" s="71">
        <v>0</v>
      </c>
      <c r="AC1500" s="73">
        <v>0</v>
      </c>
      <c r="AD1500" s="73">
        <v>1</v>
      </c>
      <c r="AE1500" s="1" t="s">
        <v>1449</v>
      </c>
      <c r="AF1500" s="1" t="s">
        <v>1450</v>
      </c>
      <c r="AG1500" s="1" t="s">
        <v>1451</v>
      </c>
    </row>
    <row r="1501" spans="1:33">
      <c r="A1501" s="70">
        <v>45169</v>
      </c>
      <c r="B1501" s="70">
        <v>45169</v>
      </c>
      <c r="C1501" s="71">
        <v>990100</v>
      </c>
      <c r="D1501" s="1" t="s">
        <v>12354</v>
      </c>
      <c r="E1501" s="71">
        <v>9848201</v>
      </c>
      <c r="F1501" s="1" t="s">
        <v>12355</v>
      </c>
      <c r="G1501" s="1" t="s">
        <v>12356</v>
      </c>
      <c r="H1501" s="72" t="s">
        <v>12357</v>
      </c>
      <c r="I1501" s="1" t="s">
        <v>12358</v>
      </c>
      <c r="J1501" s="73">
        <v>1</v>
      </c>
      <c r="K1501" s="73">
        <v>1</v>
      </c>
      <c r="L1501" s="73">
        <v>1</v>
      </c>
      <c r="M1501" s="1">
        <v>1</v>
      </c>
      <c r="N1501" s="1" t="s">
        <v>1375</v>
      </c>
      <c r="O1501" s="1" t="s">
        <v>1462</v>
      </c>
      <c r="P1501" s="1">
        <v>15101030</v>
      </c>
      <c r="Q1501" s="73">
        <v>712605421</v>
      </c>
      <c r="R1501" s="74">
        <v>50.51</v>
      </c>
      <c r="S1501" s="1" t="s">
        <v>1448</v>
      </c>
      <c r="T1501" s="75">
        <v>1</v>
      </c>
      <c r="U1501" s="76">
        <v>35993699814.709999</v>
      </c>
      <c r="V1501" s="77">
        <v>35993699814.709999</v>
      </c>
      <c r="W1501" s="77">
        <v>35993699814.709999</v>
      </c>
      <c r="X1501" s="76">
        <v>6.2966328805799998E-2</v>
      </c>
      <c r="Y1501" s="71">
        <v>1</v>
      </c>
      <c r="Z1501" s="71">
        <v>0</v>
      </c>
      <c r="AA1501" s="71">
        <v>0</v>
      </c>
      <c r="AB1501" s="71">
        <v>0</v>
      </c>
      <c r="AC1501" s="73">
        <v>0.35</v>
      </c>
      <c r="AD1501" s="73">
        <v>0.65</v>
      </c>
      <c r="AE1501" s="1" t="s">
        <v>1449</v>
      </c>
      <c r="AF1501" s="1" t="s">
        <v>1450</v>
      </c>
      <c r="AG1501" s="1" t="s">
        <v>1451</v>
      </c>
    </row>
    <row r="1502" spans="1:33">
      <c r="A1502" s="70">
        <v>45169</v>
      </c>
      <c r="B1502" s="70">
        <v>45169</v>
      </c>
      <c r="C1502" s="71">
        <v>990100</v>
      </c>
      <c r="D1502" s="1" t="s">
        <v>12363</v>
      </c>
      <c r="E1502" s="71">
        <v>9848601</v>
      </c>
      <c r="F1502" s="1" t="s">
        <v>12364</v>
      </c>
      <c r="G1502" s="1" t="s">
        <v>12365</v>
      </c>
      <c r="H1502" s="72" t="s">
        <v>12366</v>
      </c>
      <c r="I1502" s="1" t="s">
        <v>12367</v>
      </c>
      <c r="J1502" s="73">
        <v>1</v>
      </c>
      <c r="K1502" s="73">
        <v>1</v>
      </c>
      <c r="L1502" s="73">
        <v>1</v>
      </c>
      <c r="M1502" s="1">
        <v>1</v>
      </c>
      <c r="N1502" s="1" t="s">
        <v>1375</v>
      </c>
      <c r="O1502" s="1" t="s">
        <v>1447</v>
      </c>
      <c r="P1502" s="1">
        <v>35203010</v>
      </c>
      <c r="Q1502" s="73">
        <v>675051076</v>
      </c>
      <c r="R1502" s="74">
        <v>21.65</v>
      </c>
      <c r="S1502" s="1" t="s">
        <v>1448</v>
      </c>
      <c r="T1502" s="75">
        <v>1</v>
      </c>
      <c r="U1502" s="76">
        <v>14614855795.4</v>
      </c>
      <c r="V1502" s="77">
        <v>14614855795.4</v>
      </c>
      <c r="W1502" s="77">
        <v>14614855795.4</v>
      </c>
      <c r="X1502" s="76">
        <v>2.5566802529299999E-2</v>
      </c>
      <c r="Y1502" s="71">
        <v>0</v>
      </c>
      <c r="Z1502" s="71">
        <v>1</v>
      </c>
      <c r="AA1502" s="71">
        <v>0</v>
      </c>
      <c r="AB1502" s="71">
        <v>0</v>
      </c>
      <c r="AC1502" s="73">
        <v>1</v>
      </c>
      <c r="AD1502" s="73">
        <v>0</v>
      </c>
      <c r="AE1502" s="1" t="s">
        <v>1449</v>
      </c>
      <c r="AF1502" s="1" t="s">
        <v>1450</v>
      </c>
      <c r="AG1502" s="1" t="s">
        <v>1451</v>
      </c>
    </row>
    <row r="1503" spans="1:33">
      <c r="A1503" s="70">
        <v>45169</v>
      </c>
      <c r="B1503" s="70">
        <v>45169</v>
      </c>
      <c r="C1503" s="71">
        <v>990100</v>
      </c>
      <c r="D1503" s="1" t="s">
        <v>12384</v>
      </c>
      <c r="E1503" s="71">
        <v>9861101</v>
      </c>
      <c r="F1503" s="1" t="s">
        <v>12385</v>
      </c>
      <c r="G1503" s="1" t="s">
        <v>12386</v>
      </c>
      <c r="H1503" s="72" t="s">
        <v>12387</v>
      </c>
      <c r="I1503" s="1" t="s">
        <v>12388</v>
      </c>
      <c r="J1503" s="73">
        <v>0.6</v>
      </c>
      <c r="K1503" s="73">
        <v>0.6</v>
      </c>
      <c r="L1503" s="73">
        <v>0.6</v>
      </c>
      <c r="M1503" s="1">
        <v>1</v>
      </c>
      <c r="N1503" s="1" t="s">
        <v>1091</v>
      </c>
      <c r="O1503" s="1" t="s">
        <v>1484</v>
      </c>
      <c r="P1503" s="1">
        <v>40203020</v>
      </c>
      <c r="Q1503" s="73">
        <v>91687789</v>
      </c>
      <c r="R1503" s="74">
        <v>59.6</v>
      </c>
      <c r="S1503" s="1" t="s">
        <v>1448</v>
      </c>
      <c r="T1503" s="75">
        <v>1</v>
      </c>
      <c r="U1503" s="76">
        <v>3278755334.6399999</v>
      </c>
      <c r="V1503" s="77">
        <v>3278755334.6399999</v>
      </c>
      <c r="W1503" s="77">
        <v>8299705004.3500004</v>
      </c>
      <c r="X1503" s="76">
        <v>5.7357589672000003E-3</v>
      </c>
      <c r="Y1503" s="71">
        <v>0</v>
      </c>
      <c r="Z1503" s="71">
        <v>1</v>
      </c>
      <c r="AA1503" s="71">
        <v>0</v>
      </c>
      <c r="AB1503" s="71">
        <v>0</v>
      </c>
      <c r="AC1503" s="73">
        <v>0</v>
      </c>
      <c r="AD1503" s="73">
        <v>1</v>
      </c>
      <c r="AE1503" s="1" t="s">
        <v>10552</v>
      </c>
      <c r="AF1503" s="1" t="s">
        <v>1450</v>
      </c>
      <c r="AG1503" s="1" t="s">
        <v>1585</v>
      </c>
    </row>
    <row r="1504" spans="1:33">
      <c r="A1504" s="70">
        <v>45169</v>
      </c>
      <c r="B1504" s="70">
        <v>45169</v>
      </c>
      <c r="C1504" s="71">
        <v>990100</v>
      </c>
      <c r="D1504" s="1" t="s">
        <v>12389</v>
      </c>
      <c r="E1504" s="71">
        <v>9861801</v>
      </c>
      <c r="F1504" s="1">
        <v>892672106</v>
      </c>
      <c r="G1504" s="1" t="s">
        <v>12390</v>
      </c>
      <c r="H1504" s="72" t="s">
        <v>12391</v>
      </c>
      <c r="I1504" s="1" t="s">
        <v>12392</v>
      </c>
      <c r="J1504" s="73">
        <v>1</v>
      </c>
      <c r="K1504" s="73">
        <v>1</v>
      </c>
      <c r="L1504" s="73">
        <v>1</v>
      </c>
      <c r="M1504" s="1">
        <v>1</v>
      </c>
      <c r="N1504" s="1" t="s">
        <v>1375</v>
      </c>
      <c r="O1504" s="1" t="s">
        <v>1484</v>
      </c>
      <c r="P1504" s="1">
        <v>40203040</v>
      </c>
      <c r="Q1504" s="73">
        <v>111032801</v>
      </c>
      <c r="R1504" s="74">
        <v>86.43</v>
      </c>
      <c r="S1504" s="1" t="s">
        <v>1448</v>
      </c>
      <c r="T1504" s="75">
        <v>1</v>
      </c>
      <c r="U1504" s="76">
        <v>9596564990.4300003</v>
      </c>
      <c r="V1504" s="77">
        <v>9596564990.4300003</v>
      </c>
      <c r="W1504" s="77">
        <v>17974500774.990002</v>
      </c>
      <c r="X1504" s="76">
        <v>1.6787950938699999E-2</v>
      </c>
      <c r="Y1504" s="71">
        <v>0</v>
      </c>
      <c r="Z1504" s="71">
        <v>1</v>
      </c>
      <c r="AA1504" s="71">
        <v>0</v>
      </c>
      <c r="AB1504" s="71">
        <v>0</v>
      </c>
      <c r="AC1504" s="73">
        <v>0</v>
      </c>
      <c r="AD1504" s="73">
        <v>1</v>
      </c>
      <c r="AE1504" s="1" t="s">
        <v>1475</v>
      </c>
      <c r="AF1504" s="1" t="s">
        <v>1450</v>
      </c>
      <c r="AG1504" s="1" t="s">
        <v>1585</v>
      </c>
    </row>
    <row r="1505" spans="1:33">
      <c r="A1505" s="70">
        <v>45169</v>
      </c>
      <c r="B1505" s="70">
        <v>45169</v>
      </c>
      <c r="C1505" s="71">
        <v>990100</v>
      </c>
      <c r="D1505" s="1" t="s">
        <v>12393</v>
      </c>
      <c r="E1505" s="71">
        <v>9863401</v>
      </c>
      <c r="F1505" s="1" t="s">
        <v>12394</v>
      </c>
      <c r="G1505" s="1" t="s">
        <v>12395</v>
      </c>
      <c r="H1505" s="72" t="s">
        <v>12396</v>
      </c>
      <c r="I1505" s="1" t="s">
        <v>12397</v>
      </c>
      <c r="J1505" s="73">
        <v>0.85</v>
      </c>
      <c r="K1505" s="73">
        <v>0.85</v>
      </c>
      <c r="L1505" s="73">
        <v>0.85</v>
      </c>
      <c r="M1505" s="1">
        <v>1</v>
      </c>
      <c r="N1505" s="1" t="s">
        <v>1375</v>
      </c>
      <c r="O1505" s="1" t="s">
        <v>1455</v>
      </c>
      <c r="P1505" s="1">
        <v>25504040</v>
      </c>
      <c r="Q1505" s="73">
        <v>115757139</v>
      </c>
      <c r="R1505" s="74">
        <v>23.98</v>
      </c>
      <c r="S1505" s="1" t="s">
        <v>1448</v>
      </c>
      <c r="T1505" s="75">
        <v>1</v>
      </c>
      <c r="U1505" s="76">
        <v>2359477764.237</v>
      </c>
      <c r="V1505" s="77">
        <v>2359477764.237</v>
      </c>
      <c r="W1505" s="77">
        <v>10238152970.1</v>
      </c>
      <c r="X1505" s="76">
        <v>4.1276015934999999E-3</v>
      </c>
      <c r="Y1505" s="71">
        <v>0</v>
      </c>
      <c r="Z1505" s="71">
        <v>1</v>
      </c>
      <c r="AA1505" s="71">
        <v>0</v>
      </c>
      <c r="AB1505" s="71">
        <v>0</v>
      </c>
      <c r="AC1505" s="73">
        <v>0</v>
      </c>
      <c r="AD1505" s="73">
        <v>1</v>
      </c>
      <c r="AE1505" s="1" t="s">
        <v>1449</v>
      </c>
      <c r="AF1505" s="1" t="s">
        <v>1450</v>
      </c>
      <c r="AG1505" s="1" t="s">
        <v>1585</v>
      </c>
    </row>
    <row r="1506" spans="1:33">
      <c r="A1506" s="70">
        <v>45169</v>
      </c>
      <c r="B1506" s="70">
        <v>45169</v>
      </c>
      <c r="C1506" s="71">
        <v>990100</v>
      </c>
      <c r="D1506" s="1" t="s">
        <v>12398</v>
      </c>
      <c r="E1506" s="71">
        <v>9863501</v>
      </c>
      <c r="F1506" s="1" t="s">
        <v>12399</v>
      </c>
      <c r="G1506" s="1" t="s">
        <v>12400</v>
      </c>
      <c r="H1506" s="72" t="s">
        <v>12401</v>
      </c>
      <c r="I1506" s="1" t="s">
        <v>12402</v>
      </c>
      <c r="J1506" s="73">
        <v>1</v>
      </c>
      <c r="K1506" s="73">
        <v>1</v>
      </c>
      <c r="L1506" s="73">
        <v>1</v>
      </c>
      <c r="M1506" s="1">
        <v>1</v>
      </c>
      <c r="N1506" s="1" t="s">
        <v>1375</v>
      </c>
      <c r="O1506" s="1" t="s">
        <v>1474</v>
      </c>
      <c r="P1506" s="1">
        <v>45103020</v>
      </c>
      <c r="Q1506" s="73">
        <v>222937242</v>
      </c>
      <c r="R1506" s="74">
        <v>163.03</v>
      </c>
      <c r="S1506" s="1" t="s">
        <v>1448</v>
      </c>
      <c r="T1506" s="75">
        <v>1</v>
      </c>
      <c r="U1506" s="76">
        <v>36345458563.260002</v>
      </c>
      <c r="V1506" s="77">
        <v>36345458563.260002</v>
      </c>
      <c r="W1506" s="77">
        <v>38452905474.550003</v>
      </c>
      <c r="X1506" s="76">
        <v>6.3581685302499996E-2</v>
      </c>
      <c r="Y1506" s="71">
        <v>1</v>
      </c>
      <c r="Z1506" s="71">
        <v>0</v>
      </c>
      <c r="AA1506" s="71">
        <v>0</v>
      </c>
      <c r="AB1506" s="71">
        <v>0</v>
      </c>
      <c r="AC1506" s="73">
        <v>0</v>
      </c>
      <c r="AD1506" s="73">
        <v>1</v>
      </c>
      <c r="AE1506" s="1" t="s">
        <v>1475</v>
      </c>
      <c r="AF1506" s="1" t="s">
        <v>1450</v>
      </c>
      <c r="AG1506" s="1" t="s">
        <v>1585</v>
      </c>
    </row>
    <row r="1507" spans="1:33">
      <c r="A1507" s="70">
        <v>45169</v>
      </c>
      <c r="B1507" s="70">
        <v>45169</v>
      </c>
      <c r="C1507" s="71">
        <v>990100</v>
      </c>
      <c r="D1507" s="1" t="s">
        <v>12407</v>
      </c>
      <c r="E1507" s="71">
        <v>9864401</v>
      </c>
      <c r="G1507" s="1" t="s">
        <v>12408</v>
      </c>
      <c r="H1507" s="72" t="s">
        <v>12409</v>
      </c>
      <c r="I1507" s="1" t="s">
        <v>12410</v>
      </c>
      <c r="J1507" s="73">
        <v>0.4</v>
      </c>
      <c r="K1507" s="73">
        <v>0.4</v>
      </c>
      <c r="L1507" s="73">
        <v>0.4</v>
      </c>
      <c r="M1507" s="1">
        <v>1</v>
      </c>
      <c r="N1507" s="1" t="s">
        <v>1199</v>
      </c>
      <c r="O1507" s="1" t="s">
        <v>1455</v>
      </c>
      <c r="P1507" s="1">
        <v>25503030</v>
      </c>
      <c r="Q1507" s="73">
        <v>2003817745</v>
      </c>
      <c r="R1507" s="74">
        <v>63.78</v>
      </c>
      <c r="S1507" s="1" t="s">
        <v>1456</v>
      </c>
      <c r="T1507" s="75">
        <v>0.92136177270005104</v>
      </c>
      <c r="U1507" s="76">
        <v>55484609656.236099</v>
      </c>
      <c r="V1507" s="77">
        <v>55484609656.236099</v>
      </c>
      <c r="W1507" s="77">
        <v>138773303351.87399</v>
      </c>
      <c r="X1507" s="76">
        <v>9.7063158087599993E-2</v>
      </c>
      <c r="Y1507" s="71">
        <v>1</v>
      </c>
      <c r="Z1507" s="71">
        <v>0</v>
      </c>
      <c r="AA1507" s="71">
        <v>0</v>
      </c>
      <c r="AB1507" s="71">
        <v>0</v>
      </c>
      <c r="AC1507" s="73">
        <v>0</v>
      </c>
      <c r="AD1507" s="73">
        <v>1</v>
      </c>
      <c r="AE1507" s="1" t="s">
        <v>1485</v>
      </c>
      <c r="AF1507" s="1" t="s">
        <v>1450</v>
      </c>
      <c r="AG1507" s="1" t="s">
        <v>4777</v>
      </c>
    </row>
    <row r="1508" spans="1:33">
      <c r="A1508" s="70">
        <v>45169</v>
      </c>
      <c r="B1508" s="70">
        <v>45169</v>
      </c>
      <c r="C1508" s="71">
        <v>990100</v>
      </c>
      <c r="D1508" s="1" t="s">
        <v>12415</v>
      </c>
      <c r="E1508" s="71">
        <v>9881501</v>
      </c>
      <c r="F1508" s="1" t="s">
        <v>12416</v>
      </c>
      <c r="G1508" s="1" t="s">
        <v>12417</v>
      </c>
      <c r="H1508" s="72" t="s">
        <v>12418</v>
      </c>
      <c r="I1508" s="1" t="s">
        <v>12419</v>
      </c>
      <c r="J1508" s="73">
        <v>0.55000000000000004</v>
      </c>
      <c r="K1508" s="73">
        <v>0.55000000000000004</v>
      </c>
      <c r="L1508" s="73">
        <v>0.55000000000000004</v>
      </c>
      <c r="M1508" s="1">
        <v>1</v>
      </c>
      <c r="N1508" s="1" t="s">
        <v>1375</v>
      </c>
      <c r="O1508" s="1" t="s">
        <v>1467</v>
      </c>
      <c r="P1508" s="1">
        <v>20202020</v>
      </c>
      <c r="Q1508" s="73">
        <v>675544848</v>
      </c>
      <c r="R1508" s="74">
        <v>7.43</v>
      </c>
      <c r="S1508" s="1" t="s">
        <v>1448</v>
      </c>
      <c r="T1508" s="75">
        <v>1</v>
      </c>
      <c r="U1508" s="76">
        <v>2760614021.3520002</v>
      </c>
      <c r="V1508" s="77">
        <v>2760614021.3520002</v>
      </c>
      <c r="W1508" s="77">
        <v>5019298220.6400003</v>
      </c>
      <c r="X1508" s="76">
        <v>4.8293376637999997E-3</v>
      </c>
      <c r="Y1508" s="71">
        <v>0</v>
      </c>
      <c r="Z1508" s="71">
        <v>1</v>
      </c>
      <c r="AA1508" s="71">
        <v>0</v>
      </c>
      <c r="AB1508" s="71">
        <v>0</v>
      </c>
      <c r="AC1508" s="73">
        <v>1</v>
      </c>
      <c r="AD1508" s="73">
        <v>0</v>
      </c>
      <c r="AE1508" s="1" t="s">
        <v>1449</v>
      </c>
      <c r="AF1508" s="1" t="s">
        <v>1450</v>
      </c>
      <c r="AG1508" s="1" t="s">
        <v>1451</v>
      </c>
    </row>
    <row r="1509" spans="1:33">
      <c r="A1509" s="70">
        <v>45169</v>
      </c>
      <c r="B1509" s="70">
        <v>45169</v>
      </c>
      <c r="C1509" s="71">
        <v>990100</v>
      </c>
      <c r="D1509" s="1" t="s">
        <v>12432</v>
      </c>
      <c r="E1509" s="71">
        <v>9906001</v>
      </c>
      <c r="F1509" s="1">
        <v>268150109</v>
      </c>
      <c r="G1509" s="1" t="s">
        <v>12433</v>
      </c>
      <c r="H1509" s="72" t="s">
        <v>12434</v>
      </c>
      <c r="I1509" s="1" t="s">
        <v>12435</v>
      </c>
      <c r="J1509" s="73">
        <v>0.75</v>
      </c>
      <c r="K1509" s="73">
        <v>0.75</v>
      </c>
      <c r="L1509" s="73">
        <v>0.75</v>
      </c>
      <c r="M1509" s="1">
        <v>1</v>
      </c>
      <c r="N1509" s="1" t="s">
        <v>1375</v>
      </c>
      <c r="O1509" s="1" t="s">
        <v>1474</v>
      </c>
      <c r="P1509" s="1">
        <v>45103010</v>
      </c>
      <c r="Q1509" s="73">
        <v>289051862</v>
      </c>
      <c r="R1509" s="74">
        <v>48.2</v>
      </c>
      <c r="S1509" s="1" t="s">
        <v>1448</v>
      </c>
      <c r="T1509" s="75">
        <v>1</v>
      </c>
      <c r="U1509" s="76">
        <v>10449224811.299999</v>
      </c>
      <c r="V1509" s="77">
        <v>10449224811.299999</v>
      </c>
      <c r="W1509" s="77">
        <v>13932299748.4</v>
      </c>
      <c r="X1509" s="76">
        <v>1.82795691641E-2</v>
      </c>
      <c r="Y1509" s="71">
        <v>0</v>
      </c>
      <c r="Z1509" s="71">
        <v>1</v>
      </c>
      <c r="AA1509" s="71">
        <v>0</v>
      </c>
      <c r="AB1509" s="71">
        <v>0</v>
      </c>
      <c r="AC1509" s="73">
        <v>0</v>
      </c>
      <c r="AD1509" s="73">
        <v>1</v>
      </c>
      <c r="AE1509" s="1" t="s">
        <v>1449</v>
      </c>
      <c r="AF1509" s="1" t="s">
        <v>1450</v>
      </c>
      <c r="AG1509" s="1" t="s">
        <v>1451</v>
      </c>
    </row>
    <row r="1510" spans="1:33">
      <c r="A1510" s="70">
        <v>45169</v>
      </c>
      <c r="B1510" s="70">
        <v>45169</v>
      </c>
      <c r="C1510" s="71">
        <v>990100</v>
      </c>
      <c r="D1510" s="1" t="s">
        <v>12436</v>
      </c>
      <c r="E1510" s="71">
        <v>9906701</v>
      </c>
      <c r="F1510" s="1" t="s">
        <v>12437</v>
      </c>
      <c r="G1510" s="1" t="s">
        <v>12438</v>
      </c>
      <c r="H1510" s="72" t="s">
        <v>12439</v>
      </c>
      <c r="I1510" s="1" t="s">
        <v>12440</v>
      </c>
      <c r="J1510" s="73">
        <v>0.85</v>
      </c>
      <c r="K1510" s="73">
        <v>0.85</v>
      </c>
      <c r="L1510" s="73">
        <v>0.85</v>
      </c>
      <c r="M1510" s="1">
        <v>1</v>
      </c>
      <c r="N1510" s="1" t="s">
        <v>1375</v>
      </c>
      <c r="O1510" s="1" t="s">
        <v>1474</v>
      </c>
      <c r="P1510" s="1">
        <v>45103010</v>
      </c>
      <c r="Q1510" s="73">
        <v>294055143</v>
      </c>
      <c r="R1510" s="74">
        <v>96.48</v>
      </c>
      <c r="S1510" s="1" t="s">
        <v>1448</v>
      </c>
      <c r="T1510" s="75">
        <v>1</v>
      </c>
      <c r="U1510" s="76">
        <v>24114874167.144001</v>
      </c>
      <c r="V1510" s="77">
        <v>24114874167.144001</v>
      </c>
      <c r="W1510" s="77">
        <v>30831643645.919998</v>
      </c>
      <c r="X1510" s="76">
        <v>4.2185857628799998E-2</v>
      </c>
      <c r="Y1510" s="71">
        <v>1</v>
      </c>
      <c r="Z1510" s="71">
        <v>0</v>
      </c>
      <c r="AA1510" s="71">
        <v>0</v>
      </c>
      <c r="AB1510" s="71">
        <v>0</v>
      </c>
      <c r="AC1510" s="73">
        <v>0</v>
      </c>
      <c r="AD1510" s="73">
        <v>1</v>
      </c>
      <c r="AE1510" s="1" t="s">
        <v>1475</v>
      </c>
      <c r="AF1510" s="1" t="s">
        <v>1450</v>
      </c>
      <c r="AG1510" s="1" t="s">
        <v>1585</v>
      </c>
    </row>
    <row r="1511" spans="1:33">
      <c r="A1511" s="70">
        <v>45169</v>
      </c>
      <c r="B1511" s="70">
        <v>45169</v>
      </c>
      <c r="C1511" s="71">
        <v>990100</v>
      </c>
      <c r="D1511" s="1" t="s">
        <v>12441</v>
      </c>
      <c r="E1511" s="71">
        <v>9906801</v>
      </c>
      <c r="G1511" s="1" t="s">
        <v>12442</v>
      </c>
      <c r="H1511" s="72" t="s">
        <v>12443</v>
      </c>
      <c r="I1511" s="1" t="s">
        <v>12444</v>
      </c>
      <c r="J1511" s="73">
        <v>0.3</v>
      </c>
      <c r="K1511" s="73">
        <v>0.3</v>
      </c>
      <c r="L1511" s="73">
        <v>0.3</v>
      </c>
      <c r="M1511" s="1">
        <v>1</v>
      </c>
      <c r="N1511" s="1" t="s">
        <v>1322</v>
      </c>
      <c r="O1511" s="1" t="s">
        <v>1484</v>
      </c>
      <c r="P1511" s="1">
        <v>40203010</v>
      </c>
      <c r="Q1511" s="73">
        <v>1185393930</v>
      </c>
      <c r="R1511" s="74">
        <v>220.8</v>
      </c>
      <c r="S1511" s="1" t="s">
        <v>1613</v>
      </c>
      <c r="T1511" s="75">
        <v>10.9499</v>
      </c>
      <c r="U1511" s="76">
        <v>7170886850.4004602</v>
      </c>
      <c r="V1511" s="77">
        <v>7170886850.4004602</v>
      </c>
      <c r="W1511" s="77">
        <v>24077651698.737</v>
      </c>
      <c r="X1511" s="76">
        <v>1.2544540338300001E-2</v>
      </c>
      <c r="Y1511" s="71">
        <v>1</v>
      </c>
      <c r="Z1511" s="71">
        <v>0</v>
      </c>
      <c r="AA1511" s="71">
        <v>0</v>
      </c>
      <c r="AB1511" s="71">
        <v>0</v>
      </c>
      <c r="AC1511" s="73">
        <v>0</v>
      </c>
      <c r="AD1511" s="73">
        <v>1</v>
      </c>
      <c r="AE1511" s="1" t="s">
        <v>1614</v>
      </c>
      <c r="AF1511" s="1" t="s">
        <v>1450</v>
      </c>
      <c r="AG1511" s="1" t="s">
        <v>1451</v>
      </c>
    </row>
    <row r="1512" spans="1:33">
      <c r="A1512" s="70">
        <v>45169</v>
      </c>
      <c r="B1512" s="70">
        <v>45169</v>
      </c>
      <c r="C1512" s="71">
        <v>990100</v>
      </c>
      <c r="D1512" s="1" t="s">
        <v>12469</v>
      </c>
      <c r="E1512" s="71">
        <v>9909801</v>
      </c>
      <c r="G1512" s="1" t="s">
        <v>12470</v>
      </c>
      <c r="H1512" s="72" t="s">
        <v>12471</v>
      </c>
      <c r="I1512" s="1" t="s">
        <v>12472</v>
      </c>
      <c r="J1512" s="73">
        <v>0.13</v>
      </c>
      <c r="K1512" s="73">
        <v>0.13</v>
      </c>
      <c r="L1512" s="73">
        <v>0.13</v>
      </c>
      <c r="M1512" s="1">
        <v>1</v>
      </c>
      <c r="N1512" s="1" t="s">
        <v>1091</v>
      </c>
      <c r="O1512" s="1" t="s">
        <v>1499</v>
      </c>
      <c r="P1512" s="1">
        <v>30201010</v>
      </c>
      <c r="Q1512" s="73">
        <v>13243397000</v>
      </c>
      <c r="R1512" s="74">
        <v>17</v>
      </c>
      <c r="S1512" s="1" t="s">
        <v>1565</v>
      </c>
      <c r="T1512" s="75">
        <v>7.8417500000000002</v>
      </c>
      <c r="U1512" s="76">
        <v>3732318343.4819999</v>
      </c>
      <c r="V1512" s="77">
        <v>3732318343.4819999</v>
      </c>
      <c r="W1512" s="77">
        <v>28710141103.707699</v>
      </c>
      <c r="X1512" s="76">
        <v>6.5292088679999999E-3</v>
      </c>
      <c r="Y1512" s="71">
        <v>1</v>
      </c>
      <c r="Z1512" s="71">
        <v>0</v>
      </c>
      <c r="AA1512" s="71">
        <v>0</v>
      </c>
      <c r="AB1512" s="71">
        <v>0</v>
      </c>
      <c r="AC1512" s="73">
        <v>0</v>
      </c>
      <c r="AD1512" s="73">
        <v>1</v>
      </c>
      <c r="AE1512" s="1" t="s">
        <v>1566</v>
      </c>
      <c r="AF1512" s="1" t="s">
        <v>1450</v>
      </c>
      <c r="AG1512" s="1" t="s">
        <v>1451</v>
      </c>
    </row>
    <row r="1513" spans="1:33">
      <c r="A1513" s="70">
        <v>45169</v>
      </c>
      <c r="B1513" s="70">
        <v>45169</v>
      </c>
      <c r="C1513" s="71">
        <v>990100</v>
      </c>
      <c r="D1513" s="1" t="s">
        <v>12473</v>
      </c>
      <c r="E1513" s="71">
        <v>9914401</v>
      </c>
      <c r="G1513" s="1" t="s">
        <v>12474</v>
      </c>
      <c r="H1513" s="72" t="s">
        <v>12475</v>
      </c>
      <c r="I1513" s="1" t="s">
        <v>12476</v>
      </c>
      <c r="J1513" s="73">
        <v>0.95</v>
      </c>
      <c r="K1513" s="73">
        <v>0.95</v>
      </c>
      <c r="L1513" s="73">
        <v>0.95</v>
      </c>
      <c r="M1513" s="1">
        <v>1</v>
      </c>
      <c r="N1513" s="1" t="s">
        <v>1369</v>
      </c>
      <c r="O1513" s="1" t="s">
        <v>1484</v>
      </c>
      <c r="P1513" s="1">
        <v>40201020</v>
      </c>
      <c r="Q1513" s="73">
        <v>2360331062</v>
      </c>
      <c r="R1513" s="74">
        <v>1.91</v>
      </c>
      <c r="S1513" s="1" t="s">
        <v>1669</v>
      </c>
      <c r="T1513" s="75">
        <v>0.78917255257862096</v>
      </c>
      <c r="U1513" s="76">
        <v>5426976265.2095299</v>
      </c>
      <c r="V1513" s="77">
        <v>5426976265.2095299</v>
      </c>
      <c r="W1513" s="77">
        <v>5712606594.9574003</v>
      </c>
      <c r="X1513" s="76">
        <v>9.4937940166000007E-3</v>
      </c>
      <c r="Y1513" s="71">
        <v>0</v>
      </c>
      <c r="Z1513" s="71">
        <v>1</v>
      </c>
      <c r="AA1513" s="71">
        <v>0</v>
      </c>
      <c r="AB1513" s="71">
        <v>0</v>
      </c>
      <c r="AC1513" s="73">
        <v>1</v>
      </c>
      <c r="AD1513" s="73">
        <v>0</v>
      </c>
      <c r="AE1513" s="1" t="s">
        <v>1670</v>
      </c>
      <c r="AF1513" s="1" t="s">
        <v>1450</v>
      </c>
      <c r="AG1513" s="1" t="s">
        <v>1451</v>
      </c>
    </row>
    <row r="1514" spans="1:33">
      <c r="A1514" s="70">
        <v>45169</v>
      </c>
      <c r="B1514" s="70">
        <v>45169</v>
      </c>
      <c r="C1514" s="71">
        <v>990100</v>
      </c>
      <c r="D1514" s="1" t="s">
        <v>12477</v>
      </c>
      <c r="E1514" s="71">
        <v>9914801</v>
      </c>
      <c r="F1514" s="1" t="s">
        <v>12478</v>
      </c>
      <c r="G1514" s="1" t="s">
        <v>12479</v>
      </c>
      <c r="H1514" s="72" t="s">
        <v>12480</v>
      </c>
      <c r="I1514" s="1" t="s">
        <v>12481</v>
      </c>
      <c r="J1514" s="73">
        <v>1</v>
      </c>
      <c r="K1514" s="73">
        <v>1</v>
      </c>
      <c r="L1514" s="73">
        <v>1</v>
      </c>
      <c r="M1514" s="1">
        <v>1</v>
      </c>
      <c r="N1514" s="1" t="s">
        <v>1375</v>
      </c>
      <c r="O1514" s="1" t="s">
        <v>1484</v>
      </c>
      <c r="P1514" s="1">
        <v>40203010</v>
      </c>
      <c r="Q1514" s="73">
        <v>706369856</v>
      </c>
      <c r="R1514" s="74">
        <v>106.37</v>
      </c>
      <c r="S1514" s="1" t="s">
        <v>1448</v>
      </c>
      <c r="T1514" s="75">
        <v>1</v>
      </c>
      <c r="U1514" s="76">
        <v>75136561582.720001</v>
      </c>
      <c r="V1514" s="77">
        <v>75136561582.720001</v>
      </c>
      <c r="W1514" s="77">
        <v>75136561582.720001</v>
      </c>
      <c r="X1514" s="76">
        <v>0.13144170969659999</v>
      </c>
      <c r="Y1514" s="71">
        <v>1</v>
      </c>
      <c r="Z1514" s="71">
        <v>0</v>
      </c>
      <c r="AA1514" s="71">
        <v>0</v>
      </c>
      <c r="AB1514" s="71">
        <v>0</v>
      </c>
      <c r="AC1514" s="73">
        <v>1</v>
      </c>
      <c r="AD1514" s="73">
        <v>0</v>
      </c>
      <c r="AE1514" s="1" t="s">
        <v>1449</v>
      </c>
      <c r="AF1514" s="1" t="s">
        <v>1450</v>
      </c>
      <c r="AG1514" s="1" t="s">
        <v>1451</v>
      </c>
    </row>
  </sheetData>
  <autoFilter ref="A1:AG1514" xr:uid="{7E672FA5-B5C9-4428-A8B0-2BE3998A8363}"/>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8528C-072E-499E-A3B2-E51C57494FB9}">
  <sheetPr>
    <tabColor theme="4" tint="0.79998168889431442"/>
  </sheetPr>
  <dimension ref="A1:AG1422"/>
  <sheetViews>
    <sheetView topLeftCell="V1" workbookViewId="0">
      <selection activeCell="AG1" sqref="AG1"/>
    </sheetView>
  </sheetViews>
  <sheetFormatPr defaultRowHeight="14.5"/>
  <cols>
    <col min="1" max="2" width="11.36328125" style="70" bestFit="1" customWidth="1"/>
    <col min="3" max="3" width="16" style="71" bestFit="1" customWidth="1"/>
    <col min="4" max="4" width="28" style="1" bestFit="1" customWidth="1"/>
    <col min="5" max="5" width="19" style="71" bestFit="1" customWidth="1"/>
    <col min="6" max="6" width="11.453125" style="1" bestFit="1" customWidth="1"/>
    <col min="7" max="7" width="15.453125" style="1" bestFit="1" customWidth="1"/>
    <col min="8" max="8" width="10.54296875" style="72" bestFit="1" customWidth="1"/>
    <col min="9" max="9" width="19.54296875" style="1" bestFit="1" customWidth="1"/>
    <col min="10" max="11" width="6.54296875" style="73" bestFit="1" customWidth="1"/>
    <col min="12" max="12" width="27.453125" style="73" bestFit="1" customWidth="1"/>
    <col min="13" max="13" width="6.54296875" style="1" bestFit="1" customWidth="1"/>
    <col min="14" max="14" width="9.1796875" style="1" bestFit="1" customWidth="1"/>
    <col min="15" max="15" width="21.08984375" style="1" bestFit="1" customWidth="1"/>
    <col min="16" max="16" width="23.08984375" style="1" bestFit="1" customWidth="1"/>
    <col min="17" max="17" width="26.08984375" style="73" bestFit="1" customWidth="1"/>
    <col min="18" max="18" width="13.08984375" style="74" bestFit="1" customWidth="1"/>
    <col min="19" max="19" width="10.08984375" style="1" bestFit="1" customWidth="1"/>
    <col min="20" max="20" width="22.36328125" style="75" bestFit="1" customWidth="1"/>
    <col min="21" max="21" width="28.36328125" style="76" bestFit="1" customWidth="1"/>
    <col min="22" max="22" width="40.36328125" style="77" bestFit="1" customWidth="1"/>
    <col min="23" max="23" width="34.453125" style="77" bestFit="1" customWidth="1"/>
    <col min="24" max="24" width="15.6328125" style="76" bestFit="1" customWidth="1"/>
    <col min="25" max="25" width="14.6328125" style="71" bestFit="1" customWidth="1"/>
    <col min="26" max="26" width="12.6328125" style="71" bestFit="1" customWidth="1"/>
    <col min="27" max="27" width="14.81640625" style="71" bestFit="1" customWidth="1"/>
    <col min="28" max="28" width="15.08984375" style="71" bestFit="1" customWidth="1"/>
    <col min="29" max="29" width="23.54296875" style="73" bestFit="1" customWidth="1"/>
    <col min="30" max="30" width="25.90625" style="73" bestFit="1" customWidth="1"/>
    <col min="31" max="31" width="32.453125" style="1" bestFit="1" customWidth="1"/>
    <col min="32" max="32" width="11.6328125" style="1" bestFit="1" customWidth="1"/>
    <col min="33" max="33" width="10.81640625" style="1" bestFit="1" customWidth="1"/>
  </cols>
  <sheetData>
    <row r="1" spans="1:33">
      <c r="A1" s="70" t="s">
        <v>1411</v>
      </c>
      <c r="B1" s="70" t="s">
        <v>1412</v>
      </c>
      <c r="C1" s="71" t="s">
        <v>1413</v>
      </c>
      <c r="D1" s="1" t="s">
        <v>1414</v>
      </c>
      <c r="E1" s="71" t="s">
        <v>1415</v>
      </c>
      <c r="F1" s="1" t="s">
        <v>1416</v>
      </c>
      <c r="G1" s="1" t="s">
        <v>1417</v>
      </c>
      <c r="H1" s="72" t="s">
        <v>1418</v>
      </c>
      <c r="I1" s="1" t="s">
        <v>1419</v>
      </c>
      <c r="J1" s="73" t="s">
        <v>1420</v>
      </c>
      <c r="K1" s="73" t="s">
        <v>1421</v>
      </c>
      <c r="L1" s="73" t="s">
        <v>1422</v>
      </c>
      <c r="M1" s="1" t="s">
        <v>1423</v>
      </c>
      <c r="N1" s="1" t="s">
        <v>1424</v>
      </c>
      <c r="O1" s="1" t="s">
        <v>1425</v>
      </c>
      <c r="P1" s="1" t="s">
        <v>1426</v>
      </c>
      <c r="Q1" s="73" t="s">
        <v>1427</v>
      </c>
      <c r="R1" s="74" t="s">
        <v>1428</v>
      </c>
      <c r="S1" s="1" t="s">
        <v>1429</v>
      </c>
      <c r="T1" s="75" t="s">
        <v>1430</v>
      </c>
      <c r="U1" s="76" t="s">
        <v>1431</v>
      </c>
      <c r="V1" s="77" t="s">
        <v>1432</v>
      </c>
      <c r="W1" s="77" t="s">
        <v>1433</v>
      </c>
      <c r="X1" s="76" t="s">
        <v>1434</v>
      </c>
      <c r="Y1" s="71" t="s">
        <v>1435</v>
      </c>
      <c r="Z1" s="71" t="s">
        <v>1436</v>
      </c>
      <c r="AA1" s="71" t="s">
        <v>1437</v>
      </c>
      <c r="AB1" s="71" t="s">
        <v>1438</v>
      </c>
      <c r="AC1" s="73" t="s">
        <v>1439</v>
      </c>
      <c r="AD1" s="73" t="s">
        <v>1440</v>
      </c>
      <c r="AE1" s="1" t="s">
        <v>1441</v>
      </c>
      <c r="AF1" s="1" t="s">
        <v>1442</v>
      </c>
      <c r="AG1" s="1" t="s">
        <v>1443</v>
      </c>
    </row>
    <row r="2" spans="1:33">
      <c r="A2" s="70">
        <v>45169</v>
      </c>
      <c r="B2" s="70">
        <v>45169</v>
      </c>
      <c r="C2" s="71">
        <v>891800</v>
      </c>
      <c r="D2" s="1" t="s">
        <v>1570</v>
      </c>
      <c r="E2" s="71">
        <v>1015102</v>
      </c>
      <c r="G2" s="1" t="s">
        <v>1571</v>
      </c>
      <c r="H2" s="72">
        <v>6041122</v>
      </c>
      <c r="I2" s="1" t="s">
        <v>1572</v>
      </c>
      <c r="J2" s="73">
        <v>0.5</v>
      </c>
      <c r="K2" s="73">
        <v>0.5</v>
      </c>
      <c r="L2" s="73">
        <v>0.5</v>
      </c>
      <c r="M2" s="1">
        <v>1</v>
      </c>
      <c r="N2" s="1" t="s">
        <v>1305</v>
      </c>
      <c r="O2" s="1" t="s">
        <v>1462</v>
      </c>
      <c r="P2" s="1">
        <v>15104020</v>
      </c>
      <c r="Q2" s="73">
        <v>224667150</v>
      </c>
      <c r="R2" s="74">
        <v>179</v>
      </c>
      <c r="S2" s="1" t="s">
        <v>1573</v>
      </c>
      <c r="T2" s="75">
        <v>18.934999999999999</v>
      </c>
      <c r="U2" s="76">
        <v>1061933452.601</v>
      </c>
      <c r="V2" s="77">
        <v>1061933452.601</v>
      </c>
      <c r="W2" s="77">
        <v>2123866905.2020099</v>
      </c>
      <c r="X2" s="76">
        <v>1.6027792785100001E-2</v>
      </c>
      <c r="Y2" s="71">
        <v>0</v>
      </c>
      <c r="Z2" s="71">
        <v>1</v>
      </c>
      <c r="AA2" s="71">
        <v>0</v>
      </c>
      <c r="AB2" s="71">
        <v>0</v>
      </c>
      <c r="AC2" s="73">
        <v>1</v>
      </c>
      <c r="AD2" s="73">
        <v>0</v>
      </c>
      <c r="AE2" s="1" t="s">
        <v>1574</v>
      </c>
      <c r="AF2" s="1" t="s">
        <v>1450</v>
      </c>
      <c r="AG2" s="1" t="s">
        <v>1451</v>
      </c>
    </row>
    <row r="3" spans="1:33">
      <c r="A3" s="70">
        <v>45169</v>
      </c>
      <c r="B3" s="70">
        <v>45169</v>
      </c>
      <c r="C3" s="71">
        <v>891800</v>
      </c>
      <c r="D3" s="1" t="s">
        <v>1948</v>
      </c>
      <c r="E3" s="71">
        <v>1090902</v>
      </c>
      <c r="G3" s="1" t="s">
        <v>1949</v>
      </c>
      <c r="H3" s="72">
        <v>6280215</v>
      </c>
      <c r="I3" s="1" t="s">
        <v>1950</v>
      </c>
      <c r="J3" s="73">
        <v>1</v>
      </c>
      <c r="K3" s="73">
        <v>1</v>
      </c>
      <c r="L3" s="73">
        <v>1</v>
      </c>
      <c r="M3" s="1">
        <v>1</v>
      </c>
      <c r="N3" s="1" t="s">
        <v>1305</v>
      </c>
      <c r="O3" s="1" t="s">
        <v>1462</v>
      </c>
      <c r="P3" s="1">
        <v>15104030</v>
      </c>
      <c r="Q3" s="73">
        <v>893527657</v>
      </c>
      <c r="R3" s="74">
        <v>242.87</v>
      </c>
      <c r="S3" s="1" t="s">
        <v>1573</v>
      </c>
      <c r="T3" s="75">
        <v>18.934999999999999</v>
      </c>
      <c r="U3" s="76">
        <v>11460842992.109301</v>
      </c>
      <c r="V3" s="77">
        <v>11460842992.109301</v>
      </c>
      <c r="W3" s="77">
        <v>11460842992.109301</v>
      </c>
      <c r="X3" s="76">
        <v>0.17297883984170001</v>
      </c>
      <c r="Y3" s="71">
        <v>1</v>
      </c>
      <c r="Z3" s="71">
        <v>0</v>
      </c>
      <c r="AA3" s="71">
        <v>0</v>
      </c>
      <c r="AB3" s="71">
        <v>0</v>
      </c>
      <c r="AC3" s="73">
        <v>0</v>
      </c>
      <c r="AD3" s="73">
        <v>1</v>
      </c>
      <c r="AE3" s="1" t="s">
        <v>1574</v>
      </c>
      <c r="AF3" s="1" t="s">
        <v>1450</v>
      </c>
      <c r="AG3" s="1" t="s">
        <v>1451</v>
      </c>
    </row>
    <row r="4" spans="1:33">
      <c r="A4" s="70">
        <v>45169</v>
      </c>
      <c r="B4" s="70">
        <v>45169</v>
      </c>
      <c r="C4" s="71">
        <v>891800</v>
      </c>
      <c r="D4" s="1" t="s">
        <v>2070</v>
      </c>
      <c r="E4" s="71">
        <v>1120402</v>
      </c>
      <c r="G4" s="1" t="s">
        <v>2071</v>
      </c>
      <c r="H4" s="72" t="s">
        <v>2072</v>
      </c>
      <c r="I4" s="1" t="s">
        <v>2073</v>
      </c>
      <c r="J4" s="73">
        <v>0.55000000000000004</v>
      </c>
      <c r="K4" s="73">
        <v>0.55000000000000004</v>
      </c>
      <c r="L4" s="73">
        <v>0.55000000000000004</v>
      </c>
      <c r="M4" s="1">
        <v>1</v>
      </c>
      <c r="N4" s="1" t="s">
        <v>1158</v>
      </c>
      <c r="O4" s="1" t="s">
        <v>1455</v>
      </c>
      <c r="P4" s="1">
        <v>25301010</v>
      </c>
      <c r="Q4" s="73">
        <v>3876896099</v>
      </c>
      <c r="R4" s="74">
        <v>4.37</v>
      </c>
      <c r="S4" s="1" t="s">
        <v>2074</v>
      </c>
      <c r="T4" s="75">
        <v>4.6399999999999997</v>
      </c>
      <c r="U4" s="76">
        <v>2008215468.5229499</v>
      </c>
      <c r="V4" s="77">
        <v>2008215468.5229499</v>
      </c>
      <c r="W4" s="77">
        <v>3651300851.85991</v>
      </c>
      <c r="X4" s="76">
        <v>3.0310055040099999E-2</v>
      </c>
      <c r="Y4" s="71">
        <v>0</v>
      </c>
      <c r="Z4" s="71">
        <v>1</v>
      </c>
      <c r="AA4" s="71">
        <v>0</v>
      </c>
      <c r="AB4" s="71">
        <v>0</v>
      </c>
      <c r="AC4" s="73">
        <v>1</v>
      </c>
      <c r="AD4" s="73">
        <v>0</v>
      </c>
      <c r="AE4" s="1" t="s">
        <v>2075</v>
      </c>
      <c r="AF4" s="1" t="s">
        <v>1450</v>
      </c>
      <c r="AG4" s="1" t="s">
        <v>1451</v>
      </c>
    </row>
    <row r="5" spans="1:33">
      <c r="A5" s="70">
        <v>45169</v>
      </c>
      <c r="B5" s="70">
        <v>45169</v>
      </c>
      <c r="C5" s="71">
        <v>891800</v>
      </c>
      <c r="D5" s="1" t="s">
        <v>2309</v>
      </c>
      <c r="E5" s="71">
        <v>1167802</v>
      </c>
      <c r="G5" s="1" t="s">
        <v>2310</v>
      </c>
      <c r="H5" s="72">
        <v>6497446</v>
      </c>
      <c r="I5" s="1" t="s">
        <v>2311</v>
      </c>
      <c r="J5" s="73">
        <v>0.45</v>
      </c>
      <c r="K5" s="73">
        <v>0.45</v>
      </c>
      <c r="L5" s="73">
        <v>0.45</v>
      </c>
      <c r="M5" s="1">
        <v>1</v>
      </c>
      <c r="N5" s="1" t="s">
        <v>1158</v>
      </c>
      <c r="O5" s="1" t="s">
        <v>1499</v>
      </c>
      <c r="P5" s="1">
        <v>30202010</v>
      </c>
      <c r="Q5" s="73">
        <v>1081017785</v>
      </c>
      <c r="R5" s="74">
        <v>21.54</v>
      </c>
      <c r="S5" s="1" t="s">
        <v>2074</v>
      </c>
      <c r="T5" s="75">
        <v>4.6399999999999997</v>
      </c>
      <c r="U5" s="76">
        <v>2258255471.98384</v>
      </c>
      <c r="V5" s="77">
        <v>2258255471.98384</v>
      </c>
      <c r="W5" s="77">
        <v>5018345493.29741</v>
      </c>
      <c r="X5" s="76">
        <v>3.4083916155100001E-2</v>
      </c>
      <c r="Y5" s="71">
        <v>0</v>
      </c>
      <c r="Z5" s="71">
        <v>1</v>
      </c>
      <c r="AA5" s="71">
        <v>0</v>
      </c>
      <c r="AB5" s="71">
        <v>0</v>
      </c>
      <c r="AC5" s="73">
        <v>0</v>
      </c>
      <c r="AD5" s="73">
        <v>1</v>
      </c>
      <c r="AE5" s="1" t="s">
        <v>2075</v>
      </c>
      <c r="AF5" s="1" t="s">
        <v>1450</v>
      </c>
      <c r="AG5" s="1" t="s">
        <v>1451</v>
      </c>
    </row>
    <row r="6" spans="1:33">
      <c r="A6" s="70">
        <v>45169</v>
      </c>
      <c r="B6" s="70">
        <v>45169</v>
      </c>
      <c r="C6" s="71">
        <v>891800</v>
      </c>
      <c r="D6" s="1" t="s">
        <v>2370</v>
      </c>
      <c r="E6" s="71">
        <v>1181602</v>
      </c>
      <c r="G6" s="1" t="s">
        <v>2371</v>
      </c>
      <c r="H6" s="72">
        <v>6556325</v>
      </c>
      <c r="I6" s="1" t="s">
        <v>2372</v>
      </c>
      <c r="J6" s="73">
        <v>0.45</v>
      </c>
      <c r="K6" s="73">
        <v>0.45</v>
      </c>
      <c r="L6" s="73">
        <v>0.45</v>
      </c>
      <c r="M6" s="1">
        <v>1</v>
      </c>
      <c r="N6" s="1" t="s">
        <v>1158</v>
      </c>
      <c r="O6" s="1" t="s">
        <v>1484</v>
      </c>
      <c r="P6" s="1">
        <v>40101010</v>
      </c>
      <c r="Q6" s="73">
        <v>12054127092</v>
      </c>
      <c r="R6" s="74">
        <v>9.11</v>
      </c>
      <c r="S6" s="1" t="s">
        <v>2074</v>
      </c>
      <c r="T6" s="75">
        <v>4.6399999999999997</v>
      </c>
      <c r="U6" s="76">
        <v>10649977158.115101</v>
      </c>
      <c r="V6" s="77">
        <v>10649977158.115101</v>
      </c>
      <c r="W6" s="77">
        <v>23666615906.922401</v>
      </c>
      <c r="X6" s="76">
        <v>0.16074041799720001</v>
      </c>
      <c r="Y6" s="71">
        <v>1</v>
      </c>
      <c r="Z6" s="71">
        <v>0</v>
      </c>
      <c r="AA6" s="71">
        <v>0</v>
      </c>
      <c r="AB6" s="71">
        <v>0</v>
      </c>
      <c r="AC6" s="73">
        <v>1</v>
      </c>
      <c r="AD6" s="73">
        <v>0</v>
      </c>
      <c r="AE6" s="1" t="s">
        <v>2075</v>
      </c>
      <c r="AF6" s="1" t="s">
        <v>1450</v>
      </c>
      <c r="AG6" s="1" t="s">
        <v>1451</v>
      </c>
    </row>
    <row r="7" spans="1:33">
      <c r="A7" s="70">
        <v>45169</v>
      </c>
      <c r="B7" s="70">
        <v>45169</v>
      </c>
      <c r="C7" s="71">
        <v>891800</v>
      </c>
      <c r="D7" s="1" t="s">
        <v>2373</v>
      </c>
      <c r="E7" s="71">
        <v>1182104</v>
      </c>
      <c r="G7" s="1" t="s">
        <v>2374</v>
      </c>
      <c r="H7" s="72">
        <v>6557997</v>
      </c>
      <c r="I7" s="1" t="s">
        <v>2375</v>
      </c>
      <c r="J7" s="73">
        <v>0.4</v>
      </c>
      <c r="K7" s="73">
        <v>0.3</v>
      </c>
      <c r="L7" s="73">
        <v>0.3</v>
      </c>
      <c r="M7" s="1">
        <v>1</v>
      </c>
      <c r="N7" s="1" t="s">
        <v>1158</v>
      </c>
      <c r="O7" s="1" t="s">
        <v>1467</v>
      </c>
      <c r="P7" s="1">
        <v>20303010</v>
      </c>
      <c r="Q7" s="73">
        <v>4463793103</v>
      </c>
      <c r="R7" s="74">
        <v>7.2</v>
      </c>
      <c r="S7" s="1" t="s">
        <v>2074</v>
      </c>
      <c r="T7" s="75">
        <v>4.6399999999999997</v>
      </c>
      <c r="U7" s="76">
        <v>2077972651.3965499</v>
      </c>
      <c r="V7" s="77">
        <v>2077972651.3965499</v>
      </c>
      <c r="W7" s="77">
        <v>6926575504.6551704</v>
      </c>
      <c r="X7" s="76">
        <v>3.1362902249799998E-2</v>
      </c>
      <c r="Y7" s="71">
        <v>1</v>
      </c>
      <c r="Z7" s="71">
        <v>0</v>
      </c>
      <c r="AA7" s="71">
        <v>0</v>
      </c>
      <c r="AB7" s="71">
        <v>0</v>
      </c>
      <c r="AC7" s="73">
        <v>1</v>
      </c>
      <c r="AD7" s="73">
        <v>0</v>
      </c>
      <c r="AE7" s="1" t="s">
        <v>2075</v>
      </c>
      <c r="AF7" s="1" t="s">
        <v>1450</v>
      </c>
      <c r="AG7" s="1" t="s">
        <v>1451</v>
      </c>
    </row>
    <row r="8" spans="1:33">
      <c r="A8" s="70">
        <v>45169</v>
      </c>
      <c r="B8" s="70">
        <v>45169</v>
      </c>
      <c r="C8" s="71">
        <v>891800</v>
      </c>
      <c r="D8" s="1" t="s">
        <v>2639</v>
      </c>
      <c r="E8" s="71">
        <v>1233002</v>
      </c>
      <c r="G8" s="1" t="s">
        <v>2640</v>
      </c>
      <c r="H8" s="72">
        <v>6681669</v>
      </c>
      <c r="I8" s="1" t="s">
        <v>2641</v>
      </c>
      <c r="J8" s="73">
        <v>0.45</v>
      </c>
      <c r="K8" s="73">
        <v>0.45</v>
      </c>
      <c r="L8" s="73">
        <v>0.45</v>
      </c>
      <c r="M8" s="1">
        <v>1</v>
      </c>
      <c r="N8" s="1" t="s">
        <v>1158</v>
      </c>
      <c r="O8" s="1" t="s">
        <v>1499</v>
      </c>
      <c r="P8" s="1">
        <v>30202030</v>
      </c>
      <c r="Q8" s="73">
        <v>1422599760</v>
      </c>
      <c r="R8" s="74">
        <v>15.72</v>
      </c>
      <c r="S8" s="1" t="s">
        <v>2074</v>
      </c>
      <c r="T8" s="75">
        <v>4.6399999999999997</v>
      </c>
      <c r="U8" s="76">
        <v>2168851444.4482799</v>
      </c>
      <c r="V8" s="77">
        <v>2168851444.4482799</v>
      </c>
      <c r="W8" s="77">
        <v>4819669876.5517197</v>
      </c>
      <c r="X8" s="76">
        <v>3.2734538542099997E-2</v>
      </c>
      <c r="Y8" s="71">
        <v>0</v>
      </c>
      <c r="Z8" s="71">
        <v>1</v>
      </c>
      <c r="AA8" s="71">
        <v>0</v>
      </c>
      <c r="AB8" s="71">
        <v>0</v>
      </c>
      <c r="AC8" s="73">
        <v>0</v>
      </c>
      <c r="AD8" s="73">
        <v>1</v>
      </c>
      <c r="AE8" s="1" t="s">
        <v>2075</v>
      </c>
      <c r="AF8" s="1" t="s">
        <v>1450</v>
      </c>
      <c r="AG8" s="1" t="s">
        <v>1451</v>
      </c>
    </row>
    <row r="9" spans="1:33">
      <c r="A9" s="70">
        <v>45169</v>
      </c>
      <c r="B9" s="70">
        <v>45169</v>
      </c>
      <c r="C9" s="71">
        <v>891800</v>
      </c>
      <c r="D9" s="1" t="s">
        <v>3100</v>
      </c>
      <c r="E9" s="71">
        <v>1315702</v>
      </c>
      <c r="G9" s="1" t="s">
        <v>3101</v>
      </c>
      <c r="H9" s="72">
        <v>6565655</v>
      </c>
      <c r="I9" s="1" t="s">
        <v>3102</v>
      </c>
      <c r="J9" s="73">
        <v>1</v>
      </c>
      <c r="K9" s="73">
        <v>1</v>
      </c>
      <c r="L9" s="73">
        <v>1</v>
      </c>
      <c r="M9" s="1">
        <v>1</v>
      </c>
      <c r="N9" s="1" t="s">
        <v>1305</v>
      </c>
      <c r="O9" s="1" t="s">
        <v>1462</v>
      </c>
      <c r="P9" s="1">
        <v>15104030</v>
      </c>
      <c r="Q9" s="73">
        <v>419379599</v>
      </c>
      <c r="R9" s="74">
        <v>322.75</v>
      </c>
      <c r="S9" s="1" t="s">
        <v>1573</v>
      </c>
      <c r="T9" s="75">
        <v>18.934999999999999</v>
      </c>
      <c r="U9" s="76">
        <v>7148390048.9701595</v>
      </c>
      <c r="V9" s="77">
        <v>7148390048.9701595</v>
      </c>
      <c r="W9" s="77">
        <v>7148390048.9701595</v>
      </c>
      <c r="X9" s="76">
        <v>0.1078908609304</v>
      </c>
      <c r="Y9" s="71">
        <v>1</v>
      </c>
      <c r="Z9" s="71">
        <v>0</v>
      </c>
      <c r="AA9" s="71">
        <v>0</v>
      </c>
      <c r="AB9" s="71">
        <v>0</v>
      </c>
      <c r="AC9" s="73">
        <v>0</v>
      </c>
      <c r="AD9" s="73">
        <v>1</v>
      </c>
      <c r="AE9" s="1" t="s">
        <v>1574</v>
      </c>
      <c r="AF9" s="1" t="s">
        <v>1450</v>
      </c>
      <c r="AG9" s="1" t="s">
        <v>1451</v>
      </c>
    </row>
    <row r="10" spans="1:33">
      <c r="A10" s="70">
        <v>45169</v>
      </c>
      <c r="B10" s="70">
        <v>45169</v>
      </c>
      <c r="C10" s="71">
        <v>891800</v>
      </c>
      <c r="D10" s="1" t="s">
        <v>3107</v>
      </c>
      <c r="E10" s="71">
        <v>1316901</v>
      </c>
      <c r="G10" s="1" t="s">
        <v>3108</v>
      </c>
      <c r="H10" s="72" t="s">
        <v>3109</v>
      </c>
      <c r="I10" s="1" t="s">
        <v>3110</v>
      </c>
      <c r="J10" s="73">
        <v>0.5</v>
      </c>
      <c r="K10" s="73">
        <v>0.5</v>
      </c>
      <c r="L10" s="73">
        <v>0.5</v>
      </c>
      <c r="M10" s="1">
        <v>1</v>
      </c>
      <c r="N10" s="1" t="s">
        <v>1330</v>
      </c>
      <c r="O10" s="1" t="s">
        <v>1474</v>
      </c>
      <c r="P10" s="1">
        <v>45202030</v>
      </c>
      <c r="Q10" s="73">
        <v>174840791</v>
      </c>
      <c r="R10" s="74">
        <v>1560</v>
      </c>
      <c r="S10" s="1" t="s">
        <v>3111</v>
      </c>
      <c r="T10" s="75">
        <v>31.846499999999999</v>
      </c>
      <c r="U10" s="76">
        <v>4282285870.66083</v>
      </c>
      <c r="V10" s="77">
        <v>4282285870.66083</v>
      </c>
      <c r="W10" s="77">
        <v>8564571741.3216496</v>
      </c>
      <c r="X10" s="76">
        <v>6.46326664005E-2</v>
      </c>
      <c r="Y10" s="71">
        <v>0</v>
      </c>
      <c r="Z10" s="71">
        <v>1</v>
      </c>
      <c r="AA10" s="71">
        <v>0</v>
      </c>
      <c r="AB10" s="71">
        <v>0</v>
      </c>
      <c r="AC10" s="73">
        <v>1</v>
      </c>
      <c r="AD10" s="73">
        <v>0</v>
      </c>
      <c r="AE10" s="1" t="s">
        <v>3112</v>
      </c>
      <c r="AF10" s="1" t="s">
        <v>1450</v>
      </c>
      <c r="AG10" s="1" t="s">
        <v>1451</v>
      </c>
    </row>
    <row r="11" spans="1:33">
      <c r="A11" s="70">
        <v>45169</v>
      </c>
      <c r="B11" s="70">
        <v>45169</v>
      </c>
      <c r="C11" s="71">
        <v>891800</v>
      </c>
      <c r="D11" s="1" t="s">
        <v>3268</v>
      </c>
      <c r="E11" s="71">
        <v>1366101</v>
      </c>
      <c r="G11" s="1" t="s">
        <v>3269</v>
      </c>
      <c r="H11" s="72">
        <v>6196152</v>
      </c>
      <c r="I11" s="1" t="s">
        <v>3270</v>
      </c>
      <c r="J11" s="73">
        <v>0.2</v>
      </c>
      <c r="K11" s="73">
        <v>0.2</v>
      </c>
      <c r="L11" s="73">
        <v>0.2</v>
      </c>
      <c r="M11" s="1">
        <v>1</v>
      </c>
      <c r="N11" s="1" t="s">
        <v>975</v>
      </c>
      <c r="O11" s="1" t="s">
        <v>1467</v>
      </c>
      <c r="P11" s="1">
        <v>20105010</v>
      </c>
      <c r="Q11" s="73">
        <v>29090262630</v>
      </c>
      <c r="R11" s="74">
        <v>7.79</v>
      </c>
      <c r="S11" s="1" t="s">
        <v>1565</v>
      </c>
      <c r="T11" s="75">
        <v>7.8417500000000002</v>
      </c>
      <c r="U11" s="76">
        <v>5779657497.0561399</v>
      </c>
      <c r="V11" s="77">
        <v>5779657497.0561399</v>
      </c>
      <c r="W11" s="77">
        <v>28898287485.280701</v>
      </c>
      <c r="X11" s="76">
        <v>8.7232540329899994E-2</v>
      </c>
      <c r="Y11" s="71">
        <v>1</v>
      </c>
      <c r="Z11" s="71">
        <v>0</v>
      </c>
      <c r="AA11" s="71">
        <v>0</v>
      </c>
      <c r="AB11" s="71">
        <v>0</v>
      </c>
      <c r="AC11" s="73">
        <v>1</v>
      </c>
      <c r="AD11" s="73">
        <v>0</v>
      </c>
      <c r="AE11" s="1" t="s">
        <v>1566</v>
      </c>
      <c r="AF11" s="1" t="s">
        <v>1450</v>
      </c>
      <c r="AG11" s="1" t="s">
        <v>3271</v>
      </c>
    </row>
    <row r="12" spans="1:33">
      <c r="A12" s="70">
        <v>45169</v>
      </c>
      <c r="B12" s="70">
        <v>45169</v>
      </c>
      <c r="C12" s="71">
        <v>891800</v>
      </c>
      <c r="D12" s="1" t="s">
        <v>3272</v>
      </c>
      <c r="E12" s="71">
        <v>1366401</v>
      </c>
      <c r="G12" s="1" t="s">
        <v>3273</v>
      </c>
      <c r="H12" s="72">
        <v>6913168</v>
      </c>
      <c r="I12" s="1" t="s">
        <v>3274</v>
      </c>
      <c r="J12" s="73">
        <v>0.45</v>
      </c>
      <c r="K12" s="73">
        <v>0.45</v>
      </c>
      <c r="L12" s="73">
        <v>0.45</v>
      </c>
      <c r="M12" s="1">
        <v>1</v>
      </c>
      <c r="N12" s="1" t="s">
        <v>975</v>
      </c>
      <c r="O12" s="1" t="s">
        <v>1548</v>
      </c>
      <c r="P12" s="1">
        <v>55104010</v>
      </c>
      <c r="Q12" s="73">
        <v>6537821440</v>
      </c>
      <c r="R12" s="74">
        <v>6.13</v>
      </c>
      <c r="S12" s="1" t="s">
        <v>1565</v>
      </c>
      <c r="T12" s="75">
        <v>7.8417500000000002</v>
      </c>
      <c r="U12" s="76">
        <v>2299815786.3028002</v>
      </c>
      <c r="V12" s="77">
        <v>2299815786.3028002</v>
      </c>
      <c r="W12" s="77">
        <v>5110701747.3395596</v>
      </c>
      <c r="X12" s="76">
        <v>3.4711187199600001E-2</v>
      </c>
      <c r="Y12" s="71">
        <v>1</v>
      </c>
      <c r="Z12" s="71">
        <v>0</v>
      </c>
      <c r="AA12" s="71">
        <v>0</v>
      </c>
      <c r="AB12" s="71">
        <v>0</v>
      </c>
      <c r="AC12" s="73">
        <v>1</v>
      </c>
      <c r="AD12" s="73">
        <v>0</v>
      </c>
      <c r="AE12" s="1" t="s">
        <v>1566</v>
      </c>
      <c r="AF12" s="1" t="s">
        <v>1450</v>
      </c>
      <c r="AG12" s="1" t="s">
        <v>3271</v>
      </c>
    </row>
    <row r="13" spans="1:33">
      <c r="A13" s="70">
        <v>45169</v>
      </c>
      <c r="B13" s="70">
        <v>45169</v>
      </c>
      <c r="C13" s="71">
        <v>891800</v>
      </c>
      <c r="D13" s="1" t="s">
        <v>3296</v>
      </c>
      <c r="E13" s="71">
        <v>1374901</v>
      </c>
      <c r="G13" s="1" t="s">
        <v>3297</v>
      </c>
      <c r="H13" s="72" t="s">
        <v>3298</v>
      </c>
      <c r="I13" s="1" t="s">
        <v>3299</v>
      </c>
      <c r="J13" s="73">
        <v>0.4</v>
      </c>
      <c r="K13" s="73">
        <v>0.4</v>
      </c>
      <c r="L13" s="73">
        <v>0.4</v>
      </c>
      <c r="M13" s="1">
        <v>1</v>
      </c>
      <c r="N13" s="1" t="s">
        <v>975</v>
      </c>
      <c r="O13" s="1" t="s">
        <v>1499</v>
      </c>
      <c r="P13" s="1">
        <v>30202030</v>
      </c>
      <c r="Q13" s="73">
        <v>9068251704</v>
      </c>
      <c r="R13" s="74">
        <v>4.72</v>
      </c>
      <c r="S13" s="1" t="s">
        <v>1565</v>
      </c>
      <c r="T13" s="75">
        <v>7.8417500000000002</v>
      </c>
      <c r="U13" s="76">
        <v>2183295720.6174598</v>
      </c>
      <c r="V13" s="77">
        <v>2183295720.6174598</v>
      </c>
      <c r="W13" s="77">
        <v>5458239301.5436602</v>
      </c>
      <c r="X13" s="76">
        <v>3.2952546426500001E-2</v>
      </c>
      <c r="Y13" s="71">
        <v>1</v>
      </c>
      <c r="Z13" s="71">
        <v>0</v>
      </c>
      <c r="AA13" s="71">
        <v>0</v>
      </c>
      <c r="AB13" s="71">
        <v>0</v>
      </c>
      <c r="AC13" s="73">
        <v>0.35</v>
      </c>
      <c r="AD13" s="73">
        <v>0.65</v>
      </c>
      <c r="AE13" s="1" t="s">
        <v>1566</v>
      </c>
      <c r="AF13" s="1" t="s">
        <v>1450</v>
      </c>
      <c r="AG13" s="1" t="s">
        <v>3300</v>
      </c>
    </row>
    <row r="14" spans="1:33">
      <c r="A14" s="70">
        <v>45169</v>
      </c>
      <c r="B14" s="70">
        <v>45169</v>
      </c>
      <c r="C14" s="71">
        <v>891800</v>
      </c>
      <c r="D14" s="1" t="s">
        <v>3301</v>
      </c>
      <c r="E14" s="71">
        <v>1381901</v>
      </c>
      <c r="G14" s="1" t="s">
        <v>3302</v>
      </c>
      <c r="H14" s="72" t="s">
        <v>3303</v>
      </c>
      <c r="I14" s="1" t="s">
        <v>3304</v>
      </c>
      <c r="J14" s="73">
        <v>0.3</v>
      </c>
      <c r="K14" s="73">
        <v>0.3</v>
      </c>
      <c r="L14" s="73">
        <v>0.3</v>
      </c>
      <c r="M14" s="1">
        <v>1</v>
      </c>
      <c r="N14" s="1" t="s">
        <v>1097</v>
      </c>
      <c r="O14" s="1" t="s">
        <v>1467</v>
      </c>
      <c r="P14" s="1">
        <v>20201070</v>
      </c>
      <c r="Q14" s="73">
        <v>800000000</v>
      </c>
      <c r="R14" s="74">
        <v>672</v>
      </c>
      <c r="S14" s="1" t="s">
        <v>3305</v>
      </c>
      <c r="T14" s="75">
        <v>82.786249999999995</v>
      </c>
      <c r="U14" s="76">
        <v>1948149602.1380401</v>
      </c>
      <c r="V14" s="77">
        <v>1948149602.1380401</v>
      </c>
      <c r="W14" s="77">
        <v>6493832007.12679</v>
      </c>
      <c r="X14" s="76">
        <v>2.9403479154899999E-2</v>
      </c>
      <c r="Y14" s="71">
        <v>0</v>
      </c>
      <c r="Z14" s="71">
        <v>1</v>
      </c>
      <c r="AA14" s="71">
        <v>0</v>
      </c>
      <c r="AB14" s="71">
        <v>0</v>
      </c>
      <c r="AC14" s="73">
        <v>0</v>
      </c>
      <c r="AD14" s="73">
        <v>1</v>
      </c>
      <c r="AE14" s="1" t="s">
        <v>3306</v>
      </c>
      <c r="AF14" s="1" t="s">
        <v>1450</v>
      </c>
      <c r="AG14" s="1" t="s">
        <v>1451</v>
      </c>
    </row>
    <row r="15" spans="1:33">
      <c r="A15" s="70">
        <v>45169</v>
      </c>
      <c r="B15" s="70">
        <v>45169</v>
      </c>
      <c r="C15" s="71">
        <v>891800</v>
      </c>
      <c r="D15" s="1" t="s">
        <v>3307</v>
      </c>
      <c r="E15" s="71">
        <v>1382101</v>
      </c>
      <c r="G15" s="1" t="s">
        <v>3308</v>
      </c>
      <c r="H15" s="72" t="s">
        <v>3309</v>
      </c>
      <c r="I15" s="1" t="s">
        <v>3310</v>
      </c>
      <c r="J15" s="73">
        <v>0.45</v>
      </c>
      <c r="K15" s="73">
        <v>0.45</v>
      </c>
      <c r="L15" s="73">
        <v>0.45</v>
      </c>
      <c r="M15" s="1">
        <v>1</v>
      </c>
      <c r="N15" s="1" t="s">
        <v>1359</v>
      </c>
      <c r="O15" s="1" t="s">
        <v>1462</v>
      </c>
      <c r="P15" s="1">
        <v>15101030</v>
      </c>
      <c r="Q15" s="73">
        <v>2530000000</v>
      </c>
      <c r="R15" s="74">
        <v>25.66</v>
      </c>
      <c r="S15" s="1" t="s">
        <v>3311</v>
      </c>
      <c r="T15" s="75">
        <v>26.657550000000001</v>
      </c>
      <c r="U15" s="76">
        <v>1095896284.54228</v>
      </c>
      <c r="V15" s="77">
        <v>1095896284.54228</v>
      </c>
      <c r="W15" s="77">
        <v>2435325076.7606201</v>
      </c>
      <c r="X15" s="76">
        <v>1.6540394804900001E-2</v>
      </c>
      <c r="Y15" s="71">
        <v>0</v>
      </c>
      <c r="Z15" s="71">
        <v>1</v>
      </c>
      <c r="AA15" s="71">
        <v>0</v>
      </c>
      <c r="AB15" s="71">
        <v>0</v>
      </c>
      <c r="AC15" s="73">
        <v>0.65</v>
      </c>
      <c r="AD15" s="73">
        <v>0.35</v>
      </c>
      <c r="AE15" s="1" t="s">
        <v>3312</v>
      </c>
      <c r="AF15" s="1" t="s">
        <v>1450</v>
      </c>
      <c r="AG15" s="1" t="s">
        <v>1451</v>
      </c>
    </row>
    <row r="16" spans="1:33">
      <c r="A16" s="70">
        <v>45169</v>
      </c>
      <c r="B16" s="70">
        <v>45169</v>
      </c>
      <c r="C16" s="71">
        <v>891800</v>
      </c>
      <c r="D16" s="1" t="s">
        <v>3313</v>
      </c>
      <c r="E16" s="71">
        <v>1387401</v>
      </c>
      <c r="G16" s="1" t="s">
        <v>3314</v>
      </c>
      <c r="H16" s="72" t="s">
        <v>3315</v>
      </c>
      <c r="I16" s="1" t="s">
        <v>3316</v>
      </c>
      <c r="J16" s="73">
        <v>1.0999999999999999E-2</v>
      </c>
      <c r="K16" s="73">
        <v>1.0999999999999999E-2</v>
      </c>
      <c r="L16" s="73">
        <v>1.0999999999999999E-2</v>
      </c>
      <c r="M16" s="1">
        <v>1</v>
      </c>
      <c r="N16" s="1" t="s">
        <v>1283</v>
      </c>
      <c r="O16" s="1" t="s">
        <v>1541</v>
      </c>
      <c r="P16" s="1">
        <v>10102010</v>
      </c>
      <c r="Q16" s="73">
        <v>242000000000</v>
      </c>
      <c r="R16" s="74">
        <v>34.9</v>
      </c>
      <c r="S16" s="1" t="s">
        <v>3317</v>
      </c>
      <c r="T16" s="75">
        <v>3.7506499999999998</v>
      </c>
      <c r="U16" s="76">
        <v>24770053190.7803</v>
      </c>
      <c r="V16" s="77">
        <v>24770053190.7803</v>
      </c>
      <c r="W16" s="77">
        <v>2251823017343.6602</v>
      </c>
      <c r="X16" s="76">
        <v>0.37385514021170002</v>
      </c>
      <c r="Y16" s="71">
        <v>1</v>
      </c>
      <c r="Z16" s="71">
        <v>0</v>
      </c>
      <c r="AA16" s="71">
        <v>0</v>
      </c>
      <c r="AB16" s="71">
        <v>0</v>
      </c>
      <c r="AC16" s="73">
        <v>0</v>
      </c>
      <c r="AD16" s="73">
        <v>1</v>
      </c>
      <c r="AE16" s="1" t="s">
        <v>3318</v>
      </c>
      <c r="AF16" s="1" t="s">
        <v>1450</v>
      </c>
      <c r="AG16" s="1" t="s">
        <v>1451</v>
      </c>
    </row>
    <row r="17" spans="1:33">
      <c r="A17" s="70">
        <v>45169</v>
      </c>
      <c r="B17" s="70">
        <v>45169</v>
      </c>
      <c r="C17" s="71">
        <v>891800</v>
      </c>
      <c r="D17" s="1" t="s">
        <v>3319</v>
      </c>
      <c r="E17" s="71">
        <v>1390102</v>
      </c>
      <c r="G17" s="1" t="s">
        <v>3320</v>
      </c>
      <c r="H17" s="72" t="s">
        <v>3321</v>
      </c>
      <c r="I17" s="1" t="s">
        <v>3322</v>
      </c>
      <c r="J17" s="73">
        <v>0.3</v>
      </c>
      <c r="K17" s="73">
        <v>0.3</v>
      </c>
      <c r="L17" s="73">
        <v>0.06</v>
      </c>
      <c r="M17" s="1">
        <v>0.2</v>
      </c>
      <c r="N17" s="1" t="s">
        <v>975</v>
      </c>
      <c r="O17" s="1" t="s">
        <v>1447</v>
      </c>
      <c r="P17" s="1">
        <v>35201010</v>
      </c>
      <c r="Q17" s="73">
        <v>481085277</v>
      </c>
      <c r="R17" s="74">
        <v>92.56</v>
      </c>
      <c r="S17" s="1" t="s">
        <v>3323</v>
      </c>
      <c r="T17" s="75">
        <v>7.2785000000000002</v>
      </c>
      <c r="U17" s="76">
        <v>367074973.46255398</v>
      </c>
      <c r="V17" s="77">
        <v>367074973.46255398</v>
      </c>
      <c r="W17" s="77">
        <v>6108097615.8569002</v>
      </c>
      <c r="X17" s="76">
        <v>5.5402733541000003E-3</v>
      </c>
      <c r="Y17" s="71">
        <v>1</v>
      </c>
      <c r="Z17" s="71">
        <v>0</v>
      </c>
      <c r="AA17" s="71">
        <v>0</v>
      </c>
      <c r="AB17" s="71">
        <v>0</v>
      </c>
      <c r="AC17" s="73">
        <v>0</v>
      </c>
      <c r="AD17" s="73">
        <v>1</v>
      </c>
      <c r="AE17" s="1" t="s">
        <v>3324</v>
      </c>
      <c r="AF17" s="1" t="s">
        <v>1450</v>
      </c>
      <c r="AG17" s="1" t="s">
        <v>1585</v>
      </c>
    </row>
    <row r="18" spans="1:33">
      <c r="A18" s="70">
        <v>45169</v>
      </c>
      <c r="B18" s="70">
        <v>45169</v>
      </c>
      <c r="C18" s="71">
        <v>891800</v>
      </c>
      <c r="D18" s="1" t="s">
        <v>3325</v>
      </c>
      <c r="E18" s="71">
        <v>1392102</v>
      </c>
      <c r="G18" s="1" t="s">
        <v>3326</v>
      </c>
      <c r="H18" s="72" t="s">
        <v>3327</v>
      </c>
      <c r="I18" s="1" t="s">
        <v>3328</v>
      </c>
      <c r="J18" s="73">
        <v>0.4</v>
      </c>
      <c r="K18" s="73">
        <v>0.3</v>
      </c>
      <c r="L18" s="73">
        <v>0.06</v>
      </c>
      <c r="M18" s="1">
        <v>0.2</v>
      </c>
      <c r="N18" s="1" t="s">
        <v>975</v>
      </c>
      <c r="O18" s="1" t="s">
        <v>1474</v>
      </c>
      <c r="P18" s="1">
        <v>45103010</v>
      </c>
      <c r="Q18" s="73">
        <v>461264990</v>
      </c>
      <c r="R18" s="74">
        <v>394.6</v>
      </c>
      <c r="S18" s="1" t="s">
        <v>3323</v>
      </c>
      <c r="T18" s="75">
        <v>7.2785000000000002</v>
      </c>
      <c r="U18" s="76">
        <v>1500434142.0952101</v>
      </c>
      <c r="V18" s="77">
        <v>1500434142.0952101</v>
      </c>
      <c r="W18" s="77">
        <v>24967101733.011398</v>
      </c>
      <c r="X18" s="76">
        <v>2.2646096568700001E-2</v>
      </c>
      <c r="Y18" s="71">
        <v>1</v>
      </c>
      <c r="Z18" s="71">
        <v>0</v>
      </c>
      <c r="AA18" s="71">
        <v>0</v>
      </c>
      <c r="AB18" s="71">
        <v>0</v>
      </c>
      <c r="AC18" s="73">
        <v>0</v>
      </c>
      <c r="AD18" s="73">
        <v>1</v>
      </c>
      <c r="AE18" s="1" t="s">
        <v>3324</v>
      </c>
      <c r="AF18" s="1" t="s">
        <v>1450</v>
      </c>
      <c r="AG18" s="1" t="s">
        <v>1585</v>
      </c>
    </row>
    <row r="19" spans="1:33">
      <c r="A19" s="70">
        <v>45169</v>
      </c>
      <c r="B19" s="70">
        <v>45169</v>
      </c>
      <c r="C19" s="71">
        <v>891800</v>
      </c>
      <c r="D19" s="1" t="s">
        <v>3333</v>
      </c>
      <c r="E19" s="71">
        <v>1397402</v>
      </c>
      <c r="G19" s="1" t="s">
        <v>3334</v>
      </c>
      <c r="H19" s="72" t="s">
        <v>3335</v>
      </c>
      <c r="I19" s="1" t="s">
        <v>3336</v>
      </c>
      <c r="J19" s="73">
        <v>0.2</v>
      </c>
      <c r="K19" s="73">
        <v>0.2</v>
      </c>
      <c r="L19" s="73">
        <v>0.04</v>
      </c>
      <c r="M19" s="1">
        <v>0.2</v>
      </c>
      <c r="N19" s="1" t="s">
        <v>975</v>
      </c>
      <c r="O19" s="1" t="s">
        <v>1467</v>
      </c>
      <c r="P19" s="1">
        <v>20304010</v>
      </c>
      <c r="Q19" s="73">
        <v>49106484611</v>
      </c>
      <c r="R19" s="74">
        <v>5.0999999999999996</v>
      </c>
      <c r="S19" s="1" t="s">
        <v>3323</v>
      </c>
      <c r="T19" s="75">
        <v>7.2785000000000002</v>
      </c>
      <c r="U19" s="76">
        <v>1376344419.95521</v>
      </c>
      <c r="V19" s="77">
        <v>1376344419.95521</v>
      </c>
      <c r="W19" s="77">
        <v>34353388318.029701</v>
      </c>
      <c r="X19" s="76">
        <v>2.0773206748400001E-2</v>
      </c>
      <c r="Y19" s="71">
        <v>1</v>
      </c>
      <c r="Z19" s="71">
        <v>0</v>
      </c>
      <c r="AA19" s="71">
        <v>0</v>
      </c>
      <c r="AB19" s="71">
        <v>0</v>
      </c>
      <c r="AC19" s="73">
        <v>1</v>
      </c>
      <c r="AD19" s="73">
        <v>0</v>
      </c>
      <c r="AE19" s="1" t="s">
        <v>3324</v>
      </c>
      <c r="AF19" s="1" t="s">
        <v>1450</v>
      </c>
      <c r="AG19" s="1" t="s">
        <v>1585</v>
      </c>
    </row>
    <row r="20" spans="1:33">
      <c r="A20" s="70">
        <v>45169</v>
      </c>
      <c r="B20" s="70">
        <v>45169</v>
      </c>
      <c r="C20" s="71">
        <v>891800</v>
      </c>
      <c r="D20" s="1" t="s">
        <v>3337</v>
      </c>
      <c r="E20" s="71">
        <v>1397601</v>
      </c>
      <c r="G20" s="1" t="s">
        <v>3338</v>
      </c>
      <c r="H20" s="72" t="s">
        <v>3339</v>
      </c>
      <c r="I20" s="1" t="s">
        <v>3340</v>
      </c>
      <c r="J20" s="73">
        <v>0.3</v>
      </c>
      <c r="K20" s="73">
        <v>0.3</v>
      </c>
      <c r="L20" s="73">
        <v>0.3</v>
      </c>
      <c r="M20" s="1">
        <v>1</v>
      </c>
      <c r="N20" s="1" t="s">
        <v>1337</v>
      </c>
      <c r="O20" s="1" t="s">
        <v>1455</v>
      </c>
      <c r="P20" s="1">
        <v>25503030</v>
      </c>
      <c r="Q20" s="73">
        <v>6031000000</v>
      </c>
      <c r="R20" s="74">
        <v>41.25</v>
      </c>
      <c r="S20" s="1" t="s">
        <v>3341</v>
      </c>
      <c r="T20" s="75">
        <v>35.017499999999998</v>
      </c>
      <c r="U20" s="76">
        <v>2131323623.9023299</v>
      </c>
      <c r="V20" s="77">
        <v>2131323623.9023299</v>
      </c>
      <c r="W20" s="77">
        <v>7104412079.6744499</v>
      </c>
      <c r="X20" s="76">
        <v>3.2168130044499997E-2</v>
      </c>
      <c r="Y20" s="71">
        <v>0</v>
      </c>
      <c r="Z20" s="71">
        <v>1</v>
      </c>
      <c r="AA20" s="71">
        <v>0</v>
      </c>
      <c r="AB20" s="71">
        <v>0</v>
      </c>
      <c r="AC20" s="73">
        <v>0.35</v>
      </c>
      <c r="AD20" s="73">
        <v>0.65</v>
      </c>
      <c r="AE20" s="1" t="s">
        <v>3342</v>
      </c>
      <c r="AF20" s="1" t="s">
        <v>1450</v>
      </c>
      <c r="AG20" s="1" t="s">
        <v>1451</v>
      </c>
    </row>
    <row r="21" spans="1:33">
      <c r="A21" s="70">
        <v>45169</v>
      </c>
      <c r="B21" s="70">
        <v>45169</v>
      </c>
      <c r="C21" s="71">
        <v>891800</v>
      </c>
      <c r="D21" s="1" t="s">
        <v>3347</v>
      </c>
      <c r="E21" s="71">
        <v>1415502</v>
      </c>
      <c r="G21" s="1" t="s">
        <v>3348</v>
      </c>
      <c r="H21" s="72" t="s">
        <v>3349</v>
      </c>
      <c r="I21" s="1" t="s">
        <v>3350</v>
      </c>
      <c r="J21" s="73">
        <v>0.45</v>
      </c>
      <c r="K21" s="73">
        <v>0.3</v>
      </c>
      <c r="L21" s="73">
        <v>0.06</v>
      </c>
      <c r="M21" s="1">
        <v>0.2</v>
      </c>
      <c r="N21" s="1" t="s">
        <v>975</v>
      </c>
      <c r="O21" s="1" t="s">
        <v>1455</v>
      </c>
      <c r="P21" s="1">
        <v>25201040</v>
      </c>
      <c r="Q21" s="73">
        <v>131168262</v>
      </c>
      <c r="R21" s="74">
        <v>293.49</v>
      </c>
      <c r="S21" s="1" t="s">
        <v>3323</v>
      </c>
      <c r="T21" s="75">
        <v>7.2785000000000002</v>
      </c>
      <c r="U21" s="76">
        <v>317344836.55462003</v>
      </c>
      <c r="V21" s="77">
        <v>317344836.55462003</v>
      </c>
      <c r="W21" s="77">
        <v>5280592194.2306099</v>
      </c>
      <c r="X21" s="76">
        <v>4.7896949373000004E-3</v>
      </c>
      <c r="Y21" s="71">
        <v>0</v>
      </c>
      <c r="Z21" s="71">
        <v>1</v>
      </c>
      <c r="AA21" s="71">
        <v>0</v>
      </c>
      <c r="AB21" s="71">
        <v>0</v>
      </c>
      <c r="AC21" s="73">
        <v>0</v>
      </c>
      <c r="AD21" s="73">
        <v>1</v>
      </c>
      <c r="AE21" s="1" t="s">
        <v>3324</v>
      </c>
      <c r="AF21" s="1" t="s">
        <v>1450</v>
      </c>
      <c r="AG21" s="1" t="s">
        <v>1585</v>
      </c>
    </row>
    <row r="22" spans="1:33">
      <c r="A22" s="70">
        <v>45169</v>
      </c>
      <c r="B22" s="70">
        <v>45169</v>
      </c>
      <c r="C22" s="71">
        <v>891800</v>
      </c>
      <c r="D22" s="1" t="s">
        <v>3351</v>
      </c>
      <c r="E22" s="71">
        <v>1415601</v>
      </c>
      <c r="G22" s="1" t="s">
        <v>3352</v>
      </c>
      <c r="H22" s="72" t="s">
        <v>3353</v>
      </c>
      <c r="I22" s="1" t="s">
        <v>3354</v>
      </c>
      <c r="J22" s="73">
        <v>0.65</v>
      </c>
      <c r="K22" s="73">
        <v>0.65</v>
      </c>
      <c r="L22" s="73">
        <v>0.65</v>
      </c>
      <c r="M22" s="1">
        <v>1</v>
      </c>
      <c r="N22" s="1" t="s">
        <v>975</v>
      </c>
      <c r="O22" s="1" t="s">
        <v>1455</v>
      </c>
      <c r="P22" s="1">
        <v>25301040</v>
      </c>
      <c r="Q22" s="73">
        <v>1454511700</v>
      </c>
      <c r="R22" s="74">
        <v>12.58</v>
      </c>
      <c r="S22" s="1" t="s">
        <v>1565</v>
      </c>
      <c r="T22" s="75">
        <v>7.8417500000000002</v>
      </c>
      <c r="U22" s="76">
        <v>1516694892.1988101</v>
      </c>
      <c r="V22" s="77">
        <v>1516694892.1988101</v>
      </c>
      <c r="W22" s="77">
        <v>2333376757.22894</v>
      </c>
      <c r="X22" s="76">
        <v>2.2891520547599999E-2</v>
      </c>
      <c r="Y22" s="71">
        <v>0</v>
      </c>
      <c r="Z22" s="71">
        <v>1</v>
      </c>
      <c r="AA22" s="71">
        <v>0</v>
      </c>
      <c r="AB22" s="71">
        <v>0</v>
      </c>
      <c r="AC22" s="73">
        <v>0</v>
      </c>
      <c r="AD22" s="73">
        <v>1</v>
      </c>
      <c r="AE22" s="1" t="s">
        <v>1566</v>
      </c>
      <c r="AF22" s="1" t="s">
        <v>1450</v>
      </c>
      <c r="AG22" s="1" t="s">
        <v>3300</v>
      </c>
    </row>
    <row r="23" spans="1:33">
      <c r="A23" s="70">
        <v>45169</v>
      </c>
      <c r="B23" s="70">
        <v>45169</v>
      </c>
      <c r="C23" s="71">
        <v>891800</v>
      </c>
      <c r="D23" s="1" t="s">
        <v>3355</v>
      </c>
      <c r="E23" s="71">
        <v>1416902</v>
      </c>
      <c r="G23" s="1" t="s">
        <v>3356</v>
      </c>
      <c r="H23" s="72" t="s">
        <v>3357</v>
      </c>
      <c r="I23" s="1" t="s">
        <v>3358</v>
      </c>
      <c r="J23" s="73">
        <v>0.4</v>
      </c>
      <c r="K23" s="73">
        <v>0.3</v>
      </c>
      <c r="L23" s="73">
        <v>0.06</v>
      </c>
      <c r="M23" s="1">
        <v>0.2</v>
      </c>
      <c r="N23" s="1" t="s">
        <v>975</v>
      </c>
      <c r="O23" s="1" t="s">
        <v>1484</v>
      </c>
      <c r="P23" s="1">
        <v>40203020</v>
      </c>
      <c r="Q23" s="73">
        <v>2778000000</v>
      </c>
      <c r="R23" s="74">
        <v>11.88</v>
      </c>
      <c r="S23" s="1" t="s">
        <v>3323</v>
      </c>
      <c r="T23" s="75">
        <v>7.2785000000000002</v>
      </c>
      <c r="U23" s="76">
        <v>272055835.68042898</v>
      </c>
      <c r="V23" s="77">
        <v>272055835.68042898</v>
      </c>
      <c r="W23" s="77">
        <v>4526986913.9392595</v>
      </c>
      <c r="X23" s="76">
        <v>4.1061467171999997E-3</v>
      </c>
      <c r="Y23" s="71">
        <v>0</v>
      </c>
      <c r="Z23" s="71">
        <v>1</v>
      </c>
      <c r="AA23" s="71">
        <v>0</v>
      </c>
      <c r="AB23" s="71">
        <v>0</v>
      </c>
      <c r="AC23" s="73">
        <v>0.35</v>
      </c>
      <c r="AD23" s="73">
        <v>0.65</v>
      </c>
      <c r="AE23" s="1" t="s">
        <v>3324</v>
      </c>
      <c r="AF23" s="1" t="s">
        <v>1450</v>
      </c>
      <c r="AG23" s="1" t="s">
        <v>1585</v>
      </c>
    </row>
    <row r="24" spans="1:33">
      <c r="A24" s="70">
        <v>45169</v>
      </c>
      <c r="B24" s="70">
        <v>45169</v>
      </c>
      <c r="C24" s="71">
        <v>891800</v>
      </c>
      <c r="D24" s="1" t="s">
        <v>3359</v>
      </c>
      <c r="E24" s="71">
        <v>1417002</v>
      </c>
      <c r="G24" s="1" t="s">
        <v>3360</v>
      </c>
      <c r="H24" s="72" t="s">
        <v>3361</v>
      </c>
      <c r="I24" s="1" t="s">
        <v>3362</v>
      </c>
      <c r="J24" s="73">
        <v>0.3</v>
      </c>
      <c r="K24" s="73">
        <v>0.3</v>
      </c>
      <c r="L24" s="73">
        <v>0.06</v>
      </c>
      <c r="M24" s="1">
        <v>0.2</v>
      </c>
      <c r="N24" s="1" t="s">
        <v>975</v>
      </c>
      <c r="O24" s="1" t="s">
        <v>1474</v>
      </c>
      <c r="P24" s="1">
        <v>45301020</v>
      </c>
      <c r="Q24" s="73">
        <v>1320091861</v>
      </c>
      <c r="R24" s="74">
        <v>58.53</v>
      </c>
      <c r="S24" s="1" t="s">
        <v>3323</v>
      </c>
      <c r="T24" s="75">
        <v>7.2785000000000002</v>
      </c>
      <c r="U24" s="76">
        <v>636930493.57145</v>
      </c>
      <c r="V24" s="77">
        <v>636930493.57145</v>
      </c>
      <c r="W24" s="77">
        <v>10598471458.167101</v>
      </c>
      <c r="X24" s="76">
        <v>9.6132106437000001E-3</v>
      </c>
      <c r="Y24" s="71">
        <v>1</v>
      </c>
      <c r="Z24" s="71">
        <v>0</v>
      </c>
      <c r="AA24" s="71">
        <v>0</v>
      </c>
      <c r="AB24" s="71">
        <v>0</v>
      </c>
      <c r="AC24" s="73">
        <v>0</v>
      </c>
      <c r="AD24" s="73">
        <v>1</v>
      </c>
      <c r="AE24" s="1" t="s">
        <v>3324</v>
      </c>
      <c r="AF24" s="1" t="s">
        <v>1450</v>
      </c>
      <c r="AG24" s="1" t="s">
        <v>1585</v>
      </c>
    </row>
    <row r="25" spans="1:33">
      <c r="A25" s="70">
        <v>45169</v>
      </c>
      <c r="B25" s="70">
        <v>45169</v>
      </c>
      <c r="C25" s="71">
        <v>891800</v>
      </c>
      <c r="D25" s="1" t="s">
        <v>3363</v>
      </c>
      <c r="E25" s="71">
        <v>1417401</v>
      </c>
      <c r="G25" s="1" t="s">
        <v>3364</v>
      </c>
      <c r="H25" s="72" t="s">
        <v>3365</v>
      </c>
      <c r="I25" s="1" t="s">
        <v>3366</v>
      </c>
      <c r="J25" s="73">
        <v>0.3</v>
      </c>
      <c r="K25" s="73">
        <v>0.3</v>
      </c>
      <c r="L25" s="73">
        <v>0.3</v>
      </c>
      <c r="M25" s="1">
        <v>1</v>
      </c>
      <c r="N25" s="1" t="s">
        <v>1097</v>
      </c>
      <c r="O25" s="1" t="s">
        <v>1484</v>
      </c>
      <c r="P25" s="1">
        <v>40202010</v>
      </c>
      <c r="Q25" s="73">
        <v>946074389</v>
      </c>
      <c r="R25" s="74">
        <v>816.55</v>
      </c>
      <c r="S25" s="1" t="s">
        <v>3305</v>
      </c>
      <c r="T25" s="75">
        <v>82.786249999999995</v>
      </c>
      <c r="U25" s="76">
        <v>2799439673.8756099</v>
      </c>
      <c r="V25" s="77">
        <v>2799439673.8756099</v>
      </c>
      <c r="W25" s="77">
        <v>9331465579.5853806</v>
      </c>
      <c r="X25" s="76">
        <v>4.2252025206799999E-2</v>
      </c>
      <c r="Y25" s="71">
        <v>1</v>
      </c>
      <c r="Z25" s="71">
        <v>0</v>
      </c>
      <c r="AA25" s="71">
        <v>0</v>
      </c>
      <c r="AB25" s="71">
        <v>0</v>
      </c>
      <c r="AC25" s="73">
        <v>0</v>
      </c>
      <c r="AD25" s="73">
        <v>1</v>
      </c>
      <c r="AE25" s="1" t="s">
        <v>3306</v>
      </c>
      <c r="AF25" s="1" t="s">
        <v>1450</v>
      </c>
      <c r="AG25" s="1" t="s">
        <v>1451</v>
      </c>
    </row>
    <row r="26" spans="1:33">
      <c r="A26" s="70">
        <v>45169</v>
      </c>
      <c r="B26" s="70">
        <v>45169</v>
      </c>
      <c r="C26" s="71">
        <v>891800</v>
      </c>
      <c r="D26" s="1" t="s">
        <v>3367</v>
      </c>
      <c r="E26" s="71">
        <v>1417601</v>
      </c>
      <c r="G26" s="1" t="s">
        <v>3368</v>
      </c>
      <c r="H26" s="72" t="s">
        <v>3369</v>
      </c>
      <c r="I26" s="1" t="s">
        <v>3370</v>
      </c>
      <c r="J26" s="73">
        <v>0.25</v>
      </c>
      <c r="K26" s="73">
        <v>0.25</v>
      </c>
      <c r="L26" s="73">
        <v>0.25</v>
      </c>
      <c r="M26" s="1">
        <v>1</v>
      </c>
      <c r="N26" s="1" t="s">
        <v>1283</v>
      </c>
      <c r="O26" s="1" t="s">
        <v>1447</v>
      </c>
      <c r="P26" s="1">
        <v>35102020</v>
      </c>
      <c r="Q26" s="73">
        <v>350000000</v>
      </c>
      <c r="R26" s="74">
        <v>243</v>
      </c>
      <c r="S26" s="1" t="s">
        <v>3317</v>
      </c>
      <c r="T26" s="75">
        <v>3.7506499999999998</v>
      </c>
      <c r="U26" s="76">
        <v>5669017370.3224802</v>
      </c>
      <c r="V26" s="77">
        <v>5669017370.3224802</v>
      </c>
      <c r="W26" s="77">
        <v>22676069481.289902</v>
      </c>
      <c r="X26" s="76">
        <v>8.5562645647999994E-2</v>
      </c>
      <c r="Y26" s="71">
        <v>1</v>
      </c>
      <c r="Z26" s="71">
        <v>0</v>
      </c>
      <c r="AA26" s="71">
        <v>0</v>
      </c>
      <c r="AB26" s="71">
        <v>0</v>
      </c>
      <c r="AC26" s="73">
        <v>0</v>
      </c>
      <c r="AD26" s="73">
        <v>1</v>
      </c>
      <c r="AE26" s="1" t="s">
        <v>3318</v>
      </c>
      <c r="AF26" s="1" t="s">
        <v>1450</v>
      </c>
      <c r="AG26" s="1" t="s">
        <v>1451</v>
      </c>
    </row>
    <row r="27" spans="1:33">
      <c r="A27" s="70">
        <v>45169</v>
      </c>
      <c r="B27" s="70">
        <v>45169</v>
      </c>
      <c r="C27" s="71">
        <v>891800</v>
      </c>
      <c r="D27" s="1" t="s">
        <v>3381</v>
      </c>
      <c r="E27" s="71">
        <v>1419702</v>
      </c>
      <c r="G27" s="1" t="s">
        <v>3382</v>
      </c>
      <c r="H27" s="72" t="s">
        <v>3383</v>
      </c>
      <c r="I27" s="1" t="s">
        <v>3384</v>
      </c>
      <c r="J27" s="73">
        <v>0.4</v>
      </c>
      <c r="K27" s="73">
        <v>0.3</v>
      </c>
      <c r="L27" s="73">
        <v>0.06</v>
      </c>
      <c r="M27" s="1">
        <v>0.2</v>
      </c>
      <c r="N27" s="1" t="s">
        <v>975</v>
      </c>
      <c r="O27" s="1" t="s">
        <v>1474</v>
      </c>
      <c r="P27" s="1">
        <v>45301020</v>
      </c>
      <c r="Q27" s="73">
        <v>170791680</v>
      </c>
      <c r="R27" s="74">
        <v>198.08</v>
      </c>
      <c r="S27" s="1" t="s">
        <v>3323</v>
      </c>
      <c r="T27" s="75">
        <v>7.2785000000000002</v>
      </c>
      <c r="U27" s="76">
        <v>278879571.12921602</v>
      </c>
      <c r="V27" s="77">
        <v>278879571.12921602</v>
      </c>
      <c r="W27" s="77">
        <v>4640533315.1902599</v>
      </c>
      <c r="X27" s="76">
        <v>4.2091375567000003E-3</v>
      </c>
      <c r="Y27" s="71">
        <v>1</v>
      </c>
      <c r="Z27" s="71">
        <v>0</v>
      </c>
      <c r="AA27" s="71">
        <v>0</v>
      </c>
      <c r="AB27" s="71">
        <v>0</v>
      </c>
      <c r="AC27" s="73">
        <v>0</v>
      </c>
      <c r="AD27" s="73">
        <v>1</v>
      </c>
      <c r="AE27" s="1" t="s">
        <v>3324</v>
      </c>
      <c r="AF27" s="1" t="s">
        <v>1450</v>
      </c>
      <c r="AG27" s="1" t="s">
        <v>1585</v>
      </c>
    </row>
    <row r="28" spans="1:33">
      <c r="A28" s="70">
        <v>45169</v>
      </c>
      <c r="B28" s="70">
        <v>45169</v>
      </c>
      <c r="C28" s="71">
        <v>891800</v>
      </c>
      <c r="D28" s="1" t="s">
        <v>3385</v>
      </c>
      <c r="E28" s="71">
        <v>1419902</v>
      </c>
      <c r="G28" s="1" t="s">
        <v>3386</v>
      </c>
      <c r="H28" s="72" t="s">
        <v>3387</v>
      </c>
      <c r="I28" s="1" t="s">
        <v>3388</v>
      </c>
      <c r="J28" s="73">
        <v>0.25</v>
      </c>
      <c r="K28" s="73">
        <v>0.25</v>
      </c>
      <c r="L28" s="73">
        <v>0.05</v>
      </c>
      <c r="M28" s="1">
        <v>0.2</v>
      </c>
      <c r="N28" s="1" t="s">
        <v>975</v>
      </c>
      <c r="O28" s="1" t="s">
        <v>1474</v>
      </c>
      <c r="P28" s="1">
        <v>45301020</v>
      </c>
      <c r="Q28" s="73">
        <v>417765200</v>
      </c>
      <c r="R28" s="74">
        <v>65.48</v>
      </c>
      <c r="S28" s="1" t="s">
        <v>3323</v>
      </c>
      <c r="T28" s="75">
        <v>7.2785000000000002</v>
      </c>
      <c r="U28" s="76">
        <v>187918288.76829001</v>
      </c>
      <c r="V28" s="77">
        <v>187918288.76829001</v>
      </c>
      <c r="W28" s="77">
        <v>3752333995.7751498</v>
      </c>
      <c r="X28" s="76">
        <v>2.8362562507999998E-3</v>
      </c>
      <c r="Y28" s="71">
        <v>0</v>
      </c>
      <c r="Z28" s="71">
        <v>1</v>
      </c>
      <c r="AA28" s="71">
        <v>0</v>
      </c>
      <c r="AB28" s="71">
        <v>0</v>
      </c>
      <c r="AC28" s="73">
        <v>0</v>
      </c>
      <c r="AD28" s="73">
        <v>1</v>
      </c>
      <c r="AE28" s="1" t="s">
        <v>3324</v>
      </c>
      <c r="AF28" s="1" t="s">
        <v>1450</v>
      </c>
      <c r="AG28" s="1" t="s">
        <v>1585</v>
      </c>
    </row>
    <row r="29" spans="1:33">
      <c r="A29" s="70">
        <v>45169</v>
      </c>
      <c r="B29" s="70">
        <v>45169</v>
      </c>
      <c r="C29" s="71">
        <v>891800</v>
      </c>
      <c r="D29" s="1" t="s">
        <v>3399</v>
      </c>
      <c r="E29" s="71">
        <v>1430802</v>
      </c>
      <c r="G29" s="1" t="s">
        <v>3400</v>
      </c>
      <c r="H29" s="72" t="s">
        <v>3401</v>
      </c>
      <c r="I29" s="1" t="s">
        <v>3402</v>
      </c>
      <c r="J29" s="73">
        <v>0.35</v>
      </c>
      <c r="K29" s="73">
        <v>0.3</v>
      </c>
      <c r="L29" s="73">
        <v>0.06</v>
      </c>
      <c r="M29" s="1">
        <v>0.2</v>
      </c>
      <c r="N29" s="1" t="s">
        <v>975</v>
      </c>
      <c r="O29" s="1" t="s">
        <v>1474</v>
      </c>
      <c r="P29" s="1">
        <v>45301010</v>
      </c>
      <c r="Q29" s="73">
        <v>2731658657</v>
      </c>
      <c r="R29" s="74">
        <v>20.36</v>
      </c>
      <c r="S29" s="1" t="s">
        <v>3323</v>
      </c>
      <c r="T29" s="75">
        <v>7.2785000000000002</v>
      </c>
      <c r="U29" s="76">
        <v>458472791.83776897</v>
      </c>
      <c r="V29" s="77">
        <v>458472791.83776897</v>
      </c>
      <c r="W29" s="77">
        <v>7628949858.2370901</v>
      </c>
      <c r="X29" s="76">
        <v>6.9197433108000002E-3</v>
      </c>
      <c r="Y29" s="71">
        <v>1</v>
      </c>
      <c r="Z29" s="71">
        <v>0</v>
      </c>
      <c r="AA29" s="71">
        <v>0</v>
      </c>
      <c r="AB29" s="71">
        <v>0</v>
      </c>
      <c r="AC29" s="73">
        <v>0</v>
      </c>
      <c r="AD29" s="73">
        <v>1</v>
      </c>
      <c r="AE29" s="1" t="s">
        <v>3324</v>
      </c>
      <c r="AF29" s="1" t="s">
        <v>1450</v>
      </c>
      <c r="AG29" s="1" t="s">
        <v>1585</v>
      </c>
    </row>
    <row r="30" spans="1:33">
      <c r="A30" s="70">
        <v>45169</v>
      </c>
      <c r="B30" s="70">
        <v>45169</v>
      </c>
      <c r="C30" s="71">
        <v>891800</v>
      </c>
      <c r="D30" s="1" t="s">
        <v>3408</v>
      </c>
      <c r="E30" s="71">
        <v>1431802</v>
      </c>
      <c r="G30" s="1" t="s">
        <v>3409</v>
      </c>
      <c r="H30" s="72" t="s">
        <v>3410</v>
      </c>
      <c r="I30" s="1" t="s">
        <v>3411</v>
      </c>
      <c r="J30" s="73">
        <v>0.35</v>
      </c>
      <c r="K30" s="73">
        <v>0.3</v>
      </c>
      <c r="L30" s="73">
        <v>0.06</v>
      </c>
      <c r="M30" s="1">
        <v>0.2</v>
      </c>
      <c r="N30" s="1" t="s">
        <v>975</v>
      </c>
      <c r="O30" s="1" t="s">
        <v>1447</v>
      </c>
      <c r="P30" s="1">
        <v>35101020</v>
      </c>
      <c r="Q30" s="73">
        <v>786126335</v>
      </c>
      <c r="R30" s="74">
        <v>60.78</v>
      </c>
      <c r="S30" s="1" t="s">
        <v>3323</v>
      </c>
      <c r="T30" s="75">
        <v>7.2785000000000002</v>
      </c>
      <c r="U30" s="76">
        <v>393878617.63797498</v>
      </c>
      <c r="V30" s="77">
        <v>393878617.63797498</v>
      </c>
      <c r="W30" s="77">
        <v>6554108068.5440702</v>
      </c>
      <c r="X30" s="76">
        <v>5.9448215426999998E-3</v>
      </c>
      <c r="Y30" s="71">
        <v>0</v>
      </c>
      <c r="Z30" s="71">
        <v>1</v>
      </c>
      <c r="AA30" s="71">
        <v>0</v>
      </c>
      <c r="AB30" s="71">
        <v>0</v>
      </c>
      <c r="AC30" s="73">
        <v>0</v>
      </c>
      <c r="AD30" s="73">
        <v>1</v>
      </c>
      <c r="AE30" s="1" t="s">
        <v>3412</v>
      </c>
      <c r="AF30" s="1" t="s">
        <v>1450</v>
      </c>
      <c r="AG30" s="1" t="s">
        <v>1585</v>
      </c>
    </row>
    <row r="31" spans="1:33">
      <c r="A31" s="70">
        <v>45169</v>
      </c>
      <c r="B31" s="70">
        <v>45169</v>
      </c>
      <c r="C31" s="71">
        <v>891800</v>
      </c>
      <c r="D31" s="1" t="s">
        <v>3413</v>
      </c>
      <c r="E31" s="71">
        <v>1438002</v>
      </c>
      <c r="G31" s="1" t="s">
        <v>3414</v>
      </c>
      <c r="H31" s="72" t="s">
        <v>3415</v>
      </c>
      <c r="I31" s="1" t="s">
        <v>3416</v>
      </c>
      <c r="J31" s="73">
        <v>0.2</v>
      </c>
      <c r="K31" s="73">
        <v>0.2</v>
      </c>
      <c r="L31" s="73">
        <v>0.04</v>
      </c>
      <c r="M31" s="1">
        <v>0.2</v>
      </c>
      <c r="N31" s="1" t="s">
        <v>975</v>
      </c>
      <c r="O31" s="1" t="s">
        <v>1447</v>
      </c>
      <c r="P31" s="1">
        <v>35201010</v>
      </c>
      <c r="Q31" s="73">
        <v>1268498987</v>
      </c>
      <c r="R31" s="74">
        <v>49.89</v>
      </c>
      <c r="S31" s="1" t="s">
        <v>3323</v>
      </c>
      <c r="T31" s="75">
        <v>7.2785000000000002</v>
      </c>
      <c r="U31" s="76">
        <v>347793718.27398503</v>
      </c>
      <c r="V31" s="77">
        <v>347793718.27398503</v>
      </c>
      <c r="W31" s="77">
        <v>8680888653.4566994</v>
      </c>
      <c r="X31" s="76">
        <v>5.2492608032999998E-3</v>
      </c>
      <c r="Y31" s="71">
        <v>1</v>
      </c>
      <c r="Z31" s="71">
        <v>0</v>
      </c>
      <c r="AA31" s="71">
        <v>0</v>
      </c>
      <c r="AB31" s="71">
        <v>0</v>
      </c>
      <c r="AC31" s="73">
        <v>0</v>
      </c>
      <c r="AD31" s="73">
        <v>1</v>
      </c>
      <c r="AE31" s="1" t="s">
        <v>3324</v>
      </c>
      <c r="AF31" s="1" t="s">
        <v>1450</v>
      </c>
      <c r="AG31" s="1" t="s">
        <v>1585</v>
      </c>
    </row>
    <row r="32" spans="1:33">
      <c r="A32" s="70">
        <v>45169</v>
      </c>
      <c r="B32" s="70">
        <v>45169</v>
      </c>
      <c r="C32" s="71">
        <v>891800</v>
      </c>
      <c r="D32" s="1" t="s">
        <v>3421</v>
      </c>
      <c r="E32" s="71">
        <v>1443302</v>
      </c>
      <c r="G32" s="1" t="s">
        <v>3422</v>
      </c>
      <c r="H32" s="72" t="s">
        <v>3423</v>
      </c>
      <c r="I32" s="1" t="s">
        <v>3424</v>
      </c>
      <c r="J32" s="73">
        <v>0.3</v>
      </c>
      <c r="K32" s="73">
        <v>0.3</v>
      </c>
      <c r="L32" s="73">
        <v>0.06</v>
      </c>
      <c r="M32" s="1">
        <v>0.2</v>
      </c>
      <c r="N32" s="1" t="s">
        <v>975</v>
      </c>
      <c r="O32" s="1" t="s">
        <v>1484</v>
      </c>
      <c r="P32" s="1">
        <v>40203020</v>
      </c>
      <c r="Q32" s="73">
        <v>6968625756</v>
      </c>
      <c r="R32" s="74">
        <v>7.31</v>
      </c>
      <c r="S32" s="1" t="s">
        <v>3323</v>
      </c>
      <c r="T32" s="75">
        <v>7.2785000000000002</v>
      </c>
      <c r="U32" s="76">
        <v>419927080.65969598</v>
      </c>
      <c r="V32" s="77">
        <v>419927080.65969598</v>
      </c>
      <c r="W32" s="77">
        <v>6987552368.4343395</v>
      </c>
      <c r="X32" s="76">
        <v>6.3379717600999998E-3</v>
      </c>
      <c r="Y32" s="71">
        <v>1</v>
      </c>
      <c r="Z32" s="71">
        <v>0</v>
      </c>
      <c r="AA32" s="71">
        <v>0</v>
      </c>
      <c r="AB32" s="71">
        <v>0</v>
      </c>
      <c r="AC32" s="73">
        <v>1</v>
      </c>
      <c r="AD32" s="73">
        <v>0</v>
      </c>
      <c r="AE32" s="1" t="s">
        <v>3324</v>
      </c>
      <c r="AF32" s="1" t="s">
        <v>1450</v>
      </c>
      <c r="AG32" s="1" t="s">
        <v>1585</v>
      </c>
    </row>
    <row r="33" spans="1:33">
      <c r="A33" s="70">
        <v>45169</v>
      </c>
      <c r="B33" s="70">
        <v>45169</v>
      </c>
      <c r="C33" s="71">
        <v>891800</v>
      </c>
      <c r="D33" s="1" t="s">
        <v>3425</v>
      </c>
      <c r="E33" s="71">
        <v>1443501</v>
      </c>
      <c r="F33" s="1" t="s">
        <v>3426</v>
      </c>
      <c r="G33" s="1" t="s">
        <v>3427</v>
      </c>
      <c r="H33" s="72" t="s">
        <v>3428</v>
      </c>
      <c r="I33" s="1" t="s">
        <v>3429</v>
      </c>
      <c r="J33" s="73">
        <v>0.35</v>
      </c>
      <c r="K33" s="73">
        <v>0.35</v>
      </c>
      <c r="L33" s="73">
        <v>0.35</v>
      </c>
      <c r="M33" s="1">
        <v>1</v>
      </c>
      <c r="N33" s="1" t="s">
        <v>975</v>
      </c>
      <c r="O33" s="1" t="s">
        <v>1447</v>
      </c>
      <c r="P33" s="1">
        <v>35201010</v>
      </c>
      <c r="Q33" s="73">
        <v>165067240</v>
      </c>
      <c r="R33" s="74">
        <v>69.36</v>
      </c>
      <c r="S33" s="1" t="s">
        <v>1448</v>
      </c>
      <c r="T33" s="75">
        <v>1</v>
      </c>
      <c r="U33" s="76">
        <v>4007172318.2399998</v>
      </c>
      <c r="V33" s="77">
        <v>4007172318.2399998</v>
      </c>
      <c r="W33" s="77">
        <v>11449063766.4</v>
      </c>
      <c r="X33" s="76">
        <v>6.0480369474799997E-2</v>
      </c>
      <c r="Y33" s="71">
        <v>0</v>
      </c>
      <c r="Z33" s="71">
        <v>1</v>
      </c>
      <c r="AA33" s="71">
        <v>0</v>
      </c>
      <c r="AB33" s="71">
        <v>0</v>
      </c>
      <c r="AC33" s="73">
        <v>0.5</v>
      </c>
      <c r="AD33" s="73">
        <v>0.5</v>
      </c>
      <c r="AE33" s="1" t="s">
        <v>1475</v>
      </c>
      <c r="AF33" s="1" t="s">
        <v>1450</v>
      </c>
      <c r="AG33" s="1" t="s">
        <v>1451</v>
      </c>
    </row>
    <row r="34" spans="1:33">
      <c r="A34" s="70">
        <v>45169</v>
      </c>
      <c r="B34" s="70">
        <v>45169</v>
      </c>
      <c r="C34" s="71">
        <v>891800</v>
      </c>
      <c r="D34" s="1" t="s">
        <v>3430</v>
      </c>
      <c r="E34" s="71">
        <v>1443702</v>
      </c>
      <c r="G34" s="1" t="s">
        <v>3431</v>
      </c>
      <c r="H34" s="72" t="s">
        <v>3432</v>
      </c>
      <c r="I34" s="1" t="s">
        <v>3433</v>
      </c>
      <c r="J34" s="73">
        <v>0.4</v>
      </c>
      <c r="K34" s="73">
        <v>0.3</v>
      </c>
      <c r="L34" s="73">
        <v>0.06</v>
      </c>
      <c r="M34" s="1">
        <v>0.2</v>
      </c>
      <c r="N34" s="1" t="s">
        <v>975</v>
      </c>
      <c r="O34" s="1" t="s">
        <v>1474</v>
      </c>
      <c r="P34" s="1">
        <v>45301020</v>
      </c>
      <c r="Q34" s="73">
        <v>2173242227</v>
      </c>
      <c r="R34" s="74">
        <v>33.979999999999997</v>
      </c>
      <c r="S34" s="1" t="s">
        <v>3323</v>
      </c>
      <c r="T34" s="75">
        <v>7.2785000000000002</v>
      </c>
      <c r="U34" s="76">
        <v>608752662.28035998</v>
      </c>
      <c r="V34" s="77">
        <v>608752662.28035998</v>
      </c>
      <c r="W34" s="77">
        <v>10129594643.968599</v>
      </c>
      <c r="X34" s="76">
        <v>9.1879218085999994E-3</v>
      </c>
      <c r="Y34" s="71">
        <v>1</v>
      </c>
      <c r="Z34" s="71">
        <v>0</v>
      </c>
      <c r="AA34" s="71">
        <v>0</v>
      </c>
      <c r="AB34" s="71">
        <v>0</v>
      </c>
      <c r="AC34" s="73">
        <v>0</v>
      </c>
      <c r="AD34" s="73">
        <v>1</v>
      </c>
      <c r="AE34" s="1" t="s">
        <v>3324</v>
      </c>
      <c r="AF34" s="1" t="s">
        <v>1450</v>
      </c>
      <c r="AG34" s="1" t="s">
        <v>1585</v>
      </c>
    </row>
    <row r="35" spans="1:33">
      <c r="A35" s="70">
        <v>45169</v>
      </c>
      <c r="B35" s="70">
        <v>45169</v>
      </c>
      <c r="C35" s="71">
        <v>891800</v>
      </c>
      <c r="D35" s="1" t="s">
        <v>3439</v>
      </c>
      <c r="E35" s="71">
        <v>1446602</v>
      </c>
      <c r="G35" s="1" t="s">
        <v>3440</v>
      </c>
      <c r="H35" s="72" t="s">
        <v>3441</v>
      </c>
      <c r="I35" s="1" t="s">
        <v>3442</v>
      </c>
      <c r="J35" s="73">
        <v>0.4</v>
      </c>
      <c r="K35" s="73">
        <v>0.3</v>
      </c>
      <c r="L35" s="73">
        <v>0.06</v>
      </c>
      <c r="M35" s="1">
        <v>0.2</v>
      </c>
      <c r="N35" s="1" t="s">
        <v>975</v>
      </c>
      <c r="O35" s="1" t="s">
        <v>1474</v>
      </c>
      <c r="P35" s="1">
        <v>45301010</v>
      </c>
      <c r="Q35" s="73">
        <v>154470010</v>
      </c>
      <c r="R35" s="74">
        <v>168.31</v>
      </c>
      <c r="S35" s="1" t="s">
        <v>3323</v>
      </c>
      <c r="T35" s="75">
        <v>7.2785000000000002</v>
      </c>
      <c r="U35" s="76">
        <v>214320374.11362201</v>
      </c>
      <c r="V35" s="77">
        <v>214320374.11362201</v>
      </c>
      <c r="W35" s="77">
        <v>3566273542.9892201</v>
      </c>
      <c r="X35" s="76">
        <v>3.2347437002999998E-3</v>
      </c>
      <c r="Y35" s="71">
        <v>0</v>
      </c>
      <c r="Z35" s="71">
        <v>1</v>
      </c>
      <c r="AA35" s="71">
        <v>0</v>
      </c>
      <c r="AB35" s="71">
        <v>0</v>
      </c>
      <c r="AC35" s="73">
        <v>0</v>
      </c>
      <c r="AD35" s="73">
        <v>1</v>
      </c>
      <c r="AE35" s="1" t="s">
        <v>3324</v>
      </c>
      <c r="AF35" s="1" t="s">
        <v>1450</v>
      </c>
      <c r="AG35" s="1" t="s">
        <v>1585</v>
      </c>
    </row>
    <row r="36" spans="1:33">
      <c r="A36" s="70">
        <v>45169</v>
      </c>
      <c r="B36" s="70">
        <v>45169</v>
      </c>
      <c r="C36" s="71">
        <v>891800</v>
      </c>
      <c r="D36" s="1" t="s">
        <v>3447</v>
      </c>
      <c r="E36" s="71">
        <v>1452101</v>
      </c>
      <c r="G36" s="1" t="s">
        <v>3448</v>
      </c>
      <c r="H36" s="72" t="s">
        <v>3449</v>
      </c>
      <c r="I36" s="1" t="s">
        <v>3450</v>
      </c>
      <c r="J36" s="73">
        <v>0.4</v>
      </c>
      <c r="K36" s="73">
        <v>0.4</v>
      </c>
      <c r="L36" s="73">
        <v>0.4</v>
      </c>
      <c r="M36" s="1">
        <v>1</v>
      </c>
      <c r="N36" s="1" t="s">
        <v>1129</v>
      </c>
      <c r="O36" s="1" t="s">
        <v>1447</v>
      </c>
      <c r="P36" s="1">
        <v>35202010</v>
      </c>
      <c r="Q36" s="73">
        <v>78313250</v>
      </c>
      <c r="R36" s="74">
        <v>85700</v>
      </c>
      <c r="S36" s="1" t="s">
        <v>3451</v>
      </c>
      <c r="T36" s="75">
        <v>1321.75</v>
      </c>
      <c r="U36" s="76">
        <v>2031078653.30055</v>
      </c>
      <c r="V36" s="77">
        <v>2031078653.30055</v>
      </c>
      <c r="W36" s="77">
        <v>5077696633.2513704</v>
      </c>
      <c r="X36" s="76">
        <v>3.0655129759400001E-2</v>
      </c>
      <c r="Y36" s="71">
        <v>0</v>
      </c>
      <c r="Z36" s="71">
        <v>1</v>
      </c>
      <c r="AA36" s="71">
        <v>0</v>
      </c>
      <c r="AB36" s="71">
        <v>0</v>
      </c>
      <c r="AC36" s="73">
        <v>0</v>
      </c>
      <c r="AD36" s="73">
        <v>1</v>
      </c>
      <c r="AE36" s="1" t="s">
        <v>3452</v>
      </c>
      <c r="AF36" s="1" t="s">
        <v>1450</v>
      </c>
      <c r="AG36" s="1" t="s">
        <v>1451</v>
      </c>
    </row>
    <row r="37" spans="1:33">
      <c r="A37" s="70">
        <v>45169</v>
      </c>
      <c r="B37" s="70">
        <v>45169</v>
      </c>
      <c r="C37" s="71">
        <v>891800</v>
      </c>
      <c r="D37" s="1" t="s">
        <v>3458</v>
      </c>
      <c r="E37" s="71">
        <v>1452801</v>
      </c>
      <c r="G37" s="1" t="s">
        <v>3459</v>
      </c>
      <c r="H37" s="72" t="s">
        <v>3460</v>
      </c>
      <c r="I37" s="1" t="s">
        <v>3461</v>
      </c>
      <c r="J37" s="73">
        <v>0.3</v>
      </c>
      <c r="K37" s="73">
        <v>0.3</v>
      </c>
      <c r="L37" s="73">
        <v>0.3</v>
      </c>
      <c r="M37" s="1">
        <v>1</v>
      </c>
      <c r="N37" s="1" t="s">
        <v>975</v>
      </c>
      <c r="O37" s="1" t="s">
        <v>1499</v>
      </c>
      <c r="P37" s="1">
        <v>30203010</v>
      </c>
      <c r="Q37" s="73">
        <v>6078661720</v>
      </c>
      <c r="R37" s="74">
        <v>7.93</v>
      </c>
      <c r="S37" s="1" t="s">
        <v>1565</v>
      </c>
      <c r="T37" s="75">
        <v>7.8417500000000002</v>
      </c>
      <c r="U37" s="76">
        <v>1844121048.4751501</v>
      </c>
      <c r="V37" s="77">
        <v>1844121048.4751501</v>
      </c>
      <c r="W37" s="77">
        <v>6147070161.5838299</v>
      </c>
      <c r="X37" s="76">
        <v>2.78333731395E-2</v>
      </c>
      <c r="Y37" s="71">
        <v>1</v>
      </c>
      <c r="Z37" s="71">
        <v>0</v>
      </c>
      <c r="AA37" s="71">
        <v>0</v>
      </c>
      <c r="AB37" s="71">
        <v>0</v>
      </c>
      <c r="AC37" s="73">
        <v>1</v>
      </c>
      <c r="AD37" s="73">
        <v>0</v>
      </c>
      <c r="AE37" s="1" t="s">
        <v>1566</v>
      </c>
      <c r="AF37" s="1" t="s">
        <v>1450</v>
      </c>
      <c r="AG37" s="1" t="s">
        <v>3300</v>
      </c>
    </row>
    <row r="38" spans="1:33">
      <c r="A38" s="70">
        <v>45169</v>
      </c>
      <c r="B38" s="70">
        <v>45169</v>
      </c>
      <c r="C38" s="71">
        <v>891800</v>
      </c>
      <c r="D38" s="1" t="s">
        <v>3462</v>
      </c>
      <c r="E38" s="71">
        <v>1453502</v>
      </c>
      <c r="G38" s="1" t="s">
        <v>3463</v>
      </c>
      <c r="H38" s="72" t="s">
        <v>3464</v>
      </c>
      <c r="I38" s="1" t="s">
        <v>3465</v>
      </c>
      <c r="J38" s="73">
        <v>0.35</v>
      </c>
      <c r="K38" s="73">
        <v>0.3</v>
      </c>
      <c r="L38" s="73">
        <v>0.06</v>
      </c>
      <c r="M38" s="1">
        <v>0.2</v>
      </c>
      <c r="N38" s="1" t="s">
        <v>975</v>
      </c>
      <c r="O38" s="1" t="s">
        <v>1474</v>
      </c>
      <c r="P38" s="1">
        <v>45301020</v>
      </c>
      <c r="Q38" s="73">
        <v>414620692</v>
      </c>
      <c r="R38" s="74">
        <v>158.80000000000001</v>
      </c>
      <c r="S38" s="1" t="s">
        <v>3323</v>
      </c>
      <c r="T38" s="75">
        <v>7.2785000000000002</v>
      </c>
      <c r="U38" s="76">
        <v>542763749.862746</v>
      </c>
      <c r="V38" s="77">
        <v>542763749.862746</v>
      </c>
      <c r="W38" s="77">
        <v>9031544524.1008492</v>
      </c>
      <c r="X38" s="76">
        <v>8.1919492156000001E-3</v>
      </c>
      <c r="Y38" s="71">
        <v>1</v>
      </c>
      <c r="Z38" s="71">
        <v>0</v>
      </c>
      <c r="AA38" s="71">
        <v>0</v>
      </c>
      <c r="AB38" s="71">
        <v>0</v>
      </c>
      <c r="AC38" s="73">
        <v>0</v>
      </c>
      <c r="AD38" s="73">
        <v>1</v>
      </c>
      <c r="AE38" s="1" t="s">
        <v>3324</v>
      </c>
      <c r="AF38" s="1" t="s">
        <v>1450</v>
      </c>
      <c r="AG38" s="1" t="s">
        <v>1585</v>
      </c>
    </row>
    <row r="39" spans="1:33">
      <c r="A39" s="70">
        <v>45169</v>
      </c>
      <c r="B39" s="70">
        <v>45169</v>
      </c>
      <c r="C39" s="71">
        <v>891800</v>
      </c>
      <c r="D39" s="1" t="s">
        <v>3466</v>
      </c>
      <c r="E39" s="71">
        <v>1458201</v>
      </c>
      <c r="G39" s="1" t="s">
        <v>3467</v>
      </c>
      <c r="H39" s="72" t="s">
        <v>3468</v>
      </c>
      <c r="I39" s="1" t="s">
        <v>3469</v>
      </c>
      <c r="J39" s="73">
        <v>0.55000000000000004</v>
      </c>
      <c r="K39" s="73">
        <v>0.55000000000000004</v>
      </c>
      <c r="L39" s="73">
        <v>0.55000000000000004</v>
      </c>
      <c r="M39" s="1">
        <v>1</v>
      </c>
      <c r="N39" s="1" t="s">
        <v>975</v>
      </c>
      <c r="O39" s="1" t="s">
        <v>1447</v>
      </c>
      <c r="P39" s="1">
        <v>35102020</v>
      </c>
      <c r="Q39" s="73">
        <v>631524200</v>
      </c>
      <c r="R39" s="74">
        <v>39.65</v>
      </c>
      <c r="S39" s="1" t="s">
        <v>1565</v>
      </c>
      <c r="T39" s="75">
        <v>7.8417500000000002</v>
      </c>
      <c r="U39" s="76">
        <v>1756236043.1663899</v>
      </c>
      <c r="V39" s="77">
        <v>1756236043.1663899</v>
      </c>
      <c r="W39" s="77">
        <v>3193156442.1206999</v>
      </c>
      <c r="X39" s="76">
        <v>2.6506922173600001E-2</v>
      </c>
      <c r="Y39" s="71">
        <v>0</v>
      </c>
      <c r="Z39" s="71">
        <v>1</v>
      </c>
      <c r="AA39" s="71">
        <v>0</v>
      </c>
      <c r="AB39" s="71">
        <v>0</v>
      </c>
      <c r="AC39" s="73">
        <v>0</v>
      </c>
      <c r="AD39" s="73">
        <v>1</v>
      </c>
      <c r="AE39" s="1" t="s">
        <v>1566</v>
      </c>
      <c r="AF39" s="1" t="s">
        <v>1450</v>
      </c>
      <c r="AG39" s="1" t="s">
        <v>3300</v>
      </c>
    </row>
    <row r="40" spans="1:33">
      <c r="A40" s="70">
        <v>45169</v>
      </c>
      <c r="B40" s="70">
        <v>45169</v>
      </c>
      <c r="C40" s="71">
        <v>891800</v>
      </c>
      <c r="D40" s="1" t="s">
        <v>3470</v>
      </c>
      <c r="E40" s="71">
        <v>1463202</v>
      </c>
      <c r="G40" s="1" t="s">
        <v>3471</v>
      </c>
      <c r="H40" s="72" t="s">
        <v>3472</v>
      </c>
      <c r="I40" s="1" t="s">
        <v>3473</v>
      </c>
      <c r="J40" s="73">
        <v>0.35</v>
      </c>
      <c r="K40" s="73">
        <v>0.3</v>
      </c>
      <c r="L40" s="73">
        <v>0.06</v>
      </c>
      <c r="M40" s="1">
        <v>0.2</v>
      </c>
      <c r="N40" s="1" t="s">
        <v>975</v>
      </c>
      <c r="O40" s="1" t="s">
        <v>1474</v>
      </c>
      <c r="P40" s="1">
        <v>45103020</v>
      </c>
      <c r="Q40" s="73">
        <v>685098375</v>
      </c>
      <c r="R40" s="74">
        <v>53.67</v>
      </c>
      <c r="S40" s="1" t="s">
        <v>3323</v>
      </c>
      <c r="T40" s="75">
        <v>7.2785000000000002</v>
      </c>
      <c r="U40" s="76">
        <v>303105555.70172399</v>
      </c>
      <c r="V40" s="77">
        <v>303105555.70172399</v>
      </c>
      <c r="W40" s="77">
        <v>5043651722.3464403</v>
      </c>
      <c r="X40" s="76">
        <v>4.5747810532999998E-3</v>
      </c>
      <c r="Y40" s="71">
        <v>0</v>
      </c>
      <c r="Z40" s="71">
        <v>1</v>
      </c>
      <c r="AA40" s="71">
        <v>0</v>
      </c>
      <c r="AB40" s="71">
        <v>0</v>
      </c>
      <c r="AC40" s="73">
        <v>0</v>
      </c>
      <c r="AD40" s="73">
        <v>1</v>
      </c>
      <c r="AE40" s="1" t="s">
        <v>3324</v>
      </c>
      <c r="AF40" s="1" t="s">
        <v>1450</v>
      </c>
      <c r="AG40" s="1" t="s">
        <v>1585</v>
      </c>
    </row>
    <row r="41" spans="1:33">
      <c r="A41" s="70">
        <v>45169</v>
      </c>
      <c r="B41" s="70">
        <v>45169</v>
      </c>
      <c r="C41" s="71">
        <v>891800</v>
      </c>
      <c r="D41" s="1" t="s">
        <v>3474</v>
      </c>
      <c r="E41" s="71">
        <v>1463401</v>
      </c>
      <c r="G41" s="1" t="s">
        <v>3475</v>
      </c>
      <c r="H41" s="72" t="s">
        <v>3476</v>
      </c>
      <c r="I41" s="1" t="s">
        <v>3477</v>
      </c>
      <c r="J41" s="73">
        <v>0.65</v>
      </c>
      <c r="K41" s="73">
        <v>0.65</v>
      </c>
      <c r="L41" s="73">
        <v>0.65</v>
      </c>
      <c r="M41" s="1">
        <v>1</v>
      </c>
      <c r="N41" s="1" t="s">
        <v>975</v>
      </c>
      <c r="O41" s="1" t="s">
        <v>1455</v>
      </c>
      <c r="P41" s="1">
        <v>25102010</v>
      </c>
      <c r="Q41" s="73">
        <v>1728765894</v>
      </c>
      <c r="R41" s="74">
        <v>161.6</v>
      </c>
      <c r="S41" s="1" t="s">
        <v>1565</v>
      </c>
      <c r="T41" s="75">
        <v>7.8417500000000002</v>
      </c>
      <c r="U41" s="76">
        <v>23156765964.9645</v>
      </c>
      <c r="V41" s="77">
        <v>23156765964.9645</v>
      </c>
      <c r="W41" s="77">
        <v>42958242815.494003</v>
      </c>
      <c r="X41" s="76">
        <v>0.34950574873630003</v>
      </c>
      <c r="Y41" s="71">
        <v>1</v>
      </c>
      <c r="Z41" s="71">
        <v>0</v>
      </c>
      <c r="AA41" s="71">
        <v>0</v>
      </c>
      <c r="AB41" s="71">
        <v>0</v>
      </c>
      <c r="AC41" s="73">
        <v>0</v>
      </c>
      <c r="AD41" s="73">
        <v>1</v>
      </c>
      <c r="AE41" s="1" t="s">
        <v>1566</v>
      </c>
      <c r="AF41" s="1" t="s">
        <v>1450</v>
      </c>
      <c r="AG41" s="1" t="s">
        <v>3300</v>
      </c>
    </row>
    <row r="42" spans="1:33">
      <c r="A42" s="70">
        <v>45169</v>
      </c>
      <c r="B42" s="70">
        <v>45169</v>
      </c>
      <c r="C42" s="71">
        <v>891800</v>
      </c>
      <c r="D42" s="1" t="s">
        <v>3478</v>
      </c>
      <c r="E42" s="71">
        <v>1464001</v>
      </c>
      <c r="F42" s="1">
        <v>482497104</v>
      </c>
      <c r="G42" s="1" t="s">
        <v>3479</v>
      </c>
      <c r="H42" s="72" t="s">
        <v>3480</v>
      </c>
      <c r="I42" s="1" t="s">
        <v>3481</v>
      </c>
      <c r="J42" s="73">
        <v>0.55000000000000004</v>
      </c>
      <c r="K42" s="73">
        <v>0.55000000000000004</v>
      </c>
      <c r="L42" s="73">
        <v>0.55000000000000004</v>
      </c>
      <c r="M42" s="1">
        <v>1</v>
      </c>
      <c r="N42" s="1" t="s">
        <v>975</v>
      </c>
      <c r="O42" s="1" t="s">
        <v>1564</v>
      </c>
      <c r="P42" s="1">
        <v>60201040</v>
      </c>
      <c r="Q42" s="73">
        <v>1198165548</v>
      </c>
      <c r="R42" s="74">
        <v>17.2</v>
      </c>
      <c r="S42" s="1" t="s">
        <v>1448</v>
      </c>
      <c r="T42" s="75">
        <v>1</v>
      </c>
      <c r="U42" s="76">
        <v>11334646084.08</v>
      </c>
      <c r="V42" s="77">
        <v>11334646084.08</v>
      </c>
      <c r="W42" s="77">
        <v>21512801386.380001</v>
      </c>
      <c r="X42" s="76">
        <v>0.17107414620290001</v>
      </c>
      <c r="Y42" s="71">
        <v>1</v>
      </c>
      <c r="Z42" s="71">
        <v>0</v>
      </c>
      <c r="AA42" s="71">
        <v>0</v>
      </c>
      <c r="AB42" s="71">
        <v>0</v>
      </c>
      <c r="AC42" s="73">
        <v>0</v>
      </c>
      <c r="AD42" s="73">
        <v>1</v>
      </c>
      <c r="AE42" s="1" t="s">
        <v>1449</v>
      </c>
      <c r="AF42" s="1" t="s">
        <v>1450</v>
      </c>
      <c r="AG42" s="1" t="s">
        <v>1585</v>
      </c>
    </row>
    <row r="43" spans="1:33">
      <c r="A43" s="70">
        <v>45169</v>
      </c>
      <c r="B43" s="70">
        <v>45169</v>
      </c>
      <c r="C43" s="71">
        <v>891800</v>
      </c>
      <c r="D43" s="1" t="s">
        <v>3482</v>
      </c>
      <c r="E43" s="71">
        <v>1464102</v>
      </c>
      <c r="G43" s="1" t="s">
        <v>3483</v>
      </c>
      <c r="H43" s="72" t="s">
        <v>3484</v>
      </c>
      <c r="I43" s="1" t="s">
        <v>3485</v>
      </c>
      <c r="J43" s="73">
        <v>0.35</v>
      </c>
      <c r="K43" s="73">
        <v>0.3</v>
      </c>
      <c r="L43" s="73">
        <v>0.06</v>
      </c>
      <c r="M43" s="1">
        <v>0.2</v>
      </c>
      <c r="N43" s="1" t="s">
        <v>975</v>
      </c>
      <c r="O43" s="1" t="s">
        <v>1474</v>
      </c>
      <c r="P43" s="1">
        <v>45301020</v>
      </c>
      <c r="Q43" s="73">
        <v>498536470</v>
      </c>
      <c r="R43" s="74">
        <v>66.75</v>
      </c>
      <c r="S43" s="1" t="s">
        <v>3323</v>
      </c>
      <c r="T43" s="75">
        <v>7.2785000000000002</v>
      </c>
      <c r="U43" s="76">
        <v>274320060.774885</v>
      </c>
      <c r="V43" s="77">
        <v>274320060.774885</v>
      </c>
      <c r="W43" s="77">
        <v>4564663434.8165998</v>
      </c>
      <c r="X43" s="76">
        <v>4.1403207330000004E-3</v>
      </c>
      <c r="Y43" s="71">
        <v>0</v>
      </c>
      <c r="Z43" s="71">
        <v>1</v>
      </c>
      <c r="AA43" s="71">
        <v>0</v>
      </c>
      <c r="AB43" s="71">
        <v>0</v>
      </c>
      <c r="AC43" s="73">
        <v>0</v>
      </c>
      <c r="AD43" s="73">
        <v>1</v>
      </c>
      <c r="AE43" s="1" t="s">
        <v>3324</v>
      </c>
      <c r="AF43" s="1" t="s">
        <v>1450</v>
      </c>
      <c r="AG43" s="1" t="s">
        <v>1585</v>
      </c>
    </row>
    <row r="44" spans="1:33">
      <c r="A44" s="70">
        <v>45169</v>
      </c>
      <c r="B44" s="70">
        <v>45169</v>
      </c>
      <c r="C44" s="71">
        <v>891800</v>
      </c>
      <c r="D44" s="1" t="s">
        <v>3486</v>
      </c>
      <c r="E44" s="71">
        <v>1481301</v>
      </c>
      <c r="G44" s="1" t="s">
        <v>3487</v>
      </c>
      <c r="H44" s="72" t="s">
        <v>3488</v>
      </c>
      <c r="I44" s="1" t="s">
        <v>3489</v>
      </c>
      <c r="J44" s="73">
        <v>0.75</v>
      </c>
      <c r="K44" s="73">
        <v>0.75</v>
      </c>
      <c r="L44" s="73">
        <v>0.75</v>
      </c>
      <c r="M44" s="1">
        <v>1</v>
      </c>
      <c r="N44" s="1" t="s">
        <v>975</v>
      </c>
      <c r="O44" s="1" t="s">
        <v>1455</v>
      </c>
      <c r="P44" s="1">
        <v>25102010</v>
      </c>
      <c r="Q44" s="73">
        <v>1377792725</v>
      </c>
      <c r="R44" s="74">
        <v>73.55</v>
      </c>
      <c r="S44" s="1" t="s">
        <v>1565</v>
      </c>
      <c r="T44" s="75">
        <v>7.8417500000000002</v>
      </c>
      <c r="U44" s="76">
        <v>9692031905.2268295</v>
      </c>
      <c r="V44" s="77">
        <v>9692031905.2268295</v>
      </c>
      <c r="W44" s="77">
        <v>16193342968.8654</v>
      </c>
      <c r="X44" s="76">
        <v>0.1462821221641</v>
      </c>
      <c r="Y44" s="71">
        <v>1</v>
      </c>
      <c r="Z44" s="71">
        <v>0</v>
      </c>
      <c r="AA44" s="71">
        <v>0</v>
      </c>
      <c r="AB44" s="71">
        <v>0</v>
      </c>
      <c r="AC44" s="73">
        <v>0.5</v>
      </c>
      <c r="AD44" s="73">
        <v>0.5</v>
      </c>
      <c r="AE44" s="1" t="s">
        <v>1566</v>
      </c>
      <c r="AF44" s="1" t="s">
        <v>1450</v>
      </c>
      <c r="AG44" s="1" t="s">
        <v>3300</v>
      </c>
    </row>
    <row r="45" spans="1:33">
      <c r="A45" s="70">
        <v>45169</v>
      </c>
      <c r="B45" s="70">
        <v>45169</v>
      </c>
      <c r="C45" s="71">
        <v>891800</v>
      </c>
      <c r="D45" s="1" t="s">
        <v>3490</v>
      </c>
      <c r="E45" s="71">
        <v>1481801</v>
      </c>
      <c r="G45" s="1" t="s">
        <v>3491</v>
      </c>
      <c r="H45" s="72" t="s">
        <v>3492</v>
      </c>
      <c r="I45" s="1" t="s">
        <v>3493</v>
      </c>
      <c r="J45" s="73">
        <v>0.35</v>
      </c>
      <c r="K45" s="73">
        <v>0.35</v>
      </c>
      <c r="L45" s="73">
        <v>0.35</v>
      </c>
      <c r="M45" s="1">
        <v>1</v>
      </c>
      <c r="N45" s="1" t="s">
        <v>975</v>
      </c>
      <c r="O45" s="1" t="s">
        <v>1499</v>
      </c>
      <c r="P45" s="1">
        <v>30201030</v>
      </c>
      <c r="Q45" s="73">
        <v>5034666400</v>
      </c>
      <c r="R45" s="74">
        <v>44.05</v>
      </c>
      <c r="S45" s="1" t="s">
        <v>1565</v>
      </c>
      <c r="T45" s="75">
        <v>7.8417500000000002</v>
      </c>
      <c r="U45" s="76">
        <v>9898551882.1691608</v>
      </c>
      <c r="V45" s="77">
        <v>9898551882.1691608</v>
      </c>
      <c r="W45" s="77">
        <v>63175546902.158302</v>
      </c>
      <c r="X45" s="76">
        <v>0.14939913424080001</v>
      </c>
      <c r="Y45" s="71">
        <v>1</v>
      </c>
      <c r="Z45" s="71">
        <v>0</v>
      </c>
      <c r="AA45" s="71">
        <v>0</v>
      </c>
      <c r="AB45" s="71">
        <v>0</v>
      </c>
      <c r="AC45" s="73">
        <v>0</v>
      </c>
      <c r="AD45" s="73">
        <v>1</v>
      </c>
      <c r="AE45" s="1" t="s">
        <v>1566</v>
      </c>
      <c r="AF45" s="1" t="s">
        <v>1450</v>
      </c>
      <c r="AG45" s="1" t="s">
        <v>3494</v>
      </c>
    </row>
    <row r="46" spans="1:33">
      <c r="A46" s="70">
        <v>45169</v>
      </c>
      <c r="B46" s="70">
        <v>45169</v>
      </c>
      <c r="C46" s="71">
        <v>891800</v>
      </c>
      <c r="D46" s="1" t="s">
        <v>3508</v>
      </c>
      <c r="E46" s="71">
        <v>1482502</v>
      </c>
      <c r="G46" s="1" t="s">
        <v>3509</v>
      </c>
      <c r="H46" s="72" t="s">
        <v>3510</v>
      </c>
      <c r="I46" s="1" t="s">
        <v>3511</v>
      </c>
      <c r="J46" s="73">
        <v>0.4</v>
      </c>
      <c r="K46" s="73">
        <v>0.3</v>
      </c>
      <c r="L46" s="73">
        <v>0.06</v>
      </c>
      <c r="M46" s="1">
        <v>0.2</v>
      </c>
      <c r="N46" s="1" t="s">
        <v>975</v>
      </c>
      <c r="O46" s="1" t="s">
        <v>1447</v>
      </c>
      <c r="P46" s="1">
        <v>35101010</v>
      </c>
      <c r="Q46" s="73">
        <v>101768052</v>
      </c>
      <c r="R46" s="74">
        <v>246.07</v>
      </c>
      <c r="S46" s="1" t="s">
        <v>3323</v>
      </c>
      <c r="T46" s="75">
        <v>7.2785000000000002</v>
      </c>
      <c r="U46" s="76">
        <v>206433176.25038099</v>
      </c>
      <c r="V46" s="77">
        <v>206433176.25038099</v>
      </c>
      <c r="W46" s="77">
        <v>3435031213.90908</v>
      </c>
      <c r="X46" s="76">
        <v>3.1157019912999998E-3</v>
      </c>
      <c r="Y46" s="71">
        <v>0</v>
      </c>
      <c r="Z46" s="71">
        <v>1</v>
      </c>
      <c r="AA46" s="71">
        <v>0</v>
      </c>
      <c r="AB46" s="71">
        <v>0</v>
      </c>
      <c r="AC46" s="73">
        <v>0</v>
      </c>
      <c r="AD46" s="73">
        <v>1</v>
      </c>
      <c r="AE46" s="1" t="s">
        <v>3324</v>
      </c>
      <c r="AF46" s="1" t="s">
        <v>1450</v>
      </c>
      <c r="AG46" s="1" t="s">
        <v>1585</v>
      </c>
    </row>
    <row r="47" spans="1:33">
      <c r="A47" s="70">
        <v>45169</v>
      </c>
      <c r="B47" s="70">
        <v>45169</v>
      </c>
      <c r="C47" s="71">
        <v>891800</v>
      </c>
      <c r="D47" s="1" t="s">
        <v>3512</v>
      </c>
      <c r="E47" s="71">
        <v>1482602</v>
      </c>
      <c r="G47" s="1" t="s">
        <v>3513</v>
      </c>
      <c r="H47" s="72" t="s">
        <v>3514</v>
      </c>
      <c r="I47" s="1" t="s">
        <v>3515</v>
      </c>
      <c r="J47" s="73">
        <v>0.4</v>
      </c>
      <c r="K47" s="73">
        <v>0.3</v>
      </c>
      <c r="L47" s="73">
        <v>0.06</v>
      </c>
      <c r="M47" s="1">
        <v>0.2</v>
      </c>
      <c r="N47" s="1" t="s">
        <v>975</v>
      </c>
      <c r="O47" s="1" t="s">
        <v>1474</v>
      </c>
      <c r="P47" s="1">
        <v>45301020</v>
      </c>
      <c r="Q47" s="73">
        <v>120195477</v>
      </c>
      <c r="R47" s="74">
        <v>183.87</v>
      </c>
      <c r="S47" s="1" t="s">
        <v>3323</v>
      </c>
      <c r="T47" s="75">
        <v>7.2785000000000002</v>
      </c>
      <c r="U47" s="76">
        <v>182183216.50881401</v>
      </c>
      <c r="V47" s="77">
        <v>182183216.50881401</v>
      </c>
      <c r="W47" s="77">
        <v>3031513861.8954201</v>
      </c>
      <c r="X47" s="76">
        <v>2.7496966368000001E-3</v>
      </c>
      <c r="Y47" s="71">
        <v>0</v>
      </c>
      <c r="Z47" s="71">
        <v>1</v>
      </c>
      <c r="AA47" s="71">
        <v>0</v>
      </c>
      <c r="AB47" s="71">
        <v>0</v>
      </c>
      <c r="AC47" s="73">
        <v>0</v>
      </c>
      <c r="AD47" s="73">
        <v>1</v>
      </c>
      <c r="AE47" s="1" t="s">
        <v>3324</v>
      </c>
      <c r="AF47" s="1" t="s">
        <v>1450</v>
      </c>
      <c r="AG47" s="1" t="s">
        <v>1585</v>
      </c>
    </row>
    <row r="48" spans="1:33">
      <c r="A48" s="70">
        <v>45169</v>
      </c>
      <c r="B48" s="70">
        <v>45169</v>
      </c>
      <c r="C48" s="71">
        <v>891800</v>
      </c>
      <c r="D48" s="1" t="s">
        <v>3516</v>
      </c>
      <c r="E48" s="71">
        <v>1491301</v>
      </c>
      <c r="G48" s="1" t="s">
        <v>3517</v>
      </c>
      <c r="H48" s="72" t="s">
        <v>3518</v>
      </c>
      <c r="I48" s="1" t="s">
        <v>3519</v>
      </c>
      <c r="J48" s="73">
        <v>0.8</v>
      </c>
      <c r="K48" s="73">
        <v>0.8</v>
      </c>
      <c r="L48" s="73">
        <v>0.8</v>
      </c>
      <c r="M48" s="1">
        <v>1</v>
      </c>
      <c r="N48" s="1" t="s">
        <v>1097</v>
      </c>
      <c r="O48" s="1" t="s">
        <v>1447</v>
      </c>
      <c r="P48" s="1">
        <v>35102020</v>
      </c>
      <c r="Q48" s="73">
        <v>970922825</v>
      </c>
      <c r="R48" s="74">
        <v>589.54999999999995</v>
      </c>
      <c r="S48" s="1" t="s">
        <v>3305</v>
      </c>
      <c r="T48" s="75">
        <v>82.786249999999995</v>
      </c>
      <c r="U48" s="76">
        <v>5531426307.9074097</v>
      </c>
      <c r="V48" s="77">
        <v>5531426307.9074097</v>
      </c>
      <c r="W48" s="77">
        <v>6914282884.8842602</v>
      </c>
      <c r="X48" s="76">
        <v>8.3485979702400001E-2</v>
      </c>
      <c r="Y48" s="71">
        <v>0</v>
      </c>
      <c r="Z48" s="71">
        <v>1</v>
      </c>
      <c r="AA48" s="71">
        <v>0</v>
      </c>
      <c r="AB48" s="71">
        <v>0</v>
      </c>
      <c r="AC48" s="73">
        <v>0</v>
      </c>
      <c r="AD48" s="73">
        <v>1</v>
      </c>
      <c r="AE48" s="1" t="s">
        <v>3306</v>
      </c>
      <c r="AF48" s="1" t="s">
        <v>1450</v>
      </c>
      <c r="AG48" s="1" t="s">
        <v>1451</v>
      </c>
    </row>
    <row r="49" spans="1:33">
      <c r="A49" s="70">
        <v>45169</v>
      </c>
      <c r="B49" s="70">
        <v>45169</v>
      </c>
      <c r="C49" s="71">
        <v>891800</v>
      </c>
      <c r="D49" s="1" t="s">
        <v>3525</v>
      </c>
      <c r="E49" s="71">
        <v>1497102</v>
      </c>
      <c r="G49" s="1" t="s">
        <v>3526</v>
      </c>
      <c r="H49" s="72" t="s">
        <v>3527</v>
      </c>
      <c r="I49" s="1" t="s">
        <v>3528</v>
      </c>
      <c r="J49" s="73">
        <v>0.35</v>
      </c>
      <c r="K49" s="73">
        <v>0.3</v>
      </c>
      <c r="L49" s="73">
        <v>0.06</v>
      </c>
      <c r="M49" s="1">
        <v>0.2</v>
      </c>
      <c r="N49" s="1" t="s">
        <v>975</v>
      </c>
      <c r="O49" s="1" t="s">
        <v>1447</v>
      </c>
      <c r="P49" s="1">
        <v>35201010</v>
      </c>
      <c r="Q49" s="73">
        <v>216360000</v>
      </c>
      <c r="R49" s="74">
        <v>438.5</v>
      </c>
      <c r="S49" s="1" t="s">
        <v>3323</v>
      </c>
      <c r="T49" s="75">
        <v>7.2785000000000002</v>
      </c>
      <c r="U49" s="76">
        <v>782088562.20375097</v>
      </c>
      <c r="V49" s="77">
        <v>782088562.20375097</v>
      </c>
      <c r="W49" s="77">
        <v>13013889879.564301</v>
      </c>
      <c r="X49" s="76">
        <v>1.1804085636299999E-2</v>
      </c>
      <c r="Y49" s="71">
        <v>1</v>
      </c>
      <c r="Z49" s="71">
        <v>0</v>
      </c>
      <c r="AA49" s="71">
        <v>0</v>
      </c>
      <c r="AB49" s="71">
        <v>0</v>
      </c>
      <c r="AC49" s="73">
        <v>0</v>
      </c>
      <c r="AD49" s="73">
        <v>1</v>
      </c>
      <c r="AE49" s="1" t="s">
        <v>3412</v>
      </c>
      <c r="AF49" s="1" t="s">
        <v>1450</v>
      </c>
      <c r="AG49" s="1" t="s">
        <v>1585</v>
      </c>
    </row>
    <row r="50" spans="1:33">
      <c r="A50" s="70">
        <v>45169</v>
      </c>
      <c r="B50" s="70">
        <v>45169</v>
      </c>
      <c r="C50" s="71">
        <v>891800</v>
      </c>
      <c r="D50" s="1" t="s">
        <v>3534</v>
      </c>
      <c r="E50" s="71">
        <v>1498701</v>
      </c>
      <c r="G50" s="1" t="s">
        <v>3535</v>
      </c>
      <c r="H50" s="72" t="s">
        <v>3536</v>
      </c>
      <c r="I50" s="1" t="s">
        <v>3537</v>
      </c>
      <c r="J50" s="73">
        <v>0.6</v>
      </c>
      <c r="K50" s="73">
        <v>0.6</v>
      </c>
      <c r="L50" s="73">
        <v>0.6</v>
      </c>
      <c r="M50" s="1">
        <v>1</v>
      </c>
      <c r="N50" s="1" t="s">
        <v>975</v>
      </c>
      <c r="O50" s="1" t="s">
        <v>1447</v>
      </c>
      <c r="P50" s="1">
        <v>35201010</v>
      </c>
      <c r="Q50" s="73">
        <v>841057176</v>
      </c>
      <c r="R50" s="74">
        <v>34.450000000000003</v>
      </c>
      <c r="S50" s="1" t="s">
        <v>1565</v>
      </c>
      <c r="T50" s="75">
        <v>7.8417500000000002</v>
      </c>
      <c r="U50" s="76">
        <v>2216935228.4783401</v>
      </c>
      <c r="V50" s="77">
        <v>2216935228.4783401</v>
      </c>
      <c r="W50" s="77">
        <v>3694892047.4639001</v>
      </c>
      <c r="X50" s="76">
        <v>3.3460268506500003E-2</v>
      </c>
      <c r="Y50" s="71">
        <v>0</v>
      </c>
      <c r="Z50" s="71">
        <v>1</v>
      </c>
      <c r="AA50" s="71">
        <v>0</v>
      </c>
      <c r="AB50" s="71">
        <v>0</v>
      </c>
      <c r="AC50" s="73">
        <v>0</v>
      </c>
      <c r="AD50" s="73">
        <v>1</v>
      </c>
      <c r="AE50" s="1" t="s">
        <v>1566</v>
      </c>
      <c r="AF50" s="1" t="s">
        <v>1450</v>
      </c>
      <c r="AG50" s="1" t="s">
        <v>3300</v>
      </c>
    </row>
    <row r="51" spans="1:33">
      <c r="A51" s="70">
        <v>45169</v>
      </c>
      <c r="B51" s="70">
        <v>45169</v>
      </c>
      <c r="C51" s="71">
        <v>891800</v>
      </c>
      <c r="D51" s="1" t="s">
        <v>3538</v>
      </c>
      <c r="E51" s="71">
        <v>1502701</v>
      </c>
      <c r="G51" s="1" t="s">
        <v>3539</v>
      </c>
      <c r="H51" s="72" t="s">
        <v>3540</v>
      </c>
      <c r="I51" s="1" t="s">
        <v>3541</v>
      </c>
      <c r="J51" s="73">
        <v>0.3</v>
      </c>
      <c r="K51" s="73">
        <v>0.3</v>
      </c>
      <c r="L51" s="73">
        <v>0.3</v>
      </c>
      <c r="M51" s="1">
        <v>1</v>
      </c>
      <c r="N51" s="1" t="s">
        <v>945</v>
      </c>
      <c r="O51" s="1" t="s">
        <v>1484</v>
      </c>
      <c r="P51" s="1">
        <v>40101010</v>
      </c>
      <c r="Q51" s="73">
        <v>5330304681</v>
      </c>
      <c r="R51" s="74">
        <v>13.24</v>
      </c>
      <c r="S51" s="1" t="s">
        <v>3542</v>
      </c>
      <c r="T51" s="75">
        <v>4.9509499999999997</v>
      </c>
      <c r="U51" s="76">
        <v>4276344982.86834</v>
      </c>
      <c r="V51" s="77">
        <v>4276344982.86834</v>
      </c>
      <c r="W51" s="77">
        <v>30294311981.355099</v>
      </c>
      <c r="X51" s="76">
        <v>6.4543000406600007E-2</v>
      </c>
      <c r="Y51" s="71">
        <v>1</v>
      </c>
      <c r="Z51" s="71">
        <v>0</v>
      </c>
      <c r="AA51" s="71">
        <v>0</v>
      </c>
      <c r="AB51" s="71">
        <v>0</v>
      </c>
      <c r="AC51" s="73">
        <v>1</v>
      </c>
      <c r="AD51" s="73">
        <v>0</v>
      </c>
      <c r="AE51" s="1" t="s">
        <v>3543</v>
      </c>
      <c r="AF51" s="1" t="s">
        <v>3544</v>
      </c>
      <c r="AG51" s="1" t="s">
        <v>1451</v>
      </c>
    </row>
    <row r="52" spans="1:33">
      <c r="A52" s="70">
        <v>45169</v>
      </c>
      <c r="B52" s="70">
        <v>45169</v>
      </c>
      <c r="C52" s="71">
        <v>891800</v>
      </c>
      <c r="D52" s="1" t="s">
        <v>3545</v>
      </c>
      <c r="E52" s="71">
        <v>1502702</v>
      </c>
      <c r="G52" s="1" t="s">
        <v>3546</v>
      </c>
      <c r="H52" s="72" t="s">
        <v>3547</v>
      </c>
      <c r="I52" s="1" t="s">
        <v>3548</v>
      </c>
      <c r="J52" s="73">
        <v>1</v>
      </c>
      <c r="K52" s="73">
        <v>1</v>
      </c>
      <c r="L52" s="73">
        <v>1</v>
      </c>
      <c r="M52" s="1">
        <v>1</v>
      </c>
      <c r="N52" s="1" t="s">
        <v>945</v>
      </c>
      <c r="O52" s="1" t="s">
        <v>1484</v>
      </c>
      <c r="P52" s="1">
        <v>40101010</v>
      </c>
      <c r="Q52" s="73">
        <v>5311865547</v>
      </c>
      <c r="R52" s="74">
        <v>14.95</v>
      </c>
      <c r="S52" s="1" t="s">
        <v>3542</v>
      </c>
      <c r="T52" s="75">
        <v>4.9509499999999997</v>
      </c>
      <c r="U52" s="76">
        <v>16039828705.1273</v>
      </c>
      <c r="V52" s="77">
        <v>16039828705.1273</v>
      </c>
      <c r="W52" s="77">
        <v>30294311981.355099</v>
      </c>
      <c r="X52" s="76">
        <v>0.24208960567589999</v>
      </c>
      <c r="Y52" s="71">
        <v>1</v>
      </c>
      <c r="Z52" s="71">
        <v>0</v>
      </c>
      <c r="AA52" s="71">
        <v>0</v>
      </c>
      <c r="AB52" s="71">
        <v>0</v>
      </c>
      <c r="AC52" s="73">
        <v>1</v>
      </c>
      <c r="AD52" s="73">
        <v>0</v>
      </c>
      <c r="AE52" s="1" t="s">
        <v>3543</v>
      </c>
      <c r="AF52" s="1" t="s">
        <v>1241</v>
      </c>
      <c r="AG52" s="1" t="s">
        <v>1451</v>
      </c>
    </row>
    <row r="53" spans="1:33">
      <c r="A53" s="70">
        <v>45169</v>
      </c>
      <c r="B53" s="70">
        <v>45169</v>
      </c>
      <c r="C53" s="71">
        <v>891800</v>
      </c>
      <c r="D53" s="1" t="s">
        <v>3549</v>
      </c>
      <c r="E53" s="71">
        <v>1502903</v>
      </c>
      <c r="G53" s="1" t="s">
        <v>3550</v>
      </c>
      <c r="H53" s="72">
        <v>2328595</v>
      </c>
      <c r="I53" s="1" t="s">
        <v>3551</v>
      </c>
      <c r="J53" s="73">
        <v>0.5</v>
      </c>
      <c r="K53" s="73">
        <v>0.3</v>
      </c>
      <c r="L53" s="73">
        <v>0.3</v>
      </c>
      <c r="M53" s="1">
        <v>1</v>
      </c>
      <c r="N53" s="1" t="s">
        <v>945</v>
      </c>
      <c r="O53" s="1" t="s">
        <v>1484</v>
      </c>
      <c r="P53" s="1">
        <v>40101010</v>
      </c>
      <c r="Q53" s="73">
        <v>2865417020</v>
      </c>
      <c r="R53" s="74">
        <v>47.1</v>
      </c>
      <c r="S53" s="1" t="s">
        <v>3542</v>
      </c>
      <c r="T53" s="75">
        <v>4.9509499999999997</v>
      </c>
      <c r="U53" s="76">
        <v>8177893635.0801401</v>
      </c>
      <c r="V53" s="77">
        <v>8177893635.0801296</v>
      </c>
      <c r="W53" s="77">
        <v>27259645450.267101</v>
      </c>
      <c r="X53" s="76">
        <v>0.1234291887882</v>
      </c>
      <c r="Y53" s="71">
        <v>1</v>
      </c>
      <c r="Z53" s="71">
        <v>0</v>
      </c>
      <c r="AA53" s="71">
        <v>0</v>
      </c>
      <c r="AB53" s="71">
        <v>0</v>
      </c>
      <c r="AC53" s="73">
        <v>1</v>
      </c>
      <c r="AD53" s="73">
        <v>0</v>
      </c>
      <c r="AE53" s="1" t="s">
        <v>3543</v>
      </c>
      <c r="AF53" s="1" t="s">
        <v>3544</v>
      </c>
      <c r="AG53" s="1" t="s">
        <v>1451</v>
      </c>
    </row>
    <row r="54" spans="1:33">
      <c r="A54" s="70">
        <v>45169</v>
      </c>
      <c r="B54" s="70">
        <v>45169</v>
      </c>
      <c r="C54" s="71">
        <v>891800</v>
      </c>
      <c r="D54" s="1" t="s">
        <v>3552</v>
      </c>
      <c r="E54" s="71">
        <v>1503401</v>
      </c>
      <c r="G54" s="1" t="s">
        <v>3553</v>
      </c>
      <c r="H54" s="72" t="s">
        <v>3554</v>
      </c>
      <c r="I54" s="1" t="s">
        <v>3555</v>
      </c>
      <c r="J54" s="73">
        <v>0.95</v>
      </c>
      <c r="K54" s="73">
        <v>0.95</v>
      </c>
      <c r="L54" s="73">
        <v>0.95</v>
      </c>
      <c r="M54" s="1">
        <v>1</v>
      </c>
      <c r="N54" s="1" t="s">
        <v>945</v>
      </c>
      <c r="O54" s="1" t="s">
        <v>1548</v>
      </c>
      <c r="P54" s="1">
        <v>55101010</v>
      </c>
      <c r="Q54" s="73">
        <v>1465523007</v>
      </c>
      <c r="R54" s="74">
        <v>12.33</v>
      </c>
      <c r="S54" s="1" t="s">
        <v>3542</v>
      </c>
      <c r="T54" s="75">
        <v>4.9509499999999997</v>
      </c>
      <c r="U54" s="76">
        <v>3467294911.5815101</v>
      </c>
      <c r="V54" s="77">
        <v>3467294911.5815101</v>
      </c>
      <c r="W54" s="77">
        <v>6576260773.1304102</v>
      </c>
      <c r="X54" s="76">
        <v>5.2331983921899999E-2</v>
      </c>
      <c r="Y54" s="71">
        <v>0</v>
      </c>
      <c r="Z54" s="71">
        <v>1</v>
      </c>
      <c r="AA54" s="71">
        <v>0</v>
      </c>
      <c r="AB54" s="71">
        <v>0</v>
      </c>
      <c r="AC54" s="73">
        <v>1</v>
      </c>
      <c r="AD54" s="73">
        <v>0</v>
      </c>
      <c r="AE54" s="1" t="s">
        <v>3543</v>
      </c>
      <c r="AF54" s="1" t="s">
        <v>1241</v>
      </c>
      <c r="AG54" s="1" t="s">
        <v>1451</v>
      </c>
    </row>
    <row r="55" spans="1:33">
      <c r="A55" s="70">
        <v>45169</v>
      </c>
      <c r="B55" s="70">
        <v>45169</v>
      </c>
      <c r="C55" s="71">
        <v>891800</v>
      </c>
      <c r="D55" s="1" t="s">
        <v>3556</v>
      </c>
      <c r="E55" s="71">
        <v>1504701</v>
      </c>
      <c r="G55" s="1" t="s">
        <v>3557</v>
      </c>
      <c r="H55" s="72" t="s">
        <v>3558</v>
      </c>
      <c r="I55" s="1" t="s">
        <v>3559</v>
      </c>
      <c r="J55" s="73">
        <v>1</v>
      </c>
      <c r="K55" s="73">
        <v>1</v>
      </c>
      <c r="L55" s="73">
        <v>1</v>
      </c>
      <c r="M55" s="1">
        <v>1</v>
      </c>
      <c r="N55" s="1" t="s">
        <v>945</v>
      </c>
      <c r="O55" s="1" t="s">
        <v>1484</v>
      </c>
      <c r="P55" s="1">
        <v>40101010</v>
      </c>
      <c r="Q55" s="73">
        <v>4845844989</v>
      </c>
      <c r="R55" s="74">
        <v>27.43</v>
      </c>
      <c r="S55" s="1" t="s">
        <v>3542</v>
      </c>
      <c r="T55" s="75">
        <v>4.9509499999999997</v>
      </c>
      <c r="U55" s="76">
        <v>26847681363.833199</v>
      </c>
      <c r="V55" s="77">
        <v>26847681363.833199</v>
      </c>
      <c r="W55" s="77">
        <v>50192241148.983498</v>
      </c>
      <c r="X55" s="76">
        <v>0.40521284323970003</v>
      </c>
      <c r="Y55" s="71">
        <v>1</v>
      </c>
      <c r="Z55" s="71">
        <v>0</v>
      </c>
      <c r="AA55" s="71">
        <v>0</v>
      </c>
      <c r="AB55" s="71">
        <v>0</v>
      </c>
      <c r="AC55" s="73">
        <v>0.5</v>
      </c>
      <c r="AD55" s="73">
        <v>0.5</v>
      </c>
      <c r="AE55" s="1" t="s">
        <v>3543</v>
      </c>
      <c r="AF55" s="1" t="s">
        <v>1241</v>
      </c>
      <c r="AG55" s="1" t="s">
        <v>1451</v>
      </c>
    </row>
    <row r="56" spans="1:33">
      <c r="A56" s="70">
        <v>45169</v>
      </c>
      <c r="B56" s="70">
        <v>45169</v>
      </c>
      <c r="C56" s="71">
        <v>891800</v>
      </c>
      <c r="D56" s="1" t="s">
        <v>3560</v>
      </c>
      <c r="E56" s="71">
        <v>1504801</v>
      </c>
      <c r="G56" s="1" t="s">
        <v>3561</v>
      </c>
      <c r="H56" s="72">
        <v>2458771</v>
      </c>
      <c r="I56" s="1" t="s">
        <v>3562</v>
      </c>
      <c r="J56" s="73">
        <v>0.8</v>
      </c>
      <c r="K56" s="73">
        <v>0.8</v>
      </c>
      <c r="L56" s="73">
        <v>0.8</v>
      </c>
      <c r="M56" s="1">
        <v>1</v>
      </c>
      <c r="N56" s="1" t="s">
        <v>945</v>
      </c>
      <c r="O56" s="1" t="s">
        <v>1484</v>
      </c>
      <c r="P56" s="1">
        <v>40101010</v>
      </c>
      <c r="Q56" s="73">
        <v>6456044914</v>
      </c>
      <c r="R56" s="74">
        <v>9.24</v>
      </c>
      <c r="S56" s="1" t="s">
        <v>3542</v>
      </c>
      <c r="T56" s="75">
        <v>4.9509499999999997</v>
      </c>
      <c r="U56" s="76">
        <v>9639177128.4880695</v>
      </c>
      <c r="V56" s="77">
        <v>9639177128.4880695</v>
      </c>
      <c r="W56" s="77">
        <v>18453217040.576</v>
      </c>
      <c r="X56" s="76">
        <v>0.1454843834666</v>
      </c>
      <c r="Y56" s="71">
        <v>1</v>
      </c>
      <c r="Z56" s="71">
        <v>0</v>
      </c>
      <c r="AA56" s="71">
        <v>0</v>
      </c>
      <c r="AB56" s="71">
        <v>0</v>
      </c>
      <c r="AC56" s="73">
        <v>1</v>
      </c>
      <c r="AD56" s="73">
        <v>0</v>
      </c>
      <c r="AE56" s="1" t="s">
        <v>3543</v>
      </c>
      <c r="AF56" s="1" t="s">
        <v>1241</v>
      </c>
      <c r="AG56" s="1" t="s">
        <v>1451</v>
      </c>
    </row>
    <row r="57" spans="1:33">
      <c r="A57" s="70">
        <v>45169</v>
      </c>
      <c r="B57" s="70">
        <v>45169</v>
      </c>
      <c r="C57" s="71">
        <v>891800</v>
      </c>
      <c r="D57" s="1" t="s">
        <v>3563</v>
      </c>
      <c r="E57" s="71">
        <v>1504903</v>
      </c>
      <c r="G57" s="1" t="s">
        <v>3564</v>
      </c>
      <c r="H57" s="72" t="s">
        <v>3565</v>
      </c>
      <c r="I57" s="1" t="s">
        <v>3566</v>
      </c>
      <c r="J57" s="73">
        <v>0.95</v>
      </c>
      <c r="K57" s="73">
        <v>0.95</v>
      </c>
      <c r="L57" s="73">
        <v>0.95</v>
      </c>
      <c r="M57" s="1">
        <v>1</v>
      </c>
      <c r="N57" s="1" t="s">
        <v>945</v>
      </c>
      <c r="O57" s="1" t="s">
        <v>1462</v>
      </c>
      <c r="P57" s="1">
        <v>15103020</v>
      </c>
      <c r="Q57" s="73">
        <v>801313546</v>
      </c>
      <c r="R57" s="74">
        <v>22.76</v>
      </c>
      <c r="S57" s="1" t="s">
        <v>3542</v>
      </c>
      <c r="T57" s="75">
        <v>4.9509499999999997</v>
      </c>
      <c r="U57" s="76">
        <v>3499530694.4348001</v>
      </c>
      <c r="V57" s="77">
        <v>3499530694.4348001</v>
      </c>
      <c r="W57" s="77">
        <v>5164636569.5169601</v>
      </c>
      <c r="X57" s="76">
        <v>5.2818519539199998E-2</v>
      </c>
      <c r="Y57" s="71">
        <v>0</v>
      </c>
      <c r="Z57" s="71">
        <v>1</v>
      </c>
      <c r="AA57" s="71">
        <v>0</v>
      </c>
      <c r="AB57" s="71">
        <v>0</v>
      </c>
      <c r="AC57" s="73">
        <v>0</v>
      </c>
      <c r="AD57" s="73">
        <v>1</v>
      </c>
      <c r="AE57" s="1" t="s">
        <v>3543</v>
      </c>
      <c r="AF57" s="1" t="s">
        <v>3567</v>
      </c>
      <c r="AG57" s="1" t="s">
        <v>1451</v>
      </c>
    </row>
    <row r="58" spans="1:33">
      <c r="A58" s="70">
        <v>45169</v>
      </c>
      <c r="B58" s="70">
        <v>45169</v>
      </c>
      <c r="C58" s="71">
        <v>891800</v>
      </c>
      <c r="D58" s="1" t="s">
        <v>3568</v>
      </c>
      <c r="E58" s="71">
        <v>1506301</v>
      </c>
      <c r="G58" s="1" t="s">
        <v>3569</v>
      </c>
      <c r="H58" s="72">
        <v>2684532</v>
      </c>
      <c r="I58" s="1" t="s">
        <v>3570</v>
      </c>
      <c r="J58" s="73">
        <v>0.85</v>
      </c>
      <c r="K58" s="73">
        <v>0.85</v>
      </c>
      <c r="L58" s="73">
        <v>0.85</v>
      </c>
      <c r="M58" s="1">
        <v>1</v>
      </c>
      <c r="N58" s="1" t="s">
        <v>945</v>
      </c>
      <c r="O58" s="1" t="s">
        <v>1541</v>
      </c>
      <c r="P58" s="1">
        <v>10102010</v>
      </c>
      <c r="Q58" s="73">
        <v>5602042788</v>
      </c>
      <c r="R58" s="74">
        <v>31.94</v>
      </c>
      <c r="S58" s="1" t="s">
        <v>3542</v>
      </c>
      <c r="T58" s="75">
        <v>4.9509499999999997</v>
      </c>
      <c r="U58" s="76">
        <v>30719328543.292099</v>
      </c>
      <c r="V58" s="77">
        <v>30719328543.292099</v>
      </c>
      <c r="W58" s="77">
        <v>88062212850.745804</v>
      </c>
      <c r="X58" s="76">
        <v>0.46364772781500002</v>
      </c>
      <c r="Y58" s="71">
        <v>1</v>
      </c>
      <c r="Z58" s="71">
        <v>0</v>
      </c>
      <c r="AA58" s="71">
        <v>0</v>
      </c>
      <c r="AB58" s="71">
        <v>0</v>
      </c>
      <c r="AC58" s="73">
        <v>1</v>
      </c>
      <c r="AD58" s="73">
        <v>0</v>
      </c>
      <c r="AE58" s="1" t="s">
        <v>3543</v>
      </c>
      <c r="AF58" s="1" t="s">
        <v>1241</v>
      </c>
      <c r="AG58" s="1" t="s">
        <v>1451</v>
      </c>
    </row>
    <row r="59" spans="1:33">
      <c r="A59" s="70">
        <v>45169</v>
      </c>
      <c r="B59" s="70">
        <v>45169</v>
      </c>
      <c r="C59" s="71">
        <v>891800</v>
      </c>
      <c r="D59" s="1" t="s">
        <v>3571</v>
      </c>
      <c r="E59" s="71">
        <v>1506302</v>
      </c>
      <c r="G59" s="1" t="s">
        <v>3572</v>
      </c>
      <c r="H59" s="72">
        <v>2682365</v>
      </c>
      <c r="I59" s="1" t="s">
        <v>3573</v>
      </c>
      <c r="J59" s="73">
        <v>0.5</v>
      </c>
      <c r="K59" s="73">
        <v>0.5</v>
      </c>
      <c r="L59" s="73">
        <v>0.5</v>
      </c>
      <c r="M59" s="1">
        <v>1</v>
      </c>
      <c r="N59" s="1" t="s">
        <v>945</v>
      </c>
      <c r="O59" s="1" t="s">
        <v>1541</v>
      </c>
      <c r="P59" s="1">
        <v>10102010</v>
      </c>
      <c r="Q59" s="73">
        <v>7442454142</v>
      </c>
      <c r="R59" s="74">
        <v>34.54</v>
      </c>
      <c r="S59" s="1" t="s">
        <v>3542</v>
      </c>
      <c r="T59" s="75">
        <v>4.9509499999999997</v>
      </c>
      <c r="U59" s="76">
        <v>25960913164.6129</v>
      </c>
      <c r="V59" s="77">
        <v>25960913164.6129</v>
      </c>
      <c r="W59" s="77">
        <v>88062212850.745804</v>
      </c>
      <c r="X59" s="76">
        <v>0.39182882476780001</v>
      </c>
      <c r="Y59" s="71">
        <v>1</v>
      </c>
      <c r="Z59" s="71">
        <v>0</v>
      </c>
      <c r="AA59" s="71">
        <v>0</v>
      </c>
      <c r="AB59" s="71">
        <v>0</v>
      </c>
      <c r="AC59" s="73">
        <v>1</v>
      </c>
      <c r="AD59" s="73">
        <v>0</v>
      </c>
      <c r="AE59" s="1" t="s">
        <v>3543</v>
      </c>
      <c r="AF59" s="1" t="s">
        <v>3544</v>
      </c>
      <c r="AG59" s="1" t="s">
        <v>1451</v>
      </c>
    </row>
    <row r="60" spans="1:33">
      <c r="A60" s="70">
        <v>45169</v>
      </c>
      <c r="B60" s="70">
        <v>45169</v>
      </c>
      <c r="C60" s="71">
        <v>891800</v>
      </c>
      <c r="D60" s="1" t="s">
        <v>3574</v>
      </c>
      <c r="E60" s="71">
        <v>1507602</v>
      </c>
      <c r="G60" s="1" t="s">
        <v>3575</v>
      </c>
      <c r="H60" s="72">
        <v>2196286</v>
      </c>
      <c r="I60" s="1" t="s">
        <v>3576</v>
      </c>
      <c r="J60" s="73">
        <v>0.75</v>
      </c>
      <c r="K60" s="73">
        <v>0.75</v>
      </c>
      <c r="L60" s="73">
        <v>0.75</v>
      </c>
      <c r="M60" s="1">
        <v>1</v>
      </c>
      <c r="N60" s="1" t="s">
        <v>945</v>
      </c>
      <c r="O60" s="1" t="s">
        <v>1462</v>
      </c>
      <c r="P60" s="1">
        <v>15104050</v>
      </c>
      <c r="Q60" s="73">
        <v>4539007568</v>
      </c>
      <c r="R60" s="74">
        <v>65.08</v>
      </c>
      <c r="S60" s="1" t="s">
        <v>3542</v>
      </c>
      <c r="T60" s="75">
        <v>4.9509499999999997</v>
      </c>
      <c r="U60" s="76">
        <v>44748777384.962502</v>
      </c>
      <c r="V60" s="77">
        <v>44748777384.962502</v>
      </c>
      <c r="W60" s="77">
        <v>59665036513.283302</v>
      </c>
      <c r="X60" s="76">
        <v>0.67539461117440003</v>
      </c>
      <c r="Y60" s="71">
        <v>1</v>
      </c>
      <c r="Z60" s="71">
        <v>0</v>
      </c>
      <c r="AA60" s="71">
        <v>0</v>
      </c>
      <c r="AB60" s="71">
        <v>0</v>
      </c>
      <c r="AC60" s="73">
        <v>0.5</v>
      </c>
      <c r="AD60" s="73">
        <v>0.5</v>
      </c>
      <c r="AE60" s="1" t="s">
        <v>3543</v>
      </c>
      <c r="AF60" s="1" t="s">
        <v>3544</v>
      </c>
      <c r="AG60" s="1" t="s">
        <v>1451</v>
      </c>
    </row>
    <row r="61" spans="1:33">
      <c r="A61" s="70">
        <v>45169</v>
      </c>
      <c r="B61" s="70">
        <v>45169</v>
      </c>
      <c r="C61" s="71">
        <v>891800</v>
      </c>
      <c r="D61" s="1" t="s">
        <v>3577</v>
      </c>
      <c r="E61" s="71">
        <v>1508201</v>
      </c>
      <c r="G61" s="1" t="s">
        <v>3578</v>
      </c>
      <c r="H61" s="72">
        <v>2196015</v>
      </c>
      <c r="I61" s="1" t="s">
        <v>3579</v>
      </c>
      <c r="J61" s="73">
        <v>0.45</v>
      </c>
      <c r="K61" s="73">
        <v>0.45</v>
      </c>
      <c r="L61" s="73">
        <v>0.45</v>
      </c>
      <c r="M61" s="1">
        <v>1</v>
      </c>
      <c r="N61" s="1" t="s">
        <v>973</v>
      </c>
      <c r="O61" s="1" t="s">
        <v>1462</v>
      </c>
      <c r="P61" s="1">
        <v>15105020</v>
      </c>
      <c r="Q61" s="73">
        <v>2500000000</v>
      </c>
      <c r="R61" s="74">
        <v>1548</v>
      </c>
      <c r="S61" s="1" t="s">
        <v>3580</v>
      </c>
      <c r="T61" s="75">
        <v>856.65</v>
      </c>
      <c r="U61" s="76">
        <v>2032918928.3838201</v>
      </c>
      <c r="V61" s="77">
        <v>2032918928.3838201</v>
      </c>
      <c r="W61" s="77">
        <v>4517597618.6307096</v>
      </c>
      <c r="X61" s="76">
        <v>3.06829050853E-2</v>
      </c>
      <c r="Y61" s="71">
        <v>0</v>
      </c>
      <c r="Z61" s="71">
        <v>1</v>
      </c>
      <c r="AA61" s="71">
        <v>0</v>
      </c>
      <c r="AB61" s="71">
        <v>0</v>
      </c>
      <c r="AC61" s="73">
        <v>1</v>
      </c>
      <c r="AD61" s="73">
        <v>0</v>
      </c>
      <c r="AE61" s="1" t="s">
        <v>3581</v>
      </c>
      <c r="AF61" s="1" t="s">
        <v>1450</v>
      </c>
      <c r="AG61" s="1" t="s">
        <v>1451</v>
      </c>
    </row>
    <row r="62" spans="1:33">
      <c r="A62" s="70">
        <v>45169</v>
      </c>
      <c r="B62" s="70">
        <v>45169</v>
      </c>
      <c r="C62" s="71">
        <v>891800</v>
      </c>
      <c r="D62" s="1" t="s">
        <v>3582</v>
      </c>
      <c r="E62" s="71">
        <v>1508501</v>
      </c>
      <c r="F62" s="1" t="s">
        <v>3583</v>
      </c>
      <c r="G62" s="1" t="s">
        <v>3584</v>
      </c>
      <c r="H62" s="72">
        <v>2196189</v>
      </c>
      <c r="I62" s="1" t="s">
        <v>3585</v>
      </c>
      <c r="J62" s="73">
        <v>0.35</v>
      </c>
      <c r="K62" s="73">
        <v>0.35</v>
      </c>
      <c r="L62" s="73">
        <v>0.35</v>
      </c>
      <c r="M62" s="1">
        <v>1</v>
      </c>
      <c r="N62" s="1" t="s">
        <v>973</v>
      </c>
      <c r="O62" s="1" t="s">
        <v>1499</v>
      </c>
      <c r="P62" s="1">
        <v>30201010</v>
      </c>
      <c r="Q62" s="73">
        <v>369502872</v>
      </c>
      <c r="R62" s="74">
        <v>6301</v>
      </c>
      <c r="S62" s="1" t="s">
        <v>3580</v>
      </c>
      <c r="T62" s="75">
        <v>856.65</v>
      </c>
      <c r="U62" s="76">
        <v>951243983.85011399</v>
      </c>
      <c r="V62" s="77">
        <v>951243983.85011399</v>
      </c>
      <c r="W62" s="77">
        <v>2717839953.85747</v>
      </c>
      <c r="X62" s="76">
        <v>1.4357153382699999E-2</v>
      </c>
      <c r="Y62" s="71">
        <v>0</v>
      </c>
      <c r="Z62" s="71">
        <v>1</v>
      </c>
      <c r="AA62" s="71">
        <v>0</v>
      </c>
      <c r="AB62" s="71">
        <v>0</v>
      </c>
      <c r="AC62" s="73">
        <v>0.35</v>
      </c>
      <c r="AD62" s="73">
        <v>0.65</v>
      </c>
      <c r="AE62" s="1" t="s">
        <v>3581</v>
      </c>
      <c r="AF62" s="1" t="s">
        <v>1450</v>
      </c>
      <c r="AG62" s="1" t="s">
        <v>1451</v>
      </c>
    </row>
    <row r="63" spans="1:33">
      <c r="A63" s="70">
        <v>45169</v>
      </c>
      <c r="B63" s="70">
        <v>45169</v>
      </c>
      <c r="C63" s="71">
        <v>891800</v>
      </c>
      <c r="D63" s="1" t="s">
        <v>3586</v>
      </c>
      <c r="E63" s="71">
        <v>1509201</v>
      </c>
      <c r="F63" s="1" t="s">
        <v>3587</v>
      </c>
      <c r="G63" s="1" t="s">
        <v>3588</v>
      </c>
      <c r="H63" s="72">
        <v>2196026</v>
      </c>
      <c r="I63" s="1" t="s">
        <v>3589</v>
      </c>
      <c r="J63" s="73">
        <v>0.3</v>
      </c>
      <c r="K63" s="73">
        <v>0.3</v>
      </c>
      <c r="L63" s="73">
        <v>0.3</v>
      </c>
      <c r="M63" s="1">
        <v>1</v>
      </c>
      <c r="N63" s="1" t="s">
        <v>973</v>
      </c>
      <c r="O63" s="1" t="s">
        <v>1541</v>
      </c>
      <c r="P63" s="1">
        <v>10102030</v>
      </c>
      <c r="Q63" s="73">
        <v>1299853848</v>
      </c>
      <c r="R63" s="74">
        <v>6158</v>
      </c>
      <c r="S63" s="1" t="s">
        <v>3580</v>
      </c>
      <c r="T63" s="75">
        <v>856.65</v>
      </c>
      <c r="U63" s="76">
        <v>2803186831.0222402</v>
      </c>
      <c r="V63" s="77">
        <v>2803186831.0222402</v>
      </c>
      <c r="W63" s="77">
        <v>9343956103.4074593</v>
      </c>
      <c r="X63" s="76">
        <v>4.2308581159700001E-2</v>
      </c>
      <c r="Y63" s="71">
        <v>1</v>
      </c>
      <c r="Z63" s="71">
        <v>0</v>
      </c>
      <c r="AA63" s="71">
        <v>0</v>
      </c>
      <c r="AB63" s="71">
        <v>0</v>
      </c>
      <c r="AC63" s="73">
        <v>1</v>
      </c>
      <c r="AD63" s="73">
        <v>0</v>
      </c>
      <c r="AE63" s="1" t="s">
        <v>3581</v>
      </c>
      <c r="AF63" s="1" t="s">
        <v>1450</v>
      </c>
      <c r="AG63" s="1" t="s">
        <v>1451</v>
      </c>
    </row>
    <row r="64" spans="1:33">
      <c r="A64" s="70">
        <v>45169</v>
      </c>
      <c r="B64" s="70">
        <v>45169</v>
      </c>
      <c r="C64" s="71">
        <v>891800</v>
      </c>
      <c r="D64" s="1" t="s">
        <v>3590</v>
      </c>
      <c r="E64" s="71">
        <v>1509601</v>
      </c>
      <c r="F64" s="1" t="s">
        <v>3591</v>
      </c>
      <c r="G64" s="1" t="s">
        <v>3592</v>
      </c>
      <c r="H64" s="72">
        <v>2299453</v>
      </c>
      <c r="I64" s="1" t="s">
        <v>3593</v>
      </c>
      <c r="J64" s="73">
        <v>0.2</v>
      </c>
      <c r="K64" s="73">
        <v>0.2</v>
      </c>
      <c r="L64" s="73">
        <v>0.2</v>
      </c>
      <c r="M64" s="1">
        <v>1</v>
      </c>
      <c r="N64" s="1" t="s">
        <v>973</v>
      </c>
      <c r="O64" s="1" t="s">
        <v>1548</v>
      </c>
      <c r="P64" s="1">
        <v>55101010</v>
      </c>
      <c r="Q64" s="73">
        <v>107281698561</v>
      </c>
      <c r="R64" s="74">
        <v>101.32</v>
      </c>
      <c r="S64" s="1" t="s">
        <v>3580</v>
      </c>
      <c r="T64" s="75">
        <v>856.65</v>
      </c>
      <c r="U64" s="76">
        <v>2537741597.6654501</v>
      </c>
      <c r="V64" s="77">
        <v>2537741597.6654501</v>
      </c>
      <c r="W64" s="77">
        <v>12688707988.3272</v>
      </c>
      <c r="X64" s="76">
        <v>3.83022084575E-2</v>
      </c>
      <c r="Y64" s="71">
        <v>1</v>
      </c>
      <c r="Z64" s="71">
        <v>0</v>
      </c>
      <c r="AA64" s="71">
        <v>0</v>
      </c>
      <c r="AB64" s="71">
        <v>0</v>
      </c>
      <c r="AC64" s="73">
        <v>0</v>
      </c>
      <c r="AD64" s="73">
        <v>1</v>
      </c>
      <c r="AE64" s="1" t="s">
        <v>3581</v>
      </c>
      <c r="AF64" s="1" t="s">
        <v>1450</v>
      </c>
      <c r="AG64" s="1" t="s">
        <v>1451</v>
      </c>
    </row>
    <row r="65" spans="1:33">
      <c r="A65" s="70">
        <v>45169</v>
      </c>
      <c r="B65" s="70">
        <v>45169</v>
      </c>
      <c r="C65" s="71">
        <v>891800</v>
      </c>
      <c r="D65" s="1" t="s">
        <v>3594</v>
      </c>
      <c r="E65" s="71">
        <v>1511502</v>
      </c>
      <c r="F65" s="1" t="s">
        <v>3595</v>
      </c>
      <c r="G65" s="1" t="s">
        <v>3596</v>
      </c>
      <c r="H65" s="72">
        <v>2718301</v>
      </c>
      <c r="I65" s="1" t="s">
        <v>3597</v>
      </c>
      <c r="J65" s="73">
        <v>1</v>
      </c>
      <c r="K65" s="73">
        <v>1</v>
      </c>
      <c r="L65" s="73">
        <v>1</v>
      </c>
      <c r="M65" s="1">
        <v>1</v>
      </c>
      <c r="N65" s="1" t="s">
        <v>973</v>
      </c>
      <c r="O65" s="1" t="s">
        <v>1467</v>
      </c>
      <c r="P65" s="1">
        <v>20104010</v>
      </c>
      <c r="Q65" s="73">
        <v>142818937</v>
      </c>
      <c r="R65" s="74">
        <v>52800</v>
      </c>
      <c r="S65" s="1" t="s">
        <v>3580</v>
      </c>
      <c r="T65" s="75">
        <v>856.65</v>
      </c>
      <c r="U65" s="76">
        <v>8802708076.3439007</v>
      </c>
      <c r="V65" s="77">
        <v>8802708076.3439007</v>
      </c>
      <c r="W65" s="77">
        <v>17118264363.873199</v>
      </c>
      <c r="X65" s="76">
        <v>0.1328595314987</v>
      </c>
      <c r="Y65" s="71">
        <v>1</v>
      </c>
      <c r="Z65" s="71">
        <v>0</v>
      </c>
      <c r="AA65" s="71">
        <v>0</v>
      </c>
      <c r="AB65" s="71">
        <v>0</v>
      </c>
      <c r="AC65" s="73">
        <v>0</v>
      </c>
      <c r="AD65" s="73">
        <v>1</v>
      </c>
      <c r="AE65" s="1" t="s">
        <v>3581</v>
      </c>
      <c r="AF65" s="1" t="s">
        <v>3598</v>
      </c>
      <c r="AG65" s="1" t="s">
        <v>1619</v>
      </c>
    </row>
    <row r="66" spans="1:33">
      <c r="A66" s="70">
        <v>45169</v>
      </c>
      <c r="B66" s="70">
        <v>45169</v>
      </c>
      <c r="C66" s="71">
        <v>891800</v>
      </c>
      <c r="D66" s="1" t="s">
        <v>3599</v>
      </c>
      <c r="E66" s="71">
        <v>1511701</v>
      </c>
      <c r="F66" s="1" t="s">
        <v>3600</v>
      </c>
      <c r="G66" s="1" t="s">
        <v>3601</v>
      </c>
      <c r="H66" s="72">
        <v>2196338</v>
      </c>
      <c r="I66" s="1" t="s">
        <v>3602</v>
      </c>
      <c r="J66" s="73">
        <v>0.3</v>
      </c>
      <c r="K66" s="73">
        <v>0.3</v>
      </c>
      <c r="L66" s="73">
        <v>0.3</v>
      </c>
      <c r="M66" s="1">
        <v>1</v>
      </c>
      <c r="N66" s="1" t="s">
        <v>973</v>
      </c>
      <c r="O66" s="1" t="s">
        <v>1467</v>
      </c>
      <c r="P66" s="1">
        <v>20303010</v>
      </c>
      <c r="Q66" s="73">
        <v>51319876188</v>
      </c>
      <c r="R66" s="74">
        <v>56.9</v>
      </c>
      <c r="S66" s="1" t="s">
        <v>3580</v>
      </c>
      <c r="T66" s="75">
        <v>856.65</v>
      </c>
      <c r="U66" s="76">
        <v>1022623342.70608</v>
      </c>
      <c r="V66" s="77">
        <v>1022623342.70608</v>
      </c>
      <c r="W66" s="77">
        <v>3408744475.6869202</v>
      </c>
      <c r="X66" s="76">
        <v>1.54344841421E-2</v>
      </c>
      <c r="Y66" s="71">
        <v>0</v>
      </c>
      <c r="Z66" s="71">
        <v>1</v>
      </c>
      <c r="AA66" s="71">
        <v>0</v>
      </c>
      <c r="AB66" s="71">
        <v>0</v>
      </c>
      <c r="AC66" s="73">
        <v>0.5</v>
      </c>
      <c r="AD66" s="73">
        <v>0.5</v>
      </c>
      <c r="AE66" s="1" t="s">
        <v>3581</v>
      </c>
      <c r="AF66" s="1" t="s">
        <v>1450</v>
      </c>
      <c r="AG66" s="1" t="s">
        <v>1451</v>
      </c>
    </row>
    <row r="67" spans="1:33">
      <c r="A67" s="70">
        <v>45169</v>
      </c>
      <c r="B67" s="70">
        <v>45169</v>
      </c>
      <c r="C67" s="71">
        <v>891800</v>
      </c>
      <c r="D67" s="1" t="s">
        <v>3603</v>
      </c>
      <c r="E67" s="71">
        <v>1512501</v>
      </c>
      <c r="G67" s="1" t="s">
        <v>3604</v>
      </c>
      <c r="H67" s="72" t="s">
        <v>3605</v>
      </c>
      <c r="I67" s="1" t="s">
        <v>3606</v>
      </c>
      <c r="J67" s="73">
        <v>0.95</v>
      </c>
      <c r="K67" s="73">
        <v>0.95</v>
      </c>
      <c r="L67" s="73">
        <v>0.95</v>
      </c>
      <c r="M67" s="1">
        <v>1</v>
      </c>
      <c r="N67" s="1" t="s">
        <v>1063</v>
      </c>
      <c r="O67" s="1" t="s">
        <v>1484</v>
      </c>
      <c r="P67" s="1">
        <v>40101010</v>
      </c>
      <c r="Q67" s="73">
        <v>2348908567</v>
      </c>
      <c r="R67" s="74">
        <v>1.5565</v>
      </c>
      <c r="S67" s="1" t="s">
        <v>1456</v>
      </c>
      <c r="T67" s="75">
        <v>0.92136177270005104</v>
      </c>
      <c r="U67" s="76">
        <v>3769716172.5413198</v>
      </c>
      <c r="V67" s="77">
        <v>3769716172.5413198</v>
      </c>
      <c r="W67" s="77">
        <v>3968122286.8856001</v>
      </c>
      <c r="X67" s="76">
        <v>5.6896436894500003E-2</v>
      </c>
      <c r="Y67" s="71">
        <v>0</v>
      </c>
      <c r="Z67" s="71">
        <v>1</v>
      </c>
      <c r="AA67" s="71">
        <v>0</v>
      </c>
      <c r="AB67" s="71">
        <v>0</v>
      </c>
      <c r="AC67" s="73">
        <v>1</v>
      </c>
      <c r="AD67" s="73">
        <v>0</v>
      </c>
      <c r="AE67" s="1" t="s">
        <v>3607</v>
      </c>
      <c r="AF67" s="1" t="s">
        <v>1450</v>
      </c>
      <c r="AG67" s="1" t="s">
        <v>1451</v>
      </c>
    </row>
    <row r="68" spans="1:33">
      <c r="A68" s="70">
        <v>45169</v>
      </c>
      <c r="B68" s="70">
        <v>45169</v>
      </c>
      <c r="C68" s="71">
        <v>891800</v>
      </c>
      <c r="D68" s="1" t="s">
        <v>3608</v>
      </c>
      <c r="E68" s="71">
        <v>1514001</v>
      </c>
      <c r="G68" s="1" t="s">
        <v>3609</v>
      </c>
      <c r="H68" s="72" t="s">
        <v>3610</v>
      </c>
      <c r="I68" s="1" t="s">
        <v>3611</v>
      </c>
      <c r="J68" s="73">
        <v>0.6</v>
      </c>
      <c r="K68" s="73">
        <v>0.6</v>
      </c>
      <c r="L68" s="73">
        <v>0.6</v>
      </c>
      <c r="M68" s="1">
        <v>1</v>
      </c>
      <c r="N68" s="1" t="s">
        <v>1063</v>
      </c>
      <c r="O68" s="1" t="s">
        <v>1484</v>
      </c>
      <c r="P68" s="1">
        <v>40101010</v>
      </c>
      <c r="Q68" s="73">
        <v>914715153</v>
      </c>
      <c r="R68" s="74">
        <v>6.274</v>
      </c>
      <c r="S68" s="1" t="s">
        <v>1456</v>
      </c>
      <c r="T68" s="75">
        <v>0.92136177270005104</v>
      </c>
      <c r="U68" s="76">
        <v>3737243962.1219101</v>
      </c>
      <c r="V68" s="77">
        <v>3737243962.1219101</v>
      </c>
      <c r="W68" s="77">
        <v>6228739936.8698397</v>
      </c>
      <c r="X68" s="76">
        <v>5.6406332869099997E-2</v>
      </c>
      <c r="Y68" s="71">
        <v>0</v>
      </c>
      <c r="Z68" s="71">
        <v>1</v>
      </c>
      <c r="AA68" s="71">
        <v>0</v>
      </c>
      <c r="AB68" s="71">
        <v>0</v>
      </c>
      <c r="AC68" s="73">
        <v>1</v>
      </c>
      <c r="AD68" s="73">
        <v>0</v>
      </c>
      <c r="AE68" s="1" t="s">
        <v>3607</v>
      </c>
      <c r="AF68" s="1" t="s">
        <v>1450</v>
      </c>
      <c r="AG68" s="1" t="s">
        <v>1451</v>
      </c>
    </row>
    <row r="69" spans="1:33">
      <c r="A69" s="70">
        <v>45169</v>
      </c>
      <c r="B69" s="70">
        <v>45169</v>
      </c>
      <c r="C69" s="71">
        <v>891800</v>
      </c>
      <c r="D69" s="1" t="s">
        <v>3612</v>
      </c>
      <c r="E69" s="71">
        <v>1514801</v>
      </c>
      <c r="G69" s="1" t="s">
        <v>3613</v>
      </c>
      <c r="H69" s="72" t="s">
        <v>3614</v>
      </c>
      <c r="I69" s="1" t="s">
        <v>3615</v>
      </c>
      <c r="J69" s="73">
        <v>0.5</v>
      </c>
      <c r="K69" s="73">
        <v>0.5</v>
      </c>
      <c r="L69" s="73">
        <v>0.5</v>
      </c>
      <c r="M69" s="1">
        <v>1</v>
      </c>
      <c r="N69" s="1" t="s">
        <v>1099</v>
      </c>
      <c r="O69" s="1" t="s">
        <v>1467</v>
      </c>
      <c r="P69" s="1">
        <v>20105010</v>
      </c>
      <c r="Q69" s="73">
        <v>40483553140</v>
      </c>
      <c r="R69" s="74">
        <v>6450</v>
      </c>
      <c r="S69" s="1" t="s">
        <v>3616</v>
      </c>
      <c r="T69" s="75">
        <v>15230</v>
      </c>
      <c r="U69" s="76">
        <v>8572518639.2974396</v>
      </c>
      <c r="V69" s="77">
        <v>8572518639.2974396</v>
      </c>
      <c r="W69" s="77">
        <v>17145037278.5949</v>
      </c>
      <c r="X69" s="76">
        <v>0.1293852755655</v>
      </c>
      <c r="Y69" s="71">
        <v>1</v>
      </c>
      <c r="Z69" s="71">
        <v>0</v>
      </c>
      <c r="AA69" s="71">
        <v>0</v>
      </c>
      <c r="AB69" s="71">
        <v>0</v>
      </c>
      <c r="AC69" s="73">
        <v>1</v>
      </c>
      <c r="AD69" s="73">
        <v>0</v>
      </c>
      <c r="AE69" s="1" t="s">
        <v>3617</v>
      </c>
      <c r="AF69" s="1" t="s">
        <v>1450</v>
      </c>
      <c r="AG69" s="1" t="s">
        <v>1451</v>
      </c>
    </row>
    <row r="70" spans="1:33">
      <c r="A70" s="70">
        <v>45169</v>
      </c>
      <c r="B70" s="70">
        <v>45169</v>
      </c>
      <c r="C70" s="71">
        <v>891800</v>
      </c>
      <c r="D70" s="1" t="s">
        <v>3618</v>
      </c>
      <c r="E70" s="71">
        <v>1515801</v>
      </c>
      <c r="G70" s="1" t="s">
        <v>3619</v>
      </c>
      <c r="H70" s="72" t="s">
        <v>3620</v>
      </c>
      <c r="I70" s="1" t="s">
        <v>3621</v>
      </c>
      <c r="J70" s="73">
        <v>0.25</v>
      </c>
      <c r="K70" s="73">
        <v>0.25</v>
      </c>
      <c r="L70" s="73">
        <v>0.25</v>
      </c>
      <c r="M70" s="1">
        <v>1</v>
      </c>
      <c r="N70" s="1" t="s">
        <v>1099</v>
      </c>
      <c r="O70" s="1" t="s">
        <v>1462</v>
      </c>
      <c r="P70" s="1">
        <v>15104020</v>
      </c>
      <c r="Q70" s="73">
        <v>9936338720</v>
      </c>
      <c r="R70" s="74">
        <v>5900</v>
      </c>
      <c r="S70" s="1" t="s">
        <v>3616</v>
      </c>
      <c r="T70" s="75">
        <v>15230</v>
      </c>
      <c r="U70" s="76">
        <v>962317768.35193706</v>
      </c>
      <c r="V70" s="77">
        <v>962317768.35193706</v>
      </c>
      <c r="W70" s="77">
        <v>3849271073.4077501</v>
      </c>
      <c r="X70" s="76">
        <v>1.4524290337400001E-2</v>
      </c>
      <c r="Y70" s="71">
        <v>0</v>
      </c>
      <c r="Z70" s="71">
        <v>1</v>
      </c>
      <c r="AA70" s="71">
        <v>0</v>
      </c>
      <c r="AB70" s="71">
        <v>0</v>
      </c>
      <c r="AC70" s="73">
        <v>0</v>
      </c>
      <c r="AD70" s="73">
        <v>1</v>
      </c>
      <c r="AE70" s="1" t="s">
        <v>3617</v>
      </c>
      <c r="AF70" s="1" t="s">
        <v>1450</v>
      </c>
      <c r="AG70" s="1" t="s">
        <v>1451</v>
      </c>
    </row>
    <row r="71" spans="1:33">
      <c r="A71" s="70">
        <v>45169</v>
      </c>
      <c r="B71" s="70">
        <v>45169</v>
      </c>
      <c r="C71" s="71">
        <v>891800</v>
      </c>
      <c r="D71" s="1" t="s">
        <v>3622</v>
      </c>
      <c r="E71" s="71">
        <v>1517201</v>
      </c>
      <c r="G71" s="1" t="s">
        <v>3623</v>
      </c>
      <c r="H71" s="72">
        <v>6230845</v>
      </c>
      <c r="I71" s="1" t="s">
        <v>3624</v>
      </c>
      <c r="J71" s="73">
        <v>0.4</v>
      </c>
      <c r="K71" s="73">
        <v>0.4</v>
      </c>
      <c r="L71" s="73">
        <v>0.4</v>
      </c>
      <c r="M71" s="1">
        <v>1</v>
      </c>
      <c r="N71" s="1" t="s">
        <v>1099</v>
      </c>
      <c r="O71" s="1" t="s">
        <v>1541</v>
      </c>
      <c r="P71" s="1">
        <v>10102050</v>
      </c>
      <c r="Q71" s="73">
        <v>3730135135</v>
      </c>
      <c r="R71" s="74">
        <v>26000</v>
      </c>
      <c r="S71" s="1" t="s">
        <v>3616</v>
      </c>
      <c r="T71" s="75">
        <v>15230</v>
      </c>
      <c r="U71" s="76">
        <v>2547170413.9198899</v>
      </c>
      <c r="V71" s="77">
        <v>2547170413.9198899</v>
      </c>
      <c r="W71" s="77">
        <v>6367926034.7997398</v>
      </c>
      <c r="X71" s="76">
        <v>3.8444517858099998E-2</v>
      </c>
      <c r="Y71" s="71">
        <v>1</v>
      </c>
      <c r="Z71" s="71">
        <v>0</v>
      </c>
      <c r="AA71" s="71">
        <v>0</v>
      </c>
      <c r="AB71" s="71">
        <v>0</v>
      </c>
      <c r="AC71" s="73">
        <v>1</v>
      </c>
      <c r="AD71" s="73">
        <v>0</v>
      </c>
      <c r="AE71" s="1" t="s">
        <v>3617</v>
      </c>
      <c r="AF71" s="1" t="s">
        <v>1450</v>
      </c>
      <c r="AG71" s="1" t="s">
        <v>1451</v>
      </c>
    </row>
    <row r="72" spans="1:33">
      <c r="A72" s="70">
        <v>45169</v>
      </c>
      <c r="B72" s="70">
        <v>45169</v>
      </c>
      <c r="C72" s="71">
        <v>891800</v>
      </c>
      <c r="D72" s="1" t="s">
        <v>3625</v>
      </c>
      <c r="E72" s="71">
        <v>1520101</v>
      </c>
      <c r="G72" s="1" t="s">
        <v>3626</v>
      </c>
      <c r="H72" s="72">
        <v>6155250</v>
      </c>
      <c r="I72" s="1" t="s">
        <v>3627</v>
      </c>
      <c r="J72" s="73">
        <v>0.65</v>
      </c>
      <c r="K72" s="73">
        <v>0.65</v>
      </c>
      <c r="L72" s="73">
        <v>0.65</v>
      </c>
      <c r="M72" s="1">
        <v>1</v>
      </c>
      <c r="N72" s="1" t="s">
        <v>1129</v>
      </c>
      <c r="O72" s="1" t="s">
        <v>1484</v>
      </c>
      <c r="P72" s="1">
        <v>40301040</v>
      </c>
      <c r="Q72" s="73">
        <v>47374837</v>
      </c>
      <c r="R72" s="74">
        <v>246500</v>
      </c>
      <c r="S72" s="1" t="s">
        <v>3451</v>
      </c>
      <c r="T72" s="75">
        <v>1321.75</v>
      </c>
      <c r="U72" s="76">
        <v>5742866092.9260502</v>
      </c>
      <c r="V72" s="77">
        <v>5742866092.9260502</v>
      </c>
      <c r="W72" s="77">
        <v>9273256001.8914299</v>
      </c>
      <c r="X72" s="76">
        <v>8.66772465869E-2</v>
      </c>
      <c r="Y72" s="71">
        <v>1</v>
      </c>
      <c r="Z72" s="71">
        <v>0</v>
      </c>
      <c r="AA72" s="71">
        <v>0</v>
      </c>
      <c r="AB72" s="71">
        <v>0</v>
      </c>
      <c r="AC72" s="73">
        <v>1</v>
      </c>
      <c r="AD72" s="73">
        <v>0</v>
      </c>
      <c r="AE72" s="1" t="s">
        <v>3452</v>
      </c>
      <c r="AF72" s="1" t="s">
        <v>1450</v>
      </c>
      <c r="AG72" s="1" t="s">
        <v>1451</v>
      </c>
    </row>
    <row r="73" spans="1:33">
      <c r="A73" s="70">
        <v>45169</v>
      </c>
      <c r="B73" s="70">
        <v>45169</v>
      </c>
      <c r="C73" s="71">
        <v>891800</v>
      </c>
      <c r="D73" s="1" t="s">
        <v>3628</v>
      </c>
      <c r="E73" s="71">
        <v>1520501</v>
      </c>
      <c r="G73" s="1" t="s">
        <v>3629</v>
      </c>
      <c r="H73" s="72" t="s">
        <v>3630</v>
      </c>
      <c r="I73" s="1" t="s">
        <v>3631</v>
      </c>
      <c r="J73" s="73">
        <v>0.55000000000000004</v>
      </c>
      <c r="K73" s="73">
        <v>0.55000000000000004</v>
      </c>
      <c r="L73" s="73">
        <v>0.55000000000000004</v>
      </c>
      <c r="M73" s="1">
        <v>1</v>
      </c>
      <c r="N73" s="1" t="s">
        <v>1129</v>
      </c>
      <c r="O73" s="1" t="s">
        <v>1499</v>
      </c>
      <c r="P73" s="1">
        <v>30202030</v>
      </c>
      <c r="Q73" s="73">
        <v>15054186</v>
      </c>
      <c r="R73" s="74">
        <v>299000</v>
      </c>
      <c r="S73" s="1" t="s">
        <v>3451</v>
      </c>
      <c r="T73" s="75">
        <v>1321.75</v>
      </c>
      <c r="U73" s="76">
        <v>1873017505.3527501</v>
      </c>
      <c r="V73" s="77">
        <v>1873017505.3527501</v>
      </c>
      <c r="W73" s="77">
        <v>3542070810.6676798</v>
      </c>
      <c r="X73" s="76">
        <v>2.82695082118E-2</v>
      </c>
      <c r="Y73" s="71">
        <v>0</v>
      </c>
      <c r="Z73" s="71">
        <v>1</v>
      </c>
      <c r="AA73" s="71">
        <v>0</v>
      </c>
      <c r="AB73" s="71">
        <v>0</v>
      </c>
      <c r="AC73" s="73">
        <v>0.65</v>
      </c>
      <c r="AD73" s="73">
        <v>0.35</v>
      </c>
      <c r="AE73" s="1" t="s">
        <v>3452</v>
      </c>
      <c r="AF73" s="1" t="s">
        <v>1450</v>
      </c>
      <c r="AG73" s="1" t="s">
        <v>1451</v>
      </c>
    </row>
    <row r="74" spans="1:33">
      <c r="A74" s="70">
        <v>45169</v>
      </c>
      <c r="B74" s="70">
        <v>45169</v>
      </c>
      <c r="C74" s="71">
        <v>891800</v>
      </c>
      <c r="D74" s="1" t="s">
        <v>3632</v>
      </c>
      <c r="E74" s="71">
        <v>1521601</v>
      </c>
      <c r="G74" s="1" t="s">
        <v>3633</v>
      </c>
      <c r="H74" s="72">
        <v>6249658</v>
      </c>
      <c r="I74" s="1" t="s">
        <v>3634</v>
      </c>
      <c r="J74" s="73">
        <v>0.45</v>
      </c>
      <c r="K74" s="73">
        <v>0.45</v>
      </c>
      <c r="L74" s="73">
        <v>0.45</v>
      </c>
      <c r="M74" s="1">
        <v>1</v>
      </c>
      <c r="N74" s="1" t="s">
        <v>1129</v>
      </c>
      <c r="O74" s="1" t="s">
        <v>1484</v>
      </c>
      <c r="P74" s="1">
        <v>40203030</v>
      </c>
      <c r="Q74" s="73">
        <v>605316408</v>
      </c>
      <c r="R74" s="74">
        <v>6660</v>
      </c>
      <c r="S74" s="1" t="s">
        <v>3451</v>
      </c>
      <c r="T74" s="75">
        <v>1321.75</v>
      </c>
      <c r="U74" s="76">
        <v>1372523756.2141099</v>
      </c>
      <c r="V74" s="77">
        <v>1372523756.2141099</v>
      </c>
      <c r="W74" s="77">
        <v>3466051933.8225799</v>
      </c>
      <c r="X74" s="76">
        <v>2.0715541358400001E-2</v>
      </c>
      <c r="Y74" s="71">
        <v>0</v>
      </c>
      <c r="Z74" s="71">
        <v>1</v>
      </c>
      <c r="AA74" s="71">
        <v>0</v>
      </c>
      <c r="AB74" s="71">
        <v>0</v>
      </c>
      <c r="AC74" s="73">
        <v>1</v>
      </c>
      <c r="AD74" s="73">
        <v>0</v>
      </c>
      <c r="AE74" s="1" t="s">
        <v>3452</v>
      </c>
      <c r="AF74" s="1" t="s">
        <v>1450</v>
      </c>
      <c r="AG74" s="1" t="s">
        <v>1451</v>
      </c>
    </row>
    <row r="75" spans="1:33">
      <c r="A75" s="70">
        <v>45169</v>
      </c>
      <c r="B75" s="70">
        <v>45169</v>
      </c>
      <c r="C75" s="71">
        <v>891800</v>
      </c>
      <c r="D75" s="1" t="s">
        <v>3635</v>
      </c>
      <c r="E75" s="71">
        <v>1522701</v>
      </c>
      <c r="G75" s="1" t="s">
        <v>3636</v>
      </c>
      <c r="H75" s="72">
        <v>6520739</v>
      </c>
      <c r="I75" s="1" t="s">
        <v>3637</v>
      </c>
      <c r="J75" s="73">
        <v>0.65</v>
      </c>
      <c r="K75" s="73">
        <v>0.65</v>
      </c>
      <c r="L75" s="73">
        <v>0.65</v>
      </c>
      <c r="M75" s="1">
        <v>1</v>
      </c>
      <c r="N75" s="1" t="s">
        <v>1129</v>
      </c>
      <c r="O75" s="1" t="s">
        <v>1455</v>
      </c>
      <c r="P75" s="1">
        <v>25201010</v>
      </c>
      <c r="Q75" s="73">
        <v>163647814</v>
      </c>
      <c r="R75" s="74">
        <v>98500</v>
      </c>
      <c r="S75" s="1" t="s">
        <v>3451</v>
      </c>
      <c r="T75" s="75">
        <v>1321.75</v>
      </c>
      <c r="U75" s="76">
        <v>7927029537.6205797</v>
      </c>
      <c r="V75" s="77">
        <v>7927029537.6205797</v>
      </c>
      <c r="W75" s="77">
        <v>12804595255.5324</v>
      </c>
      <c r="X75" s="76">
        <v>0.1196428895983</v>
      </c>
      <c r="Y75" s="71">
        <v>1</v>
      </c>
      <c r="Z75" s="71">
        <v>0</v>
      </c>
      <c r="AA75" s="71">
        <v>0</v>
      </c>
      <c r="AB75" s="71">
        <v>0</v>
      </c>
      <c r="AC75" s="73">
        <v>0</v>
      </c>
      <c r="AD75" s="73">
        <v>1</v>
      </c>
      <c r="AE75" s="1" t="s">
        <v>3452</v>
      </c>
      <c r="AF75" s="1" t="s">
        <v>1450</v>
      </c>
      <c r="AG75" s="1" t="s">
        <v>1451</v>
      </c>
    </row>
    <row r="76" spans="1:33">
      <c r="A76" s="70">
        <v>45169</v>
      </c>
      <c r="B76" s="70">
        <v>45169</v>
      </c>
      <c r="C76" s="71">
        <v>891800</v>
      </c>
      <c r="D76" s="1" t="s">
        <v>3638</v>
      </c>
      <c r="E76" s="71">
        <v>1522801</v>
      </c>
      <c r="G76" s="1" t="s">
        <v>3639</v>
      </c>
      <c r="H76" s="72" t="s">
        <v>3640</v>
      </c>
      <c r="I76" s="1" t="s">
        <v>3641</v>
      </c>
      <c r="J76" s="73">
        <v>0.6</v>
      </c>
      <c r="K76" s="73">
        <v>0.6</v>
      </c>
      <c r="L76" s="73">
        <v>0.6</v>
      </c>
      <c r="M76" s="1">
        <v>1</v>
      </c>
      <c r="N76" s="1" t="s">
        <v>1129</v>
      </c>
      <c r="O76" s="1" t="s">
        <v>1455</v>
      </c>
      <c r="P76" s="1">
        <v>25101020</v>
      </c>
      <c r="Q76" s="73">
        <v>123875069</v>
      </c>
      <c r="R76" s="74">
        <v>38750</v>
      </c>
      <c r="S76" s="1" t="s">
        <v>3451</v>
      </c>
      <c r="T76" s="75">
        <v>1321.75</v>
      </c>
      <c r="U76" s="76">
        <v>2179001592.0181599</v>
      </c>
      <c r="V76" s="77">
        <v>2179001592.0181599</v>
      </c>
      <c r="W76" s="77">
        <v>3631669320.0302601</v>
      </c>
      <c r="X76" s="76">
        <v>3.2887735017399999E-2</v>
      </c>
      <c r="Y76" s="71">
        <v>0</v>
      </c>
      <c r="Z76" s="71">
        <v>1</v>
      </c>
      <c r="AA76" s="71">
        <v>0</v>
      </c>
      <c r="AB76" s="71">
        <v>0</v>
      </c>
      <c r="AC76" s="73">
        <v>1</v>
      </c>
      <c r="AD76" s="73">
        <v>0</v>
      </c>
      <c r="AE76" s="1" t="s">
        <v>3452</v>
      </c>
      <c r="AF76" s="1" t="s">
        <v>1450</v>
      </c>
      <c r="AG76" s="1" t="s">
        <v>1451</v>
      </c>
    </row>
    <row r="77" spans="1:33">
      <c r="A77" s="70">
        <v>45169</v>
      </c>
      <c r="B77" s="70">
        <v>45169</v>
      </c>
      <c r="C77" s="71">
        <v>891800</v>
      </c>
      <c r="D77" s="1" t="s">
        <v>3642</v>
      </c>
      <c r="E77" s="71">
        <v>1523201</v>
      </c>
      <c r="G77" s="1" t="s">
        <v>3643</v>
      </c>
      <c r="H77" s="72">
        <v>6407768</v>
      </c>
      <c r="I77" s="1" t="s">
        <v>3644</v>
      </c>
      <c r="J77" s="73">
        <v>0.6</v>
      </c>
      <c r="K77" s="73">
        <v>0.6</v>
      </c>
      <c r="L77" s="73">
        <v>0.6</v>
      </c>
      <c r="M77" s="1">
        <v>1</v>
      </c>
      <c r="N77" s="1" t="s">
        <v>1129</v>
      </c>
      <c r="O77" s="1" t="s">
        <v>1462</v>
      </c>
      <c r="P77" s="1">
        <v>15101010</v>
      </c>
      <c r="Q77" s="73">
        <v>171892536</v>
      </c>
      <c r="R77" s="74">
        <v>36450</v>
      </c>
      <c r="S77" s="1" t="s">
        <v>3451</v>
      </c>
      <c r="T77" s="75">
        <v>1321.75</v>
      </c>
      <c r="U77" s="76">
        <v>2844176101.6228499</v>
      </c>
      <c r="V77" s="77">
        <v>2844176101.6228499</v>
      </c>
      <c r="W77" s="77">
        <v>4792024553.1681499</v>
      </c>
      <c r="X77" s="76">
        <v>4.29272334245E-2</v>
      </c>
      <c r="Y77" s="71">
        <v>0</v>
      </c>
      <c r="Z77" s="71">
        <v>1</v>
      </c>
      <c r="AA77" s="71">
        <v>0</v>
      </c>
      <c r="AB77" s="71">
        <v>0</v>
      </c>
      <c r="AC77" s="73">
        <v>0</v>
      </c>
      <c r="AD77" s="73">
        <v>1</v>
      </c>
      <c r="AE77" s="1" t="s">
        <v>3452</v>
      </c>
      <c r="AF77" s="1" t="s">
        <v>1450</v>
      </c>
      <c r="AG77" s="1" t="s">
        <v>1451</v>
      </c>
    </row>
    <row r="78" spans="1:33">
      <c r="A78" s="70">
        <v>45169</v>
      </c>
      <c r="B78" s="70">
        <v>45169</v>
      </c>
      <c r="C78" s="71">
        <v>891800</v>
      </c>
      <c r="D78" s="1" t="s">
        <v>3645</v>
      </c>
      <c r="E78" s="71">
        <v>1523601</v>
      </c>
      <c r="G78" s="1" t="s">
        <v>3646</v>
      </c>
      <c r="H78" s="72">
        <v>6654586</v>
      </c>
      <c r="I78" s="1" t="s">
        <v>3647</v>
      </c>
      <c r="J78" s="73">
        <v>0.75</v>
      </c>
      <c r="K78" s="73">
        <v>0.75</v>
      </c>
      <c r="L78" s="73">
        <v>0.75</v>
      </c>
      <c r="M78" s="1">
        <v>1</v>
      </c>
      <c r="N78" s="1" t="s">
        <v>1129</v>
      </c>
      <c r="O78" s="1" t="s">
        <v>1484</v>
      </c>
      <c r="P78" s="1">
        <v>40203020</v>
      </c>
      <c r="Q78" s="73">
        <v>55725992</v>
      </c>
      <c r="R78" s="74">
        <v>52000</v>
      </c>
      <c r="S78" s="1" t="s">
        <v>3451</v>
      </c>
      <c r="T78" s="75">
        <v>1321.75</v>
      </c>
      <c r="U78" s="76">
        <v>1644269860.4123299</v>
      </c>
      <c r="V78" s="77">
        <v>1644269860.4123299</v>
      </c>
      <c r="W78" s="77">
        <v>2371642017.7416301</v>
      </c>
      <c r="X78" s="76">
        <v>2.48170132892E-2</v>
      </c>
      <c r="Y78" s="71">
        <v>0</v>
      </c>
      <c r="Z78" s="71">
        <v>1</v>
      </c>
      <c r="AA78" s="71">
        <v>0</v>
      </c>
      <c r="AB78" s="71">
        <v>0</v>
      </c>
      <c r="AC78" s="73">
        <v>1</v>
      </c>
      <c r="AD78" s="73">
        <v>0</v>
      </c>
      <c r="AE78" s="1" t="s">
        <v>3452</v>
      </c>
      <c r="AF78" s="1" t="s">
        <v>1450</v>
      </c>
      <c r="AG78" s="1" t="s">
        <v>1451</v>
      </c>
    </row>
    <row r="79" spans="1:33">
      <c r="A79" s="70">
        <v>45169</v>
      </c>
      <c r="B79" s="70">
        <v>45169</v>
      </c>
      <c r="C79" s="71">
        <v>891800</v>
      </c>
      <c r="D79" s="1" t="s">
        <v>3648</v>
      </c>
      <c r="E79" s="71">
        <v>1523901</v>
      </c>
      <c r="G79" s="1" t="s">
        <v>3649</v>
      </c>
      <c r="H79" s="72">
        <v>6451055</v>
      </c>
      <c r="I79" s="1" t="s">
        <v>3650</v>
      </c>
      <c r="J79" s="73">
        <v>0.65</v>
      </c>
      <c r="K79" s="73">
        <v>0.65</v>
      </c>
      <c r="L79" s="73">
        <v>0.65</v>
      </c>
      <c r="M79" s="1">
        <v>1</v>
      </c>
      <c r="N79" s="1" t="s">
        <v>1129</v>
      </c>
      <c r="O79" s="1" t="s">
        <v>1455</v>
      </c>
      <c r="P79" s="1">
        <v>25102010</v>
      </c>
      <c r="Q79" s="73">
        <v>211531506</v>
      </c>
      <c r="R79" s="74">
        <v>189100</v>
      </c>
      <c r="S79" s="1" t="s">
        <v>3451</v>
      </c>
      <c r="T79" s="75">
        <v>1321.75</v>
      </c>
      <c r="U79" s="76">
        <v>19671189755.9977</v>
      </c>
      <c r="V79" s="77">
        <v>19671189755.9977</v>
      </c>
      <c r="W79" s="77">
        <v>35148739023.945503</v>
      </c>
      <c r="X79" s="76">
        <v>0.29689784465609997</v>
      </c>
      <c r="Y79" s="71">
        <v>1</v>
      </c>
      <c r="Z79" s="71">
        <v>0</v>
      </c>
      <c r="AA79" s="71">
        <v>0</v>
      </c>
      <c r="AB79" s="71">
        <v>0</v>
      </c>
      <c r="AC79" s="73">
        <v>1</v>
      </c>
      <c r="AD79" s="73">
        <v>0</v>
      </c>
      <c r="AE79" s="1" t="s">
        <v>3452</v>
      </c>
      <c r="AF79" s="1" t="s">
        <v>1450</v>
      </c>
      <c r="AG79" s="1" t="s">
        <v>1451</v>
      </c>
    </row>
    <row r="80" spans="1:33">
      <c r="A80" s="70">
        <v>45169</v>
      </c>
      <c r="B80" s="70">
        <v>45169</v>
      </c>
      <c r="C80" s="71">
        <v>891800</v>
      </c>
      <c r="D80" s="1" t="s">
        <v>3651</v>
      </c>
      <c r="E80" s="71">
        <v>1523902</v>
      </c>
      <c r="G80" s="1" t="s">
        <v>3652</v>
      </c>
      <c r="H80" s="72">
        <v>6451022</v>
      </c>
      <c r="I80" s="1" t="s">
        <v>3653</v>
      </c>
      <c r="J80" s="73">
        <v>0.95</v>
      </c>
      <c r="K80" s="73">
        <v>0.95</v>
      </c>
      <c r="L80" s="73">
        <v>0.95</v>
      </c>
      <c r="M80" s="1">
        <v>1</v>
      </c>
      <c r="N80" s="1" t="s">
        <v>1129</v>
      </c>
      <c r="O80" s="1" t="s">
        <v>1455</v>
      </c>
      <c r="P80" s="1">
        <v>25102010</v>
      </c>
      <c r="Q80" s="73">
        <v>24113119</v>
      </c>
      <c r="R80" s="74">
        <v>101800</v>
      </c>
      <c r="S80" s="1" t="s">
        <v>3451</v>
      </c>
      <c r="T80" s="75">
        <v>1321.75</v>
      </c>
      <c r="U80" s="76">
        <v>1764312266.68432</v>
      </c>
      <c r="V80" s="77">
        <v>1764312266.68432</v>
      </c>
      <c r="W80" s="77">
        <v>35148739023.945503</v>
      </c>
      <c r="X80" s="76">
        <v>2.6628816852300001E-2</v>
      </c>
      <c r="Y80" s="71">
        <v>1</v>
      </c>
      <c r="Z80" s="71">
        <v>0</v>
      </c>
      <c r="AA80" s="71">
        <v>0</v>
      </c>
      <c r="AB80" s="71">
        <v>0</v>
      </c>
      <c r="AC80" s="73">
        <v>1</v>
      </c>
      <c r="AD80" s="73">
        <v>0</v>
      </c>
      <c r="AE80" s="1" t="s">
        <v>3452</v>
      </c>
      <c r="AF80" s="1" t="s">
        <v>3598</v>
      </c>
      <c r="AG80" s="1" t="s">
        <v>1451</v>
      </c>
    </row>
    <row r="81" spans="1:33">
      <c r="A81" s="70">
        <v>45169</v>
      </c>
      <c r="B81" s="70">
        <v>45169</v>
      </c>
      <c r="C81" s="71">
        <v>891800</v>
      </c>
      <c r="D81" s="1" t="s">
        <v>3654</v>
      </c>
      <c r="E81" s="71">
        <v>1523903</v>
      </c>
      <c r="G81" s="1" t="s">
        <v>3655</v>
      </c>
      <c r="H81" s="72">
        <v>6148272</v>
      </c>
      <c r="I81" s="1" t="s">
        <v>3656</v>
      </c>
      <c r="J81" s="73">
        <v>1</v>
      </c>
      <c r="K81" s="73">
        <v>1</v>
      </c>
      <c r="L81" s="73">
        <v>1</v>
      </c>
      <c r="M81" s="1">
        <v>1</v>
      </c>
      <c r="N81" s="1" t="s">
        <v>1129</v>
      </c>
      <c r="O81" s="1" t="s">
        <v>1455</v>
      </c>
      <c r="P81" s="1">
        <v>25102010</v>
      </c>
      <c r="Q81" s="73">
        <v>36120597</v>
      </c>
      <c r="R81" s="74">
        <v>104100</v>
      </c>
      <c r="S81" s="1" t="s">
        <v>3451</v>
      </c>
      <c r="T81" s="75">
        <v>1321.75</v>
      </c>
      <c r="U81" s="76">
        <v>2844830072.0257201</v>
      </c>
      <c r="V81" s="77">
        <v>2844830072.0257201</v>
      </c>
      <c r="W81" s="77">
        <v>35148739023.945503</v>
      </c>
      <c r="X81" s="76">
        <v>4.2937103818999997E-2</v>
      </c>
      <c r="Y81" s="71">
        <v>1</v>
      </c>
      <c r="Z81" s="71">
        <v>0</v>
      </c>
      <c r="AA81" s="71">
        <v>0</v>
      </c>
      <c r="AB81" s="71">
        <v>0</v>
      </c>
      <c r="AC81" s="73">
        <v>1</v>
      </c>
      <c r="AD81" s="73">
        <v>0</v>
      </c>
      <c r="AE81" s="1" t="s">
        <v>3452</v>
      </c>
      <c r="AF81" s="1" t="s">
        <v>3598</v>
      </c>
      <c r="AG81" s="1">
        <v>2</v>
      </c>
    </row>
    <row r="82" spans="1:33">
      <c r="A82" s="70">
        <v>45169</v>
      </c>
      <c r="B82" s="70">
        <v>45169</v>
      </c>
      <c r="C82" s="71">
        <v>891800</v>
      </c>
      <c r="D82" s="1" t="s">
        <v>3657</v>
      </c>
      <c r="E82" s="71">
        <v>1524301</v>
      </c>
      <c r="G82" s="1" t="s">
        <v>3658</v>
      </c>
      <c r="H82" s="72">
        <v>6461850</v>
      </c>
      <c r="I82" s="1" t="s">
        <v>3659</v>
      </c>
      <c r="J82" s="73">
        <v>0.65</v>
      </c>
      <c r="K82" s="73">
        <v>0.65</v>
      </c>
      <c r="L82" s="73">
        <v>0.65</v>
      </c>
      <c r="M82" s="1">
        <v>1</v>
      </c>
      <c r="N82" s="1" t="s">
        <v>1129</v>
      </c>
      <c r="O82" s="1" t="s">
        <v>1462</v>
      </c>
      <c r="P82" s="1">
        <v>15104050</v>
      </c>
      <c r="Q82" s="73">
        <v>133445785</v>
      </c>
      <c r="R82" s="74">
        <v>36200</v>
      </c>
      <c r="S82" s="1" t="s">
        <v>3451</v>
      </c>
      <c r="T82" s="75">
        <v>1321.75</v>
      </c>
      <c r="U82" s="76">
        <v>2375622713.1076198</v>
      </c>
      <c r="V82" s="77">
        <v>2375622713.1076198</v>
      </c>
      <c r="W82" s="77">
        <v>3654804174.0117302</v>
      </c>
      <c r="X82" s="76">
        <v>3.5855343371999998E-2</v>
      </c>
      <c r="Y82" s="71">
        <v>0</v>
      </c>
      <c r="Z82" s="71">
        <v>1</v>
      </c>
      <c r="AA82" s="71">
        <v>0</v>
      </c>
      <c r="AB82" s="71">
        <v>0</v>
      </c>
      <c r="AC82" s="73">
        <v>1</v>
      </c>
      <c r="AD82" s="73">
        <v>0</v>
      </c>
      <c r="AE82" s="1" t="s">
        <v>3452</v>
      </c>
      <c r="AF82" s="1" t="s">
        <v>1450</v>
      </c>
      <c r="AG82" s="1" t="s">
        <v>1451</v>
      </c>
    </row>
    <row r="83" spans="1:33">
      <c r="A83" s="70">
        <v>45169</v>
      </c>
      <c r="B83" s="70">
        <v>45169</v>
      </c>
      <c r="C83" s="71">
        <v>891800</v>
      </c>
      <c r="D83" s="1" t="s">
        <v>3660</v>
      </c>
      <c r="E83" s="71">
        <v>1524701</v>
      </c>
      <c r="G83" s="1" t="s">
        <v>3661</v>
      </c>
      <c r="H83" s="72">
        <v>6496766</v>
      </c>
      <c r="I83" s="1" t="s">
        <v>3662</v>
      </c>
      <c r="J83" s="73">
        <v>0.7</v>
      </c>
      <c r="K83" s="73">
        <v>0.5</v>
      </c>
      <c r="L83" s="73">
        <v>0.5</v>
      </c>
      <c r="M83" s="1">
        <v>1</v>
      </c>
      <c r="N83" s="1" t="s">
        <v>1129</v>
      </c>
      <c r="O83" s="1" t="s">
        <v>1467</v>
      </c>
      <c r="P83" s="1">
        <v>20302010</v>
      </c>
      <c r="Q83" s="73">
        <v>368220661</v>
      </c>
      <c r="R83" s="74">
        <v>22800</v>
      </c>
      <c r="S83" s="1" t="s">
        <v>3451</v>
      </c>
      <c r="T83" s="75">
        <v>1321.75</v>
      </c>
      <c r="U83" s="76">
        <v>3175877083.7147698</v>
      </c>
      <c r="V83" s="77">
        <v>3175877083.7147698</v>
      </c>
      <c r="W83" s="77">
        <v>6373982653.3762102</v>
      </c>
      <c r="X83" s="76">
        <v>4.7933606088100003E-2</v>
      </c>
      <c r="Y83" s="71">
        <v>0</v>
      </c>
      <c r="Z83" s="71">
        <v>1</v>
      </c>
      <c r="AA83" s="71">
        <v>0</v>
      </c>
      <c r="AB83" s="71">
        <v>0</v>
      </c>
      <c r="AC83" s="73">
        <v>1</v>
      </c>
      <c r="AD83" s="73">
        <v>0</v>
      </c>
      <c r="AE83" s="1" t="s">
        <v>3452</v>
      </c>
      <c r="AF83" s="1" t="s">
        <v>1450</v>
      </c>
      <c r="AG83" s="1" t="s">
        <v>1451</v>
      </c>
    </row>
    <row r="84" spans="1:33">
      <c r="A84" s="70">
        <v>45169</v>
      </c>
      <c r="B84" s="70">
        <v>45169</v>
      </c>
      <c r="C84" s="71">
        <v>891800</v>
      </c>
      <c r="D84" s="1" t="s">
        <v>3663</v>
      </c>
      <c r="E84" s="71">
        <v>1525002</v>
      </c>
      <c r="G84" s="1" t="s">
        <v>3664</v>
      </c>
      <c r="H84" s="72" t="s">
        <v>3665</v>
      </c>
      <c r="I84" s="1" t="s">
        <v>3666</v>
      </c>
      <c r="J84" s="73">
        <v>1</v>
      </c>
      <c r="K84" s="73">
        <v>1</v>
      </c>
      <c r="L84" s="73">
        <v>1</v>
      </c>
      <c r="M84" s="1">
        <v>1</v>
      </c>
      <c r="N84" s="1" t="s">
        <v>1129</v>
      </c>
      <c r="O84" s="1" t="s">
        <v>1484</v>
      </c>
      <c r="P84" s="1">
        <v>40101010</v>
      </c>
      <c r="Q84" s="73">
        <v>295903476</v>
      </c>
      <c r="R84" s="74">
        <v>39550</v>
      </c>
      <c r="S84" s="1" t="s">
        <v>3451</v>
      </c>
      <c r="T84" s="75">
        <v>1321.75</v>
      </c>
      <c r="U84" s="76">
        <v>8854157348.8178596</v>
      </c>
      <c r="V84" s="77">
        <v>8854157348.8178596</v>
      </c>
      <c r="W84" s="77">
        <v>8854157348.8178596</v>
      </c>
      <c r="X84" s="76">
        <v>0.13363605687899999</v>
      </c>
      <c r="Y84" s="71">
        <v>1</v>
      </c>
      <c r="Z84" s="71">
        <v>0</v>
      </c>
      <c r="AA84" s="71">
        <v>0</v>
      </c>
      <c r="AB84" s="71">
        <v>0</v>
      </c>
      <c r="AC84" s="73">
        <v>1</v>
      </c>
      <c r="AD84" s="73">
        <v>0</v>
      </c>
      <c r="AE84" s="1" t="s">
        <v>3452</v>
      </c>
      <c r="AF84" s="1" t="s">
        <v>1450</v>
      </c>
      <c r="AG84" s="1" t="s">
        <v>1451</v>
      </c>
    </row>
    <row r="85" spans="1:33">
      <c r="A85" s="70">
        <v>45169</v>
      </c>
      <c r="B85" s="70">
        <v>45169</v>
      </c>
      <c r="C85" s="71">
        <v>891800</v>
      </c>
      <c r="D85" s="1" t="s">
        <v>3667</v>
      </c>
      <c r="E85" s="71">
        <v>1525901</v>
      </c>
      <c r="G85" s="1" t="s">
        <v>3668</v>
      </c>
      <c r="H85" s="72">
        <v>6346913</v>
      </c>
      <c r="I85" s="1" t="s">
        <v>3669</v>
      </c>
      <c r="J85" s="73">
        <v>0.7</v>
      </c>
      <c r="K85" s="73">
        <v>0.7</v>
      </c>
      <c r="L85" s="73">
        <v>0.7</v>
      </c>
      <c r="M85" s="1">
        <v>1</v>
      </c>
      <c r="N85" s="1" t="s">
        <v>1129</v>
      </c>
      <c r="O85" s="1" t="s">
        <v>1462</v>
      </c>
      <c r="P85" s="1">
        <v>15101010</v>
      </c>
      <c r="Q85" s="73">
        <v>70592343</v>
      </c>
      <c r="R85" s="74">
        <v>583000</v>
      </c>
      <c r="S85" s="1" t="s">
        <v>3451</v>
      </c>
      <c r="T85" s="75">
        <v>1321.75</v>
      </c>
      <c r="U85" s="76">
        <v>21795903293.588001</v>
      </c>
      <c r="V85" s="77">
        <v>21795903293.588001</v>
      </c>
      <c r="W85" s="77">
        <v>33123556776.243599</v>
      </c>
      <c r="X85" s="76">
        <v>0.32896620847379998</v>
      </c>
      <c r="Y85" s="71">
        <v>1</v>
      </c>
      <c r="Z85" s="71">
        <v>0</v>
      </c>
      <c r="AA85" s="71">
        <v>0</v>
      </c>
      <c r="AB85" s="71">
        <v>0</v>
      </c>
      <c r="AC85" s="73">
        <v>0</v>
      </c>
      <c r="AD85" s="73">
        <v>1</v>
      </c>
      <c r="AE85" s="1" t="s">
        <v>3452</v>
      </c>
      <c r="AF85" s="1" t="s">
        <v>1450</v>
      </c>
      <c r="AG85" s="1" t="s">
        <v>1451</v>
      </c>
    </row>
    <row r="86" spans="1:33">
      <c r="A86" s="70">
        <v>45169</v>
      </c>
      <c r="B86" s="70">
        <v>45169</v>
      </c>
      <c r="C86" s="71">
        <v>891800</v>
      </c>
      <c r="D86" s="1" t="s">
        <v>3670</v>
      </c>
      <c r="E86" s="71">
        <v>1525902</v>
      </c>
      <c r="G86" s="1" t="s">
        <v>3671</v>
      </c>
      <c r="H86" s="72">
        <v>6346924</v>
      </c>
      <c r="I86" s="1" t="s">
        <v>3672</v>
      </c>
      <c r="J86" s="73">
        <v>1</v>
      </c>
      <c r="K86" s="73">
        <v>1</v>
      </c>
      <c r="L86" s="73">
        <v>1</v>
      </c>
      <c r="M86" s="1">
        <v>1</v>
      </c>
      <c r="N86" s="1" t="s">
        <v>1129</v>
      </c>
      <c r="O86" s="1" t="s">
        <v>1462</v>
      </c>
      <c r="P86" s="1">
        <v>15101010</v>
      </c>
      <c r="Q86" s="73">
        <v>7688800</v>
      </c>
      <c r="R86" s="74">
        <v>341500</v>
      </c>
      <c r="S86" s="1" t="s">
        <v>3451</v>
      </c>
      <c r="T86" s="75">
        <v>1321.75</v>
      </c>
      <c r="U86" s="76">
        <v>1986552071.1178401</v>
      </c>
      <c r="V86" s="77">
        <v>1986552071.1178401</v>
      </c>
      <c r="W86" s="77">
        <v>33123556776.243599</v>
      </c>
      <c r="X86" s="76">
        <v>2.9983088746900002E-2</v>
      </c>
      <c r="Y86" s="71">
        <v>1</v>
      </c>
      <c r="Z86" s="71">
        <v>0</v>
      </c>
      <c r="AA86" s="71">
        <v>0</v>
      </c>
      <c r="AB86" s="71">
        <v>0</v>
      </c>
      <c r="AC86" s="73">
        <v>0</v>
      </c>
      <c r="AD86" s="73">
        <v>1</v>
      </c>
      <c r="AE86" s="1" t="s">
        <v>3452</v>
      </c>
      <c r="AF86" s="1" t="s">
        <v>3598</v>
      </c>
      <c r="AG86" s="1" t="s">
        <v>1451</v>
      </c>
    </row>
    <row r="87" spans="1:33">
      <c r="A87" s="70">
        <v>45169</v>
      </c>
      <c r="B87" s="70">
        <v>45169</v>
      </c>
      <c r="C87" s="71">
        <v>891800</v>
      </c>
      <c r="D87" s="1" t="s">
        <v>3673</v>
      </c>
      <c r="E87" s="71">
        <v>1526201</v>
      </c>
      <c r="G87" s="1" t="s">
        <v>3674</v>
      </c>
      <c r="H87" s="72">
        <v>6537085</v>
      </c>
      <c r="I87" s="1" t="s">
        <v>3675</v>
      </c>
      <c r="J87" s="73">
        <v>0.45</v>
      </c>
      <c r="K87" s="73">
        <v>0.45</v>
      </c>
      <c r="L87" s="73">
        <v>0.45</v>
      </c>
      <c r="M87" s="1">
        <v>1</v>
      </c>
      <c r="N87" s="1" t="s">
        <v>1129</v>
      </c>
      <c r="O87" s="1" t="s">
        <v>1484</v>
      </c>
      <c r="P87" s="1">
        <v>40203020</v>
      </c>
      <c r="Q87" s="73">
        <v>331665921</v>
      </c>
      <c r="R87" s="74">
        <v>10300</v>
      </c>
      <c r="S87" s="1" t="s">
        <v>3451</v>
      </c>
      <c r="T87" s="75">
        <v>1321.75</v>
      </c>
      <c r="U87" s="76">
        <v>1163057721.8346901</v>
      </c>
      <c r="V87" s="77">
        <v>1163057721.8346901</v>
      </c>
      <c r="W87" s="77">
        <v>2722776589.02213</v>
      </c>
      <c r="X87" s="76">
        <v>1.7554064350299999E-2</v>
      </c>
      <c r="Y87" s="71">
        <v>0</v>
      </c>
      <c r="Z87" s="71">
        <v>1</v>
      </c>
      <c r="AA87" s="71">
        <v>0</v>
      </c>
      <c r="AB87" s="71">
        <v>0</v>
      </c>
      <c r="AC87" s="73">
        <v>1</v>
      </c>
      <c r="AD87" s="73">
        <v>0</v>
      </c>
      <c r="AE87" s="1" t="s">
        <v>3452</v>
      </c>
      <c r="AF87" s="1" t="s">
        <v>1450</v>
      </c>
      <c r="AG87" s="1" t="s">
        <v>1451</v>
      </c>
    </row>
    <row r="88" spans="1:33">
      <c r="A88" s="70">
        <v>45169</v>
      </c>
      <c r="B88" s="70">
        <v>45169</v>
      </c>
      <c r="C88" s="71">
        <v>891800</v>
      </c>
      <c r="D88" s="1" t="s">
        <v>3676</v>
      </c>
      <c r="E88" s="71">
        <v>1526901</v>
      </c>
      <c r="G88" s="1" t="s">
        <v>3677</v>
      </c>
      <c r="H88" s="72">
        <v>6693233</v>
      </c>
      <c r="I88" s="1" t="s">
        <v>3678</v>
      </c>
      <c r="J88" s="73">
        <v>0.85</v>
      </c>
      <c r="K88" s="73">
        <v>0.85</v>
      </c>
      <c r="L88" s="73">
        <v>0.85</v>
      </c>
      <c r="M88" s="1">
        <v>1</v>
      </c>
      <c r="N88" s="1" t="s">
        <v>1129</v>
      </c>
      <c r="O88" s="1" t="s">
        <v>1462</v>
      </c>
      <c r="P88" s="1">
        <v>15104050</v>
      </c>
      <c r="Q88" s="73">
        <v>84571230</v>
      </c>
      <c r="R88" s="74">
        <v>579000</v>
      </c>
      <c r="S88" s="1" t="s">
        <v>3451</v>
      </c>
      <c r="T88" s="75">
        <v>1321.75</v>
      </c>
      <c r="U88" s="76">
        <v>31489866347.266899</v>
      </c>
      <c r="V88" s="77">
        <v>31489866347.266899</v>
      </c>
      <c r="W88" s="77">
        <v>37046901585.019897</v>
      </c>
      <c r="X88" s="76">
        <v>0.47527747751819999</v>
      </c>
      <c r="Y88" s="71">
        <v>1</v>
      </c>
      <c r="Z88" s="71">
        <v>0</v>
      </c>
      <c r="AA88" s="71">
        <v>0</v>
      </c>
      <c r="AB88" s="71">
        <v>0</v>
      </c>
      <c r="AC88" s="73">
        <v>1</v>
      </c>
      <c r="AD88" s="73">
        <v>0</v>
      </c>
      <c r="AE88" s="1" t="s">
        <v>3452</v>
      </c>
      <c r="AF88" s="1" t="s">
        <v>1450</v>
      </c>
      <c r="AG88" s="1" t="s">
        <v>1451</v>
      </c>
    </row>
    <row r="89" spans="1:33">
      <c r="A89" s="70">
        <v>45169</v>
      </c>
      <c r="B89" s="70">
        <v>45169</v>
      </c>
      <c r="C89" s="71">
        <v>891800</v>
      </c>
      <c r="D89" s="1" t="s">
        <v>3679</v>
      </c>
      <c r="E89" s="71">
        <v>1527501</v>
      </c>
      <c r="G89" s="1" t="s">
        <v>3680</v>
      </c>
      <c r="H89" s="72">
        <v>6771720</v>
      </c>
      <c r="I89" s="1" t="s">
        <v>3681</v>
      </c>
      <c r="J89" s="73">
        <v>0.8</v>
      </c>
      <c r="K89" s="73">
        <v>0.8</v>
      </c>
      <c r="L89" s="73">
        <v>0.8</v>
      </c>
      <c r="M89" s="1">
        <v>1</v>
      </c>
      <c r="N89" s="1" t="s">
        <v>1129</v>
      </c>
      <c r="O89" s="1" t="s">
        <v>1474</v>
      </c>
      <c r="P89" s="1">
        <v>45202030</v>
      </c>
      <c r="Q89" s="73">
        <v>5969782550</v>
      </c>
      <c r="R89" s="74">
        <v>66900</v>
      </c>
      <c r="S89" s="1" t="s">
        <v>3451</v>
      </c>
      <c r="T89" s="75">
        <v>1321.75</v>
      </c>
      <c r="U89" s="76">
        <v>241727075525.629</v>
      </c>
      <c r="V89" s="77">
        <v>241727075525.629</v>
      </c>
      <c r="W89" s="77">
        <v>335777820612.82397</v>
      </c>
      <c r="X89" s="76">
        <v>3.6483938495229</v>
      </c>
      <c r="Y89" s="71">
        <v>1</v>
      </c>
      <c r="Z89" s="71">
        <v>0</v>
      </c>
      <c r="AA89" s="71">
        <v>0</v>
      </c>
      <c r="AB89" s="71">
        <v>0</v>
      </c>
      <c r="AC89" s="73">
        <v>0.65</v>
      </c>
      <c r="AD89" s="73">
        <v>0.35</v>
      </c>
      <c r="AE89" s="1" t="s">
        <v>3452</v>
      </c>
      <c r="AF89" s="1" t="s">
        <v>1450</v>
      </c>
      <c r="AG89" s="1" t="s">
        <v>1451</v>
      </c>
    </row>
    <row r="90" spans="1:33">
      <c r="A90" s="70">
        <v>45169</v>
      </c>
      <c r="B90" s="70">
        <v>45169</v>
      </c>
      <c r="C90" s="71">
        <v>891800</v>
      </c>
      <c r="D90" s="1" t="s">
        <v>3682</v>
      </c>
      <c r="E90" s="71">
        <v>1527502</v>
      </c>
      <c r="G90" s="1" t="s">
        <v>3683</v>
      </c>
      <c r="H90" s="72">
        <v>6773812</v>
      </c>
      <c r="I90" s="1" t="s">
        <v>3684</v>
      </c>
      <c r="J90" s="73">
        <v>1</v>
      </c>
      <c r="K90" s="73">
        <v>1</v>
      </c>
      <c r="L90" s="73">
        <v>1</v>
      </c>
      <c r="M90" s="1">
        <v>1</v>
      </c>
      <c r="N90" s="1" t="s">
        <v>1129</v>
      </c>
      <c r="O90" s="1" t="s">
        <v>1474</v>
      </c>
      <c r="P90" s="1">
        <v>45202030</v>
      </c>
      <c r="Q90" s="73">
        <v>822886700</v>
      </c>
      <c r="R90" s="74">
        <v>54000</v>
      </c>
      <c r="S90" s="1" t="s">
        <v>3451</v>
      </c>
      <c r="T90" s="75">
        <v>1321.75</v>
      </c>
      <c r="U90" s="76">
        <v>33618976205.7878</v>
      </c>
      <c r="V90" s="77">
        <v>33618976205.7878</v>
      </c>
      <c r="W90" s="77">
        <v>335777820612.82397</v>
      </c>
      <c r="X90" s="76">
        <v>0.50741219513680003</v>
      </c>
      <c r="Y90" s="71">
        <v>1</v>
      </c>
      <c r="Z90" s="71">
        <v>0</v>
      </c>
      <c r="AA90" s="71">
        <v>0</v>
      </c>
      <c r="AB90" s="71">
        <v>0</v>
      </c>
      <c r="AC90" s="73">
        <v>0</v>
      </c>
      <c r="AD90" s="73">
        <v>1</v>
      </c>
      <c r="AE90" s="1" t="s">
        <v>3452</v>
      </c>
      <c r="AF90" s="1" t="s">
        <v>3598</v>
      </c>
      <c r="AG90" s="1" t="s">
        <v>1451</v>
      </c>
    </row>
    <row r="91" spans="1:33">
      <c r="A91" s="70">
        <v>45169</v>
      </c>
      <c r="B91" s="70">
        <v>45169</v>
      </c>
      <c r="C91" s="71">
        <v>891800</v>
      </c>
      <c r="D91" s="1" t="s">
        <v>3685</v>
      </c>
      <c r="E91" s="71">
        <v>1527601</v>
      </c>
      <c r="G91" s="1" t="s">
        <v>3686</v>
      </c>
      <c r="H91" s="72">
        <v>6771645</v>
      </c>
      <c r="I91" s="1" t="s">
        <v>3687</v>
      </c>
      <c r="J91" s="73">
        <v>0.8</v>
      </c>
      <c r="K91" s="73">
        <v>0.8</v>
      </c>
      <c r="L91" s="73">
        <v>0.8</v>
      </c>
      <c r="M91" s="1">
        <v>1</v>
      </c>
      <c r="N91" s="1" t="s">
        <v>1129</v>
      </c>
      <c r="O91" s="1" t="s">
        <v>1474</v>
      </c>
      <c r="P91" s="1">
        <v>45203015</v>
      </c>
      <c r="Q91" s="73">
        <v>68764530</v>
      </c>
      <c r="R91" s="74">
        <v>614000</v>
      </c>
      <c r="S91" s="1" t="s">
        <v>3451</v>
      </c>
      <c r="T91" s="75">
        <v>1321.75</v>
      </c>
      <c r="U91" s="76">
        <v>25554860704.369202</v>
      </c>
      <c r="V91" s="77">
        <v>25554860704.369202</v>
      </c>
      <c r="W91" s="77">
        <v>32310792676.375999</v>
      </c>
      <c r="X91" s="76">
        <v>0.3857002630611</v>
      </c>
      <c r="Y91" s="71">
        <v>1</v>
      </c>
      <c r="Z91" s="71">
        <v>0</v>
      </c>
      <c r="AA91" s="71">
        <v>0</v>
      </c>
      <c r="AB91" s="71">
        <v>0</v>
      </c>
      <c r="AC91" s="73">
        <v>0</v>
      </c>
      <c r="AD91" s="73">
        <v>1</v>
      </c>
      <c r="AE91" s="1" t="s">
        <v>3452</v>
      </c>
      <c r="AF91" s="1" t="s">
        <v>1450</v>
      </c>
      <c r="AG91" s="1" t="s">
        <v>1451</v>
      </c>
    </row>
    <row r="92" spans="1:33">
      <c r="A92" s="70">
        <v>45169</v>
      </c>
      <c r="B92" s="70">
        <v>45169</v>
      </c>
      <c r="C92" s="71">
        <v>891800</v>
      </c>
      <c r="D92" s="1" t="s">
        <v>3688</v>
      </c>
      <c r="E92" s="71">
        <v>1528301</v>
      </c>
      <c r="G92" s="1" t="s">
        <v>3689</v>
      </c>
      <c r="H92" s="72">
        <v>6406055</v>
      </c>
      <c r="I92" s="1" t="s">
        <v>3690</v>
      </c>
      <c r="J92" s="73">
        <v>0.4</v>
      </c>
      <c r="K92" s="73">
        <v>0.4</v>
      </c>
      <c r="L92" s="73">
        <v>0.4</v>
      </c>
      <c r="M92" s="1">
        <v>1</v>
      </c>
      <c r="N92" s="1" t="s">
        <v>1129</v>
      </c>
      <c r="O92" s="1" t="s">
        <v>1541</v>
      </c>
      <c r="P92" s="1">
        <v>10102030</v>
      </c>
      <c r="Q92" s="73">
        <v>112582792</v>
      </c>
      <c r="R92" s="74">
        <v>73000</v>
      </c>
      <c r="S92" s="1" t="s">
        <v>3451</v>
      </c>
      <c r="T92" s="75">
        <v>1321.75</v>
      </c>
      <c r="U92" s="76">
        <v>2487170437.97995</v>
      </c>
      <c r="V92" s="77">
        <v>2487170437.97995</v>
      </c>
      <c r="W92" s="77">
        <v>6369917964.5545702</v>
      </c>
      <c r="X92" s="76">
        <v>3.7538936459300003E-2</v>
      </c>
      <c r="Y92" s="71">
        <v>1</v>
      </c>
      <c r="Z92" s="71">
        <v>0</v>
      </c>
      <c r="AA92" s="71">
        <v>0</v>
      </c>
      <c r="AB92" s="71">
        <v>0</v>
      </c>
      <c r="AC92" s="73">
        <v>0.5</v>
      </c>
      <c r="AD92" s="73">
        <v>0.5</v>
      </c>
      <c r="AE92" s="1" t="s">
        <v>3452</v>
      </c>
      <c r="AF92" s="1" t="s">
        <v>1450</v>
      </c>
      <c r="AG92" s="1" t="s">
        <v>1451</v>
      </c>
    </row>
    <row r="93" spans="1:33">
      <c r="A93" s="70">
        <v>45169</v>
      </c>
      <c r="B93" s="70">
        <v>45169</v>
      </c>
      <c r="C93" s="71">
        <v>891800</v>
      </c>
      <c r="D93" s="1" t="s">
        <v>3691</v>
      </c>
      <c r="E93" s="71">
        <v>1529101</v>
      </c>
      <c r="G93" s="1" t="s">
        <v>3692</v>
      </c>
      <c r="H93" s="72">
        <v>2043423</v>
      </c>
      <c r="I93" s="1" t="s">
        <v>3693</v>
      </c>
      <c r="J93" s="73">
        <v>0.65</v>
      </c>
      <c r="K93" s="73">
        <v>0.65</v>
      </c>
      <c r="L93" s="73">
        <v>0.65</v>
      </c>
      <c r="M93" s="1">
        <v>1</v>
      </c>
      <c r="N93" s="1" t="s">
        <v>1176</v>
      </c>
      <c r="O93" s="1" t="s">
        <v>1467</v>
      </c>
      <c r="P93" s="1">
        <v>20105010</v>
      </c>
      <c r="Q93" s="73">
        <v>4818823020</v>
      </c>
      <c r="R93" s="74">
        <v>11.27</v>
      </c>
      <c r="S93" s="1" t="s">
        <v>3694</v>
      </c>
      <c r="T93" s="75">
        <v>16.83175</v>
      </c>
      <c r="U93" s="76">
        <v>2097244079.3743999</v>
      </c>
      <c r="V93" s="77">
        <v>2097244079.3743999</v>
      </c>
      <c r="W93" s="77">
        <v>3226529352.8836899</v>
      </c>
      <c r="X93" s="76">
        <v>3.16537664782E-2</v>
      </c>
      <c r="Y93" s="71">
        <v>0</v>
      </c>
      <c r="Z93" s="71">
        <v>1</v>
      </c>
      <c r="AA93" s="71">
        <v>0</v>
      </c>
      <c r="AB93" s="71">
        <v>0</v>
      </c>
      <c r="AC93" s="73">
        <v>1</v>
      </c>
      <c r="AD93" s="73">
        <v>0</v>
      </c>
      <c r="AE93" s="1" t="s">
        <v>3695</v>
      </c>
      <c r="AF93" s="1" t="s">
        <v>1450</v>
      </c>
      <c r="AG93" s="1" t="s">
        <v>1451</v>
      </c>
    </row>
    <row r="94" spans="1:33">
      <c r="A94" s="70">
        <v>45169</v>
      </c>
      <c r="B94" s="70">
        <v>45169</v>
      </c>
      <c r="C94" s="71">
        <v>891800</v>
      </c>
      <c r="D94" s="1" t="s">
        <v>3696</v>
      </c>
      <c r="E94" s="71">
        <v>1529703</v>
      </c>
      <c r="F94" s="1" t="s">
        <v>3697</v>
      </c>
      <c r="G94" s="1" t="s">
        <v>3698</v>
      </c>
      <c r="H94" s="72">
        <v>2392471</v>
      </c>
      <c r="I94" s="1" t="s">
        <v>3699</v>
      </c>
      <c r="J94" s="73">
        <v>0.3</v>
      </c>
      <c r="K94" s="73">
        <v>0.3</v>
      </c>
      <c r="L94" s="73">
        <v>0.3</v>
      </c>
      <c r="M94" s="1">
        <v>1</v>
      </c>
      <c r="N94" s="1" t="s">
        <v>1176</v>
      </c>
      <c r="O94" s="1" t="s">
        <v>1499</v>
      </c>
      <c r="P94" s="1">
        <v>30202030</v>
      </c>
      <c r="Q94" s="73">
        <v>4433503848</v>
      </c>
      <c r="R94" s="74">
        <v>83.88</v>
      </c>
      <c r="S94" s="1" t="s">
        <v>3694</v>
      </c>
      <c r="T94" s="75">
        <v>16.83175</v>
      </c>
      <c r="U94" s="76">
        <v>6628228843.1726904</v>
      </c>
      <c r="V94" s="77">
        <v>6628228843.1726999</v>
      </c>
      <c r="W94" s="77">
        <v>22094096143.909</v>
      </c>
      <c r="X94" s="76">
        <v>0.10004005257610001</v>
      </c>
      <c r="Y94" s="71">
        <v>1</v>
      </c>
      <c r="Z94" s="71">
        <v>0</v>
      </c>
      <c r="AA94" s="71">
        <v>0</v>
      </c>
      <c r="AB94" s="71">
        <v>0</v>
      </c>
      <c r="AC94" s="73">
        <v>0</v>
      </c>
      <c r="AD94" s="73">
        <v>1</v>
      </c>
      <c r="AE94" s="1" t="s">
        <v>3695</v>
      </c>
      <c r="AF94" s="1" t="s">
        <v>1450</v>
      </c>
      <c r="AG94" s="1" t="s">
        <v>1585</v>
      </c>
    </row>
    <row r="95" spans="1:33">
      <c r="A95" s="70">
        <v>45169</v>
      </c>
      <c r="B95" s="70">
        <v>45169</v>
      </c>
      <c r="C95" s="71">
        <v>891800</v>
      </c>
      <c r="D95" s="1" t="s">
        <v>3700</v>
      </c>
      <c r="E95" s="71">
        <v>1530504</v>
      </c>
      <c r="F95" s="1" t="s">
        <v>3701</v>
      </c>
      <c r="G95" s="1" t="s">
        <v>3702</v>
      </c>
      <c r="H95" s="72">
        <v>2406457</v>
      </c>
      <c r="I95" s="1" t="s">
        <v>3703</v>
      </c>
      <c r="J95" s="73">
        <v>1</v>
      </c>
      <c r="K95" s="73">
        <v>1</v>
      </c>
      <c r="L95" s="73">
        <v>1</v>
      </c>
      <c r="M95" s="1">
        <v>1</v>
      </c>
      <c r="N95" s="1" t="s">
        <v>1176</v>
      </c>
      <c r="O95" s="1" t="s">
        <v>1462</v>
      </c>
      <c r="P95" s="1">
        <v>15102010</v>
      </c>
      <c r="Q95" s="73">
        <v>15154917912</v>
      </c>
      <c r="R95" s="74">
        <v>13.45</v>
      </c>
      <c r="S95" s="1" t="s">
        <v>3694</v>
      </c>
      <c r="T95" s="75">
        <v>16.83175</v>
      </c>
      <c r="U95" s="76">
        <v>12110068526.231701</v>
      </c>
      <c r="V95" s="77">
        <v>12110068526.231701</v>
      </c>
      <c r="W95" s="77">
        <v>12110068526.231701</v>
      </c>
      <c r="X95" s="76">
        <v>0.1827776198936</v>
      </c>
      <c r="Y95" s="71">
        <v>1</v>
      </c>
      <c r="Z95" s="71">
        <v>0</v>
      </c>
      <c r="AA95" s="71">
        <v>0</v>
      </c>
      <c r="AB95" s="71">
        <v>0</v>
      </c>
      <c r="AC95" s="73">
        <v>1</v>
      </c>
      <c r="AD95" s="73">
        <v>0</v>
      </c>
      <c r="AE95" s="1" t="s">
        <v>3695</v>
      </c>
      <c r="AF95" s="1" t="s">
        <v>1450</v>
      </c>
      <c r="AG95" s="1" t="s">
        <v>3704</v>
      </c>
    </row>
    <row r="96" spans="1:33">
      <c r="A96" s="70">
        <v>45169</v>
      </c>
      <c r="B96" s="70">
        <v>45169</v>
      </c>
      <c r="C96" s="71">
        <v>891800</v>
      </c>
      <c r="D96" s="1" t="s">
        <v>3705</v>
      </c>
      <c r="E96" s="71">
        <v>1530604</v>
      </c>
      <c r="G96" s="1" t="s">
        <v>3706</v>
      </c>
      <c r="H96" s="72" t="s">
        <v>3707</v>
      </c>
      <c r="I96" s="1" t="s">
        <v>3708</v>
      </c>
      <c r="J96" s="73">
        <v>0.3</v>
      </c>
      <c r="K96" s="73">
        <v>0.3</v>
      </c>
      <c r="L96" s="73">
        <v>0.3</v>
      </c>
      <c r="M96" s="1">
        <v>1</v>
      </c>
      <c r="N96" s="1" t="s">
        <v>1176</v>
      </c>
      <c r="O96" s="1" t="s">
        <v>1499</v>
      </c>
      <c r="P96" s="1">
        <v>30101040</v>
      </c>
      <c r="Q96" s="73">
        <v>17461402631</v>
      </c>
      <c r="R96" s="74">
        <v>67.17</v>
      </c>
      <c r="S96" s="1" t="s">
        <v>3694</v>
      </c>
      <c r="T96" s="75">
        <v>16.83175</v>
      </c>
      <c r="U96" s="76">
        <v>20904821210.942501</v>
      </c>
      <c r="V96" s="77">
        <v>20904821210.942501</v>
      </c>
      <c r="W96" s="77">
        <v>69682737369.808304</v>
      </c>
      <c r="X96" s="76">
        <v>0.31551708043269999</v>
      </c>
      <c r="Y96" s="71">
        <v>1</v>
      </c>
      <c r="Z96" s="71">
        <v>0</v>
      </c>
      <c r="AA96" s="71">
        <v>0</v>
      </c>
      <c r="AB96" s="71">
        <v>0</v>
      </c>
      <c r="AC96" s="73">
        <v>0</v>
      </c>
      <c r="AD96" s="73">
        <v>1</v>
      </c>
      <c r="AE96" s="1" t="s">
        <v>3695</v>
      </c>
      <c r="AF96" s="1" t="s">
        <v>1450</v>
      </c>
      <c r="AG96" s="1" t="s">
        <v>3709</v>
      </c>
    </row>
    <row r="97" spans="1:33">
      <c r="A97" s="70">
        <v>45169</v>
      </c>
      <c r="B97" s="70">
        <v>45169</v>
      </c>
      <c r="C97" s="71">
        <v>891800</v>
      </c>
      <c r="D97" s="1" t="s">
        <v>3710</v>
      </c>
      <c r="E97" s="71">
        <v>1531303</v>
      </c>
      <c r="G97" s="1" t="s">
        <v>3711</v>
      </c>
      <c r="H97" s="72">
        <v>2643674</v>
      </c>
      <c r="I97" s="1" t="s">
        <v>3712</v>
      </c>
      <c r="J97" s="73">
        <v>0.4</v>
      </c>
      <c r="K97" s="73">
        <v>0.4</v>
      </c>
      <c r="L97" s="73">
        <v>0.4</v>
      </c>
      <c r="M97" s="1">
        <v>1</v>
      </c>
      <c r="N97" s="1" t="s">
        <v>1176</v>
      </c>
      <c r="O97" s="1" t="s">
        <v>1462</v>
      </c>
      <c r="P97" s="1">
        <v>15104020</v>
      </c>
      <c r="Q97" s="73">
        <v>7785000000</v>
      </c>
      <c r="R97" s="74">
        <v>81.209999999999994</v>
      </c>
      <c r="S97" s="1" t="s">
        <v>3694</v>
      </c>
      <c r="T97" s="75">
        <v>16.83175</v>
      </c>
      <c r="U97" s="76">
        <v>15024459132.2946</v>
      </c>
      <c r="V97" s="77">
        <v>15024459132.2946</v>
      </c>
      <c r="W97" s="77">
        <v>37561147830.736603</v>
      </c>
      <c r="X97" s="76">
        <v>0.22676460289559999</v>
      </c>
      <c r="Y97" s="71">
        <v>1</v>
      </c>
      <c r="Z97" s="71">
        <v>0</v>
      </c>
      <c r="AA97" s="71">
        <v>0</v>
      </c>
      <c r="AB97" s="71">
        <v>0</v>
      </c>
      <c r="AC97" s="73">
        <v>1</v>
      </c>
      <c r="AD97" s="73">
        <v>0</v>
      </c>
      <c r="AE97" s="1" t="s">
        <v>3695</v>
      </c>
      <c r="AF97" s="1" t="s">
        <v>1450</v>
      </c>
      <c r="AG97" s="1" t="s">
        <v>1619</v>
      </c>
    </row>
    <row r="98" spans="1:33">
      <c r="A98" s="70">
        <v>45169</v>
      </c>
      <c r="B98" s="70">
        <v>45169</v>
      </c>
      <c r="C98" s="71">
        <v>891800</v>
      </c>
      <c r="D98" s="1" t="s">
        <v>3713</v>
      </c>
      <c r="E98" s="71">
        <v>1531401</v>
      </c>
      <c r="F98" s="1" t="s">
        <v>3714</v>
      </c>
      <c r="G98" s="1" t="s">
        <v>3715</v>
      </c>
      <c r="H98" s="72">
        <v>2491914</v>
      </c>
      <c r="I98" s="1" t="s">
        <v>3716</v>
      </c>
      <c r="J98" s="73">
        <v>0.95</v>
      </c>
      <c r="K98" s="73">
        <v>0.95</v>
      </c>
      <c r="L98" s="73">
        <v>0.95</v>
      </c>
      <c r="M98" s="1">
        <v>1</v>
      </c>
      <c r="N98" s="1" t="s">
        <v>1176</v>
      </c>
      <c r="O98" s="1" t="s">
        <v>1499</v>
      </c>
      <c r="P98" s="1">
        <v>30301010</v>
      </c>
      <c r="Q98" s="73">
        <v>1600738673</v>
      </c>
      <c r="R98" s="74">
        <v>38.36</v>
      </c>
      <c r="S98" s="1" t="s">
        <v>3694</v>
      </c>
      <c r="T98" s="75">
        <v>16.83175</v>
      </c>
      <c r="U98" s="76">
        <v>3465719174.86096</v>
      </c>
      <c r="V98" s="77">
        <v>3465719174.86096</v>
      </c>
      <c r="W98" s="77">
        <v>6728000706.9544201</v>
      </c>
      <c r="X98" s="76">
        <v>5.2308201281300003E-2</v>
      </c>
      <c r="Y98" s="71">
        <v>0</v>
      </c>
      <c r="Z98" s="71">
        <v>1</v>
      </c>
      <c r="AA98" s="71">
        <v>0</v>
      </c>
      <c r="AB98" s="71">
        <v>0</v>
      </c>
      <c r="AC98" s="73">
        <v>0.35</v>
      </c>
      <c r="AD98" s="73">
        <v>0.65</v>
      </c>
      <c r="AE98" s="1" t="s">
        <v>3695</v>
      </c>
      <c r="AF98" s="1" t="s">
        <v>1450</v>
      </c>
      <c r="AG98" s="1" t="s">
        <v>1585</v>
      </c>
    </row>
    <row r="99" spans="1:33">
      <c r="A99" s="70">
        <v>45169</v>
      </c>
      <c r="B99" s="70">
        <v>45169</v>
      </c>
      <c r="C99" s="71">
        <v>891800</v>
      </c>
      <c r="D99" s="1" t="s">
        <v>3717</v>
      </c>
      <c r="E99" s="71">
        <v>1532103</v>
      </c>
      <c r="F99" s="1" t="s">
        <v>3718</v>
      </c>
      <c r="G99" s="1" t="s">
        <v>3719</v>
      </c>
      <c r="H99" s="72">
        <v>2448200</v>
      </c>
      <c r="I99" s="1" t="s">
        <v>3720</v>
      </c>
      <c r="J99" s="73">
        <v>0.5</v>
      </c>
      <c r="K99" s="73">
        <v>0.5</v>
      </c>
      <c r="L99" s="73">
        <v>0.5</v>
      </c>
      <c r="M99" s="1">
        <v>1</v>
      </c>
      <c r="N99" s="1" t="s">
        <v>1176</v>
      </c>
      <c r="O99" s="1" t="s">
        <v>1462</v>
      </c>
      <c r="P99" s="1">
        <v>15104040</v>
      </c>
      <c r="Q99" s="73">
        <v>397475744</v>
      </c>
      <c r="R99" s="74">
        <v>241.16</v>
      </c>
      <c r="S99" s="1" t="s">
        <v>3694</v>
      </c>
      <c r="T99" s="75">
        <v>16.83175</v>
      </c>
      <c r="U99" s="76">
        <v>2847453485.9132299</v>
      </c>
      <c r="V99" s="77">
        <v>2847453485.9132299</v>
      </c>
      <c r="W99" s="77">
        <v>5694906971.8264599</v>
      </c>
      <c r="X99" s="76">
        <v>4.2976699081900001E-2</v>
      </c>
      <c r="Y99" s="71">
        <v>0</v>
      </c>
      <c r="Z99" s="71">
        <v>1</v>
      </c>
      <c r="AA99" s="71">
        <v>0</v>
      </c>
      <c r="AB99" s="71">
        <v>0</v>
      </c>
      <c r="AC99" s="73">
        <v>0</v>
      </c>
      <c r="AD99" s="73">
        <v>1</v>
      </c>
      <c r="AE99" s="1" t="s">
        <v>3695</v>
      </c>
      <c r="AF99" s="1" t="s">
        <v>1450</v>
      </c>
      <c r="AG99" s="1" t="s">
        <v>3721</v>
      </c>
    </row>
    <row r="100" spans="1:33">
      <c r="A100" s="70">
        <v>45169</v>
      </c>
      <c r="B100" s="70">
        <v>45169</v>
      </c>
      <c r="C100" s="71">
        <v>891800</v>
      </c>
      <c r="D100" s="1" t="s">
        <v>3722</v>
      </c>
      <c r="E100" s="71">
        <v>1533702</v>
      </c>
      <c r="F100" s="1" t="s">
        <v>3723</v>
      </c>
      <c r="G100" s="1" t="s">
        <v>3724</v>
      </c>
      <c r="H100" s="72" t="s">
        <v>3725</v>
      </c>
      <c r="I100" s="1" t="s">
        <v>3726</v>
      </c>
      <c r="J100" s="73">
        <v>0.5</v>
      </c>
      <c r="K100" s="73">
        <v>0.49</v>
      </c>
      <c r="L100" s="73">
        <v>0.49</v>
      </c>
      <c r="M100" s="1">
        <v>1</v>
      </c>
      <c r="N100" s="1" t="s">
        <v>1239</v>
      </c>
      <c r="O100" s="1" t="s">
        <v>1467</v>
      </c>
      <c r="P100" s="1">
        <v>20105010</v>
      </c>
      <c r="Q100" s="73">
        <v>619148362</v>
      </c>
      <c r="R100" s="74">
        <v>616</v>
      </c>
      <c r="S100" s="1" t="s">
        <v>3727</v>
      </c>
      <c r="T100" s="75">
        <v>56.62</v>
      </c>
      <c r="U100" s="76">
        <v>3300666576.93536</v>
      </c>
      <c r="V100" s="77">
        <v>3300666576.93536</v>
      </c>
      <c r="W100" s="77">
        <v>6736054238.64359</v>
      </c>
      <c r="X100" s="76">
        <v>4.9817057573799998E-2</v>
      </c>
      <c r="Y100" s="71">
        <v>1</v>
      </c>
      <c r="Z100" s="71">
        <v>0</v>
      </c>
      <c r="AA100" s="71">
        <v>0</v>
      </c>
      <c r="AB100" s="71">
        <v>0</v>
      </c>
      <c r="AC100" s="73">
        <v>1</v>
      </c>
      <c r="AD100" s="73">
        <v>0</v>
      </c>
      <c r="AE100" s="1" t="s">
        <v>3728</v>
      </c>
      <c r="AF100" s="1" t="s">
        <v>1450</v>
      </c>
      <c r="AG100" s="1" t="s">
        <v>1451</v>
      </c>
    </row>
    <row r="101" spans="1:33">
      <c r="A101" s="70">
        <v>45169</v>
      </c>
      <c r="B101" s="70">
        <v>45169</v>
      </c>
      <c r="C101" s="71">
        <v>891800</v>
      </c>
      <c r="D101" s="1" t="s">
        <v>3729</v>
      </c>
      <c r="E101" s="71">
        <v>1534801</v>
      </c>
      <c r="F101" s="1">
        <v>718252109</v>
      </c>
      <c r="G101" s="1" t="s">
        <v>3730</v>
      </c>
      <c r="H101" s="72" t="s">
        <v>3731</v>
      </c>
      <c r="I101" s="1" t="s">
        <v>3732</v>
      </c>
      <c r="J101" s="73">
        <v>0.35</v>
      </c>
      <c r="K101" s="73">
        <v>0.35</v>
      </c>
      <c r="L101" s="73">
        <v>0.35</v>
      </c>
      <c r="M101" s="1">
        <v>1</v>
      </c>
      <c r="N101" s="1" t="s">
        <v>1239</v>
      </c>
      <c r="O101" s="1" t="s">
        <v>1692</v>
      </c>
      <c r="P101" s="1">
        <v>50102010</v>
      </c>
      <c r="Q101" s="73">
        <v>216055775</v>
      </c>
      <c r="R101" s="74">
        <v>1150</v>
      </c>
      <c r="S101" s="1" t="s">
        <v>3727</v>
      </c>
      <c r="T101" s="75">
        <v>56.62</v>
      </c>
      <c r="U101" s="76">
        <v>1535896316.4517801</v>
      </c>
      <c r="V101" s="77">
        <v>1535896316.4517801</v>
      </c>
      <c r="W101" s="77">
        <v>4388275189.8622398</v>
      </c>
      <c r="X101" s="76">
        <v>2.3181328207700001E-2</v>
      </c>
      <c r="Y101" s="71">
        <v>0</v>
      </c>
      <c r="Z101" s="71">
        <v>1</v>
      </c>
      <c r="AA101" s="71">
        <v>0</v>
      </c>
      <c r="AB101" s="71">
        <v>0</v>
      </c>
      <c r="AC101" s="73">
        <v>1</v>
      </c>
      <c r="AD101" s="73">
        <v>0</v>
      </c>
      <c r="AE101" s="1" t="s">
        <v>3728</v>
      </c>
      <c r="AF101" s="1" t="s">
        <v>1450</v>
      </c>
      <c r="AG101" s="1" t="s">
        <v>1451</v>
      </c>
    </row>
    <row r="102" spans="1:33">
      <c r="A102" s="70">
        <v>45169</v>
      </c>
      <c r="B102" s="70">
        <v>45169</v>
      </c>
      <c r="C102" s="71">
        <v>891800</v>
      </c>
      <c r="D102" s="1" t="s">
        <v>3733</v>
      </c>
      <c r="E102" s="71">
        <v>1541001</v>
      </c>
      <c r="F102" s="1" t="s">
        <v>3734</v>
      </c>
      <c r="G102" s="1" t="s">
        <v>3735</v>
      </c>
      <c r="H102" s="72" t="s">
        <v>3736</v>
      </c>
      <c r="I102" s="1" t="s">
        <v>3737</v>
      </c>
      <c r="J102" s="73">
        <v>0.45</v>
      </c>
      <c r="K102" s="73">
        <v>0.45</v>
      </c>
      <c r="L102" s="73">
        <v>0.45</v>
      </c>
      <c r="M102" s="1">
        <v>1</v>
      </c>
      <c r="N102" s="1" t="s">
        <v>1337</v>
      </c>
      <c r="O102" s="1" t="s">
        <v>1499</v>
      </c>
      <c r="P102" s="1">
        <v>30202030</v>
      </c>
      <c r="Q102" s="73">
        <v>8611242385</v>
      </c>
      <c r="R102" s="74">
        <v>20.7</v>
      </c>
      <c r="S102" s="1" t="s">
        <v>3341</v>
      </c>
      <c r="T102" s="75">
        <v>35.017499999999998</v>
      </c>
      <c r="U102" s="76">
        <v>2290675314.2364502</v>
      </c>
      <c r="V102" s="77">
        <v>2290675314.2364502</v>
      </c>
      <c r="W102" s="77">
        <v>5090389587.1921196</v>
      </c>
      <c r="X102" s="76">
        <v>3.4573229786300001E-2</v>
      </c>
      <c r="Y102" s="71">
        <v>0</v>
      </c>
      <c r="Z102" s="71">
        <v>1</v>
      </c>
      <c r="AA102" s="71">
        <v>0</v>
      </c>
      <c r="AB102" s="71">
        <v>0</v>
      </c>
      <c r="AC102" s="73">
        <v>1</v>
      </c>
      <c r="AD102" s="73">
        <v>0</v>
      </c>
      <c r="AE102" s="1" t="s">
        <v>3342</v>
      </c>
      <c r="AF102" s="1" t="s">
        <v>1450</v>
      </c>
      <c r="AG102" s="1" t="s">
        <v>1451</v>
      </c>
    </row>
    <row r="103" spans="1:33">
      <c r="A103" s="70">
        <v>45169</v>
      </c>
      <c r="B103" s="70">
        <v>45169</v>
      </c>
      <c r="C103" s="71">
        <v>891800</v>
      </c>
      <c r="D103" s="1" t="s">
        <v>3738</v>
      </c>
      <c r="E103" s="71">
        <v>1542701</v>
      </c>
      <c r="G103" s="1" t="s">
        <v>3739</v>
      </c>
      <c r="H103" s="72">
        <v>6492827</v>
      </c>
      <c r="I103" s="1" t="s">
        <v>3740</v>
      </c>
      <c r="J103" s="73">
        <v>0.4</v>
      </c>
      <c r="K103" s="73">
        <v>0.25</v>
      </c>
      <c r="L103" s="73">
        <v>0.25</v>
      </c>
      <c r="M103" s="1">
        <v>1</v>
      </c>
      <c r="N103" s="1" t="s">
        <v>1337</v>
      </c>
      <c r="O103" s="1" t="s">
        <v>1484</v>
      </c>
      <c r="P103" s="1">
        <v>40101010</v>
      </c>
      <c r="Q103" s="73">
        <v>13976061250</v>
      </c>
      <c r="R103" s="74">
        <v>19.3</v>
      </c>
      <c r="S103" s="1" t="s">
        <v>3341</v>
      </c>
      <c r="T103" s="75">
        <v>35.017499999999998</v>
      </c>
      <c r="U103" s="76">
        <v>1925737003.81952</v>
      </c>
      <c r="V103" s="77">
        <v>1925737003.81952</v>
      </c>
      <c r="W103" s="77">
        <v>7702948015.27808</v>
      </c>
      <c r="X103" s="76">
        <v>2.9065205150299998E-2</v>
      </c>
      <c r="Y103" s="71">
        <v>0</v>
      </c>
      <c r="Z103" s="71">
        <v>1</v>
      </c>
      <c r="AA103" s="71">
        <v>0</v>
      </c>
      <c r="AB103" s="71">
        <v>0</v>
      </c>
      <c r="AC103" s="73">
        <v>1</v>
      </c>
      <c r="AD103" s="73">
        <v>0</v>
      </c>
      <c r="AE103" s="1" t="s">
        <v>3342</v>
      </c>
      <c r="AF103" s="1" t="s">
        <v>1450</v>
      </c>
      <c r="AG103" s="1" t="s">
        <v>1451</v>
      </c>
    </row>
    <row r="104" spans="1:33">
      <c r="A104" s="70">
        <v>45169</v>
      </c>
      <c r="B104" s="70">
        <v>45169</v>
      </c>
      <c r="C104" s="71">
        <v>891800</v>
      </c>
      <c r="D104" s="1" t="s">
        <v>3741</v>
      </c>
      <c r="E104" s="71">
        <v>1542901</v>
      </c>
      <c r="G104" s="1" t="s">
        <v>3742</v>
      </c>
      <c r="H104" s="72">
        <v>6581907</v>
      </c>
      <c r="I104" s="1" t="s">
        <v>3743</v>
      </c>
      <c r="J104" s="73">
        <v>0.7</v>
      </c>
      <c r="K104" s="73">
        <v>0.7</v>
      </c>
      <c r="L104" s="73">
        <v>0.7</v>
      </c>
      <c r="M104" s="1">
        <v>1</v>
      </c>
      <c r="N104" s="1" t="s">
        <v>1337</v>
      </c>
      <c r="O104" s="1" t="s">
        <v>1564</v>
      </c>
      <c r="P104" s="1">
        <v>60201030</v>
      </c>
      <c r="Q104" s="73">
        <v>11949713176</v>
      </c>
      <c r="R104" s="74">
        <v>8.3000000000000007</v>
      </c>
      <c r="S104" s="1" t="s">
        <v>3341</v>
      </c>
      <c r="T104" s="75">
        <v>35.017499999999998</v>
      </c>
      <c r="U104" s="76">
        <v>1982661056.68766</v>
      </c>
      <c r="V104" s="77">
        <v>1982661056.68766</v>
      </c>
      <c r="W104" s="77">
        <v>2832372938.1252198</v>
      </c>
      <c r="X104" s="76">
        <v>2.9924361551900001E-2</v>
      </c>
      <c r="Y104" s="71">
        <v>0</v>
      </c>
      <c r="Z104" s="71">
        <v>1</v>
      </c>
      <c r="AA104" s="71">
        <v>0</v>
      </c>
      <c r="AB104" s="71">
        <v>0</v>
      </c>
      <c r="AC104" s="73">
        <v>1</v>
      </c>
      <c r="AD104" s="73">
        <v>0</v>
      </c>
      <c r="AE104" s="1" t="s">
        <v>3342</v>
      </c>
      <c r="AF104" s="1" t="s">
        <v>1450</v>
      </c>
      <c r="AG104" s="1" t="s">
        <v>1451</v>
      </c>
    </row>
    <row r="105" spans="1:33">
      <c r="A105" s="70">
        <v>45169</v>
      </c>
      <c r="B105" s="70">
        <v>45169</v>
      </c>
      <c r="C105" s="71">
        <v>891800</v>
      </c>
      <c r="D105" s="1" t="s">
        <v>3744</v>
      </c>
      <c r="E105" s="71">
        <v>1545001</v>
      </c>
      <c r="G105" s="1" t="s">
        <v>3745</v>
      </c>
      <c r="H105" s="72">
        <v>6609917</v>
      </c>
      <c r="I105" s="1" t="s">
        <v>3746</v>
      </c>
      <c r="J105" s="73">
        <v>0.65</v>
      </c>
      <c r="K105" s="73">
        <v>0.65</v>
      </c>
      <c r="L105" s="73">
        <v>0.65</v>
      </c>
      <c r="M105" s="1">
        <v>1</v>
      </c>
      <c r="N105" s="1" t="s">
        <v>1337</v>
      </c>
      <c r="O105" s="1" t="s">
        <v>1462</v>
      </c>
      <c r="P105" s="1">
        <v>15102010</v>
      </c>
      <c r="Q105" s="73">
        <v>1200000000</v>
      </c>
      <c r="R105" s="74">
        <v>313</v>
      </c>
      <c r="S105" s="1" t="s">
        <v>3341</v>
      </c>
      <c r="T105" s="75">
        <v>35.017499999999998</v>
      </c>
      <c r="U105" s="76">
        <v>6971942600.1285105</v>
      </c>
      <c r="V105" s="77">
        <v>6971942600.1285105</v>
      </c>
      <c r="W105" s="77">
        <v>10726065538.659201</v>
      </c>
      <c r="X105" s="76">
        <v>0.1052277344035</v>
      </c>
      <c r="Y105" s="71">
        <v>1</v>
      </c>
      <c r="Z105" s="71">
        <v>0</v>
      </c>
      <c r="AA105" s="71">
        <v>0</v>
      </c>
      <c r="AB105" s="71">
        <v>0</v>
      </c>
      <c r="AC105" s="73">
        <v>1</v>
      </c>
      <c r="AD105" s="73">
        <v>0</v>
      </c>
      <c r="AE105" s="1" t="s">
        <v>3342</v>
      </c>
      <c r="AF105" s="1" t="s">
        <v>1450</v>
      </c>
      <c r="AG105" s="1" t="s">
        <v>1451</v>
      </c>
    </row>
    <row r="106" spans="1:33">
      <c r="A106" s="70">
        <v>45169</v>
      </c>
      <c r="B106" s="70">
        <v>45169</v>
      </c>
      <c r="C106" s="71">
        <v>891800</v>
      </c>
      <c r="D106" s="1" t="s">
        <v>3747</v>
      </c>
      <c r="E106" s="71">
        <v>1545301</v>
      </c>
      <c r="G106" s="1" t="s">
        <v>3748</v>
      </c>
      <c r="H106" s="72" t="s">
        <v>3749</v>
      </c>
      <c r="I106" s="1" t="s">
        <v>3750</v>
      </c>
      <c r="J106" s="73">
        <v>0.55000000000000004</v>
      </c>
      <c r="K106" s="73">
        <v>0.25</v>
      </c>
      <c r="L106" s="73">
        <v>0.25</v>
      </c>
      <c r="M106" s="1">
        <v>1</v>
      </c>
      <c r="N106" s="1" t="s">
        <v>1337</v>
      </c>
      <c r="O106" s="1" t="s">
        <v>1484</v>
      </c>
      <c r="P106" s="1">
        <v>40101010</v>
      </c>
      <c r="Q106" s="73">
        <v>3367107286</v>
      </c>
      <c r="R106" s="74">
        <v>118</v>
      </c>
      <c r="S106" s="1" t="s">
        <v>3341</v>
      </c>
      <c r="T106" s="75">
        <v>35.017499999999998</v>
      </c>
      <c r="U106" s="76">
        <v>2836572140.7010798</v>
      </c>
      <c r="V106" s="77">
        <v>2836572140.7010798</v>
      </c>
      <c r="W106" s="77">
        <v>11346288562.8043</v>
      </c>
      <c r="X106" s="76">
        <v>4.2812466619100001E-2</v>
      </c>
      <c r="Y106" s="71">
        <v>1</v>
      </c>
      <c r="Z106" s="71">
        <v>0</v>
      </c>
      <c r="AA106" s="71">
        <v>0</v>
      </c>
      <c r="AB106" s="71">
        <v>0</v>
      </c>
      <c r="AC106" s="73">
        <v>1</v>
      </c>
      <c r="AD106" s="73">
        <v>0</v>
      </c>
      <c r="AE106" s="1" t="s">
        <v>3342</v>
      </c>
      <c r="AF106" s="1" t="s">
        <v>1450</v>
      </c>
      <c r="AG106" s="1" t="s">
        <v>1451</v>
      </c>
    </row>
    <row r="107" spans="1:33">
      <c r="A107" s="70">
        <v>45169</v>
      </c>
      <c r="B107" s="70">
        <v>45169</v>
      </c>
      <c r="C107" s="71">
        <v>891800</v>
      </c>
      <c r="D107" s="1" t="s">
        <v>3751</v>
      </c>
      <c r="E107" s="71">
        <v>1546301</v>
      </c>
      <c r="G107" s="1" t="s">
        <v>3752</v>
      </c>
      <c r="H107" s="72">
        <v>6888783</v>
      </c>
      <c r="I107" s="1" t="s">
        <v>3753</v>
      </c>
      <c r="J107" s="73">
        <v>1</v>
      </c>
      <c r="K107" s="73">
        <v>0.25</v>
      </c>
      <c r="L107" s="73">
        <v>0.25</v>
      </c>
      <c r="M107" s="1">
        <v>1</v>
      </c>
      <c r="N107" s="1" t="s">
        <v>1337</v>
      </c>
      <c r="O107" s="1" t="s">
        <v>1484</v>
      </c>
      <c r="P107" s="1">
        <v>40101010</v>
      </c>
      <c r="Q107" s="73">
        <v>2369327593</v>
      </c>
      <c r="R107" s="74">
        <v>130.5</v>
      </c>
      <c r="S107" s="1" t="s">
        <v>3341</v>
      </c>
      <c r="T107" s="75">
        <v>35.017499999999998</v>
      </c>
      <c r="U107" s="76">
        <v>2207448068.0124202</v>
      </c>
      <c r="V107" s="77">
        <v>2207448068.0124202</v>
      </c>
      <c r="W107" s="77">
        <v>8829792272.0496902</v>
      </c>
      <c r="X107" s="76">
        <v>3.3317078515000001E-2</v>
      </c>
      <c r="Y107" s="71">
        <v>1</v>
      </c>
      <c r="Z107" s="71">
        <v>0</v>
      </c>
      <c r="AA107" s="71">
        <v>0</v>
      </c>
      <c r="AB107" s="71">
        <v>0</v>
      </c>
      <c r="AC107" s="73">
        <v>1</v>
      </c>
      <c r="AD107" s="73">
        <v>0</v>
      </c>
      <c r="AE107" s="1" t="s">
        <v>3342</v>
      </c>
      <c r="AF107" s="1" t="s">
        <v>1450</v>
      </c>
      <c r="AG107" s="1" t="s">
        <v>1451</v>
      </c>
    </row>
    <row r="108" spans="1:33">
      <c r="A108" s="70">
        <v>45169</v>
      </c>
      <c r="B108" s="70">
        <v>45169</v>
      </c>
      <c r="C108" s="71">
        <v>891800</v>
      </c>
      <c r="D108" s="1" t="s">
        <v>3754</v>
      </c>
      <c r="E108" s="71">
        <v>1549001</v>
      </c>
      <c r="G108" s="1" t="s">
        <v>3755</v>
      </c>
      <c r="H108" s="72" t="s">
        <v>3756</v>
      </c>
      <c r="I108" s="1" t="s">
        <v>3757</v>
      </c>
      <c r="J108" s="73">
        <v>0.4</v>
      </c>
      <c r="K108" s="73">
        <v>0.4</v>
      </c>
      <c r="L108" s="73">
        <v>0.4</v>
      </c>
      <c r="M108" s="1">
        <v>1</v>
      </c>
      <c r="N108" s="1" t="s">
        <v>1359</v>
      </c>
      <c r="O108" s="1" t="s">
        <v>1462</v>
      </c>
      <c r="P108" s="1">
        <v>15104050</v>
      </c>
      <c r="Q108" s="73">
        <v>3499999004</v>
      </c>
      <c r="R108" s="74">
        <v>43.02</v>
      </c>
      <c r="S108" s="1" t="s">
        <v>3311</v>
      </c>
      <c r="T108" s="75">
        <v>26.657550000000001</v>
      </c>
      <c r="U108" s="76">
        <v>2259321762.9088998</v>
      </c>
      <c r="V108" s="77">
        <v>2259321762.9088898</v>
      </c>
      <c r="W108" s="77">
        <v>5648304407.2722397</v>
      </c>
      <c r="X108" s="76">
        <v>3.4100009715399997E-2</v>
      </c>
      <c r="Y108" s="71">
        <v>1</v>
      </c>
      <c r="Z108" s="71">
        <v>0</v>
      </c>
      <c r="AA108" s="71">
        <v>0</v>
      </c>
      <c r="AB108" s="71">
        <v>0</v>
      </c>
      <c r="AC108" s="73">
        <v>1</v>
      </c>
      <c r="AD108" s="73">
        <v>0</v>
      </c>
      <c r="AE108" s="1" t="s">
        <v>3312</v>
      </c>
      <c r="AF108" s="1" t="s">
        <v>1450</v>
      </c>
      <c r="AG108" s="1" t="s">
        <v>1451</v>
      </c>
    </row>
    <row r="109" spans="1:33">
      <c r="A109" s="70">
        <v>45169</v>
      </c>
      <c r="B109" s="70">
        <v>45169</v>
      </c>
      <c r="C109" s="71">
        <v>891800</v>
      </c>
      <c r="D109" s="1" t="s">
        <v>3758</v>
      </c>
      <c r="E109" s="71">
        <v>1549601</v>
      </c>
      <c r="G109" s="1" t="s">
        <v>3759</v>
      </c>
      <c r="H109" s="72" t="s">
        <v>3760</v>
      </c>
      <c r="I109" s="1" t="s">
        <v>3761</v>
      </c>
      <c r="J109" s="73">
        <v>0.3</v>
      </c>
      <c r="K109" s="73">
        <v>0.3</v>
      </c>
      <c r="L109" s="73">
        <v>0.3</v>
      </c>
      <c r="M109" s="1">
        <v>1</v>
      </c>
      <c r="N109" s="1" t="s">
        <v>1359</v>
      </c>
      <c r="O109" s="1" t="s">
        <v>1467</v>
      </c>
      <c r="P109" s="1">
        <v>20105010</v>
      </c>
      <c r="Q109" s="73">
        <v>2535897420</v>
      </c>
      <c r="R109" s="74">
        <v>141.80000000000001</v>
      </c>
      <c r="S109" s="1" t="s">
        <v>3311</v>
      </c>
      <c r="T109" s="75">
        <v>26.657550000000001</v>
      </c>
      <c r="U109" s="76">
        <v>4046773850.06499</v>
      </c>
      <c r="V109" s="77">
        <v>4046773850.06499</v>
      </c>
      <c r="W109" s="77">
        <v>13489246166.883301</v>
      </c>
      <c r="X109" s="76">
        <v>6.1078076557600003E-2</v>
      </c>
      <c r="Y109" s="71">
        <v>1</v>
      </c>
      <c r="Z109" s="71">
        <v>0</v>
      </c>
      <c r="AA109" s="71">
        <v>0</v>
      </c>
      <c r="AB109" s="71">
        <v>0</v>
      </c>
      <c r="AC109" s="73">
        <v>0.65</v>
      </c>
      <c r="AD109" s="73">
        <v>0.35</v>
      </c>
      <c r="AE109" s="1" t="s">
        <v>3312</v>
      </c>
      <c r="AF109" s="1" t="s">
        <v>1450</v>
      </c>
      <c r="AG109" s="1" t="s">
        <v>1451</v>
      </c>
    </row>
    <row r="110" spans="1:33">
      <c r="A110" s="70">
        <v>45169</v>
      </c>
      <c r="B110" s="70">
        <v>45169</v>
      </c>
      <c r="C110" s="71">
        <v>891800</v>
      </c>
      <c r="D110" s="1" t="s">
        <v>3762</v>
      </c>
      <c r="E110" s="71">
        <v>1550101</v>
      </c>
      <c r="G110" s="1" t="s">
        <v>3763</v>
      </c>
      <c r="H110" s="72" t="s">
        <v>3764</v>
      </c>
      <c r="I110" s="1" t="s">
        <v>3765</v>
      </c>
      <c r="J110" s="73">
        <v>0.2</v>
      </c>
      <c r="K110" s="73">
        <v>0.2</v>
      </c>
      <c r="L110" s="73">
        <v>0.2</v>
      </c>
      <c r="M110" s="1">
        <v>1</v>
      </c>
      <c r="N110" s="1" t="s">
        <v>1359</v>
      </c>
      <c r="O110" s="1" t="s">
        <v>1455</v>
      </c>
      <c r="P110" s="1">
        <v>25102010</v>
      </c>
      <c r="Q110" s="73">
        <v>350910000</v>
      </c>
      <c r="R110" s="74">
        <v>862.7</v>
      </c>
      <c r="S110" s="1" t="s">
        <v>3311</v>
      </c>
      <c r="T110" s="75">
        <v>26.657550000000001</v>
      </c>
      <c r="U110" s="76">
        <v>2271251911.7473302</v>
      </c>
      <c r="V110" s="77">
        <v>2271251911.7473302</v>
      </c>
      <c r="W110" s="77">
        <v>11356259558.736601</v>
      </c>
      <c r="X110" s="76">
        <v>3.42800718021E-2</v>
      </c>
      <c r="Y110" s="71">
        <v>1</v>
      </c>
      <c r="Z110" s="71">
        <v>0</v>
      </c>
      <c r="AA110" s="71">
        <v>0</v>
      </c>
      <c r="AB110" s="71">
        <v>0</v>
      </c>
      <c r="AC110" s="73">
        <v>0</v>
      </c>
      <c r="AD110" s="73">
        <v>1</v>
      </c>
      <c r="AE110" s="1" t="s">
        <v>3312</v>
      </c>
      <c r="AF110" s="1" t="s">
        <v>1450</v>
      </c>
      <c r="AG110" s="1" t="s">
        <v>1451</v>
      </c>
    </row>
    <row r="111" spans="1:33">
      <c r="A111" s="70">
        <v>45169</v>
      </c>
      <c r="B111" s="70">
        <v>45169</v>
      </c>
      <c r="C111" s="71">
        <v>891800</v>
      </c>
      <c r="D111" s="1" t="s">
        <v>3766</v>
      </c>
      <c r="E111" s="71">
        <v>1550802</v>
      </c>
      <c r="G111" s="1" t="s">
        <v>3767</v>
      </c>
      <c r="H111" s="72" t="s">
        <v>3768</v>
      </c>
      <c r="I111" s="1" t="s">
        <v>3769</v>
      </c>
      <c r="J111" s="73">
        <v>0.35</v>
      </c>
      <c r="K111" s="73">
        <v>0.35</v>
      </c>
      <c r="L111" s="73">
        <v>0.35</v>
      </c>
      <c r="M111" s="1">
        <v>1</v>
      </c>
      <c r="N111" s="1" t="s">
        <v>1359</v>
      </c>
      <c r="O111" s="1" t="s">
        <v>1484</v>
      </c>
      <c r="P111" s="1">
        <v>40101010</v>
      </c>
      <c r="Q111" s="73">
        <v>9999970000</v>
      </c>
      <c r="R111" s="74">
        <v>21.06</v>
      </c>
      <c r="S111" s="1" t="s">
        <v>3311</v>
      </c>
      <c r="T111" s="75">
        <v>26.657550000000001</v>
      </c>
      <c r="U111" s="76">
        <v>2765062013.2007599</v>
      </c>
      <c r="V111" s="77">
        <v>2765062013.2007599</v>
      </c>
      <c r="W111" s="77">
        <v>7994951471.5343304</v>
      </c>
      <c r="X111" s="76">
        <v>4.1733162164700001E-2</v>
      </c>
      <c r="Y111" s="71">
        <v>1</v>
      </c>
      <c r="Z111" s="71">
        <v>0</v>
      </c>
      <c r="AA111" s="71">
        <v>0</v>
      </c>
      <c r="AB111" s="71">
        <v>0</v>
      </c>
      <c r="AC111" s="73">
        <v>1</v>
      </c>
      <c r="AD111" s="73">
        <v>0</v>
      </c>
      <c r="AE111" s="1" t="s">
        <v>3312</v>
      </c>
      <c r="AF111" s="1" t="s">
        <v>1450</v>
      </c>
      <c r="AG111" s="1" t="s">
        <v>611</v>
      </c>
    </row>
    <row r="112" spans="1:33">
      <c r="A112" s="70">
        <v>45169</v>
      </c>
      <c r="B112" s="70">
        <v>45169</v>
      </c>
      <c r="C112" s="71">
        <v>891800</v>
      </c>
      <c r="D112" s="1" t="s">
        <v>3770</v>
      </c>
      <c r="E112" s="71">
        <v>1551101</v>
      </c>
      <c r="G112" s="1" t="s">
        <v>3771</v>
      </c>
      <c r="H112" s="72" t="s">
        <v>3772</v>
      </c>
      <c r="I112" s="1" t="s">
        <v>3773</v>
      </c>
      <c r="J112" s="73">
        <v>0.45</v>
      </c>
      <c r="K112" s="73">
        <v>0.45</v>
      </c>
      <c r="L112" s="73">
        <v>0.45</v>
      </c>
      <c r="M112" s="1">
        <v>1</v>
      </c>
      <c r="N112" s="1" t="s">
        <v>1359</v>
      </c>
      <c r="O112" s="1" t="s">
        <v>1467</v>
      </c>
      <c r="P112" s="1">
        <v>20105010</v>
      </c>
      <c r="Q112" s="73">
        <v>3063214056</v>
      </c>
      <c r="R112" s="74">
        <v>51.25</v>
      </c>
      <c r="S112" s="1" t="s">
        <v>3311</v>
      </c>
      <c r="T112" s="75">
        <v>26.657550000000001</v>
      </c>
      <c r="U112" s="76">
        <v>2650107536.7578802</v>
      </c>
      <c r="V112" s="77">
        <v>2650107536.7578802</v>
      </c>
      <c r="W112" s="77">
        <v>5889127859.4619503</v>
      </c>
      <c r="X112" s="76">
        <v>3.9998150875999998E-2</v>
      </c>
      <c r="Y112" s="71">
        <v>0</v>
      </c>
      <c r="Z112" s="71">
        <v>1</v>
      </c>
      <c r="AA112" s="71">
        <v>0</v>
      </c>
      <c r="AB112" s="71">
        <v>0</v>
      </c>
      <c r="AC112" s="73">
        <v>0.5</v>
      </c>
      <c r="AD112" s="73">
        <v>0.5</v>
      </c>
      <c r="AE112" s="1" t="s">
        <v>3312</v>
      </c>
      <c r="AF112" s="1" t="s">
        <v>1450</v>
      </c>
      <c r="AG112" s="1" t="s">
        <v>1451</v>
      </c>
    </row>
    <row r="113" spans="1:33">
      <c r="A113" s="70">
        <v>45169</v>
      </c>
      <c r="B113" s="70">
        <v>45169</v>
      </c>
      <c r="C113" s="71">
        <v>891800</v>
      </c>
      <c r="D113" s="1" t="s">
        <v>3774</v>
      </c>
      <c r="E113" s="71">
        <v>1551301</v>
      </c>
      <c r="G113" s="1" t="s">
        <v>3775</v>
      </c>
      <c r="H113" s="72" t="s">
        <v>3776</v>
      </c>
      <c r="I113" s="1" t="s">
        <v>3777</v>
      </c>
      <c r="J113" s="73">
        <v>0.4</v>
      </c>
      <c r="K113" s="73">
        <v>0.4</v>
      </c>
      <c r="L113" s="73">
        <v>0.4</v>
      </c>
      <c r="M113" s="1">
        <v>1</v>
      </c>
      <c r="N113" s="1" t="s">
        <v>1359</v>
      </c>
      <c r="O113" s="1" t="s">
        <v>1484</v>
      </c>
      <c r="P113" s="1">
        <v>40101010</v>
      </c>
      <c r="Q113" s="73">
        <v>8447051284</v>
      </c>
      <c r="R113" s="74">
        <v>15.9</v>
      </c>
      <c r="S113" s="1" t="s">
        <v>3311</v>
      </c>
      <c r="T113" s="75">
        <v>26.657550000000001</v>
      </c>
      <c r="U113" s="76">
        <v>2015310715.5848899</v>
      </c>
      <c r="V113" s="77">
        <v>2015310715.5848899</v>
      </c>
      <c r="W113" s="77">
        <v>5038276788.9622297</v>
      </c>
      <c r="X113" s="76">
        <v>3.0417143812399999E-2</v>
      </c>
      <c r="Y113" s="71">
        <v>0</v>
      </c>
      <c r="Z113" s="71">
        <v>1</v>
      </c>
      <c r="AA113" s="71">
        <v>0</v>
      </c>
      <c r="AB113" s="71">
        <v>0</v>
      </c>
      <c r="AC113" s="73">
        <v>1</v>
      </c>
      <c r="AD113" s="73">
        <v>0</v>
      </c>
      <c r="AE113" s="1" t="s">
        <v>3312</v>
      </c>
      <c r="AF113" s="1" t="s">
        <v>1450</v>
      </c>
      <c r="AG113" s="1" t="s">
        <v>1451</v>
      </c>
    </row>
    <row r="114" spans="1:33">
      <c r="A114" s="70">
        <v>45169</v>
      </c>
      <c r="B114" s="70">
        <v>45169</v>
      </c>
      <c r="C114" s="71">
        <v>891800</v>
      </c>
      <c r="D114" s="1" t="s">
        <v>3778</v>
      </c>
      <c r="E114" s="71">
        <v>1551801</v>
      </c>
      <c r="G114" s="1" t="s">
        <v>3779</v>
      </c>
      <c r="H114" s="72">
        <v>6056331</v>
      </c>
      <c r="I114" s="1" t="s">
        <v>3780</v>
      </c>
      <c r="J114" s="73">
        <v>0.65</v>
      </c>
      <c r="K114" s="73">
        <v>0.65</v>
      </c>
      <c r="L114" s="73">
        <v>0.65</v>
      </c>
      <c r="M114" s="1">
        <v>1</v>
      </c>
      <c r="N114" s="1" t="s">
        <v>1330</v>
      </c>
      <c r="O114" s="1" t="s">
        <v>1462</v>
      </c>
      <c r="P114" s="1">
        <v>15102010</v>
      </c>
      <c r="Q114" s="73">
        <v>3545927557</v>
      </c>
      <c r="R114" s="74">
        <v>39.9</v>
      </c>
      <c r="S114" s="1" t="s">
        <v>3111</v>
      </c>
      <c r="T114" s="75">
        <v>31.846499999999999</v>
      </c>
      <c r="U114" s="76">
        <v>2887715484.9291101</v>
      </c>
      <c r="V114" s="77">
        <v>2887715484.9291101</v>
      </c>
      <c r="W114" s="77">
        <v>4442639207.58325</v>
      </c>
      <c r="X114" s="76">
        <v>4.3584374615399997E-2</v>
      </c>
      <c r="Y114" s="71">
        <v>0</v>
      </c>
      <c r="Z114" s="71">
        <v>1</v>
      </c>
      <c r="AA114" s="71">
        <v>0</v>
      </c>
      <c r="AB114" s="71">
        <v>0</v>
      </c>
      <c r="AC114" s="73">
        <v>1</v>
      </c>
      <c r="AD114" s="73">
        <v>0</v>
      </c>
      <c r="AE114" s="1" t="s">
        <v>3112</v>
      </c>
      <c r="AF114" s="1" t="s">
        <v>1450</v>
      </c>
      <c r="AG114" s="1" t="s">
        <v>1451</v>
      </c>
    </row>
    <row r="115" spans="1:33">
      <c r="A115" s="70">
        <v>45169</v>
      </c>
      <c r="B115" s="70">
        <v>45169</v>
      </c>
      <c r="C115" s="71">
        <v>891800</v>
      </c>
      <c r="D115" s="1" t="s">
        <v>3781</v>
      </c>
      <c r="E115" s="71">
        <v>1552201</v>
      </c>
      <c r="G115" s="1" t="s">
        <v>3782</v>
      </c>
      <c r="H115" s="72">
        <v>6425663</v>
      </c>
      <c r="I115" s="1" t="s">
        <v>3783</v>
      </c>
      <c r="J115" s="73">
        <v>0.65</v>
      </c>
      <c r="K115" s="73">
        <v>0.65</v>
      </c>
      <c r="L115" s="73">
        <v>0.65</v>
      </c>
      <c r="M115" s="1">
        <v>1</v>
      </c>
      <c r="N115" s="1" t="s">
        <v>1330</v>
      </c>
      <c r="O115" s="1" t="s">
        <v>1484</v>
      </c>
      <c r="P115" s="1">
        <v>40301020</v>
      </c>
      <c r="Q115" s="73">
        <v>14669210128</v>
      </c>
      <c r="R115" s="74">
        <v>45.6</v>
      </c>
      <c r="S115" s="1" t="s">
        <v>3111</v>
      </c>
      <c r="T115" s="75">
        <v>31.846499999999999</v>
      </c>
      <c r="U115" s="76">
        <v>13652846880.941999</v>
      </c>
      <c r="V115" s="77">
        <v>13652846880.941999</v>
      </c>
      <c r="W115" s="77">
        <v>21004379816.8339</v>
      </c>
      <c r="X115" s="76">
        <v>0.2060628189068</v>
      </c>
      <c r="Y115" s="71">
        <v>1</v>
      </c>
      <c r="Z115" s="71">
        <v>0</v>
      </c>
      <c r="AA115" s="71">
        <v>0</v>
      </c>
      <c r="AB115" s="71">
        <v>0</v>
      </c>
      <c r="AC115" s="73">
        <v>1</v>
      </c>
      <c r="AD115" s="73">
        <v>0</v>
      </c>
      <c r="AE115" s="1" t="s">
        <v>3112</v>
      </c>
      <c r="AF115" s="1" t="s">
        <v>1450</v>
      </c>
      <c r="AG115" s="1" t="s">
        <v>1451</v>
      </c>
    </row>
    <row r="116" spans="1:33">
      <c r="A116" s="70">
        <v>45169</v>
      </c>
      <c r="B116" s="70">
        <v>45169</v>
      </c>
      <c r="C116" s="71">
        <v>891800</v>
      </c>
      <c r="D116" s="1" t="s">
        <v>3784</v>
      </c>
      <c r="E116" s="71">
        <v>1552301</v>
      </c>
      <c r="G116" s="1" t="s">
        <v>3785</v>
      </c>
      <c r="H116" s="72">
        <v>6187855</v>
      </c>
      <c r="I116" s="1" t="s">
        <v>3786</v>
      </c>
      <c r="J116" s="73">
        <v>0.5</v>
      </c>
      <c r="K116" s="73">
        <v>0.5</v>
      </c>
      <c r="L116" s="73">
        <v>0.5</v>
      </c>
      <c r="M116" s="1">
        <v>1</v>
      </c>
      <c r="N116" s="1" t="s">
        <v>1330</v>
      </c>
      <c r="O116" s="1" t="s">
        <v>1484</v>
      </c>
      <c r="P116" s="1">
        <v>40101010</v>
      </c>
      <c r="Q116" s="73">
        <v>10858293671</v>
      </c>
      <c r="R116" s="74">
        <v>17.3</v>
      </c>
      <c r="S116" s="1" t="s">
        <v>3111</v>
      </c>
      <c r="T116" s="75">
        <v>31.846499999999999</v>
      </c>
      <c r="U116" s="76">
        <v>2949279834.6490202</v>
      </c>
      <c r="V116" s="77">
        <v>2949279834.6490202</v>
      </c>
      <c r="W116" s="77">
        <v>5898559669.2980404</v>
      </c>
      <c r="X116" s="76">
        <v>4.4513567153599998E-2</v>
      </c>
      <c r="Y116" s="71">
        <v>0</v>
      </c>
      <c r="Z116" s="71">
        <v>1</v>
      </c>
      <c r="AA116" s="71">
        <v>0</v>
      </c>
      <c r="AB116" s="71">
        <v>0</v>
      </c>
      <c r="AC116" s="73">
        <v>1</v>
      </c>
      <c r="AD116" s="73">
        <v>0</v>
      </c>
      <c r="AE116" s="1" t="s">
        <v>3112</v>
      </c>
      <c r="AF116" s="1" t="s">
        <v>1450</v>
      </c>
      <c r="AG116" s="1" t="s">
        <v>1451</v>
      </c>
    </row>
    <row r="117" spans="1:33">
      <c r="A117" s="70">
        <v>45169</v>
      </c>
      <c r="B117" s="70">
        <v>45169</v>
      </c>
      <c r="C117" s="71">
        <v>891800</v>
      </c>
      <c r="D117" s="1" t="s">
        <v>3787</v>
      </c>
      <c r="E117" s="71">
        <v>1552501</v>
      </c>
      <c r="G117" s="1" t="s">
        <v>3788</v>
      </c>
      <c r="H117" s="72">
        <v>6190228</v>
      </c>
      <c r="I117" s="1" t="s">
        <v>3789</v>
      </c>
      <c r="J117" s="73">
        <v>0.6</v>
      </c>
      <c r="K117" s="73">
        <v>0.6</v>
      </c>
      <c r="L117" s="73">
        <v>0.6</v>
      </c>
      <c r="M117" s="1">
        <v>1</v>
      </c>
      <c r="N117" s="1" t="s">
        <v>1330</v>
      </c>
      <c r="O117" s="1" t="s">
        <v>1455</v>
      </c>
      <c r="P117" s="1">
        <v>25101020</v>
      </c>
      <c r="Q117" s="73">
        <v>3241415539</v>
      </c>
      <c r="R117" s="74">
        <v>39.65</v>
      </c>
      <c r="S117" s="1" t="s">
        <v>3111</v>
      </c>
      <c r="T117" s="75">
        <v>31.846499999999999</v>
      </c>
      <c r="U117" s="76">
        <v>2421405042.0865698</v>
      </c>
      <c r="V117" s="77">
        <v>2421405042.0865698</v>
      </c>
      <c r="W117" s="77">
        <v>4035675070.14429</v>
      </c>
      <c r="X117" s="76">
        <v>3.65463374078E-2</v>
      </c>
      <c r="Y117" s="71">
        <v>0</v>
      </c>
      <c r="Z117" s="71">
        <v>1</v>
      </c>
      <c r="AA117" s="71">
        <v>0</v>
      </c>
      <c r="AB117" s="71">
        <v>0</v>
      </c>
      <c r="AC117" s="73">
        <v>1</v>
      </c>
      <c r="AD117" s="73">
        <v>0</v>
      </c>
      <c r="AE117" s="1" t="s">
        <v>3112</v>
      </c>
      <c r="AF117" s="1" t="s">
        <v>1450</v>
      </c>
      <c r="AG117" s="1" t="s">
        <v>1451</v>
      </c>
    </row>
    <row r="118" spans="1:33">
      <c r="A118" s="70">
        <v>45169</v>
      </c>
      <c r="B118" s="70">
        <v>45169</v>
      </c>
      <c r="C118" s="71">
        <v>891800</v>
      </c>
      <c r="D118" s="1" t="s">
        <v>3790</v>
      </c>
      <c r="E118" s="71">
        <v>1552901</v>
      </c>
      <c r="G118" s="1" t="s">
        <v>3791</v>
      </c>
      <c r="H118" s="72">
        <v>6431756</v>
      </c>
      <c r="I118" s="1" t="s">
        <v>3792</v>
      </c>
      <c r="J118" s="73">
        <v>0.95</v>
      </c>
      <c r="K118" s="73">
        <v>0.95</v>
      </c>
      <c r="L118" s="73">
        <v>0.95</v>
      </c>
      <c r="M118" s="1">
        <v>1</v>
      </c>
      <c r="N118" s="1" t="s">
        <v>1330</v>
      </c>
      <c r="O118" s="1" t="s">
        <v>1484</v>
      </c>
      <c r="P118" s="1">
        <v>40301020</v>
      </c>
      <c r="Q118" s="73">
        <v>16845388631</v>
      </c>
      <c r="R118" s="74">
        <v>11.85</v>
      </c>
      <c r="S118" s="1" t="s">
        <v>3111</v>
      </c>
      <c r="T118" s="75">
        <v>31.846499999999999</v>
      </c>
      <c r="U118" s="76">
        <v>5954719121.8338699</v>
      </c>
      <c r="V118" s="77">
        <v>5954719121.8338699</v>
      </c>
      <c r="W118" s="77">
        <v>6268125391.4040804</v>
      </c>
      <c r="X118" s="76">
        <v>8.9874750573500001E-2</v>
      </c>
      <c r="Y118" s="71">
        <v>1</v>
      </c>
      <c r="Z118" s="71">
        <v>0</v>
      </c>
      <c r="AA118" s="71">
        <v>0</v>
      </c>
      <c r="AB118" s="71">
        <v>0</v>
      </c>
      <c r="AC118" s="73">
        <v>1</v>
      </c>
      <c r="AD118" s="73">
        <v>0</v>
      </c>
      <c r="AE118" s="1" t="s">
        <v>3112</v>
      </c>
      <c r="AF118" s="1" t="s">
        <v>1450</v>
      </c>
      <c r="AG118" s="1" t="s">
        <v>1451</v>
      </c>
    </row>
    <row r="119" spans="1:33">
      <c r="A119" s="70">
        <v>45169</v>
      </c>
      <c r="B119" s="70">
        <v>45169</v>
      </c>
      <c r="C119" s="71">
        <v>891800</v>
      </c>
      <c r="D119" s="1" t="s">
        <v>3793</v>
      </c>
      <c r="E119" s="71">
        <v>1553401</v>
      </c>
      <c r="G119" s="1" t="s">
        <v>3794</v>
      </c>
      <c r="H119" s="72">
        <v>6190950</v>
      </c>
      <c r="I119" s="1" t="s">
        <v>3795</v>
      </c>
      <c r="J119" s="73">
        <v>0.75</v>
      </c>
      <c r="K119" s="73">
        <v>0.75</v>
      </c>
      <c r="L119" s="73">
        <v>0.75</v>
      </c>
      <c r="M119" s="1">
        <v>1</v>
      </c>
      <c r="N119" s="1" t="s">
        <v>1330</v>
      </c>
      <c r="O119" s="1" t="s">
        <v>1462</v>
      </c>
      <c r="P119" s="1">
        <v>15104050</v>
      </c>
      <c r="Q119" s="73">
        <v>15734860996</v>
      </c>
      <c r="R119" s="74">
        <v>26.5</v>
      </c>
      <c r="S119" s="1" t="s">
        <v>3111</v>
      </c>
      <c r="T119" s="75">
        <v>31.846499999999999</v>
      </c>
      <c r="U119" s="76">
        <v>9819928792.6616707</v>
      </c>
      <c r="V119" s="77">
        <v>9819928792.6616707</v>
      </c>
      <c r="W119" s="77">
        <v>13093238390.215599</v>
      </c>
      <c r="X119" s="76">
        <v>0.14821247364199999</v>
      </c>
      <c r="Y119" s="71">
        <v>1</v>
      </c>
      <c r="Z119" s="71">
        <v>0</v>
      </c>
      <c r="AA119" s="71">
        <v>0</v>
      </c>
      <c r="AB119" s="71">
        <v>0</v>
      </c>
      <c r="AC119" s="73">
        <v>1</v>
      </c>
      <c r="AD119" s="73">
        <v>0</v>
      </c>
      <c r="AE119" s="1" t="s">
        <v>3112</v>
      </c>
      <c r="AF119" s="1" t="s">
        <v>1450</v>
      </c>
      <c r="AG119" s="1" t="s">
        <v>1451</v>
      </c>
    </row>
    <row r="120" spans="1:33">
      <c r="A120" s="70">
        <v>45169</v>
      </c>
      <c r="B120" s="70">
        <v>45169</v>
      </c>
      <c r="C120" s="71">
        <v>891800</v>
      </c>
      <c r="D120" s="1" t="s">
        <v>3796</v>
      </c>
      <c r="E120" s="71">
        <v>1553801</v>
      </c>
      <c r="G120" s="1" t="s">
        <v>3797</v>
      </c>
      <c r="H120" s="72">
        <v>6324500</v>
      </c>
      <c r="I120" s="1" t="s">
        <v>3798</v>
      </c>
      <c r="J120" s="73">
        <v>0.8</v>
      </c>
      <c r="K120" s="73">
        <v>0.48</v>
      </c>
      <c r="L120" s="73">
        <v>0.48</v>
      </c>
      <c r="M120" s="1">
        <v>1</v>
      </c>
      <c r="N120" s="1" t="s">
        <v>1330</v>
      </c>
      <c r="O120" s="1" t="s">
        <v>1467</v>
      </c>
      <c r="P120" s="1">
        <v>20303010</v>
      </c>
      <c r="Q120" s="73">
        <v>2116419655</v>
      </c>
      <c r="R120" s="74">
        <v>106.5</v>
      </c>
      <c r="S120" s="1" t="s">
        <v>3111</v>
      </c>
      <c r="T120" s="75">
        <v>31.846499999999999</v>
      </c>
      <c r="U120" s="76">
        <v>3397276710.58358</v>
      </c>
      <c r="V120" s="77">
        <v>3397276710.58358</v>
      </c>
      <c r="W120" s="77">
        <v>7077659813.7157898</v>
      </c>
      <c r="X120" s="76">
        <v>5.12751971581E-2</v>
      </c>
      <c r="Y120" s="71">
        <v>1</v>
      </c>
      <c r="Z120" s="71">
        <v>0</v>
      </c>
      <c r="AA120" s="71">
        <v>0</v>
      </c>
      <c r="AB120" s="71">
        <v>0</v>
      </c>
      <c r="AC120" s="73">
        <v>1</v>
      </c>
      <c r="AD120" s="73">
        <v>0</v>
      </c>
      <c r="AE120" s="1" t="s">
        <v>3112</v>
      </c>
      <c r="AF120" s="1" t="s">
        <v>1450</v>
      </c>
      <c r="AG120" s="1" t="s">
        <v>1451</v>
      </c>
    </row>
    <row r="121" spans="1:33">
      <c r="A121" s="70">
        <v>45169</v>
      </c>
      <c r="B121" s="70">
        <v>45169</v>
      </c>
      <c r="C121" s="71">
        <v>891800</v>
      </c>
      <c r="D121" s="1" t="s">
        <v>3799</v>
      </c>
      <c r="E121" s="71">
        <v>1554001</v>
      </c>
      <c r="G121" s="1" t="s">
        <v>3800</v>
      </c>
      <c r="H121" s="72">
        <v>6331470</v>
      </c>
      <c r="I121" s="1" t="s">
        <v>3801</v>
      </c>
      <c r="J121" s="73">
        <v>0.55000000000000004</v>
      </c>
      <c r="K121" s="73">
        <v>0.55000000000000004</v>
      </c>
      <c r="L121" s="73">
        <v>0.55000000000000004</v>
      </c>
      <c r="M121" s="1">
        <v>1</v>
      </c>
      <c r="N121" s="1" t="s">
        <v>1330</v>
      </c>
      <c r="O121" s="1" t="s">
        <v>1467</v>
      </c>
      <c r="P121" s="1">
        <v>20105010</v>
      </c>
      <c r="Q121" s="73">
        <v>5352875224</v>
      </c>
      <c r="R121" s="74">
        <v>28.15</v>
      </c>
      <c r="S121" s="1" t="s">
        <v>3111</v>
      </c>
      <c r="T121" s="75">
        <v>31.846499999999999</v>
      </c>
      <c r="U121" s="76">
        <v>2602354753.4448099</v>
      </c>
      <c r="V121" s="77">
        <v>2602354753.4448099</v>
      </c>
      <c r="W121" s="77">
        <v>4731554097.17237</v>
      </c>
      <c r="X121" s="76">
        <v>3.9277416715100003E-2</v>
      </c>
      <c r="Y121" s="71">
        <v>0</v>
      </c>
      <c r="Z121" s="71">
        <v>1</v>
      </c>
      <c r="AA121" s="71">
        <v>0</v>
      </c>
      <c r="AB121" s="71">
        <v>0</v>
      </c>
      <c r="AC121" s="73">
        <v>1</v>
      </c>
      <c r="AD121" s="73">
        <v>0</v>
      </c>
      <c r="AE121" s="1" t="s">
        <v>3112</v>
      </c>
      <c r="AF121" s="1" t="s">
        <v>1450</v>
      </c>
      <c r="AG121" s="1" t="s">
        <v>1451</v>
      </c>
    </row>
    <row r="122" spans="1:33">
      <c r="A122" s="70">
        <v>45169</v>
      </c>
      <c r="B122" s="70">
        <v>45169</v>
      </c>
      <c r="C122" s="71">
        <v>891800</v>
      </c>
      <c r="D122" s="1" t="s">
        <v>3802</v>
      </c>
      <c r="E122" s="71">
        <v>1554101</v>
      </c>
      <c r="G122" s="1" t="s">
        <v>3803</v>
      </c>
      <c r="H122" s="72">
        <v>6580119</v>
      </c>
      <c r="I122" s="1" t="s">
        <v>3804</v>
      </c>
      <c r="J122" s="73">
        <v>0.8</v>
      </c>
      <c r="K122" s="73">
        <v>0.8</v>
      </c>
      <c r="L122" s="73">
        <v>0.8</v>
      </c>
      <c r="M122" s="1">
        <v>1</v>
      </c>
      <c r="N122" s="1" t="s">
        <v>1330</v>
      </c>
      <c r="O122" s="1" t="s">
        <v>1484</v>
      </c>
      <c r="P122" s="1">
        <v>40101010</v>
      </c>
      <c r="Q122" s="73">
        <v>13620145088</v>
      </c>
      <c r="R122" s="74">
        <v>26.3</v>
      </c>
      <c r="S122" s="1" t="s">
        <v>3111</v>
      </c>
      <c r="T122" s="75">
        <v>31.846499999999999</v>
      </c>
      <c r="U122" s="76">
        <v>8998409641.6096001</v>
      </c>
      <c r="V122" s="77">
        <v>8998409641.6096001</v>
      </c>
      <c r="W122" s="77">
        <v>11248012052.011999</v>
      </c>
      <c r="X122" s="76">
        <v>0.13581326097019999</v>
      </c>
      <c r="Y122" s="71">
        <v>1</v>
      </c>
      <c r="Z122" s="71">
        <v>0</v>
      </c>
      <c r="AA122" s="71">
        <v>0</v>
      </c>
      <c r="AB122" s="71">
        <v>0</v>
      </c>
      <c r="AC122" s="73">
        <v>1</v>
      </c>
      <c r="AD122" s="73">
        <v>0</v>
      </c>
      <c r="AE122" s="1" t="s">
        <v>3112</v>
      </c>
      <c r="AF122" s="1" t="s">
        <v>1450</v>
      </c>
      <c r="AG122" s="1" t="s">
        <v>1451</v>
      </c>
    </row>
    <row r="123" spans="1:33">
      <c r="A123" s="70">
        <v>45169</v>
      </c>
      <c r="B123" s="70">
        <v>45169</v>
      </c>
      <c r="C123" s="71">
        <v>891800</v>
      </c>
      <c r="D123" s="1" t="s">
        <v>3805</v>
      </c>
      <c r="E123" s="71">
        <v>1554301</v>
      </c>
      <c r="G123" s="1" t="s">
        <v>3806</v>
      </c>
      <c r="H123" s="72">
        <v>6348715</v>
      </c>
      <c r="I123" s="1" t="s">
        <v>3807</v>
      </c>
      <c r="J123" s="73">
        <v>0.6</v>
      </c>
      <c r="K123" s="73">
        <v>0.6</v>
      </c>
      <c r="L123" s="73">
        <v>0.6</v>
      </c>
      <c r="M123" s="1">
        <v>1</v>
      </c>
      <c r="N123" s="1" t="s">
        <v>1330</v>
      </c>
      <c r="O123" s="1" t="s">
        <v>1462</v>
      </c>
      <c r="P123" s="1">
        <v>15101010</v>
      </c>
      <c r="Q123" s="73">
        <v>5861186985</v>
      </c>
      <c r="R123" s="74">
        <v>62</v>
      </c>
      <c r="S123" s="1" t="s">
        <v>3111</v>
      </c>
      <c r="T123" s="75">
        <v>31.846499999999999</v>
      </c>
      <c r="U123" s="76">
        <v>6846471538.2224102</v>
      </c>
      <c r="V123" s="77">
        <v>6846471538.2224102</v>
      </c>
      <c r="W123" s="77">
        <v>11410785897.037399</v>
      </c>
      <c r="X123" s="76">
        <v>0.1033339959815</v>
      </c>
      <c r="Y123" s="71">
        <v>1</v>
      </c>
      <c r="Z123" s="71">
        <v>0</v>
      </c>
      <c r="AA123" s="71">
        <v>0</v>
      </c>
      <c r="AB123" s="71">
        <v>0</v>
      </c>
      <c r="AC123" s="73">
        <v>1</v>
      </c>
      <c r="AD123" s="73">
        <v>0</v>
      </c>
      <c r="AE123" s="1" t="s">
        <v>3112</v>
      </c>
      <c r="AF123" s="1" t="s">
        <v>1450</v>
      </c>
      <c r="AG123" s="1" t="s">
        <v>1451</v>
      </c>
    </row>
    <row r="124" spans="1:33">
      <c r="A124" s="70">
        <v>45169</v>
      </c>
      <c r="B124" s="70">
        <v>45169</v>
      </c>
      <c r="C124" s="71">
        <v>891800</v>
      </c>
      <c r="D124" s="1" t="s">
        <v>3808</v>
      </c>
      <c r="E124" s="71">
        <v>1554401</v>
      </c>
      <c r="G124" s="1" t="s">
        <v>3809</v>
      </c>
      <c r="H124" s="72">
        <v>6348544</v>
      </c>
      <c r="I124" s="1" t="s">
        <v>3810</v>
      </c>
      <c r="J124" s="73">
        <v>0.6</v>
      </c>
      <c r="K124" s="73">
        <v>0.6</v>
      </c>
      <c r="L124" s="73">
        <v>0.6</v>
      </c>
      <c r="M124" s="1">
        <v>1</v>
      </c>
      <c r="N124" s="1" t="s">
        <v>1330</v>
      </c>
      <c r="O124" s="1" t="s">
        <v>1462</v>
      </c>
      <c r="P124" s="1">
        <v>15101010</v>
      </c>
      <c r="Q124" s="73">
        <v>6365740781</v>
      </c>
      <c r="R124" s="74">
        <v>79.5</v>
      </c>
      <c r="S124" s="1" t="s">
        <v>3111</v>
      </c>
      <c r="T124" s="75">
        <v>31.846499999999999</v>
      </c>
      <c r="U124" s="76">
        <v>9534668966.8786201</v>
      </c>
      <c r="V124" s="77">
        <v>9534668966.8786201</v>
      </c>
      <c r="W124" s="77">
        <v>15891114944.797701</v>
      </c>
      <c r="X124" s="76">
        <v>0.1439070387144</v>
      </c>
      <c r="Y124" s="71">
        <v>1</v>
      </c>
      <c r="Z124" s="71">
        <v>0</v>
      </c>
      <c r="AA124" s="71">
        <v>0</v>
      </c>
      <c r="AB124" s="71">
        <v>0</v>
      </c>
      <c r="AC124" s="73">
        <v>1</v>
      </c>
      <c r="AD124" s="73">
        <v>0</v>
      </c>
      <c r="AE124" s="1" t="s">
        <v>3112</v>
      </c>
      <c r="AF124" s="1" t="s">
        <v>1450</v>
      </c>
      <c r="AG124" s="1" t="s">
        <v>1451</v>
      </c>
    </row>
    <row r="125" spans="1:33">
      <c r="A125" s="70">
        <v>45169</v>
      </c>
      <c r="B125" s="70">
        <v>45169</v>
      </c>
      <c r="C125" s="71">
        <v>891800</v>
      </c>
      <c r="D125" s="1" t="s">
        <v>3811</v>
      </c>
      <c r="E125" s="71">
        <v>1554801</v>
      </c>
      <c r="G125" s="1" t="s">
        <v>3812</v>
      </c>
      <c r="H125" s="72">
        <v>6411877</v>
      </c>
      <c r="I125" s="1" t="s">
        <v>3813</v>
      </c>
      <c r="J125" s="73">
        <v>0.65</v>
      </c>
      <c r="K125" s="73">
        <v>0.65</v>
      </c>
      <c r="L125" s="73">
        <v>0.65</v>
      </c>
      <c r="M125" s="1">
        <v>1</v>
      </c>
      <c r="N125" s="1" t="s">
        <v>1330</v>
      </c>
      <c r="O125" s="1" t="s">
        <v>1484</v>
      </c>
      <c r="P125" s="1">
        <v>40101010</v>
      </c>
      <c r="Q125" s="73">
        <v>13642745203</v>
      </c>
      <c r="R125" s="74">
        <v>20.5</v>
      </c>
      <c r="S125" s="1" t="s">
        <v>3111</v>
      </c>
      <c r="T125" s="75">
        <v>31.846499999999999</v>
      </c>
      <c r="U125" s="76">
        <v>5708306401.9586096</v>
      </c>
      <c r="V125" s="77">
        <v>5708306401.9586096</v>
      </c>
      <c r="W125" s="77">
        <v>8782009849.1671009</v>
      </c>
      <c r="X125" s="76">
        <v>8.6155636156200005E-2</v>
      </c>
      <c r="Y125" s="71">
        <v>1</v>
      </c>
      <c r="Z125" s="71">
        <v>0</v>
      </c>
      <c r="AA125" s="71">
        <v>0</v>
      </c>
      <c r="AB125" s="71">
        <v>0</v>
      </c>
      <c r="AC125" s="73">
        <v>1</v>
      </c>
      <c r="AD125" s="73">
        <v>0</v>
      </c>
      <c r="AE125" s="1" t="s">
        <v>3112</v>
      </c>
      <c r="AF125" s="1" t="s">
        <v>1450</v>
      </c>
      <c r="AG125" s="1" t="s">
        <v>1451</v>
      </c>
    </row>
    <row r="126" spans="1:33">
      <c r="A126" s="70">
        <v>45169</v>
      </c>
      <c r="B126" s="70">
        <v>45169</v>
      </c>
      <c r="C126" s="71">
        <v>891800</v>
      </c>
      <c r="D126" s="1" t="s">
        <v>3814</v>
      </c>
      <c r="E126" s="71">
        <v>1556301</v>
      </c>
      <c r="G126" s="1" t="s">
        <v>3815</v>
      </c>
      <c r="H126" s="72">
        <v>6621580</v>
      </c>
      <c r="I126" s="1" t="s">
        <v>3816</v>
      </c>
      <c r="J126" s="73">
        <v>0.6</v>
      </c>
      <c r="K126" s="73">
        <v>0.6</v>
      </c>
      <c r="L126" s="73">
        <v>0.6</v>
      </c>
      <c r="M126" s="1">
        <v>1</v>
      </c>
      <c r="N126" s="1" t="s">
        <v>1330</v>
      </c>
      <c r="O126" s="1" t="s">
        <v>1462</v>
      </c>
      <c r="P126" s="1">
        <v>15101010</v>
      </c>
      <c r="Q126" s="73">
        <v>7930822433</v>
      </c>
      <c r="R126" s="74">
        <v>66.099999999999994</v>
      </c>
      <c r="S126" s="1" t="s">
        <v>3111</v>
      </c>
      <c r="T126" s="75">
        <v>31.846499999999999</v>
      </c>
      <c r="U126" s="76">
        <v>9876640060.6905003</v>
      </c>
      <c r="V126" s="77">
        <v>9876640060.6905003</v>
      </c>
      <c r="W126" s="77">
        <v>16461066767.817499</v>
      </c>
      <c r="X126" s="76">
        <v>0.14906841847579999</v>
      </c>
      <c r="Y126" s="71">
        <v>1</v>
      </c>
      <c r="Z126" s="71">
        <v>0</v>
      </c>
      <c r="AA126" s="71">
        <v>0</v>
      </c>
      <c r="AB126" s="71">
        <v>0</v>
      </c>
      <c r="AC126" s="73">
        <v>1</v>
      </c>
      <c r="AD126" s="73">
        <v>0</v>
      </c>
      <c r="AE126" s="1" t="s">
        <v>3112</v>
      </c>
      <c r="AF126" s="1" t="s">
        <v>1450</v>
      </c>
      <c r="AG126" s="1" t="s">
        <v>1451</v>
      </c>
    </row>
    <row r="127" spans="1:33">
      <c r="A127" s="70">
        <v>45169</v>
      </c>
      <c r="B127" s="70">
        <v>45169</v>
      </c>
      <c r="C127" s="71">
        <v>891800</v>
      </c>
      <c r="D127" s="1" t="s">
        <v>3817</v>
      </c>
      <c r="E127" s="71">
        <v>1556701</v>
      </c>
      <c r="G127" s="1" t="s">
        <v>3818</v>
      </c>
      <c r="H127" s="72">
        <v>6700393</v>
      </c>
      <c r="I127" s="1" t="s">
        <v>3819</v>
      </c>
      <c r="J127" s="73">
        <v>0.85</v>
      </c>
      <c r="K127" s="73">
        <v>0.85</v>
      </c>
      <c r="L127" s="73">
        <v>0.85</v>
      </c>
      <c r="M127" s="1">
        <v>1</v>
      </c>
      <c r="N127" s="1" t="s">
        <v>1330</v>
      </c>
      <c r="O127" s="1" t="s">
        <v>1499</v>
      </c>
      <c r="P127" s="1">
        <v>30202030</v>
      </c>
      <c r="Q127" s="73">
        <v>5682015421</v>
      </c>
      <c r="R127" s="74">
        <v>70.7</v>
      </c>
      <c r="S127" s="1" t="s">
        <v>3111</v>
      </c>
      <c r="T127" s="75">
        <v>31.846499999999999</v>
      </c>
      <c r="U127" s="76">
        <v>10722079874.5543</v>
      </c>
      <c r="V127" s="77">
        <v>10722079874.5543</v>
      </c>
      <c r="W127" s="77">
        <v>12614211617.122801</v>
      </c>
      <c r="X127" s="76">
        <v>0.1618286664138</v>
      </c>
      <c r="Y127" s="71">
        <v>1</v>
      </c>
      <c r="Z127" s="71">
        <v>0</v>
      </c>
      <c r="AA127" s="71">
        <v>0</v>
      </c>
      <c r="AB127" s="71">
        <v>0</v>
      </c>
      <c r="AC127" s="73">
        <v>0.65</v>
      </c>
      <c r="AD127" s="73">
        <v>0.35</v>
      </c>
      <c r="AE127" s="1" t="s">
        <v>3112</v>
      </c>
      <c r="AF127" s="1" t="s">
        <v>1450</v>
      </c>
      <c r="AG127" s="1" t="s">
        <v>1451</v>
      </c>
    </row>
    <row r="128" spans="1:33">
      <c r="A128" s="70">
        <v>45169</v>
      </c>
      <c r="B128" s="70">
        <v>45169</v>
      </c>
      <c r="C128" s="71">
        <v>891800</v>
      </c>
      <c r="D128" s="1" t="s">
        <v>3820</v>
      </c>
      <c r="E128" s="71">
        <v>1557701</v>
      </c>
      <c r="G128" s="1" t="s">
        <v>3821</v>
      </c>
      <c r="H128" s="72">
        <v>6869937</v>
      </c>
      <c r="I128" s="1" t="s">
        <v>3822</v>
      </c>
      <c r="J128" s="73">
        <v>0.85</v>
      </c>
      <c r="K128" s="73">
        <v>0.85</v>
      </c>
      <c r="L128" s="73">
        <v>0.85</v>
      </c>
      <c r="M128" s="1">
        <v>1</v>
      </c>
      <c r="N128" s="1" t="s">
        <v>1330</v>
      </c>
      <c r="O128" s="1" t="s">
        <v>1462</v>
      </c>
      <c r="P128" s="1">
        <v>15102010</v>
      </c>
      <c r="Q128" s="73">
        <v>7156181742</v>
      </c>
      <c r="R128" s="74">
        <v>34.950000000000003</v>
      </c>
      <c r="S128" s="1" t="s">
        <v>3111</v>
      </c>
      <c r="T128" s="75">
        <v>31.846499999999999</v>
      </c>
      <c r="U128" s="76">
        <v>6675530092.8034496</v>
      </c>
      <c r="V128" s="77">
        <v>6675530092.8034496</v>
      </c>
      <c r="W128" s="77">
        <v>7853564815.0628796</v>
      </c>
      <c r="X128" s="76">
        <v>0.1007539717259</v>
      </c>
      <c r="Y128" s="71">
        <v>1</v>
      </c>
      <c r="Z128" s="71">
        <v>0</v>
      </c>
      <c r="AA128" s="71">
        <v>0</v>
      </c>
      <c r="AB128" s="71">
        <v>0</v>
      </c>
      <c r="AC128" s="73">
        <v>1</v>
      </c>
      <c r="AD128" s="73">
        <v>0</v>
      </c>
      <c r="AE128" s="1" t="s">
        <v>3112</v>
      </c>
      <c r="AF128" s="1" t="s">
        <v>1450</v>
      </c>
      <c r="AG128" s="1" t="s">
        <v>1451</v>
      </c>
    </row>
    <row r="129" spans="1:33">
      <c r="A129" s="70">
        <v>45169</v>
      </c>
      <c r="B129" s="70">
        <v>45169</v>
      </c>
      <c r="C129" s="71">
        <v>891800</v>
      </c>
      <c r="D129" s="1" t="s">
        <v>3823</v>
      </c>
      <c r="E129" s="71">
        <v>1558801</v>
      </c>
      <c r="G129" s="1" t="s">
        <v>3824</v>
      </c>
      <c r="H129" s="72">
        <v>6916628</v>
      </c>
      <c r="I129" s="1" t="s">
        <v>3825</v>
      </c>
      <c r="J129" s="73">
        <v>0.9</v>
      </c>
      <c r="K129" s="73">
        <v>0.9</v>
      </c>
      <c r="L129" s="73">
        <v>0.9</v>
      </c>
      <c r="M129" s="1">
        <v>1</v>
      </c>
      <c r="N129" s="1" t="s">
        <v>1330</v>
      </c>
      <c r="O129" s="1" t="s">
        <v>1474</v>
      </c>
      <c r="P129" s="1">
        <v>45301020</v>
      </c>
      <c r="Q129" s="73">
        <v>12504748984</v>
      </c>
      <c r="R129" s="74">
        <v>45.5</v>
      </c>
      <c r="S129" s="1" t="s">
        <v>3111</v>
      </c>
      <c r="T129" s="75">
        <v>31.846499999999999</v>
      </c>
      <c r="U129" s="76">
        <v>16079301364.193899</v>
      </c>
      <c r="V129" s="77">
        <v>16079301364.193899</v>
      </c>
      <c r="W129" s="77">
        <v>17865890404.659901</v>
      </c>
      <c r="X129" s="76">
        <v>0.24268536767839999</v>
      </c>
      <c r="Y129" s="71">
        <v>1</v>
      </c>
      <c r="Z129" s="71">
        <v>0</v>
      </c>
      <c r="AA129" s="71">
        <v>0</v>
      </c>
      <c r="AB129" s="71">
        <v>0</v>
      </c>
      <c r="AC129" s="73">
        <v>1</v>
      </c>
      <c r="AD129" s="73">
        <v>0</v>
      </c>
      <c r="AE129" s="1" t="s">
        <v>3112</v>
      </c>
      <c r="AF129" s="1" t="s">
        <v>1450</v>
      </c>
      <c r="AG129" s="1" t="s">
        <v>1451</v>
      </c>
    </row>
    <row r="130" spans="1:33">
      <c r="A130" s="70">
        <v>45169</v>
      </c>
      <c r="B130" s="70">
        <v>45169</v>
      </c>
      <c r="C130" s="71">
        <v>891800</v>
      </c>
      <c r="D130" s="1" t="s">
        <v>3826</v>
      </c>
      <c r="E130" s="71">
        <v>1559201</v>
      </c>
      <c r="G130" s="1" t="s">
        <v>3827</v>
      </c>
      <c r="H130" s="72">
        <v>6936574</v>
      </c>
      <c r="I130" s="1" t="s">
        <v>3828</v>
      </c>
      <c r="J130" s="73">
        <v>0.7</v>
      </c>
      <c r="K130" s="73">
        <v>0.7</v>
      </c>
      <c r="L130" s="73">
        <v>0.7</v>
      </c>
      <c r="M130" s="1">
        <v>1</v>
      </c>
      <c r="N130" s="1" t="s">
        <v>1330</v>
      </c>
      <c r="O130" s="1" t="s">
        <v>1467</v>
      </c>
      <c r="P130" s="1">
        <v>20104010</v>
      </c>
      <c r="Q130" s="73">
        <v>4031332948</v>
      </c>
      <c r="R130" s="74">
        <v>38</v>
      </c>
      <c r="S130" s="1" t="s">
        <v>3111</v>
      </c>
      <c r="T130" s="75">
        <v>31.846499999999999</v>
      </c>
      <c r="U130" s="76">
        <v>3367197538.7185402</v>
      </c>
      <c r="V130" s="77">
        <v>3367197538.7185402</v>
      </c>
      <c r="W130" s="77">
        <v>4810282198.1693401</v>
      </c>
      <c r="X130" s="76">
        <v>5.08212113338E-2</v>
      </c>
      <c r="Y130" s="71">
        <v>0</v>
      </c>
      <c r="Z130" s="71">
        <v>1</v>
      </c>
      <c r="AA130" s="71">
        <v>0</v>
      </c>
      <c r="AB130" s="71">
        <v>0</v>
      </c>
      <c r="AC130" s="73">
        <v>1</v>
      </c>
      <c r="AD130" s="73">
        <v>0</v>
      </c>
      <c r="AE130" s="1" t="s">
        <v>3112</v>
      </c>
      <c r="AF130" s="1" t="s">
        <v>1450</v>
      </c>
      <c r="AG130" s="1" t="s">
        <v>1451</v>
      </c>
    </row>
    <row r="131" spans="1:33">
      <c r="A131" s="70">
        <v>45169</v>
      </c>
      <c r="B131" s="70">
        <v>45169</v>
      </c>
      <c r="C131" s="71">
        <v>891800</v>
      </c>
      <c r="D131" s="1" t="s">
        <v>3829</v>
      </c>
      <c r="E131" s="71">
        <v>1559901</v>
      </c>
      <c r="G131" s="1" t="s">
        <v>3830</v>
      </c>
      <c r="H131" s="72">
        <v>6047023</v>
      </c>
      <c r="I131" s="1" t="s">
        <v>3831</v>
      </c>
      <c r="J131" s="73">
        <v>0.5</v>
      </c>
      <c r="K131" s="73">
        <v>0.5</v>
      </c>
      <c r="L131" s="73">
        <v>0.5</v>
      </c>
      <c r="M131" s="1">
        <v>1</v>
      </c>
      <c r="N131" s="1" t="s">
        <v>1158</v>
      </c>
      <c r="O131" s="1" t="s">
        <v>1484</v>
      </c>
      <c r="P131" s="1">
        <v>40101010</v>
      </c>
      <c r="Q131" s="73">
        <v>3314184844</v>
      </c>
      <c r="R131" s="74">
        <v>3.73</v>
      </c>
      <c r="S131" s="1" t="s">
        <v>2074</v>
      </c>
      <c r="T131" s="75">
        <v>4.6399999999999997</v>
      </c>
      <c r="U131" s="76">
        <v>1332102313.375</v>
      </c>
      <c r="V131" s="77">
        <v>1332102313.375</v>
      </c>
      <c r="W131" s="77">
        <v>2664204626.75</v>
      </c>
      <c r="X131" s="76">
        <v>2.01054593346E-2</v>
      </c>
      <c r="Y131" s="71">
        <v>0</v>
      </c>
      <c r="Z131" s="71">
        <v>1</v>
      </c>
      <c r="AA131" s="71">
        <v>0</v>
      </c>
      <c r="AB131" s="71">
        <v>0</v>
      </c>
      <c r="AC131" s="73">
        <v>1</v>
      </c>
      <c r="AD131" s="73">
        <v>0</v>
      </c>
      <c r="AE131" s="1" t="s">
        <v>2075</v>
      </c>
      <c r="AF131" s="1" t="s">
        <v>1450</v>
      </c>
      <c r="AG131" s="1" t="s">
        <v>1451</v>
      </c>
    </row>
    <row r="132" spans="1:33">
      <c r="A132" s="70">
        <v>45169</v>
      </c>
      <c r="B132" s="70">
        <v>45169</v>
      </c>
      <c r="C132" s="71">
        <v>891800</v>
      </c>
      <c r="D132" s="1" t="s">
        <v>3832</v>
      </c>
      <c r="E132" s="71">
        <v>1560001</v>
      </c>
      <c r="G132" s="1" t="s">
        <v>3833</v>
      </c>
      <c r="H132" s="72">
        <v>6075745</v>
      </c>
      <c r="I132" s="1" t="s">
        <v>3834</v>
      </c>
      <c r="J132" s="73">
        <v>0.6</v>
      </c>
      <c r="K132" s="73">
        <v>0.6</v>
      </c>
      <c r="L132" s="73">
        <v>0.6</v>
      </c>
      <c r="M132" s="1">
        <v>1</v>
      </c>
      <c r="N132" s="1" t="s">
        <v>1158</v>
      </c>
      <c r="O132" s="1" t="s">
        <v>1484</v>
      </c>
      <c r="P132" s="1">
        <v>40101010</v>
      </c>
      <c r="Q132" s="73">
        <v>10665106608</v>
      </c>
      <c r="R132" s="74">
        <v>5.63</v>
      </c>
      <c r="S132" s="1" t="s">
        <v>2074</v>
      </c>
      <c r="T132" s="75">
        <v>4.6399999999999997</v>
      </c>
      <c r="U132" s="76">
        <v>7764381491.7724104</v>
      </c>
      <c r="V132" s="77">
        <v>7764381491.7724104</v>
      </c>
      <c r="W132" s="77">
        <v>12940635819.620701</v>
      </c>
      <c r="X132" s="76">
        <v>0.117188037866</v>
      </c>
      <c r="Y132" s="71">
        <v>1</v>
      </c>
      <c r="Z132" s="71">
        <v>0</v>
      </c>
      <c r="AA132" s="71">
        <v>0</v>
      </c>
      <c r="AB132" s="71">
        <v>0</v>
      </c>
      <c r="AC132" s="73">
        <v>1</v>
      </c>
      <c r="AD132" s="73">
        <v>0</v>
      </c>
      <c r="AE132" s="1" t="s">
        <v>2075</v>
      </c>
      <c r="AF132" s="1" t="s">
        <v>1450</v>
      </c>
      <c r="AG132" s="1" t="s">
        <v>1451</v>
      </c>
    </row>
    <row r="133" spans="1:33">
      <c r="A133" s="70">
        <v>45169</v>
      </c>
      <c r="B133" s="70">
        <v>45169</v>
      </c>
      <c r="C133" s="71">
        <v>891800</v>
      </c>
      <c r="D133" s="1" t="s">
        <v>3835</v>
      </c>
      <c r="E133" s="71">
        <v>1560501</v>
      </c>
      <c r="G133" s="1" t="s">
        <v>3836</v>
      </c>
      <c r="H133" s="72">
        <v>6244675</v>
      </c>
      <c r="I133" s="1" t="s">
        <v>3837</v>
      </c>
      <c r="J133" s="73">
        <v>0.35</v>
      </c>
      <c r="K133" s="73">
        <v>0.35</v>
      </c>
      <c r="L133" s="73">
        <v>0.35</v>
      </c>
      <c r="M133" s="1">
        <v>1</v>
      </c>
      <c r="N133" s="1" t="s">
        <v>1158</v>
      </c>
      <c r="O133" s="1" t="s">
        <v>1484</v>
      </c>
      <c r="P133" s="1">
        <v>40101010</v>
      </c>
      <c r="Q133" s="73">
        <v>4247373628</v>
      </c>
      <c r="R133" s="74">
        <v>5.61</v>
      </c>
      <c r="S133" s="1" t="s">
        <v>2074</v>
      </c>
      <c r="T133" s="75">
        <v>4.6399999999999997</v>
      </c>
      <c r="U133" s="76">
        <v>1797353042.7969799</v>
      </c>
      <c r="V133" s="77">
        <v>1797353042.7969799</v>
      </c>
      <c r="W133" s="77">
        <v>5135294407.9913797</v>
      </c>
      <c r="X133" s="76">
        <v>2.71275022564E-2</v>
      </c>
      <c r="Y133" s="71">
        <v>0</v>
      </c>
      <c r="Z133" s="71">
        <v>1</v>
      </c>
      <c r="AA133" s="71">
        <v>0</v>
      </c>
      <c r="AB133" s="71">
        <v>0</v>
      </c>
      <c r="AC133" s="73">
        <v>1</v>
      </c>
      <c r="AD133" s="73">
        <v>0</v>
      </c>
      <c r="AE133" s="1" t="s">
        <v>2075</v>
      </c>
      <c r="AF133" s="1" t="s">
        <v>1450</v>
      </c>
      <c r="AG133" s="1" t="s">
        <v>1451</v>
      </c>
    </row>
    <row r="134" spans="1:33">
      <c r="A134" s="70">
        <v>45169</v>
      </c>
      <c r="B134" s="70">
        <v>45169</v>
      </c>
      <c r="C134" s="71">
        <v>891800</v>
      </c>
      <c r="D134" s="1" t="s">
        <v>3838</v>
      </c>
      <c r="E134" s="71">
        <v>1561101</v>
      </c>
      <c r="G134" s="1" t="s">
        <v>3839</v>
      </c>
      <c r="H134" s="72">
        <v>6436450</v>
      </c>
      <c r="I134" s="1" t="s">
        <v>3840</v>
      </c>
      <c r="J134" s="73">
        <v>0.2</v>
      </c>
      <c r="K134" s="73">
        <v>0.2</v>
      </c>
      <c r="L134" s="73">
        <v>0.2</v>
      </c>
      <c r="M134" s="1">
        <v>1</v>
      </c>
      <c r="N134" s="1" t="s">
        <v>1158</v>
      </c>
      <c r="O134" s="1" t="s">
        <v>1484</v>
      </c>
      <c r="P134" s="1">
        <v>40101010</v>
      </c>
      <c r="Q134" s="73">
        <v>1147516890</v>
      </c>
      <c r="R134" s="74">
        <v>18.22</v>
      </c>
      <c r="S134" s="1" t="s">
        <v>2074</v>
      </c>
      <c r="T134" s="75">
        <v>4.6399999999999997</v>
      </c>
      <c r="U134" s="76">
        <v>901196454.12931001</v>
      </c>
      <c r="V134" s="77">
        <v>901196454.12931001</v>
      </c>
      <c r="W134" s="77">
        <v>4505982270.6465502</v>
      </c>
      <c r="X134" s="76">
        <v>1.36017845469E-2</v>
      </c>
      <c r="Y134" s="71">
        <v>0</v>
      </c>
      <c r="Z134" s="71">
        <v>1</v>
      </c>
      <c r="AA134" s="71">
        <v>0</v>
      </c>
      <c r="AB134" s="71">
        <v>0</v>
      </c>
      <c r="AC134" s="73">
        <v>0.65</v>
      </c>
      <c r="AD134" s="73">
        <v>0.35</v>
      </c>
      <c r="AE134" s="1" t="s">
        <v>2075</v>
      </c>
      <c r="AF134" s="1" t="s">
        <v>1450</v>
      </c>
      <c r="AG134" s="1" t="s">
        <v>1451</v>
      </c>
    </row>
    <row r="135" spans="1:33">
      <c r="A135" s="70">
        <v>45169</v>
      </c>
      <c r="B135" s="70">
        <v>45169</v>
      </c>
      <c r="C135" s="71">
        <v>891800</v>
      </c>
      <c r="D135" s="1" t="s">
        <v>3841</v>
      </c>
      <c r="E135" s="71">
        <v>1561501</v>
      </c>
      <c r="G135" s="1" t="s">
        <v>3842</v>
      </c>
      <c r="H135" s="72" t="s">
        <v>3843</v>
      </c>
      <c r="I135" s="1" t="s">
        <v>3844</v>
      </c>
      <c r="J135" s="73">
        <v>0.4</v>
      </c>
      <c r="K135" s="73">
        <v>0.4</v>
      </c>
      <c r="L135" s="73">
        <v>0.4</v>
      </c>
      <c r="M135" s="1">
        <v>1</v>
      </c>
      <c r="N135" s="1" t="s">
        <v>1158</v>
      </c>
      <c r="O135" s="1" t="s">
        <v>1499</v>
      </c>
      <c r="P135" s="1">
        <v>30202010</v>
      </c>
      <c r="Q135" s="73">
        <v>6285198995</v>
      </c>
      <c r="R135" s="74">
        <v>4.03</v>
      </c>
      <c r="S135" s="1" t="s">
        <v>2074</v>
      </c>
      <c r="T135" s="75">
        <v>4.6399999999999997</v>
      </c>
      <c r="U135" s="76">
        <v>2183564823.2629299</v>
      </c>
      <c r="V135" s="77">
        <v>2183564823.2629299</v>
      </c>
      <c r="W135" s="77">
        <v>5458912058.1573296</v>
      </c>
      <c r="X135" s="76">
        <v>3.2956608000599998E-2</v>
      </c>
      <c r="Y135" s="71">
        <v>0</v>
      </c>
      <c r="Z135" s="71">
        <v>1</v>
      </c>
      <c r="AA135" s="71">
        <v>0</v>
      </c>
      <c r="AB135" s="71">
        <v>0</v>
      </c>
      <c r="AC135" s="73">
        <v>0</v>
      </c>
      <c r="AD135" s="73">
        <v>1</v>
      </c>
      <c r="AE135" s="1" t="s">
        <v>2075</v>
      </c>
      <c r="AF135" s="1" t="s">
        <v>1450</v>
      </c>
      <c r="AG135" s="1" t="s">
        <v>1451</v>
      </c>
    </row>
    <row r="136" spans="1:33">
      <c r="A136" s="70">
        <v>45169</v>
      </c>
      <c r="B136" s="70">
        <v>45169</v>
      </c>
      <c r="C136" s="71">
        <v>891800</v>
      </c>
      <c r="D136" s="1" t="s">
        <v>3845</v>
      </c>
      <c r="E136" s="71">
        <v>1563401</v>
      </c>
      <c r="G136" s="1" t="s">
        <v>3846</v>
      </c>
      <c r="H136" s="72">
        <v>6629335</v>
      </c>
      <c r="I136" s="1" t="s">
        <v>3847</v>
      </c>
      <c r="J136" s="73">
        <v>0.3</v>
      </c>
      <c r="K136" s="73">
        <v>0.3</v>
      </c>
      <c r="L136" s="73">
        <v>0.3</v>
      </c>
      <c r="M136" s="1">
        <v>1</v>
      </c>
      <c r="N136" s="1" t="s">
        <v>1158</v>
      </c>
      <c r="O136" s="1" t="s">
        <v>1499</v>
      </c>
      <c r="P136" s="1">
        <v>30202030</v>
      </c>
      <c r="Q136" s="73">
        <v>234500000</v>
      </c>
      <c r="R136" s="74">
        <v>130.5</v>
      </c>
      <c r="S136" s="1" t="s">
        <v>2074</v>
      </c>
      <c r="T136" s="75">
        <v>4.6399999999999997</v>
      </c>
      <c r="U136" s="76">
        <v>1978593750</v>
      </c>
      <c r="V136" s="77">
        <v>1978593750</v>
      </c>
      <c r="W136" s="77">
        <v>6595312500</v>
      </c>
      <c r="X136" s="76">
        <v>2.98629735726E-2</v>
      </c>
      <c r="Y136" s="71">
        <v>0</v>
      </c>
      <c r="Z136" s="71">
        <v>1</v>
      </c>
      <c r="AA136" s="71">
        <v>0</v>
      </c>
      <c r="AB136" s="71">
        <v>0</v>
      </c>
      <c r="AC136" s="73">
        <v>0</v>
      </c>
      <c r="AD136" s="73">
        <v>1</v>
      </c>
      <c r="AE136" s="1" t="s">
        <v>2075</v>
      </c>
      <c r="AF136" s="1" t="s">
        <v>1450</v>
      </c>
      <c r="AG136" s="1" t="s">
        <v>1451</v>
      </c>
    </row>
    <row r="137" spans="1:33">
      <c r="A137" s="70">
        <v>45169</v>
      </c>
      <c r="B137" s="70">
        <v>45169</v>
      </c>
      <c r="C137" s="71">
        <v>891800</v>
      </c>
      <c r="D137" s="1" t="s">
        <v>3848</v>
      </c>
      <c r="E137" s="71">
        <v>1564102</v>
      </c>
      <c r="G137" s="1" t="s">
        <v>3849</v>
      </c>
      <c r="H137" s="72" t="s">
        <v>3850</v>
      </c>
      <c r="I137" s="1" t="s">
        <v>3851</v>
      </c>
      <c r="J137" s="73">
        <v>0.75</v>
      </c>
      <c r="K137" s="73">
        <v>0.75</v>
      </c>
      <c r="L137" s="73">
        <v>0.75</v>
      </c>
      <c r="M137" s="1">
        <v>1</v>
      </c>
      <c r="N137" s="1" t="s">
        <v>1158</v>
      </c>
      <c r="O137" s="1" t="s">
        <v>1484</v>
      </c>
      <c r="P137" s="1">
        <v>40101010</v>
      </c>
      <c r="Q137" s="73">
        <v>19410691735</v>
      </c>
      <c r="R137" s="74">
        <v>4.2300000000000004</v>
      </c>
      <c r="S137" s="1" t="s">
        <v>2074</v>
      </c>
      <c r="T137" s="75">
        <v>4.6399999999999997</v>
      </c>
      <c r="U137" s="76">
        <v>13271642139.932699</v>
      </c>
      <c r="V137" s="77">
        <v>13271642139.932699</v>
      </c>
      <c r="W137" s="77">
        <v>17695522853.2435</v>
      </c>
      <c r="X137" s="76">
        <v>0.20030928455620001</v>
      </c>
      <c r="Y137" s="71">
        <v>1</v>
      </c>
      <c r="Z137" s="71">
        <v>0</v>
      </c>
      <c r="AA137" s="71">
        <v>0</v>
      </c>
      <c r="AB137" s="71">
        <v>0</v>
      </c>
      <c r="AC137" s="73">
        <v>0.35</v>
      </c>
      <c r="AD137" s="73">
        <v>0.65</v>
      </c>
      <c r="AE137" s="1" t="s">
        <v>2075</v>
      </c>
      <c r="AF137" s="1" t="s">
        <v>1450</v>
      </c>
      <c r="AG137" s="1" t="s">
        <v>1451</v>
      </c>
    </row>
    <row r="138" spans="1:33">
      <c r="A138" s="70">
        <v>45169</v>
      </c>
      <c r="B138" s="70">
        <v>45169</v>
      </c>
      <c r="C138" s="71">
        <v>891800</v>
      </c>
      <c r="D138" s="1" t="s">
        <v>3852</v>
      </c>
      <c r="E138" s="71">
        <v>1564401</v>
      </c>
      <c r="G138" s="1" t="s">
        <v>3853</v>
      </c>
      <c r="H138" s="72" t="s">
        <v>3854</v>
      </c>
      <c r="I138" s="1" t="s">
        <v>3855</v>
      </c>
      <c r="J138" s="73">
        <v>0.5</v>
      </c>
      <c r="K138" s="73">
        <v>0.5</v>
      </c>
      <c r="L138" s="73">
        <v>0.5</v>
      </c>
      <c r="M138" s="1">
        <v>1</v>
      </c>
      <c r="N138" s="1" t="s">
        <v>1158</v>
      </c>
      <c r="O138" s="1" t="s">
        <v>1455</v>
      </c>
      <c r="P138" s="1">
        <v>25301010</v>
      </c>
      <c r="Q138" s="73">
        <v>5938044648</v>
      </c>
      <c r="R138" s="74">
        <v>2.57</v>
      </c>
      <c r="S138" s="1" t="s">
        <v>2074</v>
      </c>
      <c r="T138" s="75">
        <v>4.6399999999999997</v>
      </c>
      <c r="U138" s="76">
        <v>1644480037.2155199</v>
      </c>
      <c r="V138" s="77">
        <v>1644480037.2155199</v>
      </c>
      <c r="W138" s="77">
        <v>3288960074.4310298</v>
      </c>
      <c r="X138" s="76">
        <v>2.4820185493899999E-2</v>
      </c>
      <c r="Y138" s="71">
        <v>0</v>
      </c>
      <c r="Z138" s="71">
        <v>1</v>
      </c>
      <c r="AA138" s="71">
        <v>0</v>
      </c>
      <c r="AB138" s="71">
        <v>0</v>
      </c>
      <c r="AC138" s="73">
        <v>1</v>
      </c>
      <c r="AD138" s="73">
        <v>0</v>
      </c>
      <c r="AE138" s="1" t="s">
        <v>2075</v>
      </c>
      <c r="AF138" s="1" t="s">
        <v>1450</v>
      </c>
      <c r="AG138" s="1" t="s">
        <v>1451</v>
      </c>
    </row>
    <row r="139" spans="1:33">
      <c r="A139" s="70">
        <v>45169</v>
      </c>
      <c r="B139" s="70">
        <v>45169</v>
      </c>
      <c r="C139" s="71">
        <v>891800</v>
      </c>
      <c r="D139" s="1" t="s">
        <v>3856</v>
      </c>
      <c r="E139" s="71">
        <v>1564801</v>
      </c>
      <c r="G139" s="1" t="s">
        <v>3857</v>
      </c>
      <c r="H139" s="72">
        <v>6868398</v>
      </c>
      <c r="I139" s="1" t="s">
        <v>3858</v>
      </c>
      <c r="J139" s="73">
        <v>0.35</v>
      </c>
      <c r="K139" s="73">
        <v>0.3</v>
      </c>
      <c r="L139" s="73">
        <v>0.3</v>
      </c>
      <c r="M139" s="1">
        <v>1</v>
      </c>
      <c r="N139" s="1" t="s">
        <v>1158</v>
      </c>
      <c r="O139" s="1" t="s">
        <v>1692</v>
      </c>
      <c r="P139" s="1">
        <v>50101020</v>
      </c>
      <c r="Q139" s="73">
        <v>3821977180</v>
      </c>
      <c r="R139" s="74">
        <v>5.0999999999999996</v>
      </c>
      <c r="S139" s="1" t="s">
        <v>2074</v>
      </c>
      <c r="T139" s="75">
        <v>4.6399999999999997</v>
      </c>
      <c r="U139" s="76">
        <v>1260264027.0258601</v>
      </c>
      <c r="V139" s="77">
        <v>1260264027.0258601</v>
      </c>
      <c r="W139" s="77">
        <v>4200880090.0862098</v>
      </c>
      <c r="X139" s="76">
        <v>1.90212019691E-2</v>
      </c>
      <c r="Y139" s="71">
        <v>0</v>
      </c>
      <c r="Z139" s="71">
        <v>1</v>
      </c>
      <c r="AA139" s="71">
        <v>0</v>
      </c>
      <c r="AB139" s="71">
        <v>0</v>
      </c>
      <c r="AC139" s="73">
        <v>0</v>
      </c>
      <c r="AD139" s="73">
        <v>1</v>
      </c>
      <c r="AE139" s="1" t="s">
        <v>2075</v>
      </c>
      <c r="AF139" s="1" t="s">
        <v>1450</v>
      </c>
      <c r="AG139" s="1" t="s">
        <v>1451</v>
      </c>
    </row>
    <row r="140" spans="1:33">
      <c r="A140" s="70">
        <v>45169</v>
      </c>
      <c r="B140" s="70">
        <v>45169</v>
      </c>
      <c r="C140" s="71">
        <v>891800</v>
      </c>
      <c r="D140" s="1" t="s">
        <v>3859</v>
      </c>
      <c r="E140" s="71">
        <v>1567101</v>
      </c>
      <c r="G140" s="1" t="s">
        <v>3860</v>
      </c>
      <c r="H140" s="72" t="s">
        <v>3861</v>
      </c>
      <c r="I140" s="1" t="s">
        <v>3862</v>
      </c>
      <c r="J140" s="73">
        <v>0.45</v>
      </c>
      <c r="K140" s="73">
        <v>0.45</v>
      </c>
      <c r="L140" s="73">
        <v>0.45</v>
      </c>
      <c r="M140" s="1">
        <v>1</v>
      </c>
      <c r="N140" s="1" t="s">
        <v>1099</v>
      </c>
      <c r="O140" s="1" t="s">
        <v>1447</v>
      </c>
      <c r="P140" s="1">
        <v>35202010</v>
      </c>
      <c r="Q140" s="73">
        <v>46875122110</v>
      </c>
      <c r="R140" s="74">
        <v>1815</v>
      </c>
      <c r="S140" s="1" t="s">
        <v>3616</v>
      </c>
      <c r="T140" s="75">
        <v>15230</v>
      </c>
      <c r="U140" s="76">
        <v>2513805383.0165801</v>
      </c>
      <c r="V140" s="77">
        <v>2513805383.0165801</v>
      </c>
      <c r="W140" s="77">
        <v>5586234184.4812899</v>
      </c>
      <c r="X140" s="76">
        <v>3.7940938466899998E-2</v>
      </c>
      <c r="Y140" s="71">
        <v>0</v>
      </c>
      <c r="Z140" s="71">
        <v>1</v>
      </c>
      <c r="AA140" s="71">
        <v>0</v>
      </c>
      <c r="AB140" s="71">
        <v>0</v>
      </c>
      <c r="AC140" s="73">
        <v>0</v>
      </c>
      <c r="AD140" s="73">
        <v>1</v>
      </c>
      <c r="AE140" s="1" t="s">
        <v>3617</v>
      </c>
      <c r="AF140" s="1" t="s">
        <v>1450</v>
      </c>
      <c r="AG140" s="1" t="s">
        <v>1451</v>
      </c>
    </row>
    <row r="141" spans="1:33">
      <c r="A141" s="70">
        <v>45169</v>
      </c>
      <c r="B141" s="70">
        <v>45169</v>
      </c>
      <c r="C141" s="71">
        <v>891800</v>
      </c>
      <c r="D141" s="1" t="s">
        <v>3863</v>
      </c>
      <c r="E141" s="71">
        <v>1568001</v>
      </c>
      <c r="G141" s="1" t="s">
        <v>3864</v>
      </c>
      <c r="H141" s="72" t="s">
        <v>3865</v>
      </c>
      <c r="I141" s="1" t="s">
        <v>3866</v>
      </c>
      <c r="J141" s="73">
        <v>0.45</v>
      </c>
      <c r="K141" s="73">
        <v>0.45</v>
      </c>
      <c r="L141" s="73">
        <v>0.45</v>
      </c>
      <c r="M141" s="1">
        <v>1</v>
      </c>
      <c r="N141" s="1" t="s">
        <v>975</v>
      </c>
      <c r="O141" s="1" t="s">
        <v>1447</v>
      </c>
      <c r="P141" s="1">
        <v>35101010</v>
      </c>
      <c r="Q141" s="73">
        <v>1829355873</v>
      </c>
      <c r="R141" s="74">
        <v>13.42</v>
      </c>
      <c r="S141" s="1" t="s">
        <v>1565</v>
      </c>
      <c r="T141" s="75">
        <v>7.8417500000000002</v>
      </c>
      <c r="U141" s="76">
        <v>1408802896.93589</v>
      </c>
      <c r="V141" s="77">
        <v>1408802896.93589</v>
      </c>
      <c r="W141" s="77">
        <v>3130673104.30197</v>
      </c>
      <c r="X141" s="76">
        <v>2.1263103494700002E-2</v>
      </c>
      <c r="Y141" s="71">
        <v>0</v>
      </c>
      <c r="Z141" s="71">
        <v>1</v>
      </c>
      <c r="AA141" s="71">
        <v>0</v>
      </c>
      <c r="AB141" s="71">
        <v>0</v>
      </c>
      <c r="AC141" s="73">
        <v>0.65</v>
      </c>
      <c r="AD141" s="73">
        <v>0.35</v>
      </c>
      <c r="AE141" s="1" t="s">
        <v>1566</v>
      </c>
      <c r="AF141" s="1" t="s">
        <v>1450</v>
      </c>
      <c r="AG141" s="1" t="s">
        <v>3300</v>
      </c>
    </row>
    <row r="142" spans="1:33">
      <c r="A142" s="70">
        <v>45169</v>
      </c>
      <c r="B142" s="70">
        <v>45169</v>
      </c>
      <c r="C142" s="71">
        <v>891800</v>
      </c>
      <c r="D142" s="1" t="s">
        <v>3867</v>
      </c>
      <c r="E142" s="71">
        <v>1568701</v>
      </c>
      <c r="G142" s="1" t="s">
        <v>3868</v>
      </c>
      <c r="H142" s="72">
        <v>6795236</v>
      </c>
      <c r="I142" s="1" t="s">
        <v>3869</v>
      </c>
      <c r="J142" s="73">
        <v>0.5</v>
      </c>
      <c r="K142" s="73">
        <v>0.5</v>
      </c>
      <c r="L142" s="73">
        <v>0.5</v>
      </c>
      <c r="M142" s="1">
        <v>1</v>
      </c>
      <c r="N142" s="1" t="s">
        <v>1099</v>
      </c>
      <c r="O142" s="1" t="s">
        <v>1462</v>
      </c>
      <c r="P142" s="1">
        <v>15102010</v>
      </c>
      <c r="Q142" s="73">
        <v>6751540089</v>
      </c>
      <c r="R142" s="74">
        <v>6800</v>
      </c>
      <c r="S142" s="1" t="s">
        <v>3616</v>
      </c>
      <c r="T142" s="75">
        <v>15230</v>
      </c>
      <c r="U142" s="76">
        <v>1507238102.6001301</v>
      </c>
      <c r="V142" s="77">
        <v>1507238102.6001301</v>
      </c>
      <c r="W142" s="77">
        <v>3014476205.2002602</v>
      </c>
      <c r="X142" s="76">
        <v>2.2748788944500001E-2</v>
      </c>
      <c r="Y142" s="71">
        <v>0</v>
      </c>
      <c r="Z142" s="71">
        <v>1</v>
      </c>
      <c r="AA142" s="71">
        <v>0</v>
      </c>
      <c r="AB142" s="71">
        <v>0</v>
      </c>
      <c r="AC142" s="73">
        <v>1</v>
      </c>
      <c r="AD142" s="73">
        <v>0</v>
      </c>
      <c r="AE142" s="1" t="s">
        <v>3617</v>
      </c>
      <c r="AF142" s="1" t="s">
        <v>1450</v>
      </c>
      <c r="AG142" s="1" t="s">
        <v>1451</v>
      </c>
    </row>
    <row r="143" spans="1:33">
      <c r="A143" s="70">
        <v>45169</v>
      </c>
      <c r="B143" s="70">
        <v>45169</v>
      </c>
      <c r="C143" s="71">
        <v>891800</v>
      </c>
      <c r="D143" s="1" t="s">
        <v>3870</v>
      </c>
      <c r="E143" s="71">
        <v>1568801</v>
      </c>
      <c r="F143" s="1" t="s">
        <v>3871</v>
      </c>
      <c r="G143" s="1" t="s">
        <v>3872</v>
      </c>
      <c r="H143" s="72">
        <v>6055112</v>
      </c>
      <c r="I143" s="1" t="s">
        <v>3873</v>
      </c>
      <c r="J143" s="73">
        <v>0.45</v>
      </c>
      <c r="K143" s="73">
        <v>0.45</v>
      </c>
      <c r="L143" s="73">
        <v>0.45</v>
      </c>
      <c r="M143" s="1">
        <v>1</v>
      </c>
      <c r="N143" s="1" t="s">
        <v>1239</v>
      </c>
      <c r="O143" s="1" t="s">
        <v>1564</v>
      </c>
      <c r="P143" s="1">
        <v>60201010</v>
      </c>
      <c r="Q143" s="73">
        <v>14994511431</v>
      </c>
      <c r="R143" s="74">
        <v>27.15</v>
      </c>
      <c r="S143" s="1" t="s">
        <v>3727</v>
      </c>
      <c r="T143" s="75">
        <v>56.62</v>
      </c>
      <c r="U143" s="76">
        <v>3235525316.28828</v>
      </c>
      <c r="V143" s="77">
        <v>3235525316.28828</v>
      </c>
      <c r="W143" s="77">
        <v>7190056258.4183998</v>
      </c>
      <c r="X143" s="76">
        <v>4.8833878613899998E-2</v>
      </c>
      <c r="Y143" s="71">
        <v>1</v>
      </c>
      <c r="Z143" s="71">
        <v>0</v>
      </c>
      <c r="AA143" s="71">
        <v>0</v>
      </c>
      <c r="AB143" s="71">
        <v>0</v>
      </c>
      <c r="AC143" s="73">
        <v>0</v>
      </c>
      <c r="AD143" s="73">
        <v>1</v>
      </c>
      <c r="AE143" s="1" t="s">
        <v>3728</v>
      </c>
      <c r="AF143" s="1" t="s">
        <v>1450</v>
      </c>
      <c r="AG143" s="1" t="s">
        <v>1451</v>
      </c>
    </row>
    <row r="144" spans="1:33">
      <c r="A144" s="70">
        <v>45169</v>
      </c>
      <c r="B144" s="70">
        <v>45169</v>
      </c>
      <c r="C144" s="71">
        <v>891800</v>
      </c>
      <c r="D144" s="1" t="s">
        <v>3874</v>
      </c>
      <c r="E144" s="71">
        <v>1569601</v>
      </c>
      <c r="F144" s="1" t="s">
        <v>3875</v>
      </c>
      <c r="G144" s="1" t="s">
        <v>3876</v>
      </c>
      <c r="H144" s="72">
        <v>6514442</v>
      </c>
      <c r="I144" s="1" t="s">
        <v>3877</v>
      </c>
      <c r="J144" s="73">
        <v>0.45</v>
      </c>
      <c r="K144" s="73">
        <v>0.4</v>
      </c>
      <c r="L144" s="73">
        <v>0.4</v>
      </c>
      <c r="M144" s="1">
        <v>1</v>
      </c>
      <c r="N144" s="1" t="s">
        <v>1239</v>
      </c>
      <c r="O144" s="1" t="s">
        <v>1484</v>
      </c>
      <c r="P144" s="1">
        <v>40101010</v>
      </c>
      <c r="Q144" s="73">
        <v>4497415555</v>
      </c>
      <c r="R144" s="74">
        <v>55.2</v>
      </c>
      <c r="S144" s="1" t="s">
        <v>3727</v>
      </c>
      <c r="T144" s="75">
        <v>56.62</v>
      </c>
      <c r="U144" s="76">
        <v>1753849089.62204</v>
      </c>
      <c r="V144" s="77">
        <v>1753849089.62204</v>
      </c>
      <c r="W144" s="77">
        <v>4384622724.0551004</v>
      </c>
      <c r="X144" s="76">
        <v>2.6470895813600001E-2</v>
      </c>
      <c r="Y144" s="71">
        <v>0</v>
      </c>
      <c r="Z144" s="71">
        <v>1</v>
      </c>
      <c r="AA144" s="71">
        <v>0</v>
      </c>
      <c r="AB144" s="71">
        <v>0</v>
      </c>
      <c r="AC144" s="73">
        <v>1</v>
      </c>
      <c r="AD144" s="73">
        <v>0</v>
      </c>
      <c r="AE144" s="1" t="s">
        <v>3728</v>
      </c>
      <c r="AF144" s="1" t="s">
        <v>1450</v>
      </c>
      <c r="AG144" s="1" t="s">
        <v>1451</v>
      </c>
    </row>
    <row r="145" spans="1:33">
      <c r="A145" s="70">
        <v>45169</v>
      </c>
      <c r="B145" s="70">
        <v>45169</v>
      </c>
      <c r="C145" s="71">
        <v>891800</v>
      </c>
      <c r="D145" s="1" t="s">
        <v>3878</v>
      </c>
      <c r="E145" s="71">
        <v>1571101</v>
      </c>
      <c r="G145" s="1" t="s">
        <v>3879</v>
      </c>
      <c r="H145" s="72">
        <v>6440020</v>
      </c>
      <c r="I145" s="1" t="s">
        <v>3880</v>
      </c>
      <c r="J145" s="73">
        <v>0.5</v>
      </c>
      <c r="K145" s="73">
        <v>0.5</v>
      </c>
      <c r="L145" s="73">
        <v>0.5</v>
      </c>
      <c r="M145" s="1">
        <v>1</v>
      </c>
      <c r="N145" s="1" t="s">
        <v>1129</v>
      </c>
      <c r="O145" s="1" t="s">
        <v>1462</v>
      </c>
      <c r="P145" s="1">
        <v>15101010</v>
      </c>
      <c r="Q145" s="73">
        <v>42775419</v>
      </c>
      <c r="R145" s="74">
        <v>136600</v>
      </c>
      <c r="S145" s="1" t="s">
        <v>3451</v>
      </c>
      <c r="T145" s="75">
        <v>1321.75</v>
      </c>
      <c r="U145" s="76">
        <v>2210373457.6886702</v>
      </c>
      <c r="V145" s="77">
        <v>2210373457.6886702</v>
      </c>
      <c r="W145" s="77">
        <v>4420746915.3773403</v>
      </c>
      <c r="X145" s="76">
        <v>3.3361231507200002E-2</v>
      </c>
      <c r="Y145" s="71">
        <v>0</v>
      </c>
      <c r="Z145" s="71">
        <v>1</v>
      </c>
      <c r="AA145" s="71">
        <v>0</v>
      </c>
      <c r="AB145" s="71">
        <v>0</v>
      </c>
      <c r="AC145" s="73">
        <v>1</v>
      </c>
      <c r="AD145" s="73">
        <v>0</v>
      </c>
      <c r="AE145" s="1" t="s">
        <v>3452</v>
      </c>
      <c r="AF145" s="1" t="s">
        <v>1450</v>
      </c>
      <c r="AG145" s="1" t="s">
        <v>1451</v>
      </c>
    </row>
    <row r="146" spans="1:33">
      <c r="A146" s="70">
        <v>45169</v>
      </c>
      <c r="B146" s="70">
        <v>45169</v>
      </c>
      <c r="C146" s="71">
        <v>891800</v>
      </c>
      <c r="D146" s="1" t="s">
        <v>3881</v>
      </c>
      <c r="E146" s="71">
        <v>1572001</v>
      </c>
      <c r="G146" s="1" t="s">
        <v>3882</v>
      </c>
      <c r="H146" s="72">
        <v>6495730</v>
      </c>
      <c r="I146" s="1" t="s">
        <v>3883</v>
      </c>
      <c r="J146" s="73">
        <v>0.5</v>
      </c>
      <c r="K146" s="73">
        <v>0.4</v>
      </c>
      <c r="L146" s="73">
        <v>0.4</v>
      </c>
      <c r="M146" s="1">
        <v>1</v>
      </c>
      <c r="N146" s="1" t="s">
        <v>1129</v>
      </c>
      <c r="O146" s="1" t="s">
        <v>1548</v>
      </c>
      <c r="P146" s="1">
        <v>55101010</v>
      </c>
      <c r="Q146" s="73">
        <v>641964077</v>
      </c>
      <c r="R146" s="74">
        <v>17820</v>
      </c>
      <c r="S146" s="1" t="s">
        <v>3451</v>
      </c>
      <c r="T146" s="75">
        <v>1321.75</v>
      </c>
      <c r="U146" s="76">
        <v>3462016221.5668602</v>
      </c>
      <c r="V146" s="77">
        <v>3462016221.5668602</v>
      </c>
      <c r="W146" s="77">
        <v>8655040553.91716</v>
      </c>
      <c r="X146" s="76">
        <v>5.22523124985E-2</v>
      </c>
      <c r="Y146" s="71">
        <v>1</v>
      </c>
      <c r="Z146" s="71">
        <v>0</v>
      </c>
      <c r="AA146" s="71">
        <v>0</v>
      </c>
      <c r="AB146" s="71">
        <v>0</v>
      </c>
      <c r="AC146" s="73">
        <v>1</v>
      </c>
      <c r="AD146" s="73">
        <v>0</v>
      </c>
      <c r="AE146" s="1" t="s">
        <v>3452</v>
      </c>
      <c r="AF146" s="1" t="s">
        <v>1450</v>
      </c>
      <c r="AG146" s="1" t="s">
        <v>1451</v>
      </c>
    </row>
    <row r="147" spans="1:33">
      <c r="A147" s="70">
        <v>45169</v>
      </c>
      <c r="B147" s="70">
        <v>45169</v>
      </c>
      <c r="C147" s="71">
        <v>891800</v>
      </c>
      <c r="D147" s="1" t="s">
        <v>3884</v>
      </c>
      <c r="E147" s="71">
        <v>1573301</v>
      </c>
      <c r="G147" s="1" t="s">
        <v>3885</v>
      </c>
      <c r="H147" s="72">
        <v>6771689</v>
      </c>
      <c r="I147" s="1" t="s">
        <v>3886</v>
      </c>
      <c r="J147" s="73">
        <v>0.75</v>
      </c>
      <c r="K147" s="73">
        <v>0.75</v>
      </c>
      <c r="L147" s="73">
        <v>0.75</v>
      </c>
      <c r="M147" s="1">
        <v>1</v>
      </c>
      <c r="N147" s="1" t="s">
        <v>1129</v>
      </c>
      <c r="O147" s="1" t="s">
        <v>1474</v>
      </c>
      <c r="P147" s="1">
        <v>45203015</v>
      </c>
      <c r="Q147" s="73">
        <v>74693696</v>
      </c>
      <c r="R147" s="74">
        <v>135400</v>
      </c>
      <c r="S147" s="1" t="s">
        <v>3451</v>
      </c>
      <c r="T147" s="75">
        <v>1321.75</v>
      </c>
      <c r="U147" s="76">
        <v>5738713696.8413095</v>
      </c>
      <c r="V147" s="77">
        <v>5738713696.8413095</v>
      </c>
      <c r="W147" s="77">
        <v>7796335150.8227701</v>
      </c>
      <c r="X147" s="76">
        <v>8.6614574350900003E-2</v>
      </c>
      <c r="Y147" s="71">
        <v>1</v>
      </c>
      <c r="Z147" s="71">
        <v>0</v>
      </c>
      <c r="AA147" s="71">
        <v>0</v>
      </c>
      <c r="AB147" s="71">
        <v>0</v>
      </c>
      <c r="AC147" s="73">
        <v>0</v>
      </c>
      <c r="AD147" s="73">
        <v>1</v>
      </c>
      <c r="AE147" s="1" t="s">
        <v>3452</v>
      </c>
      <c r="AF147" s="1" t="s">
        <v>1450</v>
      </c>
      <c r="AG147" s="1" t="s">
        <v>1451</v>
      </c>
    </row>
    <row r="148" spans="1:33">
      <c r="A148" s="70">
        <v>45169</v>
      </c>
      <c r="B148" s="70">
        <v>45169</v>
      </c>
      <c r="C148" s="71">
        <v>891800</v>
      </c>
      <c r="D148" s="1" t="s">
        <v>3887</v>
      </c>
      <c r="E148" s="71">
        <v>1574405</v>
      </c>
      <c r="G148" s="1" t="s">
        <v>3888</v>
      </c>
      <c r="H148" s="72" t="s">
        <v>3889</v>
      </c>
      <c r="I148" s="1" t="s">
        <v>3890</v>
      </c>
      <c r="J148" s="73">
        <v>0.3</v>
      </c>
      <c r="K148" s="73">
        <v>0.3</v>
      </c>
      <c r="L148" s="73">
        <v>0.3</v>
      </c>
      <c r="M148" s="1">
        <v>1</v>
      </c>
      <c r="N148" s="1" t="s">
        <v>1337</v>
      </c>
      <c r="O148" s="1" t="s">
        <v>1692</v>
      </c>
      <c r="P148" s="1">
        <v>50102010</v>
      </c>
      <c r="Q148" s="73">
        <v>3206687685</v>
      </c>
      <c r="R148" s="74">
        <v>72.75</v>
      </c>
      <c r="S148" s="1" t="s">
        <v>3341</v>
      </c>
      <c r="T148" s="75">
        <v>35.017499999999998</v>
      </c>
      <c r="U148" s="76">
        <v>1998599520.9573801</v>
      </c>
      <c r="V148" s="77">
        <v>1998599520.9573801</v>
      </c>
      <c r="W148" s="77">
        <v>6661998403.1912603</v>
      </c>
      <c r="X148" s="76">
        <v>3.01649212612E-2</v>
      </c>
      <c r="Y148" s="71">
        <v>1</v>
      </c>
      <c r="Z148" s="71">
        <v>0</v>
      </c>
      <c r="AA148" s="71">
        <v>0</v>
      </c>
      <c r="AB148" s="71">
        <v>0</v>
      </c>
      <c r="AC148" s="73">
        <v>1</v>
      </c>
      <c r="AD148" s="73">
        <v>0</v>
      </c>
      <c r="AE148" s="1" t="s">
        <v>3342</v>
      </c>
      <c r="AF148" s="1" t="s">
        <v>1450</v>
      </c>
      <c r="AG148" s="1" t="s">
        <v>1451</v>
      </c>
    </row>
    <row r="149" spans="1:33">
      <c r="A149" s="70">
        <v>45169</v>
      </c>
      <c r="B149" s="70">
        <v>45169</v>
      </c>
      <c r="C149" s="71">
        <v>891800</v>
      </c>
      <c r="D149" s="1" t="s">
        <v>3891</v>
      </c>
      <c r="E149" s="71">
        <v>1574601</v>
      </c>
      <c r="G149" s="1" t="s">
        <v>3892</v>
      </c>
      <c r="H149" s="72" t="s">
        <v>3893</v>
      </c>
      <c r="I149" s="1" t="s">
        <v>3894</v>
      </c>
      <c r="J149" s="73">
        <v>0.9</v>
      </c>
      <c r="K149" s="73">
        <v>0.9</v>
      </c>
      <c r="L149" s="73">
        <v>0.9</v>
      </c>
      <c r="M149" s="1">
        <v>1</v>
      </c>
      <c r="N149" s="1" t="s">
        <v>1337</v>
      </c>
      <c r="O149" s="1" t="s">
        <v>1541</v>
      </c>
      <c r="P149" s="1">
        <v>10102050</v>
      </c>
      <c r="Q149" s="73">
        <v>8454161388</v>
      </c>
      <c r="R149" s="74">
        <v>8.6</v>
      </c>
      <c r="S149" s="1" t="s">
        <v>3341</v>
      </c>
      <c r="T149" s="75">
        <v>35.017499999999998</v>
      </c>
      <c r="U149" s="76">
        <v>1868643082.5478699</v>
      </c>
      <c r="V149" s="77">
        <v>1868643082.5478699</v>
      </c>
      <c r="W149" s="77">
        <v>2076270091.7198501</v>
      </c>
      <c r="X149" s="76">
        <v>2.8203484919900001E-2</v>
      </c>
      <c r="Y149" s="71">
        <v>0</v>
      </c>
      <c r="Z149" s="71">
        <v>1</v>
      </c>
      <c r="AA149" s="71">
        <v>0</v>
      </c>
      <c r="AB149" s="71">
        <v>0</v>
      </c>
      <c r="AC149" s="73">
        <v>0.65</v>
      </c>
      <c r="AD149" s="73">
        <v>0.35</v>
      </c>
      <c r="AE149" s="1" t="s">
        <v>3342</v>
      </c>
      <c r="AF149" s="1" t="s">
        <v>1450</v>
      </c>
      <c r="AG149" s="1" t="s">
        <v>1451</v>
      </c>
    </row>
    <row r="150" spans="1:33">
      <c r="A150" s="70">
        <v>45169</v>
      </c>
      <c r="B150" s="70">
        <v>45169</v>
      </c>
      <c r="C150" s="71">
        <v>891800</v>
      </c>
      <c r="D150" s="1" t="s">
        <v>3895</v>
      </c>
      <c r="E150" s="71">
        <v>1577302</v>
      </c>
      <c r="G150" s="1" t="s">
        <v>3896</v>
      </c>
      <c r="H150" s="72" t="s">
        <v>3897</v>
      </c>
      <c r="I150" s="1" t="s">
        <v>3898</v>
      </c>
      <c r="J150" s="73">
        <v>0.25</v>
      </c>
      <c r="K150" s="73">
        <v>0.25</v>
      </c>
      <c r="L150" s="73">
        <v>0.25</v>
      </c>
      <c r="M150" s="1">
        <v>1</v>
      </c>
      <c r="N150" s="1" t="s">
        <v>1239</v>
      </c>
      <c r="O150" s="1" t="s">
        <v>1548</v>
      </c>
      <c r="P150" s="1">
        <v>55101010</v>
      </c>
      <c r="Q150" s="73">
        <v>1127098705</v>
      </c>
      <c r="R150" s="74">
        <v>343.6</v>
      </c>
      <c r="S150" s="1" t="s">
        <v>3727</v>
      </c>
      <c r="T150" s="75">
        <v>56.62</v>
      </c>
      <c r="U150" s="76">
        <v>1709957237.0098901</v>
      </c>
      <c r="V150" s="77">
        <v>1709957237.0098901</v>
      </c>
      <c r="W150" s="77">
        <v>6839828948.0395603</v>
      </c>
      <c r="X150" s="76">
        <v>2.58084347932E-2</v>
      </c>
      <c r="Y150" s="71">
        <v>0</v>
      </c>
      <c r="Z150" s="71">
        <v>1</v>
      </c>
      <c r="AA150" s="71">
        <v>0</v>
      </c>
      <c r="AB150" s="71">
        <v>0</v>
      </c>
      <c r="AC150" s="73">
        <v>1</v>
      </c>
      <c r="AD150" s="73">
        <v>0</v>
      </c>
      <c r="AE150" s="1" t="s">
        <v>3728</v>
      </c>
      <c r="AF150" s="1" t="s">
        <v>1450</v>
      </c>
      <c r="AG150" s="1" t="s">
        <v>1619</v>
      </c>
    </row>
    <row r="151" spans="1:33">
      <c r="A151" s="70">
        <v>45169</v>
      </c>
      <c r="B151" s="70">
        <v>45169</v>
      </c>
      <c r="C151" s="71">
        <v>891800</v>
      </c>
      <c r="D151" s="1" t="s">
        <v>3899</v>
      </c>
      <c r="E151" s="71">
        <v>1579201</v>
      </c>
      <c r="G151" s="1" t="s">
        <v>3900</v>
      </c>
      <c r="H151" s="72">
        <v>2308445</v>
      </c>
      <c r="I151" s="1" t="s">
        <v>3901</v>
      </c>
      <c r="J151" s="73">
        <v>0.9</v>
      </c>
      <c r="K151" s="73">
        <v>0.9</v>
      </c>
      <c r="L151" s="73">
        <v>0.9</v>
      </c>
      <c r="M151" s="1">
        <v>1</v>
      </c>
      <c r="N151" s="1" t="s">
        <v>945</v>
      </c>
      <c r="O151" s="1" t="s">
        <v>1548</v>
      </c>
      <c r="P151" s="1">
        <v>55101010</v>
      </c>
      <c r="Q151" s="73">
        <v>279941394</v>
      </c>
      <c r="R151" s="74">
        <v>38.74</v>
      </c>
      <c r="S151" s="1" t="s">
        <v>3542</v>
      </c>
      <c r="T151" s="75">
        <v>4.9509499999999997</v>
      </c>
      <c r="U151" s="76">
        <v>1971427027.78335</v>
      </c>
      <c r="V151" s="77">
        <v>1971427027.78335</v>
      </c>
      <c r="W151" s="77">
        <v>16587310252.254601</v>
      </c>
      <c r="X151" s="76">
        <v>2.9754806023699999E-2</v>
      </c>
      <c r="Y151" s="71">
        <v>1</v>
      </c>
      <c r="Z151" s="71">
        <v>0</v>
      </c>
      <c r="AA151" s="71">
        <v>0</v>
      </c>
      <c r="AB151" s="71">
        <v>0</v>
      </c>
      <c r="AC151" s="73">
        <v>1</v>
      </c>
      <c r="AD151" s="73">
        <v>0</v>
      </c>
      <c r="AE151" s="1" t="s">
        <v>3543</v>
      </c>
      <c r="AF151" s="1" t="s">
        <v>1241</v>
      </c>
      <c r="AG151" s="1" t="s">
        <v>1619</v>
      </c>
    </row>
    <row r="152" spans="1:33">
      <c r="A152" s="70">
        <v>45169</v>
      </c>
      <c r="B152" s="70">
        <v>45169</v>
      </c>
      <c r="C152" s="71">
        <v>891800</v>
      </c>
      <c r="D152" s="1" t="s">
        <v>3902</v>
      </c>
      <c r="E152" s="71">
        <v>1579203</v>
      </c>
      <c r="G152" s="1" t="s">
        <v>3903</v>
      </c>
      <c r="H152" s="72">
        <v>2311120</v>
      </c>
      <c r="I152" s="1" t="s">
        <v>3904</v>
      </c>
      <c r="J152" s="73">
        <v>0.6</v>
      </c>
      <c r="K152" s="73">
        <v>0.6</v>
      </c>
      <c r="L152" s="73">
        <v>0.6</v>
      </c>
      <c r="M152" s="1">
        <v>1</v>
      </c>
      <c r="N152" s="1" t="s">
        <v>945</v>
      </c>
      <c r="O152" s="1" t="s">
        <v>1548</v>
      </c>
      <c r="P152" s="1">
        <v>55101010</v>
      </c>
      <c r="Q152" s="73">
        <v>2021139464</v>
      </c>
      <c r="R152" s="74">
        <v>35.26</v>
      </c>
      <c r="S152" s="1" t="s">
        <v>3542</v>
      </c>
      <c r="T152" s="75">
        <v>4.9509499999999997</v>
      </c>
      <c r="U152" s="76">
        <v>8636570052.2897606</v>
      </c>
      <c r="V152" s="77">
        <v>8636570052.2897606</v>
      </c>
      <c r="W152" s="77">
        <v>16587310252.254601</v>
      </c>
      <c r="X152" s="76">
        <v>0.13035200542280001</v>
      </c>
      <c r="Y152" s="71">
        <v>1</v>
      </c>
      <c r="Z152" s="71">
        <v>0</v>
      </c>
      <c r="AA152" s="71">
        <v>0</v>
      </c>
      <c r="AB152" s="71">
        <v>0</v>
      </c>
      <c r="AC152" s="73">
        <v>1</v>
      </c>
      <c r="AD152" s="73">
        <v>0</v>
      </c>
      <c r="AE152" s="1" t="s">
        <v>3543</v>
      </c>
      <c r="AF152" s="1" t="s">
        <v>3544</v>
      </c>
      <c r="AG152" s="1" t="s">
        <v>1451</v>
      </c>
    </row>
    <row r="153" spans="1:33">
      <c r="A153" s="70">
        <v>45169</v>
      </c>
      <c r="B153" s="70">
        <v>45169</v>
      </c>
      <c r="C153" s="71">
        <v>891800</v>
      </c>
      <c r="D153" s="1" t="s">
        <v>3905</v>
      </c>
      <c r="E153" s="71">
        <v>1579401</v>
      </c>
      <c r="G153" s="1" t="s">
        <v>3906</v>
      </c>
      <c r="H153" s="72">
        <v>6904612</v>
      </c>
      <c r="I153" s="1" t="s">
        <v>3907</v>
      </c>
      <c r="J153" s="73">
        <v>0.45</v>
      </c>
      <c r="K153" s="73">
        <v>0.45</v>
      </c>
      <c r="L153" s="73">
        <v>0.45</v>
      </c>
      <c r="M153" s="1">
        <v>1</v>
      </c>
      <c r="N153" s="1" t="s">
        <v>1158</v>
      </c>
      <c r="O153" s="1" t="s">
        <v>1548</v>
      </c>
      <c r="P153" s="1">
        <v>55101010</v>
      </c>
      <c r="Q153" s="73">
        <v>5753077371</v>
      </c>
      <c r="R153" s="74">
        <v>9.84</v>
      </c>
      <c r="S153" s="1" t="s">
        <v>2074</v>
      </c>
      <c r="T153" s="75">
        <v>4.6399999999999997</v>
      </c>
      <c r="U153" s="76">
        <v>5490221249.7387896</v>
      </c>
      <c r="V153" s="77">
        <v>5490221249.7387896</v>
      </c>
      <c r="W153" s="77">
        <v>12200491666.086201</v>
      </c>
      <c r="X153" s="76">
        <v>8.2864070549399996E-2</v>
      </c>
      <c r="Y153" s="71">
        <v>1</v>
      </c>
      <c r="Z153" s="71">
        <v>0</v>
      </c>
      <c r="AA153" s="71">
        <v>0</v>
      </c>
      <c r="AB153" s="71">
        <v>0</v>
      </c>
      <c r="AC153" s="73">
        <v>1</v>
      </c>
      <c r="AD153" s="73">
        <v>0</v>
      </c>
      <c r="AE153" s="1" t="s">
        <v>2075</v>
      </c>
      <c r="AF153" s="1" t="s">
        <v>1450</v>
      </c>
      <c r="AG153" s="1" t="s">
        <v>1451</v>
      </c>
    </row>
    <row r="154" spans="1:33">
      <c r="A154" s="70">
        <v>45169</v>
      </c>
      <c r="B154" s="70">
        <v>45169</v>
      </c>
      <c r="C154" s="71">
        <v>891800</v>
      </c>
      <c r="D154" s="1" t="s">
        <v>3908</v>
      </c>
      <c r="E154" s="71">
        <v>1582301</v>
      </c>
      <c r="F154" s="1" t="s">
        <v>3909</v>
      </c>
      <c r="G154" s="1" t="s">
        <v>3910</v>
      </c>
      <c r="H154" s="72">
        <v>2069355</v>
      </c>
      <c r="I154" s="1" t="s">
        <v>3911</v>
      </c>
      <c r="J154" s="73">
        <v>0.35</v>
      </c>
      <c r="K154" s="73">
        <v>0.35</v>
      </c>
      <c r="L154" s="73">
        <v>0.35</v>
      </c>
      <c r="M154" s="1">
        <v>1</v>
      </c>
      <c r="N154" s="1" t="s">
        <v>973</v>
      </c>
      <c r="O154" s="1" t="s">
        <v>1484</v>
      </c>
      <c r="P154" s="1">
        <v>40101010</v>
      </c>
      <c r="Q154" s="73">
        <v>190537919</v>
      </c>
      <c r="R154" s="74">
        <v>24527</v>
      </c>
      <c r="S154" s="1" t="s">
        <v>3580</v>
      </c>
      <c r="T154" s="75">
        <v>856.65</v>
      </c>
      <c r="U154" s="76">
        <v>1909371667.2614801</v>
      </c>
      <c r="V154" s="77">
        <v>1909371667.2614801</v>
      </c>
      <c r="W154" s="77">
        <v>5455347620.7470999</v>
      </c>
      <c r="X154" s="76">
        <v>2.8818202644999999E-2</v>
      </c>
      <c r="Y154" s="71">
        <v>0</v>
      </c>
      <c r="Z154" s="71">
        <v>1</v>
      </c>
      <c r="AA154" s="71">
        <v>0</v>
      </c>
      <c r="AB154" s="71">
        <v>0</v>
      </c>
      <c r="AC154" s="73">
        <v>1</v>
      </c>
      <c r="AD154" s="73">
        <v>0</v>
      </c>
      <c r="AE154" s="1" t="s">
        <v>3581</v>
      </c>
      <c r="AF154" s="1" t="s">
        <v>1450</v>
      </c>
      <c r="AG154" s="1" t="s">
        <v>1451</v>
      </c>
    </row>
    <row r="155" spans="1:33">
      <c r="A155" s="70">
        <v>45169</v>
      </c>
      <c r="B155" s="70">
        <v>45169</v>
      </c>
      <c r="C155" s="71">
        <v>891800</v>
      </c>
      <c r="D155" s="1" t="s">
        <v>3912</v>
      </c>
      <c r="E155" s="71">
        <v>1582402</v>
      </c>
      <c r="F155" s="1" t="s">
        <v>3913</v>
      </c>
      <c r="G155" s="1" t="s">
        <v>3914</v>
      </c>
      <c r="H155" s="72">
        <v>2000257</v>
      </c>
      <c r="I155" s="1" t="s">
        <v>3915</v>
      </c>
      <c r="J155" s="73">
        <v>0.35</v>
      </c>
      <c r="K155" s="73">
        <v>0.35</v>
      </c>
      <c r="L155" s="73">
        <v>0.35</v>
      </c>
      <c r="M155" s="1">
        <v>1</v>
      </c>
      <c r="N155" s="1" t="s">
        <v>973</v>
      </c>
      <c r="O155" s="1" t="s">
        <v>1484</v>
      </c>
      <c r="P155" s="1">
        <v>40101010</v>
      </c>
      <c r="Q155" s="73">
        <v>188446126794</v>
      </c>
      <c r="R155" s="74">
        <v>40.799999999999997</v>
      </c>
      <c r="S155" s="1" t="s">
        <v>3580</v>
      </c>
      <c r="T155" s="75">
        <v>856.65</v>
      </c>
      <c r="U155" s="76">
        <v>3141318730.6581702</v>
      </c>
      <c r="V155" s="77">
        <v>3141318730.6581702</v>
      </c>
      <c r="W155" s="77">
        <v>8975196373.3090496</v>
      </c>
      <c r="X155" s="76">
        <v>4.7412015850499999E-2</v>
      </c>
      <c r="Y155" s="71">
        <v>1</v>
      </c>
      <c r="Z155" s="71">
        <v>0</v>
      </c>
      <c r="AA155" s="71">
        <v>0</v>
      </c>
      <c r="AB155" s="71">
        <v>0</v>
      </c>
      <c r="AC155" s="73">
        <v>0.65</v>
      </c>
      <c r="AD155" s="73">
        <v>0.35</v>
      </c>
      <c r="AE155" s="1" t="s">
        <v>3581</v>
      </c>
      <c r="AF155" s="1" t="s">
        <v>1450</v>
      </c>
      <c r="AG155" s="1" t="s">
        <v>1451</v>
      </c>
    </row>
    <row r="156" spans="1:33">
      <c r="A156" s="70">
        <v>45169</v>
      </c>
      <c r="B156" s="70">
        <v>45169</v>
      </c>
      <c r="C156" s="71">
        <v>891800</v>
      </c>
      <c r="D156" s="1" t="s">
        <v>3921</v>
      </c>
      <c r="E156" s="71">
        <v>1586401</v>
      </c>
      <c r="G156" s="1" t="s">
        <v>3922</v>
      </c>
      <c r="H156" s="72" t="s">
        <v>3923</v>
      </c>
      <c r="I156" s="1" t="s">
        <v>3924</v>
      </c>
      <c r="J156" s="73">
        <v>0.6</v>
      </c>
      <c r="K156" s="73">
        <v>0.6</v>
      </c>
      <c r="L156" s="73">
        <v>0.6</v>
      </c>
      <c r="M156" s="1">
        <v>1</v>
      </c>
      <c r="N156" s="1" t="s">
        <v>1359</v>
      </c>
      <c r="O156" s="1" t="s">
        <v>1484</v>
      </c>
      <c r="P156" s="1">
        <v>40101010</v>
      </c>
      <c r="Q156" s="73">
        <v>5200000000</v>
      </c>
      <c r="R156" s="74">
        <v>28.78</v>
      </c>
      <c r="S156" s="1" t="s">
        <v>3311</v>
      </c>
      <c r="T156" s="75">
        <v>26.657550000000001</v>
      </c>
      <c r="U156" s="76">
        <v>3368411575.7074499</v>
      </c>
      <c r="V156" s="77">
        <v>3368411575.7074499</v>
      </c>
      <c r="W156" s="77">
        <v>5614019292.8457403</v>
      </c>
      <c r="X156" s="76">
        <v>5.0839534829700002E-2</v>
      </c>
      <c r="Y156" s="71">
        <v>0</v>
      </c>
      <c r="Z156" s="71">
        <v>1</v>
      </c>
      <c r="AA156" s="71">
        <v>0</v>
      </c>
      <c r="AB156" s="71">
        <v>0</v>
      </c>
      <c r="AC156" s="73">
        <v>1</v>
      </c>
      <c r="AD156" s="73">
        <v>0</v>
      </c>
      <c r="AE156" s="1" t="s">
        <v>3312</v>
      </c>
      <c r="AF156" s="1" t="s">
        <v>1450</v>
      </c>
      <c r="AG156" s="1" t="s">
        <v>1451</v>
      </c>
    </row>
    <row r="157" spans="1:33">
      <c r="A157" s="70">
        <v>45169</v>
      </c>
      <c r="B157" s="70">
        <v>45169</v>
      </c>
      <c r="C157" s="71">
        <v>891800</v>
      </c>
      <c r="D157" s="1" t="s">
        <v>3925</v>
      </c>
      <c r="E157" s="71">
        <v>1586701</v>
      </c>
      <c r="G157" s="1" t="s">
        <v>3926</v>
      </c>
      <c r="H157" s="72" t="s">
        <v>3927</v>
      </c>
      <c r="I157" s="1" t="s">
        <v>3928</v>
      </c>
      <c r="J157" s="73">
        <v>0.3</v>
      </c>
      <c r="K157" s="73">
        <v>0.3</v>
      </c>
      <c r="L157" s="73">
        <v>0.3</v>
      </c>
      <c r="M157" s="1">
        <v>1</v>
      </c>
      <c r="N157" s="1" t="s">
        <v>1359</v>
      </c>
      <c r="O157" s="1" t="s">
        <v>1467</v>
      </c>
      <c r="P157" s="1">
        <v>20101010</v>
      </c>
      <c r="Q157" s="73">
        <v>4560000000</v>
      </c>
      <c r="R157" s="74">
        <v>38.520000000000003</v>
      </c>
      <c r="S157" s="1" t="s">
        <v>3311</v>
      </c>
      <c r="T157" s="75">
        <v>26.657550000000001</v>
      </c>
      <c r="U157" s="76">
        <v>1976751802.02232</v>
      </c>
      <c r="V157" s="77">
        <v>1976751802.02232</v>
      </c>
      <c r="W157" s="77">
        <v>6589172673.4077196</v>
      </c>
      <c r="X157" s="76">
        <v>2.9835172997699999E-2</v>
      </c>
      <c r="Y157" s="71">
        <v>0</v>
      </c>
      <c r="Z157" s="71">
        <v>1</v>
      </c>
      <c r="AA157" s="71">
        <v>0</v>
      </c>
      <c r="AB157" s="71">
        <v>0</v>
      </c>
      <c r="AC157" s="73">
        <v>0.35</v>
      </c>
      <c r="AD157" s="73">
        <v>0.65</v>
      </c>
      <c r="AE157" s="1" t="s">
        <v>3312</v>
      </c>
      <c r="AF157" s="1" t="s">
        <v>1450</v>
      </c>
      <c r="AG157" s="1" t="s">
        <v>1451</v>
      </c>
    </row>
    <row r="158" spans="1:33">
      <c r="A158" s="70">
        <v>45169</v>
      </c>
      <c r="B158" s="70">
        <v>45169</v>
      </c>
      <c r="C158" s="71">
        <v>891800</v>
      </c>
      <c r="D158" s="1" t="s">
        <v>3929</v>
      </c>
      <c r="E158" s="71">
        <v>1588901</v>
      </c>
      <c r="F158" s="1" t="s">
        <v>3930</v>
      </c>
      <c r="G158" s="1" t="s">
        <v>3931</v>
      </c>
      <c r="H158" s="72">
        <v>2393452</v>
      </c>
      <c r="I158" s="1" t="s">
        <v>3932</v>
      </c>
      <c r="J158" s="73">
        <v>0.25</v>
      </c>
      <c r="K158" s="73">
        <v>0.25</v>
      </c>
      <c r="L158" s="73">
        <v>0.25</v>
      </c>
      <c r="M158" s="1">
        <v>1</v>
      </c>
      <c r="N158" s="1" t="s">
        <v>1176</v>
      </c>
      <c r="O158" s="1" t="s">
        <v>1467</v>
      </c>
      <c r="P158" s="1">
        <v>20105010</v>
      </c>
      <c r="Q158" s="73">
        <v>2248024849</v>
      </c>
      <c r="R158" s="74">
        <v>135.91</v>
      </c>
      <c r="S158" s="1" t="s">
        <v>3694</v>
      </c>
      <c r="T158" s="75">
        <v>16.83175</v>
      </c>
      <c r="U158" s="76">
        <v>4537987096.2257299</v>
      </c>
      <c r="V158" s="77">
        <v>4537987096.2257299</v>
      </c>
      <c r="W158" s="77">
        <v>18151948384.902901</v>
      </c>
      <c r="X158" s="76">
        <v>6.8491972506900006E-2</v>
      </c>
      <c r="Y158" s="71">
        <v>1</v>
      </c>
      <c r="Z158" s="71">
        <v>0</v>
      </c>
      <c r="AA158" s="71">
        <v>0</v>
      </c>
      <c r="AB158" s="71">
        <v>0</v>
      </c>
      <c r="AC158" s="73">
        <v>0</v>
      </c>
      <c r="AD158" s="73">
        <v>1</v>
      </c>
      <c r="AE158" s="1" t="s">
        <v>3695</v>
      </c>
      <c r="AF158" s="1" t="s">
        <v>1450</v>
      </c>
      <c r="AG158" s="1" t="s">
        <v>1451</v>
      </c>
    </row>
    <row r="159" spans="1:33">
      <c r="A159" s="70">
        <v>45169</v>
      </c>
      <c r="B159" s="70">
        <v>45169</v>
      </c>
      <c r="C159" s="71">
        <v>891800</v>
      </c>
      <c r="D159" s="1" t="s">
        <v>3933</v>
      </c>
      <c r="E159" s="71">
        <v>1589802</v>
      </c>
      <c r="F159" s="1" t="s">
        <v>3934</v>
      </c>
      <c r="G159" s="1" t="s">
        <v>3935</v>
      </c>
      <c r="H159" s="72">
        <v>2380108</v>
      </c>
      <c r="I159" s="1" t="s">
        <v>3936</v>
      </c>
      <c r="J159" s="73">
        <v>1</v>
      </c>
      <c r="K159" s="73">
        <v>1</v>
      </c>
      <c r="L159" s="73">
        <v>1</v>
      </c>
      <c r="M159" s="1">
        <v>1</v>
      </c>
      <c r="N159" s="1" t="s">
        <v>1176</v>
      </c>
      <c r="O159" s="1" t="s">
        <v>1692</v>
      </c>
      <c r="P159" s="1">
        <v>50201030</v>
      </c>
      <c r="Q159" s="73">
        <v>2530110885</v>
      </c>
      <c r="R159" s="74">
        <v>15.13</v>
      </c>
      <c r="S159" s="1" t="s">
        <v>3694</v>
      </c>
      <c r="T159" s="75">
        <v>16.83175</v>
      </c>
      <c r="U159" s="76">
        <v>2274307644.1873298</v>
      </c>
      <c r="V159" s="77">
        <v>2274307644.1873202</v>
      </c>
      <c r="W159" s="77">
        <v>2933188379.0075302</v>
      </c>
      <c r="X159" s="76">
        <v>3.4326192061600001E-2</v>
      </c>
      <c r="Y159" s="71">
        <v>0</v>
      </c>
      <c r="Z159" s="71">
        <v>1</v>
      </c>
      <c r="AA159" s="71">
        <v>0</v>
      </c>
      <c r="AB159" s="71">
        <v>0</v>
      </c>
      <c r="AC159" s="73">
        <v>0.65</v>
      </c>
      <c r="AD159" s="73">
        <v>0.35</v>
      </c>
      <c r="AE159" s="1" t="s">
        <v>3695</v>
      </c>
      <c r="AF159" s="1" t="s">
        <v>1450</v>
      </c>
      <c r="AG159" s="1" t="s">
        <v>3704</v>
      </c>
    </row>
    <row r="160" spans="1:33">
      <c r="A160" s="70">
        <v>45169</v>
      </c>
      <c r="B160" s="70">
        <v>45169</v>
      </c>
      <c r="C160" s="71">
        <v>891800</v>
      </c>
      <c r="D160" s="1" t="s">
        <v>3937</v>
      </c>
      <c r="E160" s="71">
        <v>1594501</v>
      </c>
      <c r="G160" s="1" t="s">
        <v>3938</v>
      </c>
      <c r="H160" s="72" t="s">
        <v>3939</v>
      </c>
      <c r="I160" s="1" t="s">
        <v>3940</v>
      </c>
      <c r="J160" s="73">
        <v>0.5</v>
      </c>
      <c r="K160" s="73">
        <v>0.5</v>
      </c>
      <c r="L160" s="73">
        <v>0.5</v>
      </c>
      <c r="M160" s="1">
        <v>1</v>
      </c>
      <c r="N160" s="1" t="s">
        <v>982</v>
      </c>
      <c r="O160" s="1" t="s">
        <v>1484</v>
      </c>
      <c r="P160" s="1">
        <v>40101010</v>
      </c>
      <c r="Q160" s="73">
        <v>509704584</v>
      </c>
      <c r="R160" s="74">
        <v>29100</v>
      </c>
      <c r="S160" s="1" t="s">
        <v>3941</v>
      </c>
      <c r="T160" s="75">
        <v>4095.5</v>
      </c>
      <c r="U160" s="76">
        <v>1810817164.4976201</v>
      </c>
      <c r="V160" s="77">
        <v>1810817164.4976201</v>
      </c>
      <c r="W160" s="77">
        <v>6624376293.3951902</v>
      </c>
      <c r="X160" s="76">
        <v>2.7330716640600002E-2</v>
      </c>
      <c r="Y160" s="71">
        <v>1</v>
      </c>
      <c r="Z160" s="71">
        <v>0</v>
      </c>
      <c r="AA160" s="71">
        <v>0</v>
      </c>
      <c r="AB160" s="71">
        <v>0</v>
      </c>
      <c r="AC160" s="73">
        <v>0</v>
      </c>
      <c r="AD160" s="73">
        <v>1</v>
      </c>
      <c r="AE160" s="1" t="s">
        <v>3942</v>
      </c>
      <c r="AF160" s="1" t="s">
        <v>1450</v>
      </c>
      <c r="AG160" s="1" t="s">
        <v>1451</v>
      </c>
    </row>
    <row r="161" spans="1:33">
      <c r="A161" s="70">
        <v>45169</v>
      </c>
      <c r="B161" s="70">
        <v>45169</v>
      </c>
      <c r="C161" s="71">
        <v>891800</v>
      </c>
      <c r="D161" s="1" t="s">
        <v>3943</v>
      </c>
      <c r="E161" s="71">
        <v>1594502</v>
      </c>
      <c r="G161" s="1" t="s">
        <v>3944</v>
      </c>
      <c r="H161" s="72" t="s">
        <v>3945</v>
      </c>
      <c r="I161" s="1" t="s">
        <v>3946</v>
      </c>
      <c r="J161" s="73">
        <v>1</v>
      </c>
      <c r="K161" s="73">
        <v>1</v>
      </c>
      <c r="L161" s="73">
        <v>1</v>
      </c>
      <c r="M161" s="1">
        <v>1</v>
      </c>
      <c r="N161" s="1" t="s">
        <v>982</v>
      </c>
      <c r="O161" s="1" t="s">
        <v>1484</v>
      </c>
      <c r="P161" s="1">
        <v>40101010</v>
      </c>
      <c r="Q161" s="73">
        <v>452122416</v>
      </c>
      <c r="R161" s="74">
        <v>27200</v>
      </c>
      <c r="S161" s="1" t="s">
        <v>3941</v>
      </c>
      <c r="T161" s="75">
        <v>4095.5</v>
      </c>
      <c r="U161" s="76">
        <v>3002741964.39995</v>
      </c>
      <c r="V161" s="77">
        <v>3002741964.39995</v>
      </c>
      <c r="W161" s="77">
        <v>6624376293.3951902</v>
      </c>
      <c r="X161" s="76">
        <v>4.5320472647899998E-2</v>
      </c>
      <c r="Y161" s="71">
        <v>1</v>
      </c>
      <c r="Z161" s="71">
        <v>0</v>
      </c>
      <c r="AA161" s="71">
        <v>0</v>
      </c>
      <c r="AB161" s="71">
        <v>0</v>
      </c>
      <c r="AC161" s="73">
        <v>1</v>
      </c>
      <c r="AD161" s="73">
        <v>0</v>
      </c>
      <c r="AE161" s="1" t="s">
        <v>3942</v>
      </c>
      <c r="AF161" s="1" t="s">
        <v>3598</v>
      </c>
      <c r="AG161" s="1" t="s">
        <v>1451</v>
      </c>
    </row>
    <row r="162" spans="1:33">
      <c r="A162" s="70">
        <v>45169</v>
      </c>
      <c r="B162" s="70">
        <v>45169</v>
      </c>
      <c r="C162" s="71">
        <v>891800</v>
      </c>
      <c r="D162" s="1" t="s">
        <v>3947</v>
      </c>
      <c r="E162" s="71">
        <v>1596601</v>
      </c>
      <c r="G162" s="1" t="s">
        <v>3948</v>
      </c>
      <c r="H162" s="72">
        <v>6495428</v>
      </c>
      <c r="I162" s="1" t="s">
        <v>3949</v>
      </c>
      <c r="J162" s="73">
        <v>0.4</v>
      </c>
      <c r="K162" s="73">
        <v>0.4</v>
      </c>
      <c r="L162" s="73">
        <v>0.4</v>
      </c>
      <c r="M162" s="1">
        <v>1</v>
      </c>
      <c r="N162" s="1" t="s">
        <v>1129</v>
      </c>
      <c r="O162" s="1" t="s">
        <v>1462</v>
      </c>
      <c r="P162" s="1">
        <v>15104020</v>
      </c>
      <c r="Q162" s="73">
        <v>19863158</v>
      </c>
      <c r="R162" s="74">
        <v>527000</v>
      </c>
      <c r="S162" s="1" t="s">
        <v>3451</v>
      </c>
      <c r="T162" s="75">
        <v>1321.75</v>
      </c>
      <c r="U162" s="76">
        <v>3167886291.96141</v>
      </c>
      <c r="V162" s="77">
        <v>3167886291.96141</v>
      </c>
      <c r="W162" s="77">
        <v>7919715729.9035397</v>
      </c>
      <c r="X162" s="76">
        <v>4.78130008335E-2</v>
      </c>
      <c r="Y162" s="71">
        <v>1</v>
      </c>
      <c r="Z162" s="71">
        <v>0</v>
      </c>
      <c r="AA162" s="71">
        <v>0</v>
      </c>
      <c r="AB162" s="71">
        <v>0</v>
      </c>
      <c r="AC162" s="73">
        <v>1</v>
      </c>
      <c r="AD162" s="73">
        <v>0</v>
      </c>
      <c r="AE162" s="1" t="s">
        <v>3452</v>
      </c>
      <c r="AF162" s="1" t="s">
        <v>1450</v>
      </c>
      <c r="AG162" s="1" t="s">
        <v>1451</v>
      </c>
    </row>
    <row r="163" spans="1:33">
      <c r="A163" s="70">
        <v>45169</v>
      </c>
      <c r="B163" s="70">
        <v>45169</v>
      </c>
      <c r="C163" s="71">
        <v>891800</v>
      </c>
      <c r="D163" s="1" t="s">
        <v>3950</v>
      </c>
      <c r="E163" s="71">
        <v>1606301</v>
      </c>
      <c r="G163" s="1" t="s">
        <v>3951</v>
      </c>
      <c r="H163" s="72">
        <v>6315344</v>
      </c>
      <c r="I163" s="1" t="s">
        <v>3952</v>
      </c>
      <c r="J163" s="73">
        <v>0.45</v>
      </c>
      <c r="K163" s="73">
        <v>0.45</v>
      </c>
      <c r="L163" s="73">
        <v>0.45</v>
      </c>
      <c r="M163" s="1">
        <v>1</v>
      </c>
      <c r="N163" s="1" t="s">
        <v>1099</v>
      </c>
      <c r="O163" s="1" t="s">
        <v>1499</v>
      </c>
      <c r="P163" s="1">
        <v>30202010</v>
      </c>
      <c r="Q163" s="73">
        <v>16398000000</v>
      </c>
      <c r="R163" s="74">
        <v>5175</v>
      </c>
      <c r="S163" s="1" t="s">
        <v>3616</v>
      </c>
      <c r="T163" s="75">
        <v>15230</v>
      </c>
      <c r="U163" s="76">
        <v>2507343565.3315802</v>
      </c>
      <c r="V163" s="77">
        <v>2507343565.3315802</v>
      </c>
      <c r="W163" s="77">
        <v>5571874589.6257401</v>
      </c>
      <c r="X163" s="76">
        <v>3.7843410062800002E-2</v>
      </c>
      <c r="Y163" s="71">
        <v>0</v>
      </c>
      <c r="Z163" s="71">
        <v>1</v>
      </c>
      <c r="AA163" s="71">
        <v>0</v>
      </c>
      <c r="AB163" s="71">
        <v>0</v>
      </c>
      <c r="AC163" s="73">
        <v>0</v>
      </c>
      <c r="AD163" s="73">
        <v>1</v>
      </c>
      <c r="AE163" s="1" t="s">
        <v>3617</v>
      </c>
      <c r="AF163" s="1" t="s">
        <v>1450</v>
      </c>
      <c r="AG163" s="1" t="s">
        <v>1451</v>
      </c>
    </row>
    <row r="164" spans="1:33">
      <c r="A164" s="70">
        <v>45169</v>
      </c>
      <c r="B164" s="70">
        <v>45169</v>
      </c>
      <c r="C164" s="71">
        <v>891800</v>
      </c>
      <c r="D164" s="1" t="s">
        <v>3953</v>
      </c>
      <c r="E164" s="71">
        <v>1608001</v>
      </c>
      <c r="F164" s="1" t="s">
        <v>3954</v>
      </c>
      <c r="G164" s="1" t="s">
        <v>3955</v>
      </c>
      <c r="H164" s="72">
        <v>6455819</v>
      </c>
      <c r="I164" s="1" t="s">
        <v>3956</v>
      </c>
      <c r="J164" s="73">
        <v>0.5</v>
      </c>
      <c r="K164" s="73">
        <v>0.5</v>
      </c>
      <c r="L164" s="73">
        <v>0.5</v>
      </c>
      <c r="M164" s="1">
        <v>1</v>
      </c>
      <c r="N164" s="1" t="s">
        <v>1239</v>
      </c>
      <c r="O164" s="1" t="s">
        <v>1467</v>
      </c>
      <c r="P164" s="1">
        <v>20305030</v>
      </c>
      <c r="Q164" s="73">
        <v>2032202018</v>
      </c>
      <c r="R164" s="74">
        <v>207.2</v>
      </c>
      <c r="S164" s="1" t="s">
        <v>3727</v>
      </c>
      <c r="T164" s="75">
        <v>56.62</v>
      </c>
      <c r="U164" s="76">
        <v>3718405670.5192499</v>
      </c>
      <c r="V164" s="77">
        <v>3718405670.5192499</v>
      </c>
      <c r="W164" s="77">
        <v>7436811341.0384998</v>
      </c>
      <c r="X164" s="76">
        <v>5.6122005980700003E-2</v>
      </c>
      <c r="Y164" s="71">
        <v>1</v>
      </c>
      <c r="Z164" s="71">
        <v>0</v>
      </c>
      <c r="AA164" s="71">
        <v>0</v>
      </c>
      <c r="AB164" s="71">
        <v>0</v>
      </c>
      <c r="AC164" s="73">
        <v>0</v>
      </c>
      <c r="AD164" s="73">
        <v>1</v>
      </c>
      <c r="AE164" s="1" t="s">
        <v>3728</v>
      </c>
      <c r="AF164" s="1" t="s">
        <v>1450</v>
      </c>
      <c r="AG164" s="1" t="s">
        <v>1451</v>
      </c>
    </row>
    <row r="165" spans="1:33">
      <c r="A165" s="70">
        <v>45169</v>
      </c>
      <c r="B165" s="70">
        <v>45169</v>
      </c>
      <c r="C165" s="71">
        <v>891800</v>
      </c>
      <c r="D165" s="1" t="s">
        <v>3957</v>
      </c>
      <c r="E165" s="71">
        <v>1608501</v>
      </c>
      <c r="G165" s="1" t="s">
        <v>3958</v>
      </c>
      <c r="H165" s="72" t="s">
        <v>3959</v>
      </c>
      <c r="I165" s="1" t="s">
        <v>3960</v>
      </c>
      <c r="J165" s="73">
        <v>0.4</v>
      </c>
      <c r="K165" s="73">
        <v>0.4</v>
      </c>
      <c r="L165" s="73">
        <v>0.4</v>
      </c>
      <c r="M165" s="1">
        <v>1</v>
      </c>
      <c r="N165" s="1" t="s">
        <v>1097</v>
      </c>
      <c r="O165" s="1" t="s">
        <v>1462</v>
      </c>
      <c r="P165" s="1">
        <v>15101050</v>
      </c>
      <c r="Q165" s="73">
        <v>958840131</v>
      </c>
      <c r="R165" s="74">
        <v>3256.1</v>
      </c>
      <c r="S165" s="1" t="s">
        <v>3305</v>
      </c>
      <c r="T165" s="75">
        <v>82.786249999999995</v>
      </c>
      <c r="U165" s="76">
        <v>15085013999.5427</v>
      </c>
      <c r="V165" s="77">
        <v>15085013999.5427</v>
      </c>
      <c r="W165" s="77">
        <v>37712534998.856697</v>
      </c>
      <c r="X165" s="76">
        <v>0.22767855928520001</v>
      </c>
      <c r="Y165" s="71">
        <v>1</v>
      </c>
      <c r="Z165" s="71">
        <v>0</v>
      </c>
      <c r="AA165" s="71">
        <v>0</v>
      </c>
      <c r="AB165" s="71">
        <v>0</v>
      </c>
      <c r="AC165" s="73">
        <v>0</v>
      </c>
      <c r="AD165" s="73">
        <v>1</v>
      </c>
      <c r="AE165" s="1" t="s">
        <v>3306</v>
      </c>
      <c r="AF165" s="1" t="s">
        <v>1450</v>
      </c>
      <c r="AG165" s="1" t="s">
        <v>1451</v>
      </c>
    </row>
    <row r="166" spans="1:33">
      <c r="A166" s="70">
        <v>45169</v>
      </c>
      <c r="B166" s="70">
        <v>45169</v>
      </c>
      <c r="C166" s="71">
        <v>891800</v>
      </c>
      <c r="D166" s="1" t="s">
        <v>3961</v>
      </c>
      <c r="E166" s="71">
        <v>1608601</v>
      </c>
      <c r="G166" s="1" t="s">
        <v>3962</v>
      </c>
      <c r="H166" s="72">
        <v>6155915</v>
      </c>
      <c r="I166" s="1" t="s">
        <v>3963</v>
      </c>
      <c r="J166" s="73">
        <v>0.35</v>
      </c>
      <c r="K166" s="73">
        <v>0.35</v>
      </c>
      <c r="L166" s="73">
        <v>0.35</v>
      </c>
      <c r="M166" s="1">
        <v>1</v>
      </c>
      <c r="N166" s="1" t="s">
        <v>1097</v>
      </c>
      <c r="O166" s="1" t="s">
        <v>1462</v>
      </c>
      <c r="P166" s="1">
        <v>15102010</v>
      </c>
      <c r="Q166" s="73">
        <v>187787263</v>
      </c>
      <c r="R166" s="74">
        <v>2005.75</v>
      </c>
      <c r="S166" s="1" t="s">
        <v>3305</v>
      </c>
      <c r="T166" s="75">
        <v>82.786249999999995</v>
      </c>
      <c r="U166" s="76">
        <v>1592402191.9918799</v>
      </c>
      <c r="V166" s="77">
        <v>1592402191.9918799</v>
      </c>
      <c r="W166" s="77">
        <v>4549720548.5482197</v>
      </c>
      <c r="X166" s="76">
        <v>2.4034173046600001E-2</v>
      </c>
      <c r="Y166" s="71">
        <v>0</v>
      </c>
      <c r="Z166" s="71">
        <v>1</v>
      </c>
      <c r="AA166" s="71">
        <v>0</v>
      </c>
      <c r="AB166" s="71">
        <v>0</v>
      </c>
      <c r="AC166" s="73">
        <v>1</v>
      </c>
      <c r="AD166" s="73">
        <v>0</v>
      </c>
      <c r="AE166" s="1" t="s">
        <v>3306</v>
      </c>
      <c r="AF166" s="1" t="s">
        <v>1450</v>
      </c>
      <c r="AG166" s="1" t="s">
        <v>1451</v>
      </c>
    </row>
    <row r="167" spans="1:33">
      <c r="A167" s="70">
        <v>45169</v>
      </c>
      <c r="B167" s="70">
        <v>45169</v>
      </c>
      <c r="C167" s="71">
        <v>891800</v>
      </c>
      <c r="D167" s="1" t="s">
        <v>3964</v>
      </c>
      <c r="E167" s="71">
        <v>1608701</v>
      </c>
      <c r="G167" s="1" t="s">
        <v>3965</v>
      </c>
      <c r="H167" s="72">
        <v>6124142</v>
      </c>
      <c r="I167" s="1" t="s">
        <v>3966</v>
      </c>
      <c r="J167" s="73">
        <v>0.35</v>
      </c>
      <c r="K167" s="73">
        <v>0.24</v>
      </c>
      <c r="L167" s="73">
        <v>0.24</v>
      </c>
      <c r="M167" s="1">
        <v>1</v>
      </c>
      <c r="N167" s="1" t="s">
        <v>1097</v>
      </c>
      <c r="O167" s="1" t="s">
        <v>1484</v>
      </c>
      <c r="P167" s="1">
        <v>40201030</v>
      </c>
      <c r="Q167" s="73">
        <v>111293510</v>
      </c>
      <c r="R167" s="74">
        <v>7437.7</v>
      </c>
      <c r="S167" s="1" t="s">
        <v>3305</v>
      </c>
      <c r="T167" s="75">
        <v>82.786249999999995</v>
      </c>
      <c r="U167" s="76">
        <v>2399725285.7627902</v>
      </c>
      <c r="V167" s="77">
        <v>2399725285.7627902</v>
      </c>
      <c r="W167" s="77">
        <v>9998855357.3449707</v>
      </c>
      <c r="X167" s="76">
        <v>3.62191242089E-2</v>
      </c>
      <c r="Y167" s="71">
        <v>0</v>
      </c>
      <c r="Z167" s="71">
        <v>1</v>
      </c>
      <c r="AA167" s="71">
        <v>0</v>
      </c>
      <c r="AB167" s="71">
        <v>0</v>
      </c>
      <c r="AC167" s="73">
        <v>1</v>
      </c>
      <c r="AD167" s="73">
        <v>0</v>
      </c>
      <c r="AE167" s="1" t="s">
        <v>3306</v>
      </c>
      <c r="AF167" s="1" t="s">
        <v>1450</v>
      </c>
      <c r="AG167" s="1" t="s">
        <v>1451</v>
      </c>
    </row>
    <row r="168" spans="1:33">
      <c r="A168" s="70">
        <v>45169</v>
      </c>
      <c r="B168" s="70">
        <v>45169</v>
      </c>
      <c r="C168" s="71">
        <v>891800</v>
      </c>
      <c r="D168" s="1" t="s">
        <v>3967</v>
      </c>
      <c r="E168" s="71">
        <v>1609301</v>
      </c>
      <c r="G168" s="1" t="s">
        <v>3968</v>
      </c>
      <c r="H168" s="72" t="s">
        <v>3969</v>
      </c>
      <c r="I168" s="1" t="s">
        <v>3970</v>
      </c>
      <c r="J168" s="73">
        <v>0.45</v>
      </c>
      <c r="K168" s="73">
        <v>0.45</v>
      </c>
      <c r="L168" s="73">
        <v>0.45</v>
      </c>
      <c r="M168" s="1">
        <v>1</v>
      </c>
      <c r="N168" s="1" t="s">
        <v>1097</v>
      </c>
      <c r="O168" s="1" t="s">
        <v>1499</v>
      </c>
      <c r="P168" s="1">
        <v>30202030</v>
      </c>
      <c r="Q168" s="73">
        <v>240868296</v>
      </c>
      <c r="R168" s="74">
        <v>4467.75</v>
      </c>
      <c r="S168" s="1" t="s">
        <v>3305</v>
      </c>
      <c r="T168" s="75">
        <v>82.786249999999995</v>
      </c>
      <c r="U168" s="76">
        <v>5849554705.6944799</v>
      </c>
      <c r="V168" s="77">
        <v>5849554705.6944799</v>
      </c>
      <c r="W168" s="77">
        <v>12999010457.0989</v>
      </c>
      <c r="X168" s="76">
        <v>8.82875009525E-2</v>
      </c>
      <c r="Y168" s="71">
        <v>1</v>
      </c>
      <c r="Z168" s="71">
        <v>0</v>
      </c>
      <c r="AA168" s="71">
        <v>0</v>
      </c>
      <c r="AB168" s="71">
        <v>0</v>
      </c>
      <c r="AC168" s="73">
        <v>0</v>
      </c>
      <c r="AD168" s="73">
        <v>1</v>
      </c>
      <c r="AE168" s="1" t="s">
        <v>3306</v>
      </c>
      <c r="AF168" s="1" t="s">
        <v>1450</v>
      </c>
      <c r="AG168" s="1" t="s">
        <v>1451</v>
      </c>
    </row>
    <row r="169" spans="1:33">
      <c r="A169" s="70">
        <v>45169</v>
      </c>
      <c r="B169" s="70">
        <v>45169</v>
      </c>
      <c r="C169" s="71">
        <v>891800</v>
      </c>
      <c r="D169" s="1" t="s">
        <v>3971</v>
      </c>
      <c r="E169" s="71">
        <v>1609901</v>
      </c>
      <c r="G169" s="1" t="s">
        <v>3972</v>
      </c>
      <c r="H169" s="72">
        <v>6139696</v>
      </c>
      <c r="I169" s="1" t="s">
        <v>3973</v>
      </c>
      <c r="J169" s="73">
        <v>0.45</v>
      </c>
      <c r="K169" s="73">
        <v>0.45</v>
      </c>
      <c r="L169" s="73">
        <v>0.45</v>
      </c>
      <c r="M169" s="1">
        <v>1</v>
      </c>
      <c r="N169" s="1" t="s">
        <v>1097</v>
      </c>
      <c r="O169" s="1" t="s">
        <v>1499</v>
      </c>
      <c r="P169" s="1">
        <v>30302010</v>
      </c>
      <c r="Q169" s="73">
        <v>271985634</v>
      </c>
      <c r="R169" s="74">
        <v>1942.05</v>
      </c>
      <c r="S169" s="1" t="s">
        <v>3305</v>
      </c>
      <c r="T169" s="75">
        <v>82.786249999999995</v>
      </c>
      <c r="U169" s="76">
        <v>2871181690.5508499</v>
      </c>
      <c r="V169" s="77">
        <v>2871181690.5508499</v>
      </c>
      <c r="W169" s="77">
        <v>6380403756.7796602</v>
      </c>
      <c r="X169" s="76">
        <v>4.3334829571299999E-2</v>
      </c>
      <c r="Y169" s="71">
        <v>0</v>
      </c>
      <c r="Z169" s="71">
        <v>1</v>
      </c>
      <c r="AA169" s="71">
        <v>0</v>
      </c>
      <c r="AB169" s="71">
        <v>0</v>
      </c>
      <c r="AC169" s="73">
        <v>1</v>
      </c>
      <c r="AD169" s="73">
        <v>0</v>
      </c>
      <c r="AE169" s="1" t="s">
        <v>3306</v>
      </c>
      <c r="AF169" s="1" t="s">
        <v>1450</v>
      </c>
      <c r="AG169" s="1" t="s">
        <v>1451</v>
      </c>
    </row>
    <row r="170" spans="1:33">
      <c r="A170" s="70">
        <v>45169</v>
      </c>
      <c r="B170" s="70">
        <v>45169</v>
      </c>
      <c r="C170" s="71">
        <v>891800</v>
      </c>
      <c r="D170" s="1" t="s">
        <v>3974</v>
      </c>
      <c r="E170" s="71">
        <v>1610701</v>
      </c>
      <c r="G170" s="1" t="s">
        <v>3975</v>
      </c>
      <c r="H170" s="72" t="s">
        <v>3976</v>
      </c>
      <c r="I170" s="1" t="s">
        <v>3977</v>
      </c>
      <c r="J170" s="73">
        <v>0.4</v>
      </c>
      <c r="K170" s="73">
        <v>0.4</v>
      </c>
      <c r="L170" s="73">
        <v>0.4</v>
      </c>
      <c r="M170" s="1">
        <v>1</v>
      </c>
      <c r="N170" s="1" t="s">
        <v>1097</v>
      </c>
      <c r="O170" s="1" t="s">
        <v>1462</v>
      </c>
      <c r="P170" s="1">
        <v>15102010</v>
      </c>
      <c r="Q170" s="73">
        <v>658432126</v>
      </c>
      <c r="R170" s="74">
        <v>1790.95</v>
      </c>
      <c r="S170" s="1" t="s">
        <v>3305</v>
      </c>
      <c r="T170" s="75">
        <v>82.786249999999995</v>
      </c>
      <c r="U170" s="76">
        <v>5697656391.2954102</v>
      </c>
      <c r="V170" s="77">
        <v>5697656391.2954102</v>
      </c>
      <c r="W170" s="77">
        <v>14244140978.238501</v>
      </c>
      <c r="X170" s="76">
        <v>8.5994895232499993E-2</v>
      </c>
      <c r="Y170" s="71">
        <v>1</v>
      </c>
      <c r="Z170" s="71">
        <v>0</v>
      </c>
      <c r="AA170" s="71">
        <v>0</v>
      </c>
      <c r="AB170" s="71">
        <v>0</v>
      </c>
      <c r="AC170" s="73">
        <v>1</v>
      </c>
      <c r="AD170" s="73">
        <v>0</v>
      </c>
      <c r="AE170" s="1" t="s">
        <v>3306</v>
      </c>
      <c r="AF170" s="1" t="s">
        <v>1450</v>
      </c>
      <c r="AG170" s="1" t="s">
        <v>1451</v>
      </c>
    </row>
    <row r="171" spans="1:33">
      <c r="A171" s="70">
        <v>45169</v>
      </c>
      <c r="B171" s="70">
        <v>45169</v>
      </c>
      <c r="C171" s="71">
        <v>891800</v>
      </c>
      <c r="D171" s="1" t="s">
        <v>3978</v>
      </c>
      <c r="E171" s="71">
        <v>1611001</v>
      </c>
      <c r="G171" s="1" t="s">
        <v>3979</v>
      </c>
      <c r="H171" s="72" t="s">
        <v>3980</v>
      </c>
      <c r="I171" s="1" t="s">
        <v>3981</v>
      </c>
      <c r="J171" s="73">
        <v>0.3</v>
      </c>
      <c r="K171" s="73">
        <v>0.3</v>
      </c>
      <c r="L171" s="73">
        <v>0.3</v>
      </c>
      <c r="M171" s="1">
        <v>1</v>
      </c>
      <c r="N171" s="1" t="s">
        <v>1097</v>
      </c>
      <c r="O171" s="1" t="s">
        <v>1462</v>
      </c>
      <c r="P171" s="1">
        <v>15102010</v>
      </c>
      <c r="Q171" s="73">
        <v>1985645229</v>
      </c>
      <c r="R171" s="74">
        <v>428.4</v>
      </c>
      <c r="S171" s="1" t="s">
        <v>3305</v>
      </c>
      <c r="T171" s="75">
        <v>82.786249999999995</v>
      </c>
      <c r="U171" s="76">
        <v>3082578626.65696</v>
      </c>
      <c r="V171" s="77">
        <v>3082578626.65696</v>
      </c>
      <c r="W171" s="77">
        <v>10275262088.856501</v>
      </c>
      <c r="X171" s="76">
        <v>4.6525449735899997E-2</v>
      </c>
      <c r="Y171" s="71">
        <v>1</v>
      </c>
      <c r="Z171" s="71">
        <v>0</v>
      </c>
      <c r="AA171" s="71">
        <v>0</v>
      </c>
      <c r="AB171" s="71">
        <v>0</v>
      </c>
      <c r="AC171" s="73">
        <v>1</v>
      </c>
      <c r="AD171" s="73">
        <v>0</v>
      </c>
      <c r="AE171" s="1" t="s">
        <v>3306</v>
      </c>
      <c r="AF171" s="1" t="s">
        <v>1450</v>
      </c>
      <c r="AG171" s="1" t="s">
        <v>1451</v>
      </c>
    </row>
    <row r="172" spans="1:33">
      <c r="A172" s="70">
        <v>45169</v>
      </c>
      <c r="B172" s="70">
        <v>45169</v>
      </c>
      <c r="C172" s="71">
        <v>891800</v>
      </c>
      <c r="D172" s="1" t="s">
        <v>3982</v>
      </c>
      <c r="E172" s="71">
        <v>1611301</v>
      </c>
      <c r="G172" s="1" t="s">
        <v>3983</v>
      </c>
      <c r="H172" s="72" t="s">
        <v>3984</v>
      </c>
      <c r="I172" s="1" t="s">
        <v>3985</v>
      </c>
      <c r="J172" s="73">
        <v>0.55000000000000004</v>
      </c>
      <c r="K172" s="73">
        <v>0.55000000000000004</v>
      </c>
      <c r="L172" s="73">
        <v>0.55000000000000004</v>
      </c>
      <c r="M172" s="1">
        <v>1</v>
      </c>
      <c r="N172" s="1" t="s">
        <v>1097</v>
      </c>
      <c r="O172" s="1" t="s">
        <v>1462</v>
      </c>
      <c r="P172" s="1">
        <v>15104010</v>
      </c>
      <c r="Q172" s="73">
        <v>2237920521</v>
      </c>
      <c r="R172" s="74">
        <v>459.85</v>
      </c>
      <c r="S172" s="1" t="s">
        <v>3305</v>
      </c>
      <c r="T172" s="75">
        <v>82.786249999999995</v>
      </c>
      <c r="U172" s="76">
        <v>6836996039.4391298</v>
      </c>
      <c r="V172" s="77">
        <v>6836996039.4391298</v>
      </c>
      <c r="W172" s="77">
        <v>12430901889.889299</v>
      </c>
      <c r="X172" s="76">
        <v>0.1031909820001</v>
      </c>
      <c r="Y172" s="71">
        <v>1</v>
      </c>
      <c r="Z172" s="71">
        <v>0</v>
      </c>
      <c r="AA172" s="71">
        <v>0</v>
      </c>
      <c r="AB172" s="71">
        <v>0</v>
      </c>
      <c r="AC172" s="73">
        <v>1</v>
      </c>
      <c r="AD172" s="73">
        <v>0</v>
      </c>
      <c r="AE172" s="1" t="s">
        <v>3306</v>
      </c>
      <c r="AF172" s="1" t="s">
        <v>1450</v>
      </c>
      <c r="AG172" s="1" t="s">
        <v>1451</v>
      </c>
    </row>
    <row r="173" spans="1:33">
      <c r="A173" s="70">
        <v>45169</v>
      </c>
      <c r="B173" s="70">
        <v>45169</v>
      </c>
      <c r="C173" s="71">
        <v>891800</v>
      </c>
      <c r="D173" s="1" t="s">
        <v>3986</v>
      </c>
      <c r="E173" s="71">
        <v>1611501</v>
      </c>
      <c r="G173" s="1" t="s">
        <v>3987</v>
      </c>
      <c r="H173" s="72">
        <v>6261674</v>
      </c>
      <c r="I173" s="1" t="s">
        <v>3988</v>
      </c>
      <c r="J173" s="73">
        <v>0.35</v>
      </c>
      <c r="K173" s="73">
        <v>0.35</v>
      </c>
      <c r="L173" s="73">
        <v>0.35</v>
      </c>
      <c r="M173" s="1">
        <v>1</v>
      </c>
      <c r="N173" s="1" t="s">
        <v>1097</v>
      </c>
      <c r="O173" s="1" t="s">
        <v>1499</v>
      </c>
      <c r="P173" s="1">
        <v>30302010</v>
      </c>
      <c r="Q173" s="73">
        <v>2349591262</v>
      </c>
      <c r="R173" s="74">
        <v>2505.0500000000002</v>
      </c>
      <c r="S173" s="1" t="s">
        <v>3305</v>
      </c>
      <c r="T173" s="75">
        <v>82.786249999999995</v>
      </c>
      <c r="U173" s="76">
        <v>24883905924.058498</v>
      </c>
      <c r="V173" s="77">
        <v>24883905924.058498</v>
      </c>
      <c r="W173" s="77">
        <v>71096874068.738495</v>
      </c>
      <c r="X173" s="76">
        <v>0.37557352285849999</v>
      </c>
      <c r="Y173" s="71">
        <v>1</v>
      </c>
      <c r="Z173" s="71">
        <v>0</v>
      </c>
      <c r="AA173" s="71">
        <v>0</v>
      </c>
      <c r="AB173" s="71">
        <v>0</v>
      </c>
      <c r="AC173" s="73">
        <v>0.5</v>
      </c>
      <c r="AD173" s="73">
        <v>0.5</v>
      </c>
      <c r="AE173" s="1" t="s">
        <v>3306</v>
      </c>
      <c r="AF173" s="1" t="s">
        <v>1450</v>
      </c>
      <c r="AG173" s="1" t="s">
        <v>1451</v>
      </c>
    </row>
    <row r="174" spans="1:33">
      <c r="A174" s="70">
        <v>45169</v>
      </c>
      <c r="B174" s="70">
        <v>45169</v>
      </c>
      <c r="C174" s="71">
        <v>891800</v>
      </c>
      <c r="D174" s="1" t="s">
        <v>3989</v>
      </c>
      <c r="E174" s="71">
        <v>1612001</v>
      </c>
      <c r="G174" s="1" t="s">
        <v>3990</v>
      </c>
      <c r="H174" s="72" t="s">
        <v>3991</v>
      </c>
      <c r="I174" s="1" t="s">
        <v>3992</v>
      </c>
      <c r="J174" s="73">
        <v>0.6</v>
      </c>
      <c r="K174" s="73">
        <v>0.6</v>
      </c>
      <c r="L174" s="73">
        <v>0.6</v>
      </c>
      <c r="M174" s="1">
        <v>1</v>
      </c>
      <c r="N174" s="1" t="s">
        <v>1097</v>
      </c>
      <c r="O174" s="1" t="s">
        <v>1455</v>
      </c>
      <c r="P174" s="1">
        <v>25301020</v>
      </c>
      <c r="Q174" s="73">
        <v>1420399602</v>
      </c>
      <c r="R174" s="74">
        <v>420.9</v>
      </c>
      <c r="S174" s="1" t="s">
        <v>3305</v>
      </c>
      <c r="T174" s="75">
        <v>82.786249999999995</v>
      </c>
      <c r="U174" s="76">
        <v>4332938325.9790096</v>
      </c>
      <c r="V174" s="77">
        <v>4332938325.9790096</v>
      </c>
      <c r="W174" s="77">
        <v>7221563876.63169</v>
      </c>
      <c r="X174" s="76">
        <v>6.5397165396099993E-2</v>
      </c>
      <c r="Y174" s="71">
        <v>0</v>
      </c>
      <c r="Z174" s="71">
        <v>1</v>
      </c>
      <c r="AA174" s="71">
        <v>0</v>
      </c>
      <c r="AB174" s="71">
        <v>0</v>
      </c>
      <c r="AC174" s="73">
        <v>1</v>
      </c>
      <c r="AD174" s="73">
        <v>0</v>
      </c>
      <c r="AE174" s="1" t="s">
        <v>3306</v>
      </c>
      <c r="AF174" s="1" t="s">
        <v>1450</v>
      </c>
      <c r="AG174" s="1" t="s">
        <v>1451</v>
      </c>
    </row>
    <row r="175" spans="1:33">
      <c r="A175" s="70">
        <v>45169</v>
      </c>
      <c r="B175" s="70">
        <v>45169</v>
      </c>
      <c r="C175" s="71">
        <v>891800</v>
      </c>
      <c r="D175" s="1" t="s">
        <v>3993</v>
      </c>
      <c r="E175" s="71">
        <v>1612401</v>
      </c>
      <c r="G175" s="1" t="s">
        <v>3994</v>
      </c>
      <c r="H175" s="72" t="s">
        <v>3995</v>
      </c>
      <c r="I175" s="1" t="s">
        <v>3996</v>
      </c>
      <c r="J175" s="73">
        <v>0.45</v>
      </c>
      <c r="K175" s="73">
        <v>0.24</v>
      </c>
      <c r="L175" s="73">
        <v>0.24</v>
      </c>
      <c r="M175" s="1">
        <v>1</v>
      </c>
      <c r="N175" s="1" t="s">
        <v>1097</v>
      </c>
      <c r="O175" s="1" t="s">
        <v>1499</v>
      </c>
      <c r="P175" s="1">
        <v>30203010</v>
      </c>
      <c r="Q175" s="73">
        <v>12428017741</v>
      </c>
      <c r="R175" s="74">
        <v>439.7</v>
      </c>
      <c r="S175" s="1" t="s">
        <v>3305</v>
      </c>
      <c r="T175" s="75">
        <v>82.786249999999995</v>
      </c>
      <c r="U175" s="76">
        <v>15842049327.904699</v>
      </c>
      <c r="V175" s="77">
        <v>15842049327.904699</v>
      </c>
      <c r="W175" s="77">
        <v>66008538866.269501</v>
      </c>
      <c r="X175" s="76">
        <v>0.23910451572739999</v>
      </c>
      <c r="Y175" s="71">
        <v>1</v>
      </c>
      <c r="Z175" s="71">
        <v>0</v>
      </c>
      <c r="AA175" s="71">
        <v>0</v>
      </c>
      <c r="AB175" s="71">
        <v>0</v>
      </c>
      <c r="AC175" s="73">
        <v>1</v>
      </c>
      <c r="AD175" s="73">
        <v>0</v>
      </c>
      <c r="AE175" s="1" t="s">
        <v>3306</v>
      </c>
      <c r="AF175" s="1" t="s">
        <v>1450</v>
      </c>
      <c r="AG175" s="1" t="s">
        <v>1451</v>
      </c>
    </row>
    <row r="176" spans="1:33">
      <c r="A176" s="70">
        <v>45169</v>
      </c>
      <c r="B176" s="70">
        <v>45169</v>
      </c>
      <c r="C176" s="71">
        <v>891800</v>
      </c>
      <c r="D176" s="1" t="s">
        <v>3997</v>
      </c>
      <c r="E176" s="71">
        <v>1613001</v>
      </c>
      <c r="G176" s="1" t="s">
        <v>3998</v>
      </c>
      <c r="H176" s="72" t="s">
        <v>3999</v>
      </c>
      <c r="I176" s="1" t="s">
        <v>4000</v>
      </c>
      <c r="J176" s="73">
        <v>0.75</v>
      </c>
      <c r="K176" s="73">
        <v>0.49</v>
      </c>
      <c r="L176" s="73">
        <v>0.49</v>
      </c>
      <c r="M176" s="1">
        <v>1</v>
      </c>
      <c r="N176" s="1" t="s">
        <v>1097</v>
      </c>
      <c r="O176" s="1" t="s">
        <v>1467</v>
      </c>
      <c r="P176" s="1">
        <v>20103010</v>
      </c>
      <c r="Q176" s="73">
        <v>1405482190</v>
      </c>
      <c r="R176" s="74">
        <v>2702.7</v>
      </c>
      <c r="S176" s="1" t="s">
        <v>3305</v>
      </c>
      <c r="T176" s="75">
        <v>82.786249999999995</v>
      </c>
      <c r="U176" s="76">
        <v>22483351888.838699</v>
      </c>
      <c r="V176" s="77">
        <v>22483351888.838699</v>
      </c>
      <c r="W176" s="77">
        <v>45884391609.874802</v>
      </c>
      <c r="X176" s="76">
        <v>0.33934189030970002</v>
      </c>
      <c r="Y176" s="71">
        <v>1</v>
      </c>
      <c r="Z176" s="71">
        <v>0</v>
      </c>
      <c r="AA176" s="71">
        <v>0</v>
      </c>
      <c r="AB176" s="71">
        <v>0</v>
      </c>
      <c r="AC176" s="73">
        <v>1</v>
      </c>
      <c r="AD176" s="73">
        <v>0</v>
      </c>
      <c r="AE176" s="1" t="s">
        <v>3306</v>
      </c>
      <c r="AF176" s="1" t="s">
        <v>1450</v>
      </c>
      <c r="AG176" s="1" t="s">
        <v>1451</v>
      </c>
    </row>
    <row r="177" spans="1:33">
      <c r="A177" s="70">
        <v>45169</v>
      </c>
      <c r="B177" s="70">
        <v>45169</v>
      </c>
      <c r="C177" s="71">
        <v>891800</v>
      </c>
      <c r="D177" s="1" t="s">
        <v>4001</v>
      </c>
      <c r="E177" s="71">
        <v>1613301</v>
      </c>
      <c r="G177" s="1" t="s">
        <v>4002</v>
      </c>
      <c r="H177" s="72">
        <v>6100186</v>
      </c>
      <c r="I177" s="1" t="s">
        <v>4003</v>
      </c>
      <c r="J177" s="73">
        <v>0.75</v>
      </c>
      <c r="K177" s="73">
        <v>0.75</v>
      </c>
      <c r="L177" s="73">
        <v>0.75</v>
      </c>
      <c r="M177" s="1">
        <v>1</v>
      </c>
      <c r="N177" s="1" t="s">
        <v>1097</v>
      </c>
      <c r="O177" s="1" t="s">
        <v>1455</v>
      </c>
      <c r="P177" s="1">
        <v>25102010</v>
      </c>
      <c r="Q177" s="73">
        <v>1243528831</v>
      </c>
      <c r="R177" s="74">
        <v>1575.4</v>
      </c>
      <c r="S177" s="1" t="s">
        <v>3305</v>
      </c>
      <c r="T177" s="75">
        <v>82.786249999999995</v>
      </c>
      <c r="U177" s="76">
        <v>17748013592.451</v>
      </c>
      <c r="V177" s="77">
        <v>17748013592.451</v>
      </c>
      <c r="W177" s="77">
        <v>23664018123.268101</v>
      </c>
      <c r="X177" s="76">
        <v>0.26787129034320001</v>
      </c>
      <c r="Y177" s="71">
        <v>1</v>
      </c>
      <c r="Z177" s="71">
        <v>0</v>
      </c>
      <c r="AA177" s="71">
        <v>0</v>
      </c>
      <c r="AB177" s="71">
        <v>0</v>
      </c>
      <c r="AC177" s="73">
        <v>1</v>
      </c>
      <c r="AD177" s="73">
        <v>0</v>
      </c>
      <c r="AE177" s="1" t="s">
        <v>3306</v>
      </c>
      <c r="AF177" s="1" t="s">
        <v>1450</v>
      </c>
      <c r="AG177" s="1" t="s">
        <v>1451</v>
      </c>
    </row>
    <row r="178" spans="1:33">
      <c r="A178" s="70">
        <v>45169</v>
      </c>
      <c r="B178" s="70">
        <v>45169</v>
      </c>
      <c r="C178" s="71">
        <v>891800</v>
      </c>
      <c r="D178" s="1" t="s">
        <v>4004</v>
      </c>
      <c r="E178" s="71">
        <v>1614701</v>
      </c>
      <c r="G178" s="1" t="s">
        <v>4005</v>
      </c>
      <c r="H178" s="72">
        <v>6099626</v>
      </c>
      <c r="I178" s="1" t="s">
        <v>4006</v>
      </c>
      <c r="J178" s="73">
        <v>0.45</v>
      </c>
      <c r="K178" s="73">
        <v>0.45</v>
      </c>
      <c r="L178" s="73">
        <v>0.45</v>
      </c>
      <c r="M178" s="1">
        <v>1</v>
      </c>
      <c r="N178" s="1" t="s">
        <v>1097</v>
      </c>
      <c r="O178" s="1" t="s">
        <v>1541</v>
      </c>
      <c r="P178" s="1">
        <v>10102030</v>
      </c>
      <c r="Q178" s="73">
        <v>6765589145</v>
      </c>
      <c r="R178" s="74">
        <v>2407</v>
      </c>
      <c r="S178" s="1" t="s">
        <v>3305</v>
      </c>
      <c r="T178" s="75">
        <v>82.786249999999995</v>
      </c>
      <c r="U178" s="76">
        <v>88518901175.095505</v>
      </c>
      <c r="V178" s="77">
        <v>88518901175.095505</v>
      </c>
      <c r="W178" s="77">
        <v>196708669277.98999</v>
      </c>
      <c r="X178" s="76">
        <v>1.3360183749026999</v>
      </c>
      <c r="Y178" s="71">
        <v>1</v>
      </c>
      <c r="Z178" s="71">
        <v>0</v>
      </c>
      <c r="AA178" s="71">
        <v>0</v>
      </c>
      <c r="AB178" s="71">
        <v>0</v>
      </c>
      <c r="AC178" s="73">
        <v>1</v>
      </c>
      <c r="AD178" s="73">
        <v>0</v>
      </c>
      <c r="AE178" s="1" t="s">
        <v>3306</v>
      </c>
      <c r="AF178" s="1" t="s">
        <v>1450</v>
      </c>
      <c r="AG178" s="1" t="s">
        <v>1451</v>
      </c>
    </row>
    <row r="179" spans="1:33">
      <c r="A179" s="70">
        <v>45169</v>
      </c>
      <c r="B179" s="70">
        <v>45169</v>
      </c>
      <c r="C179" s="71">
        <v>891800</v>
      </c>
      <c r="D179" s="1" t="s">
        <v>4007</v>
      </c>
      <c r="E179" s="71">
        <v>1615001</v>
      </c>
      <c r="G179" s="1" t="s">
        <v>4008</v>
      </c>
      <c r="H179" s="72" t="s">
        <v>4009</v>
      </c>
      <c r="I179" s="1" t="s">
        <v>4010</v>
      </c>
      <c r="J179" s="73">
        <v>0.25</v>
      </c>
      <c r="K179" s="73">
        <v>0.25</v>
      </c>
      <c r="L179" s="73">
        <v>0.25</v>
      </c>
      <c r="M179" s="1">
        <v>1</v>
      </c>
      <c r="N179" s="1" t="s">
        <v>1097</v>
      </c>
      <c r="O179" s="1" t="s">
        <v>1467</v>
      </c>
      <c r="P179" s="1">
        <v>20105010</v>
      </c>
      <c r="Q179" s="73">
        <v>356120255</v>
      </c>
      <c r="R179" s="74">
        <v>3922.1</v>
      </c>
      <c r="S179" s="1" t="s">
        <v>3305</v>
      </c>
      <c r="T179" s="75">
        <v>82.786249999999995</v>
      </c>
      <c r="U179" s="76">
        <v>4217908324.55722</v>
      </c>
      <c r="V179" s="77">
        <v>4217908324.55722</v>
      </c>
      <c r="W179" s="77">
        <v>16871633298.228901</v>
      </c>
      <c r="X179" s="76">
        <v>6.3661014206600003E-2</v>
      </c>
      <c r="Y179" s="71">
        <v>1</v>
      </c>
      <c r="Z179" s="71">
        <v>0</v>
      </c>
      <c r="AA179" s="71">
        <v>0</v>
      </c>
      <c r="AB179" s="71">
        <v>0</v>
      </c>
      <c r="AC179" s="73">
        <v>0</v>
      </c>
      <c r="AD179" s="73">
        <v>1</v>
      </c>
      <c r="AE179" s="1" t="s">
        <v>3306</v>
      </c>
      <c r="AF179" s="1" t="s">
        <v>1450</v>
      </c>
      <c r="AG179" s="1" t="s">
        <v>1451</v>
      </c>
    </row>
    <row r="180" spans="1:33">
      <c r="A180" s="70">
        <v>45169</v>
      </c>
      <c r="B180" s="70">
        <v>45169</v>
      </c>
      <c r="C180" s="71">
        <v>891800</v>
      </c>
      <c r="D180" s="1" t="s">
        <v>4011</v>
      </c>
      <c r="E180" s="71">
        <v>1615801</v>
      </c>
      <c r="G180" s="1" t="s">
        <v>4012</v>
      </c>
      <c r="H180" s="72" t="s">
        <v>4013</v>
      </c>
      <c r="I180" s="1" t="s">
        <v>4014</v>
      </c>
      <c r="J180" s="73">
        <v>0.5</v>
      </c>
      <c r="K180" s="73">
        <v>0.5</v>
      </c>
      <c r="L180" s="73">
        <v>0.5</v>
      </c>
      <c r="M180" s="1">
        <v>1</v>
      </c>
      <c r="N180" s="1" t="s">
        <v>1097</v>
      </c>
      <c r="O180" s="1" t="s">
        <v>1455</v>
      </c>
      <c r="P180" s="1">
        <v>25102010</v>
      </c>
      <c r="Q180" s="73">
        <v>3321424146</v>
      </c>
      <c r="R180" s="74">
        <v>601</v>
      </c>
      <c r="S180" s="1" t="s">
        <v>3305</v>
      </c>
      <c r="T180" s="75">
        <v>82.786249999999995</v>
      </c>
      <c r="U180" s="76">
        <v>12056204452.708</v>
      </c>
      <c r="V180" s="77">
        <v>12056204452.708</v>
      </c>
      <c r="W180" s="77">
        <v>26566281462.175201</v>
      </c>
      <c r="X180" s="76">
        <v>0.1819646478501</v>
      </c>
      <c r="Y180" s="71">
        <v>1</v>
      </c>
      <c r="Z180" s="71">
        <v>0</v>
      </c>
      <c r="AA180" s="71">
        <v>0</v>
      </c>
      <c r="AB180" s="71">
        <v>0</v>
      </c>
      <c r="AC180" s="73">
        <v>0.5</v>
      </c>
      <c r="AD180" s="73">
        <v>0.5</v>
      </c>
      <c r="AE180" s="1" t="s">
        <v>3306</v>
      </c>
      <c r="AF180" s="1" t="s">
        <v>1450</v>
      </c>
      <c r="AG180" s="1" t="s">
        <v>1451</v>
      </c>
    </row>
    <row r="181" spans="1:33">
      <c r="A181" s="70">
        <v>45169</v>
      </c>
      <c r="B181" s="70">
        <v>45169</v>
      </c>
      <c r="C181" s="71">
        <v>891800</v>
      </c>
      <c r="D181" s="1" t="s">
        <v>4015</v>
      </c>
      <c r="E181" s="71">
        <v>1615901</v>
      </c>
      <c r="G181" s="1" t="s">
        <v>4016</v>
      </c>
      <c r="H181" s="72" t="s">
        <v>4017</v>
      </c>
      <c r="I181" s="1" t="s">
        <v>4018</v>
      </c>
      <c r="J181" s="73">
        <v>0.6</v>
      </c>
      <c r="K181" s="73">
        <v>0.6</v>
      </c>
      <c r="L181" s="73">
        <v>0.6</v>
      </c>
      <c r="M181" s="1">
        <v>1</v>
      </c>
      <c r="N181" s="1" t="s">
        <v>1097</v>
      </c>
      <c r="O181" s="1" t="s">
        <v>1462</v>
      </c>
      <c r="P181" s="1">
        <v>15104050</v>
      </c>
      <c r="Q181" s="73">
        <v>12221533050</v>
      </c>
      <c r="R181" s="74">
        <v>122.9</v>
      </c>
      <c r="S181" s="1" t="s">
        <v>3305</v>
      </c>
      <c r="T181" s="75">
        <v>82.786249999999995</v>
      </c>
      <c r="U181" s="76">
        <v>10886057130.3447</v>
      </c>
      <c r="V181" s="77">
        <v>10886057130.3447</v>
      </c>
      <c r="W181" s="77">
        <v>18143428550.574501</v>
      </c>
      <c r="X181" s="76">
        <v>0.1643035799508</v>
      </c>
      <c r="Y181" s="71">
        <v>1</v>
      </c>
      <c r="Z181" s="71">
        <v>0</v>
      </c>
      <c r="AA181" s="71">
        <v>0</v>
      </c>
      <c r="AB181" s="71">
        <v>0</v>
      </c>
      <c r="AC181" s="73">
        <v>1</v>
      </c>
      <c r="AD181" s="73">
        <v>0</v>
      </c>
      <c r="AE181" s="1" t="s">
        <v>3306</v>
      </c>
      <c r="AF181" s="1" t="s">
        <v>1450</v>
      </c>
      <c r="AG181" s="1" t="s">
        <v>1451</v>
      </c>
    </row>
    <row r="182" spans="1:33">
      <c r="A182" s="70">
        <v>45169</v>
      </c>
      <c r="B182" s="70">
        <v>45169</v>
      </c>
      <c r="C182" s="71">
        <v>891800</v>
      </c>
      <c r="D182" s="1" t="s">
        <v>4019</v>
      </c>
      <c r="E182" s="71">
        <v>1616001</v>
      </c>
      <c r="G182" s="1" t="s">
        <v>4020</v>
      </c>
      <c r="H182" s="72" t="s">
        <v>4021</v>
      </c>
      <c r="I182" s="1" t="s">
        <v>4022</v>
      </c>
      <c r="J182" s="73">
        <v>0.45</v>
      </c>
      <c r="K182" s="73">
        <v>0.45</v>
      </c>
      <c r="L182" s="73">
        <v>0.45</v>
      </c>
      <c r="M182" s="1">
        <v>1</v>
      </c>
      <c r="N182" s="1" t="s">
        <v>1097</v>
      </c>
      <c r="O182" s="1" t="s">
        <v>1548</v>
      </c>
      <c r="P182" s="1">
        <v>55101010</v>
      </c>
      <c r="Q182" s="73">
        <v>3195339547</v>
      </c>
      <c r="R182" s="74">
        <v>245.1</v>
      </c>
      <c r="S182" s="1" t="s">
        <v>3305</v>
      </c>
      <c r="T182" s="75">
        <v>82.786249999999995</v>
      </c>
      <c r="U182" s="76">
        <v>4257107615.5323501</v>
      </c>
      <c r="V182" s="77">
        <v>4257107615.5323501</v>
      </c>
      <c r="W182" s="77">
        <v>9460239145.6274395</v>
      </c>
      <c r="X182" s="76">
        <v>6.4252650256499996E-2</v>
      </c>
      <c r="Y182" s="71">
        <v>0</v>
      </c>
      <c r="Z182" s="71">
        <v>1</v>
      </c>
      <c r="AA182" s="71">
        <v>0</v>
      </c>
      <c r="AB182" s="71">
        <v>0</v>
      </c>
      <c r="AC182" s="73">
        <v>1</v>
      </c>
      <c r="AD182" s="73">
        <v>0</v>
      </c>
      <c r="AE182" s="1" t="s">
        <v>3306</v>
      </c>
      <c r="AF182" s="1" t="s">
        <v>1450</v>
      </c>
      <c r="AG182" s="1" t="s">
        <v>1451</v>
      </c>
    </row>
    <row r="183" spans="1:33">
      <c r="A183" s="70">
        <v>45169</v>
      </c>
      <c r="B183" s="70">
        <v>45169</v>
      </c>
      <c r="C183" s="71">
        <v>891800</v>
      </c>
      <c r="D183" s="1" t="s">
        <v>4023</v>
      </c>
      <c r="E183" s="71">
        <v>1616101</v>
      </c>
      <c r="G183" s="1" t="s">
        <v>4024</v>
      </c>
      <c r="H183" s="72">
        <v>6121488</v>
      </c>
      <c r="I183" s="1" t="s">
        <v>4025</v>
      </c>
      <c r="J183" s="73">
        <v>0.6</v>
      </c>
      <c r="K183" s="73">
        <v>0.6</v>
      </c>
      <c r="L183" s="73">
        <v>0.6</v>
      </c>
      <c r="M183" s="1">
        <v>1</v>
      </c>
      <c r="N183" s="1" t="s">
        <v>1097</v>
      </c>
      <c r="O183" s="1" t="s">
        <v>1499</v>
      </c>
      <c r="P183" s="1">
        <v>30202030</v>
      </c>
      <c r="Q183" s="73">
        <v>929011650</v>
      </c>
      <c r="R183" s="74">
        <v>834.35</v>
      </c>
      <c r="S183" s="1" t="s">
        <v>3305</v>
      </c>
      <c r="T183" s="75">
        <v>82.786249999999995</v>
      </c>
      <c r="U183" s="76">
        <v>5617750799.2752399</v>
      </c>
      <c r="V183" s="77">
        <v>5617750799.2752399</v>
      </c>
      <c r="W183" s="77">
        <v>9362917998.7920704</v>
      </c>
      <c r="X183" s="76">
        <v>8.4788877785700004E-2</v>
      </c>
      <c r="Y183" s="71">
        <v>0</v>
      </c>
      <c r="Z183" s="71">
        <v>1</v>
      </c>
      <c r="AA183" s="71">
        <v>0</v>
      </c>
      <c r="AB183" s="71">
        <v>0</v>
      </c>
      <c r="AC183" s="73">
        <v>0.5</v>
      </c>
      <c r="AD183" s="73">
        <v>0.5</v>
      </c>
      <c r="AE183" s="1" t="s">
        <v>3306</v>
      </c>
      <c r="AF183" s="1" t="s">
        <v>1450</v>
      </c>
      <c r="AG183" s="1" t="s">
        <v>1451</v>
      </c>
    </row>
    <row r="184" spans="1:33">
      <c r="A184" s="70">
        <v>45169</v>
      </c>
      <c r="B184" s="70">
        <v>45169</v>
      </c>
      <c r="C184" s="71">
        <v>891800</v>
      </c>
      <c r="D184" s="1" t="s">
        <v>4032</v>
      </c>
      <c r="E184" s="71">
        <v>1628101</v>
      </c>
      <c r="G184" s="1" t="s">
        <v>4033</v>
      </c>
      <c r="H184" s="72" t="s">
        <v>4034</v>
      </c>
      <c r="I184" s="1" t="s">
        <v>4035</v>
      </c>
      <c r="J184" s="73">
        <v>0.65</v>
      </c>
      <c r="K184" s="73">
        <v>0.65</v>
      </c>
      <c r="L184" s="73">
        <v>0.65</v>
      </c>
      <c r="M184" s="1">
        <v>1</v>
      </c>
      <c r="N184" s="1" t="s">
        <v>975</v>
      </c>
      <c r="O184" s="1" t="s">
        <v>1455</v>
      </c>
      <c r="P184" s="1">
        <v>25101010</v>
      </c>
      <c r="Q184" s="73">
        <v>1161837799</v>
      </c>
      <c r="R184" s="74">
        <v>23.25</v>
      </c>
      <c r="S184" s="1" t="s">
        <v>1565</v>
      </c>
      <c r="T184" s="75">
        <v>7.8417500000000002</v>
      </c>
      <c r="U184" s="76">
        <v>2239075938.0734501</v>
      </c>
      <c r="V184" s="77">
        <v>2239075938.0734501</v>
      </c>
      <c r="W184" s="77">
        <v>3444732212.4207001</v>
      </c>
      <c r="X184" s="76">
        <v>3.3794438886599998E-2</v>
      </c>
      <c r="Y184" s="71">
        <v>0</v>
      </c>
      <c r="Z184" s="71">
        <v>1</v>
      </c>
      <c r="AA184" s="71">
        <v>0</v>
      </c>
      <c r="AB184" s="71">
        <v>0</v>
      </c>
      <c r="AC184" s="73">
        <v>1</v>
      </c>
      <c r="AD184" s="73">
        <v>0</v>
      </c>
      <c r="AE184" s="1" t="s">
        <v>1566</v>
      </c>
      <c r="AF184" s="1" t="s">
        <v>1450</v>
      </c>
      <c r="AG184" s="1" t="s">
        <v>3300</v>
      </c>
    </row>
    <row r="185" spans="1:33">
      <c r="A185" s="70">
        <v>45169</v>
      </c>
      <c r="B185" s="70">
        <v>45169</v>
      </c>
      <c r="C185" s="71">
        <v>891800</v>
      </c>
      <c r="D185" s="1" t="s">
        <v>4036</v>
      </c>
      <c r="E185" s="71">
        <v>1628901</v>
      </c>
      <c r="F185" s="1" t="s">
        <v>4037</v>
      </c>
      <c r="G185" s="1" t="s">
        <v>4038</v>
      </c>
      <c r="H185" s="72">
        <v>6466457</v>
      </c>
      <c r="I185" s="1" t="s">
        <v>4039</v>
      </c>
      <c r="J185" s="73">
        <v>0.35</v>
      </c>
      <c r="K185" s="73">
        <v>0.35</v>
      </c>
      <c r="L185" s="73">
        <v>0.35</v>
      </c>
      <c r="M185" s="1">
        <v>1</v>
      </c>
      <c r="N185" s="1" t="s">
        <v>1239</v>
      </c>
      <c r="O185" s="1" t="s">
        <v>1467</v>
      </c>
      <c r="P185" s="1">
        <v>20105010</v>
      </c>
      <c r="Q185" s="73">
        <v>7520983740</v>
      </c>
      <c r="R185" s="74">
        <v>36.549999999999997</v>
      </c>
      <c r="S185" s="1" t="s">
        <v>3727</v>
      </c>
      <c r="T185" s="75">
        <v>56.62</v>
      </c>
      <c r="U185" s="76">
        <v>1699261471.1047299</v>
      </c>
      <c r="V185" s="77">
        <v>1699261471.1047299</v>
      </c>
      <c r="W185" s="77">
        <v>4855032774.5849504</v>
      </c>
      <c r="X185" s="76">
        <v>2.5647003284299998E-2</v>
      </c>
      <c r="Y185" s="71">
        <v>0</v>
      </c>
      <c r="Z185" s="71">
        <v>1</v>
      </c>
      <c r="AA185" s="71">
        <v>0</v>
      </c>
      <c r="AB185" s="71">
        <v>0</v>
      </c>
      <c r="AC185" s="73">
        <v>1</v>
      </c>
      <c r="AD185" s="73">
        <v>0</v>
      </c>
      <c r="AE185" s="1" t="s">
        <v>3728</v>
      </c>
      <c r="AF185" s="1" t="s">
        <v>1450</v>
      </c>
      <c r="AG185" s="1" t="s">
        <v>1451</v>
      </c>
    </row>
    <row r="186" spans="1:33">
      <c r="A186" s="70">
        <v>45169</v>
      </c>
      <c r="B186" s="70">
        <v>45169</v>
      </c>
      <c r="C186" s="71">
        <v>891800</v>
      </c>
      <c r="D186" s="1" t="s">
        <v>4040</v>
      </c>
      <c r="E186" s="71">
        <v>1632101</v>
      </c>
      <c r="G186" s="1" t="s">
        <v>4041</v>
      </c>
      <c r="H186" s="72" t="s">
        <v>4042</v>
      </c>
      <c r="I186" s="1" t="s">
        <v>4043</v>
      </c>
      <c r="J186" s="73">
        <v>0.45</v>
      </c>
      <c r="K186" s="73">
        <v>0.45</v>
      </c>
      <c r="L186" s="73">
        <v>0.45</v>
      </c>
      <c r="M186" s="1">
        <v>1</v>
      </c>
      <c r="N186" s="1" t="s">
        <v>1243</v>
      </c>
      <c r="O186" s="1" t="s">
        <v>1455</v>
      </c>
      <c r="P186" s="1">
        <v>25503030</v>
      </c>
      <c r="Q186" s="73">
        <v>1056904853</v>
      </c>
      <c r="R186" s="74">
        <v>33.020000000000003</v>
      </c>
      <c r="S186" s="1" t="s">
        <v>4044</v>
      </c>
      <c r="T186" s="75">
        <v>4.1212499999999999</v>
      </c>
      <c r="U186" s="76">
        <v>3810627651.98107</v>
      </c>
      <c r="V186" s="77">
        <v>3810627651.98107</v>
      </c>
      <c r="W186" s="77">
        <v>8468061448.8468304</v>
      </c>
      <c r="X186" s="76">
        <v>5.75139150551E-2</v>
      </c>
      <c r="Y186" s="71">
        <v>1</v>
      </c>
      <c r="Z186" s="71">
        <v>0</v>
      </c>
      <c r="AA186" s="71">
        <v>0</v>
      </c>
      <c r="AB186" s="71">
        <v>0</v>
      </c>
      <c r="AC186" s="73">
        <v>0</v>
      </c>
      <c r="AD186" s="73">
        <v>1</v>
      </c>
      <c r="AE186" s="1" t="s">
        <v>4045</v>
      </c>
      <c r="AF186" s="1" t="s">
        <v>4046</v>
      </c>
      <c r="AG186" s="1" t="s">
        <v>1451</v>
      </c>
    </row>
    <row r="187" spans="1:33">
      <c r="A187" s="70">
        <v>45169</v>
      </c>
      <c r="B187" s="70">
        <v>45169</v>
      </c>
      <c r="C187" s="71">
        <v>891800</v>
      </c>
      <c r="D187" s="1" t="s">
        <v>4050</v>
      </c>
      <c r="E187" s="71">
        <v>1634801</v>
      </c>
      <c r="G187" s="1" t="s">
        <v>4051</v>
      </c>
      <c r="H187" s="72" t="s">
        <v>4052</v>
      </c>
      <c r="I187" s="1" t="s">
        <v>4053</v>
      </c>
      <c r="J187" s="73">
        <v>0.45</v>
      </c>
      <c r="K187" s="73">
        <v>0.45</v>
      </c>
      <c r="L187" s="73">
        <v>0.45</v>
      </c>
      <c r="M187" s="1">
        <v>1</v>
      </c>
      <c r="N187" s="1" t="s">
        <v>1129</v>
      </c>
      <c r="O187" s="1" t="s">
        <v>1692</v>
      </c>
      <c r="P187" s="1">
        <v>50202020</v>
      </c>
      <c r="Q187" s="73">
        <v>82426880</v>
      </c>
      <c r="R187" s="74">
        <v>28450</v>
      </c>
      <c r="S187" s="1" t="s">
        <v>3451</v>
      </c>
      <c r="T187" s="75">
        <v>1321.75</v>
      </c>
      <c r="U187" s="76">
        <v>798388599.35691297</v>
      </c>
      <c r="V187" s="77">
        <v>798388599.35691297</v>
      </c>
      <c r="W187" s="77">
        <v>1774196887.45981</v>
      </c>
      <c r="X187" s="76">
        <v>1.20501025758E-2</v>
      </c>
      <c r="Y187" s="71">
        <v>0</v>
      </c>
      <c r="Z187" s="71">
        <v>1</v>
      </c>
      <c r="AA187" s="71">
        <v>0</v>
      </c>
      <c r="AB187" s="71">
        <v>0</v>
      </c>
      <c r="AC187" s="73">
        <v>0</v>
      </c>
      <c r="AD187" s="73">
        <v>1</v>
      </c>
      <c r="AE187" s="1" t="s">
        <v>4054</v>
      </c>
      <c r="AF187" s="1" t="s">
        <v>1450</v>
      </c>
      <c r="AG187" s="1" t="s">
        <v>1451</v>
      </c>
    </row>
    <row r="188" spans="1:33">
      <c r="A188" s="70">
        <v>45169</v>
      </c>
      <c r="B188" s="70">
        <v>45169</v>
      </c>
      <c r="C188" s="71">
        <v>891800</v>
      </c>
      <c r="D188" s="1" t="s">
        <v>4058</v>
      </c>
      <c r="E188" s="71">
        <v>1641606</v>
      </c>
      <c r="F188" s="1">
        <v>204448104</v>
      </c>
      <c r="G188" s="1" t="s">
        <v>4059</v>
      </c>
      <c r="H188" s="72">
        <v>2210476</v>
      </c>
      <c r="I188" s="1" t="s">
        <v>4060</v>
      </c>
      <c r="J188" s="73">
        <v>0.85</v>
      </c>
      <c r="K188" s="73">
        <v>0.85</v>
      </c>
      <c r="L188" s="73">
        <v>0.85</v>
      </c>
      <c r="M188" s="1">
        <v>1</v>
      </c>
      <c r="N188" s="1" t="s">
        <v>1236</v>
      </c>
      <c r="O188" s="1" t="s">
        <v>1462</v>
      </c>
      <c r="P188" s="1">
        <v>15104030</v>
      </c>
      <c r="Q188" s="73">
        <v>253715190</v>
      </c>
      <c r="R188" s="74">
        <v>8.5399999999999991</v>
      </c>
      <c r="S188" s="1" t="s">
        <v>1448</v>
      </c>
      <c r="T188" s="75">
        <v>1</v>
      </c>
      <c r="U188" s="76">
        <v>1841718564.21</v>
      </c>
      <c r="V188" s="77">
        <v>1841718564.21</v>
      </c>
      <c r="W188" s="77">
        <v>2167830039.4059701</v>
      </c>
      <c r="X188" s="76">
        <v>2.7797112374E-2</v>
      </c>
      <c r="Y188" s="71">
        <v>0</v>
      </c>
      <c r="Z188" s="71">
        <v>1</v>
      </c>
      <c r="AA188" s="71">
        <v>0</v>
      </c>
      <c r="AB188" s="71">
        <v>0</v>
      </c>
      <c r="AC188" s="73">
        <v>1</v>
      </c>
      <c r="AD188" s="73">
        <v>0</v>
      </c>
      <c r="AE188" s="1" t="s">
        <v>1449</v>
      </c>
      <c r="AF188" s="1" t="s">
        <v>1450</v>
      </c>
      <c r="AG188" s="1" t="s">
        <v>1451</v>
      </c>
    </row>
    <row r="189" spans="1:33">
      <c r="A189" s="70">
        <v>45169</v>
      </c>
      <c r="B189" s="70">
        <v>45169</v>
      </c>
      <c r="C189" s="71">
        <v>891800</v>
      </c>
      <c r="D189" s="1" t="s">
        <v>4061</v>
      </c>
      <c r="E189" s="71">
        <v>1642104</v>
      </c>
      <c r="F189" s="1" t="s">
        <v>4062</v>
      </c>
      <c r="G189" s="1" t="s">
        <v>4063</v>
      </c>
      <c r="H189" s="72">
        <v>2823777</v>
      </c>
      <c r="I189" s="1" t="s">
        <v>4064</v>
      </c>
      <c r="J189" s="73">
        <v>0.11</v>
      </c>
      <c r="K189" s="73">
        <v>0.11</v>
      </c>
      <c r="L189" s="73">
        <v>0.11</v>
      </c>
      <c r="M189" s="1">
        <v>1</v>
      </c>
      <c r="N189" s="1" t="s">
        <v>1236</v>
      </c>
      <c r="O189" s="1" t="s">
        <v>1462</v>
      </c>
      <c r="P189" s="1">
        <v>15104025</v>
      </c>
      <c r="Q189" s="73">
        <v>773101669</v>
      </c>
      <c r="R189" s="74">
        <v>80.66</v>
      </c>
      <c r="S189" s="1" t="s">
        <v>1448</v>
      </c>
      <c r="T189" s="75">
        <v>1</v>
      </c>
      <c r="U189" s="76">
        <v>6859421868.3694</v>
      </c>
      <c r="V189" s="77">
        <v>6859421868.3694</v>
      </c>
      <c r="W189" s="77">
        <v>62358380621.540001</v>
      </c>
      <c r="X189" s="76">
        <v>0.1035294556947</v>
      </c>
      <c r="Y189" s="71">
        <v>1</v>
      </c>
      <c r="Z189" s="71">
        <v>0</v>
      </c>
      <c r="AA189" s="71">
        <v>0</v>
      </c>
      <c r="AB189" s="71">
        <v>0</v>
      </c>
      <c r="AC189" s="73">
        <v>0.35</v>
      </c>
      <c r="AD189" s="73">
        <v>0.65</v>
      </c>
      <c r="AE189" s="1" t="s">
        <v>1449</v>
      </c>
      <c r="AF189" s="1" t="s">
        <v>1450</v>
      </c>
      <c r="AG189" s="1" t="s">
        <v>1451</v>
      </c>
    </row>
    <row r="190" spans="1:33">
      <c r="A190" s="70">
        <v>45169</v>
      </c>
      <c r="B190" s="70">
        <v>45169</v>
      </c>
      <c r="C190" s="71">
        <v>891800</v>
      </c>
      <c r="D190" s="1" t="s">
        <v>4071</v>
      </c>
      <c r="E190" s="71">
        <v>1642901</v>
      </c>
      <c r="G190" s="1" t="s">
        <v>4072</v>
      </c>
      <c r="H190" s="72" t="s">
        <v>4073</v>
      </c>
      <c r="I190" s="1" t="s">
        <v>4074</v>
      </c>
      <c r="J190" s="73">
        <v>1</v>
      </c>
      <c r="K190" s="73">
        <v>1</v>
      </c>
      <c r="L190" s="73">
        <v>1</v>
      </c>
      <c r="M190" s="1">
        <v>1</v>
      </c>
      <c r="N190" s="1" t="s">
        <v>1176</v>
      </c>
      <c r="O190" s="1" t="s">
        <v>1499</v>
      </c>
      <c r="P190" s="1">
        <v>30201030</v>
      </c>
      <c r="Q190" s="73">
        <v>525208065</v>
      </c>
      <c r="R190" s="74">
        <v>144.47</v>
      </c>
      <c r="S190" s="1" t="s">
        <v>3694</v>
      </c>
      <c r="T190" s="75">
        <v>16.83175</v>
      </c>
      <c r="U190" s="76">
        <v>4507957232.6436596</v>
      </c>
      <c r="V190" s="77">
        <v>4507957232.6436596</v>
      </c>
      <c r="W190" s="77">
        <v>18031828947.741001</v>
      </c>
      <c r="X190" s="76">
        <v>6.8038730894000005E-2</v>
      </c>
      <c r="Y190" s="71">
        <v>1</v>
      </c>
      <c r="Z190" s="71">
        <v>0</v>
      </c>
      <c r="AA190" s="71">
        <v>0</v>
      </c>
      <c r="AB190" s="71">
        <v>0</v>
      </c>
      <c r="AC190" s="73">
        <v>1</v>
      </c>
      <c r="AD190" s="73">
        <v>0</v>
      </c>
      <c r="AE190" s="1" t="s">
        <v>3695</v>
      </c>
      <c r="AF190" s="1" t="s">
        <v>3567</v>
      </c>
      <c r="AG190" s="1" t="s">
        <v>1451</v>
      </c>
    </row>
    <row r="191" spans="1:33">
      <c r="A191" s="70">
        <v>45169</v>
      </c>
      <c r="B191" s="70">
        <v>45169</v>
      </c>
      <c r="C191" s="71">
        <v>891800</v>
      </c>
      <c r="D191" s="1" t="s">
        <v>4075</v>
      </c>
      <c r="E191" s="71">
        <v>1646201</v>
      </c>
      <c r="G191" s="1" t="s">
        <v>4076</v>
      </c>
      <c r="H191" s="72" t="s">
        <v>4077</v>
      </c>
      <c r="I191" s="1" t="s">
        <v>4078</v>
      </c>
      <c r="J191" s="73">
        <v>0.35</v>
      </c>
      <c r="K191" s="73">
        <v>0.35</v>
      </c>
      <c r="L191" s="73">
        <v>0.35</v>
      </c>
      <c r="M191" s="1">
        <v>1</v>
      </c>
      <c r="N191" s="1" t="s">
        <v>1337</v>
      </c>
      <c r="O191" s="1" t="s">
        <v>1541</v>
      </c>
      <c r="P191" s="1">
        <v>10102020</v>
      </c>
      <c r="Q191" s="73">
        <v>3969985400</v>
      </c>
      <c r="R191" s="74">
        <v>158.5</v>
      </c>
      <c r="S191" s="1" t="s">
        <v>3341</v>
      </c>
      <c r="T191" s="75">
        <v>35.017499999999998</v>
      </c>
      <c r="U191" s="76">
        <v>6289282217.8910503</v>
      </c>
      <c r="V191" s="77">
        <v>6289282217.8910503</v>
      </c>
      <c r="W191" s="77">
        <v>17969377765.403</v>
      </c>
      <c r="X191" s="76">
        <v>9.4924321207199999E-2</v>
      </c>
      <c r="Y191" s="71">
        <v>1</v>
      </c>
      <c r="Z191" s="71">
        <v>0</v>
      </c>
      <c r="AA191" s="71">
        <v>0</v>
      </c>
      <c r="AB191" s="71">
        <v>0</v>
      </c>
      <c r="AC191" s="73">
        <v>1</v>
      </c>
      <c r="AD191" s="73">
        <v>0</v>
      </c>
      <c r="AE191" s="1" t="s">
        <v>3342</v>
      </c>
      <c r="AF191" s="1" t="s">
        <v>1450</v>
      </c>
      <c r="AG191" s="1" t="s">
        <v>1451</v>
      </c>
    </row>
    <row r="192" spans="1:33">
      <c r="A192" s="70">
        <v>45169</v>
      </c>
      <c r="B192" s="70">
        <v>45169</v>
      </c>
      <c r="C192" s="71">
        <v>891800</v>
      </c>
      <c r="D192" s="1" t="s">
        <v>4079</v>
      </c>
      <c r="E192" s="71">
        <v>1646601</v>
      </c>
      <c r="G192" s="1" t="s">
        <v>4080</v>
      </c>
      <c r="H192" s="72">
        <v>6412568</v>
      </c>
      <c r="I192" s="1" t="s">
        <v>4081</v>
      </c>
      <c r="J192" s="73">
        <v>0.4</v>
      </c>
      <c r="K192" s="73">
        <v>0.4</v>
      </c>
      <c r="L192" s="73">
        <v>0.4</v>
      </c>
      <c r="M192" s="1">
        <v>1</v>
      </c>
      <c r="N192" s="1" t="s">
        <v>1337</v>
      </c>
      <c r="O192" s="1" t="s">
        <v>1692</v>
      </c>
      <c r="P192" s="1">
        <v>50102010</v>
      </c>
      <c r="Q192" s="73">
        <v>2974209736</v>
      </c>
      <c r="R192" s="74">
        <v>216</v>
      </c>
      <c r="S192" s="1" t="s">
        <v>3341</v>
      </c>
      <c r="T192" s="75">
        <v>35.017499999999998</v>
      </c>
      <c r="U192" s="76">
        <v>7338379986.8751297</v>
      </c>
      <c r="V192" s="77">
        <v>7338379986.8751297</v>
      </c>
      <c r="W192" s="77">
        <v>18345949967.187801</v>
      </c>
      <c r="X192" s="76">
        <v>0.1107583846425</v>
      </c>
      <c r="Y192" s="71">
        <v>1</v>
      </c>
      <c r="Z192" s="71">
        <v>0</v>
      </c>
      <c r="AA192" s="71">
        <v>0</v>
      </c>
      <c r="AB192" s="71">
        <v>0</v>
      </c>
      <c r="AC192" s="73">
        <v>1</v>
      </c>
      <c r="AD192" s="73">
        <v>0</v>
      </c>
      <c r="AE192" s="1" t="s">
        <v>3342</v>
      </c>
      <c r="AF192" s="1" t="s">
        <v>1450</v>
      </c>
      <c r="AG192" s="1" t="s">
        <v>1451</v>
      </c>
    </row>
    <row r="193" spans="1:33">
      <c r="A193" s="70">
        <v>45169</v>
      </c>
      <c r="B193" s="70">
        <v>45169</v>
      </c>
      <c r="C193" s="71">
        <v>891800</v>
      </c>
      <c r="D193" s="1" t="s">
        <v>4087</v>
      </c>
      <c r="E193" s="71">
        <v>1648502</v>
      </c>
      <c r="G193" s="1" t="s">
        <v>4088</v>
      </c>
      <c r="H193" s="72" t="s">
        <v>4089</v>
      </c>
      <c r="I193" s="1" t="s">
        <v>4090</v>
      </c>
      <c r="J193" s="73">
        <v>0.08</v>
      </c>
      <c r="K193" s="73">
        <v>0.08</v>
      </c>
      <c r="L193" s="73">
        <v>1.6E-2</v>
      </c>
      <c r="M193" s="1">
        <v>0.2</v>
      </c>
      <c r="N193" s="1" t="s">
        <v>975</v>
      </c>
      <c r="O193" s="1" t="s">
        <v>1499</v>
      </c>
      <c r="P193" s="1">
        <v>30202030</v>
      </c>
      <c r="Q193" s="73">
        <v>5421591536</v>
      </c>
      <c r="R193" s="74">
        <v>35.659999999999997</v>
      </c>
      <c r="S193" s="1" t="s">
        <v>3323</v>
      </c>
      <c r="T193" s="75">
        <v>7.2785000000000002</v>
      </c>
      <c r="U193" s="76">
        <v>424997357.529733</v>
      </c>
      <c r="V193" s="77">
        <v>424997357.529733</v>
      </c>
      <c r="W193" s="77">
        <v>26519705107.371498</v>
      </c>
      <c r="X193" s="76">
        <v>6.4144975978000004E-3</v>
      </c>
      <c r="Y193" s="71">
        <v>1</v>
      </c>
      <c r="Z193" s="71">
        <v>0</v>
      </c>
      <c r="AA193" s="71">
        <v>0</v>
      </c>
      <c r="AB193" s="71">
        <v>0</v>
      </c>
      <c r="AC193" s="73">
        <v>0</v>
      </c>
      <c r="AD193" s="73">
        <v>1</v>
      </c>
      <c r="AE193" s="1" t="s">
        <v>3412</v>
      </c>
      <c r="AF193" s="1" t="s">
        <v>1450</v>
      </c>
      <c r="AG193" s="1" t="s">
        <v>1585</v>
      </c>
    </row>
    <row r="194" spans="1:33">
      <c r="A194" s="70">
        <v>45169</v>
      </c>
      <c r="B194" s="70">
        <v>45169</v>
      </c>
      <c r="C194" s="71">
        <v>891800</v>
      </c>
      <c r="D194" s="1" t="s">
        <v>4091</v>
      </c>
      <c r="E194" s="71">
        <v>1649301</v>
      </c>
      <c r="G194" s="1" t="s">
        <v>4092</v>
      </c>
      <c r="H194" s="72" t="s">
        <v>4093</v>
      </c>
      <c r="I194" s="1" t="s">
        <v>4094</v>
      </c>
      <c r="J194" s="73">
        <v>0.45</v>
      </c>
      <c r="K194" s="73">
        <v>0.45</v>
      </c>
      <c r="L194" s="73">
        <v>0.45</v>
      </c>
      <c r="M194" s="1">
        <v>1</v>
      </c>
      <c r="N194" s="1" t="s">
        <v>1129</v>
      </c>
      <c r="O194" s="1" t="s">
        <v>1692</v>
      </c>
      <c r="P194" s="1">
        <v>50202010</v>
      </c>
      <c r="Q194" s="73">
        <v>41353387</v>
      </c>
      <c r="R194" s="74">
        <v>252500</v>
      </c>
      <c r="S194" s="1" t="s">
        <v>3451</v>
      </c>
      <c r="T194" s="75">
        <v>1321.75</v>
      </c>
      <c r="U194" s="76">
        <v>3554967730.5655398</v>
      </c>
      <c r="V194" s="77">
        <v>3554967730.5655398</v>
      </c>
      <c r="W194" s="77">
        <v>7899928290.1456404</v>
      </c>
      <c r="X194" s="76">
        <v>5.3655232353499997E-2</v>
      </c>
      <c r="Y194" s="71">
        <v>0</v>
      </c>
      <c r="Z194" s="71">
        <v>1</v>
      </c>
      <c r="AA194" s="71">
        <v>0</v>
      </c>
      <c r="AB194" s="71">
        <v>0</v>
      </c>
      <c r="AC194" s="73">
        <v>0</v>
      </c>
      <c r="AD194" s="73">
        <v>1</v>
      </c>
      <c r="AE194" s="1" t="s">
        <v>3452</v>
      </c>
      <c r="AF194" s="1" t="s">
        <v>1450</v>
      </c>
      <c r="AG194" s="1" t="s">
        <v>1451</v>
      </c>
    </row>
    <row r="195" spans="1:33">
      <c r="A195" s="70">
        <v>45169</v>
      </c>
      <c r="B195" s="70">
        <v>45169</v>
      </c>
      <c r="C195" s="71">
        <v>891800</v>
      </c>
      <c r="D195" s="1" t="s">
        <v>4095</v>
      </c>
      <c r="E195" s="71">
        <v>1649401</v>
      </c>
      <c r="F195" s="1" t="s">
        <v>4096</v>
      </c>
      <c r="G195" s="1" t="s">
        <v>4097</v>
      </c>
      <c r="H195" s="72" t="s">
        <v>4098</v>
      </c>
      <c r="I195" s="1" t="s">
        <v>4099</v>
      </c>
      <c r="J195" s="73">
        <v>0.3</v>
      </c>
      <c r="K195" s="73">
        <v>0.3</v>
      </c>
      <c r="L195" s="73">
        <v>0.3</v>
      </c>
      <c r="M195" s="1">
        <v>1</v>
      </c>
      <c r="N195" s="1" t="s">
        <v>975</v>
      </c>
      <c r="O195" s="1" t="s">
        <v>1455</v>
      </c>
      <c r="P195" s="1">
        <v>25503030</v>
      </c>
      <c r="Q195" s="73">
        <v>315922421</v>
      </c>
      <c r="R195" s="74">
        <v>25.9</v>
      </c>
      <c r="S195" s="1" t="s">
        <v>1448</v>
      </c>
      <c r="T195" s="75">
        <v>1</v>
      </c>
      <c r="U195" s="76">
        <v>2454717211.1700001</v>
      </c>
      <c r="V195" s="77">
        <v>2454717211.1700001</v>
      </c>
      <c r="W195" s="77">
        <v>8182390703.8999996</v>
      </c>
      <c r="X195" s="76">
        <v>3.7049118954000003E-2</v>
      </c>
      <c r="Y195" s="71">
        <v>0</v>
      </c>
      <c r="Z195" s="71">
        <v>1</v>
      </c>
      <c r="AA195" s="71">
        <v>0</v>
      </c>
      <c r="AB195" s="71">
        <v>0</v>
      </c>
      <c r="AC195" s="73">
        <v>0</v>
      </c>
      <c r="AD195" s="73">
        <v>1</v>
      </c>
      <c r="AE195" s="1" t="s">
        <v>1449</v>
      </c>
      <c r="AF195" s="1" t="s">
        <v>1450</v>
      </c>
      <c r="AG195" s="1" t="s">
        <v>1585</v>
      </c>
    </row>
    <row r="196" spans="1:33">
      <c r="A196" s="70">
        <v>45169</v>
      </c>
      <c r="B196" s="70">
        <v>45169</v>
      </c>
      <c r="C196" s="71">
        <v>891800</v>
      </c>
      <c r="D196" s="1" t="s">
        <v>4104</v>
      </c>
      <c r="E196" s="71">
        <v>1651801</v>
      </c>
      <c r="G196" s="1" t="s">
        <v>4105</v>
      </c>
      <c r="H196" s="72" t="s">
        <v>4106</v>
      </c>
      <c r="I196" s="1" t="s">
        <v>4107</v>
      </c>
      <c r="J196" s="73">
        <v>0.5</v>
      </c>
      <c r="K196" s="73">
        <v>0.5</v>
      </c>
      <c r="L196" s="73">
        <v>0.5</v>
      </c>
      <c r="M196" s="1">
        <v>1</v>
      </c>
      <c r="N196" s="1" t="s">
        <v>945</v>
      </c>
      <c r="O196" s="1" t="s">
        <v>1462</v>
      </c>
      <c r="P196" s="1">
        <v>15104050</v>
      </c>
      <c r="Q196" s="73">
        <v>1326093947</v>
      </c>
      <c r="R196" s="74">
        <v>12.11</v>
      </c>
      <c r="S196" s="1" t="s">
        <v>3542</v>
      </c>
      <c r="T196" s="75">
        <v>4.9509499999999997</v>
      </c>
      <c r="U196" s="76">
        <v>1621809723.2016101</v>
      </c>
      <c r="V196" s="77">
        <v>1621809723.2016101</v>
      </c>
      <c r="W196" s="77">
        <v>3243619446.4032102</v>
      </c>
      <c r="X196" s="76">
        <v>2.4478021778699999E-2</v>
      </c>
      <c r="Y196" s="71">
        <v>0</v>
      </c>
      <c r="Z196" s="71">
        <v>1</v>
      </c>
      <c r="AA196" s="71">
        <v>0</v>
      </c>
      <c r="AB196" s="71">
        <v>0</v>
      </c>
      <c r="AC196" s="73">
        <v>1</v>
      </c>
      <c r="AD196" s="73">
        <v>0</v>
      </c>
      <c r="AE196" s="1" t="s">
        <v>3543</v>
      </c>
      <c r="AF196" s="1" t="s">
        <v>3544</v>
      </c>
      <c r="AG196" s="1" t="s">
        <v>1451</v>
      </c>
    </row>
    <row r="197" spans="1:33">
      <c r="A197" s="70">
        <v>45169</v>
      </c>
      <c r="B197" s="70">
        <v>45169</v>
      </c>
      <c r="C197" s="71">
        <v>891800</v>
      </c>
      <c r="D197" s="1" t="s">
        <v>4115</v>
      </c>
      <c r="E197" s="71">
        <v>1652901</v>
      </c>
      <c r="G197" s="1" t="s">
        <v>4116</v>
      </c>
      <c r="H197" s="72" t="s">
        <v>4117</v>
      </c>
      <c r="I197" s="1" t="s">
        <v>4118</v>
      </c>
      <c r="J197" s="73">
        <v>0.55000000000000004</v>
      </c>
      <c r="K197" s="73">
        <v>0.55000000000000004</v>
      </c>
      <c r="L197" s="73">
        <v>0.55000000000000004</v>
      </c>
      <c r="M197" s="1">
        <v>1</v>
      </c>
      <c r="N197" s="1" t="s">
        <v>975</v>
      </c>
      <c r="O197" s="1" t="s">
        <v>1447</v>
      </c>
      <c r="P197" s="1">
        <v>35201010</v>
      </c>
      <c r="Q197" s="73">
        <v>1242985811</v>
      </c>
      <c r="R197" s="74">
        <v>127.2</v>
      </c>
      <c r="S197" s="1" t="s">
        <v>1565</v>
      </c>
      <c r="T197" s="75">
        <v>7.8417500000000002</v>
      </c>
      <c r="U197" s="76">
        <v>11089270550.2675</v>
      </c>
      <c r="V197" s="77">
        <v>11089270550.2675</v>
      </c>
      <c r="W197" s="77">
        <v>22261340238.716499</v>
      </c>
      <c r="X197" s="76">
        <v>0.16737068606530001</v>
      </c>
      <c r="Y197" s="71">
        <v>1</v>
      </c>
      <c r="Z197" s="71">
        <v>0</v>
      </c>
      <c r="AA197" s="71">
        <v>0</v>
      </c>
      <c r="AB197" s="71">
        <v>0</v>
      </c>
      <c r="AC197" s="73">
        <v>0.35</v>
      </c>
      <c r="AD197" s="73">
        <v>0.65</v>
      </c>
      <c r="AE197" s="1" t="s">
        <v>1566</v>
      </c>
      <c r="AF197" s="1" t="s">
        <v>1450</v>
      </c>
      <c r="AG197" s="1" t="s">
        <v>3300</v>
      </c>
    </row>
    <row r="198" spans="1:33">
      <c r="A198" s="70">
        <v>45169</v>
      </c>
      <c r="B198" s="70">
        <v>45169</v>
      </c>
      <c r="C198" s="71">
        <v>891800</v>
      </c>
      <c r="D198" s="1" t="s">
        <v>4148</v>
      </c>
      <c r="E198" s="71">
        <v>1669301</v>
      </c>
      <c r="G198" s="1" t="s">
        <v>4149</v>
      </c>
      <c r="H198" s="72" t="s">
        <v>4150</v>
      </c>
      <c r="I198" s="1" t="s">
        <v>4151</v>
      </c>
      <c r="J198" s="73">
        <v>0.3</v>
      </c>
      <c r="K198" s="73">
        <v>0.3</v>
      </c>
      <c r="L198" s="73">
        <v>0.3</v>
      </c>
      <c r="M198" s="1">
        <v>1</v>
      </c>
      <c r="N198" s="1" t="s">
        <v>1337</v>
      </c>
      <c r="O198" s="1" t="s">
        <v>1462</v>
      </c>
      <c r="P198" s="1">
        <v>15103020</v>
      </c>
      <c r="Q198" s="73">
        <v>4292920200</v>
      </c>
      <c r="R198" s="74">
        <v>41</v>
      </c>
      <c r="S198" s="1" t="s">
        <v>3341</v>
      </c>
      <c r="T198" s="75">
        <v>35.017499999999998</v>
      </c>
      <c r="U198" s="76">
        <v>1507900862.7114999</v>
      </c>
      <c r="V198" s="77">
        <v>1507900862.7114999</v>
      </c>
      <c r="W198" s="77">
        <v>5026336209.0383396</v>
      </c>
      <c r="X198" s="76">
        <v>2.27587920023E-2</v>
      </c>
      <c r="Y198" s="71">
        <v>0</v>
      </c>
      <c r="Z198" s="71">
        <v>1</v>
      </c>
      <c r="AA198" s="71">
        <v>0</v>
      </c>
      <c r="AB198" s="71">
        <v>0</v>
      </c>
      <c r="AC198" s="73">
        <v>0</v>
      </c>
      <c r="AD198" s="73">
        <v>1</v>
      </c>
      <c r="AE198" s="1" t="s">
        <v>3342</v>
      </c>
      <c r="AF198" s="1" t="s">
        <v>1450</v>
      </c>
      <c r="AG198" s="1" t="s">
        <v>1451</v>
      </c>
    </row>
    <row r="199" spans="1:33">
      <c r="A199" s="70">
        <v>45169</v>
      </c>
      <c r="B199" s="70">
        <v>45169</v>
      </c>
      <c r="C199" s="71">
        <v>891800</v>
      </c>
      <c r="D199" s="1" t="s">
        <v>4152</v>
      </c>
      <c r="E199" s="71">
        <v>1671401</v>
      </c>
      <c r="F199" s="1" t="s">
        <v>4153</v>
      </c>
      <c r="G199" s="1" t="s">
        <v>4154</v>
      </c>
      <c r="H199" s="72" t="s">
        <v>4155</v>
      </c>
      <c r="I199" s="1" t="s">
        <v>4156</v>
      </c>
      <c r="J199" s="73">
        <v>0.3</v>
      </c>
      <c r="K199" s="73">
        <v>0.3</v>
      </c>
      <c r="L199" s="73">
        <v>0.3</v>
      </c>
      <c r="M199" s="1">
        <v>1</v>
      </c>
      <c r="N199" s="1" t="s">
        <v>975</v>
      </c>
      <c r="O199" s="1" t="s">
        <v>1484</v>
      </c>
      <c r="P199" s="1">
        <v>40202010</v>
      </c>
      <c r="Q199" s="73">
        <v>2292217286</v>
      </c>
      <c r="R199" s="74">
        <v>1.21</v>
      </c>
      <c r="S199" s="1" t="s">
        <v>1448</v>
      </c>
      <c r="T199" s="75">
        <v>1</v>
      </c>
      <c r="U199" s="76">
        <v>832074874.81799996</v>
      </c>
      <c r="V199" s="77">
        <v>832074874.81799996</v>
      </c>
      <c r="W199" s="77">
        <v>2773582916.0599999</v>
      </c>
      <c r="X199" s="76">
        <v>1.2558530520500001E-2</v>
      </c>
      <c r="Y199" s="71">
        <v>0</v>
      </c>
      <c r="Z199" s="71">
        <v>1</v>
      </c>
      <c r="AA199" s="71">
        <v>0</v>
      </c>
      <c r="AB199" s="71">
        <v>0</v>
      </c>
      <c r="AC199" s="73">
        <v>1</v>
      </c>
      <c r="AD199" s="73">
        <v>0</v>
      </c>
      <c r="AE199" s="1" t="s">
        <v>1449</v>
      </c>
      <c r="AF199" s="1" t="s">
        <v>1450</v>
      </c>
      <c r="AG199" s="1" t="s">
        <v>1451</v>
      </c>
    </row>
    <row r="200" spans="1:33">
      <c r="A200" s="70">
        <v>45169</v>
      </c>
      <c r="B200" s="70">
        <v>45169</v>
      </c>
      <c r="C200" s="71">
        <v>891800</v>
      </c>
      <c r="D200" s="1" t="s">
        <v>4161</v>
      </c>
      <c r="E200" s="71">
        <v>1672701</v>
      </c>
      <c r="G200" s="1" t="s">
        <v>4162</v>
      </c>
      <c r="H200" s="72" t="s">
        <v>4163</v>
      </c>
      <c r="I200" s="1" t="s">
        <v>4164</v>
      </c>
      <c r="J200" s="73">
        <v>0.3</v>
      </c>
      <c r="K200" s="73">
        <v>0.3</v>
      </c>
      <c r="L200" s="73">
        <v>0.3</v>
      </c>
      <c r="M200" s="1">
        <v>1</v>
      </c>
      <c r="N200" s="1" t="s">
        <v>1337</v>
      </c>
      <c r="O200" s="1" t="s">
        <v>1692</v>
      </c>
      <c r="P200" s="1">
        <v>50101020</v>
      </c>
      <c r="Q200" s="73">
        <v>34552100801</v>
      </c>
      <c r="R200" s="74">
        <v>6.9</v>
      </c>
      <c r="S200" s="1" t="s">
        <v>3341</v>
      </c>
      <c r="T200" s="75">
        <v>35.017499999999998</v>
      </c>
      <c r="U200" s="76">
        <v>2042488717.3004899</v>
      </c>
      <c r="V200" s="77">
        <v>2042488717.3004899</v>
      </c>
      <c r="W200" s="77">
        <v>6808295724.33498</v>
      </c>
      <c r="X200" s="76">
        <v>3.0827342190399998E-2</v>
      </c>
      <c r="Y200" s="71">
        <v>1</v>
      </c>
      <c r="Z200" s="71">
        <v>0</v>
      </c>
      <c r="AA200" s="71">
        <v>0</v>
      </c>
      <c r="AB200" s="71">
        <v>0</v>
      </c>
      <c r="AC200" s="73">
        <v>0.65</v>
      </c>
      <c r="AD200" s="73">
        <v>0.35</v>
      </c>
      <c r="AE200" s="1" t="s">
        <v>3342</v>
      </c>
      <c r="AF200" s="1" t="s">
        <v>1450</v>
      </c>
      <c r="AG200" s="1" t="s">
        <v>1451</v>
      </c>
    </row>
    <row r="201" spans="1:33">
      <c r="A201" s="70">
        <v>45169</v>
      </c>
      <c r="B201" s="70">
        <v>45169</v>
      </c>
      <c r="C201" s="71">
        <v>891800</v>
      </c>
      <c r="D201" s="1" t="s">
        <v>4168</v>
      </c>
      <c r="E201" s="71">
        <v>1676702</v>
      </c>
      <c r="G201" s="1" t="s">
        <v>4169</v>
      </c>
      <c r="H201" s="72" t="s">
        <v>4170</v>
      </c>
      <c r="I201" s="1" t="s">
        <v>4171</v>
      </c>
      <c r="J201" s="73">
        <v>0.55000000000000004</v>
      </c>
      <c r="K201" s="73">
        <v>0.3</v>
      </c>
      <c r="L201" s="73">
        <v>0.06</v>
      </c>
      <c r="M201" s="1">
        <v>0.2</v>
      </c>
      <c r="N201" s="1" t="s">
        <v>975</v>
      </c>
      <c r="O201" s="1" t="s">
        <v>1467</v>
      </c>
      <c r="P201" s="1">
        <v>20104010</v>
      </c>
      <c r="Q201" s="73">
        <v>172480000</v>
      </c>
      <c r="R201" s="74">
        <v>138.41999999999999</v>
      </c>
      <c r="S201" s="1" t="s">
        <v>3323</v>
      </c>
      <c r="T201" s="75">
        <v>7.2785000000000002</v>
      </c>
      <c r="U201" s="76">
        <v>196809905.33763799</v>
      </c>
      <c r="V201" s="77">
        <v>196809905.33763799</v>
      </c>
      <c r="W201" s="77">
        <v>3274900770.8979201</v>
      </c>
      <c r="X201" s="76">
        <v>2.9704576807999998E-3</v>
      </c>
      <c r="Y201" s="71">
        <v>0</v>
      </c>
      <c r="Z201" s="71">
        <v>1</v>
      </c>
      <c r="AA201" s="71">
        <v>0</v>
      </c>
      <c r="AB201" s="71">
        <v>0</v>
      </c>
      <c r="AC201" s="73">
        <v>0</v>
      </c>
      <c r="AD201" s="73">
        <v>1</v>
      </c>
      <c r="AE201" s="1" t="s">
        <v>3324</v>
      </c>
      <c r="AF201" s="1" t="s">
        <v>1450</v>
      </c>
      <c r="AG201" s="1" t="s">
        <v>1585</v>
      </c>
    </row>
    <row r="202" spans="1:33">
      <c r="A202" s="70">
        <v>45169</v>
      </c>
      <c r="B202" s="70">
        <v>45169</v>
      </c>
      <c r="C202" s="71">
        <v>891800</v>
      </c>
      <c r="D202" s="1" t="s">
        <v>4215</v>
      </c>
      <c r="E202" s="71">
        <v>1691801</v>
      </c>
      <c r="G202" s="1" t="s">
        <v>4216</v>
      </c>
      <c r="H202" s="72">
        <v>5624030</v>
      </c>
      <c r="I202" s="1" t="s">
        <v>4217</v>
      </c>
      <c r="J202" s="73">
        <v>0.3</v>
      </c>
      <c r="K202" s="73">
        <v>0.3</v>
      </c>
      <c r="L202" s="73">
        <v>0.3</v>
      </c>
      <c r="M202" s="1">
        <v>1</v>
      </c>
      <c r="N202" s="1" t="s">
        <v>1005</v>
      </c>
      <c r="O202" s="1" t="s">
        <v>1548</v>
      </c>
      <c r="P202" s="1">
        <v>55101010</v>
      </c>
      <c r="Q202" s="73">
        <v>537989759</v>
      </c>
      <c r="R202" s="74">
        <v>945</v>
      </c>
      <c r="S202" s="1" t="s">
        <v>4218</v>
      </c>
      <c r="T202" s="75">
        <v>22.206199999999999</v>
      </c>
      <c r="U202" s="76">
        <v>6868356435.4324503</v>
      </c>
      <c r="V202" s="77">
        <v>6868356435.4324503</v>
      </c>
      <c r="W202" s="77">
        <v>22894521451.441502</v>
      </c>
      <c r="X202" s="76">
        <v>0.1036643053778</v>
      </c>
      <c r="Y202" s="71">
        <v>1</v>
      </c>
      <c r="Z202" s="71">
        <v>0</v>
      </c>
      <c r="AA202" s="71">
        <v>0</v>
      </c>
      <c r="AB202" s="71">
        <v>0</v>
      </c>
      <c r="AC202" s="73">
        <v>0.35</v>
      </c>
      <c r="AD202" s="73">
        <v>0.65</v>
      </c>
      <c r="AE202" s="1" t="s">
        <v>4219</v>
      </c>
      <c r="AF202" s="1" t="s">
        <v>1450</v>
      </c>
      <c r="AG202" s="1" t="s">
        <v>1451</v>
      </c>
    </row>
    <row r="203" spans="1:33">
      <c r="A203" s="70">
        <v>45169</v>
      </c>
      <c r="B203" s="70">
        <v>45169</v>
      </c>
      <c r="C203" s="71">
        <v>891800</v>
      </c>
      <c r="D203" s="1" t="s">
        <v>4220</v>
      </c>
      <c r="E203" s="71">
        <v>1692901</v>
      </c>
      <c r="G203" s="1" t="s">
        <v>4221</v>
      </c>
      <c r="H203" s="72">
        <v>6189657</v>
      </c>
      <c r="I203" s="1" t="s">
        <v>4222</v>
      </c>
      <c r="J203" s="73">
        <v>0.6</v>
      </c>
      <c r="K203" s="73">
        <v>0.48</v>
      </c>
      <c r="L203" s="73">
        <v>0.48</v>
      </c>
      <c r="M203" s="1">
        <v>1</v>
      </c>
      <c r="N203" s="1" t="s">
        <v>1330</v>
      </c>
      <c r="O203" s="1" t="s">
        <v>1467</v>
      </c>
      <c r="P203" s="1">
        <v>20302010</v>
      </c>
      <c r="Q203" s="73">
        <v>6013537444</v>
      </c>
      <c r="R203" s="74">
        <v>22.6</v>
      </c>
      <c r="S203" s="1" t="s">
        <v>3111</v>
      </c>
      <c r="T203" s="75">
        <v>31.846499999999999</v>
      </c>
      <c r="U203" s="76">
        <v>2048415185.10706</v>
      </c>
      <c r="V203" s="77">
        <v>2048415185.10706</v>
      </c>
      <c r="W203" s="77">
        <v>4267531635.6397099</v>
      </c>
      <c r="X203" s="76">
        <v>3.0916790543099999E-2</v>
      </c>
      <c r="Y203" s="71">
        <v>0</v>
      </c>
      <c r="Z203" s="71">
        <v>1</v>
      </c>
      <c r="AA203" s="71">
        <v>0</v>
      </c>
      <c r="AB203" s="71">
        <v>0</v>
      </c>
      <c r="AC203" s="73">
        <v>1</v>
      </c>
      <c r="AD203" s="73">
        <v>0</v>
      </c>
      <c r="AE203" s="1" t="s">
        <v>3112</v>
      </c>
      <c r="AF203" s="1" t="s">
        <v>1450</v>
      </c>
      <c r="AG203" s="1" t="s">
        <v>1451</v>
      </c>
    </row>
    <row r="204" spans="1:33">
      <c r="A204" s="70">
        <v>45169</v>
      </c>
      <c r="B204" s="70">
        <v>45169</v>
      </c>
      <c r="C204" s="71">
        <v>891800</v>
      </c>
      <c r="D204" s="1" t="s">
        <v>4223</v>
      </c>
      <c r="E204" s="71">
        <v>1693201</v>
      </c>
      <c r="G204" s="1" t="s">
        <v>4224</v>
      </c>
      <c r="H204" s="72">
        <v>6260734</v>
      </c>
      <c r="I204" s="1" t="s">
        <v>4225</v>
      </c>
      <c r="J204" s="73">
        <v>0.75</v>
      </c>
      <c r="K204" s="73">
        <v>0.75</v>
      </c>
      <c r="L204" s="73">
        <v>0.75</v>
      </c>
      <c r="M204" s="1">
        <v>1</v>
      </c>
      <c r="N204" s="1" t="s">
        <v>1330</v>
      </c>
      <c r="O204" s="1" t="s">
        <v>1474</v>
      </c>
      <c r="P204" s="1">
        <v>45203015</v>
      </c>
      <c r="Q204" s="73">
        <v>2597543000</v>
      </c>
      <c r="R204" s="74">
        <v>346</v>
      </c>
      <c r="S204" s="1" t="s">
        <v>3111</v>
      </c>
      <c r="T204" s="75">
        <v>31.846499999999999</v>
      </c>
      <c r="U204" s="76">
        <v>21165980829.918499</v>
      </c>
      <c r="V204" s="77">
        <v>21165980829.918499</v>
      </c>
      <c r="W204" s="77">
        <v>28221307773.224701</v>
      </c>
      <c r="X204" s="76">
        <v>0.31945877023120001</v>
      </c>
      <c r="Y204" s="71">
        <v>1</v>
      </c>
      <c r="Z204" s="71">
        <v>0</v>
      </c>
      <c r="AA204" s="71">
        <v>0</v>
      </c>
      <c r="AB204" s="71">
        <v>0</v>
      </c>
      <c r="AC204" s="73">
        <v>0</v>
      </c>
      <c r="AD204" s="73">
        <v>1</v>
      </c>
      <c r="AE204" s="1" t="s">
        <v>3112</v>
      </c>
      <c r="AF204" s="1" t="s">
        <v>1450</v>
      </c>
      <c r="AG204" s="1" t="s">
        <v>1451</v>
      </c>
    </row>
    <row r="205" spans="1:33">
      <c r="A205" s="70">
        <v>45169</v>
      </c>
      <c r="B205" s="70">
        <v>45169</v>
      </c>
      <c r="C205" s="71">
        <v>891800</v>
      </c>
      <c r="D205" s="1" t="s">
        <v>4226</v>
      </c>
      <c r="E205" s="71">
        <v>1694801</v>
      </c>
      <c r="G205" s="1" t="s">
        <v>4227</v>
      </c>
      <c r="H205" s="72">
        <v>6987583</v>
      </c>
      <c r="I205" s="1" t="s">
        <v>4228</v>
      </c>
      <c r="J205" s="73">
        <v>0.7</v>
      </c>
      <c r="K205" s="73">
        <v>0.5</v>
      </c>
      <c r="L205" s="73">
        <v>0.5</v>
      </c>
      <c r="M205" s="1">
        <v>1</v>
      </c>
      <c r="N205" s="1" t="s">
        <v>1330</v>
      </c>
      <c r="O205" s="1" t="s">
        <v>1467</v>
      </c>
      <c r="P205" s="1">
        <v>20303010</v>
      </c>
      <c r="Q205" s="73">
        <v>3492104270</v>
      </c>
      <c r="R205" s="74">
        <v>42.25</v>
      </c>
      <c r="S205" s="1" t="s">
        <v>3111</v>
      </c>
      <c r="T205" s="75">
        <v>31.846499999999999</v>
      </c>
      <c r="U205" s="76">
        <v>2316446162.1763802</v>
      </c>
      <c r="V205" s="77">
        <v>2316446162.1763802</v>
      </c>
      <c r="W205" s="77">
        <v>4632892324.3527498</v>
      </c>
      <c r="X205" s="76">
        <v>3.4962189950999999E-2</v>
      </c>
      <c r="Y205" s="71">
        <v>1</v>
      </c>
      <c r="Z205" s="71">
        <v>0</v>
      </c>
      <c r="AA205" s="71">
        <v>0</v>
      </c>
      <c r="AB205" s="71">
        <v>0</v>
      </c>
      <c r="AC205" s="73">
        <v>1</v>
      </c>
      <c r="AD205" s="73">
        <v>0</v>
      </c>
      <c r="AE205" s="1" t="s">
        <v>3112</v>
      </c>
      <c r="AF205" s="1" t="s">
        <v>1450</v>
      </c>
      <c r="AG205" s="1" t="s">
        <v>1451</v>
      </c>
    </row>
    <row r="206" spans="1:33">
      <c r="A206" s="70">
        <v>45169</v>
      </c>
      <c r="B206" s="70">
        <v>45169</v>
      </c>
      <c r="C206" s="71">
        <v>891800</v>
      </c>
      <c r="D206" s="1" t="s">
        <v>4229</v>
      </c>
      <c r="E206" s="71">
        <v>1695601</v>
      </c>
      <c r="G206" s="1" t="s">
        <v>4230</v>
      </c>
      <c r="H206" s="72">
        <v>6695938</v>
      </c>
      <c r="I206" s="1" t="s">
        <v>4231</v>
      </c>
      <c r="J206" s="73">
        <v>0.3</v>
      </c>
      <c r="K206" s="73">
        <v>0.3</v>
      </c>
      <c r="L206" s="73">
        <v>0.3</v>
      </c>
      <c r="M206" s="1">
        <v>1</v>
      </c>
      <c r="N206" s="1" t="s">
        <v>1158</v>
      </c>
      <c r="O206" s="1" t="s">
        <v>1541</v>
      </c>
      <c r="P206" s="1">
        <v>10102030</v>
      </c>
      <c r="Q206" s="73">
        <v>993454000</v>
      </c>
      <c r="R206" s="74">
        <v>22.2</v>
      </c>
      <c r="S206" s="1" t="s">
        <v>2074</v>
      </c>
      <c r="T206" s="75">
        <v>4.6399999999999997</v>
      </c>
      <c r="U206" s="76">
        <v>1425949060.34483</v>
      </c>
      <c r="V206" s="77">
        <v>1425949060.34483</v>
      </c>
      <c r="W206" s="77">
        <v>4753163534.4827604</v>
      </c>
      <c r="X206" s="76">
        <v>2.1521891042500001E-2</v>
      </c>
      <c r="Y206" s="71">
        <v>0</v>
      </c>
      <c r="Z206" s="71">
        <v>1</v>
      </c>
      <c r="AA206" s="71">
        <v>0</v>
      </c>
      <c r="AB206" s="71">
        <v>0</v>
      </c>
      <c r="AC206" s="73">
        <v>0</v>
      </c>
      <c r="AD206" s="73">
        <v>1</v>
      </c>
      <c r="AE206" s="1" t="s">
        <v>2075</v>
      </c>
      <c r="AF206" s="1" t="s">
        <v>1450</v>
      </c>
      <c r="AG206" s="1" t="s">
        <v>1451</v>
      </c>
    </row>
    <row r="207" spans="1:33">
      <c r="A207" s="70">
        <v>45169</v>
      </c>
      <c r="B207" s="70">
        <v>45169</v>
      </c>
      <c r="C207" s="71">
        <v>891800</v>
      </c>
      <c r="D207" s="1" t="s">
        <v>4232</v>
      </c>
      <c r="E207" s="71">
        <v>1696701</v>
      </c>
      <c r="G207" s="1" t="s">
        <v>4233</v>
      </c>
      <c r="H207" s="72" t="s">
        <v>4234</v>
      </c>
      <c r="I207" s="1" t="s">
        <v>4235</v>
      </c>
      <c r="J207" s="73">
        <v>0.25</v>
      </c>
      <c r="K207" s="73">
        <v>0.25</v>
      </c>
      <c r="L207" s="73">
        <v>0.25</v>
      </c>
      <c r="M207" s="1">
        <v>1</v>
      </c>
      <c r="N207" s="1" t="s">
        <v>1359</v>
      </c>
      <c r="O207" s="1" t="s">
        <v>1455</v>
      </c>
      <c r="P207" s="1">
        <v>25102010</v>
      </c>
      <c r="Q207" s="73">
        <v>500000000</v>
      </c>
      <c r="R207" s="74">
        <v>269.89999999999998</v>
      </c>
      <c r="S207" s="1" t="s">
        <v>3311</v>
      </c>
      <c r="T207" s="75">
        <v>26.657550000000001</v>
      </c>
      <c r="U207" s="76">
        <v>1265588923.21312</v>
      </c>
      <c r="V207" s="77">
        <v>1265588923.21312</v>
      </c>
      <c r="W207" s="77">
        <v>5062355692.8524904</v>
      </c>
      <c r="X207" s="76">
        <v>1.9101570783599999E-2</v>
      </c>
      <c r="Y207" s="71">
        <v>0</v>
      </c>
      <c r="Z207" s="71">
        <v>1</v>
      </c>
      <c r="AA207" s="71">
        <v>0</v>
      </c>
      <c r="AB207" s="71">
        <v>0</v>
      </c>
      <c r="AC207" s="73">
        <v>0</v>
      </c>
      <c r="AD207" s="73">
        <v>1</v>
      </c>
      <c r="AE207" s="1" t="s">
        <v>3312</v>
      </c>
      <c r="AF207" s="1" t="s">
        <v>1450</v>
      </c>
      <c r="AG207" s="1" t="s">
        <v>1451</v>
      </c>
    </row>
    <row r="208" spans="1:33">
      <c r="A208" s="70">
        <v>45169</v>
      </c>
      <c r="B208" s="70">
        <v>45169</v>
      </c>
      <c r="C208" s="71">
        <v>891800</v>
      </c>
      <c r="D208" s="1" t="s">
        <v>4236</v>
      </c>
      <c r="E208" s="71">
        <v>1697201</v>
      </c>
      <c r="G208" s="1" t="s">
        <v>4237</v>
      </c>
      <c r="H208" s="72" t="s">
        <v>4238</v>
      </c>
      <c r="I208" s="1" t="s">
        <v>4239</v>
      </c>
      <c r="J208" s="73">
        <v>0.5</v>
      </c>
      <c r="K208" s="73">
        <v>0.5</v>
      </c>
      <c r="L208" s="73">
        <v>0.5</v>
      </c>
      <c r="M208" s="1">
        <v>1</v>
      </c>
      <c r="N208" s="1" t="s">
        <v>1359</v>
      </c>
      <c r="O208" s="1" t="s">
        <v>1541</v>
      </c>
      <c r="P208" s="1">
        <v>10102030</v>
      </c>
      <c r="Q208" s="73">
        <v>1926795598</v>
      </c>
      <c r="R208" s="74">
        <v>141.1</v>
      </c>
      <c r="S208" s="1" t="s">
        <v>3311</v>
      </c>
      <c r="T208" s="75">
        <v>26.657550000000001</v>
      </c>
      <c r="U208" s="76">
        <v>5099321934.6451597</v>
      </c>
      <c r="V208" s="77">
        <v>5099321934.6451597</v>
      </c>
      <c r="W208" s="77">
        <v>10198643869.2903</v>
      </c>
      <c r="X208" s="76">
        <v>7.6964215707500006E-2</v>
      </c>
      <c r="Y208" s="71">
        <v>0</v>
      </c>
      <c r="Z208" s="71">
        <v>1</v>
      </c>
      <c r="AA208" s="71">
        <v>0</v>
      </c>
      <c r="AB208" s="71">
        <v>0</v>
      </c>
      <c r="AC208" s="73">
        <v>0</v>
      </c>
      <c r="AD208" s="73">
        <v>1</v>
      </c>
      <c r="AE208" s="1" t="s">
        <v>3312</v>
      </c>
      <c r="AF208" s="1" t="s">
        <v>1450</v>
      </c>
      <c r="AG208" s="1" t="s">
        <v>1451</v>
      </c>
    </row>
    <row r="209" spans="1:33">
      <c r="A209" s="70">
        <v>45169</v>
      </c>
      <c r="B209" s="70">
        <v>45169</v>
      </c>
      <c r="C209" s="71">
        <v>891800</v>
      </c>
      <c r="D209" s="1" t="s">
        <v>4240</v>
      </c>
      <c r="E209" s="71">
        <v>1699201</v>
      </c>
      <c r="F209" s="1" t="s">
        <v>4241</v>
      </c>
      <c r="G209" s="1" t="s">
        <v>4242</v>
      </c>
      <c r="H209" s="72">
        <v>6919519</v>
      </c>
      <c r="I209" s="1" t="s">
        <v>4243</v>
      </c>
      <c r="J209" s="73">
        <v>0.45</v>
      </c>
      <c r="K209" s="73">
        <v>0.4</v>
      </c>
      <c r="L209" s="73">
        <v>0.4</v>
      </c>
      <c r="M209" s="1">
        <v>1</v>
      </c>
      <c r="N209" s="1" t="s">
        <v>1239</v>
      </c>
      <c r="O209" s="1" t="s">
        <v>1499</v>
      </c>
      <c r="P209" s="1">
        <v>30202030</v>
      </c>
      <c r="Q209" s="73">
        <v>2178507618</v>
      </c>
      <c r="R209" s="74">
        <v>111.7</v>
      </c>
      <c r="S209" s="1" t="s">
        <v>3727</v>
      </c>
      <c r="T209" s="75">
        <v>56.62</v>
      </c>
      <c r="U209" s="76">
        <v>1719104916.50018</v>
      </c>
      <c r="V209" s="77">
        <v>1719104916.50018</v>
      </c>
      <c r="W209" s="77">
        <v>4297762291.2504396</v>
      </c>
      <c r="X209" s="76">
        <v>2.5946500988400002E-2</v>
      </c>
      <c r="Y209" s="71">
        <v>0</v>
      </c>
      <c r="Z209" s="71">
        <v>1</v>
      </c>
      <c r="AA209" s="71">
        <v>0</v>
      </c>
      <c r="AB209" s="71">
        <v>0</v>
      </c>
      <c r="AC209" s="73">
        <v>0</v>
      </c>
      <c r="AD209" s="73">
        <v>1</v>
      </c>
      <c r="AE209" s="1" t="s">
        <v>3728</v>
      </c>
      <c r="AF209" s="1" t="s">
        <v>1450</v>
      </c>
      <c r="AG209" s="1" t="s">
        <v>1451</v>
      </c>
    </row>
    <row r="210" spans="1:33">
      <c r="A210" s="70">
        <v>45169</v>
      </c>
      <c r="B210" s="70">
        <v>45169</v>
      </c>
      <c r="C210" s="71">
        <v>891800</v>
      </c>
      <c r="D210" s="1" t="s">
        <v>4250</v>
      </c>
      <c r="E210" s="71">
        <v>1704401</v>
      </c>
      <c r="G210" s="1" t="s">
        <v>4251</v>
      </c>
      <c r="H210" s="72">
        <v>6283979</v>
      </c>
      <c r="I210" s="1" t="s">
        <v>4252</v>
      </c>
      <c r="J210" s="73">
        <v>0.5</v>
      </c>
      <c r="K210" s="73">
        <v>0.5</v>
      </c>
      <c r="L210" s="73">
        <v>0.5</v>
      </c>
      <c r="M210" s="1">
        <v>1</v>
      </c>
      <c r="N210" s="1" t="s">
        <v>1099</v>
      </c>
      <c r="O210" s="1" t="s">
        <v>1499</v>
      </c>
      <c r="P210" s="1">
        <v>30202030</v>
      </c>
      <c r="Q210" s="73">
        <v>8780426500</v>
      </c>
      <c r="R210" s="74">
        <v>7100</v>
      </c>
      <c r="S210" s="1" t="s">
        <v>3616</v>
      </c>
      <c r="T210" s="75">
        <v>15230</v>
      </c>
      <c r="U210" s="76">
        <v>2046652270.1904099</v>
      </c>
      <c r="V210" s="77">
        <v>2046652270.1904099</v>
      </c>
      <c r="W210" s="77">
        <v>4093304540.3808298</v>
      </c>
      <c r="X210" s="76">
        <v>3.0890182816500002E-2</v>
      </c>
      <c r="Y210" s="71">
        <v>0</v>
      </c>
      <c r="Z210" s="71">
        <v>1</v>
      </c>
      <c r="AA210" s="71">
        <v>0</v>
      </c>
      <c r="AB210" s="71">
        <v>0</v>
      </c>
      <c r="AC210" s="73">
        <v>1</v>
      </c>
      <c r="AD210" s="73">
        <v>0</v>
      </c>
      <c r="AE210" s="1" t="s">
        <v>3617</v>
      </c>
      <c r="AF210" s="1" t="s">
        <v>1450</v>
      </c>
      <c r="AG210" s="1" t="s">
        <v>1451</v>
      </c>
    </row>
    <row r="211" spans="1:33">
      <c r="A211" s="70">
        <v>45169</v>
      </c>
      <c r="B211" s="70">
        <v>45169</v>
      </c>
      <c r="C211" s="71">
        <v>891800</v>
      </c>
      <c r="D211" s="1" t="s">
        <v>4253</v>
      </c>
      <c r="E211" s="71">
        <v>1705401</v>
      </c>
      <c r="G211" s="1" t="s">
        <v>4254</v>
      </c>
      <c r="H211" s="72">
        <v>4143053</v>
      </c>
      <c r="I211" s="1" t="s">
        <v>4255</v>
      </c>
      <c r="J211" s="73">
        <v>0.35</v>
      </c>
      <c r="K211" s="73">
        <v>0.35</v>
      </c>
      <c r="L211" s="73">
        <v>0.35</v>
      </c>
      <c r="M211" s="1">
        <v>1</v>
      </c>
      <c r="N211" s="1" t="s">
        <v>1243</v>
      </c>
      <c r="O211" s="1" t="s">
        <v>1484</v>
      </c>
      <c r="P211" s="1">
        <v>40101010</v>
      </c>
      <c r="Q211" s="73">
        <v>42433495</v>
      </c>
      <c r="R211" s="74">
        <v>429</v>
      </c>
      <c r="S211" s="1" t="s">
        <v>4044</v>
      </c>
      <c r="T211" s="75">
        <v>4.1212499999999999</v>
      </c>
      <c r="U211" s="76">
        <v>1545984658.5987301</v>
      </c>
      <c r="V211" s="77">
        <v>1545984658.5987301</v>
      </c>
      <c r="W211" s="77">
        <v>4417099024.56779</v>
      </c>
      <c r="X211" s="76">
        <v>2.3333591851999999E-2</v>
      </c>
      <c r="Y211" s="71">
        <v>0</v>
      </c>
      <c r="Z211" s="71">
        <v>1</v>
      </c>
      <c r="AA211" s="71">
        <v>0</v>
      </c>
      <c r="AB211" s="71">
        <v>0</v>
      </c>
      <c r="AC211" s="73">
        <v>0</v>
      </c>
      <c r="AD211" s="73">
        <v>1</v>
      </c>
      <c r="AE211" s="1" t="s">
        <v>4045</v>
      </c>
      <c r="AF211" s="1" t="s">
        <v>4256</v>
      </c>
      <c r="AG211" s="1" t="s">
        <v>1451</v>
      </c>
    </row>
    <row r="212" spans="1:33">
      <c r="A212" s="70">
        <v>45169</v>
      </c>
      <c r="B212" s="70">
        <v>45169</v>
      </c>
      <c r="C212" s="71">
        <v>891800</v>
      </c>
      <c r="D212" s="1" t="s">
        <v>4257</v>
      </c>
      <c r="E212" s="71">
        <v>1707901</v>
      </c>
      <c r="G212" s="1" t="s">
        <v>4258</v>
      </c>
      <c r="H212" s="72">
        <v>4519449</v>
      </c>
      <c r="I212" s="1" t="s">
        <v>4259</v>
      </c>
      <c r="J212" s="73">
        <v>0.4</v>
      </c>
      <c r="K212" s="73">
        <v>0.4</v>
      </c>
      <c r="L212" s="73">
        <v>0.4</v>
      </c>
      <c r="M212" s="1">
        <v>1</v>
      </c>
      <c r="N212" s="1" t="s">
        <v>1005</v>
      </c>
      <c r="O212" s="1" t="s">
        <v>1484</v>
      </c>
      <c r="P212" s="1">
        <v>40101010</v>
      </c>
      <c r="Q212" s="73">
        <v>190049260</v>
      </c>
      <c r="R212" s="74">
        <v>694.5</v>
      </c>
      <c r="S212" s="1" t="s">
        <v>4218</v>
      </c>
      <c r="T212" s="75">
        <v>22.206199999999999</v>
      </c>
      <c r="U212" s="76">
        <v>2377519991.1736398</v>
      </c>
      <c r="V212" s="77">
        <v>2377519991.1736398</v>
      </c>
      <c r="W212" s="77">
        <v>5943799977.9340897</v>
      </c>
      <c r="X212" s="76">
        <v>3.5883979045599999E-2</v>
      </c>
      <c r="Y212" s="71">
        <v>0</v>
      </c>
      <c r="Z212" s="71">
        <v>1</v>
      </c>
      <c r="AA212" s="71">
        <v>0</v>
      </c>
      <c r="AB212" s="71">
        <v>0</v>
      </c>
      <c r="AC212" s="73">
        <v>1</v>
      </c>
      <c r="AD212" s="73">
        <v>0</v>
      </c>
      <c r="AE212" s="1" t="s">
        <v>4219</v>
      </c>
      <c r="AF212" s="1" t="s">
        <v>1450</v>
      </c>
      <c r="AG212" s="1" t="s">
        <v>1451</v>
      </c>
    </row>
    <row r="213" spans="1:33">
      <c r="A213" s="70">
        <v>45169</v>
      </c>
      <c r="B213" s="70">
        <v>45169</v>
      </c>
      <c r="C213" s="71">
        <v>891800</v>
      </c>
      <c r="D213" s="1" t="s">
        <v>4260</v>
      </c>
      <c r="E213" s="71">
        <v>1708801</v>
      </c>
      <c r="G213" s="1" t="s">
        <v>4261</v>
      </c>
      <c r="H213" s="72" t="s">
        <v>4262</v>
      </c>
      <c r="I213" s="1" t="s">
        <v>4263</v>
      </c>
      <c r="J213" s="73">
        <v>0.35</v>
      </c>
      <c r="K213" s="73">
        <v>0.35</v>
      </c>
      <c r="L213" s="73">
        <v>0.35</v>
      </c>
      <c r="M213" s="1">
        <v>1</v>
      </c>
      <c r="N213" s="1" t="s">
        <v>1158</v>
      </c>
      <c r="O213" s="1" t="s">
        <v>1455</v>
      </c>
      <c r="P213" s="1">
        <v>25504030</v>
      </c>
      <c r="Q213" s="73">
        <v>9433147392</v>
      </c>
      <c r="R213" s="74">
        <v>1.55</v>
      </c>
      <c r="S213" s="1" t="s">
        <v>2074</v>
      </c>
      <c r="T213" s="75">
        <v>4.6399999999999997</v>
      </c>
      <c r="U213" s="76">
        <v>1102905702.6206901</v>
      </c>
      <c r="V213" s="77">
        <v>1102905702.6206901</v>
      </c>
      <c r="W213" s="77">
        <v>3151159150.34483</v>
      </c>
      <c r="X213" s="76">
        <v>1.6646188157800001E-2</v>
      </c>
      <c r="Y213" s="71">
        <v>0</v>
      </c>
      <c r="Z213" s="71">
        <v>1</v>
      </c>
      <c r="AA213" s="71">
        <v>0</v>
      </c>
      <c r="AB213" s="71">
        <v>0</v>
      </c>
      <c r="AC213" s="73">
        <v>0</v>
      </c>
      <c r="AD213" s="73">
        <v>1</v>
      </c>
      <c r="AE213" s="1" t="s">
        <v>2075</v>
      </c>
      <c r="AF213" s="1" t="s">
        <v>1450</v>
      </c>
      <c r="AG213" s="1" t="s">
        <v>1451</v>
      </c>
    </row>
    <row r="214" spans="1:33">
      <c r="A214" s="70">
        <v>45169</v>
      </c>
      <c r="B214" s="70">
        <v>45169</v>
      </c>
      <c r="C214" s="71">
        <v>891800</v>
      </c>
      <c r="D214" s="1" t="s">
        <v>4264</v>
      </c>
      <c r="E214" s="71">
        <v>1708901</v>
      </c>
      <c r="F214" s="1" t="s">
        <v>4265</v>
      </c>
      <c r="G214" s="1" t="s">
        <v>4266</v>
      </c>
      <c r="H214" s="72">
        <v>2392545</v>
      </c>
      <c r="I214" s="1" t="s">
        <v>4267</v>
      </c>
      <c r="J214" s="73">
        <v>0.5</v>
      </c>
      <c r="K214" s="73">
        <v>0.5</v>
      </c>
      <c r="L214" s="73">
        <v>0.5</v>
      </c>
      <c r="M214" s="1">
        <v>1</v>
      </c>
      <c r="N214" s="1" t="s">
        <v>1176</v>
      </c>
      <c r="O214" s="1" t="s">
        <v>1499</v>
      </c>
      <c r="P214" s="1">
        <v>30202030</v>
      </c>
      <c r="Q214" s="73">
        <v>370156812</v>
      </c>
      <c r="R214" s="74">
        <v>284.63</v>
      </c>
      <c r="S214" s="1" t="s">
        <v>3694</v>
      </c>
      <c r="T214" s="75">
        <v>16.83175</v>
      </c>
      <c r="U214" s="76">
        <v>3129732006.46279</v>
      </c>
      <c r="V214" s="77">
        <v>3129732006.46279</v>
      </c>
      <c r="W214" s="77">
        <v>6259464012.9255695</v>
      </c>
      <c r="X214" s="76">
        <v>4.7237137082000002E-2</v>
      </c>
      <c r="Y214" s="71">
        <v>0</v>
      </c>
      <c r="Z214" s="71">
        <v>1</v>
      </c>
      <c r="AA214" s="71">
        <v>0</v>
      </c>
      <c r="AB214" s="71">
        <v>0</v>
      </c>
      <c r="AC214" s="73">
        <v>0</v>
      </c>
      <c r="AD214" s="73">
        <v>1</v>
      </c>
      <c r="AE214" s="1" t="s">
        <v>3695</v>
      </c>
      <c r="AF214" s="1" t="s">
        <v>1450</v>
      </c>
      <c r="AG214" s="1" t="s">
        <v>1619</v>
      </c>
    </row>
    <row r="215" spans="1:33">
      <c r="A215" s="70">
        <v>45169</v>
      </c>
      <c r="B215" s="70">
        <v>45169</v>
      </c>
      <c r="C215" s="71">
        <v>891800</v>
      </c>
      <c r="D215" s="1" t="s">
        <v>4268</v>
      </c>
      <c r="E215" s="71">
        <v>1709001</v>
      </c>
      <c r="G215" s="1" t="s">
        <v>4269</v>
      </c>
      <c r="H215" s="72">
        <v>6214128</v>
      </c>
      <c r="I215" s="1" t="s">
        <v>4270</v>
      </c>
      <c r="J215" s="73">
        <v>0.45</v>
      </c>
      <c r="K215" s="73">
        <v>0.45</v>
      </c>
      <c r="L215" s="73">
        <v>0.45</v>
      </c>
      <c r="M215" s="1">
        <v>1</v>
      </c>
      <c r="N215" s="1" t="s">
        <v>1097</v>
      </c>
      <c r="O215" s="1" t="s">
        <v>1455</v>
      </c>
      <c r="P215" s="1">
        <v>25101020</v>
      </c>
      <c r="Q215" s="73">
        <v>4241143</v>
      </c>
      <c r="R215" s="74">
        <v>108686.25</v>
      </c>
      <c r="S215" s="1" t="s">
        <v>3305</v>
      </c>
      <c r="T215" s="75">
        <v>82.786249999999995</v>
      </c>
      <c r="U215" s="76">
        <v>2505600480.42625</v>
      </c>
      <c r="V215" s="77">
        <v>2505600480.42625</v>
      </c>
      <c r="W215" s="77">
        <v>5568001067.6138802</v>
      </c>
      <c r="X215" s="76">
        <v>3.7817101631099997E-2</v>
      </c>
      <c r="Y215" s="71">
        <v>0</v>
      </c>
      <c r="Z215" s="71">
        <v>1</v>
      </c>
      <c r="AA215" s="71">
        <v>0</v>
      </c>
      <c r="AB215" s="71">
        <v>0</v>
      </c>
      <c r="AC215" s="73">
        <v>1</v>
      </c>
      <c r="AD215" s="73">
        <v>0</v>
      </c>
      <c r="AE215" s="1" t="s">
        <v>3306</v>
      </c>
      <c r="AF215" s="1" t="s">
        <v>1450</v>
      </c>
      <c r="AG215" s="1" t="s">
        <v>1451</v>
      </c>
    </row>
    <row r="216" spans="1:33">
      <c r="A216" s="70">
        <v>45169</v>
      </c>
      <c r="B216" s="70">
        <v>45169</v>
      </c>
      <c r="C216" s="71">
        <v>891800</v>
      </c>
      <c r="D216" s="1" t="s">
        <v>4271</v>
      </c>
      <c r="E216" s="71">
        <v>1709901</v>
      </c>
      <c r="G216" s="1" t="s">
        <v>4272</v>
      </c>
      <c r="H216" s="72" t="s">
        <v>4273</v>
      </c>
      <c r="I216" s="1" t="s">
        <v>4274</v>
      </c>
      <c r="J216" s="73">
        <v>0.25</v>
      </c>
      <c r="K216" s="73">
        <v>0.25</v>
      </c>
      <c r="L216" s="73">
        <v>0.25</v>
      </c>
      <c r="M216" s="1">
        <v>1</v>
      </c>
      <c r="N216" s="1" t="s">
        <v>1097</v>
      </c>
      <c r="O216" s="1" t="s">
        <v>1467</v>
      </c>
      <c r="P216" s="1">
        <v>20104020</v>
      </c>
      <c r="Q216" s="73">
        <v>211908375</v>
      </c>
      <c r="R216" s="74">
        <v>4381.55</v>
      </c>
      <c r="S216" s="1" t="s">
        <v>3305</v>
      </c>
      <c r="T216" s="75">
        <v>82.786249999999995</v>
      </c>
      <c r="U216" s="76">
        <v>2803868820.2486801</v>
      </c>
      <c r="V216" s="77">
        <v>2803868820.2486801</v>
      </c>
      <c r="W216" s="77">
        <v>11215475280.994699</v>
      </c>
      <c r="X216" s="76">
        <v>4.2318874443100001E-2</v>
      </c>
      <c r="Y216" s="71">
        <v>0</v>
      </c>
      <c r="Z216" s="71">
        <v>1</v>
      </c>
      <c r="AA216" s="71">
        <v>0</v>
      </c>
      <c r="AB216" s="71">
        <v>0</v>
      </c>
      <c r="AC216" s="73">
        <v>0</v>
      </c>
      <c r="AD216" s="73">
        <v>1</v>
      </c>
      <c r="AE216" s="1" t="s">
        <v>3306</v>
      </c>
      <c r="AF216" s="1" t="s">
        <v>1450</v>
      </c>
      <c r="AG216" s="1" t="s">
        <v>1451</v>
      </c>
    </row>
    <row r="217" spans="1:33">
      <c r="A217" s="70">
        <v>45169</v>
      </c>
      <c r="B217" s="70">
        <v>45169</v>
      </c>
      <c r="C217" s="71">
        <v>891800</v>
      </c>
      <c r="D217" s="1" t="s">
        <v>4275</v>
      </c>
      <c r="E217" s="71">
        <v>1712101</v>
      </c>
      <c r="F217" s="1" t="s">
        <v>4276</v>
      </c>
      <c r="G217" s="1" t="s">
        <v>4277</v>
      </c>
      <c r="H217" s="72">
        <v>6818843</v>
      </c>
      <c r="I217" s="1" t="s">
        <v>4278</v>
      </c>
      <c r="J217" s="73">
        <v>0.35</v>
      </c>
      <c r="K217" s="73">
        <v>0.35</v>
      </c>
      <c r="L217" s="73">
        <v>0.35</v>
      </c>
      <c r="M217" s="1">
        <v>1</v>
      </c>
      <c r="N217" s="1" t="s">
        <v>1239</v>
      </c>
      <c r="O217" s="1" t="s">
        <v>1564</v>
      </c>
      <c r="P217" s="1">
        <v>60201020</v>
      </c>
      <c r="Q217" s="73">
        <v>28879231694</v>
      </c>
      <c r="R217" s="74">
        <v>29.2</v>
      </c>
      <c r="S217" s="1" t="s">
        <v>3727</v>
      </c>
      <c r="T217" s="75">
        <v>56.62</v>
      </c>
      <c r="U217" s="76">
        <v>5212747225.58601</v>
      </c>
      <c r="V217" s="77">
        <v>5212747225.58601</v>
      </c>
      <c r="W217" s="77">
        <v>14893563501.674299</v>
      </c>
      <c r="X217" s="76">
        <v>7.8676146954499995E-2</v>
      </c>
      <c r="Y217" s="71">
        <v>1</v>
      </c>
      <c r="Z217" s="71">
        <v>0</v>
      </c>
      <c r="AA217" s="71">
        <v>0</v>
      </c>
      <c r="AB217" s="71">
        <v>0</v>
      </c>
      <c r="AC217" s="73">
        <v>0</v>
      </c>
      <c r="AD217" s="73">
        <v>1</v>
      </c>
      <c r="AE217" s="1" t="s">
        <v>3728</v>
      </c>
      <c r="AF217" s="1" t="s">
        <v>1450</v>
      </c>
      <c r="AG217" s="1" t="s">
        <v>1451</v>
      </c>
    </row>
    <row r="218" spans="1:33">
      <c r="A218" s="70">
        <v>45169</v>
      </c>
      <c r="B218" s="70">
        <v>45169</v>
      </c>
      <c r="C218" s="71">
        <v>891800</v>
      </c>
      <c r="D218" s="1" t="s">
        <v>4301</v>
      </c>
      <c r="E218" s="71">
        <v>1720701</v>
      </c>
      <c r="G218" s="1" t="s">
        <v>4302</v>
      </c>
      <c r="H218" s="72">
        <v>6349688</v>
      </c>
      <c r="I218" s="1" t="s">
        <v>4303</v>
      </c>
      <c r="J218" s="73">
        <v>1</v>
      </c>
      <c r="K218" s="73">
        <v>1</v>
      </c>
      <c r="L218" s="73">
        <v>1</v>
      </c>
      <c r="M218" s="1">
        <v>1</v>
      </c>
      <c r="N218" s="1" t="s">
        <v>1305</v>
      </c>
      <c r="O218" s="1" t="s">
        <v>1455</v>
      </c>
      <c r="P218" s="1">
        <v>25504010</v>
      </c>
      <c r="Q218" s="73">
        <v>331027300</v>
      </c>
      <c r="R218" s="74">
        <v>104.46</v>
      </c>
      <c r="S218" s="1" t="s">
        <v>1573</v>
      </c>
      <c r="T218" s="75">
        <v>18.934999999999999</v>
      </c>
      <c r="U218" s="76">
        <v>1826200779.4032199</v>
      </c>
      <c r="V218" s="77">
        <v>1826200779.4032199</v>
      </c>
      <c r="W218" s="77">
        <v>1826200779.4032199</v>
      </c>
      <c r="X218" s="76">
        <v>2.75629019922E-2</v>
      </c>
      <c r="Y218" s="71">
        <v>0</v>
      </c>
      <c r="Z218" s="71">
        <v>1</v>
      </c>
      <c r="AA218" s="71">
        <v>0</v>
      </c>
      <c r="AB218" s="71">
        <v>0</v>
      </c>
      <c r="AC218" s="73">
        <v>1</v>
      </c>
      <c r="AD218" s="73">
        <v>0</v>
      </c>
      <c r="AE218" s="1" t="s">
        <v>1574</v>
      </c>
      <c r="AF218" s="1" t="s">
        <v>1450</v>
      </c>
      <c r="AG218" s="1" t="s">
        <v>1451</v>
      </c>
    </row>
    <row r="219" spans="1:33">
      <c r="A219" s="70">
        <v>45169</v>
      </c>
      <c r="B219" s="70">
        <v>45169</v>
      </c>
      <c r="C219" s="71">
        <v>891800</v>
      </c>
      <c r="D219" s="1" t="s">
        <v>4304</v>
      </c>
      <c r="E219" s="71">
        <v>1721701</v>
      </c>
      <c r="F219" s="1">
        <v>803866102</v>
      </c>
      <c r="G219" s="1" t="s">
        <v>4305</v>
      </c>
      <c r="H219" s="72">
        <v>6777450</v>
      </c>
      <c r="I219" s="1" t="s">
        <v>4306</v>
      </c>
      <c r="J219" s="73">
        <v>0.9</v>
      </c>
      <c r="K219" s="73">
        <v>0.9</v>
      </c>
      <c r="L219" s="73">
        <v>0.9</v>
      </c>
      <c r="M219" s="1">
        <v>1</v>
      </c>
      <c r="N219" s="1" t="s">
        <v>1305</v>
      </c>
      <c r="O219" s="1" t="s">
        <v>1462</v>
      </c>
      <c r="P219" s="1">
        <v>15101020</v>
      </c>
      <c r="Q219" s="73">
        <v>634336265</v>
      </c>
      <c r="R219" s="74">
        <v>244.26</v>
      </c>
      <c r="S219" s="1" t="s">
        <v>1573</v>
      </c>
      <c r="T219" s="75">
        <v>18.934999999999999</v>
      </c>
      <c r="U219" s="76">
        <v>7364598810.6686001</v>
      </c>
      <c r="V219" s="77">
        <v>7364598810.6686001</v>
      </c>
      <c r="W219" s="77">
        <v>8233043471.8193798</v>
      </c>
      <c r="X219" s="76">
        <v>0.11115410612</v>
      </c>
      <c r="Y219" s="71">
        <v>1</v>
      </c>
      <c r="Z219" s="71">
        <v>0</v>
      </c>
      <c r="AA219" s="71">
        <v>0</v>
      </c>
      <c r="AB219" s="71">
        <v>0</v>
      </c>
      <c r="AC219" s="73">
        <v>1</v>
      </c>
      <c r="AD219" s="73">
        <v>0</v>
      </c>
      <c r="AE219" s="1" t="s">
        <v>1574</v>
      </c>
      <c r="AF219" s="1" t="s">
        <v>1450</v>
      </c>
      <c r="AG219" s="1" t="s">
        <v>1451</v>
      </c>
    </row>
    <row r="220" spans="1:33">
      <c r="A220" s="70">
        <v>45169</v>
      </c>
      <c r="B220" s="70">
        <v>45169</v>
      </c>
      <c r="C220" s="71">
        <v>891800</v>
      </c>
      <c r="D220" s="1" t="s">
        <v>4307</v>
      </c>
      <c r="E220" s="71">
        <v>1722201</v>
      </c>
      <c r="G220" s="1" t="s">
        <v>4308</v>
      </c>
      <c r="H220" s="72" t="s">
        <v>4309</v>
      </c>
      <c r="I220" s="1" t="s">
        <v>4310</v>
      </c>
      <c r="J220" s="73">
        <v>0.8</v>
      </c>
      <c r="K220" s="73">
        <v>0.8</v>
      </c>
      <c r="L220" s="73">
        <v>0.8</v>
      </c>
      <c r="M220" s="1">
        <v>1</v>
      </c>
      <c r="N220" s="1" t="s">
        <v>1305</v>
      </c>
      <c r="O220" s="1" t="s">
        <v>1484</v>
      </c>
      <c r="P220" s="1">
        <v>40101010</v>
      </c>
      <c r="Q220" s="73">
        <v>1678431838</v>
      </c>
      <c r="R220" s="74">
        <v>193.21</v>
      </c>
      <c r="S220" s="1" t="s">
        <v>1573</v>
      </c>
      <c r="T220" s="75">
        <v>18.934999999999999</v>
      </c>
      <c r="U220" s="76">
        <v>13701180477.210699</v>
      </c>
      <c r="V220" s="77">
        <v>13701180477.210699</v>
      </c>
      <c r="W220" s="77">
        <v>17367393027.3451</v>
      </c>
      <c r="X220" s="76">
        <v>0.20679231929469999</v>
      </c>
      <c r="Y220" s="71">
        <v>1</v>
      </c>
      <c r="Z220" s="71">
        <v>0</v>
      </c>
      <c r="AA220" s="71">
        <v>0</v>
      </c>
      <c r="AB220" s="71">
        <v>0</v>
      </c>
      <c r="AC220" s="73">
        <v>1</v>
      </c>
      <c r="AD220" s="73">
        <v>0</v>
      </c>
      <c r="AE220" s="1" t="s">
        <v>1574</v>
      </c>
      <c r="AF220" s="1" t="s">
        <v>1450</v>
      </c>
      <c r="AG220" s="1" t="s">
        <v>1451</v>
      </c>
    </row>
    <row r="221" spans="1:33">
      <c r="A221" s="70">
        <v>45169</v>
      </c>
      <c r="B221" s="70">
        <v>45169</v>
      </c>
      <c r="C221" s="71">
        <v>891800</v>
      </c>
      <c r="D221" s="1" t="s">
        <v>4311</v>
      </c>
      <c r="E221" s="71">
        <v>1722701</v>
      </c>
      <c r="G221" s="1" t="s">
        <v>4312</v>
      </c>
      <c r="H221" s="72">
        <v>6290689</v>
      </c>
      <c r="I221" s="1" t="s">
        <v>4313</v>
      </c>
      <c r="J221" s="73">
        <v>1</v>
      </c>
      <c r="K221" s="73">
        <v>1</v>
      </c>
      <c r="L221" s="73">
        <v>1</v>
      </c>
      <c r="M221" s="1">
        <v>1</v>
      </c>
      <c r="N221" s="1" t="s">
        <v>1305</v>
      </c>
      <c r="O221" s="1" t="s">
        <v>1484</v>
      </c>
      <c r="P221" s="1">
        <v>40201030</v>
      </c>
      <c r="Q221" s="73">
        <v>529217007</v>
      </c>
      <c r="R221" s="74">
        <v>158.05000000000001</v>
      </c>
      <c r="S221" s="1" t="s">
        <v>1573</v>
      </c>
      <c r="T221" s="75">
        <v>18.934999999999999</v>
      </c>
      <c r="U221" s="76">
        <v>4417361920.06073</v>
      </c>
      <c r="V221" s="77">
        <v>4417361920.06073</v>
      </c>
      <c r="W221" s="77">
        <v>4743369672.65382</v>
      </c>
      <c r="X221" s="76">
        <v>6.6671373180800006E-2</v>
      </c>
      <c r="Y221" s="71">
        <v>0</v>
      </c>
      <c r="Z221" s="71">
        <v>1</v>
      </c>
      <c r="AA221" s="71">
        <v>0</v>
      </c>
      <c r="AB221" s="71">
        <v>0</v>
      </c>
      <c r="AC221" s="73">
        <v>1</v>
      </c>
      <c r="AD221" s="73">
        <v>0</v>
      </c>
      <c r="AE221" s="1" t="s">
        <v>1574</v>
      </c>
      <c r="AF221" s="1" t="s">
        <v>1450</v>
      </c>
      <c r="AG221" s="1" t="s">
        <v>1451</v>
      </c>
    </row>
    <row r="222" spans="1:33">
      <c r="A222" s="70">
        <v>45169</v>
      </c>
      <c r="B222" s="70">
        <v>45169</v>
      </c>
      <c r="C222" s="71">
        <v>891800</v>
      </c>
      <c r="D222" s="1" t="s">
        <v>4318</v>
      </c>
      <c r="E222" s="71">
        <v>1724401</v>
      </c>
      <c r="G222" s="1" t="s">
        <v>4319</v>
      </c>
      <c r="H222" s="72" t="s">
        <v>4320</v>
      </c>
      <c r="I222" s="1" t="s">
        <v>4321</v>
      </c>
      <c r="J222" s="73">
        <v>0.2</v>
      </c>
      <c r="K222" s="73">
        <v>0.2</v>
      </c>
      <c r="L222" s="73">
        <v>0.2</v>
      </c>
      <c r="M222" s="1">
        <v>1</v>
      </c>
      <c r="N222" s="1" t="s">
        <v>1337</v>
      </c>
      <c r="O222" s="1" t="s">
        <v>1499</v>
      </c>
      <c r="P222" s="1">
        <v>30101020</v>
      </c>
      <c r="Q222" s="73">
        <v>10580323500</v>
      </c>
      <c r="R222" s="74">
        <v>36.25</v>
      </c>
      <c r="S222" s="1" t="s">
        <v>3341</v>
      </c>
      <c r="T222" s="75">
        <v>35.017499999999998</v>
      </c>
      <c r="U222" s="76">
        <v>2190543167.70186</v>
      </c>
      <c r="V222" s="77">
        <v>2190543167.70186</v>
      </c>
      <c r="W222" s="77">
        <v>10952715838.5093</v>
      </c>
      <c r="X222" s="76">
        <v>3.3061932358100003E-2</v>
      </c>
      <c r="Y222" s="71">
        <v>1</v>
      </c>
      <c r="Z222" s="71">
        <v>0</v>
      </c>
      <c r="AA222" s="71">
        <v>0</v>
      </c>
      <c r="AB222" s="71">
        <v>0</v>
      </c>
      <c r="AC222" s="73">
        <v>1</v>
      </c>
      <c r="AD222" s="73">
        <v>0</v>
      </c>
      <c r="AE222" s="1" t="s">
        <v>3342</v>
      </c>
      <c r="AF222" s="1" t="s">
        <v>1450</v>
      </c>
      <c r="AG222" s="1" t="s">
        <v>1451</v>
      </c>
    </row>
    <row r="223" spans="1:33">
      <c r="A223" s="70">
        <v>45169</v>
      </c>
      <c r="B223" s="70">
        <v>45169</v>
      </c>
      <c r="C223" s="71">
        <v>891800</v>
      </c>
      <c r="D223" s="1" t="s">
        <v>4322</v>
      </c>
      <c r="E223" s="71">
        <v>1724701</v>
      </c>
      <c r="G223" s="1" t="s">
        <v>4323</v>
      </c>
      <c r="H223" s="72" t="s">
        <v>4324</v>
      </c>
      <c r="I223" s="1" t="s">
        <v>4325</v>
      </c>
      <c r="J223" s="73">
        <v>1</v>
      </c>
      <c r="K223" s="73">
        <v>1</v>
      </c>
      <c r="L223" s="73">
        <v>1</v>
      </c>
      <c r="M223" s="1">
        <v>1</v>
      </c>
      <c r="N223" s="1" t="s">
        <v>1305</v>
      </c>
      <c r="O223" s="1" t="s">
        <v>1484</v>
      </c>
      <c r="P223" s="1">
        <v>40101010</v>
      </c>
      <c r="Q223" s="73">
        <v>847750679</v>
      </c>
      <c r="R223" s="74">
        <v>182.29</v>
      </c>
      <c r="S223" s="1" t="s">
        <v>1573</v>
      </c>
      <c r="T223" s="75">
        <v>18.934999999999999</v>
      </c>
      <c r="U223" s="76">
        <v>8161419132.5539999</v>
      </c>
      <c r="V223" s="77">
        <v>8161419132.5539999</v>
      </c>
      <c r="W223" s="77">
        <v>8161419132.5539999</v>
      </c>
      <c r="X223" s="76">
        <v>0.1231805386378</v>
      </c>
      <c r="Y223" s="71">
        <v>1</v>
      </c>
      <c r="Z223" s="71">
        <v>0</v>
      </c>
      <c r="AA223" s="71">
        <v>0</v>
      </c>
      <c r="AB223" s="71">
        <v>0</v>
      </c>
      <c r="AC223" s="73">
        <v>1</v>
      </c>
      <c r="AD223" s="73">
        <v>0</v>
      </c>
      <c r="AE223" s="1" t="s">
        <v>1574</v>
      </c>
      <c r="AF223" s="1" t="s">
        <v>1450</v>
      </c>
      <c r="AG223" s="1" t="s">
        <v>1451</v>
      </c>
    </row>
    <row r="224" spans="1:33">
      <c r="A224" s="70">
        <v>45169</v>
      </c>
      <c r="B224" s="70">
        <v>45169</v>
      </c>
      <c r="C224" s="71">
        <v>891800</v>
      </c>
      <c r="D224" s="1" t="s">
        <v>4326</v>
      </c>
      <c r="E224" s="71">
        <v>1726501</v>
      </c>
      <c r="G224" s="1" t="s">
        <v>4327</v>
      </c>
      <c r="H224" s="72">
        <v>6628008</v>
      </c>
      <c r="I224" s="1" t="s">
        <v>4328</v>
      </c>
      <c r="J224" s="73">
        <v>0.9</v>
      </c>
      <c r="K224" s="73">
        <v>0.9</v>
      </c>
      <c r="L224" s="73">
        <v>0.9</v>
      </c>
      <c r="M224" s="1">
        <v>1</v>
      </c>
      <c r="N224" s="1" t="s">
        <v>1305</v>
      </c>
      <c r="O224" s="1" t="s">
        <v>1484</v>
      </c>
      <c r="P224" s="1">
        <v>40101010</v>
      </c>
      <c r="Q224" s="73">
        <v>511500790</v>
      </c>
      <c r="R224" s="74">
        <v>215.81</v>
      </c>
      <c r="S224" s="1" t="s">
        <v>1573</v>
      </c>
      <c r="T224" s="75">
        <v>18.934999999999999</v>
      </c>
      <c r="U224" s="76">
        <v>5246806809.6598902</v>
      </c>
      <c r="V224" s="77">
        <v>5246806809.6598902</v>
      </c>
      <c r="W224" s="77">
        <v>5829785344.0665398</v>
      </c>
      <c r="X224" s="76">
        <v>7.9190209257199995E-2</v>
      </c>
      <c r="Y224" s="71">
        <v>0</v>
      </c>
      <c r="Z224" s="71">
        <v>1</v>
      </c>
      <c r="AA224" s="71">
        <v>0</v>
      </c>
      <c r="AB224" s="71">
        <v>0</v>
      </c>
      <c r="AC224" s="73">
        <v>1</v>
      </c>
      <c r="AD224" s="73">
        <v>0</v>
      </c>
      <c r="AE224" s="1" t="s">
        <v>1574</v>
      </c>
      <c r="AF224" s="1" t="s">
        <v>1450</v>
      </c>
      <c r="AG224" s="1" t="s">
        <v>1451</v>
      </c>
    </row>
    <row r="225" spans="1:33">
      <c r="A225" s="70">
        <v>45169</v>
      </c>
      <c r="B225" s="70">
        <v>45169</v>
      </c>
      <c r="C225" s="71">
        <v>891800</v>
      </c>
      <c r="D225" s="1" t="s">
        <v>4329</v>
      </c>
      <c r="E225" s="71">
        <v>1726901</v>
      </c>
      <c r="G225" s="1" t="s">
        <v>4330</v>
      </c>
      <c r="H225" s="72">
        <v>6761000</v>
      </c>
      <c r="I225" s="1" t="s">
        <v>4331</v>
      </c>
      <c r="J225" s="73">
        <v>0.25</v>
      </c>
      <c r="K225" s="73">
        <v>0.25</v>
      </c>
      <c r="L225" s="73">
        <v>0.25</v>
      </c>
      <c r="M225" s="1">
        <v>1</v>
      </c>
      <c r="N225" s="1" t="s">
        <v>1305</v>
      </c>
      <c r="O225" s="1" t="s">
        <v>1462</v>
      </c>
      <c r="P225" s="1">
        <v>15104040</v>
      </c>
      <c r="Q225" s="73">
        <v>265292206</v>
      </c>
      <c r="R225" s="74">
        <v>661.08</v>
      </c>
      <c r="S225" s="1" t="s">
        <v>1573</v>
      </c>
      <c r="T225" s="75">
        <v>18.934999999999999</v>
      </c>
      <c r="U225" s="76">
        <v>2315544910.7800398</v>
      </c>
      <c r="V225" s="77">
        <v>2315544910.7800398</v>
      </c>
      <c r="W225" s="77">
        <v>9262179643.1201496</v>
      </c>
      <c r="X225" s="76">
        <v>3.49485873372E-2</v>
      </c>
      <c r="Y225" s="71">
        <v>1</v>
      </c>
      <c r="Z225" s="71">
        <v>0</v>
      </c>
      <c r="AA225" s="71">
        <v>0</v>
      </c>
      <c r="AB225" s="71">
        <v>0</v>
      </c>
      <c r="AC225" s="73">
        <v>0.35</v>
      </c>
      <c r="AD225" s="73">
        <v>0.65</v>
      </c>
      <c r="AE225" s="1" t="s">
        <v>1574</v>
      </c>
      <c r="AF225" s="1" t="s">
        <v>1450</v>
      </c>
      <c r="AG225" s="1" t="s">
        <v>1451</v>
      </c>
    </row>
    <row r="226" spans="1:33">
      <c r="A226" s="70">
        <v>45169</v>
      </c>
      <c r="B226" s="70">
        <v>45169</v>
      </c>
      <c r="C226" s="71">
        <v>891800</v>
      </c>
      <c r="D226" s="1" t="s">
        <v>4332</v>
      </c>
      <c r="E226" s="71">
        <v>1727201</v>
      </c>
      <c r="G226" s="1" t="s">
        <v>4333</v>
      </c>
      <c r="H226" s="72" t="s">
        <v>4334</v>
      </c>
      <c r="I226" s="1" t="s">
        <v>4335</v>
      </c>
      <c r="J226" s="73">
        <v>1</v>
      </c>
      <c r="K226" s="73">
        <v>1</v>
      </c>
      <c r="L226" s="73">
        <v>1</v>
      </c>
      <c r="M226" s="1">
        <v>1</v>
      </c>
      <c r="N226" s="1" t="s">
        <v>1305</v>
      </c>
      <c r="O226" s="1" t="s">
        <v>1462</v>
      </c>
      <c r="P226" s="1">
        <v>15104040</v>
      </c>
      <c r="Q226" s="73">
        <v>856010354</v>
      </c>
      <c r="R226" s="74">
        <v>97.46</v>
      </c>
      <c r="S226" s="1" t="s">
        <v>1573</v>
      </c>
      <c r="T226" s="75">
        <v>18.934999999999999</v>
      </c>
      <c r="U226" s="76">
        <v>4405955590.2212801</v>
      </c>
      <c r="V226" s="77">
        <v>4405955590.2212801</v>
      </c>
      <c r="W226" s="77">
        <v>4405955590.2212801</v>
      </c>
      <c r="X226" s="76">
        <v>6.6499217109500006E-2</v>
      </c>
      <c r="Y226" s="71">
        <v>1</v>
      </c>
      <c r="Z226" s="71">
        <v>0</v>
      </c>
      <c r="AA226" s="71">
        <v>0</v>
      </c>
      <c r="AB226" s="71">
        <v>0</v>
      </c>
      <c r="AC226" s="73">
        <v>0.5</v>
      </c>
      <c r="AD226" s="73">
        <v>0.5</v>
      </c>
      <c r="AE226" s="1" t="s">
        <v>1574</v>
      </c>
      <c r="AF226" s="1" t="s">
        <v>1450</v>
      </c>
      <c r="AG226" s="1" t="s">
        <v>1451</v>
      </c>
    </row>
    <row r="227" spans="1:33">
      <c r="A227" s="70">
        <v>45169</v>
      </c>
      <c r="B227" s="70">
        <v>45169</v>
      </c>
      <c r="C227" s="71">
        <v>891800</v>
      </c>
      <c r="D227" s="1" t="s">
        <v>4336</v>
      </c>
      <c r="E227" s="71">
        <v>1729305</v>
      </c>
      <c r="G227" s="1" t="s">
        <v>4337</v>
      </c>
      <c r="H227" s="72" t="s">
        <v>4338</v>
      </c>
      <c r="I227" s="1" t="s">
        <v>4339</v>
      </c>
      <c r="J227" s="73">
        <v>0.3</v>
      </c>
      <c r="K227" s="73">
        <v>0.3</v>
      </c>
      <c r="L227" s="73">
        <v>0.06</v>
      </c>
      <c r="M227" s="1">
        <v>0.2</v>
      </c>
      <c r="N227" s="1" t="s">
        <v>975</v>
      </c>
      <c r="O227" s="1" t="s">
        <v>1462</v>
      </c>
      <c r="P227" s="1">
        <v>15101010</v>
      </c>
      <c r="Q227" s="73">
        <v>7328813500</v>
      </c>
      <c r="R227" s="74">
        <v>3.03</v>
      </c>
      <c r="S227" s="1" t="s">
        <v>3323</v>
      </c>
      <c r="T227" s="75">
        <v>7.2785000000000002</v>
      </c>
      <c r="U227" s="76">
        <v>183056714.19935399</v>
      </c>
      <c r="V227" s="77">
        <v>183056714.19935399</v>
      </c>
      <c r="W227" s="77">
        <v>3532868596.4670801</v>
      </c>
      <c r="X227" s="76">
        <v>2.7628803630999998E-3</v>
      </c>
      <c r="Y227" s="71">
        <v>0</v>
      </c>
      <c r="Z227" s="71">
        <v>1</v>
      </c>
      <c r="AA227" s="71">
        <v>0</v>
      </c>
      <c r="AB227" s="71">
        <v>0</v>
      </c>
      <c r="AC227" s="73">
        <v>1</v>
      </c>
      <c r="AD227" s="73">
        <v>0</v>
      </c>
      <c r="AE227" s="1" t="s">
        <v>3324</v>
      </c>
      <c r="AF227" s="1" t="s">
        <v>1450</v>
      </c>
      <c r="AG227" s="1" t="s">
        <v>1585</v>
      </c>
    </row>
    <row r="228" spans="1:33">
      <c r="A228" s="70">
        <v>45169</v>
      </c>
      <c r="B228" s="70">
        <v>45169</v>
      </c>
      <c r="C228" s="71">
        <v>891800</v>
      </c>
      <c r="D228" s="1" t="s">
        <v>4340</v>
      </c>
      <c r="E228" s="71">
        <v>1732702</v>
      </c>
      <c r="G228" s="1" t="s">
        <v>4341</v>
      </c>
      <c r="H228" s="72" t="s">
        <v>4342</v>
      </c>
      <c r="I228" s="1" t="s">
        <v>4343</v>
      </c>
      <c r="J228" s="73">
        <v>0.6</v>
      </c>
      <c r="K228" s="73">
        <v>0.3</v>
      </c>
      <c r="L228" s="73">
        <v>0.06</v>
      </c>
      <c r="M228" s="1">
        <v>0.2</v>
      </c>
      <c r="N228" s="1" t="s">
        <v>975</v>
      </c>
      <c r="O228" s="1" t="s">
        <v>1474</v>
      </c>
      <c r="P228" s="1">
        <v>45203010</v>
      </c>
      <c r="Q228" s="73">
        <v>724370700</v>
      </c>
      <c r="R228" s="74">
        <v>50.44</v>
      </c>
      <c r="S228" s="1" t="s">
        <v>3323</v>
      </c>
      <c r="T228" s="75">
        <v>7.2785000000000002</v>
      </c>
      <c r="U228" s="76">
        <v>301193307.20340699</v>
      </c>
      <c r="V228" s="77">
        <v>301193307.20340699</v>
      </c>
      <c r="W228" s="77">
        <v>5011832063.3178797</v>
      </c>
      <c r="X228" s="76">
        <v>4.5459194305000001E-3</v>
      </c>
      <c r="Y228" s="71">
        <v>0</v>
      </c>
      <c r="Z228" s="71">
        <v>1</v>
      </c>
      <c r="AA228" s="71">
        <v>0</v>
      </c>
      <c r="AB228" s="71">
        <v>0</v>
      </c>
      <c r="AC228" s="73">
        <v>0</v>
      </c>
      <c r="AD228" s="73">
        <v>1</v>
      </c>
      <c r="AE228" s="1" t="s">
        <v>3324</v>
      </c>
      <c r="AF228" s="1" t="s">
        <v>1450</v>
      </c>
      <c r="AG228" s="1" t="s">
        <v>1585</v>
      </c>
    </row>
    <row r="229" spans="1:33">
      <c r="A229" s="70">
        <v>45169</v>
      </c>
      <c r="B229" s="70">
        <v>45169</v>
      </c>
      <c r="C229" s="71">
        <v>891800</v>
      </c>
      <c r="D229" s="1" t="s">
        <v>4344</v>
      </c>
      <c r="E229" s="71">
        <v>1733401</v>
      </c>
      <c r="G229" s="1" t="s">
        <v>4345</v>
      </c>
      <c r="H229" s="72" t="s">
        <v>4346</v>
      </c>
      <c r="I229" s="1" t="s">
        <v>4347</v>
      </c>
      <c r="J229" s="73">
        <v>0.35</v>
      </c>
      <c r="K229" s="73">
        <v>0.35</v>
      </c>
      <c r="L229" s="73">
        <v>0.35</v>
      </c>
      <c r="M229" s="1">
        <v>1</v>
      </c>
      <c r="N229" s="1" t="s">
        <v>975</v>
      </c>
      <c r="O229" s="1" t="s">
        <v>1499</v>
      </c>
      <c r="P229" s="1">
        <v>30101010</v>
      </c>
      <c r="Q229" s="73">
        <v>3179915111</v>
      </c>
      <c r="R229" s="74">
        <v>42.3</v>
      </c>
      <c r="S229" s="1" t="s">
        <v>1565</v>
      </c>
      <c r="T229" s="75">
        <v>7.8417500000000002</v>
      </c>
      <c r="U229" s="76">
        <v>6003588895.12609</v>
      </c>
      <c r="V229" s="77">
        <v>6003588895.12609</v>
      </c>
      <c r="W229" s="77">
        <v>17153111128.9317</v>
      </c>
      <c r="X229" s="76">
        <v>9.0612343496999995E-2</v>
      </c>
      <c r="Y229" s="71">
        <v>1</v>
      </c>
      <c r="Z229" s="71">
        <v>0</v>
      </c>
      <c r="AA229" s="71">
        <v>0</v>
      </c>
      <c r="AB229" s="71">
        <v>0</v>
      </c>
      <c r="AC229" s="73">
        <v>0</v>
      </c>
      <c r="AD229" s="73">
        <v>1</v>
      </c>
      <c r="AE229" s="1" t="s">
        <v>1566</v>
      </c>
      <c r="AF229" s="1" t="s">
        <v>1450</v>
      </c>
      <c r="AG229" s="1" t="s">
        <v>3300</v>
      </c>
    </row>
    <row r="230" spans="1:33">
      <c r="A230" s="70">
        <v>45169</v>
      </c>
      <c r="B230" s="70">
        <v>45169</v>
      </c>
      <c r="C230" s="71">
        <v>891800</v>
      </c>
      <c r="D230" s="1" t="s">
        <v>4353</v>
      </c>
      <c r="E230" s="71">
        <v>1733801</v>
      </c>
      <c r="F230" s="1" t="s">
        <v>4354</v>
      </c>
      <c r="G230" s="1" t="s">
        <v>4355</v>
      </c>
      <c r="H230" s="72" t="s">
        <v>4356</v>
      </c>
      <c r="I230" s="1" t="s">
        <v>4357</v>
      </c>
      <c r="J230" s="73">
        <v>0.25</v>
      </c>
      <c r="K230" s="73">
        <v>0.25</v>
      </c>
      <c r="L230" s="73">
        <v>0.25</v>
      </c>
      <c r="M230" s="1">
        <v>1</v>
      </c>
      <c r="N230" s="1" t="s">
        <v>945</v>
      </c>
      <c r="O230" s="1" t="s">
        <v>1447</v>
      </c>
      <c r="P230" s="1">
        <v>35102020</v>
      </c>
      <c r="Q230" s="73">
        <v>2289292590</v>
      </c>
      <c r="R230" s="74">
        <v>28.66</v>
      </c>
      <c r="S230" s="1" t="s">
        <v>3542</v>
      </c>
      <c r="T230" s="75">
        <v>4.9509499999999997</v>
      </c>
      <c r="U230" s="76">
        <v>3313057374.3119998</v>
      </c>
      <c r="V230" s="77">
        <v>3313057374.3119998</v>
      </c>
      <c r="W230" s="77">
        <v>13252229497.247999</v>
      </c>
      <c r="X230" s="76">
        <v>5.0004072242500003E-2</v>
      </c>
      <c r="Y230" s="71">
        <v>1</v>
      </c>
      <c r="Z230" s="71">
        <v>0</v>
      </c>
      <c r="AA230" s="71">
        <v>0</v>
      </c>
      <c r="AB230" s="71">
        <v>0</v>
      </c>
      <c r="AC230" s="73">
        <v>0</v>
      </c>
      <c r="AD230" s="73">
        <v>1</v>
      </c>
      <c r="AE230" s="1" t="s">
        <v>3543</v>
      </c>
      <c r="AF230" s="1" t="s">
        <v>3544</v>
      </c>
      <c r="AG230" s="1" t="s">
        <v>1451</v>
      </c>
    </row>
    <row r="231" spans="1:33">
      <c r="A231" s="70">
        <v>45169</v>
      </c>
      <c r="B231" s="70">
        <v>45169</v>
      </c>
      <c r="C231" s="71">
        <v>891800</v>
      </c>
      <c r="D231" s="1" t="s">
        <v>4358</v>
      </c>
      <c r="E231" s="71">
        <v>1733901</v>
      </c>
      <c r="G231" s="1" t="s">
        <v>4359</v>
      </c>
      <c r="H231" s="72" t="s">
        <v>4360</v>
      </c>
      <c r="I231" s="1" t="s">
        <v>4361</v>
      </c>
      <c r="J231" s="73">
        <v>0.3</v>
      </c>
      <c r="K231" s="73">
        <v>0.3</v>
      </c>
      <c r="L231" s="73">
        <v>0.3</v>
      </c>
      <c r="M231" s="1">
        <v>1</v>
      </c>
      <c r="N231" s="1" t="s">
        <v>975</v>
      </c>
      <c r="O231" s="1" t="s">
        <v>1564</v>
      </c>
      <c r="P231" s="1">
        <v>60201020</v>
      </c>
      <c r="Q231" s="73">
        <v>2282500000</v>
      </c>
      <c r="R231" s="74">
        <v>33.85</v>
      </c>
      <c r="S231" s="1" t="s">
        <v>1565</v>
      </c>
      <c r="T231" s="75">
        <v>7.8417500000000002</v>
      </c>
      <c r="U231" s="76">
        <v>2955818216.5970602</v>
      </c>
      <c r="V231" s="77">
        <v>2955818216.5970602</v>
      </c>
      <c r="W231" s="77">
        <v>9852727388.6568699</v>
      </c>
      <c r="X231" s="76">
        <v>4.4612251144399998E-2</v>
      </c>
      <c r="Y231" s="71">
        <v>1</v>
      </c>
      <c r="Z231" s="71">
        <v>0</v>
      </c>
      <c r="AA231" s="71">
        <v>0</v>
      </c>
      <c r="AB231" s="71">
        <v>0</v>
      </c>
      <c r="AC231" s="73">
        <v>0</v>
      </c>
      <c r="AD231" s="73">
        <v>1</v>
      </c>
      <c r="AE231" s="1" t="s">
        <v>1566</v>
      </c>
      <c r="AF231" s="1" t="s">
        <v>1450</v>
      </c>
      <c r="AG231" s="1" t="s">
        <v>3271</v>
      </c>
    </row>
    <row r="232" spans="1:33">
      <c r="A232" s="70">
        <v>45169</v>
      </c>
      <c r="B232" s="70">
        <v>45169</v>
      </c>
      <c r="C232" s="71">
        <v>891800</v>
      </c>
      <c r="D232" s="1" t="s">
        <v>4366</v>
      </c>
      <c r="E232" s="71">
        <v>1734801</v>
      </c>
      <c r="G232" s="1" t="s">
        <v>4367</v>
      </c>
      <c r="H232" s="72" t="s">
        <v>4368</v>
      </c>
      <c r="I232" s="1" t="s">
        <v>4369</v>
      </c>
      <c r="J232" s="73">
        <v>0.35</v>
      </c>
      <c r="K232" s="73">
        <v>0.35</v>
      </c>
      <c r="L232" s="73">
        <v>0.35</v>
      </c>
      <c r="M232" s="1">
        <v>1</v>
      </c>
      <c r="N232" s="1" t="s">
        <v>975</v>
      </c>
      <c r="O232" s="1" t="s">
        <v>1455</v>
      </c>
      <c r="P232" s="1">
        <v>25504040</v>
      </c>
      <c r="Q232" s="73">
        <v>1367590150</v>
      </c>
      <c r="R232" s="74">
        <v>25.5</v>
      </c>
      <c r="S232" s="1" t="s">
        <v>1565</v>
      </c>
      <c r="T232" s="75">
        <v>7.8417500000000002</v>
      </c>
      <c r="U232" s="76">
        <v>1556507423.56617</v>
      </c>
      <c r="V232" s="77">
        <v>1556507423.56617</v>
      </c>
      <c r="W232" s="77">
        <v>4447164067.3319101</v>
      </c>
      <c r="X232" s="76">
        <v>2.3492412252600001E-2</v>
      </c>
      <c r="Y232" s="71">
        <v>0</v>
      </c>
      <c r="Z232" s="71">
        <v>1</v>
      </c>
      <c r="AA232" s="71">
        <v>0</v>
      </c>
      <c r="AB232" s="71">
        <v>0</v>
      </c>
      <c r="AC232" s="73">
        <v>0</v>
      </c>
      <c r="AD232" s="73">
        <v>1</v>
      </c>
      <c r="AE232" s="1" t="s">
        <v>1566</v>
      </c>
      <c r="AF232" s="1" t="s">
        <v>1450</v>
      </c>
      <c r="AG232" s="1" t="s">
        <v>3300</v>
      </c>
    </row>
    <row r="233" spans="1:33">
      <c r="A233" s="70">
        <v>45169</v>
      </c>
      <c r="B233" s="70">
        <v>45169</v>
      </c>
      <c r="C233" s="71">
        <v>891800</v>
      </c>
      <c r="D233" s="1" t="s">
        <v>4380</v>
      </c>
      <c r="E233" s="71">
        <v>1750101</v>
      </c>
      <c r="F233" s="1" t="s">
        <v>4381</v>
      </c>
      <c r="G233" s="1" t="s">
        <v>4382</v>
      </c>
      <c r="H233" s="72">
        <v>6074968</v>
      </c>
      <c r="I233" s="1" t="s">
        <v>4383</v>
      </c>
      <c r="J233" s="73">
        <v>0.4</v>
      </c>
      <c r="K233" s="73">
        <v>0.4</v>
      </c>
      <c r="L233" s="73">
        <v>0.4</v>
      </c>
      <c r="M233" s="1">
        <v>1</v>
      </c>
      <c r="N233" s="1" t="s">
        <v>1239</v>
      </c>
      <c r="O233" s="1" t="s">
        <v>1484</v>
      </c>
      <c r="P233" s="1">
        <v>40101010</v>
      </c>
      <c r="Q233" s="73">
        <v>4937429681</v>
      </c>
      <c r="R233" s="74">
        <v>110</v>
      </c>
      <c r="S233" s="1" t="s">
        <v>3727</v>
      </c>
      <c r="T233" s="75">
        <v>56.62</v>
      </c>
      <c r="U233" s="76">
        <v>3836928752.4549599</v>
      </c>
      <c r="V233" s="77">
        <v>3836928752.4549599</v>
      </c>
      <c r="W233" s="77">
        <v>9592321881.1374092</v>
      </c>
      <c r="X233" s="76">
        <v>5.7910878337000003E-2</v>
      </c>
      <c r="Y233" s="71">
        <v>1</v>
      </c>
      <c r="Z233" s="71">
        <v>0</v>
      </c>
      <c r="AA233" s="71">
        <v>0</v>
      </c>
      <c r="AB233" s="71">
        <v>0</v>
      </c>
      <c r="AC233" s="73">
        <v>1</v>
      </c>
      <c r="AD233" s="73">
        <v>0</v>
      </c>
      <c r="AE233" s="1" t="s">
        <v>3728</v>
      </c>
      <c r="AF233" s="1" t="s">
        <v>1450</v>
      </c>
      <c r="AG233" s="1" t="s">
        <v>1451</v>
      </c>
    </row>
    <row r="234" spans="1:33">
      <c r="A234" s="70">
        <v>45169</v>
      </c>
      <c r="B234" s="70">
        <v>45169</v>
      </c>
      <c r="C234" s="71">
        <v>891800</v>
      </c>
      <c r="D234" s="1" t="s">
        <v>4387</v>
      </c>
      <c r="E234" s="71">
        <v>1758302</v>
      </c>
      <c r="G234" s="1" t="s">
        <v>4388</v>
      </c>
      <c r="H234" s="72" t="s">
        <v>4389</v>
      </c>
      <c r="I234" s="1" t="s">
        <v>4390</v>
      </c>
      <c r="J234" s="73">
        <v>0.6</v>
      </c>
      <c r="K234" s="73">
        <v>0.3</v>
      </c>
      <c r="L234" s="73">
        <v>0.06</v>
      </c>
      <c r="M234" s="1">
        <v>0.2</v>
      </c>
      <c r="N234" s="1" t="s">
        <v>975</v>
      </c>
      <c r="O234" s="1" t="s">
        <v>1474</v>
      </c>
      <c r="P234" s="1">
        <v>45301010</v>
      </c>
      <c r="Q234" s="73">
        <v>676848359</v>
      </c>
      <c r="R234" s="74">
        <v>32.979999999999997</v>
      </c>
      <c r="S234" s="1" t="s">
        <v>3323</v>
      </c>
      <c r="T234" s="75">
        <v>7.2785000000000002</v>
      </c>
      <c r="U234" s="76">
        <v>184014224.46784401</v>
      </c>
      <c r="V234" s="77">
        <v>184014224.46784401</v>
      </c>
      <c r="W234" s="77">
        <v>3061981684.9770899</v>
      </c>
      <c r="X234" s="76">
        <v>2.7773320937E-3</v>
      </c>
      <c r="Y234" s="71">
        <v>0</v>
      </c>
      <c r="Z234" s="71">
        <v>1</v>
      </c>
      <c r="AA234" s="71">
        <v>0</v>
      </c>
      <c r="AB234" s="71">
        <v>0</v>
      </c>
      <c r="AC234" s="73">
        <v>0</v>
      </c>
      <c r="AD234" s="73">
        <v>1</v>
      </c>
      <c r="AE234" s="1" t="s">
        <v>3324</v>
      </c>
      <c r="AF234" s="1" t="s">
        <v>1450</v>
      </c>
      <c r="AG234" s="1" t="s">
        <v>1585</v>
      </c>
    </row>
    <row r="235" spans="1:33">
      <c r="A235" s="70">
        <v>45169</v>
      </c>
      <c r="B235" s="70">
        <v>45169</v>
      </c>
      <c r="C235" s="71">
        <v>891800</v>
      </c>
      <c r="D235" s="1" t="s">
        <v>4408</v>
      </c>
      <c r="E235" s="71">
        <v>1776002</v>
      </c>
      <c r="G235" s="1" t="s">
        <v>4409</v>
      </c>
      <c r="H235" s="72">
        <v>6099671</v>
      </c>
      <c r="I235" s="1" t="s">
        <v>4410</v>
      </c>
      <c r="J235" s="73">
        <v>0.9</v>
      </c>
      <c r="K235" s="73">
        <v>0.9</v>
      </c>
      <c r="L235" s="73">
        <v>0.9</v>
      </c>
      <c r="M235" s="1">
        <v>1</v>
      </c>
      <c r="N235" s="1" t="s">
        <v>975</v>
      </c>
      <c r="O235" s="1" t="s">
        <v>1548</v>
      </c>
      <c r="P235" s="1">
        <v>55105010</v>
      </c>
      <c r="Q235" s="73">
        <v>4700383440</v>
      </c>
      <c r="R235" s="74">
        <v>3.92</v>
      </c>
      <c r="S235" s="1" t="s">
        <v>1565</v>
      </c>
      <c r="T235" s="75">
        <v>7.8417500000000002</v>
      </c>
      <c r="U235" s="76">
        <v>2114700516.63468</v>
      </c>
      <c r="V235" s="77">
        <v>2114700516.63468</v>
      </c>
      <c r="W235" s="77">
        <v>14644437732.5779</v>
      </c>
      <c r="X235" s="76">
        <v>3.1917236998400003E-2</v>
      </c>
      <c r="Y235" s="71">
        <v>1</v>
      </c>
      <c r="Z235" s="71">
        <v>0</v>
      </c>
      <c r="AA235" s="71">
        <v>0</v>
      </c>
      <c r="AB235" s="71">
        <v>0</v>
      </c>
      <c r="AC235" s="73">
        <v>1</v>
      </c>
      <c r="AD235" s="73">
        <v>0</v>
      </c>
      <c r="AE235" s="1" t="s">
        <v>1566</v>
      </c>
      <c r="AF235" s="1" t="s">
        <v>1450</v>
      </c>
      <c r="AG235" s="1" t="s">
        <v>3494</v>
      </c>
    </row>
    <row r="236" spans="1:33">
      <c r="A236" s="70">
        <v>45169</v>
      </c>
      <c r="B236" s="70">
        <v>45169</v>
      </c>
      <c r="C236" s="71">
        <v>891800</v>
      </c>
      <c r="D236" s="1" t="s">
        <v>4411</v>
      </c>
      <c r="E236" s="71">
        <v>1776006</v>
      </c>
      <c r="G236" s="1" t="s">
        <v>4412</v>
      </c>
      <c r="H236" s="72" t="s">
        <v>4413</v>
      </c>
      <c r="I236" s="1" t="s">
        <v>4414</v>
      </c>
      <c r="J236" s="73">
        <v>0.25</v>
      </c>
      <c r="K236" s="73">
        <v>0.25</v>
      </c>
      <c r="L236" s="73">
        <v>0.05</v>
      </c>
      <c r="M236" s="1">
        <v>0.2</v>
      </c>
      <c r="N236" s="1" t="s">
        <v>975</v>
      </c>
      <c r="O236" s="1" t="s">
        <v>1548</v>
      </c>
      <c r="P236" s="1">
        <v>55105010</v>
      </c>
      <c r="Q236" s="73">
        <v>10997709919</v>
      </c>
      <c r="R236" s="74">
        <v>8.15</v>
      </c>
      <c r="S236" s="1" t="s">
        <v>3323</v>
      </c>
      <c r="T236" s="75">
        <v>7.2785000000000002</v>
      </c>
      <c r="U236" s="76">
        <v>615726700.83018506</v>
      </c>
      <c r="V236" s="77">
        <v>615726700.83018506</v>
      </c>
      <c r="W236" s="77">
        <v>14644437732.5779</v>
      </c>
      <c r="X236" s="76">
        <v>9.2931811772000005E-3</v>
      </c>
      <c r="Y236" s="71">
        <v>1</v>
      </c>
      <c r="Z236" s="71">
        <v>0</v>
      </c>
      <c r="AA236" s="71">
        <v>0</v>
      </c>
      <c r="AB236" s="71">
        <v>0</v>
      </c>
      <c r="AC236" s="73">
        <v>0.5</v>
      </c>
      <c r="AD236" s="73">
        <v>0.5</v>
      </c>
      <c r="AE236" s="1" t="s">
        <v>3324</v>
      </c>
      <c r="AF236" s="1" t="s">
        <v>1450</v>
      </c>
      <c r="AG236" s="1" t="s">
        <v>1585</v>
      </c>
    </row>
    <row r="237" spans="1:33">
      <c r="A237" s="70">
        <v>45169</v>
      </c>
      <c r="B237" s="70">
        <v>45169</v>
      </c>
      <c r="C237" s="71">
        <v>891800</v>
      </c>
      <c r="D237" s="1" t="s">
        <v>4437</v>
      </c>
      <c r="E237" s="71">
        <v>1823302</v>
      </c>
      <c r="G237" s="1" t="s">
        <v>4438</v>
      </c>
      <c r="H237" s="72" t="s">
        <v>4439</v>
      </c>
      <c r="I237" s="1" t="s">
        <v>4440</v>
      </c>
      <c r="J237" s="73">
        <v>0.25</v>
      </c>
      <c r="K237" s="73">
        <v>0.25</v>
      </c>
      <c r="L237" s="73">
        <v>0.05</v>
      </c>
      <c r="M237" s="1">
        <v>0.2</v>
      </c>
      <c r="N237" s="1" t="s">
        <v>975</v>
      </c>
      <c r="O237" s="1" t="s">
        <v>1462</v>
      </c>
      <c r="P237" s="1">
        <v>15101050</v>
      </c>
      <c r="Q237" s="73">
        <v>670633576</v>
      </c>
      <c r="R237" s="74">
        <v>54.88</v>
      </c>
      <c r="S237" s="1" t="s">
        <v>3323</v>
      </c>
      <c r="T237" s="75">
        <v>7.2785000000000002</v>
      </c>
      <c r="U237" s="76">
        <v>252829364.91639799</v>
      </c>
      <c r="V237" s="77">
        <v>252829364.91639799</v>
      </c>
      <c r="W237" s="77">
        <v>5048472010.4907999</v>
      </c>
      <c r="X237" s="76">
        <v>3.8159610293E-3</v>
      </c>
      <c r="Y237" s="71">
        <v>1</v>
      </c>
      <c r="Z237" s="71">
        <v>0</v>
      </c>
      <c r="AA237" s="71">
        <v>0</v>
      </c>
      <c r="AB237" s="71">
        <v>0</v>
      </c>
      <c r="AC237" s="73">
        <v>1</v>
      </c>
      <c r="AD237" s="73">
        <v>0</v>
      </c>
      <c r="AE237" s="1" t="s">
        <v>3412</v>
      </c>
      <c r="AF237" s="1" t="s">
        <v>1450</v>
      </c>
      <c r="AG237" s="1" t="s">
        <v>1585</v>
      </c>
    </row>
    <row r="238" spans="1:33">
      <c r="A238" s="70">
        <v>45169</v>
      </c>
      <c r="B238" s="70">
        <v>45169</v>
      </c>
      <c r="C238" s="71">
        <v>891800</v>
      </c>
      <c r="D238" s="1" t="s">
        <v>4441</v>
      </c>
      <c r="E238" s="71">
        <v>1823401</v>
      </c>
      <c r="G238" s="1" t="s">
        <v>4442</v>
      </c>
      <c r="H238" s="72" t="s">
        <v>4443</v>
      </c>
      <c r="I238" s="1" t="s">
        <v>4444</v>
      </c>
      <c r="J238" s="73">
        <v>0.75</v>
      </c>
      <c r="K238" s="73">
        <v>0.75</v>
      </c>
      <c r="L238" s="73">
        <v>0.75</v>
      </c>
      <c r="M238" s="1">
        <v>1</v>
      </c>
      <c r="N238" s="1" t="s">
        <v>1093</v>
      </c>
      <c r="O238" s="1" t="s">
        <v>1447</v>
      </c>
      <c r="P238" s="1">
        <v>35202010</v>
      </c>
      <c r="Q238" s="73">
        <v>186374860</v>
      </c>
      <c r="R238" s="74">
        <v>8825</v>
      </c>
      <c r="S238" s="1" t="s">
        <v>4445</v>
      </c>
      <c r="T238" s="75">
        <v>351.70684999999997</v>
      </c>
      <c r="U238" s="76">
        <v>3507377250.7558498</v>
      </c>
      <c r="V238" s="77">
        <v>3507377250.7558498</v>
      </c>
      <c r="W238" s="77">
        <v>4676503001.0078001</v>
      </c>
      <c r="X238" s="76">
        <v>5.2936947844100003E-2</v>
      </c>
      <c r="Y238" s="71">
        <v>0</v>
      </c>
      <c r="Z238" s="71">
        <v>1</v>
      </c>
      <c r="AA238" s="71">
        <v>0</v>
      </c>
      <c r="AB238" s="71">
        <v>0</v>
      </c>
      <c r="AC238" s="73">
        <v>0</v>
      </c>
      <c r="AD238" s="73">
        <v>1</v>
      </c>
      <c r="AE238" s="1" t="s">
        <v>4446</v>
      </c>
      <c r="AF238" s="1" t="s">
        <v>1450</v>
      </c>
      <c r="AG238" s="1" t="s">
        <v>1451</v>
      </c>
    </row>
    <row r="239" spans="1:33">
      <c r="A239" s="70">
        <v>45169</v>
      </c>
      <c r="B239" s="70">
        <v>45169</v>
      </c>
      <c r="C239" s="71">
        <v>891800</v>
      </c>
      <c r="D239" s="1" t="s">
        <v>4447</v>
      </c>
      <c r="E239" s="71">
        <v>1823602</v>
      </c>
      <c r="G239" s="1" t="s">
        <v>4448</v>
      </c>
      <c r="H239" s="72" t="s">
        <v>4449</v>
      </c>
      <c r="I239" s="1" t="s">
        <v>4450</v>
      </c>
      <c r="J239" s="73">
        <v>0.45</v>
      </c>
      <c r="K239" s="73">
        <v>0.3</v>
      </c>
      <c r="L239" s="73">
        <v>0.06</v>
      </c>
      <c r="M239" s="1">
        <v>0.2</v>
      </c>
      <c r="N239" s="1" t="s">
        <v>975</v>
      </c>
      <c r="O239" s="1" t="s">
        <v>1467</v>
      </c>
      <c r="P239" s="1">
        <v>20104010</v>
      </c>
      <c r="Q239" s="73">
        <v>175626333</v>
      </c>
      <c r="R239" s="74">
        <v>138.4</v>
      </c>
      <c r="S239" s="1" t="s">
        <v>3323</v>
      </c>
      <c r="T239" s="75">
        <v>7.2785000000000002</v>
      </c>
      <c r="U239" s="76">
        <v>200371102.45682499</v>
      </c>
      <c r="V239" s="77">
        <v>200371102.45682499</v>
      </c>
      <c r="W239" s="77">
        <v>3334158800.4718699</v>
      </c>
      <c r="X239" s="76">
        <v>3.0242069335000002E-3</v>
      </c>
      <c r="Y239" s="71">
        <v>1</v>
      </c>
      <c r="Z239" s="71">
        <v>0</v>
      </c>
      <c r="AA239" s="71">
        <v>0</v>
      </c>
      <c r="AB239" s="71">
        <v>0</v>
      </c>
      <c r="AC239" s="73">
        <v>0</v>
      </c>
      <c r="AD239" s="73">
        <v>1</v>
      </c>
      <c r="AE239" s="1" t="s">
        <v>3324</v>
      </c>
      <c r="AF239" s="1" t="s">
        <v>1450</v>
      </c>
      <c r="AG239" s="1" t="s">
        <v>1585</v>
      </c>
    </row>
    <row r="240" spans="1:33">
      <c r="A240" s="70">
        <v>45169</v>
      </c>
      <c r="B240" s="70">
        <v>45169</v>
      </c>
      <c r="C240" s="71">
        <v>891800</v>
      </c>
      <c r="D240" s="1" t="s">
        <v>4454</v>
      </c>
      <c r="E240" s="71">
        <v>1827601</v>
      </c>
      <c r="G240" s="1" t="s">
        <v>4455</v>
      </c>
      <c r="H240" s="72">
        <v>6772217</v>
      </c>
      <c r="I240" s="1" t="s">
        <v>4456</v>
      </c>
      <c r="J240" s="73">
        <v>0.7</v>
      </c>
      <c r="K240" s="73">
        <v>0.7</v>
      </c>
      <c r="L240" s="73">
        <v>0.7</v>
      </c>
      <c r="M240" s="1">
        <v>1</v>
      </c>
      <c r="N240" s="1" t="s">
        <v>1129</v>
      </c>
      <c r="O240" s="1" t="s">
        <v>1467</v>
      </c>
      <c r="P240" s="1">
        <v>20106010</v>
      </c>
      <c r="Q240" s="73">
        <v>880000000</v>
      </c>
      <c r="R240" s="74">
        <v>8810</v>
      </c>
      <c r="S240" s="1" t="s">
        <v>3451</v>
      </c>
      <c r="T240" s="75">
        <v>1321.75</v>
      </c>
      <c r="U240" s="76">
        <v>4105889918.6684299</v>
      </c>
      <c r="V240" s="77">
        <v>4105889918.6684299</v>
      </c>
      <c r="W240" s="77">
        <v>5865557026.6691904</v>
      </c>
      <c r="X240" s="76">
        <v>6.1970317116999997E-2</v>
      </c>
      <c r="Y240" s="71">
        <v>0</v>
      </c>
      <c r="Z240" s="71">
        <v>1</v>
      </c>
      <c r="AA240" s="71">
        <v>0</v>
      </c>
      <c r="AB240" s="71">
        <v>0</v>
      </c>
      <c r="AC240" s="73">
        <v>0.65</v>
      </c>
      <c r="AD240" s="73">
        <v>0.35</v>
      </c>
      <c r="AE240" s="1" t="s">
        <v>3452</v>
      </c>
      <c r="AF240" s="1" t="s">
        <v>1450</v>
      </c>
      <c r="AG240" s="1" t="s">
        <v>1451</v>
      </c>
    </row>
    <row r="241" spans="1:33">
      <c r="A241" s="70">
        <v>45169</v>
      </c>
      <c r="B241" s="70">
        <v>45169</v>
      </c>
      <c r="C241" s="71">
        <v>891800</v>
      </c>
      <c r="D241" s="1" t="s">
        <v>4463</v>
      </c>
      <c r="E241" s="71">
        <v>1830801</v>
      </c>
      <c r="G241" s="1" t="s">
        <v>4464</v>
      </c>
      <c r="H241" s="72">
        <v>6798666</v>
      </c>
      <c r="I241" s="1" t="s">
        <v>4465</v>
      </c>
      <c r="J241" s="73">
        <v>1</v>
      </c>
      <c r="K241" s="73">
        <v>1</v>
      </c>
      <c r="L241" s="73">
        <v>1</v>
      </c>
      <c r="M241" s="1">
        <v>1</v>
      </c>
      <c r="N241" s="1" t="s">
        <v>975</v>
      </c>
      <c r="O241" s="1" t="s">
        <v>1564</v>
      </c>
      <c r="P241" s="1">
        <v>60201010</v>
      </c>
      <c r="Q241" s="73">
        <v>1100736000</v>
      </c>
      <c r="R241" s="74">
        <v>0.41</v>
      </c>
      <c r="S241" s="1" t="s">
        <v>1448</v>
      </c>
      <c r="T241" s="75">
        <v>1</v>
      </c>
      <c r="U241" s="76">
        <v>451301760</v>
      </c>
      <c r="V241" s="77">
        <v>451301760</v>
      </c>
      <c r="W241" s="77">
        <v>4471120116.91751</v>
      </c>
      <c r="X241" s="76">
        <v>6.8115107167000003E-3</v>
      </c>
      <c r="Y241" s="71">
        <v>0</v>
      </c>
      <c r="Z241" s="71">
        <v>1</v>
      </c>
      <c r="AA241" s="71">
        <v>0</v>
      </c>
      <c r="AB241" s="71">
        <v>0</v>
      </c>
      <c r="AC241" s="73">
        <v>1</v>
      </c>
      <c r="AD241" s="73">
        <v>0</v>
      </c>
      <c r="AE241" s="1" t="s">
        <v>4466</v>
      </c>
      <c r="AF241" s="1" t="s">
        <v>1450</v>
      </c>
      <c r="AG241" s="1" t="s">
        <v>1619</v>
      </c>
    </row>
    <row r="242" spans="1:33">
      <c r="A242" s="70">
        <v>45169</v>
      </c>
      <c r="B242" s="70">
        <v>45169</v>
      </c>
      <c r="C242" s="71">
        <v>891800</v>
      </c>
      <c r="D242" s="1" t="s">
        <v>4467</v>
      </c>
      <c r="E242" s="71">
        <v>1833001</v>
      </c>
      <c r="G242" s="1" t="s">
        <v>4468</v>
      </c>
      <c r="H242" s="72">
        <v>6782045</v>
      </c>
      <c r="I242" s="1" t="s">
        <v>4469</v>
      </c>
      <c r="J242" s="73">
        <v>1</v>
      </c>
      <c r="K242" s="73">
        <v>1</v>
      </c>
      <c r="L242" s="73">
        <v>1</v>
      </c>
      <c r="M242" s="1">
        <v>1</v>
      </c>
      <c r="N242" s="1" t="s">
        <v>975</v>
      </c>
      <c r="O242" s="1" t="s">
        <v>1541</v>
      </c>
      <c r="P242" s="1">
        <v>10102040</v>
      </c>
      <c r="Q242" s="73">
        <v>1296000000</v>
      </c>
      <c r="R242" s="74">
        <v>8.2200000000000006</v>
      </c>
      <c r="S242" s="1" t="s">
        <v>1565</v>
      </c>
      <c r="T242" s="75">
        <v>7.8417500000000002</v>
      </c>
      <c r="U242" s="76">
        <v>1358513087.00226</v>
      </c>
      <c r="V242" s="77">
        <v>1358513087.00226</v>
      </c>
      <c r="W242" s="77">
        <v>7673948498.0677996</v>
      </c>
      <c r="X242" s="76">
        <v>2.05040779165E-2</v>
      </c>
      <c r="Y242" s="71">
        <v>1</v>
      </c>
      <c r="Z242" s="71">
        <v>0</v>
      </c>
      <c r="AA242" s="71">
        <v>0</v>
      </c>
      <c r="AB242" s="71">
        <v>0</v>
      </c>
      <c r="AC242" s="73">
        <v>1</v>
      </c>
      <c r="AD242" s="73">
        <v>0</v>
      </c>
      <c r="AE242" s="1" t="s">
        <v>1566</v>
      </c>
      <c r="AF242" s="1" t="s">
        <v>1450</v>
      </c>
      <c r="AG242" s="1" t="s">
        <v>3494</v>
      </c>
    </row>
    <row r="243" spans="1:33">
      <c r="A243" s="70">
        <v>45169</v>
      </c>
      <c r="B243" s="70">
        <v>45169</v>
      </c>
      <c r="C243" s="71">
        <v>891800</v>
      </c>
      <c r="D243" s="1" t="s">
        <v>4470</v>
      </c>
      <c r="E243" s="71">
        <v>1833004</v>
      </c>
      <c r="G243" s="1" t="s">
        <v>4471</v>
      </c>
      <c r="H243" s="72" t="s">
        <v>4472</v>
      </c>
      <c r="I243" s="1" t="s">
        <v>4473</v>
      </c>
      <c r="J243" s="73">
        <v>0.35</v>
      </c>
      <c r="K243" s="73">
        <v>0.3</v>
      </c>
      <c r="L243" s="73">
        <v>0.06</v>
      </c>
      <c r="M243" s="1">
        <v>0.2</v>
      </c>
      <c r="N243" s="1" t="s">
        <v>975</v>
      </c>
      <c r="O243" s="1" t="s">
        <v>1541</v>
      </c>
      <c r="P243" s="1">
        <v>10102040</v>
      </c>
      <c r="Q243" s="73">
        <v>3474776395</v>
      </c>
      <c r="R243" s="74">
        <v>13.25</v>
      </c>
      <c r="S243" s="1" t="s">
        <v>3323</v>
      </c>
      <c r="T243" s="75">
        <v>7.2785000000000002</v>
      </c>
      <c r="U243" s="76">
        <v>379535238.58281201</v>
      </c>
      <c r="V243" s="77">
        <v>379535238.58281201</v>
      </c>
      <c r="W243" s="77">
        <v>7673948498.0677996</v>
      </c>
      <c r="X243" s="76">
        <v>5.7283365015000001E-3</v>
      </c>
      <c r="Y243" s="71">
        <v>1</v>
      </c>
      <c r="Z243" s="71">
        <v>0</v>
      </c>
      <c r="AA243" s="71">
        <v>0</v>
      </c>
      <c r="AB243" s="71">
        <v>0</v>
      </c>
      <c r="AC243" s="73">
        <v>1</v>
      </c>
      <c r="AD243" s="73">
        <v>0</v>
      </c>
      <c r="AE243" s="1" t="s">
        <v>3324</v>
      </c>
      <c r="AF243" s="1" t="s">
        <v>1450</v>
      </c>
      <c r="AG243" s="1" t="s">
        <v>1585</v>
      </c>
    </row>
    <row r="244" spans="1:33">
      <c r="A244" s="70">
        <v>45169</v>
      </c>
      <c r="B244" s="70">
        <v>45169</v>
      </c>
      <c r="C244" s="71">
        <v>891800</v>
      </c>
      <c r="D244" s="1" t="s">
        <v>4474</v>
      </c>
      <c r="E244" s="71">
        <v>1833201</v>
      </c>
      <c r="G244" s="1" t="s">
        <v>4475</v>
      </c>
      <c r="H244" s="72">
        <v>6905808</v>
      </c>
      <c r="I244" s="1" t="s">
        <v>4476</v>
      </c>
      <c r="J244" s="73">
        <v>0.95</v>
      </c>
      <c r="K244" s="73">
        <v>0.95</v>
      </c>
      <c r="L244" s="73">
        <v>0.95</v>
      </c>
      <c r="M244" s="1">
        <v>1</v>
      </c>
      <c r="N244" s="1" t="s">
        <v>975</v>
      </c>
      <c r="O244" s="1" t="s">
        <v>1499</v>
      </c>
      <c r="P244" s="1">
        <v>30201010</v>
      </c>
      <c r="Q244" s="73">
        <v>655069178</v>
      </c>
      <c r="R244" s="74">
        <v>65.349999999999994</v>
      </c>
      <c r="S244" s="1" t="s">
        <v>1565</v>
      </c>
      <c r="T244" s="75">
        <v>7.8417500000000002</v>
      </c>
      <c r="U244" s="76">
        <v>5186129657.68929</v>
      </c>
      <c r="V244" s="77">
        <v>5186129657.68929</v>
      </c>
      <c r="W244" s="77">
        <v>14320953902.2143</v>
      </c>
      <c r="X244" s="76">
        <v>7.8274407220600001E-2</v>
      </c>
      <c r="Y244" s="71">
        <v>1</v>
      </c>
      <c r="Z244" s="71">
        <v>0</v>
      </c>
      <c r="AA244" s="71">
        <v>0</v>
      </c>
      <c r="AB244" s="71">
        <v>0</v>
      </c>
      <c r="AC244" s="73">
        <v>0</v>
      </c>
      <c r="AD244" s="73">
        <v>1</v>
      </c>
      <c r="AE244" s="1" t="s">
        <v>1566</v>
      </c>
      <c r="AF244" s="1" t="s">
        <v>1450</v>
      </c>
      <c r="AG244" s="1" t="s">
        <v>3494</v>
      </c>
    </row>
    <row r="245" spans="1:33">
      <c r="A245" s="70">
        <v>45169</v>
      </c>
      <c r="B245" s="70">
        <v>45169</v>
      </c>
      <c r="C245" s="71">
        <v>891800</v>
      </c>
      <c r="D245" s="1" t="s">
        <v>4477</v>
      </c>
      <c r="E245" s="71">
        <v>1833204</v>
      </c>
      <c r="G245" s="1" t="s">
        <v>4478</v>
      </c>
      <c r="H245" s="72" t="s">
        <v>4479</v>
      </c>
      <c r="I245" s="1" t="s">
        <v>4480</v>
      </c>
      <c r="J245" s="73">
        <v>0.4</v>
      </c>
      <c r="K245" s="73">
        <v>0.3</v>
      </c>
      <c r="L245" s="73">
        <v>0.06</v>
      </c>
      <c r="M245" s="1">
        <v>0.2</v>
      </c>
      <c r="N245" s="1" t="s">
        <v>975</v>
      </c>
      <c r="O245" s="1" t="s">
        <v>1499</v>
      </c>
      <c r="P245" s="1">
        <v>30201010</v>
      </c>
      <c r="Q245" s="73">
        <v>709163612</v>
      </c>
      <c r="R245" s="74">
        <v>91.1</v>
      </c>
      <c r="S245" s="1" t="s">
        <v>3323</v>
      </c>
      <c r="T245" s="75">
        <v>7.2785000000000002</v>
      </c>
      <c r="U245" s="76">
        <v>532566916.69876999</v>
      </c>
      <c r="V245" s="77">
        <v>532566916.69876999</v>
      </c>
      <c r="W245" s="77">
        <v>14320953902.2143</v>
      </c>
      <c r="X245" s="76">
        <v>8.0380481132000005E-3</v>
      </c>
      <c r="Y245" s="71">
        <v>1</v>
      </c>
      <c r="Z245" s="71">
        <v>0</v>
      </c>
      <c r="AA245" s="71">
        <v>0</v>
      </c>
      <c r="AB245" s="71">
        <v>0</v>
      </c>
      <c r="AC245" s="73">
        <v>0</v>
      </c>
      <c r="AD245" s="73">
        <v>1</v>
      </c>
      <c r="AE245" s="1" t="s">
        <v>3324</v>
      </c>
      <c r="AF245" s="1" t="s">
        <v>1450</v>
      </c>
      <c r="AG245" s="1" t="s">
        <v>1585</v>
      </c>
    </row>
    <row r="246" spans="1:33">
      <c r="A246" s="70">
        <v>45169</v>
      </c>
      <c r="B246" s="70">
        <v>45169</v>
      </c>
      <c r="C246" s="71">
        <v>891800</v>
      </c>
      <c r="D246" s="1" t="s">
        <v>4484</v>
      </c>
      <c r="E246" s="71">
        <v>1839001</v>
      </c>
      <c r="G246" s="1" t="s">
        <v>4485</v>
      </c>
      <c r="H246" s="72">
        <v>6889106</v>
      </c>
      <c r="I246" s="1" t="s">
        <v>4486</v>
      </c>
      <c r="J246" s="73">
        <v>0.95</v>
      </c>
      <c r="K246" s="73">
        <v>0.95</v>
      </c>
      <c r="L246" s="73">
        <v>0.95</v>
      </c>
      <c r="M246" s="1">
        <v>1</v>
      </c>
      <c r="N246" s="1" t="s">
        <v>1330</v>
      </c>
      <c r="O246" s="1" t="s">
        <v>1474</v>
      </c>
      <c r="P246" s="1">
        <v>45301020</v>
      </c>
      <c r="Q246" s="73">
        <v>25932490458</v>
      </c>
      <c r="R246" s="74">
        <v>549</v>
      </c>
      <c r="S246" s="1" t="s">
        <v>3111</v>
      </c>
      <c r="T246" s="75">
        <v>31.846499999999999</v>
      </c>
      <c r="U246" s="76">
        <v>424696289964.98499</v>
      </c>
      <c r="V246" s="77">
        <v>424696289964.98499</v>
      </c>
      <c r="W246" s="77">
        <v>447048726278.93201</v>
      </c>
      <c r="X246" s="76">
        <v>6.4099535761734003</v>
      </c>
      <c r="Y246" s="71">
        <v>1</v>
      </c>
      <c r="Z246" s="71">
        <v>0</v>
      </c>
      <c r="AA246" s="71">
        <v>0</v>
      </c>
      <c r="AB246" s="71">
        <v>0</v>
      </c>
      <c r="AC246" s="73">
        <v>0</v>
      </c>
      <c r="AD246" s="73">
        <v>1</v>
      </c>
      <c r="AE246" s="1" t="s">
        <v>3112</v>
      </c>
      <c r="AF246" s="1" t="s">
        <v>1450</v>
      </c>
      <c r="AG246" s="1" t="s">
        <v>1451</v>
      </c>
    </row>
    <row r="247" spans="1:33">
      <c r="A247" s="70">
        <v>45169</v>
      </c>
      <c r="B247" s="70">
        <v>45169</v>
      </c>
      <c r="C247" s="71">
        <v>891800</v>
      </c>
      <c r="D247" s="1" t="s">
        <v>4490</v>
      </c>
      <c r="E247" s="71">
        <v>1841301</v>
      </c>
      <c r="G247" s="1" t="s">
        <v>4491</v>
      </c>
      <c r="H247" s="72">
        <v>6563206</v>
      </c>
      <c r="I247" s="1" t="s">
        <v>4492</v>
      </c>
      <c r="J247" s="73">
        <v>0.9</v>
      </c>
      <c r="K247" s="73">
        <v>0.9</v>
      </c>
      <c r="L247" s="73">
        <v>0.9</v>
      </c>
      <c r="M247" s="1">
        <v>1</v>
      </c>
      <c r="N247" s="1" t="s">
        <v>1305</v>
      </c>
      <c r="O247" s="1" t="s">
        <v>1692</v>
      </c>
      <c r="P247" s="1">
        <v>50102010</v>
      </c>
      <c r="Q247" s="73">
        <v>1884269758</v>
      </c>
      <c r="R247" s="74">
        <v>120.32</v>
      </c>
      <c r="S247" s="1" t="s">
        <v>1573</v>
      </c>
      <c r="T247" s="75">
        <v>18.934999999999999</v>
      </c>
      <c r="U247" s="76">
        <v>10776012862.6514</v>
      </c>
      <c r="V247" s="77">
        <v>10776012862.6514</v>
      </c>
      <c r="W247" s="77">
        <v>11973347625.1682</v>
      </c>
      <c r="X247" s="76">
        <v>0.16264267858690001</v>
      </c>
      <c r="Y247" s="71">
        <v>1</v>
      </c>
      <c r="Z247" s="71">
        <v>0</v>
      </c>
      <c r="AA247" s="71">
        <v>0</v>
      </c>
      <c r="AB247" s="71">
        <v>0</v>
      </c>
      <c r="AC247" s="73">
        <v>1</v>
      </c>
      <c r="AD247" s="73">
        <v>0</v>
      </c>
      <c r="AE247" s="1" t="s">
        <v>1574</v>
      </c>
      <c r="AF247" s="1" t="s">
        <v>1450</v>
      </c>
      <c r="AG247" s="1" t="s">
        <v>1451</v>
      </c>
    </row>
    <row r="248" spans="1:33">
      <c r="A248" s="70">
        <v>45169</v>
      </c>
      <c r="B248" s="70">
        <v>45169</v>
      </c>
      <c r="C248" s="71">
        <v>891800</v>
      </c>
      <c r="D248" s="1" t="s">
        <v>4493</v>
      </c>
      <c r="E248" s="71">
        <v>1842701</v>
      </c>
      <c r="G248" s="1" t="s">
        <v>4494</v>
      </c>
      <c r="H248" s="72" t="s">
        <v>4495</v>
      </c>
      <c r="I248" s="1" t="s">
        <v>4496</v>
      </c>
      <c r="J248" s="73">
        <v>0.55000000000000004</v>
      </c>
      <c r="K248" s="73">
        <v>0.4</v>
      </c>
      <c r="L248" s="73">
        <v>0.4</v>
      </c>
      <c r="M248" s="1">
        <v>1</v>
      </c>
      <c r="N248" s="1" t="s">
        <v>1359</v>
      </c>
      <c r="O248" s="1" t="s">
        <v>1467</v>
      </c>
      <c r="P248" s="1">
        <v>20302010</v>
      </c>
      <c r="Q248" s="73">
        <v>1380000000</v>
      </c>
      <c r="R248" s="74">
        <v>245</v>
      </c>
      <c r="S248" s="1" t="s">
        <v>3311</v>
      </c>
      <c r="T248" s="75">
        <v>26.657550000000001</v>
      </c>
      <c r="U248" s="76">
        <v>5073234412.0146103</v>
      </c>
      <c r="V248" s="77">
        <v>5073234412.0146103</v>
      </c>
      <c r="W248" s="77">
        <v>12683086030.036501</v>
      </c>
      <c r="X248" s="76">
        <v>7.6570475962300003E-2</v>
      </c>
      <c r="Y248" s="71">
        <v>0</v>
      </c>
      <c r="Z248" s="71">
        <v>1</v>
      </c>
      <c r="AA248" s="71">
        <v>0</v>
      </c>
      <c r="AB248" s="71">
        <v>0</v>
      </c>
      <c r="AC248" s="73">
        <v>1</v>
      </c>
      <c r="AD248" s="73">
        <v>0</v>
      </c>
      <c r="AE248" s="1" t="s">
        <v>3312</v>
      </c>
      <c r="AF248" s="1" t="s">
        <v>1450</v>
      </c>
      <c r="AG248" s="1" t="s">
        <v>1451</v>
      </c>
    </row>
    <row r="249" spans="1:33">
      <c r="A249" s="70">
        <v>45169</v>
      </c>
      <c r="B249" s="70">
        <v>45169</v>
      </c>
      <c r="C249" s="71">
        <v>891800</v>
      </c>
      <c r="D249" s="1" t="s">
        <v>4497</v>
      </c>
      <c r="E249" s="71">
        <v>1845601</v>
      </c>
      <c r="G249" s="1" t="s">
        <v>4498</v>
      </c>
      <c r="H249" s="72">
        <v>6703972</v>
      </c>
      <c r="I249" s="1" t="s">
        <v>4499</v>
      </c>
      <c r="J249" s="73">
        <v>0.4</v>
      </c>
      <c r="K249" s="73">
        <v>0.4</v>
      </c>
      <c r="L249" s="73">
        <v>0.4</v>
      </c>
      <c r="M249" s="1">
        <v>1</v>
      </c>
      <c r="N249" s="1" t="s">
        <v>1158</v>
      </c>
      <c r="O249" s="1" t="s">
        <v>1548</v>
      </c>
      <c r="P249" s="1">
        <v>55102010</v>
      </c>
      <c r="Q249" s="73">
        <v>1978731915</v>
      </c>
      <c r="R249" s="74">
        <v>17.12</v>
      </c>
      <c r="S249" s="1" t="s">
        <v>2074</v>
      </c>
      <c r="T249" s="75">
        <v>4.6399999999999997</v>
      </c>
      <c r="U249" s="76">
        <v>2920335378</v>
      </c>
      <c r="V249" s="77">
        <v>2920335378</v>
      </c>
      <c r="W249" s="77">
        <v>7300838445</v>
      </c>
      <c r="X249" s="76">
        <v>4.4076707619400003E-2</v>
      </c>
      <c r="Y249" s="71">
        <v>1</v>
      </c>
      <c r="Z249" s="71">
        <v>0</v>
      </c>
      <c r="AA249" s="71">
        <v>0</v>
      </c>
      <c r="AB249" s="71">
        <v>0</v>
      </c>
      <c r="AC249" s="73">
        <v>0.35</v>
      </c>
      <c r="AD249" s="73">
        <v>0.65</v>
      </c>
      <c r="AE249" s="1" t="s">
        <v>2075</v>
      </c>
      <c r="AF249" s="1" t="s">
        <v>1450</v>
      </c>
      <c r="AG249" s="1" t="s">
        <v>1451</v>
      </c>
    </row>
    <row r="250" spans="1:33">
      <c r="A250" s="70">
        <v>45169</v>
      </c>
      <c r="B250" s="70">
        <v>45169</v>
      </c>
      <c r="C250" s="71">
        <v>891800</v>
      </c>
      <c r="D250" s="1" t="s">
        <v>4500</v>
      </c>
      <c r="E250" s="71">
        <v>1846701</v>
      </c>
      <c r="G250" s="1" t="s">
        <v>4501</v>
      </c>
      <c r="H250" s="72">
        <v>6452586</v>
      </c>
      <c r="I250" s="1" t="s">
        <v>4502</v>
      </c>
      <c r="J250" s="73">
        <v>0.85</v>
      </c>
      <c r="K250" s="73">
        <v>0.85</v>
      </c>
      <c r="L250" s="73">
        <v>0.85</v>
      </c>
      <c r="M250" s="1">
        <v>1</v>
      </c>
      <c r="N250" s="1" t="s">
        <v>1330</v>
      </c>
      <c r="O250" s="1" t="s">
        <v>1484</v>
      </c>
      <c r="P250" s="1">
        <v>40301020</v>
      </c>
      <c r="Q250" s="73">
        <v>15487618243</v>
      </c>
      <c r="R250" s="74">
        <v>9.4700000000000006</v>
      </c>
      <c r="S250" s="1" t="s">
        <v>3111</v>
      </c>
      <c r="T250" s="75">
        <v>31.846499999999999</v>
      </c>
      <c r="U250" s="76">
        <v>3914640009.0128698</v>
      </c>
      <c r="V250" s="77">
        <v>3914640009.0128698</v>
      </c>
      <c r="W250" s="77">
        <v>4605458834.1327896</v>
      </c>
      <c r="X250" s="76">
        <v>5.9083776614299997E-2</v>
      </c>
      <c r="Y250" s="71">
        <v>0</v>
      </c>
      <c r="Z250" s="71">
        <v>1</v>
      </c>
      <c r="AA250" s="71">
        <v>0</v>
      </c>
      <c r="AB250" s="71">
        <v>0</v>
      </c>
      <c r="AC250" s="73">
        <v>1</v>
      </c>
      <c r="AD250" s="73">
        <v>0</v>
      </c>
      <c r="AE250" s="1" t="s">
        <v>3112</v>
      </c>
      <c r="AF250" s="1" t="s">
        <v>1450</v>
      </c>
      <c r="AG250" s="1" t="s">
        <v>1451</v>
      </c>
    </row>
    <row r="251" spans="1:33">
      <c r="A251" s="70">
        <v>45169</v>
      </c>
      <c r="B251" s="70">
        <v>45169</v>
      </c>
      <c r="C251" s="71">
        <v>891800</v>
      </c>
      <c r="D251" s="1" t="s">
        <v>4506</v>
      </c>
      <c r="E251" s="71">
        <v>1848802</v>
      </c>
      <c r="F251" s="1" t="s">
        <v>4507</v>
      </c>
      <c r="G251" s="1" t="s">
        <v>4508</v>
      </c>
      <c r="H251" s="72">
        <v>2232878</v>
      </c>
      <c r="I251" s="1" t="s">
        <v>4509</v>
      </c>
      <c r="J251" s="73">
        <v>0.85</v>
      </c>
      <c r="K251" s="73">
        <v>0.85</v>
      </c>
      <c r="L251" s="73">
        <v>0.85</v>
      </c>
      <c r="M251" s="1">
        <v>1</v>
      </c>
      <c r="N251" s="1" t="s">
        <v>1236</v>
      </c>
      <c r="O251" s="1" t="s">
        <v>1484</v>
      </c>
      <c r="P251" s="1">
        <v>40101010</v>
      </c>
      <c r="Q251" s="73">
        <v>79533000</v>
      </c>
      <c r="R251" s="74">
        <v>141.43</v>
      </c>
      <c r="S251" s="1" t="s">
        <v>1448</v>
      </c>
      <c r="T251" s="75">
        <v>1</v>
      </c>
      <c r="U251" s="76">
        <v>9561099361.5</v>
      </c>
      <c r="V251" s="77">
        <v>9561099361.5</v>
      </c>
      <c r="W251" s="77">
        <v>11248352190</v>
      </c>
      <c r="X251" s="76">
        <v>0.14430595343659999</v>
      </c>
      <c r="Y251" s="71">
        <v>1</v>
      </c>
      <c r="Z251" s="71">
        <v>0</v>
      </c>
      <c r="AA251" s="71">
        <v>0</v>
      </c>
      <c r="AB251" s="71">
        <v>0</v>
      </c>
      <c r="AC251" s="73">
        <v>0.5</v>
      </c>
      <c r="AD251" s="73">
        <v>0.5</v>
      </c>
      <c r="AE251" s="1" t="s">
        <v>1449</v>
      </c>
      <c r="AF251" s="1" t="s">
        <v>1450</v>
      </c>
      <c r="AG251" s="1" t="s">
        <v>1451</v>
      </c>
    </row>
    <row r="252" spans="1:33">
      <c r="A252" s="70">
        <v>45169</v>
      </c>
      <c r="B252" s="70">
        <v>45169</v>
      </c>
      <c r="C252" s="71">
        <v>891800</v>
      </c>
      <c r="D252" s="1" t="s">
        <v>4513</v>
      </c>
      <c r="E252" s="71">
        <v>1853501</v>
      </c>
      <c r="G252" s="1" t="s">
        <v>4514</v>
      </c>
      <c r="H252" s="72" t="s">
        <v>4515</v>
      </c>
      <c r="I252" s="1" t="s">
        <v>4516</v>
      </c>
      <c r="J252" s="73">
        <v>0.5</v>
      </c>
      <c r="K252" s="73">
        <v>0.5</v>
      </c>
      <c r="L252" s="73">
        <v>0.5</v>
      </c>
      <c r="M252" s="1">
        <v>1</v>
      </c>
      <c r="N252" s="1" t="s">
        <v>1099</v>
      </c>
      <c r="O252" s="1" t="s">
        <v>1692</v>
      </c>
      <c r="P252" s="1">
        <v>50101020</v>
      </c>
      <c r="Q252" s="73">
        <v>99062216600</v>
      </c>
      <c r="R252" s="74">
        <v>3730</v>
      </c>
      <c r="S252" s="1" t="s">
        <v>3616</v>
      </c>
      <c r="T252" s="75">
        <v>15230</v>
      </c>
      <c r="U252" s="76">
        <v>12130731054.431999</v>
      </c>
      <c r="V252" s="77">
        <v>12130731054.431999</v>
      </c>
      <c r="W252" s="77">
        <v>24261462108.864101</v>
      </c>
      <c r="X252" s="76">
        <v>0.18308948003850001</v>
      </c>
      <c r="Y252" s="71">
        <v>1</v>
      </c>
      <c r="Z252" s="71">
        <v>0</v>
      </c>
      <c r="AA252" s="71">
        <v>0</v>
      </c>
      <c r="AB252" s="71">
        <v>0</v>
      </c>
      <c r="AC252" s="73">
        <v>1</v>
      </c>
      <c r="AD252" s="73">
        <v>0</v>
      </c>
      <c r="AE252" s="1" t="s">
        <v>3617</v>
      </c>
      <c r="AF252" s="1" t="s">
        <v>1450</v>
      </c>
      <c r="AG252" s="1" t="s">
        <v>1451</v>
      </c>
    </row>
    <row r="253" spans="1:33">
      <c r="A253" s="70">
        <v>45169</v>
      </c>
      <c r="B253" s="70">
        <v>45169</v>
      </c>
      <c r="C253" s="71">
        <v>891800</v>
      </c>
      <c r="D253" s="1" t="s">
        <v>4526</v>
      </c>
      <c r="E253" s="71">
        <v>1854501</v>
      </c>
      <c r="G253" s="1" t="s">
        <v>4527</v>
      </c>
      <c r="H253" s="72" t="s">
        <v>4528</v>
      </c>
      <c r="I253" s="1" t="s">
        <v>4529</v>
      </c>
      <c r="J253" s="73">
        <v>0.55000000000000004</v>
      </c>
      <c r="K253" s="73">
        <v>0.55000000000000004</v>
      </c>
      <c r="L253" s="73">
        <v>0.55000000000000004</v>
      </c>
      <c r="M253" s="1">
        <v>1</v>
      </c>
      <c r="N253" s="1" t="s">
        <v>1093</v>
      </c>
      <c r="O253" s="1" t="s">
        <v>1541</v>
      </c>
      <c r="P253" s="1">
        <v>10102010</v>
      </c>
      <c r="Q253" s="73">
        <v>819424824</v>
      </c>
      <c r="R253" s="74">
        <v>2662</v>
      </c>
      <c r="S253" s="1" t="s">
        <v>4445</v>
      </c>
      <c r="T253" s="75">
        <v>351.70684999999997</v>
      </c>
      <c r="U253" s="76">
        <v>3411135963.9950099</v>
      </c>
      <c r="V253" s="77">
        <v>3411135963.9950099</v>
      </c>
      <c r="W253" s="77">
        <v>6202100422.2268896</v>
      </c>
      <c r="X253" s="76">
        <v>5.1484375276799998E-2</v>
      </c>
      <c r="Y253" s="71">
        <v>0</v>
      </c>
      <c r="Z253" s="71">
        <v>1</v>
      </c>
      <c r="AA253" s="71">
        <v>0</v>
      </c>
      <c r="AB253" s="71">
        <v>0</v>
      </c>
      <c r="AC253" s="73">
        <v>1</v>
      </c>
      <c r="AD253" s="73">
        <v>0</v>
      </c>
      <c r="AE253" s="1" t="s">
        <v>4446</v>
      </c>
      <c r="AF253" s="1" t="s">
        <v>1450</v>
      </c>
      <c r="AG253" s="1" t="s">
        <v>1451</v>
      </c>
    </row>
    <row r="254" spans="1:33">
      <c r="A254" s="70">
        <v>45169</v>
      </c>
      <c r="B254" s="70">
        <v>45169</v>
      </c>
      <c r="C254" s="71">
        <v>891800</v>
      </c>
      <c r="D254" s="1" t="s">
        <v>4543</v>
      </c>
      <c r="E254" s="71">
        <v>1862801</v>
      </c>
      <c r="G254" s="1" t="s">
        <v>4544</v>
      </c>
      <c r="H254" s="72" t="s">
        <v>4545</v>
      </c>
      <c r="I254" s="1" t="s">
        <v>4546</v>
      </c>
      <c r="J254" s="73">
        <v>0.65</v>
      </c>
      <c r="K254" s="73">
        <v>0.65</v>
      </c>
      <c r="L254" s="73">
        <v>0.65</v>
      </c>
      <c r="M254" s="1">
        <v>1</v>
      </c>
      <c r="N254" s="1" t="s">
        <v>975</v>
      </c>
      <c r="O254" s="1" t="s">
        <v>1692</v>
      </c>
      <c r="P254" s="1">
        <v>50203010</v>
      </c>
      <c r="Q254" s="73">
        <v>3567382347</v>
      </c>
      <c r="R254" s="74">
        <v>64.2</v>
      </c>
      <c r="S254" s="1" t="s">
        <v>1565</v>
      </c>
      <c r="T254" s="75">
        <v>7.8417500000000002</v>
      </c>
      <c r="U254" s="76">
        <v>18983883105.213799</v>
      </c>
      <c r="V254" s="77">
        <v>18983883105.213799</v>
      </c>
      <c r="W254" s="77">
        <v>35479116541.792297</v>
      </c>
      <c r="X254" s="76">
        <v>0.28652430519220001</v>
      </c>
      <c r="Y254" s="71">
        <v>1</v>
      </c>
      <c r="Z254" s="71">
        <v>0</v>
      </c>
      <c r="AA254" s="71">
        <v>0</v>
      </c>
      <c r="AB254" s="71">
        <v>0</v>
      </c>
      <c r="AC254" s="73">
        <v>0</v>
      </c>
      <c r="AD254" s="73">
        <v>1</v>
      </c>
      <c r="AE254" s="1" t="s">
        <v>1566</v>
      </c>
      <c r="AF254" s="1" t="s">
        <v>1450</v>
      </c>
      <c r="AG254" s="1" t="s">
        <v>3300</v>
      </c>
    </row>
    <row r="255" spans="1:33">
      <c r="A255" s="70">
        <v>45169</v>
      </c>
      <c r="B255" s="70">
        <v>45169</v>
      </c>
      <c r="C255" s="71">
        <v>891800</v>
      </c>
      <c r="D255" s="1" t="s">
        <v>4547</v>
      </c>
      <c r="E255" s="71">
        <v>1863201</v>
      </c>
      <c r="G255" s="1" t="s">
        <v>4548</v>
      </c>
      <c r="H255" s="72" t="s">
        <v>4549</v>
      </c>
      <c r="I255" s="1" t="s">
        <v>4550</v>
      </c>
      <c r="J255" s="73">
        <v>0.25</v>
      </c>
      <c r="K255" s="73">
        <v>0.25</v>
      </c>
      <c r="L255" s="73">
        <v>0.25</v>
      </c>
      <c r="M255" s="1">
        <v>1</v>
      </c>
      <c r="N255" s="1" t="s">
        <v>1337</v>
      </c>
      <c r="O255" s="1" t="s">
        <v>1455</v>
      </c>
      <c r="P255" s="1">
        <v>25504050</v>
      </c>
      <c r="Q255" s="73">
        <v>12000000000</v>
      </c>
      <c r="R255" s="74">
        <v>20.399999999999999</v>
      </c>
      <c r="S255" s="1" t="s">
        <v>3341</v>
      </c>
      <c r="T255" s="75">
        <v>35.017499999999998</v>
      </c>
      <c r="U255" s="76">
        <v>1747697579.7815399</v>
      </c>
      <c r="V255" s="77">
        <v>1747697579.7815399</v>
      </c>
      <c r="W255" s="77">
        <v>6990790319.1261501</v>
      </c>
      <c r="X255" s="76">
        <v>2.6378050894900001E-2</v>
      </c>
      <c r="Y255" s="71">
        <v>1</v>
      </c>
      <c r="Z255" s="71">
        <v>0</v>
      </c>
      <c r="AA255" s="71">
        <v>0</v>
      </c>
      <c r="AB255" s="71">
        <v>0</v>
      </c>
      <c r="AC255" s="73">
        <v>0</v>
      </c>
      <c r="AD255" s="73">
        <v>1</v>
      </c>
      <c r="AE255" s="1" t="s">
        <v>3342</v>
      </c>
      <c r="AF255" s="1" t="s">
        <v>1450</v>
      </c>
      <c r="AG255" s="1" t="s">
        <v>1451</v>
      </c>
    </row>
    <row r="256" spans="1:33">
      <c r="A256" s="70">
        <v>45169</v>
      </c>
      <c r="B256" s="70">
        <v>45169</v>
      </c>
      <c r="C256" s="71">
        <v>891800</v>
      </c>
      <c r="D256" s="1" t="s">
        <v>4551</v>
      </c>
      <c r="E256" s="71">
        <v>1864601</v>
      </c>
      <c r="G256" s="1" t="s">
        <v>4552</v>
      </c>
      <c r="H256" s="72">
        <v>7320154</v>
      </c>
      <c r="I256" s="1" t="s">
        <v>4553</v>
      </c>
      <c r="J256" s="73">
        <v>0.85</v>
      </c>
      <c r="K256" s="73">
        <v>0.85</v>
      </c>
      <c r="L256" s="73">
        <v>0.85</v>
      </c>
      <c r="M256" s="1">
        <v>1</v>
      </c>
      <c r="N256" s="1" t="s">
        <v>1093</v>
      </c>
      <c r="O256" s="1" t="s">
        <v>1484</v>
      </c>
      <c r="P256" s="1">
        <v>40101010</v>
      </c>
      <c r="Q256" s="73">
        <v>280000000</v>
      </c>
      <c r="R256" s="74">
        <v>14365</v>
      </c>
      <c r="S256" s="1" t="s">
        <v>4445</v>
      </c>
      <c r="T256" s="75">
        <v>351.70684999999997</v>
      </c>
      <c r="U256" s="76">
        <v>9720794462.7748909</v>
      </c>
      <c r="V256" s="77">
        <v>9720794462.7748909</v>
      </c>
      <c r="W256" s="77">
        <v>11436228779.735201</v>
      </c>
      <c r="X256" s="76">
        <v>0.14671623628979999</v>
      </c>
      <c r="Y256" s="71">
        <v>1</v>
      </c>
      <c r="Z256" s="71">
        <v>0</v>
      </c>
      <c r="AA256" s="71">
        <v>0</v>
      </c>
      <c r="AB256" s="71">
        <v>0</v>
      </c>
      <c r="AC256" s="73">
        <v>0.5</v>
      </c>
      <c r="AD256" s="73">
        <v>0.5</v>
      </c>
      <c r="AE256" s="1" t="s">
        <v>4446</v>
      </c>
      <c r="AF256" s="1" t="s">
        <v>1450</v>
      </c>
      <c r="AG256" s="1" t="s">
        <v>1451</v>
      </c>
    </row>
    <row r="257" spans="1:33">
      <c r="A257" s="70">
        <v>45169</v>
      </c>
      <c r="B257" s="70">
        <v>45169</v>
      </c>
      <c r="C257" s="71">
        <v>891800</v>
      </c>
      <c r="D257" s="1" t="s">
        <v>4554</v>
      </c>
      <c r="E257" s="71">
        <v>1865401</v>
      </c>
      <c r="G257" s="1" t="s">
        <v>4555</v>
      </c>
      <c r="H257" s="72">
        <v>6527666</v>
      </c>
      <c r="I257" s="1" t="s">
        <v>4556</v>
      </c>
      <c r="J257" s="73">
        <v>0.9</v>
      </c>
      <c r="K257" s="73">
        <v>0.9</v>
      </c>
      <c r="L257" s="73">
        <v>0.9</v>
      </c>
      <c r="M257" s="1">
        <v>1</v>
      </c>
      <c r="N257" s="1" t="s">
        <v>1330</v>
      </c>
      <c r="O257" s="1" t="s">
        <v>1484</v>
      </c>
      <c r="P257" s="1">
        <v>40101010</v>
      </c>
      <c r="Q257" s="73">
        <v>19583800786</v>
      </c>
      <c r="R257" s="74">
        <v>23.85</v>
      </c>
      <c r="S257" s="1" t="s">
        <v>3111</v>
      </c>
      <c r="T257" s="75">
        <v>31.846499999999999</v>
      </c>
      <c r="U257" s="76">
        <v>13199763988.8682</v>
      </c>
      <c r="V257" s="77">
        <v>13199763988.8682</v>
      </c>
      <c r="W257" s="77">
        <v>14666404432.075701</v>
      </c>
      <c r="X257" s="76">
        <v>0.19922442551139999</v>
      </c>
      <c r="Y257" s="71">
        <v>1</v>
      </c>
      <c r="Z257" s="71">
        <v>0</v>
      </c>
      <c r="AA257" s="71">
        <v>0</v>
      </c>
      <c r="AB257" s="71">
        <v>0</v>
      </c>
      <c r="AC257" s="73">
        <v>1</v>
      </c>
      <c r="AD257" s="73">
        <v>0</v>
      </c>
      <c r="AE257" s="1" t="s">
        <v>3112</v>
      </c>
      <c r="AF257" s="1" t="s">
        <v>1450</v>
      </c>
      <c r="AG257" s="1" t="s">
        <v>1451</v>
      </c>
    </row>
    <row r="258" spans="1:33">
      <c r="A258" s="70">
        <v>45169</v>
      </c>
      <c r="B258" s="70">
        <v>45169</v>
      </c>
      <c r="C258" s="71">
        <v>891800</v>
      </c>
      <c r="D258" s="1" t="s">
        <v>4557</v>
      </c>
      <c r="E258" s="71">
        <v>1865801</v>
      </c>
      <c r="G258" s="1" t="s">
        <v>4558</v>
      </c>
      <c r="H258" s="72">
        <v>6411673</v>
      </c>
      <c r="I258" s="1" t="s">
        <v>4559</v>
      </c>
      <c r="J258" s="73">
        <v>0.6</v>
      </c>
      <c r="K258" s="73">
        <v>0.6</v>
      </c>
      <c r="L258" s="73">
        <v>0.6</v>
      </c>
      <c r="M258" s="1">
        <v>1</v>
      </c>
      <c r="N258" s="1" t="s">
        <v>1330</v>
      </c>
      <c r="O258" s="1" t="s">
        <v>1484</v>
      </c>
      <c r="P258" s="1">
        <v>40301020</v>
      </c>
      <c r="Q258" s="73">
        <v>12395212614</v>
      </c>
      <c r="R258" s="74">
        <v>63.6</v>
      </c>
      <c r="S258" s="1" t="s">
        <v>3111</v>
      </c>
      <c r="T258" s="75">
        <v>31.846499999999999</v>
      </c>
      <c r="U258" s="76">
        <v>14852536804.68</v>
      </c>
      <c r="V258" s="77">
        <v>14852536804.68</v>
      </c>
      <c r="W258" s="77">
        <v>24754228007.7999</v>
      </c>
      <c r="X258" s="76">
        <v>0.22416977415620001</v>
      </c>
      <c r="Y258" s="71">
        <v>1</v>
      </c>
      <c r="Z258" s="71">
        <v>0</v>
      </c>
      <c r="AA258" s="71">
        <v>0</v>
      </c>
      <c r="AB258" s="71">
        <v>0</v>
      </c>
      <c r="AC258" s="73">
        <v>1</v>
      </c>
      <c r="AD258" s="73">
        <v>0</v>
      </c>
      <c r="AE258" s="1" t="s">
        <v>3112</v>
      </c>
      <c r="AF258" s="1" t="s">
        <v>1450</v>
      </c>
      <c r="AG258" s="1" t="s">
        <v>1451</v>
      </c>
    </row>
    <row r="259" spans="1:33">
      <c r="A259" s="70">
        <v>45169</v>
      </c>
      <c r="B259" s="70">
        <v>45169</v>
      </c>
      <c r="C259" s="71">
        <v>891800</v>
      </c>
      <c r="D259" s="1" t="s">
        <v>4560</v>
      </c>
      <c r="E259" s="71">
        <v>1865901</v>
      </c>
      <c r="G259" s="1" t="s">
        <v>4561</v>
      </c>
      <c r="H259" s="72">
        <v>6438564</v>
      </c>
      <c r="I259" s="1" t="s">
        <v>4562</v>
      </c>
      <c r="J259" s="73">
        <v>0.9</v>
      </c>
      <c r="K259" s="73">
        <v>0.9</v>
      </c>
      <c r="L259" s="73">
        <v>0.9</v>
      </c>
      <c r="M259" s="1">
        <v>1</v>
      </c>
      <c r="N259" s="1" t="s">
        <v>1330</v>
      </c>
      <c r="O259" s="1" t="s">
        <v>1474</v>
      </c>
      <c r="P259" s="1">
        <v>45203020</v>
      </c>
      <c r="Q259" s="73">
        <v>13862990610</v>
      </c>
      <c r="R259" s="74">
        <v>106.5</v>
      </c>
      <c r="S259" s="1" t="s">
        <v>3111</v>
      </c>
      <c r="T259" s="75">
        <v>31.846499999999999</v>
      </c>
      <c r="U259" s="76">
        <v>41724134519.287804</v>
      </c>
      <c r="V259" s="77">
        <v>41724134519.287804</v>
      </c>
      <c r="W259" s="77">
        <v>46360149465.875397</v>
      </c>
      <c r="X259" s="76">
        <v>0.62974358758040005</v>
      </c>
      <c r="Y259" s="71">
        <v>1</v>
      </c>
      <c r="Z259" s="71">
        <v>0</v>
      </c>
      <c r="AA259" s="71">
        <v>0</v>
      </c>
      <c r="AB259" s="71">
        <v>0</v>
      </c>
      <c r="AC259" s="73">
        <v>1</v>
      </c>
      <c r="AD259" s="73">
        <v>0</v>
      </c>
      <c r="AE259" s="1" t="s">
        <v>3112</v>
      </c>
      <c r="AF259" s="1" t="s">
        <v>1450</v>
      </c>
      <c r="AG259" s="1" t="s">
        <v>1451</v>
      </c>
    </row>
    <row r="260" spans="1:33">
      <c r="A260" s="70">
        <v>45169</v>
      </c>
      <c r="B260" s="70">
        <v>45169</v>
      </c>
      <c r="C260" s="71">
        <v>891800</v>
      </c>
      <c r="D260" s="1" t="s">
        <v>4563</v>
      </c>
      <c r="E260" s="71">
        <v>1866701</v>
      </c>
      <c r="G260" s="1" t="s">
        <v>4564</v>
      </c>
      <c r="H260" s="72">
        <v>6966515</v>
      </c>
      <c r="I260" s="1" t="s">
        <v>4565</v>
      </c>
      <c r="J260" s="73">
        <v>0.75</v>
      </c>
      <c r="K260" s="73">
        <v>0.75</v>
      </c>
      <c r="L260" s="73">
        <v>0.75</v>
      </c>
      <c r="M260" s="1">
        <v>1</v>
      </c>
      <c r="N260" s="1" t="s">
        <v>1330</v>
      </c>
      <c r="O260" s="1" t="s">
        <v>1474</v>
      </c>
      <c r="P260" s="1">
        <v>45301020</v>
      </c>
      <c r="Q260" s="73">
        <v>3980000193</v>
      </c>
      <c r="R260" s="74">
        <v>26.35</v>
      </c>
      <c r="S260" s="1" t="s">
        <v>3111</v>
      </c>
      <c r="T260" s="75">
        <v>31.846499999999999</v>
      </c>
      <c r="U260" s="76">
        <v>2469808418.95224</v>
      </c>
      <c r="V260" s="77">
        <v>2469808418.95224</v>
      </c>
      <c r="W260" s="77">
        <v>3293077891.9363198</v>
      </c>
      <c r="X260" s="76">
        <v>3.7276890996199998E-2</v>
      </c>
      <c r="Y260" s="71">
        <v>0</v>
      </c>
      <c r="Z260" s="71">
        <v>1</v>
      </c>
      <c r="AA260" s="71">
        <v>0</v>
      </c>
      <c r="AB260" s="71">
        <v>0</v>
      </c>
      <c r="AC260" s="73">
        <v>1</v>
      </c>
      <c r="AD260" s="73">
        <v>0</v>
      </c>
      <c r="AE260" s="1" t="s">
        <v>3112</v>
      </c>
      <c r="AF260" s="1" t="s">
        <v>1450</v>
      </c>
      <c r="AG260" s="1" t="s">
        <v>1451</v>
      </c>
    </row>
    <row r="261" spans="1:33">
      <c r="A261" s="70">
        <v>45169</v>
      </c>
      <c r="B261" s="70">
        <v>45169</v>
      </c>
      <c r="C261" s="71">
        <v>891800</v>
      </c>
      <c r="D261" s="1" t="s">
        <v>4569</v>
      </c>
      <c r="E261" s="71">
        <v>1867901</v>
      </c>
      <c r="G261" s="1" t="s">
        <v>4570</v>
      </c>
      <c r="H261" s="72">
        <v>6099723</v>
      </c>
      <c r="I261" s="1" t="s">
        <v>4571</v>
      </c>
      <c r="J261" s="73">
        <v>0.35</v>
      </c>
      <c r="K261" s="73">
        <v>0.35</v>
      </c>
      <c r="L261" s="73">
        <v>0.35</v>
      </c>
      <c r="M261" s="1">
        <v>1</v>
      </c>
      <c r="N261" s="1" t="s">
        <v>1097</v>
      </c>
      <c r="O261" s="1" t="s">
        <v>1541</v>
      </c>
      <c r="P261" s="1">
        <v>10102030</v>
      </c>
      <c r="Q261" s="73">
        <v>2169252744</v>
      </c>
      <c r="R261" s="74">
        <v>340.55</v>
      </c>
      <c r="S261" s="1" t="s">
        <v>3305</v>
      </c>
      <c r="T261" s="75">
        <v>82.786249999999995</v>
      </c>
      <c r="U261" s="76">
        <v>3123207751.1569901</v>
      </c>
      <c r="V261" s="77">
        <v>3123207751.1569901</v>
      </c>
      <c r="W261" s="77">
        <v>8923450717.5913906</v>
      </c>
      <c r="X261" s="76">
        <v>4.7138666305099997E-2</v>
      </c>
      <c r="Y261" s="71">
        <v>1</v>
      </c>
      <c r="Z261" s="71">
        <v>0</v>
      </c>
      <c r="AA261" s="71">
        <v>0</v>
      </c>
      <c r="AB261" s="71">
        <v>0</v>
      </c>
      <c r="AC261" s="73">
        <v>1</v>
      </c>
      <c r="AD261" s="73">
        <v>0</v>
      </c>
      <c r="AE261" s="1" t="s">
        <v>3306</v>
      </c>
      <c r="AF261" s="1" t="s">
        <v>1450</v>
      </c>
      <c r="AG261" s="1" t="s">
        <v>1451</v>
      </c>
    </row>
    <row r="262" spans="1:33">
      <c r="A262" s="70">
        <v>45169</v>
      </c>
      <c r="B262" s="70">
        <v>45169</v>
      </c>
      <c r="C262" s="71">
        <v>891800</v>
      </c>
      <c r="D262" s="1" t="s">
        <v>4572</v>
      </c>
      <c r="E262" s="71">
        <v>1868101</v>
      </c>
      <c r="G262" s="1" t="s">
        <v>4573</v>
      </c>
      <c r="H262" s="72" t="s">
        <v>4574</v>
      </c>
      <c r="I262" s="1" t="s">
        <v>4575</v>
      </c>
      <c r="J262" s="73">
        <v>0.95</v>
      </c>
      <c r="K262" s="73">
        <v>0.37</v>
      </c>
      <c r="L262" s="73">
        <v>0.37</v>
      </c>
      <c r="M262" s="1">
        <v>1</v>
      </c>
      <c r="N262" s="1" t="s">
        <v>1097</v>
      </c>
      <c r="O262" s="1" t="s">
        <v>1484</v>
      </c>
      <c r="P262" s="1">
        <v>40101010</v>
      </c>
      <c r="Q262" s="73">
        <v>7492584612</v>
      </c>
      <c r="R262" s="74">
        <v>1571.45</v>
      </c>
      <c r="S262" s="1" t="s">
        <v>3305</v>
      </c>
      <c r="T262" s="75">
        <v>82.786249999999995</v>
      </c>
      <c r="U262" s="76">
        <v>52623016174.245598</v>
      </c>
      <c r="V262" s="77">
        <v>52623016174.245598</v>
      </c>
      <c r="W262" s="77">
        <v>142224368038.50201</v>
      </c>
      <c r="X262" s="76">
        <v>0.79424072845789995</v>
      </c>
      <c r="Y262" s="71">
        <v>1</v>
      </c>
      <c r="Z262" s="71">
        <v>0</v>
      </c>
      <c r="AA262" s="71">
        <v>0</v>
      </c>
      <c r="AB262" s="71">
        <v>0</v>
      </c>
      <c r="AC262" s="73">
        <v>1</v>
      </c>
      <c r="AD262" s="73">
        <v>0</v>
      </c>
      <c r="AE262" s="1" t="s">
        <v>3306</v>
      </c>
      <c r="AF262" s="1" t="s">
        <v>1450</v>
      </c>
      <c r="AG262" s="1" t="s">
        <v>1451</v>
      </c>
    </row>
    <row r="263" spans="1:33">
      <c r="A263" s="70">
        <v>45169</v>
      </c>
      <c r="B263" s="70">
        <v>45169</v>
      </c>
      <c r="C263" s="71">
        <v>891800</v>
      </c>
      <c r="D263" s="1" t="s">
        <v>4576</v>
      </c>
      <c r="E263" s="71">
        <v>1868201</v>
      </c>
      <c r="G263" s="1" t="s">
        <v>4577</v>
      </c>
      <c r="H263" s="72">
        <v>6410959</v>
      </c>
      <c r="I263" s="1" t="s">
        <v>4578</v>
      </c>
      <c r="J263" s="73">
        <v>0.65</v>
      </c>
      <c r="K263" s="73">
        <v>0.65</v>
      </c>
      <c r="L263" s="73">
        <v>0.65</v>
      </c>
      <c r="M263" s="1">
        <v>1</v>
      </c>
      <c r="N263" s="1" t="s">
        <v>1097</v>
      </c>
      <c r="O263" s="1" t="s">
        <v>1447</v>
      </c>
      <c r="P263" s="1">
        <v>35202010</v>
      </c>
      <c r="Q263" s="73">
        <v>166519760</v>
      </c>
      <c r="R263" s="74">
        <v>5607.85</v>
      </c>
      <c r="S263" s="1" t="s">
        <v>3305</v>
      </c>
      <c r="T263" s="75">
        <v>82.786249999999995</v>
      </c>
      <c r="U263" s="76">
        <v>7331913131.4125204</v>
      </c>
      <c r="V263" s="77">
        <v>7331913131.4125204</v>
      </c>
      <c r="W263" s="77">
        <v>11279866356.0193</v>
      </c>
      <c r="X263" s="76">
        <v>0.1106607802031</v>
      </c>
      <c r="Y263" s="71">
        <v>1</v>
      </c>
      <c r="Z263" s="71">
        <v>0</v>
      </c>
      <c r="AA263" s="71">
        <v>0</v>
      </c>
      <c r="AB263" s="71">
        <v>0</v>
      </c>
      <c r="AC263" s="73">
        <v>0</v>
      </c>
      <c r="AD263" s="73">
        <v>1</v>
      </c>
      <c r="AE263" s="1" t="s">
        <v>3306</v>
      </c>
      <c r="AF263" s="1" t="s">
        <v>1450</v>
      </c>
      <c r="AG263" s="1" t="s">
        <v>1451</v>
      </c>
    </row>
    <row r="264" spans="1:33">
      <c r="A264" s="70">
        <v>45169</v>
      </c>
      <c r="B264" s="70">
        <v>45169</v>
      </c>
      <c r="C264" s="71">
        <v>891800</v>
      </c>
      <c r="D264" s="1" t="s">
        <v>4579</v>
      </c>
      <c r="E264" s="71">
        <v>1868301</v>
      </c>
      <c r="G264" s="1" t="s">
        <v>4580</v>
      </c>
      <c r="H264" s="72">
        <v>6100476</v>
      </c>
      <c r="I264" s="1" t="s">
        <v>4581</v>
      </c>
      <c r="J264" s="73">
        <v>0.4</v>
      </c>
      <c r="K264" s="73">
        <v>0.4</v>
      </c>
      <c r="L264" s="73">
        <v>0.4</v>
      </c>
      <c r="M264" s="1">
        <v>1</v>
      </c>
      <c r="N264" s="1" t="s">
        <v>1097</v>
      </c>
      <c r="O264" s="1" t="s">
        <v>1541</v>
      </c>
      <c r="P264" s="1">
        <v>10102030</v>
      </c>
      <c r="Q264" s="73">
        <v>1418548345</v>
      </c>
      <c r="R264" s="74">
        <v>248.1</v>
      </c>
      <c r="S264" s="1" t="s">
        <v>3305</v>
      </c>
      <c r="T264" s="75">
        <v>82.786249999999995</v>
      </c>
      <c r="U264" s="76">
        <v>1700484534.0597</v>
      </c>
      <c r="V264" s="77">
        <v>1700484534.0597</v>
      </c>
      <c r="W264" s="77">
        <v>4251211335.14925</v>
      </c>
      <c r="X264" s="76">
        <v>2.5665463009400001E-2</v>
      </c>
      <c r="Y264" s="71">
        <v>0</v>
      </c>
      <c r="Z264" s="71">
        <v>1</v>
      </c>
      <c r="AA264" s="71">
        <v>0</v>
      </c>
      <c r="AB264" s="71">
        <v>0</v>
      </c>
      <c r="AC264" s="73">
        <v>1</v>
      </c>
      <c r="AD264" s="73">
        <v>0</v>
      </c>
      <c r="AE264" s="1" t="s">
        <v>3306</v>
      </c>
      <c r="AF264" s="1" t="s">
        <v>1450</v>
      </c>
      <c r="AG264" s="1" t="s">
        <v>1451</v>
      </c>
    </row>
    <row r="265" spans="1:33">
      <c r="A265" s="70">
        <v>45169</v>
      </c>
      <c r="B265" s="70">
        <v>45169</v>
      </c>
      <c r="C265" s="71">
        <v>891800</v>
      </c>
      <c r="D265" s="1" t="s">
        <v>4582</v>
      </c>
      <c r="E265" s="71">
        <v>1868601</v>
      </c>
      <c r="G265" s="1" t="s">
        <v>4583</v>
      </c>
      <c r="H265" s="72" t="s">
        <v>4584</v>
      </c>
      <c r="I265" s="1" t="s">
        <v>4585</v>
      </c>
      <c r="J265" s="73">
        <v>0.35</v>
      </c>
      <c r="K265" s="73">
        <v>0.2</v>
      </c>
      <c r="L265" s="73">
        <v>0.2</v>
      </c>
      <c r="M265" s="1">
        <v>1</v>
      </c>
      <c r="N265" s="1" t="s">
        <v>1097</v>
      </c>
      <c r="O265" s="1" t="s">
        <v>1484</v>
      </c>
      <c r="P265" s="1">
        <v>40101010</v>
      </c>
      <c r="Q265" s="73">
        <v>8924611734</v>
      </c>
      <c r="R265" s="74">
        <v>561.35</v>
      </c>
      <c r="S265" s="1" t="s">
        <v>3305</v>
      </c>
      <c r="T265" s="75">
        <v>82.786249999999995</v>
      </c>
      <c r="U265" s="76">
        <v>12103050438.6439</v>
      </c>
      <c r="V265" s="77">
        <v>12103050438.6439</v>
      </c>
      <c r="W265" s="77">
        <v>60515252193.219299</v>
      </c>
      <c r="X265" s="76">
        <v>0.18267169569149999</v>
      </c>
      <c r="Y265" s="71">
        <v>1</v>
      </c>
      <c r="Z265" s="71">
        <v>0</v>
      </c>
      <c r="AA265" s="71">
        <v>0</v>
      </c>
      <c r="AB265" s="71">
        <v>0</v>
      </c>
      <c r="AC265" s="73">
        <v>0.65</v>
      </c>
      <c r="AD265" s="73">
        <v>0.35</v>
      </c>
      <c r="AE265" s="1" t="s">
        <v>3306</v>
      </c>
      <c r="AF265" s="1" t="s">
        <v>1450</v>
      </c>
      <c r="AG265" s="1" t="s">
        <v>1451</v>
      </c>
    </row>
    <row r="266" spans="1:33">
      <c r="A266" s="70">
        <v>45169</v>
      </c>
      <c r="B266" s="70">
        <v>45169</v>
      </c>
      <c r="C266" s="71">
        <v>891800</v>
      </c>
      <c r="D266" s="1" t="s">
        <v>4586</v>
      </c>
      <c r="E266" s="71">
        <v>1869701</v>
      </c>
      <c r="G266" s="1" t="s">
        <v>4587</v>
      </c>
      <c r="H266" s="72">
        <v>6139362</v>
      </c>
      <c r="I266" s="1" t="s">
        <v>4588</v>
      </c>
      <c r="J266" s="73">
        <v>0.25</v>
      </c>
      <c r="K266" s="73">
        <v>0.25</v>
      </c>
      <c r="L266" s="73">
        <v>0.25</v>
      </c>
      <c r="M266" s="1">
        <v>1</v>
      </c>
      <c r="N266" s="1" t="s">
        <v>1097</v>
      </c>
      <c r="O266" s="1" t="s">
        <v>1541</v>
      </c>
      <c r="P266" s="1">
        <v>10102010</v>
      </c>
      <c r="Q266" s="73">
        <v>12580279206</v>
      </c>
      <c r="R266" s="74">
        <v>174.15</v>
      </c>
      <c r="S266" s="1" t="s">
        <v>3305</v>
      </c>
      <c r="T266" s="75">
        <v>82.786249999999995</v>
      </c>
      <c r="U266" s="76">
        <v>6616000917.1960897</v>
      </c>
      <c r="V266" s="77">
        <v>6616000917.1960897</v>
      </c>
      <c r="W266" s="77">
        <v>26464003668.784401</v>
      </c>
      <c r="X266" s="76">
        <v>9.9855496130299995E-2</v>
      </c>
      <c r="Y266" s="71">
        <v>1</v>
      </c>
      <c r="Z266" s="71">
        <v>0</v>
      </c>
      <c r="AA266" s="71">
        <v>0</v>
      </c>
      <c r="AB266" s="71">
        <v>0</v>
      </c>
      <c r="AC266" s="73">
        <v>1</v>
      </c>
      <c r="AD266" s="73">
        <v>0</v>
      </c>
      <c r="AE266" s="1" t="s">
        <v>3306</v>
      </c>
      <c r="AF266" s="1" t="s">
        <v>1450</v>
      </c>
      <c r="AG266" s="1" t="s">
        <v>1451</v>
      </c>
    </row>
    <row r="267" spans="1:33">
      <c r="A267" s="70">
        <v>45169</v>
      </c>
      <c r="B267" s="70">
        <v>45169</v>
      </c>
      <c r="C267" s="71">
        <v>891800</v>
      </c>
      <c r="D267" s="1" t="s">
        <v>4592</v>
      </c>
      <c r="E267" s="71">
        <v>1881701</v>
      </c>
      <c r="G267" s="1" t="s">
        <v>4593</v>
      </c>
      <c r="H267" s="72">
        <v>5051605</v>
      </c>
      <c r="I267" s="1" t="s">
        <v>4594</v>
      </c>
      <c r="J267" s="73">
        <v>0.45</v>
      </c>
      <c r="K267" s="73">
        <v>0.45</v>
      </c>
      <c r="L267" s="73">
        <v>0.45</v>
      </c>
      <c r="M267" s="1">
        <v>1</v>
      </c>
      <c r="N267" s="1" t="s">
        <v>1063</v>
      </c>
      <c r="O267" s="1" t="s">
        <v>1692</v>
      </c>
      <c r="P267" s="1">
        <v>50101020</v>
      </c>
      <c r="Q267" s="73">
        <v>433664596</v>
      </c>
      <c r="R267" s="74">
        <v>13.8</v>
      </c>
      <c r="S267" s="1" t="s">
        <v>1456</v>
      </c>
      <c r="T267" s="75">
        <v>0.92136177270005104</v>
      </c>
      <c r="U267" s="76">
        <v>2922909568.15801</v>
      </c>
      <c r="V267" s="77">
        <v>2922909568.15801</v>
      </c>
      <c r="W267" s="77">
        <v>6495354595.9066801</v>
      </c>
      <c r="X267" s="76">
        <v>4.4115559947100001E-2</v>
      </c>
      <c r="Y267" s="71">
        <v>0</v>
      </c>
      <c r="Z267" s="71">
        <v>1</v>
      </c>
      <c r="AA267" s="71">
        <v>0</v>
      </c>
      <c r="AB267" s="71">
        <v>0</v>
      </c>
      <c r="AC267" s="73">
        <v>0.65</v>
      </c>
      <c r="AD267" s="73">
        <v>0.35</v>
      </c>
      <c r="AE267" s="1" t="s">
        <v>3607</v>
      </c>
      <c r="AF267" s="1" t="s">
        <v>1450</v>
      </c>
      <c r="AG267" s="1" t="s">
        <v>1451</v>
      </c>
    </row>
    <row r="268" spans="1:33">
      <c r="A268" s="70">
        <v>45169</v>
      </c>
      <c r="B268" s="70">
        <v>45169</v>
      </c>
      <c r="C268" s="71">
        <v>891800</v>
      </c>
      <c r="D268" s="1" t="s">
        <v>4606</v>
      </c>
      <c r="E268" s="71">
        <v>1899101</v>
      </c>
      <c r="G268" s="1" t="s">
        <v>4607</v>
      </c>
      <c r="H268" s="72" t="s">
        <v>4608</v>
      </c>
      <c r="I268" s="1" t="s">
        <v>4609</v>
      </c>
      <c r="J268" s="73">
        <v>1</v>
      </c>
      <c r="K268" s="73">
        <v>1</v>
      </c>
      <c r="L268" s="73">
        <v>1</v>
      </c>
      <c r="M268" s="1">
        <v>1</v>
      </c>
      <c r="N268" s="1" t="s">
        <v>945</v>
      </c>
      <c r="O268" s="1" t="s">
        <v>1499</v>
      </c>
      <c r="P268" s="1">
        <v>30101040</v>
      </c>
      <c r="Q268" s="73">
        <v>1350256496</v>
      </c>
      <c r="R268" s="74">
        <v>11.61</v>
      </c>
      <c r="S268" s="1" t="s">
        <v>3542</v>
      </c>
      <c r="T268" s="75">
        <v>4.9509499999999997</v>
      </c>
      <c r="U268" s="76">
        <v>3166357551.2901602</v>
      </c>
      <c r="V268" s="77">
        <v>3166357551.2901602</v>
      </c>
      <c r="W268" s="77">
        <v>3166357551.2901602</v>
      </c>
      <c r="X268" s="76">
        <v>4.7789927505600002E-2</v>
      </c>
      <c r="Y268" s="71">
        <v>0</v>
      </c>
      <c r="Z268" s="71">
        <v>1</v>
      </c>
      <c r="AA268" s="71">
        <v>0</v>
      </c>
      <c r="AB268" s="71">
        <v>0</v>
      </c>
      <c r="AC268" s="73">
        <v>0</v>
      </c>
      <c r="AD268" s="73">
        <v>1</v>
      </c>
      <c r="AE268" s="1" t="s">
        <v>3543</v>
      </c>
      <c r="AF268" s="1" t="s">
        <v>3544</v>
      </c>
      <c r="AG268" s="1" t="s">
        <v>1451</v>
      </c>
    </row>
    <row r="269" spans="1:33">
      <c r="A269" s="70">
        <v>45169</v>
      </c>
      <c r="B269" s="70">
        <v>45169</v>
      </c>
      <c r="C269" s="71">
        <v>891800</v>
      </c>
      <c r="D269" s="1" t="s">
        <v>4614</v>
      </c>
      <c r="E269" s="71">
        <v>1900601</v>
      </c>
      <c r="G269" s="1" t="s">
        <v>4615</v>
      </c>
      <c r="H269" s="72" t="s">
        <v>4616</v>
      </c>
      <c r="I269" s="1" t="s">
        <v>4617</v>
      </c>
      <c r="J269" s="73">
        <v>0.35</v>
      </c>
      <c r="K269" s="73">
        <v>0.35</v>
      </c>
      <c r="L269" s="73">
        <v>0.35</v>
      </c>
      <c r="M269" s="1">
        <v>1</v>
      </c>
      <c r="N269" s="1" t="s">
        <v>1129</v>
      </c>
      <c r="O269" s="1" t="s">
        <v>1447</v>
      </c>
      <c r="P269" s="1">
        <v>35201010</v>
      </c>
      <c r="Q269" s="73">
        <v>76784046</v>
      </c>
      <c r="R269" s="74">
        <v>73400</v>
      </c>
      <c r="S269" s="1" t="s">
        <v>3451</v>
      </c>
      <c r="T269" s="75">
        <v>1321.75</v>
      </c>
      <c r="U269" s="76">
        <v>1492401847.3538899</v>
      </c>
      <c r="V269" s="77">
        <v>1492401847.3538899</v>
      </c>
      <c r="W269" s="77">
        <v>4264005278.1539602</v>
      </c>
      <c r="X269" s="76">
        <v>2.25248649083E-2</v>
      </c>
      <c r="Y269" s="71">
        <v>0</v>
      </c>
      <c r="Z269" s="71">
        <v>1</v>
      </c>
      <c r="AA269" s="71">
        <v>0</v>
      </c>
      <c r="AB269" s="71">
        <v>0</v>
      </c>
      <c r="AC269" s="73">
        <v>0</v>
      </c>
      <c r="AD269" s="73">
        <v>1</v>
      </c>
      <c r="AE269" s="1" t="s">
        <v>3452</v>
      </c>
      <c r="AF269" s="1" t="s">
        <v>1450</v>
      </c>
      <c r="AG269" s="1" t="s">
        <v>1451</v>
      </c>
    </row>
    <row r="270" spans="1:33">
      <c r="A270" s="70">
        <v>45169</v>
      </c>
      <c r="B270" s="70">
        <v>45169</v>
      </c>
      <c r="C270" s="71">
        <v>891800</v>
      </c>
      <c r="D270" s="1" t="s">
        <v>4633</v>
      </c>
      <c r="E270" s="71">
        <v>1907201</v>
      </c>
      <c r="G270" s="1" t="s">
        <v>4634</v>
      </c>
      <c r="H270" s="72">
        <v>6440332</v>
      </c>
      <c r="I270" s="1" t="s">
        <v>4635</v>
      </c>
      <c r="J270" s="73">
        <v>0.8</v>
      </c>
      <c r="K270" s="73">
        <v>0.8</v>
      </c>
      <c r="L270" s="73">
        <v>0.8</v>
      </c>
      <c r="M270" s="1">
        <v>1</v>
      </c>
      <c r="N270" s="1" t="s">
        <v>1129</v>
      </c>
      <c r="O270" s="1" t="s">
        <v>1455</v>
      </c>
      <c r="P270" s="1">
        <v>25504040</v>
      </c>
      <c r="Q270" s="73">
        <v>39248121</v>
      </c>
      <c r="R270" s="74">
        <v>88200</v>
      </c>
      <c r="S270" s="1" t="s">
        <v>3451</v>
      </c>
      <c r="T270" s="75">
        <v>1321.75</v>
      </c>
      <c r="U270" s="76">
        <v>2095212723.85852</v>
      </c>
      <c r="V270" s="77">
        <v>2095212723.85852</v>
      </c>
      <c r="W270" s="77">
        <v>2649278785.7007799</v>
      </c>
      <c r="X270" s="76">
        <v>3.1623107169700002E-2</v>
      </c>
      <c r="Y270" s="71">
        <v>0</v>
      </c>
      <c r="Z270" s="71">
        <v>1</v>
      </c>
      <c r="AA270" s="71">
        <v>0</v>
      </c>
      <c r="AB270" s="71">
        <v>0</v>
      </c>
      <c r="AC270" s="73">
        <v>0</v>
      </c>
      <c r="AD270" s="73">
        <v>1</v>
      </c>
      <c r="AE270" s="1" t="s">
        <v>3452</v>
      </c>
      <c r="AF270" s="1" t="s">
        <v>1450</v>
      </c>
      <c r="AG270" s="1" t="s">
        <v>1451</v>
      </c>
    </row>
    <row r="271" spans="1:33">
      <c r="A271" s="70">
        <v>45169</v>
      </c>
      <c r="B271" s="70">
        <v>45169</v>
      </c>
      <c r="C271" s="71">
        <v>891800</v>
      </c>
      <c r="D271" s="1" t="s">
        <v>4636</v>
      </c>
      <c r="E271" s="71">
        <v>1907401</v>
      </c>
      <c r="G271" s="1" t="s">
        <v>4637</v>
      </c>
      <c r="H271" s="72">
        <v>6405869</v>
      </c>
      <c r="I271" s="1" t="s">
        <v>4638</v>
      </c>
      <c r="J271" s="73">
        <v>0.5</v>
      </c>
      <c r="K271" s="73">
        <v>0.5</v>
      </c>
      <c r="L271" s="73">
        <v>0.5</v>
      </c>
      <c r="M271" s="1">
        <v>1</v>
      </c>
      <c r="N271" s="1" t="s">
        <v>1129</v>
      </c>
      <c r="O271" s="1" t="s">
        <v>1467</v>
      </c>
      <c r="P271" s="1">
        <v>20303010</v>
      </c>
      <c r="Q271" s="73">
        <v>489039496</v>
      </c>
      <c r="R271" s="74">
        <v>16660</v>
      </c>
      <c r="S271" s="1" t="s">
        <v>3451</v>
      </c>
      <c r="T271" s="75">
        <v>1321.75</v>
      </c>
      <c r="U271" s="76">
        <v>3082049556.7845702</v>
      </c>
      <c r="V271" s="77">
        <v>3082049556.7845702</v>
      </c>
      <c r="W271" s="77">
        <v>6164099113.5691299</v>
      </c>
      <c r="X271" s="76">
        <v>4.6517464468699997E-2</v>
      </c>
      <c r="Y271" s="71">
        <v>1</v>
      </c>
      <c r="Z271" s="71">
        <v>0</v>
      </c>
      <c r="AA271" s="71">
        <v>0</v>
      </c>
      <c r="AB271" s="71">
        <v>0</v>
      </c>
      <c r="AC271" s="73">
        <v>0.5</v>
      </c>
      <c r="AD271" s="73">
        <v>0.5</v>
      </c>
      <c r="AE271" s="1" t="s">
        <v>3452</v>
      </c>
      <c r="AF271" s="1" t="s">
        <v>1450</v>
      </c>
      <c r="AG271" s="1" t="s">
        <v>1451</v>
      </c>
    </row>
    <row r="272" spans="1:33">
      <c r="A272" s="70">
        <v>45169</v>
      </c>
      <c r="B272" s="70">
        <v>45169</v>
      </c>
      <c r="C272" s="71">
        <v>891800</v>
      </c>
      <c r="D272" s="1" t="s">
        <v>4639</v>
      </c>
      <c r="E272" s="71">
        <v>1910001</v>
      </c>
      <c r="F272" s="1" t="s">
        <v>4640</v>
      </c>
      <c r="G272" s="1" t="s">
        <v>4641</v>
      </c>
      <c r="H272" s="72">
        <v>6068411</v>
      </c>
      <c r="I272" s="1" t="s">
        <v>4642</v>
      </c>
      <c r="J272" s="73">
        <v>0.3</v>
      </c>
      <c r="K272" s="73">
        <v>0.3</v>
      </c>
      <c r="L272" s="73">
        <v>0.3</v>
      </c>
      <c r="M272" s="1">
        <v>1</v>
      </c>
      <c r="N272" s="1" t="s">
        <v>1239</v>
      </c>
      <c r="O272" s="1" t="s">
        <v>1467</v>
      </c>
      <c r="P272" s="1">
        <v>20105010</v>
      </c>
      <c r="Q272" s="73">
        <v>5630225457</v>
      </c>
      <c r="R272" s="74">
        <v>47</v>
      </c>
      <c r="S272" s="1" t="s">
        <v>3727</v>
      </c>
      <c r="T272" s="75">
        <v>56.62</v>
      </c>
      <c r="U272" s="76">
        <v>1402087229.6661999</v>
      </c>
      <c r="V272" s="77">
        <v>1402087229.6661999</v>
      </c>
      <c r="W272" s="77">
        <v>4673624098.8873196</v>
      </c>
      <c r="X272" s="76">
        <v>2.11617437314E-2</v>
      </c>
      <c r="Y272" s="71">
        <v>0</v>
      </c>
      <c r="Z272" s="71">
        <v>1</v>
      </c>
      <c r="AA272" s="71">
        <v>0</v>
      </c>
      <c r="AB272" s="71">
        <v>0</v>
      </c>
      <c r="AC272" s="73">
        <v>1</v>
      </c>
      <c r="AD272" s="73">
        <v>0</v>
      </c>
      <c r="AE272" s="1" t="s">
        <v>3728</v>
      </c>
      <c r="AF272" s="1" t="s">
        <v>1450</v>
      </c>
      <c r="AG272" s="1" t="s">
        <v>1451</v>
      </c>
    </row>
    <row r="273" spans="1:33">
      <c r="A273" s="70">
        <v>45169</v>
      </c>
      <c r="B273" s="70">
        <v>45169</v>
      </c>
      <c r="C273" s="71">
        <v>891800</v>
      </c>
      <c r="D273" s="1" t="s">
        <v>4643</v>
      </c>
      <c r="E273" s="71">
        <v>1910701</v>
      </c>
      <c r="F273" s="1" t="s">
        <v>4644</v>
      </c>
      <c r="G273" s="1" t="s">
        <v>4645</v>
      </c>
      <c r="H273" s="72">
        <v>6474494</v>
      </c>
      <c r="I273" s="1" t="s">
        <v>4646</v>
      </c>
      <c r="J273" s="73">
        <v>0.4</v>
      </c>
      <c r="K273" s="73">
        <v>0.4</v>
      </c>
      <c r="L273" s="73">
        <v>0.4</v>
      </c>
      <c r="M273" s="1">
        <v>1</v>
      </c>
      <c r="N273" s="1" t="s">
        <v>1239</v>
      </c>
      <c r="O273" s="1" t="s">
        <v>1455</v>
      </c>
      <c r="P273" s="1">
        <v>25301040</v>
      </c>
      <c r="Q273" s="73">
        <v>1119112798</v>
      </c>
      <c r="R273" s="74">
        <v>237</v>
      </c>
      <c r="S273" s="1" t="s">
        <v>3727</v>
      </c>
      <c r="T273" s="75">
        <v>56.62</v>
      </c>
      <c r="U273" s="76">
        <v>1873752971.5718801</v>
      </c>
      <c r="V273" s="77">
        <v>1873752971.5718801</v>
      </c>
      <c r="W273" s="77">
        <v>4684382428.9297104</v>
      </c>
      <c r="X273" s="76">
        <v>2.8280608624999998E-2</v>
      </c>
      <c r="Y273" s="71">
        <v>0</v>
      </c>
      <c r="Z273" s="71">
        <v>1</v>
      </c>
      <c r="AA273" s="71">
        <v>0</v>
      </c>
      <c r="AB273" s="71">
        <v>0</v>
      </c>
      <c r="AC273" s="73">
        <v>0</v>
      </c>
      <c r="AD273" s="73">
        <v>1</v>
      </c>
      <c r="AE273" s="1" t="s">
        <v>3728</v>
      </c>
      <c r="AF273" s="1" t="s">
        <v>1450</v>
      </c>
      <c r="AG273" s="1" t="s">
        <v>1451</v>
      </c>
    </row>
    <row r="274" spans="1:33">
      <c r="A274" s="70">
        <v>45169</v>
      </c>
      <c r="B274" s="70">
        <v>45169</v>
      </c>
      <c r="C274" s="71">
        <v>891800</v>
      </c>
      <c r="D274" s="1" t="s">
        <v>4647</v>
      </c>
      <c r="E274" s="71">
        <v>1912002</v>
      </c>
      <c r="G274" s="1" t="s">
        <v>4648</v>
      </c>
      <c r="H274" s="72" t="s">
        <v>4649</v>
      </c>
      <c r="I274" s="1" t="s">
        <v>4650</v>
      </c>
      <c r="J274" s="73">
        <v>1</v>
      </c>
      <c r="K274" s="73">
        <v>1</v>
      </c>
      <c r="L274" s="73">
        <v>1</v>
      </c>
      <c r="M274" s="1">
        <v>1</v>
      </c>
      <c r="N274" s="1" t="s">
        <v>945</v>
      </c>
      <c r="O274" s="1" t="s">
        <v>1455</v>
      </c>
      <c r="P274" s="1">
        <v>25504010</v>
      </c>
      <c r="Q274" s="73">
        <v>963226993</v>
      </c>
      <c r="R274" s="74">
        <v>16.03</v>
      </c>
      <c r="S274" s="1" t="s">
        <v>3542</v>
      </c>
      <c r="T274" s="75">
        <v>4.9509499999999997</v>
      </c>
      <c r="U274" s="76">
        <v>3118700188.40627</v>
      </c>
      <c r="V274" s="77">
        <v>3118700188.40626</v>
      </c>
      <c r="W274" s="77">
        <v>3118700188.40627</v>
      </c>
      <c r="X274" s="76">
        <v>4.7070633528100002E-2</v>
      </c>
      <c r="Y274" s="71">
        <v>0</v>
      </c>
      <c r="Z274" s="71">
        <v>1</v>
      </c>
      <c r="AA274" s="71">
        <v>0</v>
      </c>
      <c r="AB274" s="71">
        <v>0</v>
      </c>
      <c r="AC274" s="73">
        <v>0.65</v>
      </c>
      <c r="AD274" s="73">
        <v>0.35</v>
      </c>
      <c r="AE274" s="1" t="s">
        <v>3543</v>
      </c>
      <c r="AF274" s="1" t="s">
        <v>3544</v>
      </c>
      <c r="AG274" s="1" t="s">
        <v>1451</v>
      </c>
    </row>
    <row r="275" spans="1:33">
      <c r="A275" s="70">
        <v>45169</v>
      </c>
      <c r="B275" s="70">
        <v>45169</v>
      </c>
      <c r="C275" s="71">
        <v>891800</v>
      </c>
      <c r="D275" s="1" t="s">
        <v>4665</v>
      </c>
      <c r="E275" s="71">
        <v>1952402</v>
      </c>
      <c r="G275" s="1" t="s">
        <v>4666</v>
      </c>
      <c r="H275" s="72" t="s">
        <v>4667</v>
      </c>
      <c r="I275" s="1" t="s">
        <v>4668</v>
      </c>
      <c r="J275" s="73">
        <v>0.3</v>
      </c>
      <c r="K275" s="73">
        <v>0.3</v>
      </c>
      <c r="L275" s="73">
        <v>0.06</v>
      </c>
      <c r="M275" s="1">
        <v>0.2</v>
      </c>
      <c r="N275" s="1" t="s">
        <v>975</v>
      </c>
      <c r="O275" s="1" t="s">
        <v>1499</v>
      </c>
      <c r="P275" s="1">
        <v>30302010</v>
      </c>
      <c r="Q275" s="73">
        <v>423600000</v>
      </c>
      <c r="R275" s="74">
        <v>101.79</v>
      </c>
      <c r="S275" s="1" t="s">
        <v>3323</v>
      </c>
      <c r="T275" s="75">
        <v>7.2785000000000002</v>
      </c>
      <c r="U275" s="76">
        <v>355443379.81726998</v>
      </c>
      <c r="V275" s="77">
        <v>355443379.81726998</v>
      </c>
      <c r="W275" s="77">
        <v>5914548846.3965302</v>
      </c>
      <c r="X275" s="76">
        <v>5.3647173695999997E-3</v>
      </c>
      <c r="Y275" s="71">
        <v>1</v>
      </c>
      <c r="Z275" s="71">
        <v>0</v>
      </c>
      <c r="AA275" s="71">
        <v>0</v>
      </c>
      <c r="AB275" s="71">
        <v>0</v>
      </c>
      <c r="AC275" s="73">
        <v>0</v>
      </c>
      <c r="AD275" s="73">
        <v>1</v>
      </c>
      <c r="AE275" s="1" t="s">
        <v>3412</v>
      </c>
      <c r="AF275" s="1" t="s">
        <v>1450</v>
      </c>
      <c r="AG275" s="1" t="s">
        <v>1585</v>
      </c>
    </row>
    <row r="276" spans="1:33">
      <c r="A276" s="70">
        <v>45169</v>
      </c>
      <c r="B276" s="70">
        <v>45169</v>
      </c>
      <c r="C276" s="71">
        <v>891800</v>
      </c>
      <c r="D276" s="1" t="s">
        <v>4679</v>
      </c>
      <c r="E276" s="71">
        <v>1976601</v>
      </c>
      <c r="G276" s="1" t="s">
        <v>4680</v>
      </c>
      <c r="H276" s="72" t="s">
        <v>4681</v>
      </c>
      <c r="I276" s="1" t="s">
        <v>4682</v>
      </c>
      <c r="J276" s="73">
        <v>0.35</v>
      </c>
      <c r="K276" s="73">
        <v>0.35</v>
      </c>
      <c r="L276" s="73">
        <v>0.35</v>
      </c>
      <c r="M276" s="1">
        <v>1</v>
      </c>
      <c r="N276" s="1" t="s">
        <v>1129</v>
      </c>
      <c r="O276" s="1" t="s">
        <v>1462</v>
      </c>
      <c r="P276" s="1">
        <v>15101050</v>
      </c>
      <c r="Q276" s="73">
        <v>71297592</v>
      </c>
      <c r="R276" s="74">
        <v>90300</v>
      </c>
      <c r="S276" s="1" t="s">
        <v>3451</v>
      </c>
      <c r="T276" s="75">
        <v>1321.75</v>
      </c>
      <c r="U276" s="76">
        <v>1704831015.8199401</v>
      </c>
      <c r="V276" s="77">
        <v>1704831015.8199401</v>
      </c>
      <c r="W276" s="77">
        <v>4870945759.4855299</v>
      </c>
      <c r="X276" s="76">
        <v>2.57310645862E-2</v>
      </c>
      <c r="Y276" s="71">
        <v>0</v>
      </c>
      <c r="Z276" s="71">
        <v>1</v>
      </c>
      <c r="AA276" s="71">
        <v>0</v>
      </c>
      <c r="AB276" s="71">
        <v>0</v>
      </c>
      <c r="AC276" s="73">
        <v>0</v>
      </c>
      <c r="AD276" s="73">
        <v>1</v>
      </c>
      <c r="AE276" s="1" t="s">
        <v>3452</v>
      </c>
      <c r="AF276" s="1" t="s">
        <v>1450</v>
      </c>
      <c r="AG276" s="1" t="s">
        <v>1451</v>
      </c>
    </row>
    <row r="277" spans="1:33">
      <c r="A277" s="70">
        <v>45169</v>
      </c>
      <c r="B277" s="70">
        <v>45169</v>
      </c>
      <c r="C277" s="71">
        <v>891800</v>
      </c>
      <c r="D277" s="1" t="s">
        <v>4683</v>
      </c>
      <c r="E277" s="71">
        <v>1983102</v>
      </c>
      <c r="G277" s="1" t="s">
        <v>4684</v>
      </c>
      <c r="H277" s="72" t="s">
        <v>4685</v>
      </c>
      <c r="I277" s="1" t="s">
        <v>4686</v>
      </c>
      <c r="J277" s="73">
        <v>0.35</v>
      </c>
      <c r="K277" s="73">
        <v>0.3</v>
      </c>
      <c r="L277" s="73">
        <v>0.06</v>
      </c>
      <c r="M277" s="1">
        <v>0.2</v>
      </c>
      <c r="N277" s="1" t="s">
        <v>975</v>
      </c>
      <c r="O277" s="1" t="s">
        <v>1467</v>
      </c>
      <c r="P277" s="1">
        <v>20106020</v>
      </c>
      <c r="Q277" s="73">
        <v>430080840</v>
      </c>
      <c r="R277" s="74">
        <v>92.21</v>
      </c>
      <c r="S277" s="1" t="s">
        <v>3323</v>
      </c>
      <c r="T277" s="75">
        <v>7.2785000000000002</v>
      </c>
      <c r="U277" s="76">
        <v>326916982.26063102</v>
      </c>
      <c r="V277" s="77">
        <v>326916982.26063102</v>
      </c>
      <c r="W277" s="77">
        <v>5439871917.9720697</v>
      </c>
      <c r="X277" s="76">
        <v>4.9341676136000004E-3</v>
      </c>
      <c r="Y277" s="71">
        <v>1</v>
      </c>
      <c r="Z277" s="71">
        <v>0</v>
      </c>
      <c r="AA277" s="71">
        <v>0</v>
      </c>
      <c r="AB277" s="71">
        <v>0</v>
      </c>
      <c r="AC277" s="73">
        <v>0</v>
      </c>
      <c r="AD277" s="73">
        <v>1</v>
      </c>
      <c r="AE277" s="1" t="s">
        <v>3324</v>
      </c>
      <c r="AF277" s="1" t="s">
        <v>1450</v>
      </c>
      <c r="AG277" s="1" t="s">
        <v>1585</v>
      </c>
    </row>
    <row r="278" spans="1:33">
      <c r="A278" s="70">
        <v>45169</v>
      </c>
      <c r="B278" s="70">
        <v>45169</v>
      </c>
      <c r="C278" s="71">
        <v>891800</v>
      </c>
      <c r="D278" s="1" t="s">
        <v>4687</v>
      </c>
      <c r="E278" s="71">
        <v>2002101</v>
      </c>
      <c r="G278" s="1" t="s">
        <v>4688</v>
      </c>
      <c r="H278" s="72" t="s">
        <v>4689</v>
      </c>
      <c r="I278" s="1" t="s">
        <v>4690</v>
      </c>
      <c r="J278" s="73">
        <v>0.3</v>
      </c>
      <c r="K278" s="73">
        <v>0.3</v>
      </c>
      <c r="L278" s="73">
        <v>0.3</v>
      </c>
      <c r="M278" s="1">
        <v>1</v>
      </c>
      <c r="N278" s="1" t="s">
        <v>975</v>
      </c>
      <c r="O278" s="1" t="s">
        <v>1467</v>
      </c>
      <c r="P278" s="1">
        <v>20301010</v>
      </c>
      <c r="Q278" s="73">
        <v>6603181772</v>
      </c>
      <c r="R278" s="74">
        <v>10.46</v>
      </c>
      <c r="S278" s="1" t="s">
        <v>1565</v>
      </c>
      <c r="T278" s="75">
        <v>7.8417500000000002</v>
      </c>
      <c r="U278" s="76">
        <v>2642367379.7986398</v>
      </c>
      <c r="V278" s="77">
        <v>2642367379.7986398</v>
      </c>
      <c r="W278" s="77">
        <v>8807891265.99547</v>
      </c>
      <c r="X278" s="76">
        <v>3.9881328459700001E-2</v>
      </c>
      <c r="Y278" s="71">
        <v>1</v>
      </c>
      <c r="Z278" s="71">
        <v>0</v>
      </c>
      <c r="AA278" s="71">
        <v>0</v>
      </c>
      <c r="AB278" s="71">
        <v>0</v>
      </c>
      <c r="AC278" s="73">
        <v>0</v>
      </c>
      <c r="AD278" s="73">
        <v>1</v>
      </c>
      <c r="AE278" s="1" t="s">
        <v>1566</v>
      </c>
      <c r="AF278" s="1" t="s">
        <v>1450</v>
      </c>
      <c r="AG278" s="1" t="s">
        <v>3300</v>
      </c>
    </row>
    <row r="279" spans="1:33">
      <c r="A279" s="70">
        <v>45169</v>
      </c>
      <c r="B279" s="70">
        <v>45169</v>
      </c>
      <c r="C279" s="71">
        <v>891800</v>
      </c>
      <c r="D279" s="1" t="s">
        <v>4695</v>
      </c>
      <c r="E279" s="71">
        <v>2003102</v>
      </c>
      <c r="G279" s="1" t="s">
        <v>4696</v>
      </c>
      <c r="H279" s="72" t="s">
        <v>4697</v>
      </c>
      <c r="I279" s="1" t="s">
        <v>4698</v>
      </c>
      <c r="J279" s="73">
        <v>0.3</v>
      </c>
      <c r="K279" s="73">
        <v>0.3</v>
      </c>
      <c r="L279" s="73">
        <v>0.06</v>
      </c>
      <c r="M279" s="1">
        <v>0.2</v>
      </c>
      <c r="N279" s="1" t="s">
        <v>975</v>
      </c>
      <c r="O279" s="1" t="s">
        <v>1548</v>
      </c>
      <c r="P279" s="1">
        <v>55105020</v>
      </c>
      <c r="Q279" s="73">
        <v>28625219200</v>
      </c>
      <c r="R279" s="74">
        <v>4.92</v>
      </c>
      <c r="S279" s="1" t="s">
        <v>3323</v>
      </c>
      <c r="T279" s="75">
        <v>7.2785000000000002</v>
      </c>
      <c r="U279" s="76">
        <v>1160976122.53074</v>
      </c>
      <c r="V279" s="77">
        <v>1160976122.53074</v>
      </c>
      <c r="W279" s="77">
        <v>19318547977.284599</v>
      </c>
      <c r="X279" s="76">
        <v>1.7522646710900001E-2</v>
      </c>
      <c r="Y279" s="71">
        <v>1</v>
      </c>
      <c r="Z279" s="71">
        <v>0</v>
      </c>
      <c r="AA279" s="71">
        <v>0</v>
      </c>
      <c r="AB279" s="71">
        <v>0</v>
      </c>
      <c r="AC279" s="73">
        <v>1</v>
      </c>
      <c r="AD279" s="73">
        <v>0</v>
      </c>
      <c r="AE279" s="1" t="s">
        <v>3324</v>
      </c>
      <c r="AF279" s="1" t="s">
        <v>1450</v>
      </c>
      <c r="AG279" s="1" t="s">
        <v>1585</v>
      </c>
    </row>
    <row r="280" spans="1:33">
      <c r="A280" s="70">
        <v>45169</v>
      </c>
      <c r="B280" s="70">
        <v>45169</v>
      </c>
      <c r="C280" s="71">
        <v>891800</v>
      </c>
      <c r="D280" s="1" t="s">
        <v>4699</v>
      </c>
      <c r="E280" s="71">
        <v>2003301</v>
      </c>
      <c r="F280" s="1" t="s">
        <v>4700</v>
      </c>
      <c r="G280" s="1" t="s">
        <v>4701</v>
      </c>
      <c r="H280" s="72" t="s">
        <v>4702</v>
      </c>
      <c r="I280" s="1" t="s">
        <v>4703</v>
      </c>
      <c r="J280" s="73">
        <v>0.5</v>
      </c>
      <c r="K280" s="73">
        <v>0.5</v>
      </c>
      <c r="L280" s="73">
        <v>0.5</v>
      </c>
      <c r="M280" s="1">
        <v>1</v>
      </c>
      <c r="N280" s="1" t="s">
        <v>975</v>
      </c>
      <c r="O280" s="1" t="s">
        <v>1692</v>
      </c>
      <c r="P280" s="1">
        <v>50203010</v>
      </c>
      <c r="Q280" s="73">
        <v>363854311</v>
      </c>
      <c r="R280" s="74">
        <v>14.8</v>
      </c>
      <c r="S280" s="1" t="s">
        <v>1448</v>
      </c>
      <c r="T280" s="75">
        <v>1</v>
      </c>
      <c r="U280" s="76">
        <v>2692521901.4000001</v>
      </c>
      <c r="V280" s="77">
        <v>2692521901.4000001</v>
      </c>
      <c r="W280" s="77">
        <v>6427188770.1999998</v>
      </c>
      <c r="X280" s="76">
        <v>4.06383121271E-2</v>
      </c>
      <c r="Y280" s="71">
        <v>1</v>
      </c>
      <c r="Z280" s="71">
        <v>0</v>
      </c>
      <c r="AA280" s="71">
        <v>0</v>
      </c>
      <c r="AB280" s="71">
        <v>0</v>
      </c>
      <c r="AC280" s="73">
        <v>0</v>
      </c>
      <c r="AD280" s="73">
        <v>1</v>
      </c>
      <c r="AE280" s="1" t="s">
        <v>1475</v>
      </c>
      <c r="AF280" s="1" t="s">
        <v>1450</v>
      </c>
      <c r="AG280" s="1" t="s">
        <v>1585</v>
      </c>
    </row>
    <row r="281" spans="1:33">
      <c r="A281" s="70">
        <v>45169</v>
      </c>
      <c r="B281" s="70">
        <v>45169</v>
      </c>
      <c r="C281" s="71">
        <v>891800</v>
      </c>
      <c r="D281" s="1" t="s">
        <v>4713</v>
      </c>
      <c r="E281" s="71">
        <v>2024902</v>
      </c>
      <c r="G281" s="1" t="s">
        <v>4714</v>
      </c>
      <c r="H281" s="72" t="s">
        <v>4715</v>
      </c>
      <c r="I281" s="1" t="s">
        <v>4716</v>
      </c>
      <c r="J281" s="73">
        <v>0.25</v>
      </c>
      <c r="K281" s="73">
        <v>0.25</v>
      </c>
      <c r="L281" s="73">
        <v>0.05</v>
      </c>
      <c r="M281" s="1">
        <v>0.2</v>
      </c>
      <c r="N281" s="1" t="s">
        <v>975</v>
      </c>
      <c r="O281" s="1" t="s">
        <v>1455</v>
      </c>
      <c r="P281" s="1">
        <v>25102020</v>
      </c>
      <c r="Q281" s="73">
        <v>862050006</v>
      </c>
      <c r="R281" s="74">
        <v>28.4</v>
      </c>
      <c r="S281" s="1" t="s">
        <v>3323</v>
      </c>
      <c r="T281" s="75">
        <v>7.2785000000000002</v>
      </c>
      <c r="U281" s="76">
        <v>168181769.39204499</v>
      </c>
      <c r="V281" s="77">
        <v>168181769.39204499</v>
      </c>
      <c r="W281" s="77">
        <v>3358237108.7761698</v>
      </c>
      <c r="X281" s="76">
        <v>2.5383723842999999E-3</v>
      </c>
      <c r="Y281" s="71">
        <v>0</v>
      </c>
      <c r="Z281" s="71">
        <v>1</v>
      </c>
      <c r="AA281" s="71">
        <v>0</v>
      </c>
      <c r="AB281" s="71">
        <v>0</v>
      </c>
      <c r="AC281" s="73">
        <v>0</v>
      </c>
      <c r="AD281" s="73">
        <v>1</v>
      </c>
      <c r="AE281" s="1" t="s">
        <v>3324</v>
      </c>
      <c r="AF281" s="1" t="s">
        <v>1450</v>
      </c>
      <c r="AG281" s="1" t="s">
        <v>1585</v>
      </c>
    </row>
    <row r="282" spans="1:33">
      <c r="A282" s="70">
        <v>45169</v>
      </c>
      <c r="B282" s="70">
        <v>45169</v>
      </c>
      <c r="C282" s="71">
        <v>891800</v>
      </c>
      <c r="D282" s="1" t="s">
        <v>4721</v>
      </c>
      <c r="E282" s="71">
        <v>2026801</v>
      </c>
      <c r="G282" s="1" t="s">
        <v>4722</v>
      </c>
      <c r="H282" s="72" t="s">
        <v>4723</v>
      </c>
      <c r="I282" s="1" t="s">
        <v>4724</v>
      </c>
      <c r="J282" s="73">
        <v>0.7</v>
      </c>
      <c r="K282" s="73">
        <v>0.7</v>
      </c>
      <c r="L282" s="73">
        <v>0.7</v>
      </c>
      <c r="M282" s="1">
        <v>1</v>
      </c>
      <c r="N282" s="1" t="s">
        <v>1129</v>
      </c>
      <c r="O282" s="1" t="s">
        <v>1499</v>
      </c>
      <c r="P282" s="1">
        <v>30101040</v>
      </c>
      <c r="Q282" s="73">
        <v>27875819</v>
      </c>
      <c r="R282" s="74">
        <v>73800</v>
      </c>
      <c r="S282" s="1" t="s">
        <v>3451</v>
      </c>
      <c r="T282" s="75">
        <v>1321.75</v>
      </c>
      <c r="U282" s="76">
        <v>1089513757.92699</v>
      </c>
      <c r="V282" s="77">
        <v>1089513757.92699</v>
      </c>
      <c r="W282" s="77">
        <v>1556448225.6099899</v>
      </c>
      <c r="X282" s="76">
        <v>1.6444063143299999E-2</v>
      </c>
      <c r="Y282" s="71">
        <v>0</v>
      </c>
      <c r="Z282" s="71">
        <v>1</v>
      </c>
      <c r="AA282" s="71">
        <v>0</v>
      </c>
      <c r="AB282" s="71">
        <v>0</v>
      </c>
      <c r="AC282" s="73">
        <v>1</v>
      </c>
      <c r="AD282" s="73">
        <v>0</v>
      </c>
      <c r="AE282" s="1" t="s">
        <v>3452</v>
      </c>
      <c r="AF282" s="1" t="s">
        <v>1450</v>
      </c>
      <c r="AG282" s="1" t="s">
        <v>1451</v>
      </c>
    </row>
    <row r="283" spans="1:33">
      <c r="A283" s="70">
        <v>45169</v>
      </c>
      <c r="B283" s="70">
        <v>45169</v>
      </c>
      <c r="C283" s="71">
        <v>891800</v>
      </c>
      <c r="D283" s="1" t="s">
        <v>4725</v>
      </c>
      <c r="E283" s="71">
        <v>2027002</v>
      </c>
      <c r="G283" s="1" t="s">
        <v>4726</v>
      </c>
      <c r="H283" s="72" t="s">
        <v>4727</v>
      </c>
      <c r="I283" s="1" t="s">
        <v>4728</v>
      </c>
      <c r="J283" s="73">
        <v>0.25</v>
      </c>
      <c r="K283" s="73">
        <v>0.25</v>
      </c>
      <c r="L283" s="73">
        <v>0.05</v>
      </c>
      <c r="M283" s="1">
        <v>0.2</v>
      </c>
      <c r="N283" s="1" t="s">
        <v>975</v>
      </c>
      <c r="O283" s="1" t="s">
        <v>1474</v>
      </c>
      <c r="P283" s="1">
        <v>45301010</v>
      </c>
      <c r="Q283" s="73">
        <v>2137396215</v>
      </c>
      <c r="R283" s="74">
        <v>41.57</v>
      </c>
      <c r="S283" s="1" t="s">
        <v>3323</v>
      </c>
      <c r="T283" s="75">
        <v>7.2785000000000002</v>
      </c>
      <c r="U283" s="76">
        <v>610369998.33447802</v>
      </c>
      <c r="V283" s="77">
        <v>610369998.33447802</v>
      </c>
      <c r="W283" s="77">
        <v>12187808380.778299</v>
      </c>
      <c r="X283" s="76">
        <v>9.2123323090999992E-3</v>
      </c>
      <c r="Y283" s="71">
        <v>1</v>
      </c>
      <c r="Z283" s="71">
        <v>0</v>
      </c>
      <c r="AA283" s="71">
        <v>0</v>
      </c>
      <c r="AB283" s="71">
        <v>0</v>
      </c>
      <c r="AC283" s="73">
        <v>0</v>
      </c>
      <c r="AD283" s="73">
        <v>1</v>
      </c>
      <c r="AE283" s="1" t="s">
        <v>3324</v>
      </c>
      <c r="AF283" s="1" t="s">
        <v>1450</v>
      </c>
      <c r="AG283" s="1" t="s">
        <v>1585</v>
      </c>
    </row>
    <row r="284" spans="1:33">
      <c r="A284" s="70">
        <v>45169</v>
      </c>
      <c r="B284" s="70">
        <v>45169</v>
      </c>
      <c r="C284" s="71">
        <v>891800</v>
      </c>
      <c r="D284" s="1" t="s">
        <v>4738</v>
      </c>
      <c r="E284" s="71">
        <v>2036501</v>
      </c>
      <c r="G284" s="1" t="s">
        <v>4739</v>
      </c>
      <c r="H284" s="72" t="s">
        <v>4740</v>
      </c>
      <c r="I284" s="1" t="s">
        <v>4741</v>
      </c>
      <c r="J284" s="73">
        <v>0.7</v>
      </c>
      <c r="K284" s="73">
        <v>0.7</v>
      </c>
      <c r="L284" s="73">
        <v>0.7</v>
      </c>
      <c r="M284" s="1">
        <v>1</v>
      </c>
      <c r="N284" s="1" t="s">
        <v>1097</v>
      </c>
      <c r="O284" s="1" t="s">
        <v>1455</v>
      </c>
      <c r="P284" s="1">
        <v>25101010</v>
      </c>
      <c r="Q284" s="73">
        <v>585404582</v>
      </c>
      <c r="R284" s="74">
        <v>595.6</v>
      </c>
      <c r="S284" s="1" t="s">
        <v>3305</v>
      </c>
      <c r="T284" s="75">
        <v>82.786249999999995</v>
      </c>
      <c r="U284" s="76">
        <v>2948157191.8940601</v>
      </c>
      <c r="V284" s="77">
        <v>2948157191.8940601</v>
      </c>
      <c r="W284" s="77">
        <v>4211653131.2772398</v>
      </c>
      <c r="X284" s="76">
        <v>4.4496623073499997E-2</v>
      </c>
      <c r="Y284" s="71">
        <v>0</v>
      </c>
      <c r="Z284" s="71">
        <v>1</v>
      </c>
      <c r="AA284" s="71">
        <v>0</v>
      </c>
      <c r="AB284" s="71">
        <v>0</v>
      </c>
      <c r="AC284" s="73">
        <v>0</v>
      </c>
      <c r="AD284" s="73">
        <v>1</v>
      </c>
      <c r="AE284" s="1" t="s">
        <v>3306</v>
      </c>
      <c r="AF284" s="1" t="s">
        <v>1450</v>
      </c>
      <c r="AG284" s="1" t="s">
        <v>1451</v>
      </c>
    </row>
    <row r="285" spans="1:33">
      <c r="A285" s="70">
        <v>45169</v>
      </c>
      <c r="B285" s="70">
        <v>45169</v>
      </c>
      <c r="C285" s="71">
        <v>891800</v>
      </c>
      <c r="D285" s="1" t="s">
        <v>4742</v>
      </c>
      <c r="E285" s="71">
        <v>2036901</v>
      </c>
      <c r="G285" s="1" t="s">
        <v>4743</v>
      </c>
      <c r="H285" s="72" t="s">
        <v>4744</v>
      </c>
      <c r="I285" s="1" t="s">
        <v>4745</v>
      </c>
      <c r="J285" s="73">
        <v>0.5</v>
      </c>
      <c r="K285" s="73">
        <v>0.5</v>
      </c>
      <c r="L285" s="73">
        <v>0.5</v>
      </c>
      <c r="M285" s="1">
        <v>1</v>
      </c>
      <c r="N285" s="1" t="s">
        <v>1097</v>
      </c>
      <c r="O285" s="1" t="s">
        <v>1455</v>
      </c>
      <c r="P285" s="1">
        <v>25301040</v>
      </c>
      <c r="Q285" s="73">
        <v>8553509770</v>
      </c>
      <c r="R285" s="74">
        <v>97.6</v>
      </c>
      <c r="S285" s="1" t="s">
        <v>3305</v>
      </c>
      <c r="T285" s="75">
        <v>82.786249999999995</v>
      </c>
      <c r="U285" s="76">
        <v>5042036289.5529203</v>
      </c>
      <c r="V285" s="77">
        <v>5042036289.5529203</v>
      </c>
      <c r="W285" s="77">
        <v>10084072579.105801</v>
      </c>
      <c r="X285" s="76">
        <v>7.6099601783900003E-2</v>
      </c>
      <c r="Y285" s="71">
        <v>0</v>
      </c>
      <c r="Z285" s="71">
        <v>1</v>
      </c>
      <c r="AA285" s="71">
        <v>0</v>
      </c>
      <c r="AB285" s="71">
        <v>0</v>
      </c>
      <c r="AC285" s="73">
        <v>0</v>
      </c>
      <c r="AD285" s="73">
        <v>1</v>
      </c>
      <c r="AE285" s="1" t="s">
        <v>3306</v>
      </c>
      <c r="AF285" s="1" t="s">
        <v>1450</v>
      </c>
      <c r="AG285" s="1" t="s">
        <v>1451</v>
      </c>
    </row>
    <row r="286" spans="1:33">
      <c r="A286" s="70">
        <v>45169</v>
      </c>
      <c r="B286" s="70">
        <v>45169</v>
      </c>
      <c r="C286" s="71">
        <v>891800</v>
      </c>
      <c r="D286" s="1" t="s">
        <v>4774</v>
      </c>
      <c r="E286" s="71">
        <v>2085901</v>
      </c>
      <c r="G286" s="1" t="s">
        <v>4775</v>
      </c>
      <c r="H286" s="72">
        <v>6622691</v>
      </c>
      <c r="I286" s="1" t="s">
        <v>4776</v>
      </c>
      <c r="J286" s="73">
        <v>0.45</v>
      </c>
      <c r="K286" s="73">
        <v>0.45</v>
      </c>
      <c r="L286" s="73">
        <v>0.45</v>
      </c>
      <c r="M286" s="1">
        <v>1</v>
      </c>
      <c r="N286" s="1" t="s">
        <v>1305</v>
      </c>
      <c r="O286" s="1" t="s">
        <v>1455</v>
      </c>
      <c r="P286" s="1">
        <v>25503030</v>
      </c>
      <c r="Q286" s="73">
        <v>435511058</v>
      </c>
      <c r="R286" s="74">
        <v>3216.99</v>
      </c>
      <c r="S286" s="1" t="s">
        <v>1573</v>
      </c>
      <c r="T286" s="75">
        <v>18.934999999999999</v>
      </c>
      <c r="U286" s="76">
        <v>33296309654.815899</v>
      </c>
      <c r="V286" s="77">
        <v>33296309654.815899</v>
      </c>
      <c r="W286" s="77">
        <v>74024459895.919403</v>
      </c>
      <c r="X286" s="76">
        <v>0.50254217940750001</v>
      </c>
      <c r="Y286" s="71">
        <v>1</v>
      </c>
      <c r="Z286" s="71">
        <v>0</v>
      </c>
      <c r="AA286" s="71">
        <v>0</v>
      </c>
      <c r="AB286" s="71">
        <v>0</v>
      </c>
      <c r="AC286" s="73">
        <v>0</v>
      </c>
      <c r="AD286" s="73">
        <v>1</v>
      </c>
      <c r="AE286" s="1" t="s">
        <v>1574</v>
      </c>
      <c r="AF286" s="1" t="s">
        <v>1450</v>
      </c>
      <c r="AG286" s="1" t="s">
        <v>4777</v>
      </c>
    </row>
    <row r="287" spans="1:33">
      <c r="A287" s="70">
        <v>45169</v>
      </c>
      <c r="B287" s="70">
        <v>45169</v>
      </c>
      <c r="C287" s="71">
        <v>891800</v>
      </c>
      <c r="D287" s="1" t="s">
        <v>4855</v>
      </c>
      <c r="E287" s="71">
        <v>2144501</v>
      </c>
      <c r="G287" s="1" t="s">
        <v>4856</v>
      </c>
      <c r="H287" s="72">
        <v>6727121</v>
      </c>
      <c r="I287" s="1" t="s">
        <v>4857</v>
      </c>
      <c r="J287" s="73">
        <v>0.4</v>
      </c>
      <c r="K287" s="73">
        <v>0.4</v>
      </c>
      <c r="L287" s="73">
        <v>0.4</v>
      </c>
      <c r="M287" s="1">
        <v>1</v>
      </c>
      <c r="N287" s="1" t="s">
        <v>1099</v>
      </c>
      <c r="O287" s="1" t="s">
        <v>1484</v>
      </c>
      <c r="P287" s="1">
        <v>40101010</v>
      </c>
      <c r="Q287" s="73">
        <v>18648656458</v>
      </c>
      <c r="R287" s="74">
        <v>9175</v>
      </c>
      <c r="S287" s="1" t="s">
        <v>3616</v>
      </c>
      <c r="T287" s="75">
        <v>15230</v>
      </c>
      <c r="U287" s="76">
        <v>4493799684.88904</v>
      </c>
      <c r="V287" s="77">
        <v>4493799684.88904</v>
      </c>
      <c r="W287" s="77">
        <v>11234499212.222601</v>
      </c>
      <c r="X287" s="76">
        <v>6.7825050610000007E-2</v>
      </c>
      <c r="Y287" s="71">
        <v>1</v>
      </c>
      <c r="Z287" s="71">
        <v>0</v>
      </c>
      <c r="AA287" s="71">
        <v>0</v>
      </c>
      <c r="AB287" s="71">
        <v>0</v>
      </c>
      <c r="AC287" s="73">
        <v>0.65</v>
      </c>
      <c r="AD287" s="73">
        <v>0.35</v>
      </c>
      <c r="AE287" s="1" t="s">
        <v>3617</v>
      </c>
      <c r="AF287" s="1" t="s">
        <v>1450</v>
      </c>
      <c r="AG287" s="1" t="s">
        <v>1451</v>
      </c>
    </row>
    <row r="288" spans="1:33">
      <c r="A288" s="70">
        <v>45169</v>
      </c>
      <c r="B288" s="70">
        <v>45169</v>
      </c>
      <c r="C288" s="71">
        <v>891800</v>
      </c>
      <c r="D288" s="1" t="s">
        <v>4891</v>
      </c>
      <c r="E288" s="71">
        <v>2220501</v>
      </c>
      <c r="G288" s="1" t="s">
        <v>4892</v>
      </c>
      <c r="H288" s="72">
        <v>6359881</v>
      </c>
      <c r="I288" s="1" t="s">
        <v>4893</v>
      </c>
      <c r="J288" s="73">
        <v>0.7</v>
      </c>
      <c r="K288" s="73">
        <v>0.7</v>
      </c>
      <c r="L288" s="73">
        <v>0.7</v>
      </c>
      <c r="M288" s="1">
        <v>1</v>
      </c>
      <c r="N288" s="1" t="s">
        <v>1158</v>
      </c>
      <c r="O288" s="1" t="s">
        <v>1467</v>
      </c>
      <c r="P288" s="1">
        <v>20103010</v>
      </c>
      <c r="Q288" s="73">
        <v>2659586726</v>
      </c>
      <c r="R288" s="74">
        <v>4.5</v>
      </c>
      <c r="S288" s="1" t="s">
        <v>2074</v>
      </c>
      <c r="T288" s="75">
        <v>4.6399999999999997</v>
      </c>
      <c r="U288" s="76">
        <v>1805538402.3491399</v>
      </c>
      <c r="V288" s="77">
        <v>1805538402.3491399</v>
      </c>
      <c r="W288" s="77">
        <v>2579340574.7844801</v>
      </c>
      <c r="X288" s="76">
        <v>2.7251044128500001E-2</v>
      </c>
      <c r="Y288" s="71">
        <v>0</v>
      </c>
      <c r="Z288" s="71">
        <v>1</v>
      </c>
      <c r="AA288" s="71">
        <v>0</v>
      </c>
      <c r="AB288" s="71">
        <v>0</v>
      </c>
      <c r="AC288" s="73">
        <v>1</v>
      </c>
      <c r="AD288" s="73">
        <v>0</v>
      </c>
      <c r="AE288" s="1" t="s">
        <v>2075</v>
      </c>
      <c r="AF288" s="1" t="s">
        <v>1450</v>
      </c>
      <c r="AG288" s="1" t="s">
        <v>1451</v>
      </c>
    </row>
    <row r="289" spans="1:33">
      <c r="A289" s="70">
        <v>45169</v>
      </c>
      <c r="B289" s="70">
        <v>45169</v>
      </c>
      <c r="C289" s="71">
        <v>891800</v>
      </c>
      <c r="D289" s="1" t="s">
        <v>4904</v>
      </c>
      <c r="E289" s="71">
        <v>2236201</v>
      </c>
      <c r="G289" s="1" t="s">
        <v>4905</v>
      </c>
      <c r="H289" s="72">
        <v>6304632</v>
      </c>
      <c r="I289" s="1" t="s">
        <v>4906</v>
      </c>
      <c r="J289" s="73">
        <v>0.45</v>
      </c>
      <c r="K289" s="73">
        <v>0.45</v>
      </c>
      <c r="L289" s="73">
        <v>0.45</v>
      </c>
      <c r="M289" s="1">
        <v>1</v>
      </c>
      <c r="N289" s="1" t="s">
        <v>1337</v>
      </c>
      <c r="O289" s="1" t="s">
        <v>1548</v>
      </c>
      <c r="P289" s="1">
        <v>55105010</v>
      </c>
      <c r="Q289" s="73">
        <v>526465000</v>
      </c>
      <c r="R289" s="74">
        <v>133.5</v>
      </c>
      <c r="S289" s="1" t="s">
        <v>3341</v>
      </c>
      <c r="T289" s="75">
        <v>35.017499999999998</v>
      </c>
      <c r="U289" s="76">
        <v>903187973.87020802</v>
      </c>
      <c r="V289" s="77">
        <v>903187973.87020802</v>
      </c>
      <c r="W289" s="77">
        <v>2007084386.3782401</v>
      </c>
      <c r="X289" s="76">
        <v>1.36318426129E-2</v>
      </c>
      <c r="Y289" s="71">
        <v>0</v>
      </c>
      <c r="Z289" s="71">
        <v>1</v>
      </c>
      <c r="AA289" s="71">
        <v>0</v>
      </c>
      <c r="AB289" s="71">
        <v>0</v>
      </c>
      <c r="AC289" s="73">
        <v>1</v>
      </c>
      <c r="AD289" s="73">
        <v>0</v>
      </c>
      <c r="AE289" s="1" t="s">
        <v>3342</v>
      </c>
      <c r="AF289" s="1" t="s">
        <v>1450</v>
      </c>
      <c r="AG289" s="1" t="s">
        <v>1451</v>
      </c>
    </row>
    <row r="290" spans="1:33">
      <c r="A290" s="70">
        <v>45169</v>
      </c>
      <c r="B290" s="70">
        <v>45169</v>
      </c>
      <c r="C290" s="71">
        <v>891800</v>
      </c>
      <c r="D290" s="1" t="s">
        <v>4907</v>
      </c>
      <c r="E290" s="71">
        <v>2240701</v>
      </c>
      <c r="G290" s="1" t="s">
        <v>4908</v>
      </c>
      <c r="H290" s="72">
        <v>6243898</v>
      </c>
      <c r="I290" s="1" t="s">
        <v>4909</v>
      </c>
      <c r="J290" s="73">
        <v>0.85</v>
      </c>
      <c r="K290" s="73">
        <v>0.85</v>
      </c>
      <c r="L290" s="73">
        <v>0.85</v>
      </c>
      <c r="M290" s="1">
        <v>1</v>
      </c>
      <c r="N290" s="1" t="s">
        <v>1019</v>
      </c>
      <c r="O290" s="1" t="s">
        <v>1484</v>
      </c>
      <c r="P290" s="1">
        <v>40101010</v>
      </c>
      <c r="Q290" s="73">
        <v>2982513360</v>
      </c>
      <c r="R290" s="74">
        <v>57</v>
      </c>
      <c r="S290" s="1" t="s">
        <v>4910</v>
      </c>
      <c r="T290" s="75">
        <v>30.9</v>
      </c>
      <c r="U290" s="76">
        <v>4676465122.7184496</v>
      </c>
      <c r="V290" s="77">
        <v>4676465122.7184496</v>
      </c>
      <c r="W290" s="77">
        <v>5501723673.7864103</v>
      </c>
      <c r="X290" s="76">
        <v>7.0582025427399997E-2</v>
      </c>
      <c r="Y290" s="71">
        <v>0</v>
      </c>
      <c r="Z290" s="71">
        <v>1</v>
      </c>
      <c r="AA290" s="71">
        <v>0</v>
      </c>
      <c r="AB290" s="71">
        <v>0</v>
      </c>
      <c r="AC290" s="73">
        <v>0.35</v>
      </c>
      <c r="AD290" s="73">
        <v>0.65</v>
      </c>
      <c r="AE290" s="1" t="s">
        <v>4911</v>
      </c>
      <c r="AF290" s="1" t="s">
        <v>1450</v>
      </c>
      <c r="AG290" s="1" t="s">
        <v>1451</v>
      </c>
    </row>
    <row r="291" spans="1:33">
      <c r="A291" s="70">
        <v>45169</v>
      </c>
      <c r="B291" s="70">
        <v>45169</v>
      </c>
      <c r="C291" s="71">
        <v>891800</v>
      </c>
      <c r="D291" s="1" t="s">
        <v>4912</v>
      </c>
      <c r="E291" s="71">
        <v>2240801</v>
      </c>
      <c r="G291" s="1" t="s">
        <v>4913</v>
      </c>
      <c r="H291" s="72">
        <v>6298177</v>
      </c>
      <c r="I291" s="1" t="s">
        <v>4914</v>
      </c>
      <c r="J291" s="73">
        <v>0.45</v>
      </c>
      <c r="K291" s="73">
        <v>0.45</v>
      </c>
      <c r="L291" s="73">
        <v>0.45</v>
      </c>
      <c r="M291" s="1">
        <v>1</v>
      </c>
      <c r="N291" s="1" t="s">
        <v>1019</v>
      </c>
      <c r="O291" s="1" t="s">
        <v>1499</v>
      </c>
      <c r="P291" s="1">
        <v>30203010</v>
      </c>
      <c r="Q291" s="73">
        <v>2300000000</v>
      </c>
      <c r="R291" s="74">
        <v>20.3</v>
      </c>
      <c r="S291" s="1" t="s">
        <v>4910</v>
      </c>
      <c r="T291" s="75">
        <v>30.9</v>
      </c>
      <c r="U291" s="76">
        <v>679951456.31068003</v>
      </c>
      <c r="V291" s="77">
        <v>679951456.31068003</v>
      </c>
      <c r="W291" s="77">
        <v>1511003236.24595</v>
      </c>
      <c r="X291" s="76">
        <v>1.0262527297700001E-2</v>
      </c>
      <c r="Y291" s="71">
        <v>0</v>
      </c>
      <c r="Z291" s="71">
        <v>1</v>
      </c>
      <c r="AA291" s="71">
        <v>0</v>
      </c>
      <c r="AB291" s="71">
        <v>0</v>
      </c>
      <c r="AC291" s="73">
        <v>1</v>
      </c>
      <c r="AD291" s="73">
        <v>0</v>
      </c>
      <c r="AE291" s="1" t="s">
        <v>4911</v>
      </c>
      <c r="AF291" s="1" t="s">
        <v>1450</v>
      </c>
      <c r="AG291" s="1" t="s">
        <v>1451</v>
      </c>
    </row>
    <row r="292" spans="1:33">
      <c r="A292" s="70">
        <v>45169</v>
      </c>
      <c r="B292" s="70">
        <v>45169</v>
      </c>
      <c r="C292" s="71">
        <v>891800</v>
      </c>
      <c r="D292" s="1" t="s">
        <v>4915</v>
      </c>
      <c r="E292" s="71">
        <v>2242401</v>
      </c>
      <c r="G292" s="1" t="s">
        <v>4916</v>
      </c>
      <c r="H292" s="72" t="s">
        <v>4917</v>
      </c>
      <c r="I292" s="1" t="s">
        <v>4918</v>
      </c>
      <c r="J292" s="73">
        <v>0.5</v>
      </c>
      <c r="K292" s="73">
        <v>0.5</v>
      </c>
      <c r="L292" s="73">
        <v>0.5</v>
      </c>
      <c r="M292" s="1">
        <v>1</v>
      </c>
      <c r="N292" s="1" t="s">
        <v>945</v>
      </c>
      <c r="O292" s="1" t="s">
        <v>1548</v>
      </c>
      <c r="P292" s="1">
        <v>55104010</v>
      </c>
      <c r="Q292" s="73">
        <v>683509869</v>
      </c>
      <c r="R292" s="74">
        <v>57.92</v>
      </c>
      <c r="S292" s="1" t="s">
        <v>3542</v>
      </c>
      <c r="T292" s="75">
        <v>4.9509499999999997</v>
      </c>
      <c r="U292" s="76">
        <v>3998110626.4938998</v>
      </c>
      <c r="V292" s="77">
        <v>3998110626.4938998</v>
      </c>
      <c r="W292" s="77">
        <v>7996221252.9878101</v>
      </c>
      <c r="X292" s="76">
        <v>6.0343601095100001E-2</v>
      </c>
      <c r="Y292" s="71">
        <v>0</v>
      </c>
      <c r="Z292" s="71">
        <v>1</v>
      </c>
      <c r="AA292" s="71">
        <v>0</v>
      </c>
      <c r="AB292" s="71">
        <v>0</v>
      </c>
      <c r="AC292" s="73">
        <v>0.65</v>
      </c>
      <c r="AD292" s="73">
        <v>0.35</v>
      </c>
      <c r="AE292" s="1" t="s">
        <v>3543</v>
      </c>
      <c r="AF292" s="1" t="s">
        <v>3544</v>
      </c>
      <c r="AG292" s="1" t="s">
        <v>1451</v>
      </c>
    </row>
    <row r="293" spans="1:33">
      <c r="A293" s="70">
        <v>45169</v>
      </c>
      <c r="B293" s="70">
        <v>45169</v>
      </c>
      <c r="C293" s="71">
        <v>891800</v>
      </c>
      <c r="D293" s="1" t="s">
        <v>4927</v>
      </c>
      <c r="E293" s="71">
        <v>2247301</v>
      </c>
      <c r="G293" s="1" t="s">
        <v>4928</v>
      </c>
      <c r="H293" s="72" t="s">
        <v>4929</v>
      </c>
      <c r="I293" s="1" t="s">
        <v>4930</v>
      </c>
      <c r="J293" s="73">
        <v>0.5</v>
      </c>
      <c r="K293" s="73">
        <v>0.5</v>
      </c>
      <c r="L293" s="73">
        <v>0.5</v>
      </c>
      <c r="M293" s="1">
        <v>1</v>
      </c>
      <c r="N293" s="1" t="s">
        <v>1359</v>
      </c>
      <c r="O293" s="1" t="s">
        <v>1484</v>
      </c>
      <c r="P293" s="1">
        <v>40101010</v>
      </c>
      <c r="Q293" s="73">
        <v>2040403931</v>
      </c>
      <c r="R293" s="74">
        <v>59.8</v>
      </c>
      <c r="S293" s="1" t="s">
        <v>3311</v>
      </c>
      <c r="T293" s="75">
        <v>26.657550000000001</v>
      </c>
      <c r="U293" s="76">
        <v>2288585317.7392502</v>
      </c>
      <c r="V293" s="77">
        <v>2288585317.7392502</v>
      </c>
      <c r="W293" s="77">
        <v>4577170635.4785004</v>
      </c>
      <c r="X293" s="76">
        <v>3.4541685407799998E-2</v>
      </c>
      <c r="Y293" s="71">
        <v>0</v>
      </c>
      <c r="Z293" s="71">
        <v>1</v>
      </c>
      <c r="AA293" s="71">
        <v>0</v>
      </c>
      <c r="AB293" s="71">
        <v>0</v>
      </c>
      <c r="AC293" s="73">
        <v>1</v>
      </c>
      <c r="AD293" s="73">
        <v>0</v>
      </c>
      <c r="AE293" s="1" t="s">
        <v>3312</v>
      </c>
      <c r="AF293" s="1" t="s">
        <v>1450</v>
      </c>
      <c r="AG293" s="1" t="s">
        <v>1451</v>
      </c>
    </row>
    <row r="294" spans="1:33">
      <c r="A294" s="70">
        <v>45169</v>
      </c>
      <c r="B294" s="70">
        <v>45169</v>
      </c>
      <c r="C294" s="71">
        <v>891800</v>
      </c>
      <c r="D294" s="1" t="s">
        <v>4931</v>
      </c>
      <c r="E294" s="71">
        <v>2247401</v>
      </c>
      <c r="G294" s="1" t="s">
        <v>4932</v>
      </c>
      <c r="H294" s="72">
        <v>5263251</v>
      </c>
      <c r="I294" s="1" t="s">
        <v>4933</v>
      </c>
      <c r="J294" s="73">
        <v>0.7</v>
      </c>
      <c r="K294" s="73">
        <v>0.7</v>
      </c>
      <c r="L294" s="73">
        <v>0.7</v>
      </c>
      <c r="M294" s="1">
        <v>1</v>
      </c>
      <c r="N294" s="1" t="s">
        <v>1243</v>
      </c>
      <c r="O294" s="1" t="s">
        <v>1462</v>
      </c>
      <c r="P294" s="1">
        <v>15104025</v>
      </c>
      <c r="Q294" s="73">
        <v>200000000</v>
      </c>
      <c r="R294" s="74">
        <v>114.1</v>
      </c>
      <c r="S294" s="1" t="s">
        <v>4044</v>
      </c>
      <c r="T294" s="75">
        <v>4.1212499999999999</v>
      </c>
      <c r="U294" s="76">
        <v>3876008492.5689998</v>
      </c>
      <c r="V294" s="77">
        <v>3876008492.5689998</v>
      </c>
      <c r="W294" s="77">
        <v>5537154989.3842897</v>
      </c>
      <c r="X294" s="76">
        <v>5.8500710002099998E-2</v>
      </c>
      <c r="Y294" s="71">
        <v>0</v>
      </c>
      <c r="Z294" s="71">
        <v>1</v>
      </c>
      <c r="AA294" s="71">
        <v>0</v>
      </c>
      <c r="AB294" s="71">
        <v>0</v>
      </c>
      <c r="AC294" s="73">
        <v>0</v>
      </c>
      <c r="AD294" s="73">
        <v>1</v>
      </c>
      <c r="AE294" s="1" t="s">
        <v>4045</v>
      </c>
      <c r="AF294" s="1" t="s">
        <v>4256</v>
      </c>
      <c r="AG294" s="1" t="s">
        <v>1451</v>
      </c>
    </row>
    <row r="295" spans="1:33">
      <c r="A295" s="70">
        <v>45169</v>
      </c>
      <c r="B295" s="70">
        <v>45169</v>
      </c>
      <c r="C295" s="71">
        <v>891800</v>
      </c>
      <c r="D295" s="1" t="s">
        <v>4939</v>
      </c>
      <c r="E295" s="71">
        <v>2249501</v>
      </c>
      <c r="G295" s="1" t="s">
        <v>4940</v>
      </c>
      <c r="H295" s="72">
        <v>6450267</v>
      </c>
      <c r="I295" s="1" t="s">
        <v>4941</v>
      </c>
      <c r="J295" s="73">
        <v>0.75</v>
      </c>
      <c r="K295" s="73">
        <v>0.75</v>
      </c>
      <c r="L295" s="73">
        <v>0.75</v>
      </c>
      <c r="M295" s="1">
        <v>1</v>
      </c>
      <c r="N295" s="1" t="s">
        <v>1129</v>
      </c>
      <c r="O295" s="1" t="s">
        <v>1474</v>
      </c>
      <c r="P295" s="1">
        <v>45301020</v>
      </c>
      <c r="Q295" s="73">
        <v>728002365</v>
      </c>
      <c r="R295" s="74">
        <v>121800</v>
      </c>
      <c r="S295" s="1" t="s">
        <v>3451</v>
      </c>
      <c r="T295" s="75">
        <v>1321.75</v>
      </c>
      <c r="U295" s="76">
        <v>50314368104.974503</v>
      </c>
      <c r="V295" s="77">
        <v>50314368104.974503</v>
      </c>
      <c r="W295" s="77">
        <v>67085824139.966003</v>
      </c>
      <c r="X295" s="76">
        <v>0.75939623535199996</v>
      </c>
      <c r="Y295" s="71">
        <v>1</v>
      </c>
      <c r="Z295" s="71">
        <v>0</v>
      </c>
      <c r="AA295" s="71">
        <v>0</v>
      </c>
      <c r="AB295" s="71">
        <v>0</v>
      </c>
      <c r="AC295" s="73">
        <v>0.65</v>
      </c>
      <c r="AD295" s="73">
        <v>0.35</v>
      </c>
      <c r="AE295" s="1" t="s">
        <v>3452</v>
      </c>
      <c r="AF295" s="1" t="s">
        <v>1450</v>
      </c>
      <c r="AG295" s="1" t="s">
        <v>1451</v>
      </c>
    </row>
    <row r="296" spans="1:33">
      <c r="A296" s="70">
        <v>45169</v>
      </c>
      <c r="B296" s="70">
        <v>45169</v>
      </c>
      <c r="C296" s="71">
        <v>891800</v>
      </c>
      <c r="D296" s="1" t="s">
        <v>4955</v>
      </c>
      <c r="E296" s="71">
        <v>2252101</v>
      </c>
      <c r="G296" s="1" t="s">
        <v>4956</v>
      </c>
      <c r="H296" s="72">
        <v>2645517</v>
      </c>
      <c r="I296" s="1" t="s">
        <v>4957</v>
      </c>
      <c r="J296" s="73">
        <v>1</v>
      </c>
      <c r="K296" s="73">
        <v>1</v>
      </c>
      <c r="L296" s="73">
        <v>1</v>
      </c>
      <c r="M296" s="1">
        <v>1</v>
      </c>
      <c r="N296" s="1" t="s">
        <v>945</v>
      </c>
      <c r="O296" s="1" t="s">
        <v>1462</v>
      </c>
      <c r="P296" s="1">
        <v>15104050</v>
      </c>
      <c r="Q296" s="73">
        <v>1156540607</v>
      </c>
      <c r="R296" s="74">
        <v>25.85</v>
      </c>
      <c r="S296" s="1" t="s">
        <v>3542</v>
      </c>
      <c r="T296" s="75">
        <v>4.9509499999999997</v>
      </c>
      <c r="U296" s="76">
        <v>6038553144.53792</v>
      </c>
      <c r="V296" s="77">
        <v>6038553144.53792</v>
      </c>
      <c r="W296" s="77">
        <v>8954489614.4436893</v>
      </c>
      <c r="X296" s="76">
        <v>9.1140059940099993E-2</v>
      </c>
      <c r="Y296" s="71">
        <v>1</v>
      </c>
      <c r="Z296" s="71">
        <v>0</v>
      </c>
      <c r="AA296" s="71">
        <v>0</v>
      </c>
      <c r="AB296" s="71">
        <v>0</v>
      </c>
      <c r="AC296" s="73">
        <v>1</v>
      </c>
      <c r="AD296" s="73">
        <v>0</v>
      </c>
      <c r="AE296" s="1" t="s">
        <v>3543</v>
      </c>
      <c r="AF296" s="1" t="s">
        <v>1241</v>
      </c>
      <c r="AG296" s="1" t="s">
        <v>1451</v>
      </c>
    </row>
    <row r="297" spans="1:33">
      <c r="A297" s="70">
        <v>45169</v>
      </c>
      <c r="B297" s="70">
        <v>45169</v>
      </c>
      <c r="C297" s="71">
        <v>891800</v>
      </c>
      <c r="D297" s="1" t="s">
        <v>4970</v>
      </c>
      <c r="E297" s="71">
        <v>2255101</v>
      </c>
      <c r="G297" s="1" t="s">
        <v>4971</v>
      </c>
      <c r="H297" s="72">
        <v>6051046</v>
      </c>
      <c r="I297" s="1" t="s">
        <v>4972</v>
      </c>
      <c r="J297" s="73">
        <v>0.95</v>
      </c>
      <c r="K297" s="73">
        <v>0.95</v>
      </c>
      <c r="L297" s="73">
        <v>0.95</v>
      </c>
      <c r="M297" s="1">
        <v>1</v>
      </c>
      <c r="N297" s="1" t="s">
        <v>1330</v>
      </c>
      <c r="O297" s="1" t="s">
        <v>1474</v>
      </c>
      <c r="P297" s="1">
        <v>45202030</v>
      </c>
      <c r="Q297" s="73">
        <v>742760280</v>
      </c>
      <c r="R297" s="74">
        <v>402.5</v>
      </c>
      <c r="S297" s="1" t="s">
        <v>3111</v>
      </c>
      <c r="T297" s="75">
        <v>31.846499999999999</v>
      </c>
      <c r="U297" s="76">
        <v>8918184480.7121696</v>
      </c>
      <c r="V297" s="77">
        <v>8918184480.7121696</v>
      </c>
      <c r="W297" s="77">
        <v>9387562611.2759609</v>
      </c>
      <c r="X297" s="76">
        <v>0.1346024202609</v>
      </c>
      <c r="Y297" s="71">
        <v>0</v>
      </c>
      <c r="Z297" s="71">
        <v>1</v>
      </c>
      <c r="AA297" s="71">
        <v>0</v>
      </c>
      <c r="AB297" s="71">
        <v>0</v>
      </c>
      <c r="AC297" s="73">
        <v>1</v>
      </c>
      <c r="AD297" s="73">
        <v>0</v>
      </c>
      <c r="AE297" s="1" t="s">
        <v>3112</v>
      </c>
      <c r="AF297" s="1" t="s">
        <v>1450</v>
      </c>
      <c r="AG297" s="1" t="s">
        <v>1451</v>
      </c>
    </row>
    <row r="298" spans="1:33">
      <c r="A298" s="70">
        <v>45169</v>
      </c>
      <c r="B298" s="70">
        <v>45169</v>
      </c>
      <c r="C298" s="71">
        <v>891800</v>
      </c>
      <c r="D298" s="1" t="s">
        <v>4992</v>
      </c>
      <c r="E298" s="71">
        <v>2260203</v>
      </c>
      <c r="F298" s="1" t="s">
        <v>4993</v>
      </c>
      <c r="G298" s="1" t="s">
        <v>4994</v>
      </c>
      <c r="H298" s="72">
        <v>2421041</v>
      </c>
      <c r="I298" s="1" t="s">
        <v>4995</v>
      </c>
      <c r="J298" s="73">
        <v>0.9</v>
      </c>
      <c r="K298" s="73">
        <v>0.9</v>
      </c>
      <c r="L298" s="73">
        <v>0.9</v>
      </c>
      <c r="M298" s="1">
        <v>1</v>
      </c>
      <c r="N298" s="1" t="s">
        <v>1176</v>
      </c>
      <c r="O298" s="1" t="s">
        <v>1484</v>
      </c>
      <c r="P298" s="1">
        <v>40101010</v>
      </c>
      <c r="Q298" s="73">
        <v>2883457253</v>
      </c>
      <c r="R298" s="74">
        <v>144.41999999999999</v>
      </c>
      <c r="S298" s="1" t="s">
        <v>3694</v>
      </c>
      <c r="T298" s="75">
        <v>16.83175</v>
      </c>
      <c r="U298" s="76">
        <v>22266609641.328701</v>
      </c>
      <c r="V298" s="77">
        <v>22266609641.328701</v>
      </c>
      <c r="W298" s="77">
        <v>24740677379.254101</v>
      </c>
      <c r="X298" s="76">
        <v>0.33607059320310001</v>
      </c>
      <c r="Y298" s="71">
        <v>1</v>
      </c>
      <c r="Z298" s="71">
        <v>0</v>
      </c>
      <c r="AA298" s="71">
        <v>0</v>
      </c>
      <c r="AB298" s="71">
        <v>0</v>
      </c>
      <c r="AC298" s="73">
        <v>1</v>
      </c>
      <c r="AD298" s="73">
        <v>0</v>
      </c>
      <c r="AE298" s="1" t="s">
        <v>3695</v>
      </c>
      <c r="AF298" s="1" t="s">
        <v>1450</v>
      </c>
      <c r="AG298" s="1" t="s">
        <v>4996</v>
      </c>
    </row>
    <row r="299" spans="1:33">
      <c r="A299" s="70">
        <v>45169</v>
      </c>
      <c r="B299" s="70">
        <v>45169</v>
      </c>
      <c r="C299" s="71">
        <v>891800</v>
      </c>
      <c r="D299" s="1" t="s">
        <v>4997</v>
      </c>
      <c r="E299" s="71">
        <v>2260602</v>
      </c>
      <c r="G299" s="1" t="s">
        <v>4998</v>
      </c>
      <c r="H299" s="72">
        <v>2822398</v>
      </c>
      <c r="I299" s="1" t="s">
        <v>4999</v>
      </c>
      <c r="J299" s="73">
        <v>0.35</v>
      </c>
      <c r="K299" s="73">
        <v>0.35</v>
      </c>
      <c r="L299" s="73">
        <v>0.35</v>
      </c>
      <c r="M299" s="1">
        <v>1</v>
      </c>
      <c r="N299" s="1" t="s">
        <v>1176</v>
      </c>
      <c r="O299" s="1" t="s">
        <v>1484</v>
      </c>
      <c r="P299" s="1">
        <v>40101010</v>
      </c>
      <c r="Q299" s="73">
        <v>6120810367</v>
      </c>
      <c r="R299" s="74">
        <v>36.83</v>
      </c>
      <c r="S299" s="1" t="s">
        <v>3694</v>
      </c>
      <c r="T299" s="75">
        <v>16.83175</v>
      </c>
      <c r="U299" s="76">
        <v>4687587804.9408703</v>
      </c>
      <c r="V299" s="77">
        <v>4687587804.9408703</v>
      </c>
      <c r="W299" s="77">
        <v>13393108014.1168</v>
      </c>
      <c r="X299" s="76">
        <v>7.07499003968E-2</v>
      </c>
      <c r="Y299" s="71">
        <v>1</v>
      </c>
      <c r="Z299" s="71">
        <v>0</v>
      </c>
      <c r="AA299" s="71">
        <v>0</v>
      </c>
      <c r="AB299" s="71">
        <v>0</v>
      </c>
      <c r="AC299" s="73">
        <v>0</v>
      </c>
      <c r="AD299" s="73">
        <v>1</v>
      </c>
      <c r="AE299" s="1" t="s">
        <v>3695</v>
      </c>
      <c r="AF299" s="1" t="s">
        <v>1450</v>
      </c>
      <c r="AG299" s="1" t="s">
        <v>4996</v>
      </c>
    </row>
    <row r="300" spans="1:33">
      <c r="A300" s="70">
        <v>45169</v>
      </c>
      <c r="B300" s="70">
        <v>45169</v>
      </c>
      <c r="C300" s="71">
        <v>891800</v>
      </c>
      <c r="D300" s="1" t="s">
        <v>5000</v>
      </c>
      <c r="E300" s="71">
        <v>2261501</v>
      </c>
      <c r="G300" s="1" t="s">
        <v>5001</v>
      </c>
      <c r="H300" s="72">
        <v>6990763</v>
      </c>
      <c r="I300" s="1" t="s">
        <v>5002</v>
      </c>
      <c r="J300" s="73">
        <v>0.85</v>
      </c>
      <c r="K300" s="73">
        <v>0.85</v>
      </c>
      <c r="L300" s="73">
        <v>0.85</v>
      </c>
      <c r="M300" s="1">
        <v>1</v>
      </c>
      <c r="N300" s="1" t="s">
        <v>975</v>
      </c>
      <c r="O300" s="1" t="s">
        <v>1467</v>
      </c>
      <c r="P300" s="1">
        <v>20305020</v>
      </c>
      <c r="Q300" s="73">
        <v>1433854500</v>
      </c>
      <c r="R300" s="74">
        <v>5.86</v>
      </c>
      <c r="S300" s="1" t="s">
        <v>1565</v>
      </c>
      <c r="T300" s="75">
        <v>7.8417500000000002</v>
      </c>
      <c r="U300" s="76">
        <v>910769823.63630605</v>
      </c>
      <c r="V300" s="77">
        <v>910769823.63630605</v>
      </c>
      <c r="W300" s="77">
        <v>3245532052.1567302</v>
      </c>
      <c r="X300" s="76">
        <v>1.3746275694E-2</v>
      </c>
      <c r="Y300" s="71">
        <v>0</v>
      </c>
      <c r="Z300" s="71">
        <v>1</v>
      </c>
      <c r="AA300" s="71">
        <v>0</v>
      </c>
      <c r="AB300" s="71">
        <v>0</v>
      </c>
      <c r="AC300" s="73">
        <v>1</v>
      </c>
      <c r="AD300" s="73">
        <v>0</v>
      </c>
      <c r="AE300" s="1" t="s">
        <v>1566</v>
      </c>
      <c r="AF300" s="1" t="s">
        <v>1450</v>
      </c>
      <c r="AG300" s="1" t="s">
        <v>3494</v>
      </c>
    </row>
    <row r="301" spans="1:33">
      <c r="A301" s="70">
        <v>45169</v>
      </c>
      <c r="B301" s="70">
        <v>45169</v>
      </c>
      <c r="C301" s="71">
        <v>891800</v>
      </c>
      <c r="D301" s="1" t="s">
        <v>5003</v>
      </c>
      <c r="E301" s="71">
        <v>2261801</v>
      </c>
      <c r="G301" s="1" t="s">
        <v>5004</v>
      </c>
      <c r="H301" s="72">
        <v>6013693</v>
      </c>
      <c r="I301" s="1" t="s">
        <v>5005</v>
      </c>
      <c r="J301" s="73">
        <v>0.4</v>
      </c>
      <c r="K301" s="73">
        <v>0.4</v>
      </c>
      <c r="L301" s="73">
        <v>0.4</v>
      </c>
      <c r="M301" s="1">
        <v>1</v>
      </c>
      <c r="N301" s="1" t="s">
        <v>975</v>
      </c>
      <c r="O301" s="1" t="s">
        <v>1467</v>
      </c>
      <c r="P301" s="1">
        <v>20302010</v>
      </c>
      <c r="Q301" s="73">
        <v>4643997308</v>
      </c>
      <c r="R301" s="74">
        <v>4.17</v>
      </c>
      <c r="S301" s="1" t="s">
        <v>1565</v>
      </c>
      <c r="T301" s="75">
        <v>7.8417500000000002</v>
      </c>
      <c r="U301" s="76">
        <v>987813627.02764106</v>
      </c>
      <c r="V301" s="77">
        <v>987813627.02764106</v>
      </c>
      <c r="W301" s="77">
        <v>14152890989.464199</v>
      </c>
      <c r="X301" s="76">
        <v>1.49091000811E-2</v>
      </c>
      <c r="Y301" s="71">
        <v>1</v>
      </c>
      <c r="Z301" s="71">
        <v>0</v>
      </c>
      <c r="AA301" s="71">
        <v>0</v>
      </c>
      <c r="AB301" s="71">
        <v>0</v>
      </c>
      <c r="AC301" s="73">
        <v>1</v>
      </c>
      <c r="AD301" s="73">
        <v>0</v>
      </c>
      <c r="AE301" s="1" t="s">
        <v>1566</v>
      </c>
      <c r="AF301" s="1" t="s">
        <v>1450</v>
      </c>
      <c r="AG301" s="1" t="s">
        <v>3494</v>
      </c>
    </row>
    <row r="302" spans="1:33">
      <c r="A302" s="70">
        <v>45169</v>
      </c>
      <c r="B302" s="70">
        <v>45169</v>
      </c>
      <c r="C302" s="71">
        <v>891800</v>
      </c>
      <c r="D302" s="1" t="s">
        <v>5006</v>
      </c>
      <c r="E302" s="71">
        <v>2261805</v>
      </c>
      <c r="G302" s="1" t="s">
        <v>5007</v>
      </c>
      <c r="H302" s="72" t="s">
        <v>5008</v>
      </c>
      <c r="I302" s="1" t="s">
        <v>5009</v>
      </c>
      <c r="J302" s="73">
        <v>0.25</v>
      </c>
      <c r="K302" s="73">
        <v>0.25</v>
      </c>
      <c r="L302" s="73">
        <v>0.05</v>
      </c>
      <c r="M302" s="1">
        <v>0.2</v>
      </c>
      <c r="N302" s="1" t="s">
        <v>975</v>
      </c>
      <c r="O302" s="1" t="s">
        <v>1467</v>
      </c>
      <c r="P302" s="1">
        <v>20302010</v>
      </c>
      <c r="Q302" s="73">
        <v>13476900100</v>
      </c>
      <c r="R302" s="74">
        <v>6.32</v>
      </c>
      <c r="S302" s="1" t="s">
        <v>3323</v>
      </c>
      <c r="T302" s="75">
        <v>7.2785000000000002</v>
      </c>
      <c r="U302" s="76">
        <v>585106880.75839806</v>
      </c>
      <c r="V302" s="77">
        <v>585106880.75839806</v>
      </c>
      <c r="W302" s="77">
        <v>14152890989.464199</v>
      </c>
      <c r="X302" s="76">
        <v>8.8310353336999992E-3</v>
      </c>
      <c r="Y302" s="71">
        <v>1</v>
      </c>
      <c r="Z302" s="71">
        <v>0</v>
      </c>
      <c r="AA302" s="71">
        <v>0</v>
      </c>
      <c r="AB302" s="71">
        <v>0</v>
      </c>
      <c r="AC302" s="73">
        <v>0.65</v>
      </c>
      <c r="AD302" s="73">
        <v>0.35</v>
      </c>
      <c r="AE302" s="1" t="s">
        <v>3324</v>
      </c>
      <c r="AF302" s="1" t="s">
        <v>1450</v>
      </c>
      <c r="AG302" s="1" t="s">
        <v>1585</v>
      </c>
    </row>
    <row r="303" spans="1:33">
      <c r="A303" s="70">
        <v>45169</v>
      </c>
      <c r="B303" s="70">
        <v>45169</v>
      </c>
      <c r="C303" s="71">
        <v>891800</v>
      </c>
      <c r="D303" s="1" t="s">
        <v>5010</v>
      </c>
      <c r="E303" s="71">
        <v>2262001</v>
      </c>
      <c r="G303" s="1" t="s">
        <v>5011</v>
      </c>
      <c r="H303" s="72">
        <v>6005504</v>
      </c>
      <c r="I303" s="1" t="s">
        <v>5012</v>
      </c>
      <c r="J303" s="73">
        <v>1</v>
      </c>
      <c r="K303" s="73">
        <v>1</v>
      </c>
      <c r="L303" s="73">
        <v>1</v>
      </c>
      <c r="M303" s="1">
        <v>1</v>
      </c>
      <c r="N303" s="1" t="s">
        <v>975</v>
      </c>
      <c r="O303" s="1" t="s">
        <v>1467</v>
      </c>
      <c r="P303" s="1">
        <v>20305020</v>
      </c>
      <c r="Q303" s="73">
        <v>1222000000</v>
      </c>
      <c r="R303" s="74">
        <v>7.08</v>
      </c>
      <c r="S303" s="1" t="s">
        <v>1565</v>
      </c>
      <c r="T303" s="75">
        <v>7.8417500000000002</v>
      </c>
      <c r="U303" s="76">
        <v>1103294545.2226901</v>
      </c>
      <c r="V303" s="77">
        <v>1103294545.2226901</v>
      </c>
      <c r="W303" s="77">
        <v>6164647913.4430399</v>
      </c>
      <c r="X303" s="76">
        <v>1.6652056970700001E-2</v>
      </c>
      <c r="Y303" s="71">
        <v>1</v>
      </c>
      <c r="Z303" s="71">
        <v>0</v>
      </c>
      <c r="AA303" s="71">
        <v>0</v>
      </c>
      <c r="AB303" s="71">
        <v>0</v>
      </c>
      <c r="AC303" s="73">
        <v>1</v>
      </c>
      <c r="AD303" s="73">
        <v>0</v>
      </c>
      <c r="AE303" s="1" t="s">
        <v>1566</v>
      </c>
      <c r="AF303" s="1" t="s">
        <v>1450</v>
      </c>
      <c r="AG303" s="1" t="s">
        <v>3494</v>
      </c>
    </row>
    <row r="304" spans="1:33">
      <c r="A304" s="70">
        <v>45169</v>
      </c>
      <c r="B304" s="70">
        <v>45169</v>
      </c>
      <c r="C304" s="71">
        <v>891800</v>
      </c>
      <c r="D304" s="1" t="s">
        <v>5013</v>
      </c>
      <c r="E304" s="71">
        <v>2262501</v>
      </c>
      <c r="G304" s="1" t="s">
        <v>5014</v>
      </c>
      <c r="H304" s="72">
        <v>6000305</v>
      </c>
      <c r="I304" s="1" t="s">
        <v>5015</v>
      </c>
      <c r="J304" s="73">
        <v>0.8</v>
      </c>
      <c r="K304" s="73">
        <v>0.8</v>
      </c>
      <c r="L304" s="73">
        <v>0.8</v>
      </c>
      <c r="M304" s="1">
        <v>1</v>
      </c>
      <c r="N304" s="1" t="s">
        <v>975</v>
      </c>
      <c r="O304" s="1" t="s">
        <v>1462</v>
      </c>
      <c r="P304" s="1">
        <v>15104025</v>
      </c>
      <c r="Q304" s="73">
        <v>1387482000</v>
      </c>
      <c r="R304" s="74">
        <v>12.24</v>
      </c>
      <c r="S304" s="1" t="s">
        <v>1565</v>
      </c>
      <c r="T304" s="75">
        <v>7.8417500000000002</v>
      </c>
      <c r="U304" s="76">
        <v>1732549972.1363201</v>
      </c>
      <c r="V304" s="77">
        <v>1732549972.1363201</v>
      </c>
      <c r="W304" s="77">
        <v>7545810899.3697395</v>
      </c>
      <c r="X304" s="76">
        <v>2.6149427607900001E-2</v>
      </c>
      <c r="Y304" s="71">
        <v>1</v>
      </c>
      <c r="Z304" s="71">
        <v>0</v>
      </c>
      <c r="AA304" s="71">
        <v>0</v>
      </c>
      <c r="AB304" s="71">
        <v>0</v>
      </c>
      <c r="AC304" s="73">
        <v>1</v>
      </c>
      <c r="AD304" s="73">
        <v>0</v>
      </c>
      <c r="AE304" s="1" t="s">
        <v>1566</v>
      </c>
      <c r="AF304" s="1" t="s">
        <v>1450</v>
      </c>
      <c r="AG304" s="1" t="s">
        <v>3494</v>
      </c>
    </row>
    <row r="305" spans="1:33">
      <c r="A305" s="70">
        <v>45169</v>
      </c>
      <c r="B305" s="70">
        <v>45169</v>
      </c>
      <c r="C305" s="71">
        <v>891800</v>
      </c>
      <c r="D305" s="1" t="s">
        <v>5016</v>
      </c>
      <c r="E305" s="71">
        <v>2262504</v>
      </c>
      <c r="G305" s="1" t="s">
        <v>5017</v>
      </c>
      <c r="H305" s="72" t="s">
        <v>5018</v>
      </c>
      <c r="I305" s="1" t="s">
        <v>5019</v>
      </c>
      <c r="J305" s="73">
        <v>0.4</v>
      </c>
      <c r="K305" s="73">
        <v>0.3</v>
      </c>
      <c r="L305" s="73">
        <v>0.06</v>
      </c>
      <c r="M305" s="1">
        <v>0.2</v>
      </c>
      <c r="N305" s="1" t="s">
        <v>975</v>
      </c>
      <c r="O305" s="1" t="s">
        <v>1462</v>
      </c>
      <c r="P305" s="1">
        <v>15104025</v>
      </c>
      <c r="Q305" s="73">
        <v>2075247400</v>
      </c>
      <c r="R305" s="74">
        <v>18.899999999999999</v>
      </c>
      <c r="S305" s="1" t="s">
        <v>3323</v>
      </c>
      <c r="T305" s="75">
        <v>7.2785000000000002</v>
      </c>
      <c r="U305" s="76">
        <v>323326310.58597201</v>
      </c>
      <c r="V305" s="77">
        <v>323326310.58597201</v>
      </c>
      <c r="W305" s="77">
        <v>7545810899.3697395</v>
      </c>
      <c r="X305" s="76">
        <v>4.8799735005999999E-3</v>
      </c>
      <c r="Y305" s="71">
        <v>1</v>
      </c>
      <c r="Z305" s="71">
        <v>0</v>
      </c>
      <c r="AA305" s="71">
        <v>0</v>
      </c>
      <c r="AB305" s="71">
        <v>0</v>
      </c>
      <c r="AC305" s="73">
        <v>1</v>
      </c>
      <c r="AD305" s="73">
        <v>0</v>
      </c>
      <c r="AE305" s="1" t="s">
        <v>3324</v>
      </c>
      <c r="AF305" s="1" t="s">
        <v>1450</v>
      </c>
      <c r="AG305" s="1" t="s">
        <v>1585</v>
      </c>
    </row>
    <row r="306" spans="1:33">
      <c r="A306" s="70">
        <v>45169</v>
      </c>
      <c r="B306" s="70">
        <v>45169</v>
      </c>
      <c r="C306" s="71">
        <v>891800</v>
      </c>
      <c r="D306" s="1" t="s">
        <v>5020</v>
      </c>
      <c r="E306" s="71">
        <v>2262704</v>
      </c>
      <c r="G306" s="1" t="s">
        <v>5021</v>
      </c>
      <c r="H306" s="72" t="s">
        <v>5022</v>
      </c>
      <c r="I306" s="1" t="s">
        <v>5023</v>
      </c>
      <c r="J306" s="73">
        <v>0.2</v>
      </c>
      <c r="K306" s="73">
        <v>0.2</v>
      </c>
      <c r="L306" s="73">
        <v>0.04</v>
      </c>
      <c r="M306" s="1">
        <v>0.2</v>
      </c>
      <c r="N306" s="1" t="s">
        <v>975</v>
      </c>
      <c r="O306" s="1" t="s">
        <v>1548</v>
      </c>
      <c r="P306" s="1">
        <v>55105010</v>
      </c>
      <c r="Q306" s="73">
        <v>12396089106</v>
      </c>
      <c r="R306" s="74">
        <v>2.78</v>
      </c>
      <c r="S306" s="1" t="s">
        <v>3323</v>
      </c>
      <c r="T306" s="75">
        <v>7.2785000000000002</v>
      </c>
      <c r="U306" s="76">
        <v>189385877.39056101</v>
      </c>
      <c r="V306" s="77">
        <v>189385877.39056101</v>
      </c>
      <c r="W306" s="77">
        <v>5693308477.4503698</v>
      </c>
      <c r="X306" s="76">
        <v>2.8584066090000001E-3</v>
      </c>
      <c r="Y306" s="71">
        <v>1</v>
      </c>
      <c r="Z306" s="71">
        <v>0</v>
      </c>
      <c r="AA306" s="71">
        <v>0</v>
      </c>
      <c r="AB306" s="71">
        <v>0</v>
      </c>
      <c r="AC306" s="73">
        <v>1</v>
      </c>
      <c r="AD306" s="73">
        <v>0</v>
      </c>
      <c r="AE306" s="1" t="s">
        <v>3324</v>
      </c>
      <c r="AF306" s="1" t="s">
        <v>1450</v>
      </c>
      <c r="AG306" s="1" t="s">
        <v>1585</v>
      </c>
    </row>
    <row r="307" spans="1:33">
      <c r="A307" s="70">
        <v>45169</v>
      </c>
      <c r="B307" s="70">
        <v>45169</v>
      </c>
      <c r="C307" s="71">
        <v>891800</v>
      </c>
      <c r="D307" s="1" t="s">
        <v>5024</v>
      </c>
      <c r="E307" s="71">
        <v>2262805</v>
      </c>
      <c r="G307" s="1" t="s">
        <v>5025</v>
      </c>
      <c r="H307" s="72" t="s">
        <v>5026</v>
      </c>
      <c r="I307" s="1" t="s">
        <v>5027</v>
      </c>
      <c r="J307" s="73">
        <v>0.2</v>
      </c>
      <c r="K307" s="73">
        <v>0.2</v>
      </c>
      <c r="L307" s="73">
        <v>0.04</v>
      </c>
      <c r="M307" s="1">
        <v>0.2</v>
      </c>
      <c r="N307" s="1" t="s">
        <v>975</v>
      </c>
      <c r="O307" s="1" t="s">
        <v>1467</v>
      </c>
      <c r="P307" s="1">
        <v>20302010</v>
      </c>
      <c r="Q307" s="73">
        <v>17114518793</v>
      </c>
      <c r="R307" s="74">
        <v>4.34</v>
      </c>
      <c r="S307" s="1" t="s">
        <v>3323</v>
      </c>
      <c r="T307" s="75">
        <v>7.2785000000000002</v>
      </c>
      <c r="U307" s="76">
        <v>408199555.19197601</v>
      </c>
      <c r="V307" s="77">
        <v>408199555.19197601</v>
      </c>
      <c r="W307" s="77">
        <v>12017242882.5755</v>
      </c>
      <c r="X307" s="76">
        <v>6.1609678738000001E-3</v>
      </c>
      <c r="Y307" s="71">
        <v>1</v>
      </c>
      <c r="Z307" s="71">
        <v>0</v>
      </c>
      <c r="AA307" s="71">
        <v>0</v>
      </c>
      <c r="AB307" s="71">
        <v>0</v>
      </c>
      <c r="AC307" s="73">
        <v>0.65</v>
      </c>
      <c r="AD307" s="73">
        <v>0.35</v>
      </c>
      <c r="AE307" s="1" t="s">
        <v>3324</v>
      </c>
      <c r="AF307" s="1" t="s">
        <v>1450</v>
      </c>
      <c r="AG307" s="1" t="s">
        <v>1585</v>
      </c>
    </row>
    <row r="308" spans="1:33">
      <c r="A308" s="70">
        <v>45169</v>
      </c>
      <c r="B308" s="70">
        <v>45169</v>
      </c>
      <c r="C308" s="71">
        <v>891800</v>
      </c>
      <c r="D308" s="1" t="s">
        <v>5031</v>
      </c>
      <c r="E308" s="71">
        <v>2264301</v>
      </c>
      <c r="F308" s="1" t="s">
        <v>5032</v>
      </c>
      <c r="G308" s="1" t="s">
        <v>5033</v>
      </c>
      <c r="H308" s="72">
        <v>2771672</v>
      </c>
      <c r="I308" s="1" t="s">
        <v>5034</v>
      </c>
      <c r="J308" s="73">
        <v>0.35</v>
      </c>
      <c r="K308" s="73">
        <v>0.35</v>
      </c>
      <c r="L308" s="73">
        <v>0.35</v>
      </c>
      <c r="M308" s="1">
        <v>1</v>
      </c>
      <c r="N308" s="1" t="s">
        <v>973</v>
      </c>
      <c r="O308" s="1" t="s">
        <v>1455</v>
      </c>
      <c r="P308" s="1">
        <v>25503030</v>
      </c>
      <c r="Q308" s="73">
        <v>2504144629</v>
      </c>
      <c r="R308" s="74">
        <v>2100.1</v>
      </c>
      <c r="S308" s="1" t="s">
        <v>3580</v>
      </c>
      <c r="T308" s="75">
        <v>856.65</v>
      </c>
      <c r="U308" s="76">
        <v>2148641740.9408898</v>
      </c>
      <c r="V308" s="77">
        <v>2148641740.9408898</v>
      </c>
      <c r="W308" s="77">
        <v>6138976402.6882601</v>
      </c>
      <c r="X308" s="76">
        <v>3.2429512893499997E-2</v>
      </c>
      <c r="Y308" s="71">
        <v>0</v>
      </c>
      <c r="Z308" s="71">
        <v>1</v>
      </c>
      <c r="AA308" s="71">
        <v>0</v>
      </c>
      <c r="AB308" s="71">
        <v>0</v>
      </c>
      <c r="AC308" s="73">
        <v>1</v>
      </c>
      <c r="AD308" s="73">
        <v>0</v>
      </c>
      <c r="AE308" s="1" t="s">
        <v>3581</v>
      </c>
      <c r="AF308" s="1" t="s">
        <v>1450</v>
      </c>
      <c r="AG308" s="1" t="s">
        <v>1451</v>
      </c>
    </row>
    <row r="309" spans="1:33">
      <c r="A309" s="70">
        <v>45169</v>
      </c>
      <c r="B309" s="70">
        <v>45169</v>
      </c>
      <c r="C309" s="71">
        <v>891800</v>
      </c>
      <c r="D309" s="1" t="s">
        <v>5035</v>
      </c>
      <c r="E309" s="71">
        <v>2266901</v>
      </c>
      <c r="G309" s="1" t="s">
        <v>5036</v>
      </c>
      <c r="H309" s="72">
        <v>6408448</v>
      </c>
      <c r="I309" s="1" t="s">
        <v>5037</v>
      </c>
      <c r="J309" s="73">
        <v>0.7</v>
      </c>
      <c r="K309" s="73">
        <v>0.7</v>
      </c>
      <c r="L309" s="73">
        <v>0.7</v>
      </c>
      <c r="M309" s="1">
        <v>1</v>
      </c>
      <c r="N309" s="1" t="s">
        <v>1129</v>
      </c>
      <c r="O309" s="1" t="s">
        <v>1484</v>
      </c>
      <c r="P309" s="1">
        <v>40203020</v>
      </c>
      <c r="Q309" s="73">
        <v>89300000</v>
      </c>
      <c r="R309" s="74">
        <v>37350</v>
      </c>
      <c r="S309" s="1" t="s">
        <v>3451</v>
      </c>
      <c r="T309" s="75">
        <v>1321.75</v>
      </c>
      <c r="U309" s="76">
        <v>1766407036.1263499</v>
      </c>
      <c r="V309" s="77">
        <v>1766407036.1263499</v>
      </c>
      <c r="W309" s="77">
        <v>2523438623.0376401</v>
      </c>
      <c r="X309" s="76">
        <v>2.6660433269E-2</v>
      </c>
      <c r="Y309" s="71">
        <v>0</v>
      </c>
      <c r="Z309" s="71">
        <v>1</v>
      </c>
      <c r="AA309" s="71">
        <v>0</v>
      </c>
      <c r="AB309" s="71">
        <v>0</v>
      </c>
      <c r="AC309" s="73">
        <v>1</v>
      </c>
      <c r="AD309" s="73">
        <v>0</v>
      </c>
      <c r="AE309" s="1" t="s">
        <v>3452</v>
      </c>
      <c r="AF309" s="1" t="s">
        <v>1450</v>
      </c>
      <c r="AG309" s="1" t="s">
        <v>1451</v>
      </c>
    </row>
    <row r="310" spans="1:33">
      <c r="A310" s="70">
        <v>45169</v>
      </c>
      <c r="B310" s="70">
        <v>45169</v>
      </c>
      <c r="C310" s="71">
        <v>891800</v>
      </c>
      <c r="D310" s="1" t="s">
        <v>5038</v>
      </c>
      <c r="E310" s="71">
        <v>2267301</v>
      </c>
      <c r="G310" s="1" t="s">
        <v>5039</v>
      </c>
      <c r="H310" s="72">
        <v>6772671</v>
      </c>
      <c r="I310" s="1" t="s">
        <v>5040</v>
      </c>
      <c r="J310" s="73">
        <v>0.7</v>
      </c>
      <c r="K310" s="73">
        <v>0.7</v>
      </c>
      <c r="L310" s="73">
        <v>0.7</v>
      </c>
      <c r="M310" s="1">
        <v>1</v>
      </c>
      <c r="N310" s="1" t="s">
        <v>1129</v>
      </c>
      <c r="O310" s="1" t="s">
        <v>1467</v>
      </c>
      <c r="P310" s="1">
        <v>20101010</v>
      </c>
      <c r="Q310" s="73">
        <v>50630000</v>
      </c>
      <c r="R310" s="74">
        <v>114200</v>
      </c>
      <c r="S310" s="1" t="s">
        <v>3451</v>
      </c>
      <c r="T310" s="75">
        <v>1321.75</v>
      </c>
      <c r="U310" s="76">
        <v>3062123850.9551702</v>
      </c>
      <c r="V310" s="77">
        <v>3062123850.9551702</v>
      </c>
      <c r="W310" s="77">
        <v>4374462644.2216797</v>
      </c>
      <c r="X310" s="76">
        <v>4.6216725205499999E-2</v>
      </c>
      <c r="Y310" s="71">
        <v>0</v>
      </c>
      <c r="Z310" s="71">
        <v>1</v>
      </c>
      <c r="AA310" s="71">
        <v>0</v>
      </c>
      <c r="AB310" s="71">
        <v>0</v>
      </c>
      <c r="AC310" s="73">
        <v>0</v>
      </c>
      <c r="AD310" s="73">
        <v>1</v>
      </c>
      <c r="AE310" s="1" t="s">
        <v>3452</v>
      </c>
      <c r="AF310" s="1" t="s">
        <v>1450</v>
      </c>
      <c r="AG310" s="1" t="s">
        <v>1451</v>
      </c>
    </row>
    <row r="311" spans="1:33">
      <c r="A311" s="70">
        <v>45169</v>
      </c>
      <c r="B311" s="70">
        <v>45169</v>
      </c>
      <c r="C311" s="71">
        <v>891800</v>
      </c>
      <c r="D311" s="1" t="s">
        <v>5041</v>
      </c>
      <c r="E311" s="71">
        <v>2268201</v>
      </c>
      <c r="G311" s="1" t="s">
        <v>5042</v>
      </c>
      <c r="H311" s="72">
        <v>2242059</v>
      </c>
      <c r="I311" s="1" t="s">
        <v>5043</v>
      </c>
      <c r="J311" s="73">
        <v>0.9</v>
      </c>
      <c r="K311" s="73">
        <v>0.9</v>
      </c>
      <c r="L311" s="73">
        <v>0.9</v>
      </c>
      <c r="M311" s="1">
        <v>1</v>
      </c>
      <c r="N311" s="1" t="s">
        <v>1176</v>
      </c>
      <c r="O311" s="1" t="s">
        <v>1499</v>
      </c>
      <c r="P311" s="1">
        <v>30201030</v>
      </c>
      <c r="Q311" s="73">
        <v>2161177770</v>
      </c>
      <c r="R311" s="74">
        <v>190.82</v>
      </c>
      <c r="S311" s="1" t="s">
        <v>3694</v>
      </c>
      <c r="T311" s="75">
        <v>16.83175</v>
      </c>
      <c r="U311" s="76">
        <v>22050966053.099602</v>
      </c>
      <c r="V311" s="77">
        <v>22050966053.099602</v>
      </c>
      <c r="W311" s="77">
        <v>36918953514.720703</v>
      </c>
      <c r="X311" s="76">
        <v>0.3328158781933</v>
      </c>
      <c r="Y311" s="71">
        <v>1</v>
      </c>
      <c r="Z311" s="71">
        <v>0</v>
      </c>
      <c r="AA311" s="71">
        <v>0</v>
      </c>
      <c r="AB311" s="71">
        <v>0</v>
      </c>
      <c r="AC311" s="73">
        <v>0</v>
      </c>
      <c r="AD311" s="73">
        <v>1</v>
      </c>
      <c r="AE311" s="1" t="s">
        <v>3695</v>
      </c>
      <c r="AF311" s="1" t="s">
        <v>3567</v>
      </c>
      <c r="AG311" s="1" t="s">
        <v>5044</v>
      </c>
    </row>
    <row r="312" spans="1:33">
      <c r="A312" s="70">
        <v>45169</v>
      </c>
      <c r="B312" s="70">
        <v>45169</v>
      </c>
      <c r="C312" s="71">
        <v>891800</v>
      </c>
      <c r="D312" s="1" t="s">
        <v>5048</v>
      </c>
      <c r="E312" s="71">
        <v>2270001</v>
      </c>
      <c r="G312" s="1" t="s">
        <v>5049</v>
      </c>
      <c r="H312" s="72">
        <v>6606996</v>
      </c>
      <c r="I312" s="1" t="s">
        <v>5050</v>
      </c>
      <c r="J312" s="73">
        <v>0.9</v>
      </c>
      <c r="K312" s="73">
        <v>0.9</v>
      </c>
      <c r="L312" s="73">
        <v>0.9</v>
      </c>
      <c r="M312" s="1">
        <v>1</v>
      </c>
      <c r="N312" s="1" t="s">
        <v>1305</v>
      </c>
      <c r="O312" s="1" t="s">
        <v>1484</v>
      </c>
      <c r="P312" s="1">
        <v>40201020</v>
      </c>
      <c r="Q312" s="73">
        <v>5609488001</v>
      </c>
      <c r="R312" s="74">
        <v>73.400000000000006</v>
      </c>
      <c r="S312" s="1" t="s">
        <v>1573</v>
      </c>
      <c r="T312" s="75">
        <v>18.934999999999999</v>
      </c>
      <c r="U312" s="76">
        <v>19570254943.0187</v>
      </c>
      <c r="V312" s="77">
        <v>19570254943.0187</v>
      </c>
      <c r="W312" s="77">
        <v>21744727714.465302</v>
      </c>
      <c r="X312" s="76">
        <v>0.29537443255969997</v>
      </c>
      <c r="Y312" s="71">
        <v>1</v>
      </c>
      <c r="Z312" s="71">
        <v>0</v>
      </c>
      <c r="AA312" s="71">
        <v>0</v>
      </c>
      <c r="AB312" s="71">
        <v>0</v>
      </c>
      <c r="AC312" s="73">
        <v>1</v>
      </c>
      <c r="AD312" s="73">
        <v>0</v>
      </c>
      <c r="AE312" s="1" t="s">
        <v>1574</v>
      </c>
      <c r="AF312" s="1" t="s">
        <v>1450</v>
      </c>
      <c r="AG312" s="1" t="s">
        <v>1451</v>
      </c>
    </row>
    <row r="313" spans="1:33">
      <c r="A313" s="70">
        <v>45169</v>
      </c>
      <c r="B313" s="70">
        <v>45169</v>
      </c>
      <c r="C313" s="71">
        <v>891800</v>
      </c>
      <c r="D313" s="1" t="s">
        <v>5051</v>
      </c>
      <c r="E313" s="71">
        <v>2270201</v>
      </c>
      <c r="G313" s="1" t="s">
        <v>5052</v>
      </c>
      <c r="H313" s="72" t="s">
        <v>5053</v>
      </c>
      <c r="I313" s="1" t="s">
        <v>5054</v>
      </c>
      <c r="J313" s="73">
        <v>0.25</v>
      </c>
      <c r="K313" s="73">
        <v>0.25</v>
      </c>
      <c r="L313" s="73">
        <v>0.25</v>
      </c>
      <c r="M313" s="1">
        <v>1</v>
      </c>
      <c r="N313" s="1" t="s">
        <v>945</v>
      </c>
      <c r="O313" s="1" t="s">
        <v>1548</v>
      </c>
      <c r="P313" s="1">
        <v>55105020</v>
      </c>
      <c r="Q313" s="73">
        <v>815927740</v>
      </c>
      <c r="R313" s="74">
        <v>42.12</v>
      </c>
      <c r="S313" s="1" t="s">
        <v>3542</v>
      </c>
      <c r="T313" s="75">
        <v>4.9509499999999997</v>
      </c>
      <c r="U313" s="76">
        <v>1735367778.3455701</v>
      </c>
      <c r="V313" s="77">
        <v>1735367778.3455701</v>
      </c>
      <c r="W313" s="77">
        <v>6941471113.3822803</v>
      </c>
      <c r="X313" s="76">
        <v>2.6191956839799999E-2</v>
      </c>
      <c r="Y313" s="71">
        <v>1</v>
      </c>
      <c r="Z313" s="71">
        <v>0</v>
      </c>
      <c r="AA313" s="71">
        <v>0</v>
      </c>
      <c r="AB313" s="71">
        <v>0</v>
      </c>
      <c r="AC313" s="73">
        <v>0</v>
      </c>
      <c r="AD313" s="73">
        <v>1</v>
      </c>
      <c r="AE313" s="1" t="s">
        <v>3543</v>
      </c>
      <c r="AF313" s="1" t="s">
        <v>3544</v>
      </c>
      <c r="AG313" s="1" t="s">
        <v>1451</v>
      </c>
    </row>
    <row r="314" spans="1:33">
      <c r="A314" s="70">
        <v>45169</v>
      </c>
      <c r="B314" s="70">
        <v>45169</v>
      </c>
      <c r="C314" s="71">
        <v>891800</v>
      </c>
      <c r="D314" s="1" t="s">
        <v>5069</v>
      </c>
      <c r="E314" s="71">
        <v>2271101</v>
      </c>
      <c r="G314" s="1" t="s">
        <v>5070</v>
      </c>
      <c r="H314" s="72">
        <v>5473113</v>
      </c>
      <c r="I314" s="1" t="s">
        <v>5071</v>
      </c>
      <c r="J314" s="73">
        <v>0.7</v>
      </c>
      <c r="K314" s="73">
        <v>0.7</v>
      </c>
      <c r="L314" s="73">
        <v>0.7</v>
      </c>
      <c r="M314" s="1">
        <v>1</v>
      </c>
      <c r="N314" s="1" t="s">
        <v>1243</v>
      </c>
      <c r="O314" s="1" t="s">
        <v>1484</v>
      </c>
      <c r="P314" s="1">
        <v>40101010</v>
      </c>
      <c r="Q314" s="73">
        <v>262470034</v>
      </c>
      <c r="R314" s="74">
        <v>107.9</v>
      </c>
      <c r="S314" s="1" t="s">
        <v>4044</v>
      </c>
      <c r="T314" s="75">
        <v>4.1212499999999999</v>
      </c>
      <c r="U314" s="76">
        <v>4810278839.6772804</v>
      </c>
      <c r="V314" s="77">
        <v>4810278839.6772804</v>
      </c>
      <c r="W314" s="77">
        <v>6871826913.8246899</v>
      </c>
      <c r="X314" s="76">
        <v>7.2601679786999995E-2</v>
      </c>
      <c r="Y314" s="71">
        <v>0</v>
      </c>
      <c r="Z314" s="71">
        <v>1</v>
      </c>
      <c r="AA314" s="71">
        <v>0</v>
      </c>
      <c r="AB314" s="71">
        <v>0</v>
      </c>
      <c r="AC314" s="73">
        <v>0</v>
      </c>
      <c r="AD314" s="73">
        <v>1</v>
      </c>
      <c r="AE314" s="1" t="s">
        <v>4045</v>
      </c>
      <c r="AF314" s="1" t="s">
        <v>4256</v>
      </c>
      <c r="AG314" s="1" t="s">
        <v>1451</v>
      </c>
    </row>
    <row r="315" spans="1:33">
      <c r="A315" s="70">
        <v>45169</v>
      </c>
      <c r="B315" s="70">
        <v>45169</v>
      </c>
      <c r="C315" s="71">
        <v>891800</v>
      </c>
      <c r="D315" s="1" t="s">
        <v>5075</v>
      </c>
      <c r="E315" s="71">
        <v>2272701</v>
      </c>
      <c r="G315" s="1" t="s">
        <v>5076</v>
      </c>
      <c r="H315" s="72">
        <v>6297356</v>
      </c>
      <c r="I315" s="1" t="s">
        <v>5077</v>
      </c>
      <c r="J315" s="73">
        <v>0.35</v>
      </c>
      <c r="K315" s="73">
        <v>0.35</v>
      </c>
      <c r="L315" s="73">
        <v>0.35</v>
      </c>
      <c r="M315" s="1">
        <v>1</v>
      </c>
      <c r="N315" s="1" t="s">
        <v>1097</v>
      </c>
      <c r="O315" s="1" t="s">
        <v>1499</v>
      </c>
      <c r="P315" s="1">
        <v>30302010</v>
      </c>
      <c r="Q315" s="73">
        <v>1771763464</v>
      </c>
      <c r="R315" s="74">
        <v>553.1</v>
      </c>
      <c r="S315" s="1" t="s">
        <v>3305</v>
      </c>
      <c r="T315" s="75">
        <v>82.786249999999995</v>
      </c>
      <c r="U315" s="76">
        <v>4143041026.4801202</v>
      </c>
      <c r="V315" s="77">
        <v>4143041026.4801202</v>
      </c>
      <c r="W315" s="77">
        <v>11837260075.657499</v>
      </c>
      <c r="X315" s="76">
        <v>6.2531039878199995E-2</v>
      </c>
      <c r="Y315" s="71">
        <v>1</v>
      </c>
      <c r="Z315" s="71">
        <v>0</v>
      </c>
      <c r="AA315" s="71">
        <v>0</v>
      </c>
      <c r="AB315" s="71">
        <v>0</v>
      </c>
      <c r="AC315" s="73">
        <v>0</v>
      </c>
      <c r="AD315" s="73">
        <v>1</v>
      </c>
      <c r="AE315" s="1" t="s">
        <v>3306</v>
      </c>
      <c r="AF315" s="1" t="s">
        <v>1450</v>
      </c>
      <c r="AG315" s="1" t="s">
        <v>1451</v>
      </c>
    </row>
    <row r="316" spans="1:33">
      <c r="A316" s="70">
        <v>45169</v>
      </c>
      <c r="B316" s="70">
        <v>45169</v>
      </c>
      <c r="C316" s="71">
        <v>891800</v>
      </c>
      <c r="D316" s="1" t="s">
        <v>5078</v>
      </c>
      <c r="E316" s="71">
        <v>2272801</v>
      </c>
      <c r="F316" s="1" t="s">
        <v>5079</v>
      </c>
      <c r="G316" s="1" t="s">
        <v>5080</v>
      </c>
      <c r="H316" s="72">
        <v>6206051</v>
      </c>
      <c r="I316" s="1" t="s">
        <v>5081</v>
      </c>
      <c r="J316" s="73">
        <v>0.25</v>
      </c>
      <c r="K316" s="73">
        <v>0.25</v>
      </c>
      <c r="L316" s="73">
        <v>0.25</v>
      </c>
      <c r="M316" s="1">
        <v>1</v>
      </c>
      <c r="N316" s="1" t="s">
        <v>1097</v>
      </c>
      <c r="O316" s="1" t="s">
        <v>1474</v>
      </c>
      <c r="P316" s="1">
        <v>45102010</v>
      </c>
      <c r="Q316" s="73">
        <v>5487979909</v>
      </c>
      <c r="R316" s="74">
        <v>408.4</v>
      </c>
      <c r="S316" s="1" t="s">
        <v>3305</v>
      </c>
      <c r="T316" s="75">
        <v>82.786249999999995</v>
      </c>
      <c r="U316" s="76">
        <v>6768306919.4328804</v>
      </c>
      <c r="V316" s="77">
        <v>6768306919.4328804</v>
      </c>
      <c r="W316" s="77">
        <v>27073227677.731499</v>
      </c>
      <c r="X316" s="76">
        <v>0.1021542550947</v>
      </c>
      <c r="Y316" s="71">
        <v>1</v>
      </c>
      <c r="Z316" s="71">
        <v>0</v>
      </c>
      <c r="AA316" s="71">
        <v>0</v>
      </c>
      <c r="AB316" s="71">
        <v>0</v>
      </c>
      <c r="AC316" s="73">
        <v>1</v>
      </c>
      <c r="AD316" s="73">
        <v>0</v>
      </c>
      <c r="AE316" s="1" t="s">
        <v>3306</v>
      </c>
      <c r="AF316" s="1" t="s">
        <v>1450</v>
      </c>
      <c r="AG316" s="1" t="s">
        <v>1451</v>
      </c>
    </row>
    <row r="317" spans="1:33">
      <c r="A317" s="70">
        <v>45169</v>
      </c>
      <c r="B317" s="70">
        <v>45169</v>
      </c>
      <c r="C317" s="71">
        <v>891800</v>
      </c>
      <c r="D317" s="1" t="s">
        <v>5082</v>
      </c>
      <c r="E317" s="71">
        <v>2273101</v>
      </c>
      <c r="G317" s="1" t="s">
        <v>5083</v>
      </c>
      <c r="H317" s="72" t="s">
        <v>5084</v>
      </c>
      <c r="I317" s="1" t="s">
        <v>5085</v>
      </c>
      <c r="J317" s="73">
        <v>0.35</v>
      </c>
      <c r="K317" s="73">
        <v>0.2</v>
      </c>
      <c r="L317" s="73">
        <v>0.2</v>
      </c>
      <c r="M317" s="1">
        <v>1</v>
      </c>
      <c r="N317" s="1" t="s">
        <v>1097</v>
      </c>
      <c r="O317" s="1" t="s">
        <v>1484</v>
      </c>
      <c r="P317" s="1">
        <v>40101010</v>
      </c>
      <c r="Q317" s="73">
        <v>5171362179</v>
      </c>
      <c r="R317" s="74">
        <v>187.15</v>
      </c>
      <c r="S317" s="1" t="s">
        <v>3305</v>
      </c>
      <c r="T317" s="75">
        <v>82.786249999999995</v>
      </c>
      <c r="U317" s="76">
        <v>2338118786.1507201</v>
      </c>
      <c r="V317" s="77">
        <v>2338118786.1507201</v>
      </c>
      <c r="W317" s="77">
        <v>11690593930.753599</v>
      </c>
      <c r="X317" s="76">
        <v>3.52892955011E-2</v>
      </c>
      <c r="Y317" s="71">
        <v>0</v>
      </c>
      <c r="Z317" s="71">
        <v>1</v>
      </c>
      <c r="AA317" s="71">
        <v>0</v>
      </c>
      <c r="AB317" s="71">
        <v>0</v>
      </c>
      <c r="AC317" s="73">
        <v>1</v>
      </c>
      <c r="AD317" s="73">
        <v>0</v>
      </c>
      <c r="AE317" s="1" t="s">
        <v>3306</v>
      </c>
      <c r="AF317" s="1" t="s">
        <v>1450</v>
      </c>
      <c r="AG317" s="1" t="s">
        <v>1451</v>
      </c>
    </row>
    <row r="318" spans="1:33">
      <c r="A318" s="70">
        <v>45169</v>
      </c>
      <c r="B318" s="70">
        <v>45169</v>
      </c>
      <c r="C318" s="71">
        <v>891800</v>
      </c>
      <c r="D318" s="1" t="s">
        <v>5086</v>
      </c>
      <c r="E318" s="71">
        <v>2273401</v>
      </c>
      <c r="G318" s="1" t="s">
        <v>5087</v>
      </c>
      <c r="H318" s="72">
        <v>6205122</v>
      </c>
      <c r="I318" s="1" t="s">
        <v>5088</v>
      </c>
      <c r="J318" s="73">
        <v>0.8</v>
      </c>
      <c r="K318" s="73">
        <v>0.8</v>
      </c>
      <c r="L318" s="73">
        <v>0.8</v>
      </c>
      <c r="M318" s="1">
        <v>1</v>
      </c>
      <c r="N318" s="1" t="s">
        <v>1097</v>
      </c>
      <c r="O318" s="1" t="s">
        <v>1474</v>
      </c>
      <c r="P318" s="1">
        <v>45102010</v>
      </c>
      <c r="Q318" s="73">
        <v>4148560044</v>
      </c>
      <c r="R318" s="74">
        <v>1435.45</v>
      </c>
      <c r="S318" s="1" t="s">
        <v>3305</v>
      </c>
      <c r="T318" s="75">
        <v>82.786249999999995</v>
      </c>
      <c r="U318" s="76">
        <v>57546276249.109497</v>
      </c>
      <c r="V318" s="77">
        <v>57546276249.109497</v>
      </c>
      <c r="W318" s="77">
        <v>71932845311.386902</v>
      </c>
      <c r="X318" s="76">
        <v>0.86854763734539997</v>
      </c>
      <c r="Y318" s="71">
        <v>1</v>
      </c>
      <c r="Z318" s="71">
        <v>0</v>
      </c>
      <c r="AA318" s="71">
        <v>0</v>
      </c>
      <c r="AB318" s="71">
        <v>0</v>
      </c>
      <c r="AC318" s="73">
        <v>0.65</v>
      </c>
      <c r="AD318" s="73">
        <v>0.35</v>
      </c>
      <c r="AE318" s="1" t="s">
        <v>3306</v>
      </c>
      <c r="AF318" s="1" t="s">
        <v>1450</v>
      </c>
      <c r="AG318" s="1" t="s">
        <v>1451</v>
      </c>
    </row>
    <row r="319" spans="1:33">
      <c r="A319" s="70">
        <v>45169</v>
      </c>
      <c r="B319" s="70">
        <v>45169</v>
      </c>
      <c r="C319" s="71">
        <v>891800</v>
      </c>
      <c r="D319" s="1" t="s">
        <v>5089</v>
      </c>
      <c r="E319" s="71">
        <v>2273701</v>
      </c>
      <c r="G319" s="1" t="s">
        <v>5090</v>
      </c>
      <c r="H319" s="72">
        <v>6726548</v>
      </c>
      <c r="I319" s="1" t="s">
        <v>5091</v>
      </c>
      <c r="J319" s="73">
        <v>0.5</v>
      </c>
      <c r="K319" s="73">
        <v>0.5</v>
      </c>
      <c r="L319" s="73">
        <v>0.5</v>
      </c>
      <c r="M319" s="1">
        <v>1</v>
      </c>
      <c r="N319" s="1" t="s">
        <v>1097</v>
      </c>
      <c r="O319" s="1" t="s">
        <v>1455</v>
      </c>
      <c r="P319" s="1">
        <v>25102020</v>
      </c>
      <c r="Q319" s="73">
        <v>475088000</v>
      </c>
      <c r="R319" s="74">
        <v>1419.9</v>
      </c>
      <c r="S319" s="1" t="s">
        <v>3305</v>
      </c>
      <c r="T319" s="75">
        <v>82.786249999999995</v>
      </c>
      <c r="U319" s="76">
        <v>4074211908.37851</v>
      </c>
      <c r="V319" s="77">
        <v>4074211908.37851</v>
      </c>
      <c r="W319" s="77">
        <v>8148423816.7570105</v>
      </c>
      <c r="X319" s="76">
        <v>6.1492199977399999E-2</v>
      </c>
      <c r="Y319" s="71">
        <v>0</v>
      </c>
      <c r="Z319" s="71">
        <v>1</v>
      </c>
      <c r="AA319" s="71">
        <v>0</v>
      </c>
      <c r="AB319" s="71">
        <v>0</v>
      </c>
      <c r="AC319" s="73">
        <v>0</v>
      </c>
      <c r="AD319" s="73">
        <v>1</v>
      </c>
      <c r="AE319" s="1" t="s">
        <v>3306</v>
      </c>
      <c r="AF319" s="1" t="s">
        <v>1450</v>
      </c>
      <c r="AG319" s="1" t="s">
        <v>1451</v>
      </c>
    </row>
    <row r="320" spans="1:33">
      <c r="A320" s="70">
        <v>45169</v>
      </c>
      <c r="B320" s="70">
        <v>45169</v>
      </c>
      <c r="C320" s="71">
        <v>891800</v>
      </c>
      <c r="D320" s="1" t="s">
        <v>5092</v>
      </c>
      <c r="E320" s="71">
        <v>2273801</v>
      </c>
      <c r="G320" s="1" t="s">
        <v>5093</v>
      </c>
      <c r="H320" s="72">
        <v>6327327</v>
      </c>
      <c r="I320" s="1" t="s">
        <v>5094</v>
      </c>
      <c r="J320" s="73">
        <v>0.55000000000000004</v>
      </c>
      <c r="K320" s="73">
        <v>0.55000000000000004</v>
      </c>
      <c r="L320" s="73">
        <v>0.55000000000000004</v>
      </c>
      <c r="M320" s="1">
        <v>1</v>
      </c>
      <c r="N320" s="1" t="s">
        <v>1097</v>
      </c>
      <c r="O320" s="1" t="s">
        <v>1455</v>
      </c>
      <c r="P320" s="1">
        <v>25102020</v>
      </c>
      <c r="Q320" s="73">
        <v>199839718</v>
      </c>
      <c r="R320" s="74">
        <v>2915.95</v>
      </c>
      <c r="S320" s="1" t="s">
        <v>3305</v>
      </c>
      <c r="T320" s="75">
        <v>82.786249999999995</v>
      </c>
      <c r="U320" s="76">
        <v>3871384971.9748802</v>
      </c>
      <c r="V320" s="77">
        <v>3871384971.9748802</v>
      </c>
      <c r="W320" s="77">
        <v>7038881767.2270498</v>
      </c>
      <c r="X320" s="76">
        <v>5.8430927069999999E-2</v>
      </c>
      <c r="Y320" s="71">
        <v>0</v>
      </c>
      <c r="Z320" s="71">
        <v>1</v>
      </c>
      <c r="AA320" s="71">
        <v>0</v>
      </c>
      <c r="AB320" s="71">
        <v>0</v>
      </c>
      <c r="AC320" s="73">
        <v>1</v>
      </c>
      <c r="AD320" s="73">
        <v>0</v>
      </c>
      <c r="AE320" s="1" t="s">
        <v>3306</v>
      </c>
      <c r="AF320" s="1" t="s">
        <v>1450</v>
      </c>
      <c r="AG320" s="1" t="s">
        <v>1451</v>
      </c>
    </row>
    <row r="321" spans="1:33">
      <c r="A321" s="70">
        <v>45169</v>
      </c>
      <c r="B321" s="70">
        <v>45169</v>
      </c>
      <c r="C321" s="71">
        <v>891800</v>
      </c>
      <c r="D321" s="1" t="s">
        <v>5095</v>
      </c>
      <c r="E321" s="71">
        <v>2274401</v>
      </c>
      <c r="G321" s="1" t="s">
        <v>5096</v>
      </c>
      <c r="H321" s="72" t="s">
        <v>5097</v>
      </c>
      <c r="I321" s="1" t="s">
        <v>5098</v>
      </c>
      <c r="J321" s="73">
        <v>0.65</v>
      </c>
      <c r="K321" s="73">
        <v>0.65</v>
      </c>
      <c r="L321" s="73">
        <v>0.65</v>
      </c>
      <c r="M321" s="1">
        <v>1</v>
      </c>
      <c r="N321" s="1" t="s">
        <v>1097</v>
      </c>
      <c r="O321" s="1" t="s">
        <v>1447</v>
      </c>
      <c r="P321" s="1">
        <v>35202010</v>
      </c>
      <c r="Q321" s="73">
        <v>807150593</v>
      </c>
      <c r="R321" s="74">
        <v>1257.5999999999999</v>
      </c>
      <c r="S321" s="1" t="s">
        <v>3305</v>
      </c>
      <c r="T321" s="75">
        <v>82.786249999999995</v>
      </c>
      <c r="U321" s="76">
        <v>7969888486.8190098</v>
      </c>
      <c r="V321" s="77">
        <v>7969888486.8190098</v>
      </c>
      <c r="W321" s="77">
        <v>12261366902.7985</v>
      </c>
      <c r="X321" s="76">
        <v>0.1202897609772</v>
      </c>
      <c r="Y321" s="71">
        <v>1</v>
      </c>
      <c r="Z321" s="71">
        <v>0</v>
      </c>
      <c r="AA321" s="71">
        <v>0</v>
      </c>
      <c r="AB321" s="71">
        <v>0</v>
      </c>
      <c r="AC321" s="73">
        <v>1</v>
      </c>
      <c r="AD321" s="73">
        <v>0</v>
      </c>
      <c r="AE321" s="1" t="s">
        <v>3306</v>
      </c>
      <c r="AF321" s="1" t="s">
        <v>1450</v>
      </c>
      <c r="AG321" s="1" t="s">
        <v>1451</v>
      </c>
    </row>
    <row r="322" spans="1:33">
      <c r="A322" s="70">
        <v>45169</v>
      </c>
      <c r="B322" s="70">
        <v>45169</v>
      </c>
      <c r="C322" s="71">
        <v>891800</v>
      </c>
      <c r="D322" s="1" t="s">
        <v>5117</v>
      </c>
      <c r="E322" s="71">
        <v>2279901</v>
      </c>
      <c r="G322" s="1" t="s">
        <v>5118</v>
      </c>
      <c r="H322" s="72" t="s">
        <v>5119</v>
      </c>
      <c r="I322" s="1" t="s">
        <v>5120</v>
      </c>
      <c r="J322" s="73">
        <v>0.8</v>
      </c>
      <c r="K322" s="73">
        <v>0.8</v>
      </c>
      <c r="L322" s="73">
        <v>0.8</v>
      </c>
      <c r="M322" s="1">
        <v>1</v>
      </c>
      <c r="N322" s="1" t="s">
        <v>1305</v>
      </c>
      <c r="O322" s="1" t="s">
        <v>1484</v>
      </c>
      <c r="P322" s="1">
        <v>40301020</v>
      </c>
      <c r="Q322" s="73">
        <v>2226974408</v>
      </c>
      <c r="R322" s="74">
        <v>68.150000000000006</v>
      </c>
      <c r="S322" s="1" t="s">
        <v>1573</v>
      </c>
      <c r="T322" s="75">
        <v>18.934999999999999</v>
      </c>
      <c r="U322" s="76">
        <v>6412180867.3968801</v>
      </c>
      <c r="V322" s="77">
        <v>6412180867.3968801</v>
      </c>
      <c r="W322" s="77">
        <v>8015226084.24611</v>
      </c>
      <c r="X322" s="76">
        <v>9.6779234133199998E-2</v>
      </c>
      <c r="Y322" s="71">
        <v>1</v>
      </c>
      <c r="Z322" s="71">
        <v>0</v>
      </c>
      <c r="AA322" s="71">
        <v>0</v>
      </c>
      <c r="AB322" s="71">
        <v>0</v>
      </c>
      <c r="AC322" s="73">
        <v>1</v>
      </c>
      <c r="AD322" s="73">
        <v>0</v>
      </c>
      <c r="AE322" s="1" t="s">
        <v>1574</v>
      </c>
      <c r="AF322" s="1" t="s">
        <v>1450</v>
      </c>
      <c r="AG322" s="1" t="s">
        <v>1451</v>
      </c>
    </row>
    <row r="323" spans="1:33">
      <c r="A323" s="70">
        <v>45169</v>
      </c>
      <c r="B323" s="70">
        <v>45169</v>
      </c>
      <c r="C323" s="71">
        <v>891800</v>
      </c>
      <c r="D323" s="1" t="s">
        <v>5124</v>
      </c>
      <c r="E323" s="71">
        <v>2280701</v>
      </c>
      <c r="G323" s="1" t="s">
        <v>5125</v>
      </c>
      <c r="H323" s="72">
        <v>6505316</v>
      </c>
      <c r="I323" s="1" t="s">
        <v>5126</v>
      </c>
      <c r="J323" s="73">
        <v>0.85</v>
      </c>
      <c r="K323" s="73">
        <v>0.25</v>
      </c>
      <c r="L323" s="73">
        <v>0.25</v>
      </c>
      <c r="M323" s="1">
        <v>1</v>
      </c>
      <c r="N323" s="1" t="s">
        <v>1129</v>
      </c>
      <c r="O323" s="1" t="s">
        <v>1692</v>
      </c>
      <c r="P323" s="1">
        <v>50101020</v>
      </c>
      <c r="Q323" s="73">
        <v>261111808</v>
      </c>
      <c r="R323" s="74">
        <v>33000</v>
      </c>
      <c r="S323" s="1" t="s">
        <v>3451</v>
      </c>
      <c r="T323" s="75">
        <v>1321.75</v>
      </c>
      <c r="U323" s="76">
        <v>1629788096.0847399</v>
      </c>
      <c r="V323" s="77">
        <v>1629788096.0847399</v>
      </c>
      <c r="W323" s="77">
        <v>6519152384.3389502</v>
      </c>
      <c r="X323" s="76">
        <v>2.4598439595E-2</v>
      </c>
      <c r="Y323" s="71">
        <v>0</v>
      </c>
      <c r="Z323" s="71">
        <v>1</v>
      </c>
      <c r="AA323" s="71">
        <v>0</v>
      </c>
      <c r="AB323" s="71">
        <v>0</v>
      </c>
      <c r="AC323" s="73">
        <v>1</v>
      </c>
      <c r="AD323" s="73">
        <v>0</v>
      </c>
      <c r="AE323" s="1" t="s">
        <v>3452</v>
      </c>
      <c r="AF323" s="1" t="s">
        <v>1450</v>
      </c>
      <c r="AG323" s="1" t="s">
        <v>1451</v>
      </c>
    </row>
    <row r="324" spans="1:33">
      <c r="A324" s="70">
        <v>45169</v>
      </c>
      <c r="B324" s="70">
        <v>45169</v>
      </c>
      <c r="C324" s="71">
        <v>891800</v>
      </c>
      <c r="D324" s="1" t="s">
        <v>5131</v>
      </c>
      <c r="E324" s="71">
        <v>2283201</v>
      </c>
      <c r="G324" s="1" t="s">
        <v>5132</v>
      </c>
      <c r="H324" s="72" t="s">
        <v>5133</v>
      </c>
      <c r="I324" s="1" t="s">
        <v>5134</v>
      </c>
      <c r="J324" s="73">
        <v>0.95</v>
      </c>
      <c r="K324" s="73">
        <v>0.95</v>
      </c>
      <c r="L324" s="73">
        <v>0.95</v>
      </c>
      <c r="M324" s="1">
        <v>1</v>
      </c>
      <c r="N324" s="1" t="s">
        <v>1305</v>
      </c>
      <c r="O324" s="1" t="s">
        <v>1455</v>
      </c>
      <c r="P324" s="1">
        <v>25503030</v>
      </c>
      <c r="Q324" s="73">
        <v>1004680625</v>
      </c>
      <c r="R324" s="74">
        <v>74.180000000000007</v>
      </c>
      <c r="S324" s="1" t="s">
        <v>1573</v>
      </c>
      <c r="T324" s="75">
        <v>18.934999999999999</v>
      </c>
      <c r="U324" s="76">
        <v>3739152274.8547702</v>
      </c>
      <c r="V324" s="77">
        <v>3739152274.8547702</v>
      </c>
      <c r="W324" s="77">
        <v>3935949763.0050201</v>
      </c>
      <c r="X324" s="76">
        <v>5.6435135089199999E-2</v>
      </c>
      <c r="Y324" s="71">
        <v>0</v>
      </c>
      <c r="Z324" s="71">
        <v>1</v>
      </c>
      <c r="AA324" s="71">
        <v>0</v>
      </c>
      <c r="AB324" s="71">
        <v>0</v>
      </c>
      <c r="AC324" s="73">
        <v>0</v>
      </c>
      <c r="AD324" s="73">
        <v>1</v>
      </c>
      <c r="AE324" s="1" t="s">
        <v>1574</v>
      </c>
      <c r="AF324" s="1" t="s">
        <v>1450</v>
      </c>
      <c r="AG324" s="1" t="s">
        <v>1451</v>
      </c>
    </row>
    <row r="325" spans="1:33">
      <c r="A325" s="70">
        <v>45169</v>
      </c>
      <c r="B325" s="70">
        <v>45169</v>
      </c>
      <c r="C325" s="71">
        <v>891800</v>
      </c>
      <c r="D325" s="1" t="s">
        <v>5135</v>
      </c>
      <c r="E325" s="71">
        <v>2283401</v>
      </c>
      <c r="G325" s="1" t="s">
        <v>5136</v>
      </c>
      <c r="H325" s="72">
        <v>6100089</v>
      </c>
      <c r="I325" s="1" t="s">
        <v>5137</v>
      </c>
      <c r="J325" s="73">
        <v>0.85</v>
      </c>
      <c r="K325" s="73">
        <v>0.85</v>
      </c>
      <c r="L325" s="73">
        <v>0.85</v>
      </c>
      <c r="M325" s="1">
        <v>1</v>
      </c>
      <c r="N325" s="1" t="s">
        <v>1305</v>
      </c>
      <c r="O325" s="1" t="s">
        <v>1467</v>
      </c>
      <c r="P325" s="1">
        <v>20105010</v>
      </c>
      <c r="Q325" s="73">
        <v>340274346</v>
      </c>
      <c r="R325" s="74">
        <v>284.95</v>
      </c>
      <c r="S325" s="1" t="s">
        <v>1573</v>
      </c>
      <c r="T325" s="75">
        <v>18.934999999999999</v>
      </c>
      <c r="U325" s="76">
        <v>4352627338.7269602</v>
      </c>
      <c r="V325" s="77">
        <v>4352627338.7269602</v>
      </c>
      <c r="W325" s="77">
        <v>5120738045.5611296</v>
      </c>
      <c r="X325" s="76">
        <v>6.5694332243699999E-2</v>
      </c>
      <c r="Y325" s="71">
        <v>0</v>
      </c>
      <c r="Z325" s="71">
        <v>1</v>
      </c>
      <c r="AA325" s="71">
        <v>0</v>
      </c>
      <c r="AB325" s="71">
        <v>0</v>
      </c>
      <c r="AC325" s="73">
        <v>0.5</v>
      </c>
      <c r="AD325" s="73">
        <v>0.5</v>
      </c>
      <c r="AE325" s="1" t="s">
        <v>1574</v>
      </c>
      <c r="AF325" s="1" t="s">
        <v>1450</v>
      </c>
      <c r="AG325" s="1" t="s">
        <v>1451</v>
      </c>
    </row>
    <row r="326" spans="1:33">
      <c r="A326" s="70">
        <v>45169</v>
      </c>
      <c r="B326" s="70">
        <v>45169</v>
      </c>
      <c r="C326" s="71">
        <v>891800</v>
      </c>
      <c r="D326" s="1" t="s">
        <v>5142</v>
      </c>
      <c r="E326" s="71">
        <v>2285401</v>
      </c>
      <c r="G326" s="1" t="s">
        <v>5143</v>
      </c>
      <c r="H326" s="72">
        <v>6696157</v>
      </c>
      <c r="I326" s="1" t="s">
        <v>5144</v>
      </c>
      <c r="J326" s="73">
        <v>0.75</v>
      </c>
      <c r="K326" s="73">
        <v>0.75</v>
      </c>
      <c r="L326" s="73">
        <v>0.75</v>
      </c>
      <c r="M326" s="1">
        <v>1</v>
      </c>
      <c r="N326" s="1" t="s">
        <v>1330</v>
      </c>
      <c r="O326" s="1" t="s">
        <v>1455</v>
      </c>
      <c r="P326" s="1">
        <v>25203020</v>
      </c>
      <c r="Q326" s="73">
        <v>2946787213</v>
      </c>
      <c r="R326" s="74">
        <v>28.6</v>
      </c>
      <c r="S326" s="1" t="s">
        <v>3111</v>
      </c>
      <c r="T326" s="75">
        <v>31.846499999999999</v>
      </c>
      <c r="U326" s="76">
        <v>1984789088.8747599</v>
      </c>
      <c r="V326" s="77">
        <v>1984789088.8747599</v>
      </c>
      <c r="W326" s="77">
        <v>2646385451.8330102</v>
      </c>
      <c r="X326" s="76">
        <v>2.9956480004199999E-2</v>
      </c>
      <c r="Y326" s="71">
        <v>0</v>
      </c>
      <c r="Z326" s="71">
        <v>1</v>
      </c>
      <c r="AA326" s="71">
        <v>0</v>
      </c>
      <c r="AB326" s="71">
        <v>0</v>
      </c>
      <c r="AC326" s="73">
        <v>1</v>
      </c>
      <c r="AD326" s="73">
        <v>0</v>
      </c>
      <c r="AE326" s="1" t="s">
        <v>3112</v>
      </c>
      <c r="AF326" s="1" t="s">
        <v>1450</v>
      </c>
      <c r="AG326" s="1" t="s">
        <v>1451</v>
      </c>
    </row>
    <row r="327" spans="1:33">
      <c r="A327" s="70">
        <v>45169</v>
      </c>
      <c r="B327" s="70">
        <v>45169</v>
      </c>
      <c r="C327" s="71">
        <v>891800</v>
      </c>
      <c r="D327" s="1" t="s">
        <v>5145</v>
      </c>
      <c r="E327" s="71">
        <v>2285701</v>
      </c>
      <c r="G327" s="1" t="s">
        <v>5146</v>
      </c>
      <c r="H327" s="72">
        <v>6868439</v>
      </c>
      <c r="I327" s="1" t="s">
        <v>5147</v>
      </c>
      <c r="J327" s="73">
        <v>0.75</v>
      </c>
      <c r="K327" s="73">
        <v>0.75</v>
      </c>
      <c r="L327" s="73">
        <v>0.75</v>
      </c>
      <c r="M327" s="1">
        <v>1</v>
      </c>
      <c r="N327" s="1" t="s">
        <v>1330</v>
      </c>
      <c r="O327" s="1" t="s">
        <v>1474</v>
      </c>
      <c r="P327" s="1">
        <v>45203030</v>
      </c>
      <c r="Q327" s="73">
        <v>1667946968</v>
      </c>
      <c r="R327" s="74">
        <v>61.1</v>
      </c>
      <c r="S327" s="1" t="s">
        <v>3111</v>
      </c>
      <c r="T327" s="75">
        <v>31.846499999999999</v>
      </c>
      <c r="U327" s="76">
        <v>2400064993.2834101</v>
      </c>
      <c r="V327" s="77">
        <v>2400064993.2834101</v>
      </c>
      <c r="W327" s="77">
        <v>3200086657.7112098</v>
      </c>
      <c r="X327" s="76">
        <v>3.6224251424499997E-2</v>
      </c>
      <c r="Y327" s="71">
        <v>0</v>
      </c>
      <c r="Z327" s="71">
        <v>1</v>
      </c>
      <c r="AA327" s="71">
        <v>0</v>
      </c>
      <c r="AB327" s="71">
        <v>0</v>
      </c>
      <c r="AC327" s="73">
        <v>1</v>
      </c>
      <c r="AD327" s="73">
        <v>0</v>
      </c>
      <c r="AE327" s="1" t="s">
        <v>3112</v>
      </c>
      <c r="AF327" s="1" t="s">
        <v>1450</v>
      </c>
      <c r="AG327" s="1" t="s">
        <v>1451</v>
      </c>
    </row>
    <row r="328" spans="1:33">
      <c r="A328" s="70">
        <v>45169</v>
      </c>
      <c r="B328" s="70">
        <v>45169</v>
      </c>
      <c r="C328" s="71">
        <v>891800</v>
      </c>
      <c r="D328" s="1" t="s">
        <v>5148</v>
      </c>
      <c r="E328" s="71">
        <v>2286001</v>
      </c>
      <c r="G328" s="1" t="s">
        <v>5149</v>
      </c>
      <c r="H328" s="72">
        <v>6225744</v>
      </c>
      <c r="I328" s="1" t="s">
        <v>5150</v>
      </c>
      <c r="J328" s="73">
        <v>0.95</v>
      </c>
      <c r="K328" s="73">
        <v>0.95</v>
      </c>
      <c r="L328" s="73">
        <v>0.95</v>
      </c>
      <c r="M328" s="1">
        <v>1</v>
      </c>
      <c r="N328" s="1" t="s">
        <v>1330</v>
      </c>
      <c r="O328" s="1" t="s">
        <v>1474</v>
      </c>
      <c r="P328" s="1">
        <v>45202030</v>
      </c>
      <c r="Q328" s="73">
        <v>4407146625</v>
      </c>
      <c r="R328" s="74">
        <v>31.9</v>
      </c>
      <c r="S328" s="1" t="s">
        <v>3111</v>
      </c>
      <c r="T328" s="75">
        <v>31.846499999999999</v>
      </c>
      <c r="U328" s="76">
        <v>4193822821.0517602</v>
      </c>
      <c r="V328" s="77">
        <v>4193822821.0517602</v>
      </c>
      <c r="W328" s="77">
        <v>4414550337.9492197</v>
      </c>
      <c r="X328" s="76">
        <v>6.3297490994899994E-2</v>
      </c>
      <c r="Y328" s="71">
        <v>0</v>
      </c>
      <c r="Z328" s="71">
        <v>1</v>
      </c>
      <c r="AA328" s="71">
        <v>0</v>
      </c>
      <c r="AB328" s="71">
        <v>0</v>
      </c>
      <c r="AC328" s="73">
        <v>1</v>
      </c>
      <c r="AD328" s="73">
        <v>0</v>
      </c>
      <c r="AE328" s="1" t="s">
        <v>3112</v>
      </c>
      <c r="AF328" s="1" t="s">
        <v>1450</v>
      </c>
      <c r="AG328" s="1" t="s">
        <v>1451</v>
      </c>
    </row>
    <row r="329" spans="1:33">
      <c r="A329" s="70">
        <v>45169</v>
      </c>
      <c r="B329" s="70">
        <v>45169</v>
      </c>
      <c r="C329" s="71">
        <v>891800</v>
      </c>
      <c r="D329" s="1" t="s">
        <v>5151</v>
      </c>
      <c r="E329" s="71">
        <v>2286101</v>
      </c>
      <c r="G329" s="1" t="s">
        <v>5152</v>
      </c>
      <c r="H329" s="72" t="s">
        <v>5153</v>
      </c>
      <c r="I329" s="1" t="s">
        <v>5154</v>
      </c>
      <c r="J329" s="73">
        <v>0.25</v>
      </c>
      <c r="K329" s="73">
        <v>0.25</v>
      </c>
      <c r="L329" s="73">
        <v>0.25</v>
      </c>
      <c r="M329" s="1">
        <v>1</v>
      </c>
      <c r="N329" s="1" t="s">
        <v>1337</v>
      </c>
      <c r="O329" s="1" t="s">
        <v>1474</v>
      </c>
      <c r="P329" s="1">
        <v>45203015</v>
      </c>
      <c r="Q329" s="73">
        <v>12473816140</v>
      </c>
      <c r="R329" s="74">
        <v>108.5</v>
      </c>
      <c r="S329" s="1" t="s">
        <v>3341</v>
      </c>
      <c r="T329" s="75">
        <v>35.017499999999998</v>
      </c>
      <c r="U329" s="76">
        <v>9662376320.3398304</v>
      </c>
      <c r="V329" s="77">
        <v>9662376320.3398304</v>
      </c>
      <c r="W329" s="77">
        <v>38649505281.359299</v>
      </c>
      <c r="X329" s="76">
        <v>0.1458345295505</v>
      </c>
      <c r="Y329" s="71">
        <v>1</v>
      </c>
      <c r="Z329" s="71">
        <v>0</v>
      </c>
      <c r="AA329" s="71">
        <v>0</v>
      </c>
      <c r="AB329" s="71">
        <v>0</v>
      </c>
      <c r="AC329" s="73">
        <v>0</v>
      </c>
      <c r="AD329" s="73">
        <v>1</v>
      </c>
      <c r="AE329" s="1" t="s">
        <v>3342</v>
      </c>
      <c r="AF329" s="1" t="s">
        <v>1450</v>
      </c>
      <c r="AG329" s="1" t="s">
        <v>1451</v>
      </c>
    </row>
    <row r="330" spans="1:33">
      <c r="A330" s="70">
        <v>45169</v>
      </c>
      <c r="B330" s="70">
        <v>45169</v>
      </c>
      <c r="C330" s="71">
        <v>891800</v>
      </c>
      <c r="D330" s="1" t="s">
        <v>5155</v>
      </c>
      <c r="E330" s="71">
        <v>2286201</v>
      </c>
      <c r="G330" s="1" t="s">
        <v>5156</v>
      </c>
      <c r="H330" s="72">
        <v>6141011</v>
      </c>
      <c r="I330" s="1" t="s">
        <v>5157</v>
      </c>
      <c r="J330" s="73">
        <v>0.7</v>
      </c>
      <c r="K330" s="73">
        <v>0.7</v>
      </c>
      <c r="L330" s="73">
        <v>0.7</v>
      </c>
      <c r="M330" s="1">
        <v>1</v>
      </c>
      <c r="N330" s="1" t="s">
        <v>1330</v>
      </c>
      <c r="O330" s="1" t="s">
        <v>1474</v>
      </c>
      <c r="P330" s="1">
        <v>45202030</v>
      </c>
      <c r="Q330" s="73">
        <v>3862627432</v>
      </c>
      <c r="R330" s="74">
        <v>253.5</v>
      </c>
      <c r="S330" s="1" t="s">
        <v>3111</v>
      </c>
      <c r="T330" s="75">
        <v>31.846499999999999</v>
      </c>
      <c r="U330" s="76">
        <v>21522717969.271301</v>
      </c>
      <c r="V330" s="77">
        <v>21522717969.271301</v>
      </c>
      <c r="W330" s="77">
        <v>30746739956.101898</v>
      </c>
      <c r="X330" s="76">
        <v>0.32484301435140001</v>
      </c>
      <c r="Y330" s="71">
        <v>1</v>
      </c>
      <c r="Z330" s="71">
        <v>0</v>
      </c>
      <c r="AA330" s="71">
        <v>0</v>
      </c>
      <c r="AB330" s="71">
        <v>0</v>
      </c>
      <c r="AC330" s="73">
        <v>1</v>
      </c>
      <c r="AD330" s="73">
        <v>0</v>
      </c>
      <c r="AE330" s="1" t="s">
        <v>3112</v>
      </c>
      <c r="AF330" s="1" t="s">
        <v>1450</v>
      </c>
      <c r="AG330" s="1" t="s">
        <v>1451</v>
      </c>
    </row>
    <row r="331" spans="1:33">
      <c r="A331" s="70">
        <v>45169</v>
      </c>
      <c r="B331" s="70">
        <v>45169</v>
      </c>
      <c r="C331" s="71">
        <v>891800</v>
      </c>
      <c r="D331" s="1" t="s">
        <v>5158</v>
      </c>
      <c r="E331" s="71">
        <v>2286301</v>
      </c>
      <c r="G331" s="1" t="s">
        <v>5159</v>
      </c>
      <c r="H331" s="72">
        <v>6704986</v>
      </c>
      <c r="I331" s="1" t="s">
        <v>5160</v>
      </c>
      <c r="J331" s="73">
        <v>0.55000000000000004</v>
      </c>
      <c r="K331" s="73">
        <v>0.55000000000000004</v>
      </c>
      <c r="L331" s="73">
        <v>0.55000000000000004</v>
      </c>
      <c r="M331" s="1">
        <v>1</v>
      </c>
      <c r="N331" s="1" t="s">
        <v>1330</v>
      </c>
      <c r="O331" s="1" t="s">
        <v>1499</v>
      </c>
      <c r="P331" s="1">
        <v>30101030</v>
      </c>
      <c r="Q331" s="73">
        <v>1039623056</v>
      </c>
      <c r="R331" s="74">
        <v>267.5</v>
      </c>
      <c r="S331" s="1" t="s">
        <v>3111</v>
      </c>
      <c r="T331" s="75">
        <v>31.846499999999999</v>
      </c>
      <c r="U331" s="76">
        <v>4802868199.4567699</v>
      </c>
      <c r="V331" s="77">
        <v>4802868199.4567699</v>
      </c>
      <c r="W331" s="77">
        <v>8732487635.3759403</v>
      </c>
      <c r="X331" s="76">
        <v>7.2489830776599998E-2</v>
      </c>
      <c r="Y331" s="71">
        <v>1</v>
      </c>
      <c r="Z331" s="71">
        <v>0</v>
      </c>
      <c r="AA331" s="71">
        <v>0</v>
      </c>
      <c r="AB331" s="71">
        <v>0</v>
      </c>
      <c r="AC331" s="73">
        <v>0.5</v>
      </c>
      <c r="AD331" s="73">
        <v>0.5</v>
      </c>
      <c r="AE331" s="1" t="s">
        <v>3112</v>
      </c>
      <c r="AF331" s="1" t="s">
        <v>1450</v>
      </c>
      <c r="AG331" s="1" t="s">
        <v>1451</v>
      </c>
    </row>
    <row r="332" spans="1:33">
      <c r="A332" s="70">
        <v>45169</v>
      </c>
      <c r="B332" s="70">
        <v>45169</v>
      </c>
      <c r="C332" s="71">
        <v>891800</v>
      </c>
      <c r="D332" s="1" t="s">
        <v>5161</v>
      </c>
      <c r="E332" s="71">
        <v>2286501</v>
      </c>
      <c r="G332" s="1" t="s">
        <v>5162</v>
      </c>
      <c r="H332" s="72">
        <v>6459930</v>
      </c>
      <c r="I332" s="1" t="s">
        <v>5163</v>
      </c>
      <c r="J332" s="73">
        <v>0.75</v>
      </c>
      <c r="K332" s="73">
        <v>0.75</v>
      </c>
      <c r="L332" s="73">
        <v>0.75</v>
      </c>
      <c r="M332" s="1">
        <v>1</v>
      </c>
      <c r="N332" s="1" t="s">
        <v>1330</v>
      </c>
      <c r="O332" s="1" t="s">
        <v>1474</v>
      </c>
      <c r="P332" s="1">
        <v>45202030</v>
      </c>
      <c r="Q332" s="73">
        <v>3587475066</v>
      </c>
      <c r="R332" s="74">
        <v>56.4</v>
      </c>
      <c r="S332" s="1" t="s">
        <v>3111</v>
      </c>
      <c r="T332" s="75">
        <v>31.846499999999999</v>
      </c>
      <c r="U332" s="76">
        <v>4765050956.6765604</v>
      </c>
      <c r="V332" s="77">
        <v>4765050956.6765604</v>
      </c>
      <c r="W332" s="77">
        <v>6353401275.5687399</v>
      </c>
      <c r="X332" s="76">
        <v>7.1919054020699993E-2</v>
      </c>
      <c r="Y332" s="71">
        <v>0</v>
      </c>
      <c r="Z332" s="71">
        <v>1</v>
      </c>
      <c r="AA332" s="71">
        <v>0</v>
      </c>
      <c r="AB332" s="71">
        <v>0</v>
      </c>
      <c r="AC332" s="73">
        <v>1</v>
      </c>
      <c r="AD332" s="73">
        <v>0</v>
      </c>
      <c r="AE332" s="1" t="s">
        <v>3112</v>
      </c>
      <c r="AF332" s="1" t="s">
        <v>1450</v>
      </c>
      <c r="AG332" s="1" t="s">
        <v>1451</v>
      </c>
    </row>
    <row r="333" spans="1:33">
      <c r="A333" s="70">
        <v>45169</v>
      </c>
      <c r="B333" s="70">
        <v>45169</v>
      </c>
      <c r="C333" s="71">
        <v>891800</v>
      </c>
      <c r="D333" s="1" t="s">
        <v>5164</v>
      </c>
      <c r="E333" s="71">
        <v>2287201</v>
      </c>
      <c r="G333" s="1" t="s">
        <v>5165</v>
      </c>
      <c r="H333" s="72">
        <v>5898664</v>
      </c>
      <c r="I333" s="1" t="s">
        <v>5166</v>
      </c>
      <c r="J333" s="73">
        <v>0.75</v>
      </c>
      <c r="K333" s="73">
        <v>0.75</v>
      </c>
      <c r="L333" s="73">
        <v>0.75</v>
      </c>
      <c r="M333" s="1">
        <v>1</v>
      </c>
      <c r="N333" s="1" t="s">
        <v>1063</v>
      </c>
      <c r="O333" s="1" t="s">
        <v>1467</v>
      </c>
      <c r="P333" s="1">
        <v>20105010</v>
      </c>
      <c r="Q333" s="73">
        <v>142891161</v>
      </c>
      <c r="R333" s="74">
        <v>37.44</v>
      </c>
      <c r="S333" s="1" t="s">
        <v>1456</v>
      </c>
      <c r="T333" s="75">
        <v>0.92136177270005104</v>
      </c>
      <c r="U333" s="76">
        <v>4354840758.2851105</v>
      </c>
      <c r="V333" s="77">
        <v>4354840758.2851105</v>
      </c>
      <c r="W333" s="77">
        <v>5806454344.3801498</v>
      </c>
      <c r="X333" s="76">
        <v>6.5727739450100006E-2</v>
      </c>
      <c r="Y333" s="71">
        <v>0</v>
      </c>
      <c r="Z333" s="71">
        <v>1</v>
      </c>
      <c r="AA333" s="71">
        <v>0</v>
      </c>
      <c r="AB333" s="71">
        <v>0</v>
      </c>
      <c r="AC333" s="73">
        <v>0</v>
      </c>
      <c r="AD333" s="73">
        <v>1</v>
      </c>
      <c r="AE333" s="1" t="s">
        <v>3607</v>
      </c>
      <c r="AF333" s="1" t="s">
        <v>1450</v>
      </c>
      <c r="AG333" s="1" t="s">
        <v>1451</v>
      </c>
    </row>
    <row r="334" spans="1:33">
      <c r="A334" s="70">
        <v>45169</v>
      </c>
      <c r="B334" s="70">
        <v>45169</v>
      </c>
      <c r="C334" s="71">
        <v>891800</v>
      </c>
      <c r="D334" s="1" t="s">
        <v>5201</v>
      </c>
      <c r="E334" s="71">
        <v>2293204</v>
      </c>
      <c r="G334" s="1" t="s">
        <v>5202</v>
      </c>
      <c r="H334" s="72" t="s">
        <v>5203</v>
      </c>
      <c r="I334" s="1" t="s">
        <v>5204</v>
      </c>
      <c r="J334" s="73">
        <v>0.3</v>
      </c>
      <c r="K334" s="73">
        <v>0.3</v>
      </c>
      <c r="L334" s="73">
        <v>0.06</v>
      </c>
      <c r="M334" s="1">
        <v>0.2</v>
      </c>
      <c r="N334" s="1" t="s">
        <v>975</v>
      </c>
      <c r="O334" s="1" t="s">
        <v>1548</v>
      </c>
      <c r="P334" s="1">
        <v>55105010</v>
      </c>
      <c r="Q334" s="73">
        <v>8176475953</v>
      </c>
      <c r="R334" s="74">
        <v>5.0999999999999996</v>
      </c>
      <c r="S334" s="1" t="s">
        <v>3323</v>
      </c>
      <c r="T334" s="75">
        <v>7.2785000000000002</v>
      </c>
      <c r="U334" s="76">
        <v>343752372.27697998</v>
      </c>
      <c r="V334" s="77">
        <v>343752372.27697998</v>
      </c>
      <c r="W334" s="77">
        <v>6412007248.76933</v>
      </c>
      <c r="X334" s="76">
        <v>5.1882646495000004E-3</v>
      </c>
      <c r="Y334" s="71">
        <v>0</v>
      </c>
      <c r="Z334" s="71">
        <v>1</v>
      </c>
      <c r="AA334" s="71">
        <v>0</v>
      </c>
      <c r="AB334" s="71">
        <v>0</v>
      </c>
      <c r="AC334" s="73">
        <v>1</v>
      </c>
      <c r="AD334" s="73">
        <v>0</v>
      </c>
      <c r="AE334" s="1" t="s">
        <v>3324</v>
      </c>
      <c r="AF334" s="1" t="s">
        <v>1450</v>
      </c>
      <c r="AG334" s="1" t="s">
        <v>1585</v>
      </c>
    </row>
    <row r="335" spans="1:33">
      <c r="A335" s="70">
        <v>45169</v>
      </c>
      <c r="B335" s="70">
        <v>45169</v>
      </c>
      <c r="C335" s="71">
        <v>891800</v>
      </c>
      <c r="D335" s="1" t="s">
        <v>5287</v>
      </c>
      <c r="E335" s="71">
        <v>2346501</v>
      </c>
      <c r="G335" s="1" t="s">
        <v>5288</v>
      </c>
      <c r="H335" s="72">
        <v>5810066</v>
      </c>
      <c r="I335" s="1" t="s">
        <v>5289</v>
      </c>
      <c r="J335" s="73">
        <v>0.5</v>
      </c>
      <c r="K335" s="73">
        <v>0.5</v>
      </c>
      <c r="L335" s="73">
        <v>0.5</v>
      </c>
      <c r="M335" s="1">
        <v>1</v>
      </c>
      <c r="N335" s="1" t="s">
        <v>1243</v>
      </c>
      <c r="O335" s="1" t="s">
        <v>1541</v>
      </c>
      <c r="P335" s="1">
        <v>10102030</v>
      </c>
      <c r="Q335" s="73">
        <v>1160942049</v>
      </c>
      <c r="R335" s="74">
        <v>63.05</v>
      </c>
      <c r="S335" s="1" t="s">
        <v>4044</v>
      </c>
      <c r="T335" s="75">
        <v>4.1212499999999999</v>
      </c>
      <c r="U335" s="76">
        <v>8880484827.3521404</v>
      </c>
      <c r="V335" s="77">
        <v>8880484827.3521404</v>
      </c>
      <c r="W335" s="77">
        <v>17760969654.7043</v>
      </c>
      <c r="X335" s="76">
        <v>0.1340334182856</v>
      </c>
      <c r="Y335" s="71">
        <v>1</v>
      </c>
      <c r="Z335" s="71">
        <v>0</v>
      </c>
      <c r="AA335" s="71">
        <v>0</v>
      </c>
      <c r="AB335" s="71">
        <v>0</v>
      </c>
      <c r="AC335" s="73">
        <v>1</v>
      </c>
      <c r="AD335" s="73">
        <v>0</v>
      </c>
      <c r="AE335" s="1" t="s">
        <v>4045</v>
      </c>
      <c r="AF335" s="1" t="s">
        <v>4256</v>
      </c>
      <c r="AG335" s="1" t="s">
        <v>1451</v>
      </c>
    </row>
    <row r="336" spans="1:33">
      <c r="A336" s="70">
        <v>45169</v>
      </c>
      <c r="B336" s="70">
        <v>45169</v>
      </c>
      <c r="C336" s="71">
        <v>891800</v>
      </c>
      <c r="D336" s="1" t="s">
        <v>5297</v>
      </c>
      <c r="E336" s="71">
        <v>2348901</v>
      </c>
      <c r="G336" s="1" t="s">
        <v>5298</v>
      </c>
      <c r="H336" s="72">
        <v>6081690</v>
      </c>
      <c r="I336" s="1" t="s">
        <v>5299</v>
      </c>
      <c r="J336" s="73">
        <v>0.4</v>
      </c>
      <c r="K336" s="73">
        <v>0.4</v>
      </c>
      <c r="L336" s="73">
        <v>0.4</v>
      </c>
      <c r="M336" s="1">
        <v>1</v>
      </c>
      <c r="N336" s="1" t="s">
        <v>975</v>
      </c>
      <c r="O336" s="1" t="s">
        <v>1548</v>
      </c>
      <c r="P336" s="1">
        <v>55102010</v>
      </c>
      <c r="Q336" s="73">
        <v>1260203268</v>
      </c>
      <c r="R336" s="74">
        <v>29.4</v>
      </c>
      <c r="S336" s="1" t="s">
        <v>1565</v>
      </c>
      <c r="T336" s="75">
        <v>7.8417500000000002</v>
      </c>
      <c r="U336" s="76">
        <v>1889883053.1042199</v>
      </c>
      <c r="V336" s="77">
        <v>1889883053.1042199</v>
      </c>
      <c r="W336" s="77">
        <v>4724707632.76054</v>
      </c>
      <c r="X336" s="76">
        <v>2.8524060419300001E-2</v>
      </c>
      <c r="Y336" s="71">
        <v>0</v>
      </c>
      <c r="Z336" s="71">
        <v>1</v>
      </c>
      <c r="AA336" s="71">
        <v>0</v>
      </c>
      <c r="AB336" s="71">
        <v>0</v>
      </c>
      <c r="AC336" s="73">
        <v>1</v>
      </c>
      <c r="AD336" s="73">
        <v>0</v>
      </c>
      <c r="AE336" s="1" t="s">
        <v>1566</v>
      </c>
      <c r="AF336" s="1" t="s">
        <v>1450</v>
      </c>
      <c r="AG336" s="1" t="s">
        <v>3271</v>
      </c>
    </row>
    <row r="337" spans="1:33">
      <c r="A337" s="70">
        <v>45169</v>
      </c>
      <c r="B337" s="70">
        <v>45169</v>
      </c>
      <c r="C337" s="71">
        <v>891800</v>
      </c>
      <c r="D337" s="1" t="s">
        <v>5300</v>
      </c>
      <c r="E337" s="71">
        <v>2349101</v>
      </c>
      <c r="G337" s="1" t="s">
        <v>5301</v>
      </c>
      <c r="H337" s="72">
        <v>6630940</v>
      </c>
      <c r="I337" s="1" t="s">
        <v>5302</v>
      </c>
      <c r="J337" s="73">
        <v>0.6</v>
      </c>
      <c r="K337" s="73">
        <v>0.6</v>
      </c>
      <c r="L337" s="73">
        <v>0.6</v>
      </c>
      <c r="M337" s="1">
        <v>1</v>
      </c>
      <c r="N337" s="1" t="s">
        <v>975</v>
      </c>
      <c r="O337" s="1" t="s">
        <v>1467</v>
      </c>
      <c r="P337" s="1">
        <v>20201050</v>
      </c>
      <c r="Q337" s="73">
        <v>6142975293</v>
      </c>
      <c r="R337" s="74">
        <v>2.86</v>
      </c>
      <c r="S337" s="1" t="s">
        <v>1565</v>
      </c>
      <c r="T337" s="75">
        <v>7.8417500000000002</v>
      </c>
      <c r="U337" s="76">
        <v>1344259330.2244999</v>
      </c>
      <c r="V337" s="77">
        <v>1344259330.2244999</v>
      </c>
      <c r="W337" s="77">
        <v>2240432217.0408401</v>
      </c>
      <c r="X337" s="76">
        <v>2.02889455469E-2</v>
      </c>
      <c r="Y337" s="71">
        <v>0</v>
      </c>
      <c r="Z337" s="71">
        <v>1</v>
      </c>
      <c r="AA337" s="71">
        <v>0</v>
      </c>
      <c r="AB337" s="71">
        <v>0</v>
      </c>
      <c r="AC337" s="73">
        <v>1</v>
      </c>
      <c r="AD337" s="73">
        <v>0</v>
      </c>
      <c r="AE337" s="1" t="s">
        <v>1566</v>
      </c>
      <c r="AF337" s="1" t="s">
        <v>1450</v>
      </c>
      <c r="AG337" s="1" t="s">
        <v>3271</v>
      </c>
    </row>
    <row r="338" spans="1:33">
      <c r="A338" s="70">
        <v>45169</v>
      </c>
      <c r="B338" s="70">
        <v>45169</v>
      </c>
      <c r="C338" s="71">
        <v>891800</v>
      </c>
      <c r="D338" s="1" t="s">
        <v>5303</v>
      </c>
      <c r="E338" s="71">
        <v>2349201</v>
      </c>
      <c r="G338" s="1" t="s">
        <v>5304</v>
      </c>
      <c r="H338" s="72">
        <v>6416139</v>
      </c>
      <c r="I338" s="1" t="s">
        <v>5305</v>
      </c>
      <c r="J338" s="73">
        <v>0.35</v>
      </c>
      <c r="K338" s="73">
        <v>0.35</v>
      </c>
      <c r="L338" s="73">
        <v>0.35</v>
      </c>
      <c r="M338" s="1">
        <v>1</v>
      </c>
      <c r="N338" s="1" t="s">
        <v>975</v>
      </c>
      <c r="O338" s="1" t="s">
        <v>1467</v>
      </c>
      <c r="P338" s="1">
        <v>20305030</v>
      </c>
      <c r="Q338" s="73">
        <v>4003383046</v>
      </c>
      <c r="R338" s="74">
        <v>9.3800000000000008</v>
      </c>
      <c r="S338" s="1" t="s">
        <v>1565</v>
      </c>
      <c r="T338" s="75">
        <v>7.8417500000000002</v>
      </c>
      <c r="U338" s="76">
        <v>1676042533.8754699</v>
      </c>
      <c r="V338" s="77">
        <v>1676042533.8754699</v>
      </c>
      <c r="W338" s="77">
        <v>4788692953.9299297</v>
      </c>
      <c r="X338" s="76">
        <v>2.5296559182800001E-2</v>
      </c>
      <c r="Y338" s="71">
        <v>0</v>
      </c>
      <c r="Z338" s="71">
        <v>1</v>
      </c>
      <c r="AA338" s="71">
        <v>0</v>
      </c>
      <c r="AB338" s="71">
        <v>0</v>
      </c>
      <c r="AC338" s="73">
        <v>1</v>
      </c>
      <c r="AD338" s="73">
        <v>0</v>
      </c>
      <c r="AE338" s="1" t="s">
        <v>1566</v>
      </c>
      <c r="AF338" s="1" t="s">
        <v>1450</v>
      </c>
      <c r="AG338" s="1" t="s">
        <v>3271</v>
      </c>
    </row>
    <row r="339" spans="1:33">
      <c r="A339" s="70">
        <v>45169</v>
      </c>
      <c r="B339" s="70">
        <v>45169</v>
      </c>
      <c r="C339" s="71">
        <v>891800</v>
      </c>
      <c r="D339" s="1" t="s">
        <v>5306</v>
      </c>
      <c r="E339" s="71">
        <v>2349301</v>
      </c>
      <c r="G339" s="1" t="s">
        <v>5307</v>
      </c>
      <c r="H339" s="72">
        <v>6191997</v>
      </c>
      <c r="I339" s="1" t="s">
        <v>5308</v>
      </c>
      <c r="J339" s="73">
        <v>0.75</v>
      </c>
      <c r="K339" s="73">
        <v>0.75</v>
      </c>
      <c r="L339" s="73">
        <v>0.75</v>
      </c>
      <c r="M339" s="1">
        <v>1</v>
      </c>
      <c r="N339" s="1" t="s">
        <v>975</v>
      </c>
      <c r="O339" s="1" t="s">
        <v>1447</v>
      </c>
      <c r="P339" s="1">
        <v>35202010</v>
      </c>
      <c r="Q339" s="73">
        <v>11933219732</v>
      </c>
      <c r="R339" s="74">
        <v>5.9</v>
      </c>
      <c r="S339" s="1" t="s">
        <v>1565</v>
      </c>
      <c r="T339" s="75">
        <v>7.8417500000000002</v>
      </c>
      <c r="U339" s="76">
        <v>6733764442.1334496</v>
      </c>
      <c r="V339" s="77">
        <v>6733764442.1334496</v>
      </c>
      <c r="W339" s="77">
        <v>8978352589.5112705</v>
      </c>
      <c r="X339" s="76">
        <v>0.10163290447040001</v>
      </c>
      <c r="Y339" s="71">
        <v>1</v>
      </c>
      <c r="Z339" s="71">
        <v>0</v>
      </c>
      <c r="AA339" s="71">
        <v>0</v>
      </c>
      <c r="AB339" s="71">
        <v>0</v>
      </c>
      <c r="AC339" s="73">
        <v>1</v>
      </c>
      <c r="AD339" s="73">
        <v>0</v>
      </c>
      <c r="AE339" s="1" t="s">
        <v>1566</v>
      </c>
      <c r="AF339" s="1" t="s">
        <v>1450</v>
      </c>
      <c r="AG339" s="1" t="s">
        <v>3300</v>
      </c>
    </row>
    <row r="340" spans="1:33">
      <c r="A340" s="70">
        <v>45169</v>
      </c>
      <c r="B340" s="70">
        <v>45169</v>
      </c>
      <c r="C340" s="71">
        <v>891800</v>
      </c>
      <c r="D340" s="1" t="s">
        <v>5309</v>
      </c>
      <c r="E340" s="71">
        <v>2349501</v>
      </c>
      <c r="F340" s="1" t="s">
        <v>5310</v>
      </c>
      <c r="G340" s="1" t="s">
        <v>5311</v>
      </c>
      <c r="H340" s="72">
        <v>6354251</v>
      </c>
      <c r="I340" s="1" t="s">
        <v>5312</v>
      </c>
      <c r="J340" s="73">
        <v>0.45</v>
      </c>
      <c r="K340" s="73">
        <v>0.45</v>
      </c>
      <c r="L340" s="73">
        <v>0.45</v>
      </c>
      <c r="M340" s="1">
        <v>1</v>
      </c>
      <c r="N340" s="1" t="s">
        <v>975</v>
      </c>
      <c r="O340" s="1" t="s">
        <v>1467</v>
      </c>
      <c r="P340" s="1">
        <v>20305030</v>
      </c>
      <c r="Q340" s="73">
        <v>3440657627</v>
      </c>
      <c r="R340" s="74">
        <v>4.83</v>
      </c>
      <c r="S340" s="1" t="s">
        <v>1565</v>
      </c>
      <c r="T340" s="75">
        <v>7.8417500000000002</v>
      </c>
      <c r="U340" s="76">
        <v>953648018.90961802</v>
      </c>
      <c r="V340" s="77">
        <v>953648018.90961802</v>
      </c>
      <c r="W340" s="77">
        <v>2119217819.79915</v>
      </c>
      <c r="X340" s="76">
        <v>1.43934375545E-2</v>
      </c>
      <c r="Y340" s="71">
        <v>0</v>
      </c>
      <c r="Z340" s="71">
        <v>1</v>
      </c>
      <c r="AA340" s="71">
        <v>0</v>
      </c>
      <c r="AB340" s="71">
        <v>0</v>
      </c>
      <c r="AC340" s="73">
        <v>1</v>
      </c>
      <c r="AD340" s="73">
        <v>0</v>
      </c>
      <c r="AE340" s="1" t="s">
        <v>1566</v>
      </c>
      <c r="AF340" s="1" t="s">
        <v>1450</v>
      </c>
      <c r="AG340" s="1" t="s">
        <v>3271</v>
      </c>
    </row>
    <row r="341" spans="1:33">
      <c r="A341" s="70">
        <v>45169</v>
      </c>
      <c r="B341" s="70">
        <v>45169</v>
      </c>
      <c r="C341" s="71">
        <v>891800</v>
      </c>
      <c r="D341" s="1" t="s">
        <v>5313</v>
      </c>
      <c r="E341" s="71">
        <v>2349601</v>
      </c>
      <c r="F341" s="1" t="s">
        <v>5314</v>
      </c>
      <c r="G341" s="1" t="s">
        <v>5315</v>
      </c>
      <c r="H341" s="72">
        <v>6218089</v>
      </c>
      <c r="I341" s="1" t="s">
        <v>5316</v>
      </c>
      <c r="J341" s="73">
        <v>0.6</v>
      </c>
      <c r="K341" s="73">
        <v>0.6</v>
      </c>
      <c r="L341" s="73">
        <v>0.6</v>
      </c>
      <c r="M341" s="1">
        <v>1</v>
      </c>
      <c r="N341" s="1" t="s">
        <v>975</v>
      </c>
      <c r="O341" s="1" t="s">
        <v>1474</v>
      </c>
      <c r="P341" s="1">
        <v>45202030</v>
      </c>
      <c r="Q341" s="73">
        <v>12128130291</v>
      </c>
      <c r="R341" s="74">
        <v>8.8699999999999992</v>
      </c>
      <c r="S341" s="1" t="s">
        <v>1565</v>
      </c>
      <c r="T341" s="75">
        <v>7.8417500000000002</v>
      </c>
      <c r="U341" s="76">
        <v>8231059318.2264099</v>
      </c>
      <c r="V341" s="77">
        <v>8231059318.2264099</v>
      </c>
      <c r="W341" s="77">
        <v>13718432197.044001</v>
      </c>
      <c r="X341" s="76">
        <v>0.12423162000519999</v>
      </c>
      <c r="Y341" s="71">
        <v>1</v>
      </c>
      <c r="Z341" s="71">
        <v>0</v>
      </c>
      <c r="AA341" s="71">
        <v>0</v>
      </c>
      <c r="AB341" s="71">
        <v>0</v>
      </c>
      <c r="AC341" s="73">
        <v>0</v>
      </c>
      <c r="AD341" s="73">
        <v>1</v>
      </c>
      <c r="AE341" s="1" t="s">
        <v>1566</v>
      </c>
      <c r="AF341" s="1" t="s">
        <v>1450</v>
      </c>
      <c r="AG341" s="1" t="s">
        <v>3271</v>
      </c>
    </row>
    <row r="342" spans="1:33">
      <c r="A342" s="70">
        <v>45169</v>
      </c>
      <c r="B342" s="70">
        <v>45169</v>
      </c>
      <c r="C342" s="71">
        <v>891800</v>
      </c>
      <c r="D342" s="1" t="s">
        <v>5317</v>
      </c>
      <c r="E342" s="71">
        <v>2350201</v>
      </c>
      <c r="G342" s="1" t="s">
        <v>5318</v>
      </c>
      <c r="H342" s="72">
        <v>6192150</v>
      </c>
      <c r="I342" s="1" t="s">
        <v>5319</v>
      </c>
      <c r="J342" s="73">
        <v>0.35</v>
      </c>
      <c r="K342" s="73">
        <v>0.35</v>
      </c>
      <c r="L342" s="73">
        <v>0.35</v>
      </c>
      <c r="M342" s="1">
        <v>1</v>
      </c>
      <c r="N342" s="1" t="s">
        <v>975</v>
      </c>
      <c r="O342" s="1" t="s">
        <v>1564</v>
      </c>
      <c r="P342" s="1">
        <v>60201030</v>
      </c>
      <c r="Q342" s="73">
        <v>10944883535</v>
      </c>
      <c r="R342" s="74">
        <v>16.54</v>
      </c>
      <c r="S342" s="1" t="s">
        <v>1565</v>
      </c>
      <c r="T342" s="75">
        <v>7.8417500000000002</v>
      </c>
      <c r="U342" s="76">
        <v>8079820293.1890202</v>
      </c>
      <c r="V342" s="77">
        <v>8079820293.1890202</v>
      </c>
      <c r="W342" s="77">
        <v>23085200837.682899</v>
      </c>
      <c r="X342" s="76">
        <v>0.121948964959</v>
      </c>
      <c r="Y342" s="71">
        <v>1</v>
      </c>
      <c r="Z342" s="71">
        <v>0</v>
      </c>
      <c r="AA342" s="71">
        <v>0</v>
      </c>
      <c r="AB342" s="71">
        <v>0</v>
      </c>
      <c r="AC342" s="73">
        <v>1</v>
      </c>
      <c r="AD342" s="73">
        <v>0</v>
      </c>
      <c r="AE342" s="1" t="s">
        <v>1566</v>
      </c>
      <c r="AF342" s="1" t="s">
        <v>1450</v>
      </c>
      <c r="AG342" s="1" t="s">
        <v>3271</v>
      </c>
    </row>
    <row r="343" spans="1:33">
      <c r="A343" s="70">
        <v>45169</v>
      </c>
      <c r="B343" s="70">
        <v>45169</v>
      </c>
      <c r="C343" s="71">
        <v>891800</v>
      </c>
      <c r="D343" s="1" t="s">
        <v>5320</v>
      </c>
      <c r="E343" s="71">
        <v>2350301</v>
      </c>
      <c r="G343" s="1" t="s">
        <v>5321</v>
      </c>
      <c r="H343" s="72">
        <v>6972459</v>
      </c>
      <c r="I343" s="1" t="s">
        <v>5322</v>
      </c>
      <c r="J343" s="73">
        <v>0.5</v>
      </c>
      <c r="K343" s="73">
        <v>0.5</v>
      </c>
      <c r="L343" s="73">
        <v>0.5</v>
      </c>
      <c r="M343" s="1">
        <v>1</v>
      </c>
      <c r="N343" s="1" t="s">
        <v>975</v>
      </c>
      <c r="O343" s="1" t="s">
        <v>1499</v>
      </c>
      <c r="P343" s="1">
        <v>30201010</v>
      </c>
      <c r="Q343" s="73">
        <v>3244176905</v>
      </c>
      <c r="R343" s="74">
        <v>46.1</v>
      </c>
      <c r="S343" s="1" t="s">
        <v>1565</v>
      </c>
      <c r="T343" s="75">
        <v>7.8417500000000002</v>
      </c>
      <c r="U343" s="76">
        <v>9535917067.0130997</v>
      </c>
      <c r="V343" s="77">
        <v>9535917067.0130997</v>
      </c>
      <c r="W343" s="77">
        <v>19071834134.026199</v>
      </c>
      <c r="X343" s="76">
        <v>0.1439258763264</v>
      </c>
      <c r="Y343" s="71">
        <v>1</v>
      </c>
      <c r="Z343" s="71">
        <v>0</v>
      </c>
      <c r="AA343" s="71">
        <v>0</v>
      </c>
      <c r="AB343" s="71">
        <v>0</v>
      </c>
      <c r="AC343" s="73">
        <v>0</v>
      </c>
      <c r="AD343" s="73">
        <v>1</v>
      </c>
      <c r="AE343" s="1" t="s">
        <v>1566</v>
      </c>
      <c r="AF343" s="1" t="s">
        <v>1450</v>
      </c>
      <c r="AG343" s="1" t="s">
        <v>3271</v>
      </c>
    </row>
    <row r="344" spans="1:33">
      <c r="A344" s="70">
        <v>45169</v>
      </c>
      <c r="B344" s="70">
        <v>45169</v>
      </c>
      <c r="C344" s="71">
        <v>891800</v>
      </c>
      <c r="D344" s="1" t="s">
        <v>5323</v>
      </c>
      <c r="E344" s="71">
        <v>2350601</v>
      </c>
      <c r="F344" s="1" t="s">
        <v>5324</v>
      </c>
      <c r="G344" s="1" t="s">
        <v>5325</v>
      </c>
      <c r="H344" s="72">
        <v>6340078</v>
      </c>
      <c r="I344" s="1" t="s">
        <v>5326</v>
      </c>
      <c r="J344" s="73">
        <v>0.45</v>
      </c>
      <c r="K344" s="73">
        <v>0.45</v>
      </c>
      <c r="L344" s="73">
        <v>0.45</v>
      </c>
      <c r="M344" s="1">
        <v>1</v>
      </c>
      <c r="N344" s="1" t="s">
        <v>975</v>
      </c>
      <c r="O344" s="1" t="s">
        <v>1548</v>
      </c>
      <c r="P344" s="1">
        <v>55102010</v>
      </c>
      <c r="Q344" s="73">
        <v>8658801708</v>
      </c>
      <c r="R344" s="74">
        <v>5.74</v>
      </c>
      <c r="S344" s="1" t="s">
        <v>1565</v>
      </c>
      <c r="T344" s="75">
        <v>7.8417500000000002</v>
      </c>
      <c r="U344" s="76">
        <v>2852129283.8669901</v>
      </c>
      <c r="V344" s="77">
        <v>2852129283.8669901</v>
      </c>
      <c r="W344" s="77">
        <v>6338065075.2599897</v>
      </c>
      <c r="X344" s="76">
        <v>4.3047271037700001E-2</v>
      </c>
      <c r="Y344" s="71">
        <v>1</v>
      </c>
      <c r="Z344" s="71">
        <v>0</v>
      </c>
      <c r="AA344" s="71">
        <v>0</v>
      </c>
      <c r="AB344" s="71">
        <v>0</v>
      </c>
      <c r="AC344" s="73">
        <v>1</v>
      </c>
      <c r="AD344" s="73">
        <v>0</v>
      </c>
      <c r="AE344" s="1" t="s">
        <v>1566</v>
      </c>
      <c r="AF344" s="1" t="s">
        <v>1450</v>
      </c>
      <c r="AG344" s="1" t="s">
        <v>3271</v>
      </c>
    </row>
    <row r="345" spans="1:33">
      <c r="A345" s="70">
        <v>45169</v>
      </c>
      <c r="B345" s="70">
        <v>45169</v>
      </c>
      <c r="C345" s="71">
        <v>891800</v>
      </c>
      <c r="D345" s="1" t="s">
        <v>5327</v>
      </c>
      <c r="E345" s="71">
        <v>2350701</v>
      </c>
      <c r="G345" s="1" t="s">
        <v>5328</v>
      </c>
      <c r="H345" s="72" t="s">
        <v>5329</v>
      </c>
      <c r="I345" s="1" t="s">
        <v>5330</v>
      </c>
      <c r="J345" s="73">
        <v>0.45</v>
      </c>
      <c r="K345" s="73">
        <v>0.45</v>
      </c>
      <c r="L345" s="73">
        <v>0.45</v>
      </c>
      <c r="M345" s="1">
        <v>1</v>
      </c>
      <c r="N345" s="1" t="s">
        <v>975</v>
      </c>
      <c r="O345" s="1" t="s">
        <v>1564</v>
      </c>
      <c r="P345" s="1">
        <v>60201030</v>
      </c>
      <c r="Q345" s="73">
        <v>4025392914</v>
      </c>
      <c r="R345" s="74">
        <v>9.7200000000000006</v>
      </c>
      <c r="S345" s="1" t="s">
        <v>1565</v>
      </c>
      <c r="T345" s="75">
        <v>7.8417500000000002</v>
      </c>
      <c r="U345" s="76">
        <v>2245298384.3958302</v>
      </c>
      <c r="V345" s="77">
        <v>2245298384.3958302</v>
      </c>
      <c r="W345" s="77">
        <v>4989551965.32407</v>
      </c>
      <c r="X345" s="76">
        <v>3.3888354451699999E-2</v>
      </c>
      <c r="Y345" s="71">
        <v>0</v>
      </c>
      <c r="Z345" s="71">
        <v>1</v>
      </c>
      <c r="AA345" s="71">
        <v>0</v>
      </c>
      <c r="AB345" s="71">
        <v>0</v>
      </c>
      <c r="AC345" s="73">
        <v>1</v>
      </c>
      <c r="AD345" s="73">
        <v>0</v>
      </c>
      <c r="AE345" s="1" t="s">
        <v>1566</v>
      </c>
      <c r="AF345" s="1" t="s">
        <v>1450</v>
      </c>
      <c r="AG345" s="1" t="s">
        <v>3271</v>
      </c>
    </row>
    <row r="346" spans="1:33">
      <c r="A346" s="70">
        <v>45169</v>
      </c>
      <c r="B346" s="70">
        <v>45169</v>
      </c>
      <c r="C346" s="71">
        <v>891800</v>
      </c>
      <c r="D346" s="1" t="s">
        <v>5334</v>
      </c>
      <c r="E346" s="71">
        <v>2352401</v>
      </c>
      <c r="G346" s="1" t="s">
        <v>5335</v>
      </c>
      <c r="H346" s="72">
        <v>6226576</v>
      </c>
      <c r="I346" s="1" t="s">
        <v>5336</v>
      </c>
      <c r="J346" s="73">
        <v>1</v>
      </c>
      <c r="K346" s="73">
        <v>1</v>
      </c>
      <c r="L346" s="73">
        <v>1</v>
      </c>
      <c r="M346" s="1">
        <v>1</v>
      </c>
      <c r="N346" s="1" t="s">
        <v>975</v>
      </c>
      <c r="O346" s="1" t="s">
        <v>1541</v>
      </c>
      <c r="P346" s="1">
        <v>10102010</v>
      </c>
      <c r="Q346" s="73">
        <v>21098902000</v>
      </c>
      <c r="R346" s="74">
        <v>5.66</v>
      </c>
      <c r="S346" s="1" t="s">
        <v>1565</v>
      </c>
      <c r="T346" s="75">
        <v>7.8417500000000002</v>
      </c>
      <c r="U346" s="76">
        <v>15228716207.4792</v>
      </c>
      <c r="V346" s="77">
        <v>15228716207.4792</v>
      </c>
      <c r="W346" s="77">
        <v>187363376840.93201</v>
      </c>
      <c r="X346" s="76">
        <v>0.22984746092960001</v>
      </c>
      <c r="Y346" s="71">
        <v>1</v>
      </c>
      <c r="Z346" s="71">
        <v>0</v>
      </c>
      <c r="AA346" s="71">
        <v>0</v>
      </c>
      <c r="AB346" s="71">
        <v>0</v>
      </c>
      <c r="AC346" s="73">
        <v>1</v>
      </c>
      <c r="AD346" s="73">
        <v>0</v>
      </c>
      <c r="AE346" s="1" t="s">
        <v>1566</v>
      </c>
      <c r="AF346" s="1" t="s">
        <v>1450</v>
      </c>
      <c r="AG346" s="1" t="s">
        <v>3494</v>
      </c>
    </row>
    <row r="347" spans="1:33">
      <c r="A347" s="70">
        <v>45169</v>
      </c>
      <c r="B347" s="70">
        <v>45169</v>
      </c>
      <c r="C347" s="71">
        <v>891800</v>
      </c>
      <c r="D347" s="1" t="s">
        <v>5337</v>
      </c>
      <c r="E347" s="71">
        <v>2352405</v>
      </c>
      <c r="G347" s="1" t="s">
        <v>5338</v>
      </c>
      <c r="H347" s="72" t="s">
        <v>5339</v>
      </c>
      <c r="I347" s="1" t="s">
        <v>5340</v>
      </c>
      <c r="J347" s="73">
        <v>0.04</v>
      </c>
      <c r="K347" s="73">
        <v>0.04</v>
      </c>
      <c r="L347" s="73">
        <v>8.0000000000000002E-3</v>
      </c>
      <c r="M347" s="1">
        <v>0.2</v>
      </c>
      <c r="N347" s="1" t="s">
        <v>975</v>
      </c>
      <c r="O347" s="1" t="s">
        <v>1541</v>
      </c>
      <c r="P347" s="1">
        <v>10102010</v>
      </c>
      <c r="Q347" s="73">
        <v>161922077800</v>
      </c>
      <c r="R347" s="74">
        <v>7.75</v>
      </c>
      <c r="S347" s="1" t="s">
        <v>3323</v>
      </c>
      <c r="T347" s="75">
        <v>7.2785000000000002</v>
      </c>
      <c r="U347" s="76">
        <v>1379290901.0922599</v>
      </c>
      <c r="V347" s="77">
        <v>1379290901.0922599</v>
      </c>
      <c r="W347" s="77">
        <v>187363376840.93201</v>
      </c>
      <c r="X347" s="76">
        <v>2.0817678074799999E-2</v>
      </c>
      <c r="Y347" s="71">
        <v>1</v>
      </c>
      <c r="Z347" s="71">
        <v>0</v>
      </c>
      <c r="AA347" s="71">
        <v>0</v>
      </c>
      <c r="AB347" s="71">
        <v>0</v>
      </c>
      <c r="AC347" s="73">
        <v>1</v>
      </c>
      <c r="AD347" s="73">
        <v>0</v>
      </c>
      <c r="AE347" s="1" t="s">
        <v>3324</v>
      </c>
      <c r="AF347" s="1" t="s">
        <v>1450</v>
      </c>
      <c r="AG347" s="1" t="s">
        <v>1585</v>
      </c>
    </row>
    <row r="348" spans="1:33">
      <c r="A348" s="70">
        <v>45169</v>
      </c>
      <c r="B348" s="70">
        <v>45169</v>
      </c>
      <c r="C348" s="71">
        <v>891800</v>
      </c>
      <c r="D348" s="1" t="s">
        <v>5345</v>
      </c>
      <c r="E348" s="71">
        <v>2352701</v>
      </c>
      <c r="G348" s="1" t="s">
        <v>5346</v>
      </c>
      <c r="H348" s="72">
        <v>6053859</v>
      </c>
      <c r="I348" s="1" t="s">
        <v>5347</v>
      </c>
      <c r="J348" s="73">
        <v>0.35</v>
      </c>
      <c r="K348" s="73">
        <v>0.35</v>
      </c>
      <c r="L348" s="73">
        <v>0.35</v>
      </c>
      <c r="M348" s="1">
        <v>1</v>
      </c>
      <c r="N348" s="1" t="s">
        <v>1099</v>
      </c>
      <c r="O348" s="1" t="s">
        <v>1462</v>
      </c>
      <c r="P348" s="1">
        <v>15104030</v>
      </c>
      <c r="Q348" s="73">
        <v>24030764725</v>
      </c>
      <c r="R348" s="74">
        <v>1990</v>
      </c>
      <c r="S348" s="1" t="s">
        <v>3616</v>
      </c>
      <c r="T348" s="75">
        <v>15230</v>
      </c>
      <c r="U348" s="76">
        <v>1098977520.0894599</v>
      </c>
      <c r="V348" s="77">
        <v>1098977520.0894599</v>
      </c>
      <c r="W348" s="77">
        <v>3139935771.6841798</v>
      </c>
      <c r="X348" s="76">
        <v>1.6586899983499999E-2</v>
      </c>
      <c r="Y348" s="71">
        <v>0</v>
      </c>
      <c r="Z348" s="71">
        <v>1</v>
      </c>
      <c r="AA348" s="71">
        <v>0</v>
      </c>
      <c r="AB348" s="71">
        <v>0</v>
      </c>
      <c r="AC348" s="73">
        <v>0</v>
      </c>
      <c r="AD348" s="73">
        <v>1</v>
      </c>
      <c r="AE348" s="1" t="s">
        <v>3617</v>
      </c>
      <c r="AF348" s="1" t="s">
        <v>1450</v>
      </c>
      <c r="AG348" s="1" t="s">
        <v>1451</v>
      </c>
    </row>
    <row r="349" spans="1:33">
      <c r="A349" s="70">
        <v>45169</v>
      </c>
      <c r="B349" s="70">
        <v>45169</v>
      </c>
      <c r="C349" s="71">
        <v>891800</v>
      </c>
      <c r="D349" s="1" t="s">
        <v>5366</v>
      </c>
      <c r="E349" s="71">
        <v>2361901</v>
      </c>
      <c r="G349" s="1" t="s">
        <v>5367</v>
      </c>
      <c r="H349" s="72">
        <v>6133405</v>
      </c>
      <c r="I349" s="1" t="s">
        <v>5368</v>
      </c>
      <c r="J349" s="73">
        <v>0.35</v>
      </c>
      <c r="K349" s="73">
        <v>0.35</v>
      </c>
      <c r="L349" s="73">
        <v>0.35</v>
      </c>
      <c r="M349" s="1">
        <v>1</v>
      </c>
      <c r="N349" s="1" t="s">
        <v>1097</v>
      </c>
      <c r="O349" s="1" t="s">
        <v>1548</v>
      </c>
      <c r="P349" s="1">
        <v>55102010</v>
      </c>
      <c r="Q349" s="73">
        <v>6575099643</v>
      </c>
      <c r="R349" s="74">
        <v>115</v>
      </c>
      <c r="S349" s="1" t="s">
        <v>3305</v>
      </c>
      <c r="T349" s="75">
        <v>82.786249999999995</v>
      </c>
      <c r="U349" s="76">
        <v>3196759856.0237999</v>
      </c>
      <c r="V349" s="77">
        <v>3196759856.0237999</v>
      </c>
      <c r="W349" s="77">
        <v>9133599588.6394196</v>
      </c>
      <c r="X349" s="76">
        <v>4.8248790383799998E-2</v>
      </c>
      <c r="Y349" s="71">
        <v>1</v>
      </c>
      <c r="Z349" s="71">
        <v>0</v>
      </c>
      <c r="AA349" s="71">
        <v>0</v>
      </c>
      <c r="AB349" s="71">
        <v>0</v>
      </c>
      <c r="AC349" s="73">
        <v>1</v>
      </c>
      <c r="AD349" s="73">
        <v>0</v>
      </c>
      <c r="AE349" s="1" t="s">
        <v>3306</v>
      </c>
      <c r="AF349" s="1" t="s">
        <v>1450</v>
      </c>
      <c r="AG349" s="1" t="s">
        <v>1451</v>
      </c>
    </row>
    <row r="350" spans="1:33">
      <c r="A350" s="70">
        <v>45169</v>
      </c>
      <c r="B350" s="70">
        <v>45169</v>
      </c>
      <c r="C350" s="71">
        <v>891800</v>
      </c>
      <c r="D350" s="1" t="s">
        <v>5369</v>
      </c>
      <c r="E350" s="71">
        <v>2362001</v>
      </c>
      <c r="G350" s="1" t="s">
        <v>5370</v>
      </c>
      <c r="H350" s="72">
        <v>6253767</v>
      </c>
      <c r="I350" s="1" t="s">
        <v>5371</v>
      </c>
      <c r="J350" s="73">
        <v>0.2</v>
      </c>
      <c r="K350" s="73">
        <v>0.2</v>
      </c>
      <c r="L350" s="73">
        <v>0.2</v>
      </c>
      <c r="M350" s="1">
        <v>1</v>
      </c>
      <c r="N350" s="1" t="s">
        <v>1097</v>
      </c>
      <c r="O350" s="1" t="s">
        <v>1541</v>
      </c>
      <c r="P350" s="1">
        <v>10102030</v>
      </c>
      <c r="Q350" s="73">
        <v>14121238383</v>
      </c>
      <c r="R350" s="74">
        <v>89.1</v>
      </c>
      <c r="S350" s="1" t="s">
        <v>3305</v>
      </c>
      <c r="T350" s="75">
        <v>82.786249999999995</v>
      </c>
      <c r="U350" s="76">
        <v>3039640858.0538402</v>
      </c>
      <c r="V350" s="77">
        <v>3039640858.0538402</v>
      </c>
      <c r="W350" s="77">
        <v>15198204290.269199</v>
      </c>
      <c r="X350" s="76">
        <v>4.5877388733399999E-2</v>
      </c>
      <c r="Y350" s="71">
        <v>1</v>
      </c>
      <c r="Z350" s="71">
        <v>0</v>
      </c>
      <c r="AA350" s="71">
        <v>0</v>
      </c>
      <c r="AB350" s="71">
        <v>0</v>
      </c>
      <c r="AC350" s="73">
        <v>1</v>
      </c>
      <c r="AD350" s="73">
        <v>0</v>
      </c>
      <c r="AE350" s="1" t="s">
        <v>3306</v>
      </c>
      <c r="AF350" s="1" t="s">
        <v>1450</v>
      </c>
      <c r="AG350" s="1" t="s">
        <v>1451</v>
      </c>
    </row>
    <row r="351" spans="1:33">
      <c r="A351" s="70">
        <v>45169</v>
      </c>
      <c r="B351" s="70">
        <v>45169</v>
      </c>
      <c r="C351" s="71">
        <v>891800</v>
      </c>
      <c r="D351" s="1" t="s">
        <v>5372</v>
      </c>
      <c r="E351" s="71">
        <v>2362101</v>
      </c>
      <c r="G351" s="1" t="s">
        <v>5373</v>
      </c>
      <c r="H351" s="72" t="s">
        <v>5374</v>
      </c>
      <c r="I351" s="1" t="s">
        <v>5375</v>
      </c>
      <c r="J351" s="73">
        <v>0.5</v>
      </c>
      <c r="K351" s="73">
        <v>0.5</v>
      </c>
      <c r="L351" s="73">
        <v>0.5</v>
      </c>
      <c r="M351" s="1">
        <v>1</v>
      </c>
      <c r="N351" s="1" t="s">
        <v>1097</v>
      </c>
      <c r="O351" s="1" t="s">
        <v>1467</v>
      </c>
      <c r="P351" s="1">
        <v>20101010</v>
      </c>
      <c r="Q351" s="73">
        <v>7309778829</v>
      </c>
      <c r="R351" s="74">
        <v>133.19999999999999</v>
      </c>
      <c r="S351" s="1" t="s">
        <v>3305</v>
      </c>
      <c r="T351" s="75">
        <v>82.786249999999995</v>
      </c>
      <c r="U351" s="76">
        <v>5880581256.0829802</v>
      </c>
      <c r="V351" s="77">
        <v>5880581256.0829802</v>
      </c>
      <c r="W351" s="77">
        <v>11761162512.166</v>
      </c>
      <c r="X351" s="76">
        <v>8.8755785588600006E-2</v>
      </c>
      <c r="Y351" s="71">
        <v>0</v>
      </c>
      <c r="Z351" s="71">
        <v>1</v>
      </c>
      <c r="AA351" s="71">
        <v>0</v>
      </c>
      <c r="AB351" s="71">
        <v>0</v>
      </c>
      <c r="AC351" s="73">
        <v>0.65</v>
      </c>
      <c r="AD351" s="73">
        <v>0.35</v>
      </c>
      <c r="AE351" s="1" t="s">
        <v>3306</v>
      </c>
      <c r="AF351" s="1" t="s">
        <v>1450</v>
      </c>
      <c r="AG351" s="1" t="s">
        <v>1451</v>
      </c>
    </row>
    <row r="352" spans="1:33">
      <c r="A352" s="70">
        <v>45169</v>
      </c>
      <c r="B352" s="70">
        <v>45169</v>
      </c>
      <c r="C352" s="71">
        <v>891800</v>
      </c>
      <c r="D352" s="1" t="s">
        <v>5376</v>
      </c>
      <c r="E352" s="71">
        <v>2362501</v>
      </c>
      <c r="G352" s="1" t="s">
        <v>5377</v>
      </c>
      <c r="H352" s="72">
        <v>6582483</v>
      </c>
      <c r="I352" s="1" t="s">
        <v>5378</v>
      </c>
      <c r="J352" s="73">
        <v>0.4</v>
      </c>
      <c r="K352" s="73">
        <v>0.4</v>
      </c>
      <c r="L352" s="73">
        <v>0.4</v>
      </c>
      <c r="M352" s="1">
        <v>1</v>
      </c>
      <c r="N352" s="1" t="s">
        <v>1097</v>
      </c>
      <c r="O352" s="1" t="s">
        <v>1447</v>
      </c>
      <c r="P352" s="1">
        <v>35202010</v>
      </c>
      <c r="Q352" s="73">
        <v>2399278710</v>
      </c>
      <c r="R352" s="74">
        <v>1111.5999999999999</v>
      </c>
      <c r="S352" s="1" t="s">
        <v>3305</v>
      </c>
      <c r="T352" s="75">
        <v>82.786249999999995</v>
      </c>
      <c r="U352" s="76">
        <v>12886382528.6735</v>
      </c>
      <c r="V352" s="77">
        <v>12886382528.6735</v>
      </c>
      <c r="W352" s="77">
        <v>32215956321.683899</v>
      </c>
      <c r="X352" s="76">
        <v>0.1944945499298</v>
      </c>
      <c r="Y352" s="71">
        <v>1</v>
      </c>
      <c r="Z352" s="71">
        <v>0</v>
      </c>
      <c r="AA352" s="71">
        <v>0</v>
      </c>
      <c r="AB352" s="71">
        <v>0</v>
      </c>
      <c r="AC352" s="73">
        <v>1</v>
      </c>
      <c r="AD352" s="73">
        <v>0</v>
      </c>
      <c r="AE352" s="1" t="s">
        <v>3306</v>
      </c>
      <c r="AF352" s="1" t="s">
        <v>1450</v>
      </c>
      <c r="AG352" s="1" t="s">
        <v>1451</v>
      </c>
    </row>
    <row r="353" spans="1:33">
      <c r="A353" s="70">
        <v>45169</v>
      </c>
      <c r="B353" s="70">
        <v>45169</v>
      </c>
      <c r="C353" s="71">
        <v>891800</v>
      </c>
      <c r="D353" s="1" t="s">
        <v>5379</v>
      </c>
      <c r="E353" s="71">
        <v>2362601</v>
      </c>
      <c r="G353" s="1" t="s">
        <v>5380</v>
      </c>
      <c r="H353" s="72">
        <v>6294896</v>
      </c>
      <c r="I353" s="1" t="s">
        <v>5381</v>
      </c>
      <c r="J353" s="73">
        <v>0.35</v>
      </c>
      <c r="K353" s="73">
        <v>0.35</v>
      </c>
      <c r="L353" s="73">
        <v>0.35</v>
      </c>
      <c r="M353" s="1">
        <v>1</v>
      </c>
      <c r="N353" s="1" t="s">
        <v>1097</v>
      </c>
      <c r="O353" s="1" t="s">
        <v>1474</v>
      </c>
      <c r="P353" s="1">
        <v>45102010</v>
      </c>
      <c r="Q353" s="73">
        <v>2707345096</v>
      </c>
      <c r="R353" s="74">
        <v>1172.1500000000001</v>
      </c>
      <c r="S353" s="1" t="s">
        <v>3305</v>
      </c>
      <c r="T353" s="75">
        <v>82.786249999999995</v>
      </c>
      <c r="U353" s="76">
        <v>13416419924.767</v>
      </c>
      <c r="V353" s="77">
        <v>13416419924.767</v>
      </c>
      <c r="W353" s="77">
        <v>38332628356.477097</v>
      </c>
      <c r="X353" s="76">
        <v>0.20249441991430001</v>
      </c>
      <c r="Y353" s="71">
        <v>1</v>
      </c>
      <c r="Z353" s="71">
        <v>0</v>
      </c>
      <c r="AA353" s="71">
        <v>0</v>
      </c>
      <c r="AB353" s="71">
        <v>0</v>
      </c>
      <c r="AC353" s="73">
        <v>1</v>
      </c>
      <c r="AD353" s="73">
        <v>0</v>
      </c>
      <c r="AE353" s="1" t="s">
        <v>3306</v>
      </c>
      <c r="AF353" s="1" t="s">
        <v>1450</v>
      </c>
      <c r="AG353" s="1" t="s">
        <v>1451</v>
      </c>
    </row>
    <row r="354" spans="1:33">
      <c r="A354" s="70">
        <v>45169</v>
      </c>
      <c r="B354" s="70">
        <v>45169</v>
      </c>
      <c r="C354" s="71">
        <v>891800</v>
      </c>
      <c r="D354" s="1" t="s">
        <v>5395</v>
      </c>
      <c r="E354" s="71">
        <v>2367201</v>
      </c>
      <c r="G354" s="1" t="s">
        <v>5396</v>
      </c>
      <c r="H354" s="72">
        <v>6194037</v>
      </c>
      <c r="I354" s="1" t="s">
        <v>5397</v>
      </c>
      <c r="J354" s="73">
        <v>0.7</v>
      </c>
      <c r="K354" s="73">
        <v>0.7</v>
      </c>
      <c r="L354" s="73">
        <v>0.7</v>
      </c>
      <c r="M354" s="1">
        <v>1</v>
      </c>
      <c r="N354" s="1" t="s">
        <v>1129</v>
      </c>
      <c r="O354" s="1" t="s">
        <v>1692</v>
      </c>
      <c r="P354" s="1">
        <v>50203010</v>
      </c>
      <c r="Q354" s="73">
        <v>445656747</v>
      </c>
      <c r="R354" s="74">
        <v>48100</v>
      </c>
      <c r="S354" s="1" t="s">
        <v>3451</v>
      </c>
      <c r="T354" s="75">
        <v>1321.75</v>
      </c>
      <c r="U354" s="76">
        <v>11352572477.011499</v>
      </c>
      <c r="V354" s="77">
        <v>11352572477.011499</v>
      </c>
      <c r="W354" s="77">
        <v>16217960681.445101</v>
      </c>
      <c r="X354" s="76">
        <v>0.17134470977790001</v>
      </c>
      <c r="Y354" s="71">
        <v>1</v>
      </c>
      <c r="Z354" s="71">
        <v>0</v>
      </c>
      <c r="AA354" s="71">
        <v>0</v>
      </c>
      <c r="AB354" s="71">
        <v>0</v>
      </c>
      <c r="AC354" s="73">
        <v>0</v>
      </c>
      <c r="AD354" s="73">
        <v>1</v>
      </c>
      <c r="AE354" s="1" t="s">
        <v>3452</v>
      </c>
      <c r="AF354" s="1" t="s">
        <v>1450</v>
      </c>
      <c r="AG354" s="1" t="s">
        <v>1451</v>
      </c>
    </row>
    <row r="355" spans="1:33">
      <c r="A355" s="70">
        <v>45169</v>
      </c>
      <c r="B355" s="70">
        <v>45169</v>
      </c>
      <c r="C355" s="71">
        <v>891800</v>
      </c>
      <c r="D355" s="1" t="s">
        <v>5398</v>
      </c>
      <c r="E355" s="71">
        <v>2368901</v>
      </c>
      <c r="G355" s="1" t="s">
        <v>5399</v>
      </c>
      <c r="H355" s="72">
        <v>6446620</v>
      </c>
      <c r="I355" s="1" t="s">
        <v>5400</v>
      </c>
      <c r="J355" s="73">
        <v>0.6</v>
      </c>
      <c r="K355" s="73">
        <v>0.6</v>
      </c>
      <c r="L355" s="73">
        <v>0.6</v>
      </c>
      <c r="M355" s="1">
        <v>1</v>
      </c>
      <c r="N355" s="1" t="s">
        <v>1129</v>
      </c>
      <c r="O355" s="1" t="s">
        <v>1467</v>
      </c>
      <c r="P355" s="1">
        <v>20106010</v>
      </c>
      <c r="Q355" s="73">
        <v>70773116</v>
      </c>
      <c r="R355" s="74">
        <v>123700</v>
      </c>
      <c r="S355" s="1" t="s">
        <v>3451</v>
      </c>
      <c r="T355" s="75">
        <v>1321.75</v>
      </c>
      <c r="U355" s="76">
        <v>3974110587.8721399</v>
      </c>
      <c r="V355" s="77">
        <v>3974110587.8721399</v>
      </c>
      <c r="W355" s="77">
        <v>6623517646.4535704</v>
      </c>
      <c r="X355" s="76">
        <v>5.9981367807400002E-2</v>
      </c>
      <c r="Y355" s="71">
        <v>0</v>
      </c>
      <c r="Z355" s="71">
        <v>1</v>
      </c>
      <c r="AA355" s="71">
        <v>0</v>
      </c>
      <c r="AB355" s="71">
        <v>0</v>
      </c>
      <c r="AC355" s="73">
        <v>0</v>
      </c>
      <c r="AD355" s="73">
        <v>1</v>
      </c>
      <c r="AE355" s="1" t="s">
        <v>3452</v>
      </c>
      <c r="AF355" s="1" t="s">
        <v>1450</v>
      </c>
      <c r="AG355" s="1" t="s">
        <v>1451</v>
      </c>
    </row>
    <row r="356" spans="1:33">
      <c r="A356" s="70">
        <v>45169</v>
      </c>
      <c r="B356" s="70">
        <v>45169</v>
      </c>
      <c r="C356" s="71">
        <v>891800</v>
      </c>
      <c r="D356" s="1" t="s">
        <v>5401</v>
      </c>
      <c r="E356" s="71">
        <v>2370001</v>
      </c>
      <c r="G356" s="1" t="s">
        <v>5402</v>
      </c>
      <c r="H356" s="72">
        <v>6175076</v>
      </c>
      <c r="I356" s="1" t="s">
        <v>5403</v>
      </c>
      <c r="J356" s="73">
        <v>0.75</v>
      </c>
      <c r="K356" s="73">
        <v>0.75</v>
      </c>
      <c r="L356" s="73">
        <v>0.75</v>
      </c>
      <c r="M356" s="1">
        <v>1</v>
      </c>
      <c r="N356" s="1" t="s">
        <v>1129</v>
      </c>
      <c r="O356" s="1" t="s">
        <v>1499</v>
      </c>
      <c r="P356" s="1">
        <v>30203010</v>
      </c>
      <c r="Q356" s="73">
        <v>137292497</v>
      </c>
      <c r="R356" s="74">
        <v>86900</v>
      </c>
      <c r="S356" s="1" t="s">
        <v>3451</v>
      </c>
      <c r="T356" s="75">
        <v>1321.75</v>
      </c>
      <c r="U356" s="76">
        <v>6769841870.2288599</v>
      </c>
      <c r="V356" s="77">
        <v>6769841870.2288599</v>
      </c>
      <c r="W356" s="77">
        <v>9026455826.9718208</v>
      </c>
      <c r="X356" s="76">
        <v>0.1021774221521</v>
      </c>
      <c r="Y356" s="71">
        <v>1</v>
      </c>
      <c r="Z356" s="71">
        <v>0</v>
      </c>
      <c r="AA356" s="71">
        <v>0</v>
      </c>
      <c r="AB356" s="71">
        <v>0</v>
      </c>
      <c r="AC356" s="73">
        <v>1</v>
      </c>
      <c r="AD356" s="73">
        <v>0</v>
      </c>
      <c r="AE356" s="1" t="s">
        <v>3452</v>
      </c>
      <c r="AF356" s="1" t="s">
        <v>1450</v>
      </c>
      <c r="AG356" s="1" t="s">
        <v>1451</v>
      </c>
    </row>
    <row r="357" spans="1:33">
      <c r="A357" s="70">
        <v>45169</v>
      </c>
      <c r="B357" s="70">
        <v>45169</v>
      </c>
      <c r="C357" s="71">
        <v>891800</v>
      </c>
      <c r="D357" s="1" t="s">
        <v>5404</v>
      </c>
      <c r="E357" s="71">
        <v>2370301</v>
      </c>
      <c r="G357" s="1" t="s">
        <v>5405</v>
      </c>
      <c r="H357" s="72">
        <v>6490928</v>
      </c>
      <c r="I357" s="1" t="s">
        <v>5406</v>
      </c>
      <c r="J357" s="73">
        <v>0.65</v>
      </c>
      <c r="K357" s="73">
        <v>0.65</v>
      </c>
      <c r="L357" s="73">
        <v>0.65</v>
      </c>
      <c r="M357" s="1">
        <v>1</v>
      </c>
      <c r="N357" s="1" t="s">
        <v>1129</v>
      </c>
      <c r="O357" s="1" t="s">
        <v>1455</v>
      </c>
      <c r="P357" s="1">
        <v>25102010</v>
      </c>
      <c r="Q357" s="73">
        <v>405363347</v>
      </c>
      <c r="R357" s="74">
        <v>80200</v>
      </c>
      <c r="S357" s="1" t="s">
        <v>3451</v>
      </c>
      <c r="T357" s="75">
        <v>1321.75</v>
      </c>
      <c r="U357" s="76">
        <v>15987585609.3134</v>
      </c>
      <c r="V357" s="77">
        <v>15987585609.3134</v>
      </c>
      <c r="W357" s="77">
        <v>24596285552.789902</v>
      </c>
      <c r="X357" s="76">
        <v>0.2413010990966</v>
      </c>
      <c r="Y357" s="71">
        <v>1</v>
      </c>
      <c r="Z357" s="71">
        <v>0</v>
      </c>
      <c r="AA357" s="71">
        <v>0</v>
      </c>
      <c r="AB357" s="71">
        <v>0</v>
      </c>
      <c r="AC357" s="73">
        <v>1</v>
      </c>
      <c r="AD357" s="73">
        <v>0</v>
      </c>
      <c r="AE357" s="1" t="s">
        <v>3452</v>
      </c>
      <c r="AF357" s="1" t="s">
        <v>1450</v>
      </c>
      <c r="AG357" s="1" t="s">
        <v>1451</v>
      </c>
    </row>
    <row r="358" spans="1:33">
      <c r="A358" s="70">
        <v>45169</v>
      </c>
      <c r="B358" s="70">
        <v>45169</v>
      </c>
      <c r="C358" s="71">
        <v>891800</v>
      </c>
      <c r="D358" s="1" t="s">
        <v>5407</v>
      </c>
      <c r="E358" s="71">
        <v>2370801</v>
      </c>
      <c r="G358" s="1" t="s">
        <v>5408</v>
      </c>
      <c r="H358" s="72" t="s">
        <v>5409</v>
      </c>
      <c r="I358" s="1" t="s">
        <v>5410</v>
      </c>
      <c r="J358" s="73">
        <v>0.35</v>
      </c>
      <c r="K358" s="73">
        <v>0.35</v>
      </c>
      <c r="L358" s="73">
        <v>0.35</v>
      </c>
      <c r="M358" s="1">
        <v>1</v>
      </c>
      <c r="N358" s="1" t="s">
        <v>1129</v>
      </c>
      <c r="O358" s="1" t="s">
        <v>1484</v>
      </c>
      <c r="P358" s="1">
        <v>40101010</v>
      </c>
      <c r="Q358" s="73">
        <v>476767137</v>
      </c>
      <c r="R358" s="74">
        <v>26350</v>
      </c>
      <c r="S358" s="1" t="s">
        <v>3451</v>
      </c>
      <c r="T358" s="75">
        <v>1321.75</v>
      </c>
      <c r="U358" s="76">
        <v>3326638865.8842402</v>
      </c>
      <c r="V358" s="77">
        <v>3326638865.8842402</v>
      </c>
      <c r="W358" s="77">
        <v>9504682473.9549809</v>
      </c>
      <c r="X358" s="76">
        <v>5.02090580937E-2</v>
      </c>
      <c r="Y358" s="71">
        <v>1</v>
      </c>
      <c r="Z358" s="71">
        <v>0</v>
      </c>
      <c r="AA358" s="71">
        <v>0</v>
      </c>
      <c r="AB358" s="71">
        <v>0</v>
      </c>
      <c r="AC358" s="73">
        <v>0</v>
      </c>
      <c r="AD358" s="73">
        <v>1</v>
      </c>
      <c r="AE358" s="1" t="s">
        <v>3452</v>
      </c>
      <c r="AF358" s="1" t="s">
        <v>1450</v>
      </c>
      <c r="AG358" s="1" t="s">
        <v>1451</v>
      </c>
    </row>
    <row r="359" spans="1:33">
      <c r="A359" s="70">
        <v>45169</v>
      </c>
      <c r="B359" s="70">
        <v>45169</v>
      </c>
      <c r="C359" s="71">
        <v>891800</v>
      </c>
      <c r="D359" s="1" t="s">
        <v>5411</v>
      </c>
      <c r="E359" s="71">
        <v>2372201</v>
      </c>
      <c r="F359" s="1" t="s">
        <v>5412</v>
      </c>
      <c r="G359" s="1" t="s">
        <v>5413</v>
      </c>
      <c r="H359" s="72" t="s">
        <v>5414</v>
      </c>
      <c r="I359" s="1" t="s">
        <v>5415</v>
      </c>
      <c r="J359" s="73">
        <v>0.6</v>
      </c>
      <c r="K359" s="73">
        <v>0.6</v>
      </c>
      <c r="L359" s="73">
        <v>0.6</v>
      </c>
      <c r="M359" s="1">
        <v>1</v>
      </c>
      <c r="N359" s="1" t="s">
        <v>975</v>
      </c>
      <c r="O359" s="1" t="s">
        <v>1467</v>
      </c>
      <c r="P359" s="1">
        <v>20305020</v>
      </c>
      <c r="Q359" s="73">
        <v>2387809199</v>
      </c>
      <c r="R359" s="74">
        <v>5.58</v>
      </c>
      <c r="S359" s="1" t="s">
        <v>1565</v>
      </c>
      <c r="T359" s="75">
        <v>7.8417500000000002</v>
      </c>
      <c r="U359" s="76">
        <v>1019464430.54828</v>
      </c>
      <c r="V359" s="77">
        <v>1019464430.54828</v>
      </c>
      <c r="W359" s="77">
        <v>1699107384.2471399</v>
      </c>
      <c r="X359" s="76">
        <v>1.53868065881E-2</v>
      </c>
      <c r="Y359" s="71">
        <v>0</v>
      </c>
      <c r="Z359" s="71">
        <v>1</v>
      </c>
      <c r="AA359" s="71">
        <v>0</v>
      </c>
      <c r="AB359" s="71">
        <v>0</v>
      </c>
      <c r="AC359" s="73">
        <v>1</v>
      </c>
      <c r="AD359" s="73">
        <v>0</v>
      </c>
      <c r="AE359" s="1" t="s">
        <v>1566</v>
      </c>
      <c r="AF359" s="1" t="s">
        <v>1450</v>
      </c>
      <c r="AG359" s="1" t="s">
        <v>3271</v>
      </c>
    </row>
    <row r="360" spans="1:33">
      <c r="A360" s="70">
        <v>45169</v>
      </c>
      <c r="B360" s="70">
        <v>45169</v>
      </c>
      <c r="C360" s="71">
        <v>891800</v>
      </c>
      <c r="D360" s="1" t="s">
        <v>5429</v>
      </c>
      <c r="E360" s="71">
        <v>2373001</v>
      </c>
      <c r="G360" s="1" t="s">
        <v>5430</v>
      </c>
      <c r="H360" s="72">
        <v>6188193</v>
      </c>
      <c r="I360" s="1" t="s">
        <v>5431</v>
      </c>
      <c r="J360" s="73">
        <v>0.45</v>
      </c>
      <c r="K360" s="73">
        <v>0.45</v>
      </c>
      <c r="L360" s="73">
        <v>0.45</v>
      </c>
      <c r="M360" s="1">
        <v>1</v>
      </c>
      <c r="N360" s="1" t="s">
        <v>1158</v>
      </c>
      <c r="O360" s="1" t="s">
        <v>1467</v>
      </c>
      <c r="P360" s="1">
        <v>20305010</v>
      </c>
      <c r="Q360" s="73">
        <v>1659191828</v>
      </c>
      <c r="R360" s="74">
        <v>7.37</v>
      </c>
      <c r="S360" s="1" t="s">
        <v>2074</v>
      </c>
      <c r="T360" s="75">
        <v>4.6399999999999997</v>
      </c>
      <c r="U360" s="76">
        <v>1185928814.12974</v>
      </c>
      <c r="V360" s="77">
        <v>1185928814.12974</v>
      </c>
      <c r="W360" s="77">
        <v>2635397364.73276</v>
      </c>
      <c r="X360" s="76">
        <v>1.7899258417900001E-2</v>
      </c>
      <c r="Y360" s="71">
        <v>0</v>
      </c>
      <c r="Z360" s="71">
        <v>1</v>
      </c>
      <c r="AA360" s="71">
        <v>0</v>
      </c>
      <c r="AB360" s="71">
        <v>0</v>
      </c>
      <c r="AC360" s="73">
        <v>0.5</v>
      </c>
      <c r="AD360" s="73">
        <v>0.5</v>
      </c>
      <c r="AE360" s="1" t="s">
        <v>2075</v>
      </c>
      <c r="AF360" s="1" t="s">
        <v>1450</v>
      </c>
      <c r="AG360" s="1" t="s">
        <v>1451</v>
      </c>
    </row>
    <row r="361" spans="1:33">
      <c r="A361" s="70">
        <v>45169</v>
      </c>
      <c r="B361" s="70">
        <v>45169</v>
      </c>
      <c r="C361" s="71">
        <v>891800</v>
      </c>
      <c r="D361" s="1" t="s">
        <v>5432</v>
      </c>
      <c r="E361" s="71">
        <v>2373101</v>
      </c>
      <c r="G361" s="1" t="s">
        <v>5433</v>
      </c>
      <c r="H361" s="72" t="s">
        <v>5434</v>
      </c>
      <c r="I361" s="1" t="s">
        <v>5435</v>
      </c>
      <c r="J361" s="73">
        <v>0.6</v>
      </c>
      <c r="K361" s="73">
        <v>0.6</v>
      </c>
      <c r="L361" s="73">
        <v>0.6</v>
      </c>
      <c r="M361" s="1">
        <v>1</v>
      </c>
      <c r="N361" s="1" t="s">
        <v>1129</v>
      </c>
      <c r="O361" s="1" t="s">
        <v>1692</v>
      </c>
      <c r="P361" s="1">
        <v>50202020</v>
      </c>
      <c r="Q361" s="73">
        <v>49237290</v>
      </c>
      <c r="R361" s="74">
        <v>155000</v>
      </c>
      <c r="S361" s="1" t="s">
        <v>3451</v>
      </c>
      <c r="T361" s="75">
        <v>1321.75</v>
      </c>
      <c r="U361" s="76">
        <v>3464397934.5564599</v>
      </c>
      <c r="V361" s="77">
        <v>3464397934.5564599</v>
      </c>
      <c r="W361" s="77">
        <v>5773996557.5941</v>
      </c>
      <c r="X361" s="76">
        <v>5.2288259762600001E-2</v>
      </c>
      <c r="Y361" s="71">
        <v>1</v>
      </c>
      <c r="Z361" s="71">
        <v>0</v>
      </c>
      <c r="AA361" s="71">
        <v>0</v>
      </c>
      <c r="AB361" s="71">
        <v>0</v>
      </c>
      <c r="AC361" s="73">
        <v>0</v>
      </c>
      <c r="AD361" s="73">
        <v>1</v>
      </c>
      <c r="AE361" s="1" t="s">
        <v>3452</v>
      </c>
      <c r="AF361" s="1" t="s">
        <v>1450</v>
      </c>
      <c r="AG361" s="1" t="s">
        <v>1451</v>
      </c>
    </row>
    <row r="362" spans="1:33">
      <c r="A362" s="70">
        <v>45169</v>
      </c>
      <c r="B362" s="70">
        <v>45169</v>
      </c>
      <c r="C362" s="71">
        <v>891800</v>
      </c>
      <c r="D362" s="1" t="s">
        <v>5436</v>
      </c>
      <c r="E362" s="71">
        <v>2373501</v>
      </c>
      <c r="G362" s="1" t="s">
        <v>5437</v>
      </c>
      <c r="H362" s="72" t="s">
        <v>5438</v>
      </c>
      <c r="I362" s="1" t="s">
        <v>5439</v>
      </c>
      <c r="J362" s="73">
        <v>0.35</v>
      </c>
      <c r="K362" s="73">
        <v>0.35</v>
      </c>
      <c r="L362" s="73">
        <v>0.35</v>
      </c>
      <c r="M362" s="1">
        <v>1</v>
      </c>
      <c r="N362" s="1" t="s">
        <v>945</v>
      </c>
      <c r="O362" s="1" t="s">
        <v>1692</v>
      </c>
      <c r="P362" s="1">
        <v>50102010</v>
      </c>
      <c r="Q362" s="73">
        <v>2420804398</v>
      </c>
      <c r="R362" s="74">
        <v>14.41</v>
      </c>
      <c r="S362" s="1" t="s">
        <v>3542</v>
      </c>
      <c r="T362" s="75">
        <v>4.9509499999999997</v>
      </c>
      <c r="U362" s="76">
        <v>2466057419.5483699</v>
      </c>
      <c r="V362" s="77">
        <v>2466057419.5483699</v>
      </c>
      <c r="W362" s="77">
        <v>7045878341.5667696</v>
      </c>
      <c r="X362" s="76">
        <v>3.7220277052100001E-2</v>
      </c>
      <c r="Y362" s="71">
        <v>0</v>
      </c>
      <c r="Z362" s="71">
        <v>1</v>
      </c>
      <c r="AA362" s="71">
        <v>0</v>
      </c>
      <c r="AB362" s="71">
        <v>0</v>
      </c>
      <c r="AC362" s="73">
        <v>0.65</v>
      </c>
      <c r="AD362" s="73">
        <v>0.35</v>
      </c>
      <c r="AE362" s="1" t="s">
        <v>3543</v>
      </c>
      <c r="AF362" s="1" t="s">
        <v>3544</v>
      </c>
      <c r="AG362" s="1" t="s">
        <v>1451</v>
      </c>
    </row>
    <row r="363" spans="1:33">
      <c r="A363" s="70">
        <v>45169</v>
      </c>
      <c r="B363" s="70">
        <v>45169</v>
      </c>
      <c r="C363" s="71">
        <v>891800</v>
      </c>
      <c r="D363" s="1" t="s">
        <v>5443</v>
      </c>
      <c r="E363" s="71">
        <v>2374202</v>
      </c>
      <c r="G363" s="1" t="s">
        <v>5444</v>
      </c>
      <c r="H363" s="72" t="s">
        <v>5445</v>
      </c>
      <c r="I363" s="1" t="s">
        <v>5446</v>
      </c>
      <c r="J363" s="73">
        <v>0.3</v>
      </c>
      <c r="K363" s="73">
        <v>0.3</v>
      </c>
      <c r="L363" s="73">
        <v>0.06</v>
      </c>
      <c r="M363" s="1">
        <v>0.2</v>
      </c>
      <c r="N363" s="1" t="s">
        <v>975</v>
      </c>
      <c r="O363" s="1" t="s">
        <v>1462</v>
      </c>
      <c r="P363" s="1">
        <v>15101010</v>
      </c>
      <c r="Q363" s="73">
        <v>1929206272</v>
      </c>
      <c r="R363" s="74">
        <v>9.41</v>
      </c>
      <c r="S363" s="1" t="s">
        <v>3323</v>
      </c>
      <c r="T363" s="75">
        <v>7.2785000000000002</v>
      </c>
      <c r="U363" s="76">
        <v>149650320.96877101</v>
      </c>
      <c r="V363" s="77">
        <v>149650320.96877101</v>
      </c>
      <c r="W363" s="77">
        <v>2490169133.8399501</v>
      </c>
      <c r="X363" s="76">
        <v>2.2586766890000001E-3</v>
      </c>
      <c r="Y363" s="71">
        <v>0</v>
      </c>
      <c r="Z363" s="71">
        <v>1</v>
      </c>
      <c r="AA363" s="71">
        <v>0</v>
      </c>
      <c r="AB363" s="71">
        <v>0</v>
      </c>
      <c r="AC363" s="73">
        <v>0</v>
      </c>
      <c r="AD363" s="73">
        <v>1</v>
      </c>
      <c r="AE363" s="1" t="s">
        <v>3324</v>
      </c>
      <c r="AF363" s="1" t="s">
        <v>1450</v>
      </c>
      <c r="AG363" s="1" t="s">
        <v>1585</v>
      </c>
    </row>
    <row r="364" spans="1:33">
      <c r="A364" s="70">
        <v>45169</v>
      </c>
      <c r="B364" s="70">
        <v>45169</v>
      </c>
      <c r="C364" s="71">
        <v>891800</v>
      </c>
      <c r="D364" s="1" t="s">
        <v>5460</v>
      </c>
      <c r="E364" s="71">
        <v>2376901</v>
      </c>
      <c r="G364" s="1" t="s">
        <v>5461</v>
      </c>
      <c r="H364" s="72" t="s">
        <v>5462</v>
      </c>
      <c r="I364" s="1" t="s">
        <v>5463</v>
      </c>
      <c r="J364" s="73">
        <v>0.55000000000000004</v>
      </c>
      <c r="K364" s="73">
        <v>0.55000000000000004</v>
      </c>
      <c r="L364" s="73">
        <v>0.55000000000000004</v>
      </c>
      <c r="M364" s="1">
        <v>1</v>
      </c>
      <c r="N364" s="1" t="s">
        <v>1359</v>
      </c>
      <c r="O364" s="1" t="s">
        <v>1692</v>
      </c>
      <c r="P364" s="1">
        <v>50102010</v>
      </c>
      <c r="Q364" s="73">
        <v>2200000000</v>
      </c>
      <c r="R364" s="74">
        <v>55.8</v>
      </c>
      <c r="S364" s="1" t="s">
        <v>3311</v>
      </c>
      <c r="T364" s="75">
        <v>26.657550000000001</v>
      </c>
      <c r="U364" s="76">
        <v>2532790897.8882198</v>
      </c>
      <c r="V364" s="77">
        <v>2532790897.8882198</v>
      </c>
      <c r="W364" s="77">
        <v>4605074359.7967501</v>
      </c>
      <c r="X364" s="76">
        <v>3.8227487400400002E-2</v>
      </c>
      <c r="Y364" s="71">
        <v>0</v>
      </c>
      <c r="Z364" s="71">
        <v>1</v>
      </c>
      <c r="AA364" s="71">
        <v>0</v>
      </c>
      <c r="AB364" s="71">
        <v>0</v>
      </c>
      <c r="AC364" s="73">
        <v>0.5</v>
      </c>
      <c r="AD364" s="73">
        <v>0.5</v>
      </c>
      <c r="AE364" s="1" t="s">
        <v>3312</v>
      </c>
      <c r="AF364" s="1" t="s">
        <v>1450</v>
      </c>
      <c r="AG364" s="1" t="s">
        <v>1451</v>
      </c>
    </row>
    <row r="365" spans="1:33">
      <c r="A365" s="70">
        <v>45169</v>
      </c>
      <c r="B365" s="70">
        <v>45169</v>
      </c>
      <c r="C365" s="71">
        <v>891800</v>
      </c>
      <c r="D365" s="1" t="s">
        <v>5475</v>
      </c>
      <c r="E365" s="71">
        <v>2377602</v>
      </c>
      <c r="G365" s="1" t="s">
        <v>5476</v>
      </c>
      <c r="H365" s="72" t="s">
        <v>5477</v>
      </c>
      <c r="I365" s="1" t="s">
        <v>5478</v>
      </c>
      <c r="J365" s="73">
        <v>0.2</v>
      </c>
      <c r="K365" s="73">
        <v>0.2</v>
      </c>
      <c r="L365" s="73">
        <v>0.04</v>
      </c>
      <c r="M365" s="1">
        <v>0.2</v>
      </c>
      <c r="N365" s="1" t="s">
        <v>975</v>
      </c>
      <c r="O365" s="1" t="s">
        <v>1474</v>
      </c>
      <c r="P365" s="1">
        <v>45301020</v>
      </c>
      <c r="Q365" s="73">
        <v>2498887173</v>
      </c>
      <c r="R365" s="74">
        <v>15.17</v>
      </c>
      <c r="S365" s="1" t="s">
        <v>3323</v>
      </c>
      <c r="T365" s="75">
        <v>7.2785000000000002</v>
      </c>
      <c r="U365" s="76">
        <v>208329289.905393</v>
      </c>
      <c r="V365" s="77">
        <v>208329289.905393</v>
      </c>
      <c r="W365" s="77">
        <v>5199873585.6917496</v>
      </c>
      <c r="X365" s="76">
        <v>3.1443200903999999E-3</v>
      </c>
      <c r="Y365" s="71">
        <v>0</v>
      </c>
      <c r="Z365" s="71">
        <v>1</v>
      </c>
      <c r="AA365" s="71">
        <v>0</v>
      </c>
      <c r="AB365" s="71">
        <v>0</v>
      </c>
      <c r="AC365" s="73">
        <v>0</v>
      </c>
      <c r="AD365" s="73">
        <v>1</v>
      </c>
      <c r="AE365" s="1" t="s">
        <v>3324</v>
      </c>
      <c r="AF365" s="1" t="s">
        <v>1450</v>
      </c>
      <c r="AG365" s="1" t="s">
        <v>1585</v>
      </c>
    </row>
    <row r="366" spans="1:33">
      <c r="A366" s="70">
        <v>45169</v>
      </c>
      <c r="B366" s="70">
        <v>45169</v>
      </c>
      <c r="C366" s="71">
        <v>891800</v>
      </c>
      <c r="D366" s="1" t="s">
        <v>5483</v>
      </c>
      <c r="E366" s="71">
        <v>2380901</v>
      </c>
      <c r="G366" s="1" t="s">
        <v>5484</v>
      </c>
      <c r="H366" s="72" t="s">
        <v>5485</v>
      </c>
      <c r="I366" s="1" t="s">
        <v>5486</v>
      </c>
      <c r="J366" s="73">
        <v>0.7</v>
      </c>
      <c r="K366" s="73">
        <v>0.7</v>
      </c>
      <c r="L366" s="73">
        <v>0.7</v>
      </c>
      <c r="M366" s="1">
        <v>1</v>
      </c>
      <c r="N366" s="1" t="s">
        <v>1063</v>
      </c>
      <c r="O366" s="1" t="s">
        <v>1484</v>
      </c>
      <c r="P366" s="1">
        <v>40101010</v>
      </c>
      <c r="Q366" s="73">
        <v>3710677508</v>
      </c>
      <c r="R366" s="74">
        <v>1.603</v>
      </c>
      <c r="S366" s="1" t="s">
        <v>1456</v>
      </c>
      <c r="T366" s="75">
        <v>0.92136177270005104</v>
      </c>
      <c r="U366" s="76">
        <v>4519127399.3546801</v>
      </c>
      <c r="V366" s="77">
        <v>4519127399.3546801</v>
      </c>
      <c r="W366" s="77">
        <v>6455896284.7924004</v>
      </c>
      <c r="X366" s="76">
        <v>6.82073225482E-2</v>
      </c>
      <c r="Y366" s="71">
        <v>0</v>
      </c>
      <c r="Z366" s="71">
        <v>1</v>
      </c>
      <c r="AA366" s="71">
        <v>0</v>
      </c>
      <c r="AB366" s="71">
        <v>0</v>
      </c>
      <c r="AC366" s="73">
        <v>0</v>
      </c>
      <c r="AD366" s="73">
        <v>1</v>
      </c>
      <c r="AE366" s="1" t="s">
        <v>3607</v>
      </c>
      <c r="AF366" s="1" t="s">
        <v>1450</v>
      </c>
      <c r="AG366" s="1" t="s">
        <v>1451</v>
      </c>
    </row>
    <row r="367" spans="1:33">
      <c r="A367" s="70">
        <v>45169</v>
      </c>
      <c r="B367" s="70">
        <v>45169</v>
      </c>
      <c r="C367" s="71">
        <v>891800</v>
      </c>
      <c r="D367" s="1" t="s">
        <v>5487</v>
      </c>
      <c r="E367" s="71">
        <v>2381202</v>
      </c>
      <c r="G367" s="1" t="s">
        <v>5488</v>
      </c>
      <c r="H367" s="72" t="s">
        <v>5489</v>
      </c>
      <c r="I367" s="1" t="s">
        <v>5490</v>
      </c>
      <c r="J367" s="73">
        <v>0.35</v>
      </c>
      <c r="K367" s="73">
        <v>0.3</v>
      </c>
      <c r="L367" s="73">
        <v>0.06</v>
      </c>
      <c r="M367" s="1">
        <v>0.2</v>
      </c>
      <c r="N367" s="1" t="s">
        <v>975</v>
      </c>
      <c r="O367" s="1" t="s">
        <v>1484</v>
      </c>
      <c r="P367" s="1">
        <v>40101010</v>
      </c>
      <c r="Q367" s="73">
        <v>9644444445</v>
      </c>
      <c r="R367" s="74">
        <v>5.82</v>
      </c>
      <c r="S367" s="1" t="s">
        <v>3323</v>
      </c>
      <c r="T367" s="75">
        <v>7.2785000000000002</v>
      </c>
      <c r="U367" s="76">
        <v>462710723.38998401</v>
      </c>
      <c r="V367" s="77">
        <v>462710723.38998401</v>
      </c>
      <c r="W367" s="77">
        <v>7699468693.5749397</v>
      </c>
      <c r="X367" s="76">
        <v>6.9837065362000003E-3</v>
      </c>
      <c r="Y367" s="71">
        <v>1</v>
      </c>
      <c r="Z367" s="71">
        <v>0</v>
      </c>
      <c r="AA367" s="71">
        <v>0</v>
      </c>
      <c r="AB367" s="71">
        <v>0</v>
      </c>
      <c r="AC367" s="73">
        <v>1</v>
      </c>
      <c r="AD367" s="73">
        <v>0</v>
      </c>
      <c r="AE367" s="1" t="s">
        <v>3324</v>
      </c>
      <c r="AF367" s="1" t="s">
        <v>1450</v>
      </c>
      <c r="AG367" s="1" t="s">
        <v>1585</v>
      </c>
    </row>
    <row r="368" spans="1:33">
      <c r="A368" s="70">
        <v>45169</v>
      </c>
      <c r="B368" s="70">
        <v>45169</v>
      </c>
      <c r="C368" s="71">
        <v>891800</v>
      </c>
      <c r="D368" s="1" t="s">
        <v>5510</v>
      </c>
      <c r="E368" s="71">
        <v>2386701</v>
      </c>
      <c r="G368" s="1" t="s">
        <v>5511</v>
      </c>
      <c r="H368" s="72">
        <v>6291819</v>
      </c>
      <c r="I368" s="1" t="s">
        <v>5512</v>
      </c>
      <c r="J368" s="73">
        <v>1</v>
      </c>
      <c r="K368" s="73">
        <v>1</v>
      </c>
      <c r="L368" s="73">
        <v>1</v>
      </c>
      <c r="M368" s="1">
        <v>1</v>
      </c>
      <c r="N368" s="1" t="s">
        <v>975</v>
      </c>
      <c r="O368" s="1" t="s">
        <v>1541</v>
      </c>
      <c r="P368" s="1">
        <v>10102010</v>
      </c>
      <c r="Q368" s="73">
        <v>24780936600</v>
      </c>
      <c r="R368" s="74">
        <v>4.59</v>
      </c>
      <c r="S368" s="1" t="s">
        <v>1565</v>
      </c>
      <c r="T368" s="75">
        <v>7.8417500000000002</v>
      </c>
      <c r="U368" s="76">
        <v>14504989191.698299</v>
      </c>
      <c r="V368" s="77">
        <v>14504989191.698299</v>
      </c>
      <c r="W368" s="77">
        <v>93700472065.860901</v>
      </c>
      <c r="X368" s="76">
        <v>0.21892422782730001</v>
      </c>
      <c r="Y368" s="71">
        <v>1</v>
      </c>
      <c r="Z368" s="71">
        <v>0</v>
      </c>
      <c r="AA368" s="71">
        <v>0</v>
      </c>
      <c r="AB368" s="71">
        <v>0</v>
      </c>
      <c r="AC368" s="73">
        <v>1</v>
      </c>
      <c r="AD368" s="73">
        <v>0</v>
      </c>
      <c r="AE368" s="1" t="s">
        <v>1566</v>
      </c>
      <c r="AF368" s="1" t="s">
        <v>1450</v>
      </c>
      <c r="AG368" s="1" t="s">
        <v>3494</v>
      </c>
    </row>
    <row r="369" spans="1:33">
      <c r="A369" s="70">
        <v>45169</v>
      </c>
      <c r="B369" s="70">
        <v>45169</v>
      </c>
      <c r="C369" s="71">
        <v>891800</v>
      </c>
      <c r="D369" s="1" t="s">
        <v>5513</v>
      </c>
      <c r="E369" s="71">
        <v>2386706</v>
      </c>
      <c r="G369" s="1" t="s">
        <v>5514</v>
      </c>
      <c r="H369" s="72" t="s">
        <v>5515</v>
      </c>
      <c r="I369" s="1" t="s">
        <v>5516</v>
      </c>
      <c r="J369" s="73">
        <v>0.1</v>
      </c>
      <c r="K369" s="73">
        <v>0.1</v>
      </c>
      <c r="L369" s="73">
        <v>0.02</v>
      </c>
      <c r="M369" s="1">
        <v>0.2</v>
      </c>
      <c r="N369" s="1" t="s">
        <v>975</v>
      </c>
      <c r="O369" s="1" t="s">
        <v>1541</v>
      </c>
      <c r="P369" s="1">
        <v>10102010</v>
      </c>
      <c r="Q369" s="73">
        <v>95115471046</v>
      </c>
      <c r="R369" s="74">
        <v>6.07</v>
      </c>
      <c r="S369" s="1" t="s">
        <v>3323</v>
      </c>
      <c r="T369" s="75">
        <v>7.2785000000000002</v>
      </c>
      <c r="U369" s="76">
        <v>1586455751.1828499</v>
      </c>
      <c r="V369" s="77">
        <v>1586455751.1828499</v>
      </c>
      <c r="W369" s="77">
        <v>93700472065.860901</v>
      </c>
      <c r="X369" s="76">
        <v>2.3944423240800001E-2</v>
      </c>
      <c r="Y369" s="71">
        <v>1</v>
      </c>
      <c r="Z369" s="71">
        <v>0</v>
      </c>
      <c r="AA369" s="71">
        <v>0</v>
      </c>
      <c r="AB369" s="71">
        <v>0</v>
      </c>
      <c r="AC369" s="73">
        <v>1</v>
      </c>
      <c r="AD369" s="73">
        <v>0</v>
      </c>
      <c r="AE369" s="1" t="s">
        <v>3324</v>
      </c>
      <c r="AF369" s="1" t="s">
        <v>1450</v>
      </c>
      <c r="AG369" s="1" t="s">
        <v>1585</v>
      </c>
    </row>
    <row r="370" spans="1:33">
      <c r="A370" s="70">
        <v>45169</v>
      </c>
      <c r="B370" s="70">
        <v>45169</v>
      </c>
      <c r="C370" s="71">
        <v>891800</v>
      </c>
      <c r="D370" s="1" t="s">
        <v>5524</v>
      </c>
      <c r="E370" s="71">
        <v>2389201</v>
      </c>
      <c r="G370" s="1" t="s">
        <v>5525</v>
      </c>
      <c r="H370" s="72">
        <v>6051422</v>
      </c>
      <c r="I370" s="1" t="s">
        <v>5526</v>
      </c>
      <c r="J370" s="73">
        <v>0.9</v>
      </c>
      <c r="K370" s="73">
        <v>0.9</v>
      </c>
      <c r="L370" s="73">
        <v>0.9</v>
      </c>
      <c r="M370" s="1">
        <v>1</v>
      </c>
      <c r="N370" s="1" t="s">
        <v>1330</v>
      </c>
      <c r="O370" s="1" t="s">
        <v>1474</v>
      </c>
      <c r="P370" s="1">
        <v>45301020</v>
      </c>
      <c r="Q370" s="73">
        <v>512863641</v>
      </c>
      <c r="R370" s="74">
        <v>418</v>
      </c>
      <c r="S370" s="1" t="s">
        <v>3111</v>
      </c>
      <c r="T370" s="75">
        <v>31.846499999999999</v>
      </c>
      <c r="U370" s="76">
        <v>6058414637.2191601</v>
      </c>
      <c r="V370" s="77">
        <v>6058414637.2191601</v>
      </c>
      <c r="W370" s="77">
        <v>6731571819.1323996</v>
      </c>
      <c r="X370" s="76">
        <v>9.1439830032399999E-2</v>
      </c>
      <c r="Y370" s="71">
        <v>0</v>
      </c>
      <c r="Z370" s="71">
        <v>1</v>
      </c>
      <c r="AA370" s="71">
        <v>0</v>
      </c>
      <c r="AB370" s="71">
        <v>0</v>
      </c>
      <c r="AC370" s="73">
        <v>1</v>
      </c>
      <c r="AD370" s="73">
        <v>0</v>
      </c>
      <c r="AE370" s="1" t="s">
        <v>3112</v>
      </c>
      <c r="AF370" s="1" t="s">
        <v>1450</v>
      </c>
      <c r="AG370" s="1" t="s">
        <v>1451</v>
      </c>
    </row>
    <row r="371" spans="1:33">
      <c r="A371" s="70">
        <v>45169</v>
      </c>
      <c r="B371" s="70">
        <v>45169</v>
      </c>
      <c r="C371" s="71">
        <v>891800</v>
      </c>
      <c r="D371" s="1" t="s">
        <v>5527</v>
      </c>
      <c r="E371" s="71">
        <v>2389301</v>
      </c>
      <c r="G371" s="1" t="s">
        <v>5528</v>
      </c>
      <c r="H371" s="72">
        <v>6451680</v>
      </c>
      <c r="I371" s="1" t="s">
        <v>5529</v>
      </c>
      <c r="J371" s="73">
        <v>0.9</v>
      </c>
      <c r="K371" s="73">
        <v>0.9</v>
      </c>
      <c r="L371" s="73">
        <v>0.9</v>
      </c>
      <c r="M371" s="1">
        <v>1</v>
      </c>
      <c r="N371" s="1" t="s">
        <v>1330</v>
      </c>
      <c r="O371" s="1" t="s">
        <v>1484</v>
      </c>
      <c r="P371" s="1">
        <v>40101010</v>
      </c>
      <c r="Q371" s="73">
        <v>12477061838</v>
      </c>
      <c r="R371" s="74">
        <v>17.8</v>
      </c>
      <c r="S371" s="1" t="s">
        <v>3111</v>
      </c>
      <c r="T371" s="75">
        <v>31.846499999999999</v>
      </c>
      <c r="U371" s="76">
        <v>6276436363.3290901</v>
      </c>
      <c r="V371" s="77">
        <v>6276436363.3290901</v>
      </c>
      <c r="W371" s="77">
        <v>6973818181.4767704</v>
      </c>
      <c r="X371" s="76">
        <v>9.4730438346999998E-2</v>
      </c>
      <c r="Y371" s="71">
        <v>0</v>
      </c>
      <c r="Z371" s="71">
        <v>1</v>
      </c>
      <c r="AA371" s="71">
        <v>0</v>
      </c>
      <c r="AB371" s="71">
        <v>0</v>
      </c>
      <c r="AC371" s="73">
        <v>1</v>
      </c>
      <c r="AD371" s="73">
        <v>0</v>
      </c>
      <c r="AE371" s="1" t="s">
        <v>3112</v>
      </c>
      <c r="AF371" s="1" t="s">
        <v>1450</v>
      </c>
      <c r="AG371" s="1" t="s">
        <v>1451</v>
      </c>
    </row>
    <row r="372" spans="1:33">
      <c r="A372" s="70">
        <v>45169</v>
      </c>
      <c r="B372" s="70">
        <v>45169</v>
      </c>
      <c r="C372" s="71">
        <v>891800</v>
      </c>
      <c r="D372" s="1" t="s">
        <v>5530</v>
      </c>
      <c r="E372" s="71">
        <v>2389701</v>
      </c>
      <c r="G372" s="1" t="s">
        <v>5531</v>
      </c>
      <c r="H372" s="72">
        <v>6098816</v>
      </c>
      <c r="I372" s="1" t="s">
        <v>5532</v>
      </c>
      <c r="J372" s="73">
        <v>0.75</v>
      </c>
      <c r="K372" s="73">
        <v>0.75</v>
      </c>
      <c r="L372" s="73">
        <v>0.75</v>
      </c>
      <c r="M372" s="1">
        <v>1</v>
      </c>
      <c r="N372" s="1" t="s">
        <v>1330</v>
      </c>
      <c r="O372" s="1" t="s">
        <v>1484</v>
      </c>
      <c r="P372" s="1">
        <v>40101010</v>
      </c>
      <c r="Q372" s="73">
        <v>8222406161</v>
      </c>
      <c r="R372" s="74">
        <v>13.35</v>
      </c>
      <c r="S372" s="1" t="s">
        <v>3111</v>
      </c>
      <c r="T372" s="75">
        <v>31.846499999999999</v>
      </c>
      <c r="U372" s="76">
        <v>2585114272.7462201</v>
      </c>
      <c r="V372" s="77">
        <v>2585114272.8744998</v>
      </c>
      <c r="W372" s="77">
        <v>3446819030.32829</v>
      </c>
      <c r="X372" s="76">
        <v>3.9017205633599998E-2</v>
      </c>
      <c r="Y372" s="71">
        <v>0</v>
      </c>
      <c r="Z372" s="71">
        <v>1</v>
      </c>
      <c r="AA372" s="71">
        <v>0</v>
      </c>
      <c r="AB372" s="71">
        <v>0</v>
      </c>
      <c r="AC372" s="73">
        <v>1</v>
      </c>
      <c r="AD372" s="73">
        <v>0</v>
      </c>
      <c r="AE372" s="1" t="s">
        <v>3112</v>
      </c>
      <c r="AF372" s="1" t="s">
        <v>1450</v>
      </c>
      <c r="AG372" s="1" t="s">
        <v>1451</v>
      </c>
    </row>
    <row r="373" spans="1:33">
      <c r="A373" s="70">
        <v>45169</v>
      </c>
      <c r="B373" s="70">
        <v>45169</v>
      </c>
      <c r="C373" s="71">
        <v>891800</v>
      </c>
      <c r="D373" s="1" t="s">
        <v>5533</v>
      </c>
      <c r="E373" s="71">
        <v>2389801</v>
      </c>
      <c r="G373" s="1" t="s">
        <v>5534</v>
      </c>
      <c r="H373" s="72">
        <v>6283601</v>
      </c>
      <c r="I373" s="1" t="s">
        <v>5535</v>
      </c>
      <c r="J373" s="73">
        <v>0.4</v>
      </c>
      <c r="K373" s="73">
        <v>0.4</v>
      </c>
      <c r="L373" s="73">
        <v>0.4</v>
      </c>
      <c r="M373" s="1">
        <v>1</v>
      </c>
      <c r="N373" s="1" t="s">
        <v>1330</v>
      </c>
      <c r="O373" s="1" t="s">
        <v>1474</v>
      </c>
      <c r="P373" s="1">
        <v>45301020</v>
      </c>
      <c r="Q373" s="73">
        <v>3098042894</v>
      </c>
      <c r="R373" s="74">
        <v>66.599999999999994</v>
      </c>
      <c r="S373" s="1" t="s">
        <v>3111</v>
      </c>
      <c r="T373" s="75">
        <v>31.846499999999999</v>
      </c>
      <c r="U373" s="76">
        <v>2591552060.5454302</v>
      </c>
      <c r="V373" s="77">
        <v>2591552060.5454302</v>
      </c>
      <c r="W373" s="77">
        <v>6478880151.3635702</v>
      </c>
      <c r="X373" s="76">
        <v>3.9114371353900002E-2</v>
      </c>
      <c r="Y373" s="71">
        <v>0</v>
      </c>
      <c r="Z373" s="71">
        <v>1</v>
      </c>
      <c r="AA373" s="71">
        <v>0</v>
      </c>
      <c r="AB373" s="71">
        <v>0</v>
      </c>
      <c r="AC373" s="73">
        <v>1</v>
      </c>
      <c r="AD373" s="73">
        <v>0</v>
      </c>
      <c r="AE373" s="1" t="s">
        <v>3112</v>
      </c>
      <c r="AF373" s="1" t="s">
        <v>1450</v>
      </c>
      <c r="AG373" s="1" t="s">
        <v>1451</v>
      </c>
    </row>
    <row r="374" spans="1:33">
      <c r="A374" s="70">
        <v>45169</v>
      </c>
      <c r="B374" s="70">
        <v>45169</v>
      </c>
      <c r="C374" s="71">
        <v>891800</v>
      </c>
      <c r="D374" s="1" t="s">
        <v>5536</v>
      </c>
      <c r="E374" s="71">
        <v>2390001</v>
      </c>
      <c r="G374" s="1" t="s">
        <v>5537</v>
      </c>
      <c r="H374" s="72">
        <v>6287841</v>
      </c>
      <c r="I374" s="1" t="s">
        <v>5538</v>
      </c>
      <c r="J374" s="73">
        <v>0.6</v>
      </c>
      <c r="K374" s="73">
        <v>0.49</v>
      </c>
      <c r="L374" s="73">
        <v>0.49</v>
      </c>
      <c r="M374" s="1">
        <v>1</v>
      </c>
      <c r="N374" s="1" t="s">
        <v>1330</v>
      </c>
      <c r="O374" s="1" t="s">
        <v>1692</v>
      </c>
      <c r="P374" s="1">
        <v>50101020</v>
      </c>
      <c r="Q374" s="73">
        <v>7757446545</v>
      </c>
      <c r="R374" s="74">
        <v>116</v>
      </c>
      <c r="S374" s="1" t="s">
        <v>3111</v>
      </c>
      <c r="T374" s="75">
        <v>31.846499999999999</v>
      </c>
      <c r="U374" s="76">
        <v>13845579941.8398</v>
      </c>
      <c r="V374" s="77">
        <v>13845579941.8398</v>
      </c>
      <c r="W374" s="77">
        <v>28256285595.5914</v>
      </c>
      <c r="X374" s="76">
        <v>0.20897174465480001</v>
      </c>
      <c r="Y374" s="71">
        <v>1</v>
      </c>
      <c r="Z374" s="71">
        <v>0</v>
      </c>
      <c r="AA374" s="71">
        <v>0</v>
      </c>
      <c r="AB374" s="71">
        <v>0</v>
      </c>
      <c r="AC374" s="73">
        <v>0.65</v>
      </c>
      <c r="AD374" s="73">
        <v>0.35</v>
      </c>
      <c r="AE374" s="1" t="s">
        <v>3112</v>
      </c>
      <c r="AF374" s="1" t="s">
        <v>1450</v>
      </c>
      <c r="AG374" s="1" t="s">
        <v>1451</v>
      </c>
    </row>
    <row r="375" spans="1:33">
      <c r="A375" s="70">
        <v>45169</v>
      </c>
      <c r="B375" s="70">
        <v>45169</v>
      </c>
      <c r="C375" s="71">
        <v>891800</v>
      </c>
      <c r="D375" s="1" t="s">
        <v>5539</v>
      </c>
      <c r="E375" s="71">
        <v>2390101</v>
      </c>
      <c r="G375" s="1" t="s">
        <v>5540</v>
      </c>
      <c r="H375" s="72">
        <v>6424110</v>
      </c>
      <c r="I375" s="1" t="s">
        <v>5541</v>
      </c>
      <c r="J375" s="73">
        <v>0.8</v>
      </c>
      <c r="K375" s="73">
        <v>0.8</v>
      </c>
      <c r="L375" s="73">
        <v>0.8</v>
      </c>
      <c r="M375" s="1">
        <v>1</v>
      </c>
      <c r="N375" s="1" t="s">
        <v>1330</v>
      </c>
      <c r="O375" s="1" t="s">
        <v>1484</v>
      </c>
      <c r="P375" s="1">
        <v>40201020</v>
      </c>
      <c r="Q375" s="73">
        <v>12689082376</v>
      </c>
      <c r="R375" s="74">
        <v>24.4</v>
      </c>
      <c r="S375" s="1" t="s">
        <v>3111</v>
      </c>
      <c r="T375" s="75">
        <v>31.846499999999999</v>
      </c>
      <c r="U375" s="76">
        <v>7777648657.7652197</v>
      </c>
      <c r="V375" s="77">
        <v>7777648657.7652197</v>
      </c>
      <c r="W375" s="77">
        <v>9722060822.2065201</v>
      </c>
      <c r="X375" s="76">
        <v>0.1173882795919</v>
      </c>
      <c r="Y375" s="71">
        <v>1</v>
      </c>
      <c r="Z375" s="71">
        <v>0</v>
      </c>
      <c r="AA375" s="71">
        <v>0</v>
      </c>
      <c r="AB375" s="71">
        <v>0</v>
      </c>
      <c r="AC375" s="73">
        <v>1</v>
      </c>
      <c r="AD375" s="73">
        <v>0</v>
      </c>
      <c r="AE375" s="1" t="s">
        <v>3112</v>
      </c>
      <c r="AF375" s="1" t="s">
        <v>1450</v>
      </c>
      <c r="AG375" s="1" t="s">
        <v>1451</v>
      </c>
    </row>
    <row r="376" spans="1:33">
      <c r="A376" s="70">
        <v>45169</v>
      </c>
      <c r="B376" s="70">
        <v>45169</v>
      </c>
      <c r="C376" s="71">
        <v>891800</v>
      </c>
      <c r="D376" s="1" t="s">
        <v>5542</v>
      </c>
      <c r="E376" s="71">
        <v>2390401</v>
      </c>
      <c r="G376" s="1" t="s">
        <v>5543</v>
      </c>
      <c r="H376" s="72">
        <v>6984380</v>
      </c>
      <c r="I376" s="1" t="s">
        <v>5544</v>
      </c>
      <c r="J376" s="73">
        <v>0.75</v>
      </c>
      <c r="K376" s="73">
        <v>0.75</v>
      </c>
      <c r="L376" s="73">
        <v>0.75</v>
      </c>
      <c r="M376" s="1">
        <v>1</v>
      </c>
      <c r="N376" s="1" t="s">
        <v>1330</v>
      </c>
      <c r="O376" s="1" t="s">
        <v>1474</v>
      </c>
      <c r="P376" s="1">
        <v>45203015</v>
      </c>
      <c r="Q376" s="73">
        <v>421454233</v>
      </c>
      <c r="R376" s="74">
        <v>485</v>
      </c>
      <c r="S376" s="1" t="s">
        <v>3111</v>
      </c>
      <c r="T376" s="75">
        <v>31.846499999999999</v>
      </c>
      <c r="U376" s="76">
        <v>4813840681.1973104</v>
      </c>
      <c r="V376" s="77">
        <v>4813840681.1973104</v>
      </c>
      <c r="W376" s="77">
        <v>6418454241.5964098</v>
      </c>
      <c r="X376" s="76">
        <v>7.2655438765700006E-2</v>
      </c>
      <c r="Y376" s="71">
        <v>0</v>
      </c>
      <c r="Z376" s="71">
        <v>1</v>
      </c>
      <c r="AA376" s="71">
        <v>0</v>
      </c>
      <c r="AB376" s="71">
        <v>0</v>
      </c>
      <c r="AC376" s="73">
        <v>1</v>
      </c>
      <c r="AD376" s="73">
        <v>0</v>
      </c>
      <c r="AE376" s="1" t="s">
        <v>3112</v>
      </c>
      <c r="AF376" s="1" t="s">
        <v>1450</v>
      </c>
      <c r="AG376" s="1" t="s">
        <v>1451</v>
      </c>
    </row>
    <row r="377" spans="1:33">
      <c r="A377" s="70">
        <v>45169</v>
      </c>
      <c r="B377" s="70">
        <v>45169</v>
      </c>
      <c r="C377" s="71">
        <v>891800</v>
      </c>
      <c r="D377" s="1" t="s">
        <v>5545</v>
      </c>
      <c r="E377" s="71">
        <v>2390701</v>
      </c>
      <c r="G377" s="1" t="s">
        <v>5546</v>
      </c>
      <c r="H377" s="72">
        <v>6288190</v>
      </c>
      <c r="I377" s="1" t="s">
        <v>5547</v>
      </c>
      <c r="J377" s="73">
        <v>0.85</v>
      </c>
      <c r="K377" s="73">
        <v>0.85</v>
      </c>
      <c r="L377" s="73">
        <v>0.85</v>
      </c>
      <c r="M377" s="1">
        <v>1</v>
      </c>
      <c r="N377" s="1" t="s">
        <v>1330</v>
      </c>
      <c r="O377" s="1" t="s">
        <v>1474</v>
      </c>
      <c r="P377" s="1">
        <v>45203015</v>
      </c>
      <c r="Q377" s="73">
        <v>7699396092</v>
      </c>
      <c r="R377" s="74">
        <v>17.8</v>
      </c>
      <c r="S377" s="1" t="s">
        <v>3111</v>
      </c>
      <c r="T377" s="75">
        <v>31.846499999999999</v>
      </c>
      <c r="U377" s="76">
        <v>3657917286.7335501</v>
      </c>
      <c r="V377" s="77">
        <v>3657917286.7335501</v>
      </c>
      <c r="W377" s="77">
        <v>4303432102.0394697</v>
      </c>
      <c r="X377" s="76">
        <v>5.5209053027900003E-2</v>
      </c>
      <c r="Y377" s="71">
        <v>0</v>
      </c>
      <c r="Z377" s="71">
        <v>1</v>
      </c>
      <c r="AA377" s="71">
        <v>0</v>
      </c>
      <c r="AB377" s="71">
        <v>0</v>
      </c>
      <c r="AC377" s="73">
        <v>1</v>
      </c>
      <c r="AD377" s="73">
        <v>0</v>
      </c>
      <c r="AE377" s="1" t="s">
        <v>3112</v>
      </c>
      <c r="AF377" s="1" t="s">
        <v>1450</v>
      </c>
      <c r="AG377" s="1" t="s">
        <v>1451</v>
      </c>
    </row>
    <row r="378" spans="1:33">
      <c r="A378" s="70">
        <v>45169</v>
      </c>
      <c r="B378" s="70">
        <v>45169</v>
      </c>
      <c r="C378" s="71">
        <v>891800</v>
      </c>
      <c r="D378" s="1" t="s">
        <v>5548</v>
      </c>
      <c r="E378" s="71">
        <v>2391201</v>
      </c>
      <c r="G378" s="1" t="s">
        <v>5549</v>
      </c>
      <c r="H378" s="72">
        <v>6444066</v>
      </c>
      <c r="I378" s="1" t="s">
        <v>5550</v>
      </c>
      <c r="J378" s="73">
        <v>0.8</v>
      </c>
      <c r="K378" s="73">
        <v>0.8</v>
      </c>
      <c r="L378" s="73">
        <v>0.8</v>
      </c>
      <c r="M378" s="1">
        <v>1</v>
      </c>
      <c r="N378" s="1" t="s">
        <v>1330</v>
      </c>
      <c r="O378" s="1" t="s">
        <v>1484</v>
      </c>
      <c r="P378" s="1">
        <v>40101010</v>
      </c>
      <c r="Q378" s="73">
        <v>14051338157</v>
      </c>
      <c r="R378" s="74">
        <v>35.9</v>
      </c>
      <c r="S378" s="1" t="s">
        <v>3111</v>
      </c>
      <c r="T378" s="75">
        <v>31.846499999999999</v>
      </c>
      <c r="U378" s="76">
        <v>12671861330.7283</v>
      </c>
      <c r="V378" s="77">
        <v>12671861330.7283</v>
      </c>
      <c r="W378" s="77">
        <v>15839826663.4104</v>
      </c>
      <c r="X378" s="76">
        <v>0.19125677518959999</v>
      </c>
      <c r="Y378" s="71">
        <v>1</v>
      </c>
      <c r="Z378" s="71">
        <v>0</v>
      </c>
      <c r="AA378" s="71">
        <v>0</v>
      </c>
      <c r="AB378" s="71">
        <v>0</v>
      </c>
      <c r="AC378" s="73">
        <v>1</v>
      </c>
      <c r="AD378" s="73">
        <v>0</v>
      </c>
      <c r="AE378" s="1" t="s">
        <v>3112</v>
      </c>
      <c r="AF378" s="1" t="s">
        <v>1450</v>
      </c>
      <c r="AG378" s="1" t="s">
        <v>1451</v>
      </c>
    </row>
    <row r="379" spans="1:33">
      <c r="A379" s="70">
        <v>45169</v>
      </c>
      <c r="B379" s="70">
        <v>45169</v>
      </c>
      <c r="C379" s="71">
        <v>891800</v>
      </c>
      <c r="D379" s="1" t="s">
        <v>5554</v>
      </c>
      <c r="E379" s="71">
        <v>2396301</v>
      </c>
      <c r="G379" s="1" t="s">
        <v>5555</v>
      </c>
      <c r="H379" s="72">
        <v>6801575</v>
      </c>
      <c r="I379" s="1" t="s">
        <v>5556</v>
      </c>
      <c r="J379" s="73">
        <v>0.85</v>
      </c>
      <c r="K379" s="73">
        <v>0.85</v>
      </c>
      <c r="L379" s="73">
        <v>0.85</v>
      </c>
      <c r="M379" s="1">
        <v>1</v>
      </c>
      <c r="N379" s="1" t="s">
        <v>1305</v>
      </c>
      <c r="O379" s="1" t="s">
        <v>1499</v>
      </c>
      <c r="P379" s="1">
        <v>30101030</v>
      </c>
      <c r="Q379" s="73">
        <v>591338502</v>
      </c>
      <c r="R379" s="74">
        <v>263.83</v>
      </c>
      <c r="S379" s="1" t="s">
        <v>1573</v>
      </c>
      <c r="T379" s="75">
        <v>18.934999999999999</v>
      </c>
      <c r="U379" s="76">
        <v>7003480931.3578501</v>
      </c>
      <c r="V379" s="77">
        <v>7003480931.3578501</v>
      </c>
      <c r="W379" s="77">
        <v>8239389331.0092402</v>
      </c>
      <c r="X379" s="76">
        <v>0.1057037433629</v>
      </c>
      <c r="Y379" s="71">
        <v>1</v>
      </c>
      <c r="Z379" s="71">
        <v>0</v>
      </c>
      <c r="AA379" s="71">
        <v>0</v>
      </c>
      <c r="AB379" s="71">
        <v>0</v>
      </c>
      <c r="AC379" s="73">
        <v>0.35</v>
      </c>
      <c r="AD379" s="73">
        <v>0.65</v>
      </c>
      <c r="AE379" s="1" t="s">
        <v>1574</v>
      </c>
      <c r="AF379" s="1" t="s">
        <v>1450</v>
      </c>
      <c r="AG379" s="1" t="s">
        <v>1451</v>
      </c>
    </row>
    <row r="380" spans="1:33">
      <c r="A380" s="70">
        <v>45169</v>
      </c>
      <c r="B380" s="70">
        <v>45169</v>
      </c>
      <c r="C380" s="71">
        <v>891800</v>
      </c>
      <c r="D380" s="1" t="s">
        <v>5589</v>
      </c>
      <c r="E380" s="71">
        <v>2412401</v>
      </c>
      <c r="G380" s="1" t="s">
        <v>5590</v>
      </c>
      <c r="H380" s="72">
        <v>6294670</v>
      </c>
      <c r="I380" s="1" t="s">
        <v>5591</v>
      </c>
      <c r="J380" s="73">
        <v>0.7</v>
      </c>
      <c r="K380" s="73">
        <v>0.7</v>
      </c>
      <c r="L380" s="73">
        <v>0.7</v>
      </c>
      <c r="M380" s="1">
        <v>1</v>
      </c>
      <c r="N380" s="1" t="s">
        <v>1129</v>
      </c>
      <c r="O380" s="1" t="s">
        <v>1467</v>
      </c>
      <c r="P380" s="1">
        <v>20104020</v>
      </c>
      <c r="Q380" s="73">
        <v>638308033</v>
      </c>
      <c r="R380" s="74">
        <v>18220</v>
      </c>
      <c r="S380" s="1" t="s">
        <v>3451</v>
      </c>
      <c r="T380" s="75">
        <v>1321.75</v>
      </c>
      <c r="U380" s="76">
        <v>6159243921.2271605</v>
      </c>
      <c r="V380" s="77">
        <v>6159243921.2271605</v>
      </c>
      <c r="W380" s="77">
        <v>8798919887.4673691</v>
      </c>
      <c r="X380" s="76">
        <v>9.2961649376900005E-2</v>
      </c>
      <c r="Y380" s="71">
        <v>1</v>
      </c>
      <c r="Z380" s="71">
        <v>0</v>
      </c>
      <c r="AA380" s="71">
        <v>0</v>
      </c>
      <c r="AB380" s="71">
        <v>0</v>
      </c>
      <c r="AC380" s="73">
        <v>0.65</v>
      </c>
      <c r="AD380" s="73">
        <v>0.35</v>
      </c>
      <c r="AE380" s="1" t="s">
        <v>3452</v>
      </c>
      <c r="AF380" s="1" t="s">
        <v>1450</v>
      </c>
      <c r="AG380" s="1" t="s">
        <v>1451</v>
      </c>
    </row>
    <row r="381" spans="1:33">
      <c r="A381" s="70">
        <v>45169</v>
      </c>
      <c r="B381" s="70">
        <v>45169</v>
      </c>
      <c r="C381" s="71">
        <v>891800</v>
      </c>
      <c r="D381" s="1" t="s">
        <v>5596</v>
      </c>
      <c r="E381" s="71">
        <v>2413601</v>
      </c>
      <c r="F381" s="1" t="s">
        <v>5597</v>
      </c>
      <c r="G381" s="1" t="s">
        <v>5598</v>
      </c>
      <c r="H381" s="72">
        <v>6193766</v>
      </c>
      <c r="I381" s="1" t="s">
        <v>5599</v>
      </c>
      <c r="J381" s="73">
        <v>0.45</v>
      </c>
      <c r="K381" s="73">
        <v>0.45</v>
      </c>
      <c r="L381" s="73">
        <v>0.45</v>
      </c>
      <c r="M381" s="1">
        <v>1</v>
      </c>
      <c r="N381" s="1" t="s">
        <v>975</v>
      </c>
      <c r="O381" s="1" t="s">
        <v>1564</v>
      </c>
      <c r="P381" s="1">
        <v>60201030</v>
      </c>
      <c r="Q381" s="73">
        <v>7130939579</v>
      </c>
      <c r="R381" s="74">
        <v>33.15</v>
      </c>
      <c r="S381" s="1" t="s">
        <v>1565</v>
      </c>
      <c r="T381" s="75">
        <v>7.8417500000000002</v>
      </c>
      <c r="U381" s="76">
        <v>13565312738.8316</v>
      </c>
      <c r="V381" s="77">
        <v>13565312738.8316</v>
      </c>
      <c r="W381" s="77">
        <v>30145139419.625702</v>
      </c>
      <c r="X381" s="76">
        <v>0.20474166352939999</v>
      </c>
      <c r="Y381" s="71">
        <v>1</v>
      </c>
      <c r="Z381" s="71">
        <v>0</v>
      </c>
      <c r="AA381" s="71">
        <v>0</v>
      </c>
      <c r="AB381" s="71">
        <v>0</v>
      </c>
      <c r="AC381" s="73">
        <v>1</v>
      </c>
      <c r="AD381" s="73">
        <v>0</v>
      </c>
      <c r="AE381" s="1" t="s">
        <v>1566</v>
      </c>
      <c r="AF381" s="1" t="s">
        <v>1450</v>
      </c>
      <c r="AG381" s="1" t="s">
        <v>3271</v>
      </c>
    </row>
    <row r="382" spans="1:33">
      <c r="A382" s="70">
        <v>45169</v>
      </c>
      <c r="B382" s="70">
        <v>45169</v>
      </c>
      <c r="C382" s="71">
        <v>891800</v>
      </c>
      <c r="D382" s="1" t="s">
        <v>5600</v>
      </c>
      <c r="E382" s="71">
        <v>2413701</v>
      </c>
      <c r="G382" s="1" t="s">
        <v>5601</v>
      </c>
      <c r="H382" s="72">
        <v>6109893</v>
      </c>
      <c r="I382" s="1" t="s">
        <v>5602</v>
      </c>
      <c r="J382" s="73">
        <v>0.8</v>
      </c>
      <c r="K382" s="73">
        <v>0.8</v>
      </c>
      <c r="L382" s="73">
        <v>0.8</v>
      </c>
      <c r="M382" s="1">
        <v>1</v>
      </c>
      <c r="N382" s="1" t="s">
        <v>975</v>
      </c>
      <c r="O382" s="1" t="s">
        <v>1541</v>
      </c>
      <c r="P382" s="1">
        <v>10102050</v>
      </c>
      <c r="Q382" s="73">
        <v>2850000000</v>
      </c>
      <c r="R382" s="74">
        <v>12.32</v>
      </c>
      <c r="S382" s="1" t="s">
        <v>1565</v>
      </c>
      <c r="T382" s="75">
        <v>7.8417500000000002</v>
      </c>
      <c r="U382" s="76">
        <v>3582057576.4338298</v>
      </c>
      <c r="V382" s="77">
        <v>3582057576.4338298</v>
      </c>
      <c r="W382" s="77">
        <v>15285745350.669001</v>
      </c>
      <c r="X382" s="76">
        <v>5.4064100192699999E-2</v>
      </c>
      <c r="Y382" s="71">
        <v>1</v>
      </c>
      <c r="Z382" s="71">
        <v>0</v>
      </c>
      <c r="AA382" s="71">
        <v>0</v>
      </c>
      <c r="AB382" s="71">
        <v>0</v>
      </c>
      <c r="AC382" s="73">
        <v>1</v>
      </c>
      <c r="AD382" s="73">
        <v>0</v>
      </c>
      <c r="AE382" s="1" t="s">
        <v>1566</v>
      </c>
      <c r="AF382" s="1" t="s">
        <v>1450</v>
      </c>
      <c r="AG382" s="1" t="s">
        <v>3494</v>
      </c>
    </row>
    <row r="383" spans="1:33">
      <c r="A383" s="70">
        <v>45169</v>
      </c>
      <c r="B383" s="70">
        <v>45169</v>
      </c>
      <c r="C383" s="71">
        <v>891800</v>
      </c>
      <c r="D383" s="1" t="s">
        <v>5603</v>
      </c>
      <c r="E383" s="71">
        <v>2413705</v>
      </c>
      <c r="G383" s="1" t="s">
        <v>5604</v>
      </c>
      <c r="H383" s="72" t="s">
        <v>5605</v>
      </c>
      <c r="I383" s="1" t="s">
        <v>5606</v>
      </c>
      <c r="J383" s="73">
        <v>0.25</v>
      </c>
      <c r="K383" s="73">
        <v>0.25</v>
      </c>
      <c r="L383" s="73">
        <v>0.05</v>
      </c>
      <c r="M383" s="1">
        <v>0.2</v>
      </c>
      <c r="N383" s="1" t="s">
        <v>975</v>
      </c>
      <c r="O383" s="1" t="s">
        <v>1541</v>
      </c>
      <c r="P383" s="1">
        <v>10102050</v>
      </c>
      <c r="Q383" s="73">
        <v>4573055460</v>
      </c>
      <c r="R383" s="74">
        <v>17.23</v>
      </c>
      <c r="S383" s="1" t="s">
        <v>3323</v>
      </c>
      <c r="T383" s="75">
        <v>7.2785000000000002</v>
      </c>
      <c r="U383" s="76">
        <v>541277361.92759502</v>
      </c>
      <c r="V383" s="77">
        <v>541277361.92759502</v>
      </c>
      <c r="W383" s="77">
        <v>15285745350.669001</v>
      </c>
      <c r="X383" s="76">
        <v>8.1695151188999997E-3</v>
      </c>
      <c r="Y383" s="71">
        <v>1</v>
      </c>
      <c r="Z383" s="71">
        <v>0</v>
      </c>
      <c r="AA383" s="71">
        <v>0</v>
      </c>
      <c r="AB383" s="71">
        <v>0</v>
      </c>
      <c r="AC383" s="73">
        <v>0.65</v>
      </c>
      <c r="AD383" s="73">
        <v>0.35</v>
      </c>
      <c r="AE383" s="1" t="s">
        <v>3324</v>
      </c>
      <c r="AF383" s="1" t="s">
        <v>1450</v>
      </c>
      <c r="AG383" s="1" t="s">
        <v>1585</v>
      </c>
    </row>
    <row r="384" spans="1:33">
      <c r="A384" s="70">
        <v>45169</v>
      </c>
      <c r="B384" s="70">
        <v>45169</v>
      </c>
      <c r="C384" s="71">
        <v>891800</v>
      </c>
      <c r="D384" s="1" t="s">
        <v>5610</v>
      </c>
      <c r="E384" s="71">
        <v>2414101</v>
      </c>
      <c r="G384" s="1" t="s">
        <v>5611</v>
      </c>
      <c r="H384" s="72" t="s">
        <v>5612</v>
      </c>
      <c r="I384" s="1" t="s">
        <v>5613</v>
      </c>
      <c r="J384" s="73">
        <v>0.5</v>
      </c>
      <c r="K384" s="73">
        <v>0.5</v>
      </c>
      <c r="L384" s="73">
        <v>0.5</v>
      </c>
      <c r="M384" s="1">
        <v>1</v>
      </c>
      <c r="N384" s="1" t="s">
        <v>1176</v>
      </c>
      <c r="O384" s="1" t="s">
        <v>1692</v>
      </c>
      <c r="P384" s="1">
        <v>50102010</v>
      </c>
      <c r="Q384" s="73">
        <v>63219276997</v>
      </c>
      <c r="R384" s="74">
        <v>16.05</v>
      </c>
      <c r="S384" s="1" t="s">
        <v>3694</v>
      </c>
      <c r="T384" s="75">
        <v>16.83175</v>
      </c>
      <c r="U384" s="76">
        <v>30141530019.215199</v>
      </c>
      <c r="V384" s="77">
        <v>30141530019.215199</v>
      </c>
      <c r="W384" s="77">
        <v>60283060038.430397</v>
      </c>
      <c r="X384" s="76">
        <v>0.45492699772329998</v>
      </c>
      <c r="Y384" s="71">
        <v>1</v>
      </c>
      <c r="Z384" s="71">
        <v>0</v>
      </c>
      <c r="AA384" s="71">
        <v>0</v>
      </c>
      <c r="AB384" s="71">
        <v>0</v>
      </c>
      <c r="AC384" s="73">
        <v>0.65</v>
      </c>
      <c r="AD384" s="73">
        <v>0.35</v>
      </c>
      <c r="AE384" s="1" t="s">
        <v>3695</v>
      </c>
      <c r="AF384" s="1" t="s">
        <v>1450</v>
      </c>
      <c r="AG384" s="1" t="s">
        <v>1619</v>
      </c>
    </row>
    <row r="385" spans="1:33">
      <c r="A385" s="70">
        <v>45169</v>
      </c>
      <c r="B385" s="70">
        <v>45169</v>
      </c>
      <c r="C385" s="71">
        <v>891800</v>
      </c>
      <c r="D385" s="1" t="s">
        <v>5627</v>
      </c>
      <c r="E385" s="71">
        <v>2416401</v>
      </c>
      <c r="G385" s="1" t="s">
        <v>5628</v>
      </c>
      <c r="H385" s="72" t="s">
        <v>5629</v>
      </c>
      <c r="I385" s="1" t="s">
        <v>5630</v>
      </c>
      <c r="J385" s="73">
        <v>0.5</v>
      </c>
      <c r="K385" s="73">
        <v>0.5</v>
      </c>
      <c r="L385" s="73">
        <v>0.5</v>
      </c>
      <c r="M385" s="1">
        <v>1</v>
      </c>
      <c r="N385" s="1" t="s">
        <v>1337</v>
      </c>
      <c r="O385" s="1" t="s">
        <v>1548</v>
      </c>
      <c r="P385" s="1">
        <v>55105010</v>
      </c>
      <c r="Q385" s="73">
        <v>2175000000</v>
      </c>
      <c r="R385" s="74">
        <v>35.5</v>
      </c>
      <c r="S385" s="1" t="s">
        <v>3341</v>
      </c>
      <c r="T385" s="75">
        <v>35.017499999999998</v>
      </c>
      <c r="U385" s="76">
        <v>1102484472.04969</v>
      </c>
      <c r="V385" s="77">
        <v>1102484472.04969</v>
      </c>
      <c r="W385" s="77">
        <v>2204968944.09938</v>
      </c>
      <c r="X385" s="76">
        <v>1.6639830512499999E-2</v>
      </c>
      <c r="Y385" s="71">
        <v>0</v>
      </c>
      <c r="Z385" s="71">
        <v>1</v>
      </c>
      <c r="AA385" s="71">
        <v>0</v>
      </c>
      <c r="AB385" s="71">
        <v>0</v>
      </c>
      <c r="AC385" s="73">
        <v>1</v>
      </c>
      <c r="AD385" s="73">
        <v>0</v>
      </c>
      <c r="AE385" s="1" t="s">
        <v>3342</v>
      </c>
      <c r="AF385" s="1" t="s">
        <v>1450</v>
      </c>
      <c r="AG385" s="1" t="s">
        <v>1451</v>
      </c>
    </row>
    <row r="386" spans="1:33">
      <c r="A386" s="70">
        <v>45169</v>
      </c>
      <c r="B386" s="70">
        <v>45169</v>
      </c>
      <c r="C386" s="71">
        <v>891800</v>
      </c>
      <c r="D386" s="1" t="s">
        <v>5697</v>
      </c>
      <c r="E386" s="71">
        <v>2424901</v>
      </c>
      <c r="G386" s="1" t="s">
        <v>5698</v>
      </c>
      <c r="H386" s="72" t="s">
        <v>5699</v>
      </c>
      <c r="I386" s="1" t="s">
        <v>5700</v>
      </c>
      <c r="J386" s="73">
        <v>0.95</v>
      </c>
      <c r="K386" s="73">
        <v>0.74</v>
      </c>
      <c r="L386" s="73">
        <v>0.74</v>
      </c>
      <c r="M386" s="1">
        <v>1</v>
      </c>
      <c r="N386" s="1" t="s">
        <v>1097</v>
      </c>
      <c r="O386" s="1" t="s">
        <v>1484</v>
      </c>
      <c r="P386" s="1">
        <v>40101010</v>
      </c>
      <c r="Q386" s="73">
        <v>6983160426</v>
      </c>
      <c r="R386" s="74">
        <v>958.75</v>
      </c>
      <c r="S386" s="1" t="s">
        <v>3305</v>
      </c>
      <c r="T386" s="75">
        <v>82.786249999999995</v>
      </c>
      <c r="U386" s="76">
        <v>59845418088.587799</v>
      </c>
      <c r="V386" s="77">
        <v>59845418088.587799</v>
      </c>
      <c r="W386" s="77">
        <v>80872186606.199707</v>
      </c>
      <c r="X386" s="76">
        <v>0.90324865264580001</v>
      </c>
      <c r="Y386" s="71">
        <v>1</v>
      </c>
      <c r="Z386" s="71">
        <v>0</v>
      </c>
      <c r="AA386" s="71">
        <v>0</v>
      </c>
      <c r="AB386" s="71">
        <v>0</v>
      </c>
      <c r="AC386" s="73">
        <v>0</v>
      </c>
      <c r="AD386" s="73">
        <v>1</v>
      </c>
      <c r="AE386" s="1" t="s">
        <v>3306</v>
      </c>
      <c r="AF386" s="1" t="s">
        <v>1450</v>
      </c>
      <c r="AG386" s="1" t="s">
        <v>1451</v>
      </c>
    </row>
    <row r="387" spans="1:33">
      <c r="A387" s="70">
        <v>45169</v>
      </c>
      <c r="B387" s="70">
        <v>45169</v>
      </c>
      <c r="C387" s="71">
        <v>891800</v>
      </c>
      <c r="D387" s="1" t="s">
        <v>5704</v>
      </c>
      <c r="E387" s="71">
        <v>2427001</v>
      </c>
      <c r="F387" s="1" t="s">
        <v>5705</v>
      </c>
      <c r="G387" s="1" t="s">
        <v>5706</v>
      </c>
      <c r="H387" s="72">
        <v>2639349</v>
      </c>
      <c r="I387" s="1" t="s">
        <v>5707</v>
      </c>
      <c r="J387" s="73">
        <v>0.7</v>
      </c>
      <c r="K387" s="73">
        <v>0.7</v>
      </c>
      <c r="L387" s="73">
        <v>0.7</v>
      </c>
      <c r="M387" s="1">
        <v>1</v>
      </c>
      <c r="N387" s="1" t="s">
        <v>1176</v>
      </c>
      <c r="O387" s="1" t="s">
        <v>1467</v>
      </c>
      <c r="P387" s="1">
        <v>20305010</v>
      </c>
      <c r="Q387" s="73">
        <v>277050000</v>
      </c>
      <c r="R387" s="74">
        <v>464.58</v>
      </c>
      <c r="S387" s="1" t="s">
        <v>3694</v>
      </c>
      <c r="T387" s="75">
        <v>16.83175</v>
      </c>
      <c r="U387" s="76">
        <v>5352879070.80369</v>
      </c>
      <c r="V387" s="77">
        <v>5352879070.80369</v>
      </c>
      <c r="W387" s="77">
        <v>8280422415.96982</v>
      </c>
      <c r="X387" s="76">
        <v>8.0791161009600002E-2</v>
      </c>
      <c r="Y387" s="71">
        <v>0</v>
      </c>
      <c r="Z387" s="71">
        <v>1</v>
      </c>
      <c r="AA387" s="71">
        <v>0</v>
      </c>
      <c r="AB387" s="71">
        <v>0</v>
      </c>
      <c r="AC387" s="73">
        <v>0</v>
      </c>
      <c r="AD387" s="73">
        <v>1</v>
      </c>
      <c r="AE387" s="1" t="s">
        <v>3695</v>
      </c>
      <c r="AF387" s="1" t="s">
        <v>1450</v>
      </c>
      <c r="AG387" s="1" t="s">
        <v>1619</v>
      </c>
    </row>
    <row r="388" spans="1:33">
      <c r="A388" s="70">
        <v>45169</v>
      </c>
      <c r="B388" s="70">
        <v>45169</v>
      </c>
      <c r="C388" s="71">
        <v>891800</v>
      </c>
      <c r="D388" s="1" t="s">
        <v>5708</v>
      </c>
      <c r="E388" s="71">
        <v>2427301</v>
      </c>
      <c r="G388" s="1" t="s">
        <v>5709</v>
      </c>
      <c r="H388" s="72">
        <v>6086242</v>
      </c>
      <c r="I388" s="1" t="s">
        <v>5710</v>
      </c>
      <c r="J388" s="73">
        <v>0.3</v>
      </c>
      <c r="K388" s="73">
        <v>0.3</v>
      </c>
      <c r="L388" s="73">
        <v>0.3</v>
      </c>
      <c r="M388" s="1">
        <v>1</v>
      </c>
      <c r="N388" s="1" t="s">
        <v>1158</v>
      </c>
      <c r="O388" s="1" t="s">
        <v>1692</v>
      </c>
      <c r="P388" s="1">
        <v>50102010</v>
      </c>
      <c r="Q388" s="73">
        <v>11731507988</v>
      </c>
      <c r="R388" s="74">
        <v>4.38</v>
      </c>
      <c r="S388" s="1" t="s">
        <v>2074</v>
      </c>
      <c r="T388" s="75">
        <v>4.6399999999999997</v>
      </c>
      <c r="U388" s="76">
        <v>3322241701.7741399</v>
      </c>
      <c r="V388" s="77">
        <v>3322241701.7741399</v>
      </c>
      <c r="W388" s="77">
        <v>11074139005.913799</v>
      </c>
      <c r="X388" s="76">
        <v>5.0142691566599999E-2</v>
      </c>
      <c r="Y388" s="71">
        <v>1</v>
      </c>
      <c r="Z388" s="71">
        <v>0</v>
      </c>
      <c r="AA388" s="71">
        <v>0</v>
      </c>
      <c r="AB388" s="71">
        <v>0</v>
      </c>
      <c r="AC388" s="73">
        <v>0.5</v>
      </c>
      <c r="AD388" s="73">
        <v>0.5</v>
      </c>
      <c r="AE388" s="1" t="s">
        <v>2075</v>
      </c>
      <c r="AF388" s="1" t="s">
        <v>1450</v>
      </c>
      <c r="AG388" s="1" t="s">
        <v>1451</v>
      </c>
    </row>
    <row r="389" spans="1:33">
      <c r="A389" s="70">
        <v>45169</v>
      </c>
      <c r="B389" s="70">
        <v>45169</v>
      </c>
      <c r="C389" s="71">
        <v>891800</v>
      </c>
      <c r="D389" s="1" t="s">
        <v>5711</v>
      </c>
      <c r="E389" s="71">
        <v>2427601</v>
      </c>
      <c r="G389" s="1" t="s">
        <v>5712</v>
      </c>
      <c r="H389" s="72">
        <v>6436892</v>
      </c>
      <c r="I389" s="1" t="s">
        <v>5713</v>
      </c>
      <c r="J389" s="73">
        <v>0.35</v>
      </c>
      <c r="K389" s="73">
        <v>0.3</v>
      </c>
      <c r="L389" s="73">
        <v>0.3</v>
      </c>
      <c r="M389" s="1">
        <v>1</v>
      </c>
      <c r="N389" s="1" t="s">
        <v>1158</v>
      </c>
      <c r="O389" s="1" t="s">
        <v>1484</v>
      </c>
      <c r="P389" s="1">
        <v>40101010</v>
      </c>
      <c r="Q389" s="73">
        <v>2167718284</v>
      </c>
      <c r="R389" s="74">
        <v>19.96</v>
      </c>
      <c r="S389" s="1" t="s">
        <v>2074</v>
      </c>
      <c r="T389" s="75">
        <v>4.6399999999999997</v>
      </c>
      <c r="U389" s="76">
        <v>2797477819.9551702</v>
      </c>
      <c r="V389" s="77">
        <v>2797477819.9551702</v>
      </c>
      <c r="W389" s="77">
        <v>9324926066.5172405</v>
      </c>
      <c r="X389" s="76">
        <v>4.2222414888E-2</v>
      </c>
      <c r="Y389" s="71">
        <v>1</v>
      </c>
      <c r="Z389" s="71">
        <v>0</v>
      </c>
      <c r="AA389" s="71">
        <v>0</v>
      </c>
      <c r="AB389" s="71">
        <v>0</v>
      </c>
      <c r="AC389" s="73">
        <v>0</v>
      </c>
      <c r="AD389" s="73">
        <v>1</v>
      </c>
      <c r="AE389" s="1" t="s">
        <v>2075</v>
      </c>
      <c r="AF389" s="1" t="s">
        <v>1450</v>
      </c>
      <c r="AG389" s="1" t="s">
        <v>1451</v>
      </c>
    </row>
    <row r="390" spans="1:33">
      <c r="A390" s="70">
        <v>45169</v>
      </c>
      <c r="B390" s="70">
        <v>45169</v>
      </c>
      <c r="C390" s="71">
        <v>891800</v>
      </c>
      <c r="D390" s="1" t="s">
        <v>5714</v>
      </c>
      <c r="E390" s="71">
        <v>2428101</v>
      </c>
      <c r="G390" s="1" t="s">
        <v>5715</v>
      </c>
      <c r="H390" s="72">
        <v>6005214</v>
      </c>
      <c r="I390" s="1" t="s">
        <v>5716</v>
      </c>
      <c r="J390" s="73">
        <v>0.9</v>
      </c>
      <c r="K390" s="73">
        <v>0.9</v>
      </c>
      <c r="L390" s="73">
        <v>0.9</v>
      </c>
      <c r="M390" s="1">
        <v>1</v>
      </c>
      <c r="N390" s="1" t="s">
        <v>1330</v>
      </c>
      <c r="O390" s="1" t="s">
        <v>1474</v>
      </c>
      <c r="P390" s="1">
        <v>45201020</v>
      </c>
      <c r="Q390" s="73">
        <v>560139897</v>
      </c>
      <c r="R390" s="74">
        <v>478</v>
      </c>
      <c r="S390" s="1" t="s">
        <v>3111</v>
      </c>
      <c r="T390" s="75">
        <v>31.846499999999999</v>
      </c>
      <c r="U390" s="76">
        <v>7566677144.7223396</v>
      </c>
      <c r="V390" s="77">
        <v>7566677144.7223396</v>
      </c>
      <c r="W390" s="77">
        <v>8407419049.6914902</v>
      </c>
      <c r="X390" s="76">
        <v>0.1142040803501</v>
      </c>
      <c r="Y390" s="71">
        <v>0</v>
      </c>
      <c r="Z390" s="71">
        <v>1</v>
      </c>
      <c r="AA390" s="71">
        <v>0</v>
      </c>
      <c r="AB390" s="71">
        <v>0</v>
      </c>
      <c r="AC390" s="73">
        <v>0</v>
      </c>
      <c r="AD390" s="73">
        <v>1</v>
      </c>
      <c r="AE390" s="1" t="s">
        <v>3112</v>
      </c>
      <c r="AF390" s="1" t="s">
        <v>1450</v>
      </c>
      <c r="AG390" s="1" t="s">
        <v>1451</v>
      </c>
    </row>
    <row r="391" spans="1:33">
      <c r="A391" s="70">
        <v>45169</v>
      </c>
      <c r="B391" s="70">
        <v>45169</v>
      </c>
      <c r="C391" s="71">
        <v>891800</v>
      </c>
      <c r="D391" s="1" t="s">
        <v>5717</v>
      </c>
      <c r="E391" s="71">
        <v>2428401</v>
      </c>
      <c r="G391" s="1" t="s">
        <v>5718</v>
      </c>
      <c r="H391" s="72">
        <v>6372167</v>
      </c>
      <c r="I391" s="1" t="s">
        <v>5719</v>
      </c>
      <c r="J391" s="73">
        <v>0.8</v>
      </c>
      <c r="K391" s="73">
        <v>0.8</v>
      </c>
      <c r="L391" s="73">
        <v>0.8</v>
      </c>
      <c r="M391" s="1">
        <v>1</v>
      </c>
      <c r="N391" s="1" t="s">
        <v>1330</v>
      </c>
      <c r="O391" s="1" t="s">
        <v>1455</v>
      </c>
      <c r="P391" s="1">
        <v>25202010</v>
      </c>
      <c r="Q391" s="73">
        <v>392064626</v>
      </c>
      <c r="R391" s="74">
        <v>196</v>
      </c>
      <c r="S391" s="1" t="s">
        <v>3111</v>
      </c>
      <c r="T391" s="75">
        <v>31.846499999999999</v>
      </c>
      <c r="U391" s="76">
        <v>1930376441.8947101</v>
      </c>
      <c r="V391" s="77">
        <v>1930376441.8947101</v>
      </c>
      <c r="W391" s="77">
        <v>2412970552.3683901</v>
      </c>
      <c r="X391" s="76">
        <v>2.9135228325400001E-2</v>
      </c>
      <c r="Y391" s="71">
        <v>0</v>
      </c>
      <c r="Z391" s="71">
        <v>1</v>
      </c>
      <c r="AA391" s="71">
        <v>0</v>
      </c>
      <c r="AB391" s="71">
        <v>0</v>
      </c>
      <c r="AC391" s="73">
        <v>1</v>
      </c>
      <c r="AD391" s="73">
        <v>0</v>
      </c>
      <c r="AE391" s="1" t="s">
        <v>3112</v>
      </c>
      <c r="AF391" s="1" t="s">
        <v>1450</v>
      </c>
      <c r="AG391" s="1" t="s">
        <v>1451</v>
      </c>
    </row>
    <row r="392" spans="1:33">
      <c r="A392" s="70">
        <v>45169</v>
      </c>
      <c r="B392" s="70">
        <v>45169</v>
      </c>
      <c r="C392" s="71">
        <v>891800</v>
      </c>
      <c r="D392" s="1" t="s">
        <v>5720</v>
      </c>
      <c r="E392" s="71">
        <v>2428601</v>
      </c>
      <c r="G392" s="1" t="s">
        <v>5721</v>
      </c>
      <c r="H392" s="72">
        <v>6519481</v>
      </c>
      <c r="I392" s="1" t="s">
        <v>5722</v>
      </c>
      <c r="J392" s="73">
        <v>0.85</v>
      </c>
      <c r="K392" s="73">
        <v>0.85</v>
      </c>
      <c r="L392" s="73">
        <v>0.85</v>
      </c>
      <c r="M392" s="1">
        <v>1</v>
      </c>
      <c r="N392" s="1" t="s">
        <v>1330</v>
      </c>
      <c r="O392" s="1" t="s">
        <v>1474</v>
      </c>
      <c r="P392" s="1">
        <v>45202030</v>
      </c>
      <c r="Q392" s="73">
        <v>2362093032</v>
      </c>
      <c r="R392" s="74">
        <v>137</v>
      </c>
      <c r="S392" s="1" t="s">
        <v>3111</v>
      </c>
      <c r="T392" s="75">
        <v>31.846499999999999</v>
      </c>
      <c r="U392" s="76">
        <v>8637235915.2936707</v>
      </c>
      <c r="V392" s="77">
        <v>8637235915.2936707</v>
      </c>
      <c r="W392" s="77">
        <v>10161454017.992599</v>
      </c>
      <c r="X392" s="76">
        <v>0.13036205531260001</v>
      </c>
      <c r="Y392" s="71">
        <v>0</v>
      </c>
      <c r="Z392" s="71">
        <v>1</v>
      </c>
      <c r="AA392" s="71">
        <v>0</v>
      </c>
      <c r="AB392" s="71">
        <v>0</v>
      </c>
      <c r="AC392" s="73">
        <v>1</v>
      </c>
      <c r="AD392" s="73">
        <v>0</v>
      </c>
      <c r="AE392" s="1" t="s">
        <v>3112</v>
      </c>
      <c r="AF392" s="1" t="s">
        <v>1450</v>
      </c>
      <c r="AG392" s="1" t="s">
        <v>1451</v>
      </c>
    </row>
    <row r="393" spans="1:33">
      <c r="A393" s="70">
        <v>45169</v>
      </c>
      <c r="B393" s="70">
        <v>45169</v>
      </c>
      <c r="C393" s="71">
        <v>891800</v>
      </c>
      <c r="D393" s="1" t="s">
        <v>5723</v>
      </c>
      <c r="E393" s="71">
        <v>2428701</v>
      </c>
      <c r="G393" s="1" t="s">
        <v>5724</v>
      </c>
      <c r="H393" s="72">
        <v>6133450</v>
      </c>
      <c r="I393" s="1" t="s">
        <v>5725</v>
      </c>
      <c r="J393" s="73">
        <v>0.8</v>
      </c>
      <c r="K393" s="73">
        <v>0.8</v>
      </c>
      <c r="L393" s="73">
        <v>0.8</v>
      </c>
      <c r="M393" s="1">
        <v>1</v>
      </c>
      <c r="N393" s="1" t="s">
        <v>1330</v>
      </c>
      <c r="O393" s="1" t="s">
        <v>1474</v>
      </c>
      <c r="P393" s="1">
        <v>45202030</v>
      </c>
      <c r="Q393" s="73">
        <v>844856199</v>
      </c>
      <c r="R393" s="74">
        <v>159.5</v>
      </c>
      <c r="S393" s="1" t="s">
        <v>3111</v>
      </c>
      <c r="T393" s="75">
        <v>31.846499999999999</v>
      </c>
      <c r="U393" s="76">
        <v>3385102004.6912498</v>
      </c>
      <c r="V393" s="77">
        <v>3385102004.6912498</v>
      </c>
      <c r="W393" s="77">
        <v>4231377505.8640699</v>
      </c>
      <c r="X393" s="76">
        <v>5.1091443964500001E-2</v>
      </c>
      <c r="Y393" s="71">
        <v>0</v>
      </c>
      <c r="Z393" s="71">
        <v>1</v>
      </c>
      <c r="AA393" s="71">
        <v>0</v>
      </c>
      <c r="AB393" s="71">
        <v>0</v>
      </c>
      <c r="AC393" s="73">
        <v>1</v>
      </c>
      <c r="AD393" s="73">
        <v>0</v>
      </c>
      <c r="AE393" s="1" t="s">
        <v>3112</v>
      </c>
      <c r="AF393" s="1" t="s">
        <v>1450</v>
      </c>
      <c r="AG393" s="1" t="s">
        <v>1451</v>
      </c>
    </row>
    <row r="394" spans="1:33">
      <c r="A394" s="70">
        <v>45169</v>
      </c>
      <c r="B394" s="70">
        <v>45169</v>
      </c>
      <c r="C394" s="71">
        <v>891800</v>
      </c>
      <c r="D394" s="1" t="s">
        <v>5726</v>
      </c>
      <c r="E394" s="71">
        <v>2429901</v>
      </c>
      <c r="G394" s="1" t="s">
        <v>5727</v>
      </c>
      <c r="H394" s="72">
        <v>6264189</v>
      </c>
      <c r="I394" s="1" t="s">
        <v>5728</v>
      </c>
      <c r="J394" s="73">
        <v>0.65</v>
      </c>
      <c r="K394" s="73">
        <v>0.65</v>
      </c>
      <c r="L394" s="73">
        <v>0.65</v>
      </c>
      <c r="M394" s="1">
        <v>1</v>
      </c>
      <c r="N394" s="1" t="s">
        <v>1129</v>
      </c>
      <c r="O394" s="1" t="s">
        <v>1692</v>
      </c>
      <c r="P394" s="1">
        <v>50202020</v>
      </c>
      <c r="Q394" s="73">
        <v>21954022</v>
      </c>
      <c r="R394" s="74">
        <v>251500</v>
      </c>
      <c r="S394" s="1" t="s">
        <v>3451</v>
      </c>
      <c r="T394" s="75">
        <v>1321.75</v>
      </c>
      <c r="U394" s="76">
        <v>2715289386.38169</v>
      </c>
      <c r="V394" s="77">
        <v>2715289386.38169</v>
      </c>
      <c r="W394" s="77">
        <v>4177368286.7410598</v>
      </c>
      <c r="X394" s="76">
        <v>4.0981942446499997E-2</v>
      </c>
      <c r="Y394" s="71">
        <v>0</v>
      </c>
      <c r="Z394" s="71">
        <v>1</v>
      </c>
      <c r="AA394" s="71">
        <v>0</v>
      </c>
      <c r="AB394" s="71">
        <v>0</v>
      </c>
      <c r="AC394" s="73">
        <v>0</v>
      </c>
      <c r="AD394" s="73">
        <v>1</v>
      </c>
      <c r="AE394" s="1" t="s">
        <v>3452</v>
      </c>
      <c r="AF394" s="1" t="s">
        <v>1450</v>
      </c>
      <c r="AG394" s="1" t="s">
        <v>1451</v>
      </c>
    </row>
    <row r="395" spans="1:33">
      <c r="A395" s="70">
        <v>45169</v>
      </c>
      <c r="B395" s="70">
        <v>45169</v>
      </c>
      <c r="C395" s="71">
        <v>891800</v>
      </c>
      <c r="D395" s="1" t="s">
        <v>5729</v>
      </c>
      <c r="E395" s="71">
        <v>2430101</v>
      </c>
      <c r="G395" s="1" t="s">
        <v>5730</v>
      </c>
      <c r="H395" s="72" t="s">
        <v>5731</v>
      </c>
      <c r="I395" s="1" t="s">
        <v>5732</v>
      </c>
      <c r="J395" s="73">
        <v>0.5</v>
      </c>
      <c r="K395" s="73">
        <v>0.5</v>
      </c>
      <c r="L395" s="73">
        <v>0.5</v>
      </c>
      <c r="M395" s="1">
        <v>1</v>
      </c>
      <c r="N395" s="1" t="s">
        <v>1129</v>
      </c>
      <c r="O395" s="1" t="s">
        <v>1499</v>
      </c>
      <c r="P395" s="1">
        <v>30302010</v>
      </c>
      <c r="Q395" s="73">
        <v>58492759</v>
      </c>
      <c r="R395" s="74">
        <v>133900</v>
      </c>
      <c r="S395" s="1" t="s">
        <v>3451</v>
      </c>
      <c r="T395" s="75">
        <v>1321.75</v>
      </c>
      <c r="U395" s="76">
        <v>2962807047.5127702</v>
      </c>
      <c r="V395" s="77">
        <v>2962807047.5127702</v>
      </c>
      <c r="W395" s="77">
        <v>6239932695.7442799</v>
      </c>
      <c r="X395" s="76">
        <v>4.4717733774599998E-2</v>
      </c>
      <c r="Y395" s="71">
        <v>1</v>
      </c>
      <c r="Z395" s="71">
        <v>0</v>
      </c>
      <c r="AA395" s="71">
        <v>0</v>
      </c>
      <c r="AB395" s="71">
        <v>0</v>
      </c>
      <c r="AC395" s="73">
        <v>0.65</v>
      </c>
      <c r="AD395" s="73">
        <v>0.35</v>
      </c>
      <c r="AE395" s="1" t="s">
        <v>3452</v>
      </c>
      <c r="AF395" s="1" t="s">
        <v>1450</v>
      </c>
      <c r="AG395" s="1" t="s">
        <v>1451</v>
      </c>
    </row>
    <row r="396" spans="1:33">
      <c r="A396" s="70">
        <v>45169</v>
      </c>
      <c r="B396" s="70">
        <v>45169</v>
      </c>
      <c r="C396" s="71">
        <v>891800</v>
      </c>
      <c r="D396" s="1" t="s">
        <v>5733</v>
      </c>
      <c r="E396" s="71">
        <v>2430401</v>
      </c>
      <c r="G396" s="1" t="s">
        <v>5734</v>
      </c>
      <c r="H396" s="72">
        <v>6988337</v>
      </c>
      <c r="I396" s="1" t="s">
        <v>5735</v>
      </c>
      <c r="J396" s="73">
        <v>0.7</v>
      </c>
      <c r="K396" s="73">
        <v>0.7</v>
      </c>
      <c r="L396" s="73">
        <v>0.7</v>
      </c>
      <c r="M396" s="1">
        <v>1</v>
      </c>
      <c r="N396" s="1" t="s">
        <v>1129</v>
      </c>
      <c r="O396" s="1" t="s">
        <v>1447</v>
      </c>
      <c r="P396" s="1">
        <v>35202010</v>
      </c>
      <c r="Q396" s="73">
        <v>76638657</v>
      </c>
      <c r="R396" s="74">
        <v>72800</v>
      </c>
      <c r="S396" s="1" t="s">
        <v>3451</v>
      </c>
      <c r="T396" s="75">
        <v>1321.75</v>
      </c>
      <c r="U396" s="76">
        <v>2954799289.3663702</v>
      </c>
      <c r="V396" s="77">
        <v>2954799289.3663702</v>
      </c>
      <c r="W396" s="77">
        <v>4276447448.9124298</v>
      </c>
      <c r="X396" s="76">
        <v>4.45968724457E-2</v>
      </c>
      <c r="Y396" s="71">
        <v>0</v>
      </c>
      <c r="Z396" s="71">
        <v>1</v>
      </c>
      <c r="AA396" s="71">
        <v>0</v>
      </c>
      <c r="AB396" s="71">
        <v>0</v>
      </c>
      <c r="AC396" s="73">
        <v>0</v>
      </c>
      <c r="AD396" s="73">
        <v>1</v>
      </c>
      <c r="AE396" s="1" t="s">
        <v>3452</v>
      </c>
      <c r="AF396" s="1" t="s">
        <v>1450</v>
      </c>
      <c r="AG396" s="1" t="s">
        <v>1451</v>
      </c>
    </row>
    <row r="397" spans="1:33">
      <c r="A397" s="70">
        <v>45169</v>
      </c>
      <c r="B397" s="70">
        <v>45169</v>
      </c>
      <c r="C397" s="71">
        <v>891800</v>
      </c>
      <c r="D397" s="1" t="s">
        <v>5739</v>
      </c>
      <c r="E397" s="71">
        <v>2431501</v>
      </c>
      <c r="G397" s="1" t="s">
        <v>5740</v>
      </c>
      <c r="H397" s="72">
        <v>6537030</v>
      </c>
      <c r="I397" s="1" t="s">
        <v>5741</v>
      </c>
      <c r="J397" s="73">
        <v>0.6</v>
      </c>
      <c r="K397" s="73">
        <v>0.6</v>
      </c>
      <c r="L397" s="73">
        <v>0.6</v>
      </c>
      <c r="M397" s="1">
        <v>1</v>
      </c>
      <c r="N397" s="1" t="s">
        <v>1129</v>
      </c>
      <c r="O397" s="1" t="s">
        <v>1467</v>
      </c>
      <c r="P397" s="1">
        <v>20105010</v>
      </c>
      <c r="Q397" s="73">
        <v>157300974</v>
      </c>
      <c r="R397" s="74">
        <v>82100</v>
      </c>
      <c r="S397" s="1" t="s">
        <v>3451</v>
      </c>
      <c r="T397" s="75">
        <v>1321.75</v>
      </c>
      <c r="U397" s="76">
        <v>5862414207.8607903</v>
      </c>
      <c r="V397" s="77">
        <v>5862414207.8607903</v>
      </c>
      <c r="W397" s="77">
        <v>9912198359.3720398</v>
      </c>
      <c r="X397" s="76">
        <v>8.8481589796299998E-2</v>
      </c>
      <c r="Y397" s="71">
        <v>1</v>
      </c>
      <c r="Z397" s="71">
        <v>0</v>
      </c>
      <c r="AA397" s="71">
        <v>0</v>
      </c>
      <c r="AB397" s="71">
        <v>0</v>
      </c>
      <c r="AC397" s="73">
        <v>1</v>
      </c>
      <c r="AD397" s="73">
        <v>0</v>
      </c>
      <c r="AE397" s="1" t="s">
        <v>3452</v>
      </c>
      <c r="AF397" s="1" t="s">
        <v>1450</v>
      </c>
      <c r="AG397" s="1" t="s">
        <v>1451</v>
      </c>
    </row>
    <row r="398" spans="1:33">
      <c r="A398" s="70">
        <v>45169</v>
      </c>
      <c r="B398" s="70">
        <v>45169</v>
      </c>
      <c r="C398" s="71">
        <v>891800</v>
      </c>
      <c r="D398" s="1" t="s">
        <v>5742</v>
      </c>
      <c r="E398" s="71">
        <v>2431601</v>
      </c>
      <c r="G398" s="1" t="s">
        <v>5743</v>
      </c>
      <c r="H398" s="72">
        <v>6344456</v>
      </c>
      <c r="I398" s="1" t="s">
        <v>5744</v>
      </c>
      <c r="J398" s="73">
        <v>0.6</v>
      </c>
      <c r="K398" s="73">
        <v>0.6</v>
      </c>
      <c r="L398" s="73">
        <v>0.6</v>
      </c>
      <c r="M398" s="1">
        <v>1</v>
      </c>
      <c r="N398" s="1" t="s">
        <v>1129</v>
      </c>
      <c r="O398" s="1" t="s">
        <v>1499</v>
      </c>
      <c r="P398" s="1">
        <v>30302010</v>
      </c>
      <c r="Q398" s="73">
        <v>15618000</v>
      </c>
      <c r="R398" s="74">
        <v>464500</v>
      </c>
      <c r="S398" s="1" t="s">
        <v>3451</v>
      </c>
      <c r="T398" s="75">
        <v>1321.75</v>
      </c>
      <c r="U398" s="76">
        <v>3293161793.0773602</v>
      </c>
      <c r="V398" s="77">
        <v>3293161793.0773602</v>
      </c>
      <c r="W398" s="77">
        <v>5792338238.24475</v>
      </c>
      <c r="X398" s="76">
        <v>4.97037876507E-2</v>
      </c>
      <c r="Y398" s="71">
        <v>1</v>
      </c>
      <c r="Z398" s="71">
        <v>0</v>
      </c>
      <c r="AA398" s="71">
        <v>0</v>
      </c>
      <c r="AB398" s="71">
        <v>0</v>
      </c>
      <c r="AC398" s="73">
        <v>0.35</v>
      </c>
      <c r="AD398" s="73">
        <v>0.65</v>
      </c>
      <c r="AE398" s="1" t="s">
        <v>3452</v>
      </c>
      <c r="AF398" s="1" t="s">
        <v>1450</v>
      </c>
      <c r="AG398" s="1" t="s">
        <v>1451</v>
      </c>
    </row>
    <row r="399" spans="1:33">
      <c r="A399" s="70">
        <v>45169</v>
      </c>
      <c r="B399" s="70">
        <v>45169</v>
      </c>
      <c r="C399" s="71">
        <v>891800</v>
      </c>
      <c r="D399" s="1" t="s">
        <v>5795</v>
      </c>
      <c r="E399" s="71">
        <v>2444301</v>
      </c>
      <c r="F399" s="1" t="s">
        <v>5796</v>
      </c>
      <c r="G399" s="1" t="s">
        <v>5797</v>
      </c>
      <c r="H399" s="72">
        <v>6136233</v>
      </c>
      <c r="I399" s="1" t="s">
        <v>5798</v>
      </c>
      <c r="J399" s="73">
        <v>0.55000000000000004</v>
      </c>
      <c r="K399" s="73">
        <v>0.55000000000000004</v>
      </c>
      <c r="L399" s="73">
        <v>0.55000000000000004</v>
      </c>
      <c r="M399" s="1">
        <v>1</v>
      </c>
      <c r="N399" s="1" t="s">
        <v>975</v>
      </c>
      <c r="O399" s="1" t="s">
        <v>1499</v>
      </c>
      <c r="P399" s="1">
        <v>30302010</v>
      </c>
      <c r="Q399" s="73">
        <v>1162120917</v>
      </c>
      <c r="R399" s="74">
        <v>29.1</v>
      </c>
      <c r="S399" s="1" t="s">
        <v>1565</v>
      </c>
      <c r="T399" s="75">
        <v>7.8417500000000002</v>
      </c>
      <c r="U399" s="76">
        <v>2371887050.2866101</v>
      </c>
      <c r="V399" s="77">
        <v>2371887050.2866101</v>
      </c>
      <c r="W399" s="77">
        <v>4312521909.61201</v>
      </c>
      <c r="X399" s="76">
        <v>3.5798960903399998E-2</v>
      </c>
      <c r="Y399" s="71">
        <v>0</v>
      </c>
      <c r="Z399" s="71">
        <v>1</v>
      </c>
      <c r="AA399" s="71">
        <v>0</v>
      </c>
      <c r="AB399" s="71">
        <v>0</v>
      </c>
      <c r="AC399" s="73">
        <v>1</v>
      </c>
      <c r="AD399" s="73">
        <v>0</v>
      </c>
      <c r="AE399" s="1" t="s">
        <v>1566</v>
      </c>
      <c r="AF399" s="1" t="s">
        <v>1450</v>
      </c>
      <c r="AG399" s="1" t="s">
        <v>3300</v>
      </c>
    </row>
    <row r="400" spans="1:33">
      <c r="A400" s="70">
        <v>45169</v>
      </c>
      <c r="B400" s="70">
        <v>45169</v>
      </c>
      <c r="C400" s="71">
        <v>891800</v>
      </c>
      <c r="D400" s="1" t="s">
        <v>5884</v>
      </c>
      <c r="E400" s="71">
        <v>2491901</v>
      </c>
      <c r="F400" s="1" t="s">
        <v>5885</v>
      </c>
      <c r="G400" s="1" t="s">
        <v>5886</v>
      </c>
      <c r="H400" s="72">
        <v>6397502</v>
      </c>
      <c r="I400" s="1" t="s">
        <v>5887</v>
      </c>
      <c r="J400" s="73">
        <v>0.85</v>
      </c>
      <c r="K400" s="73">
        <v>0.85</v>
      </c>
      <c r="L400" s="73">
        <v>0.85</v>
      </c>
      <c r="M400" s="1">
        <v>1</v>
      </c>
      <c r="N400" s="1" t="s">
        <v>1129</v>
      </c>
      <c r="O400" s="1" t="s">
        <v>1484</v>
      </c>
      <c r="P400" s="1">
        <v>40101010</v>
      </c>
      <c r="Q400" s="73">
        <v>505108399</v>
      </c>
      <c r="R400" s="74">
        <v>35550</v>
      </c>
      <c r="S400" s="1" t="s">
        <v>3451</v>
      </c>
      <c r="T400" s="75">
        <v>1321.75</v>
      </c>
      <c r="U400" s="76">
        <v>11547655038.231501</v>
      </c>
      <c r="V400" s="77">
        <v>11547655038.231501</v>
      </c>
      <c r="W400" s="77">
        <v>14055675191.564199</v>
      </c>
      <c r="X400" s="76">
        <v>0.17428909660319999</v>
      </c>
      <c r="Y400" s="71">
        <v>1</v>
      </c>
      <c r="Z400" s="71">
        <v>0</v>
      </c>
      <c r="AA400" s="71">
        <v>0</v>
      </c>
      <c r="AB400" s="71">
        <v>0</v>
      </c>
      <c r="AC400" s="73">
        <v>1</v>
      </c>
      <c r="AD400" s="73">
        <v>0</v>
      </c>
      <c r="AE400" s="1" t="s">
        <v>3452</v>
      </c>
      <c r="AF400" s="1" t="s">
        <v>1450</v>
      </c>
      <c r="AG400" s="1" t="s">
        <v>1451</v>
      </c>
    </row>
    <row r="401" spans="1:33">
      <c r="A401" s="70">
        <v>45169</v>
      </c>
      <c r="B401" s="70">
        <v>45169</v>
      </c>
      <c r="C401" s="71">
        <v>891800</v>
      </c>
      <c r="D401" s="1" t="s">
        <v>5901</v>
      </c>
      <c r="E401" s="71">
        <v>2493301</v>
      </c>
      <c r="G401" s="1" t="s">
        <v>5902</v>
      </c>
      <c r="H401" s="72" t="s">
        <v>5903</v>
      </c>
      <c r="I401" s="1" t="s">
        <v>5904</v>
      </c>
      <c r="J401" s="73">
        <v>0.95</v>
      </c>
      <c r="K401" s="73">
        <v>0.95</v>
      </c>
      <c r="L401" s="73">
        <v>0.95</v>
      </c>
      <c r="M401" s="1">
        <v>1</v>
      </c>
      <c r="N401" s="1" t="s">
        <v>1129</v>
      </c>
      <c r="O401" s="1" t="s">
        <v>1484</v>
      </c>
      <c r="P401" s="1">
        <v>40101010</v>
      </c>
      <c r="Q401" s="73">
        <v>408897068</v>
      </c>
      <c r="R401" s="74">
        <v>54100</v>
      </c>
      <c r="S401" s="1" t="s">
        <v>3451</v>
      </c>
      <c r="T401" s="75">
        <v>1321.75</v>
      </c>
      <c r="U401" s="76">
        <v>15899576175.419001</v>
      </c>
      <c r="V401" s="77">
        <v>15899576175.419001</v>
      </c>
      <c r="W401" s="77">
        <v>16736395974.1252</v>
      </c>
      <c r="X401" s="76">
        <v>0.2399727701263</v>
      </c>
      <c r="Y401" s="71">
        <v>1</v>
      </c>
      <c r="Z401" s="71">
        <v>0</v>
      </c>
      <c r="AA401" s="71">
        <v>0</v>
      </c>
      <c r="AB401" s="71">
        <v>0</v>
      </c>
      <c r="AC401" s="73">
        <v>1</v>
      </c>
      <c r="AD401" s="73">
        <v>0</v>
      </c>
      <c r="AE401" s="1" t="s">
        <v>3452</v>
      </c>
      <c r="AF401" s="1" t="s">
        <v>1450</v>
      </c>
      <c r="AG401" s="1" t="s">
        <v>1451</v>
      </c>
    </row>
    <row r="402" spans="1:33">
      <c r="A402" s="70">
        <v>45169</v>
      </c>
      <c r="B402" s="70">
        <v>45169</v>
      </c>
      <c r="C402" s="71">
        <v>891800</v>
      </c>
      <c r="D402" s="1" t="s">
        <v>5911</v>
      </c>
      <c r="E402" s="71">
        <v>2493701</v>
      </c>
      <c r="G402" s="1" t="s">
        <v>5912</v>
      </c>
      <c r="H402" s="72" t="s">
        <v>5913</v>
      </c>
      <c r="I402" s="1" t="s">
        <v>5914</v>
      </c>
      <c r="J402" s="73">
        <v>0.35</v>
      </c>
      <c r="K402" s="73">
        <v>0.35</v>
      </c>
      <c r="L402" s="73">
        <v>0.35</v>
      </c>
      <c r="M402" s="1">
        <v>1</v>
      </c>
      <c r="N402" s="1" t="s">
        <v>1337</v>
      </c>
      <c r="O402" s="1" t="s">
        <v>1541</v>
      </c>
      <c r="P402" s="1">
        <v>10102010</v>
      </c>
      <c r="Q402" s="73">
        <v>28562996250</v>
      </c>
      <c r="R402" s="74">
        <v>34.75</v>
      </c>
      <c r="S402" s="1" t="s">
        <v>3341</v>
      </c>
      <c r="T402" s="75">
        <v>35.017499999999998</v>
      </c>
      <c r="U402" s="76">
        <v>9920680856.4467793</v>
      </c>
      <c r="V402" s="77">
        <v>9920680856.4467793</v>
      </c>
      <c r="W402" s="77">
        <v>28344802446.990799</v>
      </c>
      <c r="X402" s="76">
        <v>0.14973312749939999</v>
      </c>
      <c r="Y402" s="71">
        <v>1</v>
      </c>
      <c r="Z402" s="71">
        <v>0</v>
      </c>
      <c r="AA402" s="71">
        <v>0</v>
      </c>
      <c r="AB402" s="71">
        <v>0</v>
      </c>
      <c r="AC402" s="73">
        <v>1</v>
      </c>
      <c r="AD402" s="73">
        <v>0</v>
      </c>
      <c r="AE402" s="1" t="s">
        <v>3342</v>
      </c>
      <c r="AF402" s="1" t="s">
        <v>1450</v>
      </c>
      <c r="AG402" s="1" t="s">
        <v>1451</v>
      </c>
    </row>
    <row r="403" spans="1:33">
      <c r="A403" s="70">
        <v>45169</v>
      </c>
      <c r="B403" s="70">
        <v>45169</v>
      </c>
      <c r="C403" s="71">
        <v>891800</v>
      </c>
      <c r="D403" s="1" t="s">
        <v>5921</v>
      </c>
      <c r="E403" s="71">
        <v>2494101</v>
      </c>
      <c r="G403" s="1" t="s">
        <v>5922</v>
      </c>
      <c r="H403" s="72">
        <v>6425395</v>
      </c>
      <c r="I403" s="1" t="s">
        <v>5923</v>
      </c>
      <c r="J403" s="73">
        <v>1</v>
      </c>
      <c r="K403" s="73">
        <v>1</v>
      </c>
      <c r="L403" s="73">
        <v>1</v>
      </c>
      <c r="M403" s="1">
        <v>1</v>
      </c>
      <c r="N403" s="1" t="s">
        <v>975</v>
      </c>
      <c r="O403" s="1" t="s">
        <v>1462</v>
      </c>
      <c r="P403" s="1">
        <v>15104010</v>
      </c>
      <c r="Q403" s="73">
        <v>3943966000</v>
      </c>
      <c r="R403" s="74">
        <v>3.79</v>
      </c>
      <c r="S403" s="1" t="s">
        <v>1565</v>
      </c>
      <c r="T403" s="75">
        <v>7.8417500000000002</v>
      </c>
      <c r="U403" s="76">
        <v>1906160122.4216499</v>
      </c>
      <c r="V403" s="77">
        <v>1906160122.4216499</v>
      </c>
      <c r="W403" s="77">
        <v>12639520448.7995</v>
      </c>
      <c r="X403" s="76">
        <v>2.87697307045E-2</v>
      </c>
      <c r="Y403" s="71">
        <v>1</v>
      </c>
      <c r="Z403" s="71">
        <v>0</v>
      </c>
      <c r="AA403" s="71">
        <v>0</v>
      </c>
      <c r="AB403" s="71">
        <v>0</v>
      </c>
      <c r="AC403" s="73">
        <v>1</v>
      </c>
      <c r="AD403" s="73">
        <v>0</v>
      </c>
      <c r="AE403" s="1" t="s">
        <v>1566</v>
      </c>
      <c r="AF403" s="1" t="s">
        <v>1450</v>
      </c>
      <c r="AG403" s="1" t="s">
        <v>3494</v>
      </c>
    </row>
    <row r="404" spans="1:33">
      <c r="A404" s="70">
        <v>45169</v>
      </c>
      <c r="B404" s="70">
        <v>45169</v>
      </c>
      <c r="C404" s="71">
        <v>891800</v>
      </c>
      <c r="D404" s="1" t="s">
        <v>5924</v>
      </c>
      <c r="E404" s="71">
        <v>2494105</v>
      </c>
      <c r="G404" s="1" t="s">
        <v>5925</v>
      </c>
      <c r="H404" s="72" t="s">
        <v>5926</v>
      </c>
      <c r="I404" s="1" t="s">
        <v>5927</v>
      </c>
      <c r="J404" s="73">
        <v>0.55000000000000004</v>
      </c>
      <c r="K404" s="73">
        <v>0.3</v>
      </c>
      <c r="L404" s="73">
        <v>0.06</v>
      </c>
      <c r="M404" s="1">
        <v>0.2</v>
      </c>
      <c r="N404" s="1" t="s">
        <v>975</v>
      </c>
      <c r="O404" s="1" t="s">
        <v>1462</v>
      </c>
      <c r="P404" s="1">
        <v>15104010</v>
      </c>
      <c r="Q404" s="73">
        <v>13217625583</v>
      </c>
      <c r="R404" s="74">
        <v>5.92</v>
      </c>
      <c r="S404" s="1" t="s">
        <v>3323</v>
      </c>
      <c r="T404" s="75">
        <v>7.2785000000000002</v>
      </c>
      <c r="U404" s="76">
        <v>645036835.48555303</v>
      </c>
      <c r="V404" s="77">
        <v>645036835.48555303</v>
      </c>
      <c r="W404" s="77">
        <v>12639520448.7995</v>
      </c>
      <c r="X404" s="76">
        <v>9.7355599003000007E-3</v>
      </c>
      <c r="Y404" s="71">
        <v>1</v>
      </c>
      <c r="Z404" s="71">
        <v>0</v>
      </c>
      <c r="AA404" s="71">
        <v>0</v>
      </c>
      <c r="AB404" s="71">
        <v>0</v>
      </c>
      <c r="AC404" s="73">
        <v>0</v>
      </c>
      <c r="AD404" s="73">
        <v>1</v>
      </c>
      <c r="AE404" s="1" t="s">
        <v>3324</v>
      </c>
      <c r="AF404" s="1" t="s">
        <v>1450</v>
      </c>
      <c r="AG404" s="1" t="s">
        <v>1585</v>
      </c>
    </row>
    <row r="405" spans="1:33">
      <c r="A405" s="70">
        <v>45169</v>
      </c>
      <c r="B405" s="70">
        <v>45169</v>
      </c>
      <c r="C405" s="71">
        <v>891800</v>
      </c>
      <c r="D405" s="1" t="s">
        <v>5960</v>
      </c>
      <c r="E405" s="71">
        <v>2503401</v>
      </c>
      <c r="G405" s="1" t="s">
        <v>5961</v>
      </c>
      <c r="H405" s="72">
        <v>5996234</v>
      </c>
      <c r="I405" s="1" t="s">
        <v>5962</v>
      </c>
      <c r="J405" s="73">
        <v>0.6</v>
      </c>
      <c r="K405" s="73">
        <v>0.6</v>
      </c>
      <c r="L405" s="73">
        <v>0.6</v>
      </c>
      <c r="M405" s="1">
        <v>1</v>
      </c>
      <c r="N405" s="1" t="s">
        <v>1063</v>
      </c>
      <c r="O405" s="1" t="s">
        <v>1541</v>
      </c>
      <c r="P405" s="1">
        <v>10102030</v>
      </c>
      <c r="Q405" s="73">
        <v>110783000</v>
      </c>
      <c r="R405" s="74">
        <v>23.5</v>
      </c>
      <c r="S405" s="1" t="s">
        <v>1456</v>
      </c>
      <c r="T405" s="75">
        <v>0.92136177270005104</v>
      </c>
      <c r="U405" s="76">
        <v>1695360439.605</v>
      </c>
      <c r="V405" s="77">
        <v>1695360439.605</v>
      </c>
      <c r="W405" s="77">
        <v>2825600732.6750002</v>
      </c>
      <c r="X405" s="76">
        <v>2.55881249013E-2</v>
      </c>
      <c r="Y405" s="71">
        <v>0</v>
      </c>
      <c r="Z405" s="71">
        <v>1</v>
      </c>
      <c r="AA405" s="71">
        <v>0</v>
      </c>
      <c r="AB405" s="71">
        <v>0</v>
      </c>
      <c r="AC405" s="73">
        <v>1</v>
      </c>
      <c r="AD405" s="73">
        <v>0</v>
      </c>
      <c r="AE405" s="1" t="s">
        <v>3607</v>
      </c>
      <c r="AF405" s="1" t="s">
        <v>1450</v>
      </c>
      <c r="AG405" s="1" t="s">
        <v>1451</v>
      </c>
    </row>
    <row r="406" spans="1:33">
      <c r="A406" s="70">
        <v>45169</v>
      </c>
      <c r="B406" s="70">
        <v>45169</v>
      </c>
      <c r="C406" s="71">
        <v>891800</v>
      </c>
      <c r="D406" s="1" t="s">
        <v>5963</v>
      </c>
      <c r="E406" s="71">
        <v>2507801</v>
      </c>
      <c r="F406" s="1" t="s">
        <v>5964</v>
      </c>
      <c r="G406" s="1" t="s">
        <v>5965</v>
      </c>
      <c r="H406" s="72">
        <v>6333937</v>
      </c>
      <c r="I406" s="1" t="s">
        <v>5966</v>
      </c>
      <c r="J406" s="73">
        <v>0.7</v>
      </c>
      <c r="K406" s="73">
        <v>0.7</v>
      </c>
      <c r="L406" s="73">
        <v>0.7</v>
      </c>
      <c r="M406" s="1">
        <v>1</v>
      </c>
      <c r="N406" s="1" t="s">
        <v>975</v>
      </c>
      <c r="O406" s="1" t="s">
        <v>1548</v>
      </c>
      <c r="P406" s="1">
        <v>55102010</v>
      </c>
      <c r="Q406" s="73">
        <v>1131103375</v>
      </c>
      <c r="R406" s="74">
        <v>61.5</v>
      </c>
      <c r="S406" s="1" t="s">
        <v>1565</v>
      </c>
      <c r="T406" s="75">
        <v>7.8417500000000002</v>
      </c>
      <c r="U406" s="76">
        <v>6209583357.50949</v>
      </c>
      <c r="V406" s="77">
        <v>6209583357.50949</v>
      </c>
      <c r="W406" s="77">
        <v>8870833367.8706894</v>
      </c>
      <c r="X406" s="76">
        <v>9.3721423967000006E-2</v>
      </c>
      <c r="Y406" s="71">
        <v>1</v>
      </c>
      <c r="Z406" s="71">
        <v>0</v>
      </c>
      <c r="AA406" s="71">
        <v>0</v>
      </c>
      <c r="AB406" s="71">
        <v>0</v>
      </c>
      <c r="AC406" s="73">
        <v>1</v>
      </c>
      <c r="AD406" s="73">
        <v>0</v>
      </c>
      <c r="AE406" s="1" t="s">
        <v>1566</v>
      </c>
      <c r="AF406" s="1" t="s">
        <v>1450</v>
      </c>
      <c r="AG406" s="1" t="s">
        <v>3300</v>
      </c>
    </row>
    <row r="407" spans="1:33">
      <c r="A407" s="70">
        <v>45169</v>
      </c>
      <c r="B407" s="70">
        <v>45169</v>
      </c>
      <c r="C407" s="71">
        <v>891800</v>
      </c>
      <c r="D407" s="1" t="s">
        <v>5977</v>
      </c>
      <c r="E407" s="71">
        <v>2510701</v>
      </c>
      <c r="G407" s="1" t="s">
        <v>5978</v>
      </c>
      <c r="H407" s="72">
        <v>6442327</v>
      </c>
      <c r="I407" s="1" t="s">
        <v>5979</v>
      </c>
      <c r="J407" s="73">
        <v>0.4</v>
      </c>
      <c r="K407" s="73">
        <v>0.4</v>
      </c>
      <c r="L407" s="73">
        <v>0.4</v>
      </c>
      <c r="M407" s="1">
        <v>1</v>
      </c>
      <c r="N407" s="1" t="s">
        <v>1097</v>
      </c>
      <c r="O407" s="1" t="s">
        <v>1692</v>
      </c>
      <c r="P407" s="1">
        <v>50102010</v>
      </c>
      <c r="Q407" s="73">
        <v>5575840811</v>
      </c>
      <c r="R407" s="74">
        <v>856.4</v>
      </c>
      <c r="S407" s="1" t="s">
        <v>3305</v>
      </c>
      <c r="T407" s="75">
        <v>82.786249999999995</v>
      </c>
      <c r="U407" s="76">
        <v>23072189261.092999</v>
      </c>
      <c r="V407" s="77">
        <v>23072189261.092999</v>
      </c>
      <c r="W407" s="77">
        <v>57680473152.732498</v>
      </c>
      <c r="X407" s="76">
        <v>0.34822923006110001</v>
      </c>
      <c r="Y407" s="71">
        <v>1</v>
      </c>
      <c r="Z407" s="71">
        <v>0</v>
      </c>
      <c r="AA407" s="71">
        <v>0</v>
      </c>
      <c r="AB407" s="71">
        <v>0</v>
      </c>
      <c r="AC407" s="73">
        <v>0.5</v>
      </c>
      <c r="AD407" s="73">
        <v>0.5</v>
      </c>
      <c r="AE407" s="1" t="s">
        <v>3306</v>
      </c>
      <c r="AF407" s="1" t="s">
        <v>1450</v>
      </c>
      <c r="AG407" s="1" t="s">
        <v>1451</v>
      </c>
    </row>
    <row r="408" spans="1:33">
      <c r="A408" s="70">
        <v>45169</v>
      </c>
      <c r="B408" s="70">
        <v>45169</v>
      </c>
      <c r="C408" s="71">
        <v>891800</v>
      </c>
      <c r="D408" s="1" t="s">
        <v>5980</v>
      </c>
      <c r="E408" s="71">
        <v>2510901</v>
      </c>
      <c r="G408" s="1" t="s">
        <v>5981</v>
      </c>
      <c r="H408" s="72">
        <v>7268298</v>
      </c>
      <c r="I408" s="1" t="s">
        <v>5982</v>
      </c>
      <c r="J408" s="73">
        <v>0.55000000000000004</v>
      </c>
      <c r="K408" s="73">
        <v>0.55000000000000004</v>
      </c>
      <c r="L408" s="73">
        <v>0.55000000000000004</v>
      </c>
      <c r="M408" s="1">
        <v>1</v>
      </c>
      <c r="N408" s="1" t="s">
        <v>1063</v>
      </c>
      <c r="O408" s="1" t="s">
        <v>1548</v>
      </c>
      <c r="P408" s="1">
        <v>55101010</v>
      </c>
      <c r="Q408" s="73">
        <v>382000000</v>
      </c>
      <c r="R408" s="74">
        <v>10.1</v>
      </c>
      <c r="S408" s="1" t="s">
        <v>1456</v>
      </c>
      <c r="T408" s="75">
        <v>0.92136177270005104</v>
      </c>
      <c r="U408" s="76">
        <v>2303123553.5</v>
      </c>
      <c r="V408" s="77">
        <v>2303123553.5</v>
      </c>
      <c r="W408" s="77">
        <v>4187497370</v>
      </c>
      <c r="X408" s="76">
        <v>3.4761111427000002E-2</v>
      </c>
      <c r="Y408" s="71">
        <v>0</v>
      </c>
      <c r="Z408" s="71">
        <v>1</v>
      </c>
      <c r="AA408" s="71">
        <v>0</v>
      </c>
      <c r="AB408" s="71">
        <v>0</v>
      </c>
      <c r="AC408" s="73">
        <v>0</v>
      </c>
      <c r="AD408" s="73">
        <v>1</v>
      </c>
      <c r="AE408" s="1" t="s">
        <v>3607</v>
      </c>
      <c r="AF408" s="1" t="s">
        <v>1450</v>
      </c>
      <c r="AG408" s="1" t="s">
        <v>1451</v>
      </c>
    </row>
    <row r="409" spans="1:33">
      <c r="A409" s="70">
        <v>45169</v>
      </c>
      <c r="B409" s="70">
        <v>45169</v>
      </c>
      <c r="C409" s="71">
        <v>891800</v>
      </c>
      <c r="D409" s="1" t="s">
        <v>5996</v>
      </c>
      <c r="E409" s="71">
        <v>2516001</v>
      </c>
      <c r="G409" s="1" t="s">
        <v>5997</v>
      </c>
      <c r="H409" s="72">
        <v>6264048</v>
      </c>
      <c r="I409" s="1" t="s">
        <v>5998</v>
      </c>
      <c r="J409" s="73">
        <v>0.4</v>
      </c>
      <c r="K409" s="73">
        <v>0.4</v>
      </c>
      <c r="L409" s="73">
        <v>0.4</v>
      </c>
      <c r="M409" s="1">
        <v>1</v>
      </c>
      <c r="N409" s="1" t="s">
        <v>975</v>
      </c>
      <c r="O409" s="1" t="s">
        <v>1484</v>
      </c>
      <c r="P409" s="1">
        <v>40301020</v>
      </c>
      <c r="Q409" s="73">
        <v>3594018538</v>
      </c>
      <c r="R409" s="74">
        <v>8.26</v>
      </c>
      <c r="S409" s="1" t="s">
        <v>1565</v>
      </c>
      <c r="T409" s="75">
        <v>7.8417500000000002</v>
      </c>
      <c r="U409" s="76">
        <v>1514284088.316</v>
      </c>
      <c r="V409" s="77">
        <v>1514284088.316</v>
      </c>
      <c r="W409" s="77">
        <v>3785710220.79</v>
      </c>
      <c r="X409" s="76">
        <v>2.2855134213800001E-2</v>
      </c>
      <c r="Y409" s="71">
        <v>0</v>
      </c>
      <c r="Z409" s="71">
        <v>1</v>
      </c>
      <c r="AA409" s="71">
        <v>0</v>
      </c>
      <c r="AB409" s="71">
        <v>0</v>
      </c>
      <c r="AC409" s="73">
        <v>1</v>
      </c>
      <c r="AD409" s="73">
        <v>0</v>
      </c>
      <c r="AE409" s="1" t="s">
        <v>1566</v>
      </c>
      <c r="AF409" s="1" t="s">
        <v>1450</v>
      </c>
      <c r="AG409" s="1" t="s">
        <v>3271</v>
      </c>
    </row>
    <row r="410" spans="1:33">
      <c r="A410" s="70">
        <v>45169</v>
      </c>
      <c r="B410" s="70">
        <v>45169</v>
      </c>
      <c r="C410" s="71">
        <v>891800</v>
      </c>
      <c r="D410" s="1" t="s">
        <v>6002</v>
      </c>
      <c r="E410" s="71">
        <v>2516801</v>
      </c>
      <c r="G410" s="1" t="s">
        <v>6003</v>
      </c>
      <c r="H410" s="72">
        <v>6005850</v>
      </c>
      <c r="I410" s="1" t="s">
        <v>6004</v>
      </c>
      <c r="J410" s="73">
        <v>0.95</v>
      </c>
      <c r="K410" s="73">
        <v>0.95</v>
      </c>
      <c r="L410" s="73">
        <v>0.95</v>
      </c>
      <c r="M410" s="1">
        <v>1</v>
      </c>
      <c r="N410" s="1" t="s">
        <v>1330</v>
      </c>
      <c r="O410" s="1" t="s">
        <v>1474</v>
      </c>
      <c r="P410" s="1">
        <v>45202030</v>
      </c>
      <c r="Q410" s="73">
        <v>3047853828</v>
      </c>
      <c r="R410" s="74">
        <v>36.6</v>
      </c>
      <c r="S410" s="1" t="s">
        <v>3111</v>
      </c>
      <c r="T410" s="75">
        <v>31.846499999999999</v>
      </c>
      <c r="U410" s="76">
        <v>3327645976.7811198</v>
      </c>
      <c r="V410" s="77">
        <v>3327645976.7811198</v>
      </c>
      <c r="W410" s="77">
        <v>3502785238.71697</v>
      </c>
      <c r="X410" s="76">
        <v>5.0224258447999999E-2</v>
      </c>
      <c r="Y410" s="71">
        <v>0</v>
      </c>
      <c r="Z410" s="71">
        <v>1</v>
      </c>
      <c r="AA410" s="71">
        <v>0</v>
      </c>
      <c r="AB410" s="71">
        <v>0</v>
      </c>
      <c r="AC410" s="73">
        <v>1</v>
      </c>
      <c r="AD410" s="73">
        <v>0</v>
      </c>
      <c r="AE410" s="1" t="s">
        <v>3112</v>
      </c>
      <c r="AF410" s="1" t="s">
        <v>1450</v>
      </c>
      <c r="AG410" s="1" t="s">
        <v>1451</v>
      </c>
    </row>
    <row r="411" spans="1:33">
      <c r="A411" s="70">
        <v>45169</v>
      </c>
      <c r="B411" s="70">
        <v>45169</v>
      </c>
      <c r="C411" s="71">
        <v>891800</v>
      </c>
      <c r="D411" s="1" t="s">
        <v>6005</v>
      </c>
      <c r="E411" s="71">
        <v>2517001</v>
      </c>
      <c r="F411" s="1" t="s">
        <v>6006</v>
      </c>
      <c r="G411" s="1" t="s">
        <v>6007</v>
      </c>
      <c r="H411" s="72">
        <v>2100845</v>
      </c>
      <c r="I411" s="1" t="s">
        <v>6008</v>
      </c>
      <c r="J411" s="73">
        <v>0.45</v>
      </c>
      <c r="K411" s="73">
        <v>0.45</v>
      </c>
      <c r="L411" s="73">
        <v>0.45</v>
      </c>
      <c r="M411" s="1">
        <v>1</v>
      </c>
      <c r="N411" s="1" t="s">
        <v>973</v>
      </c>
      <c r="O411" s="1" t="s">
        <v>1484</v>
      </c>
      <c r="P411" s="1">
        <v>40101010</v>
      </c>
      <c r="Q411" s="73">
        <v>101017081116</v>
      </c>
      <c r="R411" s="74">
        <v>93</v>
      </c>
      <c r="S411" s="1" t="s">
        <v>3580</v>
      </c>
      <c r="T411" s="75">
        <v>856.65</v>
      </c>
      <c r="U411" s="76">
        <v>4934996608.5386105</v>
      </c>
      <c r="V411" s="77">
        <v>4934996608.5386105</v>
      </c>
      <c r="W411" s="77">
        <v>10966659130.0858</v>
      </c>
      <c r="X411" s="76">
        <v>7.4484048735000002E-2</v>
      </c>
      <c r="Y411" s="71">
        <v>1</v>
      </c>
      <c r="Z411" s="71">
        <v>0</v>
      </c>
      <c r="AA411" s="71">
        <v>0</v>
      </c>
      <c r="AB411" s="71">
        <v>0</v>
      </c>
      <c r="AC411" s="73">
        <v>1</v>
      </c>
      <c r="AD411" s="73">
        <v>0</v>
      </c>
      <c r="AE411" s="1" t="s">
        <v>3581</v>
      </c>
      <c r="AF411" s="1" t="s">
        <v>1450</v>
      </c>
      <c r="AG411" s="1" t="s">
        <v>1451</v>
      </c>
    </row>
    <row r="412" spans="1:33">
      <c r="A412" s="70">
        <v>45169</v>
      </c>
      <c r="B412" s="70">
        <v>45169</v>
      </c>
      <c r="C412" s="71">
        <v>891800</v>
      </c>
      <c r="D412" s="1" t="s">
        <v>6009</v>
      </c>
      <c r="E412" s="71">
        <v>2517501</v>
      </c>
      <c r="G412" s="1" t="s">
        <v>6010</v>
      </c>
      <c r="H412" s="72">
        <v>6687184</v>
      </c>
      <c r="I412" s="1" t="s">
        <v>6011</v>
      </c>
      <c r="J412" s="73">
        <v>0.2</v>
      </c>
      <c r="K412" s="73">
        <v>0.2</v>
      </c>
      <c r="L412" s="73">
        <v>0.2</v>
      </c>
      <c r="M412" s="1">
        <v>1</v>
      </c>
      <c r="N412" s="1" t="s">
        <v>1099</v>
      </c>
      <c r="O412" s="1" t="s">
        <v>1499</v>
      </c>
      <c r="P412" s="1">
        <v>30301010</v>
      </c>
      <c r="Q412" s="73">
        <v>38150000000</v>
      </c>
      <c r="R412" s="74">
        <v>3670</v>
      </c>
      <c r="S412" s="1" t="s">
        <v>3616</v>
      </c>
      <c r="T412" s="75">
        <v>15230</v>
      </c>
      <c r="U412" s="76">
        <v>1838614576.4937601</v>
      </c>
      <c r="V412" s="77">
        <v>1838614576.4937601</v>
      </c>
      <c r="W412" s="77">
        <v>9193072882.4688091</v>
      </c>
      <c r="X412" s="76">
        <v>2.7750263796199999E-2</v>
      </c>
      <c r="Y412" s="71">
        <v>1</v>
      </c>
      <c r="Z412" s="71">
        <v>0</v>
      </c>
      <c r="AA412" s="71">
        <v>0</v>
      </c>
      <c r="AB412" s="71">
        <v>0</v>
      </c>
      <c r="AC412" s="73">
        <v>1</v>
      </c>
      <c r="AD412" s="73">
        <v>0</v>
      </c>
      <c r="AE412" s="1" t="s">
        <v>3617</v>
      </c>
      <c r="AF412" s="1" t="s">
        <v>1450</v>
      </c>
      <c r="AG412" s="1" t="s">
        <v>1451</v>
      </c>
    </row>
    <row r="413" spans="1:33">
      <c r="A413" s="70">
        <v>45169</v>
      </c>
      <c r="B413" s="70">
        <v>45169</v>
      </c>
      <c r="C413" s="71">
        <v>891800</v>
      </c>
      <c r="D413" s="1" t="s">
        <v>6015</v>
      </c>
      <c r="E413" s="71">
        <v>2518401</v>
      </c>
      <c r="G413" s="1" t="s">
        <v>6016</v>
      </c>
      <c r="H413" s="72">
        <v>6525875</v>
      </c>
      <c r="I413" s="1" t="s">
        <v>6017</v>
      </c>
      <c r="J413" s="73">
        <v>0.85</v>
      </c>
      <c r="K413" s="73">
        <v>0.85</v>
      </c>
      <c r="L413" s="73">
        <v>0.85</v>
      </c>
      <c r="M413" s="1">
        <v>1</v>
      </c>
      <c r="N413" s="1" t="s">
        <v>1330</v>
      </c>
      <c r="O413" s="1" t="s">
        <v>1484</v>
      </c>
      <c r="P413" s="1">
        <v>40101010</v>
      </c>
      <c r="Q413" s="73">
        <v>12376439941</v>
      </c>
      <c r="R413" s="74">
        <v>17.100000000000001</v>
      </c>
      <c r="S413" s="1" t="s">
        <v>3111</v>
      </c>
      <c r="T413" s="75">
        <v>31.846499999999999</v>
      </c>
      <c r="U413" s="76">
        <v>5648707221.9061804</v>
      </c>
      <c r="V413" s="77">
        <v>5648707221.9061804</v>
      </c>
      <c r="W413" s="77">
        <v>6645537908.1249104</v>
      </c>
      <c r="X413" s="76">
        <v>8.5256103981500006E-2</v>
      </c>
      <c r="Y413" s="71">
        <v>0</v>
      </c>
      <c r="Z413" s="71">
        <v>1</v>
      </c>
      <c r="AA413" s="71">
        <v>0</v>
      </c>
      <c r="AB413" s="71">
        <v>0</v>
      </c>
      <c r="AC413" s="73">
        <v>1</v>
      </c>
      <c r="AD413" s="73">
        <v>0</v>
      </c>
      <c r="AE413" s="1" t="s">
        <v>3112</v>
      </c>
      <c r="AF413" s="1" t="s">
        <v>1450</v>
      </c>
      <c r="AG413" s="1" t="s">
        <v>1451</v>
      </c>
    </row>
    <row r="414" spans="1:33">
      <c r="A414" s="70">
        <v>45169</v>
      </c>
      <c r="B414" s="70">
        <v>45169</v>
      </c>
      <c r="C414" s="71">
        <v>891800</v>
      </c>
      <c r="D414" s="1" t="s">
        <v>6018</v>
      </c>
      <c r="E414" s="71">
        <v>2518502</v>
      </c>
      <c r="F414" s="1" t="s">
        <v>6019</v>
      </c>
      <c r="G414" s="1" t="s">
        <v>6020</v>
      </c>
      <c r="H414" s="72">
        <v>2205706</v>
      </c>
      <c r="I414" s="1" t="s">
        <v>6021</v>
      </c>
      <c r="J414" s="73">
        <v>0.4</v>
      </c>
      <c r="K414" s="73">
        <v>0.4</v>
      </c>
      <c r="L414" s="73">
        <v>0.4</v>
      </c>
      <c r="M414" s="1">
        <v>1</v>
      </c>
      <c r="N414" s="1" t="s">
        <v>982</v>
      </c>
      <c r="O414" s="1" t="s">
        <v>1548</v>
      </c>
      <c r="P414" s="1">
        <v>55101010</v>
      </c>
      <c r="Q414" s="73">
        <v>1107677894</v>
      </c>
      <c r="R414" s="74">
        <v>14980</v>
      </c>
      <c r="S414" s="1" t="s">
        <v>3941</v>
      </c>
      <c r="T414" s="75">
        <v>4095.5</v>
      </c>
      <c r="U414" s="76">
        <v>1620609434.9525101</v>
      </c>
      <c r="V414" s="77">
        <v>1620609434.9525101</v>
      </c>
      <c r="W414" s="77">
        <v>4051523587.3812699</v>
      </c>
      <c r="X414" s="76">
        <v>2.44599057929E-2</v>
      </c>
      <c r="Y414" s="71">
        <v>0</v>
      </c>
      <c r="Z414" s="71">
        <v>1</v>
      </c>
      <c r="AA414" s="71">
        <v>0</v>
      </c>
      <c r="AB414" s="71">
        <v>0</v>
      </c>
      <c r="AC414" s="73">
        <v>0</v>
      </c>
      <c r="AD414" s="73">
        <v>1</v>
      </c>
      <c r="AE414" s="1" t="s">
        <v>3942</v>
      </c>
      <c r="AF414" s="1" t="s">
        <v>1450</v>
      </c>
      <c r="AG414" s="1" t="s">
        <v>1451</v>
      </c>
    </row>
    <row r="415" spans="1:33">
      <c r="A415" s="70">
        <v>45169</v>
      </c>
      <c r="B415" s="70">
        <v>45169</v>
      </c>
      <c r="C415" s="71">
        <v>891800</v>
      </c>
      <c r="D415" s="1" t="s">
        <v>6095</v>
      </c>
      <c r="E415" s="71">
        <v>2542901</v>
      </c>
      <c r="G415" s="1" t="s">
        <v>6096</v>
      </c>
      <c r="H415" s="72">
        <v>6449544</v>
      </c>
      <c r="I415" s="1" t="s">
        <v>6097</v>
      </c>
      <c r="J415" s="73">
        <v>0.65</v>
      </c>
      <c r="K415" s="73">
        <v>0.65</v>
      </c>
      <c r="L415" s="73">
        <v>0.65</v>
      </c>
      <c r="M415" s="1">
        <v>1</v>
      </c>
      <c r="N415" s="1" t="s">
        <v>1129</v>
      </c>
      <c r="O415" s="1" t="s">
        <v>1455</v>
      </c>
      <c r="P415" s="1">
        <v>25101010</v>
      </c>
      <c r="Q415" s="73">
        <v>94285094</v>
      </c>
      <c r="R415" s="74">
        <v>231000</v>
      </c>
      <c r="S415" s="1" t="s">
        <v>3451</v>
      </c>
      <c r="T415" s="75">
        <v>1321.75</v>
      </c>
      <c r="U415" s="76">
        <v>10710729611.5756</v>
      </c>
      <c r="V415" s="77">
        <v>10710729611.5756</v>
      </c>
      <c r="W415" s="77">
        <v>16478740085.492701</v>
      </c>
      <c r="X415" s="76">
        <v>0.16165735656130001</v>
      </c>
      <c r="Y415" s="71">
        <v>1</v>
      </c>
      <c r="Z415" s="71">
        <v>0</v>
      </c>
      <c r="AA415" s="71">
        <v>0</v>
      </c>
      <c r="AB415" s="71">
        <v>0</v>
      </c>
      <c r="AC415" s="73">
        <v>1</v>
      </c>
      <c r="AD415" s="73">
        <v>0</v>
      </c>
      <c r="AE415" s="1" t="s">
        <v>3452</v>
      </c>
      <c r="AF415" s="1" t="s">
        <v>1450</v>
      </c>
      <c r="AG415" s="1" t="s">
        <v>1451</v>
      </c>
    </row>
    <row r="416" spans="1:33">
      <c r="A416" s="70">
        <v>45169</v>
      </c>
      <c r="B416" s="70">
        <v>45169</v>
      </c>
      <c r="C416" s="71">
        <v>891800</v>
      </c>
      <c r="D416" s="1" t="s">
        <v>6482</v>
      </c>
      <c r="E416" s="71">
        <v>2728501</v>
      </c>
      <c r="F416" s="1" t="s">
        <v>6483</v>
      </c>
      <c r="G416" s="1" t="s">
        <v>6484</v>
      </c>
      <c r="H416" s="72" t="s">
        <v>6485</v>
      </c>
      <c r="I416" s="1" t="s">
        <v>6486</v>
      </c>
      <c r="J416" s="73">
        <v>0.45</v>
      </c>
      <c r="K416" s="73">
        <v>0.45</v>
      </c>
      <c r="L416" s="73">
        <v>0.45</v>
      </c>
      <c r="M416" s="1">
        <v>1</v>
      </c>
      <c r="N416" s="1" t="s">
        <v>1239</v>
      </c>
      <c r="O416" s="1" t="s">
        <v>1484</v>
      </c>
      <c r="P416" s="1">
        <v>40101010</v>
      </c>
      <c r="Q416" s="73">
        <v>5264457392</v>
      </c>
      <c r="R416" s="74">
        <v>139.30000000000001</v>
      </c>
      <c r="S416" s="1" t="s">
        <v>3727</v>
      </c>
      <c r="T416" s="75">
        <v>56.62</v>
      </c>
      <c r="U416" s="76">
        <v>5828373571.4856901</v>
      </c>
      <c r="V416" s="77">
        <v>5828373571.4856901</v>
      </c>
      <c r="W416" s="77">
        <v>12951941269.968201</v>
      </c>
      <c r="X416" s="76">
        <v>8.7967813471799994E-2</v>
      </c>
      <c r="Y416" s="71">
        <v>1</v>
      </c>
      <c r="Z416" s="71">
        <v>0</v>
      </c>
      <c r="AA416" s="71">
        <v>0</v>
      </c>
      <c r="AB416" s="71">
        <v>0</v>
      </c>
      <c r="AC416" s="73">
        <v>1</v>
      </c>
      <c r="AD416" s="73">
        <v>0</v>
      </c>
      <c r="AE416" s="1" t="s">
        <v>3728</v>
      </c>
      <c r="AF416" s="1" t="s">
        <v>1450</v>
      </c>
      <c r="AG416" s="1" t="s">
        <v>1451</v>
      </c>
    </row>
    <row r="417" spans="1:33">
      <c r="A417" s="70">
        <v>45169</v>
      </c>
      <c r="B417" s="70">
        <v>45169</v>
      </c>
      <c r="C417" s="71">
        <v>891800</v>
      </c>
      <c r="D417" s="1" t="s">
        <v>6487</v>
      </c>
      <c r="E417" s="71">
        <v>2728601</v>
      </c>
      <c r="G417" s="1" t="s">
        <v>6488</v>
      </c>
      <c r="H417" s="72">
        <v>6321954</v>
      </c>
      <c r="I417" s="1" t="s">
        <v>6489</v>
      </c>
      <c r="J417" s="73">
        <v>1</v>
      </c>
      <c r="K417" s="73">
        <v>1</v>
      </c>
      <c r="L417" s="73">
        <v>1</v>
      </c>
      <c r="M417" s="1">
        <v>1</v>
      </c>
      <c r="N417" s="1" t="s">
        <v>975</v>
      </c>
      <c r="O417" s="1" t="s">
        <v>1455</v>
      </c>
      <c r="P417" s="1">
        <v>25301020</v>
      </c>
      <c r="Q417" s="73">
        <v>932562000</v>
      </c>
      <c r="R417" s="74">
        <v>14.06</v>
      </c>
      <c r="S417" s="1" t="s">
        <v>1565</v>
      </c>
      <c r="T417" s="75">
        <v>7.8417500000000002</v>
      </c>
      <c r="U417" s="76">
        <v>1672053013.67679</v>
      </c>
      <c r="V417" s="77">
        <v>1672053013.67679</v>
      </c>
      <c r="W417" s="77">
        <v>5246597613.4663801</v>
      </c>
      <c r="X417" s="76">
        <v>2.5236345237299999E-2</v>
      </c>
      <c r="Y417" s="71">
        <v>0</v>
      </c>
      <c r="Z417" s="71">
        <v>1</v>
      </c>
      <c r="AA417" s="71">
        <v>0</v>
      </c>
      <c r="AB417" s="71">
        <v>0</v>
      </c>
      <c r="AC417" s="73">
        <v>0.65</v>
      </c>
      <c r="AD417" s="73">
        <v>0.35</v>
      </c>
      <c r="AE417" s="1" t="s">
        <v>1566</v>
      </c>
      <c r="AF417" s="1" t="s">
        <v>1450</v>
      </c>
      <c r="AG417" s="1" t="s">
        <v>3494</v>
      </c>
    </row>
    <row r="418" spans="1:33">
      <c r="A418" s="70">
        <v>45169</v>
      </c>
      <c r="B418" s="70">
        <v>45169</v>
      </c>
      <c r="C418" s="71">
        <v>891800</v>
      </c>
      <c r="D418" s="1" t="s">
        <v>6490</v>
      </c>
      <c r="E418" s="71">
        <v>2729001</v>
      </c>
      <c r="G418" s="1" t="s">
        <v>6491</v>
      </c>
      <c r="H418" s="72" t="s">
        <v>6492</v>
      </c>
      <c r="I418" s="1" t="s">
        <v>6493</v>
      </c>
      <c r="J418" s="73">
        <v>0.8</v>
      </c>
      <c r="K418" s="73">
        <v>0.8</v>
      </c>
      <c r="L418" s="73">
        <v>0.8</v>
      </c>
      <c r="M418" s="1">
        <v>1</v>
      </c>
      <c r="N418" s="1" t="s">
        <v>1129</v>
      </c>
      <c r="O418" s="1" t="s">
        <v>1484</v>
      </c>
      <c r="P418" s="1">
        <v>40101010</v>
      </c>
      <c r="Q418" s="73">
        <v>760535260</v>
      </c>
      <c r="R418" s="74">
        <v>11910</v>
      </c>
      <c r="S418" s="1" t="s">
        <v>3451</v>
      </c>
      <c r="T418" s="75">
        <v>1321.75</v>
      </c>
      <c r="U418" s="76">
        <v>5482413434.6737299</v>
      </c>
      <c r="V418" s="77">
        <v>5482413434.6737299</v>
      </c>
      <c r="W418" s="77">
        <v>6853016793.3421602</v>
      </c>
      <c r="X418" s="76">
        <v>8.2746226967399999E-2</v>
      </c>
      <c r="Y418" s="71">
        <v>0</v>
      </c>
      <c r="Z418" s="71">
        <v>1</v>
      </c>
      <c r="AA418" s="71">
        <v>0</v>
      </c>
      <c r="AB418" s="71">
        <v>0</v>
      </c>
      <c r="AC418" s="73">
        <v>1</v>
      </c>
      <c r="AD418" s="73">
        <v>0</v>
      </c>
      <c r="AE418" s="1" t="s">
        <v>3452</v>
      </c>
      <c r="AF418" s="1" t="s">
        <v>1450</v>
      </c>
      <c r="AG418" s="1" t="s">
        <v>1451</v>
      </c>
    </row>
    <row r="419" spans="1:33">
      <c r="A419" s="70">
        <v>45169</v>
      </c>
      <c r="B419" s="70">
        <v>45169</v>
      </c>
      <c r="C419" s="71">
        <v>891800</v>
      </c>
      <c r="D419" s="1" t="s">
        <v>6511</v>
      </c>
      <c r="E419" s="71">
        <v>2746601</v>
      </c>
      <c r="G419" s="1" t="s">
        <v>6512</v>
      </c>
      <c r="H419" s="72">
        <v>6155937</v>
      </c>
      <c r="I419" s="1" t="s">
        <v>6513</v>
      </c>
      <c r="J419" s="73">
        <v>0.65</v>
      </c>
      <c r="K419" s="73">
        <v>0.65</v>
      </c>
      <c r="L419" s="73">
        <v>0.65</v>
      </c>
      <c r="M419" s="1">
        <v>1</v>
      </c>
      <c r="N419" s="1" t="s">
        <v>1129</v>
      </c>
      <c r="O419" s="1" t="s">
        <v>1484</v>
      </c>
      <c r="P419" s="1">
        <v>40301040</v>
      </c>
      <c r="Q419" s="73">
        <v>70800000</v>
      </c>
      <c r="R419" s="74">
        <v>81700</v>
      </c>
      <c r="S419" s="1" t="s">
        <v>3451</v>
      </c>
      <c r="T419" s="75">
        <v>1321.75</v>
      </c>
      <c r="U419" s="76">
        <v>2844587857.00775</v>
      </c>
      <c r="V419" s="77">
        <v>2844587857.00775</v>
      </c>
      <c r="W419" s="77">
        <v>4376289010.7811604</v>
      </c>
      <c r="X419" s="76">
        <v>4.29334480607E-2</v>
      </c>
      <c r="Y419" s="71">
        <v>0</v>
      </c>
      <c r="Z419" s="71">
        <v>1</v>
      </c>
      <c r="AA419" s="71">
        <v>0</v>
      </c>
      <c r="AB419" s="71">
        <v>0</v>
      </c>
      <c r="AC419" s="73">
        <v>1</v>
      </c>
      <c r="AD419" s="73">
        <v>0</v>
      </c>
      <c r="AE419" s="1" t="s">
        <v>3452</v>
      </c>
      <c r="AF419" s="1" t="s">
        <v>1450</v>
      </c>
      <c r="AG419" s="1" t="s">
        <v>1451</v>
      </c>
    </row>
    <row r="420" spans="1:33">
      <c r="A420" s="70">
        <v>45169</v>
      </c>
      <c r="B420" s="70">
        <v>45169</v>
      </c>
      <c r="C420" s="71">
        <v>891800</v>
      </c>
      <c r="D420" s="1" t="s">
        <v>6554</v>
      </c>
      <c r="E420" s="71">
        <v>2781401</v>
      </c>
      <c r="G420" s="1" t="s">
        <v>6555</v>
      </c>
      <c r="H420" s="72" t="s">
        <v>6556</v>
      </c>
      <c r="I420" s="1" t="s">
        <v>6557</v>
      </c>
      <c r="J420" s="73">
        <v>0.45</v>
      </c>
      <c r="K420" s="73">
        <v>0.45</v>
      </c>
      <c r="L420" s="73">
        <v>0.45</v>
      </c>
      <c r="M420" s="1">
        <v>1</v>
      </c>
      <c r="N420" s="1" t="s">
        <v>1099</v>
      </c>
      <c r="O420" s="1" t="s">
        <v>1484</v>
      </c>
      <c r="P420" s="1">
        <v>40101010</v>
      </c>
      <c r="Q420" s="73">
        <v>123275050000</v>
      </c>
      <c r="R420" s="74">
        <v>9175</v>
      </c>
      <c r="S420" s="1" t="s">
        <v>3616</v>
      </c>
      <c r="T420" s="75">
        <v>15230</v>
      </c>
      <c r="U420" s="76">
        <v>33419032349.803001</v>
      </c>
      <c r="V420" s="77">
        <v>33419032349.803001</v>
      </c>
      <c r="W420" s="77">
        <v>74264516332.895599</v>
      </c>
      <c r="X420" s="76">
        <v>0.50439443664679995</v>
      </c>
      <c r="Y420" s="71">
        <v>1</v>
      </c>
      <c r="Z420" s="71">
        <v>0</v>
      </c>
      <c r="AA420" s="71">
        <v>0</v>
      </c>
      <c r="AB420" s="71">
        <v>0</v>
      </c>
      <c r="AC420" s="73">
        <v>0</v>
      </c>
      <c r="AD420" s="73">
        <v>1</v>
      </c>
      <c r="AE420" s="1" t="s">
        <v>3617</v>
      </c>
      <c r="AF420" s="1" t="s">
        <v>1450</v>
      </c>
      <c r="AG420" s="1" t="s">
        <v>1451</v>
      </c>
    </row>
    <row r="421" spans="1:33">
      <c r="A421" s="70">
        <v>45169</v>
      </c>
      <c r="B421" s="70">
        <v>45169</v>
      </c>
      <c r="C421" s="71">
        <v>891800</v>
      </c>
      <c r="D421" s="1" t="s">
        <v>6558</v>
      </c>
      <c r="E421" s="71">
        <v>2781501</v>
      </c>
      <c r="G421" s="1" t="s">
        <v>6559</v>
      </c>
      <c r="H421" s="72">
        <v>7107250</v>
      </c>
      <c r="I421" s="1" t="s">
        <v>6560</v>
      </c>
      <c r="J421" s="73">
        <v>0.5</v>
      </c>
      <c r="K421" s="73">
        <v>0.5</v>
      </c>
      <c r="L421" s="73">
        <v>0.5</v>
      </c>
      <c r="M421" s="1">
        <v>1</v>
      </c>
      <c r="N421" s="1" t="s">
        <v>1063</v>
      </c>
      <c r="O421" s="1" t="s">
        <v>1455</v>
      </c>
      <c r="P421" s="1">
        <v>25301010</v>
      </c>
      <c r="Q421" s="73">
        <v>363341859</v>
      </c>
      <c r="R421" s="74">
        <v>15.58</v>
      </c>
      <c r="S421" s="1" t="s">
        <v>1456</v>
      </c>
      <c r="T421" s="75">
        <v>0.92136177270005104</v>
      </c>
      <c r="U421" s="76">
        <v>3072010545.1254101</v>
      </c>
      <c r="V421" s="77">
        <v>3072010545.1254101</v>
      </c>
      <c r="W421" s="77">
        <v>6144021090.2508297</v>
      </c>
      <c r="X421" s="76">
        <v>4.6365945371E-2</v>
      </c>
      <c r="Y421" s="71">
        <v>0</v>
      </c>
      <c r="Z421" s="71">
        <v>1</v>
      </c>
      <c r="AA421" s="71">
        <v>0</v>
      </c>
      <c r="AB421" s="71">
        <v>0</v>
      </c>
      <c r="AC421" s="73">
        <v>0.35</v>
      </c>
      <c r="AD421" s="73">
        <v>0.65</v>
      </c>
      <c r="AE421" s="1" t="s">
        <v>3607</v>
      </c>
      <c r="AF421" s="1" t="s">
        <v>1450</v>
      </c>
      <c r="AG421" s="1" t="s">
        <v>1451</v>
      </c>
    </row>
    <row r="422" spans="1:33">
      <c r="A422" s="70">
        <v>45169</v>
      </c>
      <c r="B422" s="70">
        <v>45169</v>
      </c>
      <c r="C422" s="71">
        <v>891800</v>
      </c>
      <c r="D422" s="1" t="s">
        <v>6561</v>
      </c>
      <c r="E422" s="71">
        <v>2781901</v>
      </c>
      <c r="G422" s="1" t="s">
        <v>6562</v>
      </c>
      <c r="H422" s="72">
        <v>6290496</v>
      </c>
      <c r="I422" s="1" t="s">
        <v>6563</v>
      </c>
      <c r="J422" s="73">
        <v>0.65</v>
      </c>
      <c r="K422" s="73">
        <v>0.49</v>
      </c>
      <c r="L422" s="73">
        <v>0.49</v>
      </c>
      <c r="M422" s="1">
        <v>1</v>
      </c>
      <c r="N422" s="1" t="s">
        <v>1330</v>
      </c>
      <c r="O422" s="1" t="s">
        <v>1692</v>
      </c>
      <c r="P422" s="1">
        <v>50102010</v>
      </c>
      <c r="Q422" s="73">
        <v>3519233603</v>
      </c>
      <c r="R422" s="74">
        <v>93.2</v>
      </c>
      <c r="S422" s="1" t="s">
        <v>3111</v>
      </c>
      <c r="T422" s="75">
        <v>31.846499999999999</v>
      </c>
      <c r="U422" s="76">
        <v>5046594136.9319696</v>
      </c>
      <c r="V422" s="77">
        <v>5046594136.9319696</v>
      </c>
      <c r="W422" s="77">
        <v>10299171708.024401</v>
      </c>
      <c r="X422" s="76">
        <v>7.6168393508199997E-2</v>
      </c>
      <c r="Y422" s="71">
        <v>1</v>
      </c>
      <c r="Z422" s="71">
        <v>0</v>
      </c>
      <c r="AA422" s="71">
        <v>0</v>
      </c>
      <c r="AB422" s="71">
        <v>0</v>
      </c>
      <c r="AC422" s="73">
        <v>0.5</v>
      </c>
      <c r="AD422" s="73">
        <v>0.5</v>
      </c>
      <c r="AE422" s="1" t="s">
        <v>3112</v>
      </c>
      <c r="AF422" s="1" t="s">
        <v>1450</v>
      </c>
      <c r="AG422" s="1" t="s">
        <v>1451</v>
      </c>
    </row>
    <row r="423" spans="1:33">
      <c r="A423" s="70">
        <v>45169</v>
      </c>
      <c r="B423" s="70">
        <v>45169</v>
      </c>
      <c r="C423" s="71">
        <v>891800</v>
      </c>
      <c r="D423" s="1" t="s">
        <v>6579</v>
      </c>
      <c r="E423" s="71">
        <v>2789001</v>
      </c>
      <c r="G423" s="1" t="s">
        <v>6580</v>
      </c>
      <c r="H423" s="72">
        <v>6372480</v>
      </c>
      <c r="I423" s="1" t="s">
        <v>6581</v>
      </c>
      <c r="J423" s="73">
        <v>0.95</v>
      </c>
      <c r="K423" s="73">
        <v>0.95</v>
      </c>
      <c r="L423" s="73">
        <v>0.95</v>
      </c>
      <c r="M423" s="1">
        <v>1</v>
      </c>
      <c r="N423" s="1" t="s">
        <v>1330</v>
      </c>
      <c r="O423" s="1" t="s">
        <v>1474</v>
      </c>
      <c r="P423" s="1">
        <v>45301020</v>
      </c>
      <c r="Q423" s="73">
        <v>1599629197</v>
      </c>
      <c r="R423" s="74">
        <v>705</v>
      </c>
      <c r="S423" s="1" t="s">
        <v>3111</v>
      </c>
      <c r="T423" s="75">
        <v>31.846499999999999</v>
      </c>
      <c r="U423" s="76">
        <v>33641111415.4067</v>
      </c>
      <c r="V423" s="77">
        <v>33641111415.4067</v>
      </c>
      <c r="W423" s="77">
        <v>35411696226.743896</v>
      </c>
      <c r="X423" s="76">
        <v>0.50774628250560006</v>
      </c>
      <c r="Y423" s="71">
        <v>1</v>
      </c>
      <c r="Z423" s="71">
        <v>0</v>
      </c>
      <c r="AA423" s="71">
        <v>0</v>
      </c>
      <c r="AB423" s="71">
        <v>0</v>
      </c>
      <c r="AC423" s="73">
        <v>1</v>
      </c>
      <c r="AD423" s="73">
        <v>0</v>
      </c>
      <c r="AE423" s="1" t="s">
        <v>3112</v>
      </c>
      <c r="AF423" s="1" t="s">
        <v>1450</v>
      </c>
      <c r="AG423" s="1" t="s">
        <v>1451</v>
      </c>
    </row>
    <row r="424" spans="1:33">
      <c r="A424" s="70">
        <v>45169</v>
      </c>
      <c r="B424" s="70">
        <v>45169</v>
      </c>
      <c r="C424" s="71">
        <v>891800</v>
      </c>
      <c r="D424" s="1" t="s">
        <v>6586</v>
      </c>
      <c r="E424" s="71">
        <v>2795003</v>
      </c>
      <c r="G424" s="1" t="s">
        <v>6587</v>
      </c>
      <c r="H424" s="72" t="s">
        <v>6588</v>
      </c>
      <c r="I424" s="1" t="s">
        <v>6589</v>
      </c>
      <c r="J424" s="73">
        <v>0.4</v>
      </c>
      <c r="K424" s="73">
        <v>0.3</v>
      </c>
      <c r="L424" s="73">
        <v>0.06</v>
      </c>
      <c r="M424" s="1">
        <v>0.2</v>
      </c>
      <c r="N424" s="1" t="s">
        <v>975</v>
      </c>
      <c r="O424" s="1" t="s">
        <v>1447</v>
      </c>
      <c r="P424" s="1">
        <v>35102010</v>
      </c>
      <c r="Q424" s="73">
        <v>1405890949</v>
      </c>
      <c r="R424" s="74">
        <v>30.92</v>
      </c>
      <c r="S424" s="1" t="s">
        <v>3323</v>
      </c>
      <c r="T424" s="75">
        <v>7.2785000000000002</v>
      </c>
      <c r="U424" s="76">
        <v>358344286.40307701</v>
      </c>
      <c r="V424" s="77">
        <v>358344286.40307701</v>
      </c>
      <c r="W424" s="77">
        <v>6581150425.1032305</v>
      </c>
      <c r="X424" s="76">
        <v>5.4085008379000004E-3</v>
      </c>
      <c r="Y424" s="71">
        <v>1</v>
      </c>
      <c r="Z424" s="71">
        <v>0</v>
      </c>
      <c r="AA424" s="71">
        <v>0</v>
      </c>
      <c r="AB424" s="71">
        <v>0</v>
      </c>
      <c r="AC424" s="73">
        <v>1</v>
      </c>
      <c r="AD424" s="73">
        <v>0</v>
      </c>
      <c r="AE424" s="1" t="s">
        <v>3324</v>
      </c>
      <c r="AF424" s="1" t="s">
        <v>1450</v>
      </c>
      <c r="AG424" s="1" t="s">
        <v>1585</v>
      </c>
    </row>
    <row r="425" spans="1:33">
      <c r="A425" s="70">
        <v>45169</v>
      </c>
      <c r="B425" s="70">
        <v>45169</v>
      </c>
      <c r="C425" s="71">
        <v>891800</v>
      </c>
      <c r="D425" s="1" t="s">
        <v>6596</v>
      </c>
      <c r="E425" s="71">
        <v>2796801</v>
      </c>
      <c r="G425" s="1" t="s">
        <v>6597</v>
      </c>
      <c r="H425" s="72">
        <v>6290902</v>
      </c>
      <c r="I425" s="1" t="s">
        <v>6598</v>
      </c>
      <c r="J425" s="73">
        <v>0.6</v>
      </c>
      <c r="K425" s="73">
        <v>0.49</v>
      </c>
      <c r="L425" s="73">
        <v>0.49</v>
      </c>
      <c r="M425" s="1">
        <v>1</v>
      </c>
      <c r="N425" s="1" t="s">
        <v>1129</v>
      </c>
      <c r="O425" s="1" t="s">
        <v>1692</v>
      </c>
      <c r="P425" s="1">
        <v>50101020</v>
      </c>
      <c r="Q425" s="73">
        <v>436611361</v>
      </c>
      <c r="R425" s="74">
        <v>10450</v>
      </c>
      <c r="S425" s="1" t="s">
        <v>3451</v>
      </c>
      <c r="T425" s="75">
        <v>1321.75</v>
      </c>
      <c r="U425" s="76">
        <v>1691445790.8080201</v>
      </c>
      <c r="V425" s="77">
        <v>1691445790.8080201</v>
      </c>
      <c r="W425" s="77">
        <v>3451930185.3224902</v>
      </c>
      <c r="X425" s="76">
        <v>2.5529040992099999E-2</v>
      </c>
      <c r="Y425" s="71">
        <v>0</v>
      </c>
      <c r="Z425" s="71">
        <v>1</v>
      </c>
      <c r="AA425" s="71">
        <v>0</v>
      </c>
      <c r="AB425" s="71">
        <v>0</v>
      </c>
      <c r="AC425" s="73">
        <v>1</v>
      </c>
      <c r="AD425" s="73">
        <v>0</v>
      </c>
      <c r="AE425" s="1" t="s">
        <v>3452</v>
      </c>
      <c r="AF425" s="1" t="s">
        <v>1450</v>
      </c>
      <c r="AG425" s="1" t="s">
        <v>1451</v>
      </c>
    </row>
    <row r="426" spans="1:33">
      <c r="A426" s="70">
        <v>45169</v>
      </c>
      <c r="B426" s="70">
        <v>45169</v>
      </c>
      <c r="C426" s="71">
        <v>891800</v>
      </c>
      <c r="D426" s="1" t="s">
        <v>6599</v>
      </c>
      <c r="E426" s="71">
        <v>2797802</v>
      </c>
      <c r="G426" s="1" t="s">
        <v>6600</v>
      </c>
      <c r="H426" s="72" t="s">
        <v>6601</v>
      </c>
      <c r="I426" s="1" t="s">
        <v>6602</v>
      </c>
      <c r="J426" s="73">
        <v>0.45</v>
      </c>
      <c r="K426" s="73">
        <v>0.3</v>
      </c>
      <c r="L426" s="73">
        <v>0.06</v>
      </c>
      <c r="M426" s="1">
        <v>0.2</v>
      </c>
      <c r="N426" s="1" t="s">
        <v>975</v>
      </c>
      <c r="O426" s="1" t="s">
        <v>1548</v>
      </c>
      <c r="P426" s="1">
        <v>55105010</v>
      </c>
      <c r="Q426" s="73">
        <v>17835619082</v>
      </c>
      <c r="R426" s="74">
        <v>3.51</v>
      </c>
      <c r="S426" s="1" t="s">
        <v>3323</v>
      </c>
      <c r="T426" s="75">
        <v>7.2785000000000002</v>
      </c>
      <c r="U426" s="76">
        <v>516065312.72503901</v>
      </c>
      <c r="V426" s="77">
        <v>516065312.72503901</v>
      </c>
      <c r="W426" s="77">
        <v>8587284707.9394197</v>
      </c>
      <c r="X426" s="76">
        <v>7.7889889199000001E-3</v>
      </c>
      <c r="Y426" s="71">
        <v>1</v>
      </c>
      <c r="Z426" s="71">
        <v>0</v>
      </c>
      <c r="AA426" s="71">
        <v>0</v>
      </c>
      <c r="AB426" s="71">
        <v>0</v>
      </c>
      <c r="AC426" s="73">
        <v>1</v>
      </c>
      <c r="AD426" s="73">
        <v>0</v>
      </c>
      <c r="AE426" s="1" t="s">
        <v>3324</v>
      </c>
      <c r="AF426" s="1" t="s">
        <v>1450</v>
      </c>
      <c r="AG426" s="1" t="s">
        <v>1585</v>
      </c>
    </row>
    <row r="427" spans="1:33">
      <c r="A427" s="70">
        <v>45169</v>
      </c>
      <c r="B427" s="70">
        <v>45169</v>
      </c>
      <c r="C427" s="71">
        <v>891800</v>
      </c>
      <c r="D427" s="1" t="s">
        <v>6603</v>
      </c>
      <c r="E427" s="71">
        <v>2798002</v>
      </c>
      <c r="G427" s="1" t="s">
        <v>6604</v>
      </c>
      <c r="H427" s="72" t="s">
        <v>6605</v>
      </c>
      <c r="I427" s="1" t="s">
        <v>6606</v>
      </c>
      <c r="J427" s="73">
        <v>0.4</v>
      </c>
      <c r="K427" s="73">
        <v>0.3</v>
      </c>
      <c r="L427" s="73">
        <v>0.06</v>
      </c>
      <c r="M427" s="1">
        <v>0.2</v>
      </c>
      <c r="N427" s="1" t="s">
        <v>975</v>
      </c>
      <c r="O427" s="1" t="s">
        <v>1447</v>
      </c>
      <c r="P427" s="1">
        <v>35202010</v>
      </c>
      <c r="Q427" s="73">
        <v>988346000</v>
      </c>
      <c r="R427" s="74">
        <v>47.58</v>
      </c>
      <c r="S427" s="1" t="s">
        <v>3323</v>
      </c>
      <c r="T427" s="75">
        <v>7.2785000000000002</v>
      </c>
      <c r="U427" s="76">
        <v>387652697.78113598</v>
      </c>
      <c r="V427" s="77">
        <v>387652697.78113598</v>
      </c>
      <c r="W427" s="77">
        <v>6450509269.9788799</v>
      </c>
      <c r="X427" s="76">
        <v>5.8508535514999998E-3</v>
      </c>
      <c r="Y427" s="71">
        <v>0</v>
      </c>
      <c r="Z427" s="71">
        <v>1</v>
      </c>
      <c r="AA427" s="71">
        <v>0</v>
      </c>
      <c r="AB427" s="71">
        <v>0</v>
      </c>
      <c r="AC427" s="73">
        <v>0.35</v>
      </c>
      <c r="AD427" s="73">
        <v>0.65</v>
      </c>
      <c r="AE427" s="1" t="s">
        <v>3412</v>
      </c>
      <c r="AF427" s="1" t="s">
        <v>1450</v>
      </c>
      <c r="AG427" s="1" t="s">
        <v>1585</v>
      </c>
    </row>
    <row r="428" spans="1:33">
      <c r="A428" s="70">
        <v>45169</v>
      </c>
      <c r="B428" s="70">
        <v>45169</v>
      </c>
      <c r="C428" s="71">
        <v>891800</v>
      </c>
      <c r="D428" s="1" t="s">
        <v>6607</v>
      </c>
      <c r="E428" s="71">
        <v>2798302</v>
      </c>
      <c r="G428" s="1" t="s">
        <v>6608</v>
      </c>
      <c r="H428" s="72" t="s">
        <v>6609</v>
      </c>
      <c r="I428" s="1" t="s">
        <v>6610</v>
      </c>
      <c r="J428" s="73">
        <v>0.55000000000000004</v>
      </c>
      <c r="K428" s="73">
        <v>0.3</v>
      </c>
      <c r="L428" s="73">
        <v>0.06</v>
      </c>
      <c r="M428" s="1">
        <v>0.2</v>
      </c>
      <c r="N428" s="1" t="s">
        <v>975</v>
      </c>
      <c r="O428" s="1" t="s">
        <v>1447</v>
      </c>
      <c r="P428" s="1">
        <v>35202010</v>
      </c>
      <c r="Q428" s="73">
        <v>1929189374</v>
      </c>
      <c r="R428" s="74">
        <v>11.4</v>
      </c>
      <c r="S428" s="1" t="s">
        <v>3323</v>
      </c>
      <c r="T428" s="75">
        <v>7.2785000000000002</v>
      </c>
      <c r="U428" s="76">
        <v>181296356.64161599</v>
      </c>
      <c r="V428" s="77">
        <v>181296356.64161599</v>
      </c>
      <c r="W428" s="77">
        <v>3016756586.04702</v>
      </c>
      <c r="X428" s="76">
        <v>2.7363112348000001E-3</v>
      </c>
      <c r="Y428" s="71">
        <v>0</v>
      </c>
      <c r="Z428" s="71">
        <v>1</v>
      </c>
      <c r="AA428" s="71">
        <v>0</v>
      </c>
      <c r="AB428" s="71">
        <v>0</v>
      </c>
      <c r="AC428" s="73">
        <v>1</v>
      </c>
      <c r="AD428" s="73">
        <v>0</v>
      </c>
      <c r="AE428" s="1" t="s">
        <v>3324</v>
      </c>
      <c r="AF428" s="1" t="s">
        <v>1450</v>
      </c>
      <c r="AG428" s="1" t="s">
        <v>1585</v>
      </c>
    </row>
    <row r="429" spans="1:33">
      <c r="A429" s="70">
        <v>45169</v>
      </c>
      <c r="B429" s="70">
        <v>45169</v>
      </c>
      <c r="C429" s="71">
        <v>891800</v>
      </c>
      <c r="D429" s="1" t="s">
        <v>6611</v>
      </c>
      <c r="E429" s="71">
        <v>2798502</v>
      </c>
      <c r="G429" s="1" t="s">
        <v>6612</v>
      </c>
      <c r="H429" s="72" t="s">
        <v>6613</v>
      </c>
      <c r="I429" s="1" t="s">
        <v>6614</v>
      </c>
      <c r="J429" s="73">
        <v>0.45</v>
      </c>
      <c r="K429" s="73">
        <v>0.3</v>
      </c>
      <c r="L429" s="73">
        <v>0.06</v>
      </c>
      <c r="M429" s="1">
        <v>0.2</v>
      </c>
      <c r="N429" s="1" t="s">
        <v>975</v>
      </c>
      <c r="O429" s="1" t="s">
        <v>1447</v>
      </c>
      <c r="P429" s="1">
        <v>35202010</v>
      </c>
      <c r="Q429" s="73">
        <v>1371470300</v>
      </c>
      <c r="R429" s="74">
        <v>56.22</v>
      </c>
      <c r="S429" s="1" t="s">
        <v>3323</v>
      </c>
      <c r="T429" s="75">
        <v>7.2785000000000002</v>
      </c>
      <c r="U429" s="76">
        <v>635603986.53019202</v>
      </c>
      <c r="V429" s="77">
        <v>635603986.53019202</v>
      </c>
      <c r="W429" s="77">
        <v>10576398489.2047</v>
      </c>
      <c r="X429" s="76">
        <v>9.5931896340000003E-3</v>
      </c>
      <c r="Y429" s="71">
        <v>1</v>
      </c>
      <c r="Z429" s="71">
        <v>0</v>
      </c>
      <c r="AA429" s="71">
        <v>0</v>
      </c>
      <c r="AB429" s="71">
        <v>0</v>
      </c>
      <c r="AC429" s="73">
        <v>0.35</v>
      </c>
      <c r="AD429" s="73">
        <v>0.65</v>
      </c>
      <c r="AE429" s="1" t="s">
        <v>3324</v>
      </c>
      <c r="AF429" s="1" t="s">
        <v>1450</v>
      </c>
      <c r="AG429" s="1" t="s">
        <v>1585</v>
      </c>
    </row>
    <row r="430" spans="1:33">
      <c r="A430" s="70">
        <v>45169</v>
      </c>
      <c r="B430" s="70">
        <v>45169</v>
      </c>
      <c r="C430" s="71">
        <v>891800</v>
      </c>
      <c r="D430" s="1" t="s">
        <v>6615</v>
      </c>
      <c r="E430" s="71">
        <v>2798601</v>
      </c>
      <c r="G430" s="1" t="s">
        <v>6616</v>
      </c>
      <c r="H430" s="72">
        <v>6173401</v>
      </c>
      <c r="I430" s="1" t="s">
        <v>6617</v>
      </c>
      <c r="J430" s="73">
        <v>0.75</v>
      </c>
      <c r="K430" s="73">
        <v>0.75</v>
      </c>
      <c r="L430" s="73">
        <v>0.75</v>
      </c>
      <c r="M430" s="1">
        <v>1</v>
      </c>
      <c r="N430" s="1" t="s">
        <v>1129</v>
      </c>
      <c r="O430" s="1" t="s">
        <v>1455</v>
      </c>
      <c r="P430" s="1">
        <v>25201040</v>
      </c>
      <c r="Q430" s="73">
        <v>73799619</v>
      </c>
      <c r="R430" s="74">
        <v>43200</v>
      </c>
      <c r="S430" s="1" t="s">
        <v>3451</v>
      </c>
      <c r="T430" s="75">
        <v>1321.75</v>
      </c>
      <c r="U430" s="76">
        <v>1809046836.0885201</v>
      </c>
      <c r="V430" s="77">
        <v>1809046836.0885201</v>
      </c>
      <c r="W430" s="77">
        <v>2412062448.1180301</v>
      </c>
      <c r="X430" s="76">
        <v>2.7303997021999999E-2</v>
      </c>
      <c r="Y430" s="71">
        <v>0</v>
      </c>
      <c r="Z430" s="71">
        <v>1</v>
      </c>
      <c r="AA430" s="71">
        <v>0</v>
      </c>
      <c r="AB430" s="71">
        <v>0</v>
      </c>
      <c r="AC430" s="73">
        <v>0</v>
      </c>
      <c r="AD430" s="73">
        <v>1</v>
      </c>
      <c r="AE430" s="1" t="s">
        <v>3452</v>
      </c>
      <c r="AF430" s="1" t="s">
        <v>1450</v>
      </c>
      <c r="AG430" s="1" t="s">
        <v>1451</v>
      </c>
    </row>
    <row r="431" spans="1:33">
      <c r="A431" s="70">
        <v>45169</v>
      </c>
      <c r="B431" s="70">
        <v>45169</v>
      </c>
      <c r="C431" s="71">
        <v>891800</v>
      </c>
      <c r="D431" s="1" t="s">
        <v>6618</v>
      </c>
      <c r="E431" s="71">
        <v>2799102</v>
      </c>
      <c r="G431" s="1" t="s">
        <v>6619</v>
      </c>
      <c r="H431" s="72" t="s">
        <v>6620</v>
      </c>
      <c r="I431" s="1" t="s">
        <v>6621</v>
      </c>
      <c r="J431" s="73">
        <v>0.25</v>
      </c>
      <c r="K431" s="73">
        <v>0.25</v>
      </c>
      <c r="L431" s="73">
        <v>0.25</v>
      </c>
      <c r="M431" s="1">
        <v>1</v>
      </c>
      <c r="N431" s="1" t="s">
        <v>945</v>
      </c>
      <c r="O431" s="1" t="s">
        <v>1692</v>
      </c>
      <c r="P431" s="1">
        <v>50101020</v>
      </c>
      <c r="Q431" s="73">
        <v>1676938271</v>
      </c>
      <c r="R431" s="74">
        <v>41.35</v>
      </c>
      <c r="S431" s="1" t="s">
        <v>3542</v>
      </c>
      <c r="T431" s="75">
        <v>4.9509499999999997</v>
      </c>
      <c r="U431" s="76">
        <v>3501418793.6582899</v>
      </c>
      <c r="V431" s="77">
        <v>3501418793.6582899</v>
      </c>
      <c r="W431" s="77">
        <v>14005675174.6332</v>
      </c>
      <c r="X431" s="76">
        <v>5.2847016676200002E-2</v>
      </c>
      <c r="Y431" s="71">
        <v>1</v>
      </c>
      <c r="Z431" s="71">
        <v>0</v>
      </c>
      <c r="AA431" s="71">
        <v>0</v>
      </c>
      <c r="AB431" s="71">
        <v>0</v>
      </c>
      <c r="AC431" s="73">
        <v>1</v>
      </c>
      <c r="AD431" s="73">
        <v>0</v>
      </c>
      <c r="AE431" s="1" t="s">
        <v>3543</v>
      </c>
      <c r="AF431" s="1" t="s">
        <v>3544</v>
      </c>
      <c r="AG431" s="1" t="s">
        <v>1451</v>
      </c>
    </row>
    <row r="432" spans="1:33">
      <c r="A432" s="70">
        <v>45169</v>
      </c>
      <c r="B432" s="70">
        <v>45169</v>
      </c>
      <c r="C432" s="71">
        <v>891800</v>
      </c>
      <c r="D432" s="1" t="s">
        <v>6645</v>
      </c>
      <c r="E432" s="71">
        <v>2812601</v>
      </c>
      <c r="G432" s="1" t="s">
        <v>6646</v>
      </c>
      <c r="H432" s="72" t="s">
        <v>6647</v>
      </c>
      <c r="I432" s="1" t="s">
        <v>6648</v>
      </c>
      <c r="J432" s="73">
        <v>0.45</v>
      </c>
      <c r="K432" s="73">
        <v>0.45</v>
      </c>
      <c r="L432" s="73">
        <v>0.45</v>
      </c>
      <c r="M432" s="1">
        <v>1</v>
      </c>
      <c r="N432" s="1" t="s">
        <v>1097</v>
      </c>
      <c r="O432" s="1" t="s">
        <v>1467</v>
      </c>
      <c r="P432" s="1">
        <v>20304010</v>
      </c>
      <c r="Q432" s="73">
        <v>609294348</v>
      </c>
      <c r="R432" s="74">
        <v>672.4</v>
      </c>
      <c r="S432" s="1" t="s">
        <v>3305</v>
      </c>
      <c r="T432" s="75">
        <v>82.786249999999995</v>
      </c>
      <c r="U432" s="76">
        <v>2226943288.5030999</v>
      </c>
      <c r="V432" s="77">
        <v>2226943288.5030999</v>
      </c>
      <c r="W432" s="77">
        <v>4948762863.34023</v>
      </c>
      <c r="X432" s="76">
        <v>3.3611320450299999E-2</v>
      </c>
      <c r="Y432" s="71">
        <v>0</v>
      </c>
      <c r="Z432" s="71">
        <v>1</v>
      </c>
      <c r="AA432" s="71">
        <v>0</v>
      </c>
      <c r="AB432" s="71">
        <v>0</v>
      </c>
      <c r="AC432" s="73">
        <v>1</v>
      </c>
      <c r="AD432" s="73">
        <v>0</v>
      </c>
      <c r="AE432" s="1" t="s">
        <v>3306</v>
      </c>
      <c r="AF432" s="1" t="s">
        <v>1450</v>
      </c>
      <c r="AG432" s="1" t="s">
        <v>1451</v>
      </c>
    </row>
    <row r="433" spans="1:33">
      <c r="A433" s="70">
        <v>45169</v>
      </c>
      <c r="B433" s="70">
        <v>45169</v>
      </c>
      <c r="C433" s="71">
        <v>891800</v>
      </c>
      <c r="D433" s="1" t="s">
        <v>6649</v>
      </c>
      <c r="E433" s="71">
        <v>2812801</v>
      </c>
      <c r="G433" s="1" t="s">
        <v>6650</v>
      </c>
      <c r="H433" s="72">
        <v>6410562</v>
      </c>
      <c r="I433" s="1" t="s">
        <v>6651</v>
      </c>
      <c r="J433" s="73">
        <v>0.9</v>
      </c>
      <c r="K433" s="73">
        <v>0.9</v>
      </c>
      <c r="L433" s="73">
        <v>0.9</v>
      </c>
      <c r="M433" s="1">
        <v>1</v>
      </c>
      <c r="N433" s="1" t="s">
        <v>1305</v>
      </c>
      <c r="O433" s="1" t="s">
        <v>1462</v>
      </c>
      <c r="P433" s="1">
        <v>15104030</v>
      </c>
      <c r="Q433" s="73">
        <v>618071972</v>
      </c>
      <c r="R433" s="74">
        <v>78.81</v>
      </c>
      <c r="S433" s="1" t="s">
        <v>1573</v>
      </c>
      <c r="T433" s="75">
        <v>18.934999999999999</v>
      </c>
      <c r="U433" s="76">
        <v>2315248318.03475</v>
      </c>
      <c r="V433" s="77">
        <v>2315248318.03475</v>
      </c>
      <c r="W433" s="77">
        <v>2572498131.1497202</v>
      </c>
      <c r="X433" s="76">
        <v>3.4944110854200003E-2</v>
      </c>
      <c r="Y433" s="71">
        <v>0</v>
      </c>
      <c r="Z433" s="71">
        <v>1</v>
      </c>
      <c r="AA433" s="71">
        <v>0</v>
      </c>
      <c r="AB433" s="71">
        <v>0</v>
      </c>
      <c r="AC433" s="73">
        <v>0</v>
      </c>
      <c r="AD433" s="73">
        <v>1</v>
      </c>
      <c r="AE433" s="1" t="s">
        <v>1574</v>
      </c>
      <c r="AF433" s="1" t="s">
        <v>1450</v>
      </c>
      <c r="AG433" s="1" t="s">
        <v>1451</v>
      </c>
    </row>
    <row r="434" spans="1:33">
      <c r="A434" s="70">
        <v>45169</v>
      </c>
      <c r="B434" s="70">
        <v>45169</v>
      </c>
      <c r="C434" s="71">
        <v>891800</v>
      </c>
      <c r="D434" s="1" t="s">
        <v>6652</v>
      </c>
      <c r="E434" s="71">
        <v>2813301</v>
      </c>
      <c r="G434" s="1" t="s">
        <v>6653</v>
      </c>
      <c r="H434" s="72">
        <v>6683449</v>
      </c>
      <c r="I434" s="1" t="s">
        <v>6654</v>
      </c>
      <c r="J434" s="73">
        <v>0.45</v>
      </c>
      <c r="K434" s="73">
        <v>0.45</v>
      </c>
      <c r="L434" s="73">
        <v>0.45</v>
      </c>
      <c r="M434" s="1">
        <v>1</v>
      </c>
      <c r="N434" s="1" t="s">
        <v>1129</v>
      </c>
      <c r="O434" s="1" t="s">
        <v>1455</v>
      </c>
      <c r="P434" s="1">
        <v>25301010</v>
      </c>
      <c r="Q434" s="73">
        <v>213940500</v>
      </c>
      <c r="R434" s="74">
        <v>15510</v>
      </c>
      <c r="S434" s="1" t="s">
        <v>3451</v>
      </c>
      <c r="T434" s="75">
        <v>1321.75</v>
      </c>
      <c r="U434" s="76">
        <v>1129712668.62115</v>
      </c>
      <c r="V434" s="77">
        <v>1129712668.62115</v>
      </c>
      <c r="W434" s="77">
        <v>2510472596.9358802</v>
      </c>
      <c r="X434" s="76">
        <v>1.70507864829E-2</v>
      </c>
      <c r="Y434" s="71">
        <v>0</v>
      </c>
      <c r="Z434" s="71">
        <v>1</v>
      </c>
      <c r="AA434" s="71">
        <v>0</v>
      </c>
      <c r="AB434" s="71">
        <v>0</v>
      </c>
      <c r="AC434" s="73">
        <v>1</v>
      </c>
      <c r="AD434" s="73">
        <v>0</v>
      </c>
      <c r="AE434" s="1" t="s">
        <v>3452</v>
      </c>
      <c r="AF434" s="1" t="s">
        <v>1450</v>
      </c>
      <c r="AG434" s="1" t="s">
        <v>1451</v>
      </c>
    </row>
    <row r="435" spans="1:33">
      <c r="A435" s="70">
        <v>45169</v>
      </c>
      <c r="B435" s="70">
        <v>45169</v>
      </c>
      <c r="C435" s="71">
        <v>891800</v>
      </c>
      <c r="D435" s="1" t="s">
        <v>6655</v>
      </c>
      <c r="E435" s="71">
        <v>2813501</v>
      </c>
      <c r="G435" s="1" t="s">
        <v>6656</v>
      </c>
      <c r="H435" s="72">
        <v>6186023</v>
      </c>
      <c r="I435" s="1" t="s">
        <v>6657</v>
      </c>
      <c r="J435" s="73">
        <v>0.55000000000000004</v>
      </c>
      <c r="K435" s="73">
        <v>0.48</v>
      </c>
      <c r="L435" s="73">
        <v>0.48</v>
      </c>
      <c r="M435" s="1">
        <v>1</v>
      </c>
      <c r="N435" s="1" t="s">
        <v>1330</v>
      </c>
      <c r="O435" s="1" t="s">
        <v>1467</v>
      </c>
      <c r="P435" s="1">
        <v>20302010</v>
      </c>
      <c r="Q435" s="73">
        <v>5362887357</v>
      </c>
      <c r="R435" s="74">
        <v>31.5</v>
      </c>
      <c r="S435" s="1" t="s">
        <v>3111</v>
      </c>
      <c r="T435" s="75">
        <v>31.846499999999999</v>
      </c>
      <c r="U435" s="76">
        <v>2546177973.6498499</v>
      </c>
      <c r="V435" s="77">
        <v>2546177973.6498499</v>
      </c>
      <c r="W435" s="77">
        <v>5304537445.1038599</v>
      </c>
      <c r="X435" s="76">
        <v>3.8429538928000002E-2</v>
      </c>
      <c r="Y435" s="71">
        <v>0</v>
      </c>
      <c r="Z435" s="71">
        <v>1</v>
      </c>
      <c r="AA435" s="71">
        <v>0</v>
      </c>
      <c r="AB435" s="71">
        <v>0</v>
      </c>
      <c r="AC435" s="73">
        <v>1</v>
      </c>
      <c r="AD435" s="73">
        <v>0</v>
      </c>
      <c r="AE435" s="1" t="s">
        <v>3112</v>
      </c>
      <c r="AF435" s="1" t="s">
        <v>1450</v>
      </c>
      <c r="AG435" s="1" t="s">
        <v>1451</v>
      </c>
    </row>
    <row r="436" spans="1:33">
      <c r="A436" s="70">
        <v>45169</v>
      </c>
      <c r="B436" s="70">
        <v>45169</v>
      </c>
      <c r="C436" s="71">
        <v>891800</v>
      </c>
      <c r="D436" s="1" t="s">
        <v>6658</v>
      </c>
      <c r="E436" s="71">
        <v>2814001</v>
      </c>
      <c r="G436" s="1" t="s">
        <v>6659</v>
      </c>
      <c r="H436" s="72">
        <v>6208422</v>
      </c>
      <c r="I436" s="1" t="s">
        <v>6660</v>
      </c>
      <c r="J436" s="73">
        <v>1</v>
      </c>
      <c r="K436" s="73">
        <v>1</v>
      </c>
      <c r="L436" s="73">
        <v>1</v>
      </c>
      <c r="M436" s="1">
        <v>1</v>
      </c>
      <c r="N436" s="1" t="s">
        <v>975</v>
      </c>
      <c r="O436" s="1" t="s">
        <v>1467</v>
      </c>
      <c r="P436" s="1">
        <v>20305010</v>
      </c>
      <c r="Q436" s="73">
        <v>1879364000</v>
      </c>
      <c r="R436" s="74">
        <v>4.1100000000000003</v>
      </c>
      <c r="S436" s="1" t="s">
        <v>1565</v>
      </c>
      <c r="T436" s="75">
        <v>7.8417500000000002</v>
      </c>
      <c r="U436" s="76">
        <v>985007943.37998605</v>
      </c>
      <c r="V436" s="77">
        <v>985007943.37998605</v>
      </c>
      <c r="W436" s="77">
        <v>2400028768.51086</v>
      </c>
      <c r="X436" s="76">
        <v>1.4866753815399999E-2</v>
      </c>
      <c r="Y436" s="71">
        <v>0</v>
      </c>
      <c r="Z436" s="71">
        <v>1</v>
      </c>
      <c r="AA436" s="71">
        <v>0</v>
      </c>
      <c r="AB436" s="71">
        <v>0</v>
      </c>
      <c r="AC436" s="73">
        <v>1</v>
      </c>
      <c r="AD436" s="73">
        <v>0</v>
      </c>
      <c r="AE436" s="1" t="s">
        <v>1566</v>
      </c>
      <c r="AF436" s="1" t="s">
        <v>1450</v>
      </c>
      <c r="AG436" s="1" t="s">
        <v>3494</v>
      </c>
    </row>
    <row r="437" spans="1:33">
      <c r="A437" s="70">
        <v>45169</v>
      </c>
      <c r="B437" s="70">
        <v>45169</v>
      </c>
      <c r="C437" s="71">
        <v>891800</v>
      </c>
      <c r="D437" s="1" t="s">
        <v>6665</v>
      </c>
      <c r="E437" s="71">
        <v>2816901</v>
      </c>
      <c r="G437" s="1" t="s">
        <v>6666</v>
      </c>
      <c r="H437" s="72">
        <v>6202673</v>
      </c>
      <c r="I437" s="1" t="s">
        <v>6667</v>
      </c>
      <c r="J437" s="73">
        <v>0.55000000000000004</v>
      </c>
      <c r="K437" s="73">
        <v>0.55000000000000004</v>
      </c>
      <c r="L437" s="73">
        <v>0.55000000000000004</v>
      </c>
      <c r="M437" s="1">
        <v>1</v>
      </c>
      <c r="N437" s="1" t="s">
        <v>1330</v>
      </c>
      <c r="O437" s="1" t="s">
        <v>1474</v>
      </c>
      <c r="P437" s="1">
        <v>45202030</v>
      </c>
      <c r="Q437" s="73">
        <v>855679098</v>
      </c>
      <c r="R437" s="74">
        <v>344</v>
      </c>
      <c r="S437" s="1" t="s">
        <v>3111</v>
      </c>
      <c r="T437" s="75">
        <v>31.846499999999999</v>
      </c>
      <c r="U437" s="76">
        <v>5083588003.1274996</v>
      </c>
      <c r="V437" s="77">
        <v>5083588003.1274996</v>
      </c>
      <c r="W437" s="77">
        <v>9242887278.4136391</v>
      </c>
      <c r="X437" s="76">
        <v>7.6726743017100002E-2</v>
      </c>
      <c r="Y437" s="71">
        <v>1</v>
      </c>
      <c r="Z437" s="71">
        <v>0</v>
      </c>
      <c r="AA437" s="71">
        <v>0</v>
      </c>
      <c r="AB437" s="71">
        <v>0</v>
      </c>
      <c r="AC437" s="73">
        <v>0</v>
      </c>
      <c r="AD437" s="73">
        <v>1</v>
      </c>
      <c r="AE437" s="1" t="s">
        <v>3112</v>
      </c>
      <c r="AF437" s="1" t="s">
        <v>1450</v>
      </c>
      <c r="AG437" s="1" t="s">
        <v>1451</v>
      </c>
    </row>
    <row r="438" spans="1:33">
      <c r="A438" s="70">
        <v>45169</v>
      </c>
      <c r="B438" s="70">
        <v>45169</v>
      </c>
      <c r="C438" s="71">
        <v>891800</v>
      </c>
      <c r="D438" s="1" t="s">
        <v>6668</v>
      </c>
      <c r="E438" s="71">
        <v>2817101</v>
      </c>
      <c r="G438" s="1" t="s">
        <v>6669</v>
      </c>
      <c r="H438" s="72">
        <v>6932334</v>
      </c>
      <c r="I438" s="1" t="s">
        <v>6670</v>
      </c>
      <c r="J438" s="73">
        <v>0.55000000000000004</v>
      </c>
      <c r="K438" s="73">
        <v>0.25</v>
      </c>
      <c r="L438" s="73">
        <v>0.25</v>
      </c>
      <c r="M438" s="1">
        <v>1</v>
      </c>
      <c r="N438" s="1" t="s">
        <v>1330</v>
      </c>
      <c r="O438" s="1" t="s">
        <v>1467</v>
      </c>
      <c r="P438" s="1">
        <v>20303010</v>
      </c>
      <c r="Q438" s="73">
        <v>2806146296</v>
      </c>
      <c r="R438" s="74">
        <v>45.3</v>
      </c>
      <c r="S438" s="1" t="s">
        <v>3111</v>
      </c>
      <c r="T438" s="75">
        <v>31.846499999999999</v>
      </c>
      <c r="U438" s="76">
        <v>997899511.78936505</v>
      </c>
      <c r="V438" s="77">
        <v>997899511.78936505</v>
      </c>
      <c r="W438" s="77">
        <v>3991598047.1574602</v>
      </c>
      <c r="X438" s="76">
        <v>1.5061326636000001E-2</v>
      </c>
      <c r="Y438" s="71">
        <v>1</v>
      </c>
      <c r="Z438" s="71">
        <v>0</v>
      </c>
      <c r="AA438" s="71">
        <v>0</v>
      </c>
      <c r="AB438" s="71">
        <v>0</v>
      </c>
      <c r="AC438" s="73">
        <v>0.5</v>
      </c>
      <c r="AD438" s="73">
        <v>0.5</v>
      </c>
      <c r="AE438" s="1" t="s">
        <v>3112</v>
      </c>
      <c r="AF438" s="1" t="s">
        <v>1450</v>
      </c>
      <c r="AG438" s="1" t="s">
        <v>1451</v>
      </c>
    </row>
    <row r="439" spans="1:33">
      <c r="A439" s="70">
        <v>45169</v>
      </c>
      <c r="B439" s="70">
        <v>45169</v>
      </c>
      <c r="C439" s="71">
        <v>891800</v>
      </c>
      <c r="D439" s="1" t="s">
        <v>6671</v>
      </c>
      <c r="E439" s="71">
        <v>2817501</v>
      </c>
      <c r="G439" s="1" t="s">
        <v>6672</v>
      </c>
      <c r="H439" s="72">
        <v>6451668</v>
      </c>
      <c r="I439" s="1" t="s">
        <v>6673</v>
      </c>
      <c r="J439" s="73">
        <v>0.75</v>
      </c>
      <c r="K439" s="73">
        <v>0.75</v>
      </c>
      <c r="L439" s="73">
        <v>0.75</v>
      </c>
      <c r="M439" s="1">
        <v>1</v>
      </c>
      <c r="N439" s="1" t="s">
        <v>1330</v>
      </c>
      <c r="O439" s="1" t="s">
        <v>1474</v>
      </c>
      <c r="P439" s="1">
        <v>45203015</v>
      </c>
      <c r="Q439" s="73">
        <v>133468197</v>
      </c>
      <c r="R439" s="74">
        <v>2050</v>
      </c>
      <c r="S439" s="1" t="s">
        <v>3111</v>
      </c>
      <c r="T439" s="75">
        <v>31.846499999999999</v>
      </c>
      <c r="U439" s="76">
        <v>6443639109.0857697</v>
      </c>
      <c r="V439" s="77">
        <v>6443639109.0857697</v>
      </c>
      <c r="W439" s="77">
        <v>8591518812.1143608</v>
      </c>
      <c r="X439" s="76">
        <v>9.7254034298900005E-2</v>
      </c>
      <c r="Y439" s="71">
        <v>1</v>
      </c>
      <c r="Z439" s="71">
        <v>0</v>
      </c>
      <c r="AA439" s="71">
        <v>0</v>
      </c>
      <c r="AB439" s="71">
        <v>0</v>
      </c>
      <c r="AC439" s="73">
        <v>1</v>
      </c>
      <c r="AD439" s="73">
        <v>0</v>
      </c>
      <c r="AE439" s="1" t="s">
        <v>3112</v>
      </c>
      <c r="AF439" s="1" t="s">
        <v>1450</v>
      </c>
      <c r="AG439" s="1" t="s">
        <v>1451</v>
      </c>
    </row>
    <row r="440" spans="1:33">
      <c r="A440" s="70">
        <v>45169</v>
      </c>
      <c r="B440" s="70">
        <v>45169</v>
      </c>
      <c r="C440" s="71">
        <v>891800</v>
      </c>
      <c r="D440" s="1" t="s">
        <v>6674</v>
      </c>
      <c r="E440" s="71">
        <v>2818701</v>
      </c>
      <c r="F440" s="1" t="s">
        <v>6675</v>
      </c>
      <c r="G440" s="1" t="s">
        <v>6676</v>
      </c>
      <c r="H440" s="72">
        <v>6531827</v>
      </c>
      <c r="I440" s="1" t="s">
        <v>6677</v>
      </c>
      <c r="J440" s="73">
        <v>0.6</v>
      </c>
      <c r="K440" s="73">
        <v>0.6</v>
      </c>
      <c r="L440" s="73">
        <v>0.6</v>
      </c>
      <c r="M440" s="1">
        <v>1</v>
      </c>
      <c r="N440" s="1" t="s">
        <v>975</v>
      </c>
      <c r="O440" s="1" t="s">
        <v>1455</v>
      </c>
      <c r="P440" s="1">
        <v>25102010</v>
      </c>
      <c r="Q440" s="73">
        <v>10056973786</v>
      </c>
      <c r="R440" s="74">
        <v>9.74</v>
      </c>
      <c r="S440" s="1" t="s">
        <v>1565</v>
      </c>
      <c r="T440" s="75">
        <v>7.8417500000000002</v>
      </c>
      <c r="U440" s="76">
        <v>7494877394.1255503</v>
      </c>
      <c r="V440" s="77">
        <v>7494877394.1255503</v>
      </c>
      <c r="W440" s="77">
        <v>12491462323.542601</v>
      </c>
      <c r="X440" s="76">
        <v>0.1131204046059</v>
      </c>
      <c r="Y440" s="71">
        <v>1</v>
      </c>
      <c r="Z440" s="71">
        <v>0</v>
      </c>
      <c r="AA440" s="71">
        <v>0</v>
      </c>
      <c r="AB440" s="71">
        <v>0</v>
      </c>
      <c r="AC440" s="73">
        <v>1</v>
      </c>
      <c r="AD440" s="73">
        <v>0</v>
      </c>
      <c r="AE440" s="1" t="s">
        <v>1566</v>
      </c>
      <c r="AF440" s="1" t="s">
        <v>1450</v>
      </c>
      <c r="AG440" s="1" t="s">
        <v>3300</v>
      </c>
    </row>
    <row r="441" spans="1:33">
      <c r="A441" s="70">
        <v>45169</v>
      </c>
      <c r="B441" s="70">
        <v>45169</v>
      </c>
      <c r="C441" s="71">
        <v>891800</v>
      </c>
      <c r="D441" s="1" t="s">
        <v>6681</v>
      </c>
      <c r="E441" s="71">
        <v>2834802</v>
      </c>
      <c r="G441" s="1" t="s">
        <v>6682</v>
      </c>
      <c r="H441" s="72" t="s">
        <v>6683</v>
      </c>
      <c r="I441" s="1" t="s">
        <v>6684</v>
      </c>
      <c r="J441" s="73">
        <v>0.35</v>
      </c>
      <c r="K441" s="73">
        <v>0.3</v>
      </c>
      <c r="L441" s="73">
        <v>0.06</v>
      </c>
      <c r="M441" s="1">
        <v>0.2</v>
      </c>
      <c r="N441" s="1" t="s">
        <v>975</v>
      </c>
      <c r="O441" s="1" t="s">
        <v>1692</v>
      </c>
      <c r="P441" s="1">
        <v>50102010</v>
      </c>
      <c r="Q441" s="73">
        <v>31804436237</v>
      </c>
      <c r="R441" s="74">
        <v>5.21</v>
      </c>
      <c r="S441" s="1" t="s">
        <v>3323</v>
      </c>
      <c r="T441" s="75">
        <v>7.2785000000000002</v>
      </c>
      <c r="U441" s="76">
        <v>1365949957.7778699</v>
      </c>
      <c r="V441" s="77">
        <v>1365949957.7778699</v>
      </c>
      <c r="W441" s="77">
        <v>22729295875.9389</v>
      </c>
      <c r="X441" s="76">
        <v>2.0616322825600001E-2</v>
      </c>
      <c r="Y441" s="71">
        <v>1</v>
      </c>
      <c r="Z441" s="71">
        <v>0</v>
      </c>
      <c r="AA441" s="71">
        <v>0</v>
      </c>
      <c r="AB441" s="71">
        <v>0</v>
      </c>
      <c r="AC441" s="73">
        <v>1</v>
      </c>
      <c r="AD441" s="73">
        <v>0</v>
      </c>
      <c r="AE441" s="1" t="s">
        <v>3324</v>
      </c>
      <c r="AF441" s="1" t="s">
        <v>1450</v>
      </c>
      <c r="AG441" s="1" t="s">
        <v>1585</v>
      </c>
    </row>
    <row r="442" spans="1:33">
      <c r="A442" s="70">
        <v>45169</v>
      </c>
      <c r="B442" s="70">
        <v>45169</v>
      </c>
      <c r="C442" s="71">
        <v>891800</v>
      </c>
      <c r="D442" s="1" t="s">
        <v>6685</v>
      </c>
      <c r="E442" s="71">
        <v>2835301</v>
      </c>
      <c r="G442" s="1" t="s">
        <v>6686</v>
      </c>
      <c r="H442" s="72">
        <v>6421854</v>
      </c>
      <c r="I442" s="1" t="s">
        <v>6687</v>
      </c>
      <c r="J442" s="73">
        <v>0.55000000000000004</v>
      </c>
      <c r="K442" s="73">
        <v>0.49</v>
      </c>
      <c r="L442" s="73">
        <v>0.49</v>
      </c>
      <c r="M442" s="1">
        <v>1</v>
      </c>
      <c r="N442" s="1" t="s">
        <v>1330</v>
      </c>
      <c r="O442" s="1" t="s">
        <v>1692</v>
      </c>
      <c r="P442" s="1">
        <v>50102010</v>
      </c>
      <c r="Q442" s="73">
        <v>3258500810</v>
      </c>
      <c r="R442" s="74">
        <v>70.599999999999994</v>
      </c>
      <c r="S442" s="1" t="s">
        <v>3111</v>
      </c>
      <c r="T442" s="75">
        <v>31.846499999999999</v>
      </c>
      <c r="U442" s="76">
        <v>3539622156.9447198</v>
      </c>
      <c r="V442" s="77">
        <v>3539622156.9447198</v>
      </c>
      <c r="W442" s="77">
        <v>7223718687.6422796</v>
      </c>
      <c r="X442" s="76">
        <v>5.34236211601E-2</v>
      </c>
      <c r="Y442" s="71">
        <v>1</v>
      </c>
      <c r="Z442" s="71">
        <v>0</v>
      </c>
      <c r="AA442" s="71">
        <v>0</v>
      </c>
      <c r="AB442" s="71">
        <v>0</v>
      </c>
      <c r="AC442" s="73">
        <v>0.65</v>
      </c>
      <c r="AD442" s="73">
        <v>0.35</v>
      </c>
      <c r="AE442" s="1" t="s">
        <v>3112</v>
      </c>
      <c r="AF442" s="1" t="s">
        <v>1450</v>
      </c>
      <c r="AG442" s="1" t="s">
        <v>1451</v>
      </c>
    </row>
    <row r="443" spans="1:33">
      <c r="A443" s="70">
        <v>45169</v>
      </c>
      <c r="B443" s="70">
        <v>45169</v>
      </c>
      <c r="C443" s="71">
        <v>891800</v>
      </c>
      <c r="D443" s="1" t="s">
        <v>6691</v>
      </c>
      <c r="E443" s="71">
        <v>2836201</v>
      </c>
      <c r="G443" s="1" t="s">
        <v>6692</v>
      </c>
      <c r="H443" s="72">
        <v>6651048</v>
      </c>
      <c r="I443" s="1" t="s">
        <v>6693</v>
      </c>
      <c r="J443" s="73">
        <v>0.4</v>
      </c>
      <c r="K443" s="73">
        <v>0.4</v>
      </c>
      <c r="L443" s="73">
        <v>0.4</v>
      </c>
      <c r="M443" s="1">
        <v>1</v>
      </c>
      <c r="N443" s="1" t="s">
        <v>1099</v>
      </c>
      <c r="O443" s="1" t="s">
        <v>1484</v>
      </c>
      <c r="P443" s="1">
        <v>40101010</v>
      </c>
      <c r="Q443" s="73">
        <v>93333333332</v>
      </c>
      <c r="R443" s="74">
        <v>6025</v>
      </c>
      <c r="S443" s="1" t="s">
        <v>3616</v>
      </c>
      <c r="T443" s="75">
        <v>15230</v>
      </c>
      <c r="U443" s="76">
        <v>14769096082.082701</v>
      </c>
      <c r="V443" s="77">
        <v>14769096082.082701</v>
      </c>
      <c r="W443" s="77">
        <v>36922740205.206802</v>
      </c>
      <c r="X443" s="76">
        <v>0.22291040087960001</v>
      </c>
      <c r="Y443" s="71">
        <v>1</v>
      </c>
      <c r="Z443" s="71">
        <v>0</v>
      </c>
      <c r="AA443" s="71">
        <v>0</v>
      </c>
      <c r="AB443" s="71">
        <v>0</v>
      </c>
      <c r="AC443" s="73">
        <v>0.65</v>
      </c>
      <c r="AD443" s="73">
        <v>0.35</v>
      </c>
      <c r="AE443" s="1" t="s">
        <v>3617</v>
      </c>
      <c r="AF443" s="1" t="s">
        <v>1450</v>
      </c>
      <c r="AG443" s="1" t="s">
        <v>1451</v>
      </c>
    </row>
    <row r="444" spans="1:33">
      <c r="A444" s="70">
        <v>45169</v>
      </c>
      <c r="B444" s="70">
        <v>45169</v>
      </c>
      <c r="C444" s="71">
        <v>891800</v>
      </c>
      <c r="D444" s="1" t="s">
        <v>6694</v>
      </c>
      <c r="E444" s="71">
        <v>2836301</v>
      </c>
      <c r="G444" s="1" t="s">
        <v>6695</v>
      </c>
      <c r="H444" s="72" t="s">
        <v>6696</v>
      </c>
      <c r="I444" s="1" t="s">
        <v>6697</v>
      </c>
      <c r="J444" s="73">
        <v>0.2</v>
      </c>
      <c r="K444" s="73">
        <v>0.2</v>
      </c>
      <c r="L444" s="73">
        <v>0.2</v>
      </c>
      <c r="M444" s="1">
        <v>1</v>
      </c>
      <c r="N444" s="1" t="s">
        <v>1305</v>
      </c>
      <c r="O444" s="1" t="s">
        <v>1462</v>
      </c>
      <c r="P444" s="1">
        <v>15104050</v>
      </c>
      <c r="Q444" s="73">
        <v>322085974</v>
      </c>
      <c r="R444" s="74">
        <v>415.38</v>
      </c>
      <c r="S444" s="1" t="s">
        <v>1573</v>
      </c>
      <c r="T444" s="75">
        <v>18.934999999999999</v>
      </c>
      <c r="U444" s="76">
        <v>1413129885.1874299</v>
      </c>
      <c r="V444" s="77">
        <v>1413129885.1874299</v>
      </c>
      <c r="W444" s="77">
        <v>7065649425.93715</v>
      </c>
      <c r="X444" s="76">
        <v>2.13284108554E-2</v>
      </c>
      <c r="Y444" s="71">
        <v>1</v>
      </c>
      <c r="Z444" s="71">
        <v>0</v>
      </c>
      <c r="AA444" s="71">
        <v>0</v>
      </c>
      <c r="AB444" s="71">
        <v>0</v>
      </c>
      <c r="AC444" s="73">
        <v>1</v>
      </c>
      <c r="AD444" s="73">
        <v>0</v>
      </c>
      <c r="AE444" s="1" t="s">
        <v>1574</v>
      </c>
      <c r="AF444" s="1" t="s">
        <v>1450</v>
      </c>
      <c r="AG444" s="1" t="s">
        <v>1451</v>
      </c>
    </row>
    <row r="445" spans="1:33">
      <c r="A445" s="70">
        <v>45169</v>
      </c>
      <c r="B445" s="70">
        <v>45169</v>
      </c>
      <c r="C445" s="71">
        <v>891800</v>
      </c>
      <c r="D445" s="1" t="s">
        <v>6704</v>
      </c>
      <c r="E445" s="71">
        <v>2837001</v>
      </c>
      <c r="G445" s="1" t="s">
        <v>6705</v>
      </c>
      <c r="H445" s="72">
        <v>6633712</v>
      </c>
      <c r="I445" s="1" t="s">
        <v>6706</v>
      </c>
      <c r="J445" s="73">
        <v>0.45</v>
      </c>
      <c r="K445" s="73">
        <v>0.45</v>
      </c>
      <c r="L445" s="73">
        <v>0.45</v>
      </c>
      <c r="M445" s="1">
        <v>1</v>
      </c>
      <c r="N445" s="1" t="s">
        <v>1097</v>
      </c>
      <c r="O445" s="1" t="s">
        <v>1455</v>
      </c>
      <c r="P445" s="1">
        <v>25102010</v>
      </c>
      <c r="Q445" s="73">
        <v>302080060</v>
      </c>
      <c r="R445" s="74">
        <v>10003.799999999999</v>
      </c>
      <c r="S445" s="1" t="s">
        <v>3305</v>
      </c>
      <c r="T445" s="75">
        <v>82.786249999999995</v>
      </c>
      <c r="U445" s="76">
        <v>16426360982.682501</v>
      </c>
      <c r="V445" s="77">
        <v>16426360982.682501</v>
      </c>
      <c r="W445" s="77">
        <v>36503024405.961098</v>
      </c>
      <c r="X445" s="76">
        <v>0.24792354869200001</v>
      </c>
      <c r="Y445" s="71">
        <v>1</v>
      </c>
      <c r="Z445" s="71">
        <v>0</v>
      </c>
      <c r="AA445" s="71">
        <v>0</v>
      </c>
      <c r="AB445" s="71">
        <v>0</v>
      </c>
      <c r="AC445" s="73">
        <v>1</v>
      </c>
      <c r="AD445" s="73">
        <v>0</v>
      </c>
      <c r="AE445" s="1" t="s">
        <v>3306</v>
      </c>
      <c r="AF445" s="1" t="s">
        <v>1450</v>
      </c>
      <c r="AG445" s="1" t="s">
        <v>1451</v>
      </c>
    </row>
    <row r="446" spans="1:33">
      <c r="A446" s="70">
        <v>45169</v>
      </c>
      <c r="B446" s="70">
        <v>45169</v>
      </c>
      <c r="C446" s="71">
        <v>891800</v>
      </c>
      <c r="D446" s="1" t="s">
        <v>6718</v>
      </c>
      <c r="E446" s="71">
        <v>2857102</v>
      </c>
      <c r="G446" s="1" t="s">
        <v>6719</v>
      </c>
      <c r="H446" s="72" t="s">
        <v>6720</v>
      </c>
      <c r="I446" s="1" t="s">
        <v>6721</v>
      </c>
      <c r="J446" s="73">
        <v>0.85</v>
      </c>
      <c r="K446" s="73">
        <v>0.85</v>
      </c>
      <c r="L446" s="73">
        <v>0.85</v>
      </c>
      <c r="M446" s="1">
        <v>1</v>
      </c>
      <c r="N446" s="1" t="s">
        <v>975</v>
      </c>
      <c r="O446" s="1" t="s">
        <v>1484</v>
      </c>
      <c r="P446" s="1">
        <v>40101010</v>
      </c>
      <c r="Q446" s="73">
        <v>4590901172</v>
      </c>
      <c r="R446" s="74">
        <v>31</v>
      </c>
      <c r="S446" s="1" t="s">
        <v>1565</v>
      </c>
      <c r="T446" s="75">
        <v>7.8417500000000002</v>
      </c>
      <c r="U446" s="76">
        <v>15426434900.653601</v>
      </c>
      <c r="V446" s="77">
        <v>15426434900.653601</v>
      </c>
      <c r="W446" s="77">
        <v>107425199689.46899</v>
      </c>
      <c r="X446" s="76">
        <v>0.23283163497189999</v>
      </c>
      <c r="Y446" s="71">
        <v>1</v>
      </c>
      <c r="Z446" s="71">
        <v>0</v>
      </c>
      <c r="AA446" s="71">
        <v>0</v>
      </c>
      <c r="AB446" s="71">
        <v>0</v>
      </c>
      <c r="AC446" s="73">
        <v>1</v>
      </c>
      <c r="AD446" s="73">
        <v>0</v>
      </c>
      <c r="AE446" s="1" t="s">
        <v>1566</v>
      </c>
      <c r="AF446" s="1" t="s">
        <v>1450</v>
      </c>
      <c r="AG446" s="1" t="s">
        <v>3494</v>
      </c>
    </row>
    <row r="447" spans="1:33">
      <c r="A447" s="70">
        <v>45169</v>
      </c>
      <c r="B447" s="70">
        <v>45169</v>
      </c>
      <c r="C447" s="71">
        <v>891800</v>
      </c>
      <c r="D447" s="1" t="s">
        <v>6722</v>
      </c>
      <c r="E447" s="71">
        <v>2857103</v>
      </c>
      <c r="G447" s="1" t="s">
        <v>6723</v>
      </c>
      <c r="H447" s="72" t="s">
        <v>6724</v>
      </c>
      <c r="I447" s="1" t="s">
        <v>6725</v>
      </c>
      <c r="J447" s="73">
        <v>0.6</v>
      </c>
      <c r="K447" s="73">
        <v>0.3</v>
      </c>
      <c r="L447" s="73">
        <v>0.06</v>
      </c>
      <c r="M447" s="1">
        <v>0.2</v>
      </c>
      <c r="N447" s="1" t="s">
        <v>975</v>
      </c>
      <c r="O447" s="1" t="s">
        <v>1484</v>
      </c>
      <c r="P447" s="1">
        <v>40101010</v>
      </c>
      <c r="Q447" s="73">
        <v>20628944400</v>
      </c>
      <c r="R447" s="74">
        <v>31.55</v>
      </c>
      <c r="S447" s="1" t="s">
        <v>3323</v>
      </c>
      <c r="T447" s="75">
        <v>7.2785000000000002</v>
      </c>
      <c r="U447" s="76">
        <v>5365197739.8090296</v>
      </c>
      <c r="V447" s="77">
        <v>5365197739.8090296</v>
      </c>
      <c r="W447" s="77">
        <v>107425199689.46899</v>
      </c>
      <c r="X447" s="76">
        <v>8.0977087042599996E-2</v>
      </c>
      <c r="Y447" s="71">
        <v>1</v>
      </c>
      <c r="Z447" s="71">
        <v>0</v>
      </c>
      <c r="AA447" s="71">
        <v>0</v>
      </c>
      <c r="AB447" s="71">
        <v>0</v>
      </c>
      <c r="AC447" s="73">
        <v>1</v>
      </c>
      <c r="AD447" s="73">
        <v>0</v>
      </c>
      <c r="AE447" s="1" t="s">
        <v>3324</v>
      </c>
      <c r="AF447" s="1" t="s">
        <v>1450</v>
      </c>
      <c r="AG447" s="1" t="s">
        <v>1585</v>
      </c>
    </row>
    <row r="448" spans="1:33">
      <c r="A448" s="70">
        <v>45169</v>
      </c>
      <c r="B448" s="70">
        <v>45169</v>
      </c>
      <c r="C448" s="71">
        <v>891800</v>
      </c>
      <c r="D448" s="1" t="s">
        <v>6726</v>
      </c>
      <c r="E448" s="71">
        <v>2857202</v>
      </c>
      <c r="G448" s="1" t="s">
        <v>6727</v>
      </c>
      <c r="H448" s="72" t="s">
        <v>6728</v>
      </c>
      <c r="I448" s="1" t="s">
        <v>6729</v>
      </c>
      <c r="J448" s="73">
        <v>0.4</v>
      </c>
      <c r="K448" s="73">
        <v>0.3</v>
      </c>
      <c r="L448" s="73">
        <v>0.06</v>
      </c>
      <c r="M448" s="1">
        <v>0.2</v>
      </c>
      <c r="N448" s="1" t="s">
        <v>975</v>
      </c>
      <c r="O448" s="1" t="s">
        <v>1484</v>
      </c>
      <c r="P448" s="1">
        <v>40101010</v>
      </c>
      <c r="Q448" s="73">
        <v>19405918198</v>
      </c>
      <c r="R448" s="74">
        <v>11.13</v>
      </c>
      <c r="S448" s="1" t="s">
        <v>3323</v>
      </c>
      <c r="T448" s="75">
        <v>7.2785000000000002</v>
      </c>
      <c r="U448" s="76">
        <v>1780486662.44754</v>
      </c>
      <c r="V448" s="77">
        <v>1780486662.44754</v>
      </c>
      <c r="W448" s="77">
        <v>29627152827.596001</v>
      </c>
      <c r="X448" s="76">
        <v>2.6872937482500001E-2</v>
      </c>
      <c r="Y448" s="71">
        <v>1</v>
      </c>
      <c r="Z448" s="71">
        <v>0</v>
      </c>
      <c r="AA448" s="71">
        <v>0</v>
      </c>
      <c r="AB448" s="71">
        <v>0</v>
      </c>
      <c r="AC448" s="73">
        <v>1</v>
      </c>
      <c r="AD448" s="73">
        <v>0</v>
      </c>
      <c r="AE448" s="1" t="s">
        <v>3412</v>
      </c>
      <c r="AF448" s="1" t="s">
        <v>1450</v>
      </c>
      <c r="AG448" s="1" t="s">
        <v>1585</v>
      </c>
    </row>
    <row r="449" spans="1:33">
      <c r="A449" s="70">
        <v>45169</v>
      </c>
      <c r="B449" s="70">
        <v>45169</v>
      </c>
      <c r="C449" s="71">
        <v>891800</v>
      </c>
      <c r="D449" s="1" t="s">
        <v>6730</v>
      </c>
      <c r="E449" s="71">
        <v>2857302</v>
      </c>
      <c r="G449" s="1" t="s">
        <v>6731</v>
      </c>
      <c r="H449" s="72" t="s">
        <v>6732</v>
      </c>
      <c r="I449" s="1" t="s">
        <v>6733</v>
      </c>
      <c r="J449" s="73">
        <v>0.3</v>
      </c>
      <c r="K449" s="73">
        <v>0.3</v>
      </c>
      <c r="L449" s="73">
        <v>0.06</v>
      </c>
      <c r="M449" s="1">
        <v>0.2</v>
      </c>
      <c r="N449" s="1" t="s">
        <v>975</v>
      </c>
      <c r="O449" s="1" t="s">
        <v>1462</v>
      </c>
      <c r="P449" s="1">
        <v>15104050</v>
      </c>
      <c r="Q449" s="73">
        <v>22262200234</v>
      </c>
      <c r="R449" s="74">
        <v>6.06</v>
      </c>
      <c r="S449" s="1" t="s">
        <v>3323</v>
      </c>
      <c r="T449" s="75">
        <v>7.2785000000000002</v>
      </c>
      <c r="U449" s="76">
        <v>1112115958.6566501</v>
      </c>
      <c r="V449" s="77">
        <v>1112115958.6566501</v>
      </c>
      <c r="W449" s="77">
        <v>18505518835.9771</v>
      </c>
      <c r="X449" s="76">
        <v>1.67851988227E-2</v>
      </c>
      <c r="Y449" s="71">
        <v>1</v>
      </c>
      <c r="Z449" s="71">
        <v>0</v>
      </c>
      <c r="AA449" s="71">
        <v>0</v>
      </c>
      <c r="AB449" s="71">
        <v>0</v>
      </c>
      <c r="AC449" s="73">
        <v>1</v>
      </c>
      <c r="AD449" s="73">
        <v>0</v>
      </c>
      <c r="AE449" s="1" t="s">
        <v>3324</v>
      </c>
      <c r="AF449" s="1" t="s">
        <v>1450</v>
      </c>
      <c r="AG449" s="1" t="s">
        <v>1585</v>
      </c>
    </row>
    <row r="450" spans="1:33">
      <c r="A450" s="70">
        <v>45169</v>
      </c>
      <c r="B450" s="70">
        <v>45169</v>
      </c>
      <c r="C450" s="71">
        <v>891800</v>
      </c>
      <c r="D450" s="1" t="s">
        <v>6734</v>
      </c>
      <c r="E450" s="71">
        <v>2857402</v>
      </c>
      <c r="G450" s="1" t="s">
        <v>6735</v>
      </c>
      <c r="H450" s="72" t="s">
        <v>6736</v>
      </c>
      <c r="I450" s="1" t="s">
        <v>6737</v>
      </c>
      <c r="J450" s="73">
        <v>0.5</v>
      </c>
      <c r="K450" s="73">
        <v>0.3</v>
      </c>
      <c r="L450" s="73">
        <v>0.06</v>
      </c>
      <c r="M450" s="1">
        <v>0.2</v>
      </c>
      <c r="N450" s="1" t="s">
        <v>975</v>
      </c>
      <c r="O450" s="1" t="s">
        <v>1484</v>
      </c>
      <c r="P450" s="1">
        <v>40101010</v>
      </c>
      <c r="Q450" s="73">
        <v>29352174759</v>
      </c>
      <c r="R450" s="74">
        <v>6.98</v>
      </c>
      <c r="S450" s="1" t="s">
        <v>3323</v>
      </c>
      <c r="T450" s="75">
        <v>7.2785000000000002</v>
      </c>
      <c r="U450" s="76">
        <v>1688904415.61712</v>
      </c>
      <c r="V450" s="77">
        <v>1688904415.61712</v>
      </c>
      <c r="W450" s="77">
        <v>28103231710.765099</v>
      </c>
      <c r="X450" s="76">
        <v>2.5490683941699999E-2</v>
      </c>
      <c r="Y450" s="71">
        <v>1</v>
      </c>
      <c r="Z450" s="71">
        <v>0</v>
      </c>
      <c r="AA450" s="71">
        <v>0</v>
      </c>
      <c r="AB450" s="71">
        <v>0</v>
      </c>
      <c r="AC450" s="73">
        <v>1</v>
      </c>
      <c r="AD450" s="73">
        <v>0</v>
      </c>
      <c r="AE450" s="1" t="s">
        <v>3324</v>
      </c>
      <c r="AF450" s="1" t="s">
        <v>1450</v>
      </c>
      <c r="AG450" s="1" t="s">
        <v>1585</v>
      </c>
    </row>
    <row r="451" spans="1:33">
      <c r="A451" s="70">
        <v>45169</v>
      </c>
      <c r="B451" s="70">
        <v>45169</v>
      </c>
      <c r="C451" s="71">
        <v>891800</v>
      </c>
      <c r="D451" s="1" t="s">
        <v>6738</v>
      </c>
      <c r="E451" s="71">
        <v>2857602</v>
      </c>
      <c r="G451" s="1" t="s">
        <v>6739</v>
      </c>
      <c r="H451" s="72" t="s">
        <v>6740</v>
      </c>
      <c r="I451" s="1" t="s">
        <v>6741</v>
      </c>
      <c r="J451" s="73">
        <v>0.2</v>
      </c>
      <c r="K451" s="73">
        <v>0.2</v>
      </c>
      <c r="L451" s="73">
        <v>0.04</v>
      </c>
      <c r="M451" s="1">
        <v>0.2</v>
      </c>
      <c r="N451" s="1" t="s">
        <v>975</v>
      </c>
      <c r="O451" s="1" t="s">
        <v>1455</v>
      </c>
      <c r="P451" s="1">
        <v>25102010</v>
      </c>
      <c r="Q451" s="73">
        <v>11683461365</v>
      </c>
      <c r="R451" s="74">
        <v>14.36</v>
      </c>
      <c r="S451" s="1" t="s">
        <v>3323</v>
      </c>
      <c r="T451" s="75">
        <v>7.2785000000000002</v>
      </c>
      <c r="U451" s="76">
        <v>922027918.94703603</v>
      </c>
      <c r="V451" s="77">
        <v>922027918.94703603</v>
      </c>
      <c r="W451" s="77">
        <v>23013704041.233398</v>
      </c>
      <c r="X451" s="76">
        <v>1.39161944572E-2</v>
      </c>
      <c r="Y451" s="71">
        <v>1</v>
      </c>
      <c r="Z451" s="71">
        <v>0</v>
      </c>
      <c r="AA451" s="71">
        <v>0</v>
      </c>
      <c r="AB451" s="71">
        <v>0</v>
      </c>
      <c r="AC451" s="73">
        <v>1</v>
      </c>
      <c r="AD451" s="73">
        <v>0</v>
      </c>
      <c r="AE451" s="1" t="s">
        <v>3324</v>
      </c>
      <c r="AF451" s="1" t="s">
        <v>1450</v>
      </c>
      <c r="AG451" s="1" t="s">
        <v>1585</v>
      </c>
    </row>
    <row r="452" spans="1:33">
      <c r="A452" s="70">
        <v>45169</v>
      </c>
      <c r="B452" s="70">
        <v>45169</v>
      </c>
      <c r="C452" s="71">
        <v>891800</v>
      </c>
      <c r="D452" s="1" t="s">
        <v>6742</v>
      </c>
      <c r="E452" s="71">
        <v>2857702</v>
      </c>
      <c r="G452" s="1" t="s">
        <v>6743</v>
      </c>
      <c r="H452" s="72" t="s">
        <v>6744</v>
      </c>
      <c r="I452" s="1" t="s">
        <v>6745</v>
      </c>
      <c r="J452" s="73">
        <v>0.75</v>
      </c>
      <c r="K452" s="73">
        <v>0.75</v>
      </c>
      <c r="L452" s="73">
        <v>0.75</v>
      </c>
      <c r="M452" s="1">
        <v>1</v>
      </c>
      <c r="N452" s="1" t="s">
        <v>975</v>
      </c>
      <c r="O452" s="1" t="s">
        <v>1484</v>
      </c>
      <c r="P452" s="1">
        <v>40101010</v>
      </c>
      <c r="Q452" s="73">
        <v>8320295290</v>
      </c>
      <c r="R452" s="74">
        <v>2.52</v>
      </c>
      <c r="S452" s="1" t="s">
        <v>1565</v>
      </c>
      <c r="T452" s="75">
        <v>7.8417500000000002</v>
      </c>
      <c r="U452" s="76">
        <v>2005337851.64026</v>
      </c>
      <c r="V452" s="77">
        <v>2005337851.64026</v>
      </c>
      <c r="W452" s="77">
        <v>21061046942.449299</v>
      </c>
      <c r="X452" s="76">
        <v>3.0266623084000001E-2</v>
      </c>
      <c r="Y452" s="71">
        <v>1</v>
      </c>
      <c r="Z452" s="71">
        <v>0</v>
      </c>
      <c r="AA452" s="71">
        <v>0</v>
      </c>
      <c r="AB452" s="71">
        <v>0</v>
      </c>
      <c r="AC452" s="73">
        <v>1</v>
      </c>
      <c r="AD452" s="73">
        <v>0</v>
      </c>
      <c r="AE452" s="1" t="s">
        <v>1566</v>
      </c>
      <c r="AF452" s="1" t="s">
        <v>1450</v>
      </c>
      <c r="AG452" s="1" t="s">
        <v>3494</v>
      </c>
    </row>
    <row r="453" spans="1:33">
      <c r="A453" s="70">
        <v>45169</v>
      </c>
      <c r="B453" s="70">
        <v>45169</v>
      </c>
      <c r="C453" s="71">
        <v>891800</v>
      </c>
      <c r="D453" s="1" t="s">
        <v>6746</v>
      </c>
      <c r="E453" s="71">
        <v>2857703</v>
      </c>
      <c r="G453" s="1" t="s">
        <v>6747</v>
      </c>
      <c r="H453" s="72" t="s">
        <v>6748</v>
      </c>
      <c r="I453" s="1" t="s">
        <v>6749</v>
      </c>
      <c r="J453" s="73">
        <v>0.55000000000000004</v>
      </c>
      <c r="K453" s="73">
        <v>0.3</v>
      </c>
      <c r="L453" s="73">
        <v>0.06</v>
      </c>
      <c r="M453" s="1">
        <v>0.2</v>
      </c>
      <c r="N453" s="1" t="s">
        <v>975</v>
      </c>
      <c r="O453" s="1" t="s">
        <v>1484</v>
      </c>
      <c r="P453" s="1">
        <v>40101010</v>
      </c>
      <c r="Q453" s="73">
        <v>35462123213</v>
      </c>
      <c r="R453" s="74">
        <v>3.78</v>
      </c>
      <c r="S453" s="1" t="s">
        <v>3323</v>
      </c>
      <c r="T453" s="75">
        <v>7.2785000000000002</v>
      </c>
      <c r="U453" s="76">
        <v>1105009211.3359101</v>
      </c>
      <c r="V453" s="77">
        <v>1105009211.3359101</v>
      </c>
      <c r="W453" s="77">
        <v>21061046942.449299</v>
      </c>
      <c r="X453" s="76">
        <v>1.66779364767E-2</v>
      </c>
      <c r="Y453" s="71">
        <v>1</v>
      </c>
      <c r="Z453" s="71">
        <v>0</v>
      </c>
      <c r="AA453" s="71">
        <v>0</v>
      </c>
      <c r="AB453" s="71">
        <v>0</v>
      </c>
      <c r="AC453" s="73">
        <v>1</v>
      </c>
      <c r="AD453" s="73">
        <v>0</v>
      </c>
      <c r="AE453" s="1" t="s">
        <v>3324</v>
      </c>
      <c r="AF453" s="1" t="s">
        <v>1450</v>
      </c>
      <c r="AG453" s="1" t="s">
        <v>1585</v>
      </c>
    </row>
    <row r="454" spans="1:33">
      <c r="A454" s="70">
        <v>45169</v>
      </c>
      <c r="B454" s="70">
        <v>45169</v>
      </c>
      <c r="C454" s="71">
        <v>891800</v>
      </c>
      <c r="D454" s="1" t="s">
        <v>6750</v>
      </c>
      <c r="E454" s="71">
        <v>2857802</v>
      </c>
      <c r="G454" s="1" t="s">
        <v>6751</v>
      </c>
      <c r="H454" s="72" t="s">
        <v>6752</v>
      </c>
      <c r="I454" s="1" t="s">
        <v>6753</v>
      </c>
      <c r="J454" s="73">
        <v>1</v>
      </c>
      <c r="K454" s="73">
        <v>1</v>
      </c>
      <c r="L454" s="73">
        <v>1</v>
      </c>
      <c r="M454" s="1">
        <v>1</v>
      </c>
      <c r="N454" s="1" t="s">
        <v>975</v>
      </c>
      <c r="O454" s="1" t="s">
        <v>1564</v>
      </c>
      <c r="P454" s="1">
        <v>60201030</v>
      </c>
      <c r="Q454" s="73">
        <v>2206512938</v>
      </c>
      <c r="R454" s="74">
        <v>9.15</v>
      </c>
      <c r="S454" s="1" t="s">
        <v>1565</v>
      </c>
      <c r="T454" s="75">
        <v>7.8417500000000002</v>
      </c>
      <c r="U454" s="76">
        <v>2574628543.7179198</v>
      </c>
      <c r="V454" s="77">
        <v>2574628543.7179198</v>
      </c>
      <c r="W454" s="77">
        <v>20768648009.592701</v>
      </c>
      <c r="X454" s="76">
        <v>3.8858944217499997E-2</v>
      </c>
      <c r="Y454" s="71">
        <v>1</v>
      </c>
      <c r="Z454" s="71">
        <v>0</v>
      </c>
      <c r="AA454" s="71">
        <v>0</v>
      </c>
      <c r="AB454" s="71">
        <v>0</v>
      </c>
      <c r="AC454" s="73">
        <v>1</v>
      </c>
      <c r="AD454" s="73">
        <v>0</v>
      </c>
      <c r="AE454" s="1" t="s">
        <v>1566</v>
      </c>
      <c r="AF454" s="1" t="s">
        <v>1450</v>
      </c>
      <c r="AG454" s="1" t="s">
        <v>3494</v>
      </c>
    </row>
    <row r="455" spans="1:33">
      <c r="A455" s="70">
        <v>45169</v>
      </c>
      <c r="B455" s="70">
        <v>45169</v>
      </c>
      <c r="C455" s="71">
        <v>891800</v>
      </c>
      <c r="D455" s="1" t="s">
        <v>6754</v>
      </c>
      <c r="E455" s="71">
        <v>2857803</v>
      </c>
      <c r="G455" s="1" t="s">
        <v>6755</v>
      </c>
      <c r="H455" s="72" t="s">
        <v>6756</v>
      </c>
      <c r="I455" s="1" t="s">
        <v>6757</v>
      </c>
      <c r="J455" s="73">
        <v>0.6</v>
      </c>
      <c r="K455" s="73">
        <v>0.3</v>
      </c>
      <c r="L455" s="73">
        <v>0.06</v>
      </c>
      <c r="M455" s="1">
        <v>0.2</v>
      </c>
      <c r="N455" s="1" t="s">
        <v>975</v>
      </c>
      <c r="O455" s="1" t="s">
        <v>1564</v>
      </c>
      <c r="P455" s="1">
        <v>60201030</v>
      </c>
      <c r="Q455" s="73">
        <v>9724196533</v>
      </c>
      <c r="R455" s="74">
        <v>13.64</v>
      </c>
      <c r="S455" s="1" t="s">
        <v>3323</v>
      </c>
      <c r="T455" s="75">
        <v>7.2785000000000002</v>
      </c>
      <c r="U455" s="76">
        <v>1093395952.82094</v>
      </c>
      <c r="V455" s="77">
        <v>1093395952.82094</v>
      </c>
      <c r="W455" s="77">
        <v>20768648009.592701</v>
      </c>
      <c r="X455" s="76">
        <v>1.6502657224899998E-2</v>
      </c>
      <c r="Y455" s="71">
        <v>1</v>
      </c>
      <c r="Z455" s="71">
        <v>0</v>
      </c>
      <c r="AA455" s="71">
        <v>0</v>
      </c>
      <c r="AB455" s="71">
        <v>0</v>
      </c>
      <c r="AC455" s="73">
        <v>1</v>
      </c>
      <c r="AD455" s="73">
        <v>0</v>
      </c>
      <c r="AE455" s="1" t="s">
        <v>3412</v>
      </c>
      <c r="AF455" s="1" t="s">
        <v>1450</v>
      </c>
      <c r="AG455" s="1" t="s">
        <v>1585</v>
      </c>
    </row>
    <row r="456" spans="1:33">
      <c r="A456" s="70">
        <v>45169</v>
      </c>
      <c r="B456" s="70">
        <v>45169</v>
      </c>
      <c r="C456" s="71">
        <v>891800</v>
      </c>
      <c r="D456" s="1" t="s">
        <v>6758</v>
      </c>
      <c r="E456" s="71">
        <v>2857902</v>
      </c>
      <c r="G456" s="1" t="s">
        <v>6759</v>
      </c>
      <c r="H456" s="72" t="s">
        <v>6760</v>
      </c>
      <c r="I456" s="1" t="s">
        <v>6761</v>
      </c>
      <c r="J456" s="73">
        <v>0.35</v>
      </c>
      <c r="K456" s="73">
        <v>0.15</v>
      </c>
      <c r="L456" s="73">
        <v>0.03</v>
      </c>
      <c r="M456" s="1">
        <v>0.2</v>
      </c>
      <c r="N456" s="1" t="s">
        <v>975</v>
      </c>
      <c r="O456" s="1" t="s">
        <v>1467</v>
      </c>
      <c r="P456" s="1">
        <v>20305010</v>
      </c>
      <c r="Q456" s="73">
        <v>2488481340</v>
      </c>
      <c r="R456" s="74">
        <v>39.229999999999997</v>
      </c>
      <c r="S456" s="1" t="s">
        <v>3323</v>
      </c>
      <c r="T456" s="75">
        <v>7.2785000000000002</v>
      </c>
      <c r="U456" s="76">
        <v>402375996.29676402</v>
      </c>
      <c r="V456" s="77">
        <v>402375996.29676402</v>
      </c>
      <c r="W456" s="77">
        <v>13391007512.578501</v>
      </c>
      <c r="X456" s="76">
        <v>6.0730727283999997E-3</v>
      </c>
      <c r="Y456" s="71">
        <v>1</v>
      </c>
      <c r="Z456" s="71">
        <v>0</v>
      </c>
      <c r="AA456" s="71">
        <v>0</v>
      </c>
      <c r="AB456" s="71">
        <v>0</v>
      </c>
      <c r="AC456" s="73">
        <v>0.5</v>
      </c>
      <c r="AD456" s="73">
        <v>0.5</v>
      </c>
      <c r="AE456" s="1" t="s">
        <v>3324</v>
      </c>
      <c r="AF456" s="1" t="s">
        <v>1450</v>
      </c>
      <c r="AG456" s="1" t="s">
        <v>1585</v>
      </c>
    </row>
    <row r="457" spans="1:33">
      <c r="A457" s="70">
        <v>45169</v>
      </c>
      <c r="B457" s="70">
        <v>45169</v>
      </c>
      <c r="C457" s="71">
        <v>891800</v>
      </c>
      <c r="D457" s="1" t="s">
        <v>6762</v>
      </c>
      <c r="E457" s="71">
        <v>2858402</v>
      </c>
      <c r="G457" s="1" t="s">
        <v>6763</v>
      </c>
      <c r="H457" s="72" t="s">
        <v>6764</v>
      </c>
      <c r="I457" s="1" t="s">
        <v>6765</v>
      </c>
      <c r="J457" s="73">
        <v>0.35</v>
      </c>
      <c r="K457" s="73">
        <v>0.3</v>
      </c>
      <c r="L457" s="73">
        <v>0.06</v>
      </c>
      <c r="M457" s="1">
        <v>0.2</v>
      </c>
      <c r="N457" s="1" t="s">
        <v>975</v>
      </c>
      <c r="O457" s="1" t="s">
        <v>1548</v>
      </c>
      <c r="P457" s="1">
        <v>55105010</v>
      </c>
      <c r="Q457" s="73">
        <v>4909428286</v>
      </c>
      <c r="R457" s="74">
        <v>6.52</v>
      </c>
      <c r="S457" s="1" t="s">
        <v>3323</v>
      </c>
      <c r="T457" s="75">
        <v>7.2785000000000002</v>
      </c>
      <c r="U457" s="76">
        <v>263868701.721948</v>
      </c>
      <c r="V457" s="77">
        <v>263868701.721948</v>
      </c>
      <c r="W457" s="77">
        <v>4390753672.7003403</v>
      </c>
      <c r="X457" s="76">
        <v>3.9825780639000004E-3</v>
      </c>
      <c r="Y457" s="71">
        <v>0</v>
      </c>
      <c r="Z457" s="71">
        <v>1</v>
      </c>
      <c r="AA457" s="71">
        <v>0</v>
      </c>
      <c r="AB457" s="71">
        <v>0</v>
      </c>
      <c r="AC457" s="73">
        <v>1</v>
      </c>
      <c r="AD457" s="73">
        <v>0</v>
      </c>
      <c r="AE457" s="1" t="s">
        <v>3324</v>
      </c>
      <c r="AF457" s="1" t="s">
        <v>1450</v>
      </c>
      <c r="AG457" s="1" t="s">
        <v>1585</v>
      </c>
    </row>
    <row r="458" spans="1:33">
      <c r="A458" s="70">
        <v>45169</v>
      </c>
      <c r="B458" s="70">
        <v>45169</v>
      </c>
      <c r="C458" s="71">
        <v>891800</v>
      </c>
      <c r="D458" s="1" t="s">
        <v>6766</v>
      </c>
      <c r="E458" s="71">
        <v>2858502</v>
      </c>
      <c r="G458" s="1" t="s">
        <v>6767</v>
      </c>
      <c r="H458" s="72" t="s">
        <v>6768</v>
      </c>
      <c r="I458" s="1" t="s">
        <v>6769</v>
      </c>
      <c r="J458" s="73">
        <v>1</v>
      </c>
      <c r="K458" s="73">
        <v>1</v>
      </c>
      <c r="L458" s="73">
        <v>1</v>
      </c>
      <c r="M458" s="1">
        <v>1</v>
      </c>
      <c r="N458" s="1" t="s">
        <v>975</v>
      </c>
      <c r="O458" s="1" t="s">
        <v>1474</v>
      </c>
      <c r="P458" s="1">
        <v>45201020</v>
      </c>
      <c r="Q458" s="73">
        <v>755502919</v>
      </c>
      <c r="R458" s="74">
        <v>25.25</v>
      </c>
      <c r="S458" s="1" t="s">
        <v>1565</v>
      </c>
      <c r="T458" s="75">
        <v>7.8417500000000002</v>
      </c>
      <c r="U458" s="76">
        <v>2432677489.6866102</v>
      </c>
      <c r="V458" s="77">
        <v>2432677489.6866102</v>
      </c>
      <c r="W458" s="77">
        <v>21791470565.644699</v>
      </c>
      <c r="X458" s="76">
        <v>3.6716472790400002E-2</v>
      </c>
      <c r="Y458" s="71">
        <v>1</v>
      </c>
      <c r="Z458" s="71">
        <v>0</v>
      </c>
      <c r="AA458" s="71">
        <v>0</v>
      </c>
      <c r="AB458" s="71">
        <v>0</v>
      </c>
      <c r="AC458" s="73">
        <v>1</v>
      </c>
      <c r="AD458" s="73">
        <v>0</v>
      </c>
      <c r="AE458" s="1" t="s">
        <v>1566</v>
      </c>
      <c r="AF458" s="1" t="s">
        <v>1450</v>
      </c>
      <c r="AG458" s="1" t="s">
        <v>3494</v>
      </c>
    </row>
    <row r="459" spans="1:33">
      <c r="A459" s="70">
        <v>45169</v>
      </c>
      <c r="B459" s="70">
        <v>45169</v>
      </c>
      <c r="C459" s="71">
        <v>891800</v>
      </c>
      <c r="D459" s="1" t="s">
        <v>6770</v>
      </c>
      <c r="E459" s="71">
        <v>2858503</v>
      </c>
      <c r="G459" s="1" t="s">
        <v>6771</v>
      </c>
      <c r="H459" s="72" t="s">
        <v>6772</v>
      </c>
      <c r="I459" s="1" t="s">
        <v>6773</v>
      </c>
      <c r="J459" s="73">
        <v>0.7</v>
      </c>
      <c r="K459" s="73">
        <v>0.3</v>
      </c>
      <c r="L459" s="73">
        <v>0.06</v>
      </c>
      <c r="M459" s="1">
        <v>0.2</v>
      </c>
      <c r="N459" s="1" t="s">
        <v>975</v>
      </c>
      <c r="O459" s="1" t="s">
        <v>1474</v>
      </c>
      <c r="P459" s="1">
        <v>45201020</v>
      </c>
      <c r="Q459" s="73">
        <v>3981085283</v>
      </c>
      <c r="R459" s="74">
        <v>35.450000000000003</v>
      </c>
      <c r="S459" s="1" t="s">
        <v>3323</v>
      </c>
      <c r="T459" s="75">
        <v>7.2785000000000002</v>
      </c>
      <c r="U459" s="76">
        <v>1163394710.0283</v>
      </c>
      <c r="V459" s="77">
        <v>1163394710.0283</v>
      </c>
      <c r="W459" s="77">
        <v>21791470565.644699</v>
      </c>
      <c r="X459" s="76">
        <v>1.7559150523E-2</v>
      </c>
      <c r="Y459" s="71">
        <v>1</v>
      </c>
      <c r="Z459" s="71">
        <v>0</v>
      </c>
      <c r="AA459" s="71">
        <v>0</v>
      </c>
      <c r="AB459" s="71">
        <v>0</v>
      </c>
      <c r="AC459" s="73">
        <v>0</v>
      </c>
      <c r="AD459" s="73">
        <v>1</v>
      </c>
      <c r="AE459" s="1" t="s">
        <v>3412</v>
      </c>
      <c r="AF459" s="1" t="s">
        <v>1450</v>
      </c>
      <c r="AG459" s="1" t="s">
        <v>1585</v>
      </c>
    </row>
    <row r="460" spans="1:33">
      <c r="A460" s="70">
        <v>45169</v>
      </c>
      <c r="B460" s="70">
        <v>45169</v>
      </c>
      <c r="C460" s="71">
        <v>891800</v>
      </c>
      <c r="D460" s="1" t="s">
        <v>6774</v>
      </c>
      <c r="E460" s="71">
        <v>2859202</v>
      </c>
      <c r="G460" s="1" t="s">
        <v>6775</v>
      </c>
      <c r="H460" s="72" t="s">
        <v>6776</v>
      </c>
      <c r="I460" s="1" t="s">
        <v>6777</v>
      </c>
      <c r="J460" s="73">
        <v>0.55000000000000004</v>
      </c>
      <c r="K460" s="73">
        <v>0.3</v>
      </c>
      <c r="L460" s="73">
        <v>0.06</v>
      </c>
      <c r="M460" s="1">
        <v>0.2</v>
      </c>
      <c r="N460" s="1" t="s">
        <v>975</v>
      </c>
      <c r="O460" s="1" t="s">
        <v>1455</v>
      </c>
      <c r="P460" s="1">
        <v>25201040</v>
      </c>
      <c r="Q460" s="73">
        <v>6308552654</v>
      </c>
      <c r="R460" s="74">
        <v>23.51</v>
      </c>
      <c r="S460" s="1" t="s">
        <v>3323</v>
      </c>
      <c r="T460" s="75">
        <v>7.2785000000000002</v>
      </c>
      <c r="U460" s="76">
        <v>1222620646.2502401</v>
      </c>
      <c r="V460" s="77">
        <v>1222620646.2502401</v>
      </c>
      <c r="W460" s="77">
        <v>29531527688.8512</v>
      </c>
      <c r="X460" s="76">
        <v>1.8453049317600001E-2</v>
      </c>
      <c r="Y460" s="71">
        <v>1</v>
      </c>
      <c r="Z460" s="71">
        <v>0</v>
      </c>
      <c r="AA460" s="71">
        <v>0</v>
      </c>
      <c r="AB460" s="71">
        <v>0</v>
      </c>
      <c r="AC460" s="73">
        <v>1</v>
      </c>
      <c r="AD460" s="73">
        <v>0</v>
      </c>
      <c r="AE460" s="1" t="s">
        <v>3324</v>
      </c>
      <c r="AF460" s="1" t="s">
        <v>1450</v>
      </c>
      <c r="AG460" s="1" t="s">
        <v>1585</v>
      </c>
    </row>
    <row r="461" spans="1:33">
      <c r="A461" s="70">
        <v>45169</v>
      </c>
      <c r="B461" s="70">
        <v>45169</v>
      </c>
      <c r="C461" s="71">
        <v>891800</v>
      </c>
      <c r="D461" s="1" t="s">
        <v>6778</v>
      </c>
      <c r="E461" s="71">
        <v>2859204</v>
      </c>
      <c r="G461" s="1" t="s">
        <v>6779</v>
      </c>
      <c r="H461" s="72" t="s">
        <v>6780</v>
      </c>
      <c r="I461" s="1" t="s">
        <v>6781</v>
      </c>
      <c r="J461" s="73">
        <v>0.85</v>
      </c>
      <c r="K461" s="73">
        <v>0.85</v>
      </c>
      <c r="L461" s="73">
        <v>0.85</v>
      </c>
      <c r="M461" s="1">
        <v>1</v>
      </c>
      <c r="N461" s="1" t="s">
        <v>975</v>
      </c>
      <c r="O461" s="1" t="s">
        <v>1455</v>
      </c>
      <c r="P461" s="1">
        <v>25201040</v>
      </c>
      <c r="Q461" s="73">
        <v>2867031866</v>
      </c>
      <c r="R461" s="74">
        <v>24.25</v>
      </c>
      <c r="S461" s="1" t="s">
        <v>1565</v>
      </c>
      <c r="T461" s="75">
        <v>7.8417500000000002</v>
      </c>
      <c r="U461" s="76">
        <v>7536161486.6483898</v>
      </c>
      <c r="V461" s="77">
        <v>7536161486.6483898</v>
      </c>
      <c r="W461" s="77">
        <v>29531527688.8512</v>
      </c>
      <c r="X461" s="76">
        <v>0.11374350662670001</v>
      </c>
      <c r="Y461" s="71">
        <v>1</v>
      </c>
      <c r="Z461" s="71">
        <v>0</v>
      </c>
      <c r="AA461" s="71">
        <v>0</v>
      </c>
      <c r="AB461" s="71">
        <v>0</v>
      </c>
      <c r="AC461" s="73">
        <v>1</v>
      </c>
      <c r="AD461" s="73">
        <v>0</v>
      </c>
      <c r="AE461" s="1" t="s">
        <v>1566</v>
      </c>
      <c r="AF461" s="1" t="s">
        <v>1450</v>
      </c>
      <c r="AG461" s="1" t="s">
        <v>3494</v>
      </c>
    </row>
    <row r="462" spans="1:33">
      <c r="A462" s="70">
        <v>45169</v>
      </c>
      <c r="B462" s="70">
        <v>45169</v>
      </c>
      <c r="C462" s="71">
        <v>891800</v>
      </c>
      <c r="D462" s="1" t="s">
        <v>6782</v>
      </c>
      <c r="E462" s="71">
        <v>2859302</v>
      </c>
      <c r="G462" s="1" t="s">
        <v>6783</v>
      </c>
      <c r="H462" s="72" t="s">
        <v>6784</v>
      </c>
      <c r="I462" s="1" t="s">
        <v>6785</v>
      </c>
      <c r="J462" s="73">
        <v>0.3</v>
      </c>
      <c r="K462" s="73">
        <v>0.3</v>
      </c>
      <c r="L462" s="73">
        <v>0.06</v>
      </c>
      <c r="M462" s="1">
        <v>0.2</v>
      </c>
      <c r="N462" s="1" t="s">
        <v>975</v>
      </c>
      <c r="O462" s="1" t="s">
        <v>1548</v>
      </c>
      <c r="P462" s="1">
        <v>55105010</v>
      </c>
      <c r="Q462" s="73">
        <v>4757389916</v>
      </c>
      <c r="R462" s="74">
        <v>6.48</v>
      </c>
      <c r="S462" s="1" t="s">
        <v>3323</v>
      </c>
      <c r="T462" s="75">
        <v>7.2785000000000002</v>
      </c>
      <c r="U462" s="76">
        <v>254128350.53112599</v>
      </c>
      <c r="V462" s="77">
        <v>254128350.53112599</v>
      </c>
      <c r="W462" s="77">
        <v>4228675023.41225</v>
      </c>
      <c r="X462" s="76">
        <v>3.8355666574000002E-3</v>
      </c>
      <c r="Y462" s="71">
        <v>0</v>
      </c>
      <c r="Z462" s="71">
        <v>1</v>
      </c>
      <c r="AA462" s="71">
        <v>0</v>
      </c>
      <c r="AB462" s="71">
        <v>0</v>
      </c>
      <c r="AC462" s="73">
        <v>1</v>
      </c>
      <c r="AD462" s="73">
        <v>0</v>
      </c>
      <c r="AE462" s="1" t="s">
        <v>3412</v>
      </c>
      <c r="AF462" s="1" t="s">
        <v>1450</v>
      </c>
      <c r="AG462" s="1" t="s">
        <v>1585</v>
      </c>
    </row>
    <row r="463" spans="1:33">
      <c r="A463" s="70">
        <v>45169</v>
      </c>
      <c r="B463" s="70">
        <v>45169</v>
      </c>
      <c r="C463" s="71">
        <v>891800</v>
      </c>
      <c r="D463" s="1" t="s">
        <v>6786</v>
      </c>
      <c r="E463" s="71">
        <v>2859402</v>
      </c>
      <c r="G463" s="1" t="s">
        <v>6787</v>
      </c>
      <c r="H463" s="72" t="s">
        <v>6788</v>
      </c>
      <c r="I463" s="1" t="s">
        <v>6789</v>
      </c>
      <c r="J463" s="73">
        <v>0.45</v>
      </c>
      <c r="K463" s="73">
        <v>0.3</v>
      </c>
      <c r="L463" s="73">
        <v>0.06</v>
      </c>
      <c r="M463" s="1">
        <v>0.2</v>
      </c>
      <c r="N463" s="1" t="s">
        <v>975</v>
      </c>
      <c r="O463" s="1" t="s">
        <v>1499</v>
      </c>
      <c r="P463" s="1">
        <v>30201020</v>
      </c>
      <c r="Q463" s="73">
        <v>3881608000</v>
      </c>
      <c r="R463" s="74">
        <v>155.91</v>
      </c>
      <c r="S463" s="1" t="s">
        <v>3323</v>
      </c>
      <c r="T463" s="75">
        <v>7.2785000000000002</v>
      </c>
      <c r="U463" s="76">
        <v>4988787551.94065</v>
      </c>
      <c r="V463" s="77">
        <v>4988787551.94065</v>
      </c>
      <c r="W463" s="77">
        <v>83013017925.434097</v>
      </c>
      <c r="X463" s="76">
        <v>7.5295917023399994E-2</v>
      </c>
      <c r="Y463" s="71">
        <v>1</v>
      </c>
      <c r="Z463" s="71">
        <v>0</v>
      </c>
      <c r="AA463" s="71">
        <v>0</v>
      </c>
      <c r="AB463" s="71">
        <v>0</v>
      </c>
      <c r="AC463" s="73">
        <v>0</v>
      </c>
      <c r="AD463" s="73">
        <v>1</v>
      </c>
      <c r="AE463" s="1" t="s">
        <v>3412</v>
      </c>
      <c r="AF463" s="1" t="s">
        <v>1450</v>
      </c>
      <c r="AG463" s="1" t="s">
        <v>1585</v>
      </c>
    </row>
    <row r="464" spans="1:33">
      <c r="A464" s="70">
        <v>45169</v>
      </c>
      <c r="B464" s="70">
        <v>45169</v>
      </c>
      <c r="C464" s="71">
        <v>891800</v>
      </c>
      <c r="D464" s="1" t="s">
        <v>6790</v>
      </c>
      <c r="E464" s="71">
        <v>2859702</v>
      </c>
      <c r="G464" s="1" t="s">
        <v>6791</v>
      </c>
      <c r="H464" s="72" t="s">
        <v>6792</v>
      </c>
      <c r="I464" s="1" t="s">
        <v>6793</v>
      </c>
      <c r="J464" s="73">
        <v>0.45</v>
      </c>
      <c r="K464" s="73">
        <v>0.3</v>
      </c>
      <c r="L464" s="73">
        <v>0.06</v>
      </c>
      <c r="M464" s="1">
        <v>0.2</v>
      </c>
      <c r="N464" s="1" t="s">
        <v>975</v>
      </c>
      <c r="O464" s="1" t="s">
        <v>1467</v>
      </c>
      <c r="P464" s="1">
        <v>20305010</v>
      </c>
      <c r="Q464" s="73">
        <v>2366718283</v>
      </c>
      <c r="R464" s="74">
        <v>11.79</v>
      </c>
      <c r="S464" s="1" t="s">
        <v>3323</v>
      </c>
      <c r="T464" s="75">
        <v>7.2785000000000002</v>
      </c>
      <c r="U464" s="76">
        <v>230022190.47801101</v>
      </c>
      <c r="V464" s="77">
        <v>230022190.47801101</v>
      </c>
      <c r="W464" s="77">
        <v>3827550486.4846001</v>
      </c>
      <c r="X464" s="76">
        <v>3.4717316758000002E-3</v>
      </c>
      <c r="Y464" s="71">
        <v>0</v>
      </c>
      <c r="Z464" s="71">
        <v>1</v>
      </c>
      <c r="AA464" s="71">
        <v>0</v>
      </c>
      <c r="AB464" s="71">
        <v>0</v>
      </c>
      <c r="AC464" s="73">
        <v>0.5</v>
      </c>
      <c r="AD464" s="73">
        <v>0.5</v>
      </c>
      <c r="AE464" s="1" t="s">
        <v>3324</v>
      </c>
      <c r="AF464" s="1" t="s">
        <v>1450</v>
      </c>
      <c r="AG464" s="1" t="s">
        <v>1585</v>
      </c>
    </row>
    <row r="465" spans="1:33">
      <c r="A465" s="70">
        <v>45169</v>
      </c>
      <c r="B465" s="70">
        <v>45169</v>
      </c>
      <c r="C465" s="71">
        <v>891800</v>
      </c>
      <c r="D465" s="1" t="s">
        <v>6794</v>
      </c>
      <c r="E465" s="71">
        <v>2860302</v>
      </c>
      <c r="G465" s="1" t="s">
        <v>6795</v>
      </c>
      <c r="H465" s="72" t="s">
        <v>6796</v>
      </c>
      <c r="I465" s="1" t="s">
        <v>6797</v>
      </c>
      <c r="J465" s="73">
        <v>0.85</v>
      </c>
      <c r="K465" s="73">
        <v>0.3</v>
      </c>
      <c r="L465" s="73">
        <v>0.06</v>
      </c>
      <c r="M465" s="1">
        <v>0.2</v>
      </c>
      <c r="N465" s="1" t="s">
        <v>975</v>
      </c>
      <c r="O465" s="1" t="s">
        <v>1499</v>
      </c>
      <c r="P465" s="1">
        <v>30202030</v>
      </c>
      <c r="Q465" s="73">
        <v>6398918718</v>
      </c>
      <c r="R465" s="74">
        <v>26</v>
      </c>
      <c r="S465" s="1" t="s">
        <v>3323</v>
      </c>
      <c r="T465" s="75">
        <v>7.2785000000000002</v>
      </c>
      <c r="U465" s="76">
        <v>1371479453.19503</v>
      </c>
      <c r="V465" s="77">
        <v>1371479453.19503</v>
      </c>
      <c r="W465" s="77">
        <v>22821306228.6357</v>
      </c>
      <c r="X465" s="76">
        <v>2.0699779662300001E-2</v>
      </c>
      <c r="Y465" s="71">
        <v>1</v>
      </c>
      <c r="Z465" s="71">
        <v>0</v>
      </c>
      <c r="AA465" s="71">
        <v>0</v>
      </c>
      <c r="AB465" s="71">
        <v>0</v>
      </c>
      <c r="AC465" s="73">
        <v>1</v>
      </c>
      <c r="AD465" s="73">
        <v>0</v>
      </c>
      <c r="AE465" s="1" t="s">
        <v>3324</v>
      </c>
      <c r="AF465" s="1" t="s">
        <v>1450</v>
      </c>
      <c r="AG465" s="1" t="s">
        <v>1585</v>
      </c>
    </row>
    <row r="466" spans="1:33">
      <c r="A466" s="70">
        <v>45169</v>
      </c>
      <c r="B466" s="70">
        <v>45169</v>
      </c>
      <c r="C466" s="71">
        <v>891800</v>
      </c>
      <c r="D466" s="1" t="s">
        <v>6798</v>
      </c>
      <c r="E466" s="71">
        <v>2860702</v>
      </c>
      <c r="G466" s="1" t="s">
        <v>6799</v>
      </c>
      <c r="H466" s="72" t="s">
        <v>6800</v>
      </c>
      <c r="I466" s="1" t="s">
        <v>6801</v>
      </c>
      <c r="J466" s="73">
        <v>0.7</v>
      </c>
      <c r="K466" s="73">
        <v>0.7</v>
      </c>
      <c r="L466" s="73">
        <v>0.7</v>
      </c>
      <c r="M466" s="1">
        <v>1</v>
      </c>
      <c r="N466" s="1" t="s">
        <v>975</v>
      </c>
      <c r="O466" s="1" t="s">
        <v>1484</v>
      </c>
      <c r="P466" s="1">
        <v>40203020</v>
      </c>
      <c r="Q466" s="73">
        <v>2620076855</v>
      </c>
      <c r="R466" s="74">
        <v>15.32</v>
      </c>
      <c r="S466" s="1" t="s">
        <v>1565</v>
      </c>
      <c r="T466" s="75">
        <v>7.8417500000000002</v>
      </c>
      <c r="U466" s="76">
        <v>3583091043.8384299</v>
      </c>
      <c r="V466" s="77">
        <v>3583091043.8384299</v>
      </c>
      <c r="W466" s="77">
        <v>42409157971.349197</v>
      </c>
      <c r="X466" s="76">
        <v>5.4079698346600001E-2</v>
      </c>
      <c r="Y466" s="71">
        <v>1</v>
      </c>
      <c r="Z466" s="71">
        <v>0</v>
      </c>
      <c r="AA466" s="71">
        <v>0</v>
      </c>
      <c r="AB466" s="71">
        <v>0</v>
      </c>
      <c r="AC466" s="73">
        <v>1</v>
      </c>
      <c r="AD466" s="73">
        <v>0</v>
      </c>
      <c r="AE466" s="1" t="s">
        <v>1566</v>
      </c>
      <c r="AF466" s="1" t="s">
        <v>1450</v>
      </c>
      <c r="AG466" s="1" t="s">
        <v>3494</v>
      </c>
    </row>
    <row r="467" spans="1:33">
      <c r="A467" s="70">
        <v>45169</v>
      </c>
      <c r="B467" s="70">
        <v>45169</v>
      </c>
      <c r="C467" s="71">
        <v>891800</v>
      </c>
      <c r="D467" s="1" t="s">
        <v>6802</v>
      </c>
      <c r="E467" s="71">
        <v>2860703</v>
      </c>
      <c r="G467" s="1" t="s">
        <v>6803</v>
      </c>
      <c r="H467" s="72" t="s">
        <v>6804</v>
      </c>
      <c r="I467" s="1" t="s">
        <v>6805</v>
      </c>
      <c r="J467" s="73">
        <v>0.75</v>
      </c>
      <c r="K467" s="73">
        <v>0.3</v>
      </c>
      <c r="L467" s="73">
        <v>0.06</v>
      </c>
      <c r="M467" s="1">
        <v>0.2</v>
      </c>
      <c r="N467" s="1" t="s">
        <v>975</v>
      </c>
      <c r="O467" s="1" t="s">
        <v>1484</v>
      </c>
      <c r="P467" s="1">
        <v>40203020</v>
      </c>
      <c r="Q467" s="73">
        <v>12245715578</v>
      </c>
      <c r="R467" s="74">
        <v>22.2</v>
      </c>
      <c r="S467" s="1" t="s">
        <v>3323</v>
      </c>
      <c r="T467" s="75">
        <v>7.2785000000000002</v>
      </c>
      <c r="U467" s="76">
        <v>2241023995.3144202</v>
      </c>
      <c r="V467" s="77">
        <v>2241023995.3144202</v>
      </c>
      <c r="W467" s="77">
        <v>42409157971.349197</v>
      </c>
      <c r="X467" s="76">
        <v>3.3823840971699999E-2</v>
      </c>
      <c r="Y467" s="71">
        <v>1</v>
      </c>
      <c r="Z467" s="71">
        <v>0</v>
      </c>
      <c r="AA467" s="71">
        <v>0</v>
      </c>
      <c r="AB467" s="71">
        <v>0</v>
      </c>
      <c r="AC467" s="73">
        <v>1</v>
      </c>
      <c r="AD467" s="73">
        <v>0</v>
      </c>
      <c r="AE467" s="1" t="s">
        <v>3324</v>
      </c>
      <c r="AF467" s="1" t="s">
        <v>1450</v>
      </c>
      <c r="AG467" s="1" t="s">
        <v>1585</v>
      </c>
    </row>
    <row r="468" spans="1:33">
      <c r="A468" s="70">
        <v>45169</v>
      </c>
      <c r="B468" s="70">
        <v>45169</v>
      </c>
      <c r="C468" s="71">
        <v>891800</v>
      </c>
      <c r="D468" s="1" t="s">
        <v>6806</v>
      </c>
      <c r="E468" s="71">
        <v>2861302</v>
      </c>
      <c r="G468" s="1" t="s">
        <v>6807</v>
      </c>
      <c r="H468" s="72" t="s">
        <v>6808</v>
      </c>
      <c r="I468" s="1" t="s">
        <v>6809</v>
      </c>
      <c r="J468" s="73">
        <v>0.6</v>
      </c>
      <c r="K468" s="73">
        <v>0.3</v>
      </c>
      <c r="L468" s="73">
        <v>0.06</v>
      </c>
      <c r="M468" s="1">
        <v>0.2</v>
      </c>
      <c r="N468" s="1" t="s">
        <v>975</v>
      </c>
      <c r="O468" s="1" t="s">
        <v>1474</v>
      </c>
      <c r="P468" s="1">
        <v>45203020</v>
      </c>
      <c r="Q468" s="73">
        <v>1560587588</v>
      </c>
      <c r="R468" s="74">
        <v>17.86</v>
      </c>
      <c r="S468" s="1" t="s">
        <v>3323</v>
      </c>
      <c r="T468" s="75">
        <v>7.2785000000000002</v>
      </c>
      <c r="U468" s="76">
        <v>229762404.24549001</v>
      </c>
      <c r="V468" s="77">
        <v>229762404.24549001</v>
      </c>
      <c r="W468" s="77">
        <v>3823227664.7663999</v>
      </c>
      <c r="X468" s="76">
        <v>3.4678107145E-3</v>
      </c>
      <c r="Y468" s="71">
        <v>0</v>
      </c>
      <c r="Z468" s="71">
        <v>1</v>
      </c>
      <c r="AA468" s="71">
        <v>0</v>
      </c>
      <c r="AB468" s="71">
        <v>0</v>
      </c>
      <c r="AC468" s="73">
        <v>0.35</v>
      </c>
      <c r="AD468" s="73">
        <v>0.65</v>
      </c>
      <c r="AE468" s="1" t="s">
        <v>3412</v>
      </c>
      <c r="AF468" s="1" t="s">
        <v>1450</v>
      </c>
      <c r="AG468" s="1" t="s">
        <v>1585</v>
      </c>
    </row>
    <row r="469" spans="1:33">
      <c r="A469" s="70">
        <v>45169</v>
      </c>
      <c r="B469" s="70">
        <v>45169</v>
      </c>
      <c r="C469" s="71">
        <v>891800</v>
      </c>
      <c r="D469" s="1" t="s">
        <v>6810</v>
      </c>
      <c r="E469" s="71">
        <v>2862302</v>
      </c>
      <c r="G469" s="1" t="s">
        <v>6811</v>
      </c>
      <c r="H469" s="72" t="s">
        <v>6812</v>
      </c>
      <c r="I469" s="1" t="s">
        <v>6813</v>
      </c>
      <c r="J469" s="73">
        <v>0.35</v>
      </c>
      <c r="K469" s="73">
        <v>0.3</v>
      </c>
      <c r="L469" s="73">
        <v>0.06</v>
      </c>
      <c r="M469" s="1">
        <v>0.2</v>
      </c>
      <c r="N469" s="1" t="s">
        <v>975</v>
      </c>
      <c r="O469" s="1" t="s">
        <v>1462</v>
      </c>
      <c r="P469" s="1">
        <v>15104050</v>
      </c>
      <c r="Q469" s="73">
        <v>5730847796</v>
      </c>
      <c r="R469" s="74">
        <v>3.94</v>
      </c>
      <c r="S469" s="1" t="s">
        <v>3323</v>
      </c>
      <c r="T469" s="75">
        <v>7.2785000000000002</v>
      </c>
      <c r="U469" s="76">
        <v>186133464.171794</v>
      </c>
      <c r="V469" s="77">
        <v>186133464.171794</v>
      </c>
      <c r="W469" s="77">
        <v>3097245660.78297</v>
      </c>
      <c r="X469" s="76">
        <v>2.8093178407999999E-3</v>
      </c>
      <c r="Y469" s="71">
        <v>0</v>
      </c>
      <c r="Z469" s="71">
        <v>1</v>
      </c>
      <c r="AA469" s="71">
        <v>0</v>
      </c>
      <c r="AB469" s="71">
        <v>0</v>
      </c>
      <c r="AC469" s="73">
        <v>1</v>
      </c>
      <c r="AD469" s="73">
        <v>0</v>
      </c>
      <c r="AE469" s="1" t="s">
        <v>3412</v>
      </c>
      <c r="AF469" s="1" t="s">
        <v>1450</v>
      </c>
      <c r="AG469" s="1" t="s">
        <v>1585</v>
      </c>
    </row>
    <row r="470" spans="1:33">
      <c r="A470" s="70">
        <v>45169</v>
      </c>
      <c r="B470" s="70">
        <v>45169</v>
      </c>
      <c r="C470" s="71">
        <v>891800</v>
      </c>
      <c r="D470" s="1" t="s">
        <v>6814</v>
      </c>
      <c r="E470" s="71">
        <v>2862602</v>
      </c>
      <c r="G470" s="1" t="s">
        <v>6815</v>
      </c>
      <c r="H470" s="72" t="s">
        <v>6816</v>
      </c>
      <c r="I470" s="1" t="s">
        <v>6817</v>
      </c>
      <c r="J470" s="73">
        <v>0.4</v>
      </c>
      <c r="K470" s="73">
        <v>0.3</v>
      </c>
      <c r="L470" s="73">
        <v>0.06</v>
      </c>
      <c r="M470" s="1">
        <v>0.2</v>
      </c>
      <c r="N470" s="1" t="s">
        <v>975</v>
      </c>
      <c r="O470" s="1" t="s">
        <v>1462</v>
      </c>
      <c r="P470" s="1">
        <v>15104050</v>
      </c>
      <c r="Q470" s="73">
        <v>10337121092</v>
      </c>
      <c r="R470" s="74">
        <v>2.2599999999999998</v>
      </c>
      <c r="S470" s="1" t="s">
        <v>3323</v>
      </c>
      <c r="T470" s="75">
        <v>7.2785000000000002</v>
      </c>
      <c r="U470" s="76">
        <v>192582760.19443601</v>
      </c>
      <c r="V470" s="77">
        <v>192582760.19443601</v>
      </c>
      <c r="W470" s="77">
        <v>3204561420.5261898</v>
      </c>
      <c r="X470" s="76">
        <v>2.9066572549999998E-3</v>
      </c>
      <c r="Y470" s="71">
        <v>0</v>
      </c>
      <c r="Z470" s="71">
        <v>1</v>
      </c>
      <c r="AA470" s="71">
        <v>0</v>
      </c>
      <c r="AB470" s="71">
        <v>0</v>
      </c>
      <c r="AC470" s="73">
        <v>1</v>
      </c>
      <c r="AD470" s="73">
        <v>0</v>
      </c>
      <c r="AE470" s="1" t="s">
        <v>3412</v>
      </c>
      <c r="AF470" s="1" t="s">
        <v>1450</v>
      </c>
      <c r="AG470" s="1" t="s">
        <v>1585</v>
      </c>
    </row>
    <row r="471" spans="1:33">
      <c r="A471" s="70">
        <v>45169</v>
      </c>
      <c r="B471" s="70">
        <v>45169</v>
      </c>
      <c r="C471" s="71">
        <v>891800</v>
      </c>
      <c r="D471" s="1" t="s">
        <v>6818</v>
      </c>
      <c r="E471" s="71">
        <v>2862702</v>
      </c>
      <c r="G471" s="1" t="s">
        <v>6819</v>
      </c>
      <c r="H471" s="72" t="s">
        <v>6820</v>
      </c>
      <c r="I471" s="1" t="s">
        <v>6821</v>
      </c>
      <c r="J471" s="73">
        <v>0.65</v>
      </c>
      <c r="K471" s="73">
        <v>0.3</v>
      </c>
      <c r="L471" s="73">
        <v>0.06</v>
      </c>
      <c r="M471" s="1">
        <v>0.2</v>
      </c>
      <c r="N471" s="1" t="s">
        <v>975</v>
      </c>
      <c r="O471" s="1" t="s">
        <v>1467</v>
      </c>
      <c r="P471" s="1">
        <v>20105010</v>
      </c>
      <c r="Q471" s="73">
        <v>2579213988</v>
      </c>
      <c r="R471" s="74">
        <v>10.66</v>
      </c>
      <c r="S471" s="1" t="s">
        <v>3323</v>
      </c>
      <c r="T471" s="75">
        <v>7.2785000000000002</v>
      </c>
      <c r="U471" s="76">
        <v>226649071.474177</v>
      </c>
      <c r="V471" s="77">
        <v>226649071.474177</v>
      </c>
      <c r="W471" s="77">
        <v>3771422061.4084702</v>
      </c>
      <c r="X471" s="76">
        <v>3.4208210915999998E-3</v>
      </c>
      <c r="Y471" s="71">
        <v>0</v>
      </c>
      <c r="Z471" s="71">
        <v>1</v>
      </c>
      <c r="AA471" s="71">
        <v>0</v>
      </c>
      <c r="AB471" s="71">
        <v>0</v>
      </c>
      <c r="AC471" s="73">
        <v>0</v>
      </c>
      <c r="AD471" s="73">
        <v>1</v>
      </c>
      <c r="AE471" s="1" t="s">
        <v>3412</v>
      </c>
      <c r="AF471" s="1" t="s">
        <v>1450</v>
      </c>
      <c r="AG471" s="1" t="s">
        <v>1585</v>
      </c>
    </row>
    <row r="472" spans="1:33">
      <c r="A472" s="70">
        <v>45169</v>
      </c>
      <c r="B472" s="70">
        <v>45169</v>
      </c>
      <c r="C472" s="71">
        <v>891800</v>
      </c>
      <c r="D472" s="1" t="s">
        <v>6822</v>
      </c>
      <c r="E472" s="71">
        <v>2863003</v>
      </c>
      <c r="G472" s="1" t="s">
        <v>6823</v>
      </c>
      <c r="H472" s="72" t="s">
        <v>6824</v>
      </c>
      <c r="I472" s="1" t="s">
        <v>6825</v>
      </c>
      <c r="J472" s="73">
        <v>0.5</v>
      </c>
      <c r="K472" s="73">
        <v>0.3</v>
      </c>
      <c r="L472" s="73">
        <v>0.06</v>
      </c>
      <c r="M472" s="1">
        <v>0.2</v>
      </c>
      <c r="N472" s="1" t="s">
        <v>975</v>
      </c>
      <c r="O472" s="1" t="s">
        <v>1455</v>
      </c>
      <c r="P472" s="1">
        <v>25102010</v>
      </c>
      <c r="Q472" s="73">
        <v>8280184645</v>
      </c>
      <c r="R472" s="74">
        <v>12.54</v>
      </c>
      <c r="S472" s="1" t="s">
        <v>3323</v>
      </c>
      <c r="T472" s="75">
        <v>7.2785000000000002</v>
      </c>
      <c r="U472" s="76">
        <v>855947094.44226098</v>
      </c>
      <c r="V472" s="77">
        <v>855947094.44226098</v>
      </c>
      <c r="W472" s="77">
        <v>14960936018.9671</v>
      </c>
      <c r="X472" s="76">
        <v>1.2918834632399999E-2</v>
      </c>
      <c r="Y472" s="71">
        <v>1</v>
      </c>
      <c r="Z472" s="71">
        <v>0</v>
      </c>
      <c r="AA472" s="71">
        <v>0</v>
      </c>
      <c r="AB472" s="71">
        <v>0</v>
      </c>
      <c r="AC472" s="73">
        <v>1</v>
      </c>
      <c r="AD472" s="73">
        <v>0</v>
      </c>
      <c r="AE472" s="1" t="s">
        <v>3412</v>
      </c>
      <c r="AF472" s="1" t="s">
        <v>1450</v>
      </c>
      <c r="AG472" s="1" t="s">
        <v>1585</v>
      </c>
    </row>
    <row r="473" spans="1:33">
      <c r="A473" s="70">
        <v>45169</v>
      </c>
      <c r="B473" s="70">
        <v>45169</v>
      </c>
      <c r="C473" s="71">
        <v>891800</v>
      </c>
      <c r="D473" s="1" t="s">
        <v>6826</v>
      </c>
      <c r="E473" s="71">
        <v>2863202</v>
      </c>
      <c r="G473" s="1" t="s">
        <v>6827</v>
      </c>
      <c r="H473" s="72" t="s">
        <v>6828</v>
      </c>
      <c r="I473" s="1" t="s">
        <v>6829</v>
      </c>
      <c r="J473" s="73">
        <v>0.65</v>
      </c>
      <c r="K473" s="73">
        <v>0.3</v>
      </c>
      <c r="L473" s="73">
        <v>0.06</v>
      </c>
      <c r="M473" s="1">
        <v>0.2</v>
      </c>
      <c r="N473" s="1" t="s">
        <v>975</v>
      </c>
      <c r="O473" s="1" t="s">
        <v>1541</v>
      </c>
      <c r="P473" s="1">
        <v>10102010</v>
      </c>
      <c r="Q473" s="73">
        <v>6565755139</v>
      </c>
      <c r="R473" s="74">
        <v>6.58</v>
      </c>
      <c r="S473" s="1" t="s">
        <v>3323</v>
      </c>
      <c r="T473" s="75">
        <v>7.2785000000000002</v>
      </c>
      <c r="U473" s="76">
        <v>356139332.12573999</v>
      </c>
      <c r="V473" s="77">
        <v>356139332.12573999</v>
      </c>
      <c r="W473" s="77">
        <v>5926129436.0401602</v>
      </c>
      <c r="X473" s="76">
        <v>5.3752213982000002E-3</v>
      </c>
      <c r="Y473" s="71">
        <v>1</v>
      </c>
      <c r="Z473" s="71">
        <v>0</v>
      </c>
      <c r="AA473" s="71">
        <v>0</v>
      </c>
      <c r="AB473" s="71">
        <v>0</v>
      </c>
      <c r="AC473" s="73">
        <v>0.35</v>
      </c>
      <c r="AD473" s="73">
        <v>0.65</v>
      </c>
      <c r="AE473" s="1" t="s">
        <v>3324</v>
      </c>
      <c r="AF473" s="1" t="s">
        <v>1450</v>
      </c>
      <c r="AG473" s="1" t="s">
        <v>1585</v>
      </c>
    </row>
    <row r="474" spans="1:33">
      <c r="A474" s="70">
        <v>45169</v>
      </c>
      <c r="B474" s="70">
        <v>45169</v>
      </c>
      <c r="C474" s="71">
        <v>891800</v>
      </c>
      <c r="D474" s="1" t="s">
        <v>6830</v>
      </c>
      <c r="E474" s="71">
        <v>2863302</v>
      </c>
      <c r="G474" s="1" t="s">
        <v>6831</v>
      </c>
      <c r="H474" s="72" t="s">
        <v>6832</v>
      </c>
      <c r="I474" s="1" t="s">
        <v>6833</v>
      </c>
      <c r="J474" s="73">
        <v>0.55000000000000004</v>
      </c>
      <c r="K474" s="73">
        <v>0.3</v>
      </c>
      <c r="L474" s="73">
        <v>0.06</v>
      </c>
      <c r="M474" s="1">
        <v>0.2</v>
      </c>
      <c r="N474" s="1" t="s">
        <v>975</v>
      </c>
      <c r="O474" s="1" t="s">
        <v>1462</v>
      </c>
      <c r="P474" s="1">
        <v>15104050</v>
      </c>
      <c r="Q474" s="73">
        <v>6908632499</v>
      </c>
      <c r="R474" s="74">
        <v>5.92</v>
      </c>
      <c r="S474" s="1" t="s">
        <v>3323</v>
      </c>
      <c r="T474" s="75">
        <v>7.2785000000000002</v>
      </c>
      <c r="U474" s="76">
        <v>337149998.43989801</v>
      </c>
      <c r="V474" s="77">
        <v>337149998.43989801</v>
      </c>
      <c r="W474" s="77">
        <v>5610148472.4808598</v>
      </c>
      <c r="X474" s="76">
        <v>5.0886148273000002E-3</v>
      </c>
      <c r="Y474" s="71">
        <v>0</v>
      </c>
      <c r="Z474" s="71">
        <v>1</v>
      </c>
      <c r="AA474" s="71">
        <v>0</v>
      </c>
      <c r="AB474" s="71">
        <v>0</v>
      </c>
      <c r="AC474" s="73">
        <v>1</v>
      </c>
      <c r="AD474" s="73">
        <v>0</v>
      </c>
      <c r="AE474" s="1" t="s">
        <v>3412</v>
      </c>
      <c r="AF474" s="1" t="s">
        <v>1450</v>
      </c>
      <c r="AG474" s="1" t="s">
        <v>1585</v>
      </c>
    </row>
    <row r="475" spans="1:33">
      <c r="A475" s="70">
        <v>45169</v>
      </c>
      <c r="B475" s="70">
        <v>45169</v>
      </c>
      <c r="C475" s="71">
        <v>891800</v>
      </c>
      <c r="D475" s="1" t="s">
        <v>6834</v>
      </c>
      <c r="E475" s="71">
        <v>2863902</v>
      </c>
      <c r="G475" s="1" t="s">
        <v>6835</v>
      </c>
      <c r="H475" s="72" t="s">
        <v>6836</v>
      </c>
      <c r="I475" s="1" t="s">
        <v>6837</v>
      </c>
      <c r="J475" s="73">
        <v>0.55000000000000004</v>
      </c>
      <c r="K475" s="73">
        <v>0.3</v>
      </c>
      <c r="L475" s="73">
        <v>0.06</v>
      </c>
      <c r="M475" s="1">
        <v>0.2</v>
      </c>
      <c r="N475" s="1" t="s">
        <v>975</v>
      </c>
      <c r="O475" s="1" t="s">
        <v>1564</v>
      </c>
      <c r="P475" s="1">
        <v>60201030</v>
      </c>
      <c r="Q475" s="73">
        <v>4628902973</v>
      </c>
      <c r="R475" s="74">
        <v>6.95</v>
      </c>
      <c r="S475" s="1" t="s">
        <v>3323</v>
      </c>
      <c r="T475" s="75">
        <v>7.2785000000000002</v>
      </c>
      <c r="U475" s="76">
        <v>265199222.331662</v>
      </c>
      <c r="V475" s="77">
        <v>265199222.331662</v>
      </c>
      <c r="W475" s="77">
        <v>4412893427.11448</v>
      </c>
      <c r="X475" s="76">
        <v>4.0026596505999996E-3</v>
      </c>
      <c r="Y475" s="71">
        <v>0</v>
      </c>
      <c r="Z475" s="71">
        <v>1</v>
      </c>
      <c r="AA475" s="71">
        <v>0</v>
      </c>
      <c r="AB475" s="71">
        <v>0</v>
      </c>
      <c r="AC475" s="73">
        <v>1</v>
      </c>
      <c r="AD475" s="73">
        <v>0</v>
      </c>
      <c r="AE475" s="1" t="s">
        <v>3324</v>
      </c>
      <c r="AF475" s="1" t="s">
        <v>1450</v>
      </c>
      <c r="AG475" s="1" t="s">
        <v>1585</v>
      </c>
    </row>
    <row r="476" spans="1:33">
      <c r="A476" s="70">
        <v>45169</v>
      </c>
      <c r="B476" s="70">
        <v>45169</v>
      </c>
      <c r="C476" s="71">
        <v>891800</v>
      </c>
      <c r="D476" s="1" t="s">
        <v>6838</v>
      </c>
      <c r="E476" s="71">
        <v>2864002</v>
      </c>
      <c r="G476" s="1" t="s">
        <v>6839</v>
      </c>
      <c r="H476" s="72" t="s">
        <v>6840</v>
      </c>
      <c r="I476" s="1" t="s">
        <v>6841</v>
      </c>
      <c r="J476" s="73">
        <v>0.45</v>
      </c>
      <c r="K476" s="73">
        <v>0.3</v>
      </c>
      <c r="L476" s="73">
        <v>0.06</v>
      </c>
      <c r="M476" s="1">
        <v>0.2</v>
      </c>
      <c r="N476" s="1" t="s">
        <v>975</v>
      </c>
      <c r="O476" s="1" t="s">
        <v>1467</v>
      </c>
      <c r="P476" s="1">
        <v>20101010</v>
      </c>
      <c r="Q476" s="73">
        <v>589476716</v>
      </c>
      <c r="R476" s="74">
        <v>38.14</v>
      </c>
      <c r="S476" s="1" t="s">
        <v>3323</v>
      </c>
      <c r="T476" s="75">
        <v>7.2785000000000002</v>
      </c>
      <c r="U476" s="76">
        <v>185334686.66543901</v>
      </c>
      <c r="V476" s="77">
        <v>185334686.66543901</v>
      </c>
      <c r="W476" s="77">
        <v>3083954068.2340698</v>
      </c>
      <c r="X476" s="76">
        <v>2.7972618684E-3</v>
      </c>
      <c r="Y476" s="71">
        <v>0</v>
      </c>
      <c r="Z476" s="71">
        <v>1</v>
      </c>
      <c r="AA476" s="71">
        <v>0</v>
      </c>
      <c r="AB476" s="71">
        <v>0</v>
      </c>
      <c r="AC476" s="73">
        <v>0</v>
      </c>
      <c r="AD476" s="73">
        <v>1</v>
      </c>
      <c r="AE476" s="1" t="s">
        <v>3324</v>
      </c>
      <c r="AF476" s="1" t="s">
        <v>1450</v>
      </c>
      <c r="AG476" s="1" t="s">
        <v>1585</v>
      </c>
    </row>
    <row r="477" spans="1:33">
      <c r="A477" s="70">
        <v>45169</v>
      </c>
      <c r="B477" s="70">
        <v>45169</v>
      </c>
      <c r="C477" s="71">
        <v>891800</v>
      </c>
      <c r="D477" s="1" t="s">
        <v>6842</v>
      </c>
      <c r="E477" s="71">
        <v>2864402</v>
      </c>
      <c r="G477" s="1" t="s">
        <v>6843</v>
      </c>
      <c r="H477" s="72" t="s">
        <v>6844</v>
      </c>
      <c r="I477" s="1" t="s">
        <v>6845</v>
      </c>
      <c r="J477" s="73">
        <v>0.8</v>
      </c>
      <c r="K477" s="73">
        <v>0.8</v>
      </c>
      <c r="L477" s="73">
        <v>0.8</v>
      </c>
      <c r="M477" s="1">
        <v>1</v>
      </c>
      <c r="N477" s="1" t="s">
        <v>975</v>
      </c>
      <c r="O477" s="1" t="s">
        <v>1447</v>
      </c>
      <c r="P477" s="1">
        <v>35102010</v>
      </c>
      <c r="Q477" s="73">
        <v>919072704</v>
      </c>
      <c r="R477" s="74">
        <v>12.9</v>
      </c>
      <c r="S477" s="1" t="s">
        <v>1565</v>
      </c>
      <c r="T477" s="75">
        <v>7.8417500000000002</v>
      </c>
      <c r="U477" s="76">
        <v>1209529799.50649</v>
      </c>
      <c r="V477" s="77">
        <v>1209529799.50649</v>
      </c>
      <c r="W477" s="77">
        <v>8328754724.9530497</v>
      </c>
      <c r="X477" s="76">
        <v>1.8255468783300002E-2</v>
      </c>
      <c r="Y477" s="71">
        <v>1</v>
      </c>
      <c r="Z477" s="71">
        <v>0</v>
      </c>
      <c r="AA477" s="71">
        <v>0</v>
      </c>
      <c r="AB477" s="71">
        <v>0</v>
      </c>
      <c r="AC477" s="73">
        <v>1</v>
      </c>
      <c r="AD477" s="73">
        <v>0</v>
      </c>
      <c r="AE477" s="1" t="s">
        <v>1566</v>
      </c>
      <c r="AF477" s="1" t="s">
        <v>1450</v>
      </c>
      <c r="AG477" s="1" t="s">
        <v>3494</v>
      </c>
    </row>
    <row r="478" spans="1:33">
      <c r="A478" s="70">
        <v>45169</v>
      </c>
      <c r="B478" s="70">
        <v>45169</v>
      </c>
      <c r="C478" s="71">
        <v>891800</v>
      </c>
      <c r="D478" s="1" t="s">
        <v>6846</v>
      </c>
      <c r="E478" s="71">
        <v>2864403</v>
      </c>
      <c r="G478" s="1" t="s">
        <v>6847</v>
      </c>
      <c r="H478" s="72" t="s">
        <v>6848</v>
      </c>
      <c r="I478" s="1" t="s">
        <v>6849</v>
      </c>
      <c r="J478" s="73">
        <v>0.35</v>
      </c>
      <c r="K478" s="73">
        <v>0.3</v>
      </c>
      <c r="L478" s="73">
        <v>0.06</v>
      </c>
      <c r="M478" s="1">
        <v>0.2</v>
      </c>
      <c r="N478" s="1" t="s">
        <v>975</v>
      </c>
      <c r="O478" s="1" t="s">
        <v>1447</v>
      </c>
      <c r="P478" s="1">
        <v>35102010</v>
      </c>
      <c r="Q478" s="73">
        <v>2779426455</v>
      </c>
      <c r="R478" s="74">
        <v>17.88</v>
      </c>
      <c r="S478" s="1" t="s">
        <v>3323</v>
      </c>
      <c r="T478" s="75">
        <v>7.2785000000000002</v>
      </c>
      <c r="U478" s="76">
        <v>409668022.38428199</v>
      </c>
      <c r="V478" s="77">
        <v>409668022.38428199</v>
      </c>
      <c r="W478" s="77">
        <v>8328754724.9530497</v>
      </c>
      <c r="X478" s="76">
        <v>6.1831314922999999E-3</v>
      </c>
      <c r="Y478" s="71">
        <v>1</v>
      </c>
      <c r="Z478" s="71">
        <v>0</v>
      </c>
      <c r="AA478" s="71">
        <v>0</v>
      </c>
      <c r="AB478" s="71">
        <v>0</v>
      </c>
      <c r="AC478" s="73">
        <v>1</v>
      </c>
      <c r="AD478" s="73">
        <v>0</v>
      </c>
      <c r="AE478" s="1" t="s">
        <v>3324</v>
      </c>
      <c r="AF478" s="1" t="s">
        <v>1450</v>
      </c>
      <c r="AG478" s="1" t="s">
        <v>1585</v>
      </c>
    </row>
    <row r="479" spans="1:33">
      <c r="A479" s="70">
        <v>45169</v>
      </c>
      <c r="B479" s="70">
        <v>45169</v>
      </c>
      <c r="C479" s="71">
        <v>891800</v>
      </c>
      <c r="D479" s="1" t="s">
        <v>6850</v>
      </c>
      <c r="E479" s="71">
        <v>2864502</v>
      </c>
      <c r="G479" s="1" t="s">
        <v>6851</v>
      </c>
      <c r="H479" s="72" t="s">
        <v>6852</v>
      </c>
      <c r="I479" s="1" t="s">
        <v>6853</v>
      </c>
      <c r="J479" s="73">
        <v>0.3</v>
      </c>
      <c r="K479" s="73">
        <v>0.3</v>
      </c>
      <c r="L479" s="73">
        <v>0.06</v>
      </c>
      <c r="M479" s="1">
        <v>0.2</v>
      </c>
      <c r="N479" s="1" t="s">
        <v>975</v>
      </c>
      <c r="O479" s="1" t="s">
        <v>1541</v>
      </c>
      <c r="P479" s="1">
        <v>10102050</v>
      </c>
      <c r="Q479" s="73">
        <v>5677101059</v>
      </c>
      <c r="R479" s="74">
        <v>8.34</v>
      </c>
      <c r="S479" s="1" t="s">
        <v>3323</v>
      </c>
      <c r="T479" s="75">
        <v>7.2785000000000002</v>
      </c>
      <c r="U479" s="76">
        <v>390303135.25089002</v>
      </c>
      <c r="V479" s="77">
        <v>390303135.25089002</v>
      </c>
      <c r="W479" s="77">
        <v>6494612333.2775497</v>
      </c>
      <c r="X479" s="76">
        <v>5.8908566820999996E-3</v>
      </c>
      <c r="Y479" s="71">
        <v>0</v>
      </c>
      <c r="Z479" s="71">
        <v>1</v>
      </c>
      <c r="AA479" s="71">
        <v>0</v>
      </c>
      <c r="AB479" s="71">
        <v>0</v>
      </c>
      <c r="AC479" s="73">
        <v>1</v>
      </c>
      <c r="AD479" s="73">
        <v>0</v>
      </c>
      <c r="AE479" s="1" t="s">
        <v>3412</v>
      </c>
      <c r="AF479" s="1" t="s">
        <v>1450</v>
      </c>
      <c r="AG479" s="1" t="s">
        <v>1585</v>
      </c>
    </row>
    <row r="480" spans="1:33">
      <c r="A480" s="70">
        <v>45169</v>
      </c>
      <c r="B480" s="70">
        <v>45169</v>
      </c>
      <c r="C480" s="71">
        <v>891800</v>
      </c>
      <c r="D480" s="1" t="s">
        <v>6854</v>
      </c>
      <c r="E480" s="71">
        <v>2865602</v>
      </c>
      <c r="G480" s="1" t="s">
        <v>6855</v>
      </c>
      <c r="H480" s="72" t="s">
        <v>6856</v>
      </c>
      <c r="I480" s="1" t="s">
        <v>6857</v>
      </c>
      <c r="J480" s="73">
        <v>0.5</v>
      </c>
      <c r="K480" s="73">
        <v>0.3</v>
      </c>
      <c r="L480" s="73">
        <v>0.06</v>
      </c>
      <c r="M480" s="1">
        <v>0.2</v>
      </c>
      <c r="N480" s="1" t="s">
        <v>975</v>
      </c>
      <c r="O480" s="1" t="s">
        <v>1564</v>
      </c>
      <c r="P480" s="1">
        <v>60201030</v>
      </c>
      <c r="Q480" s="73">
        <v>8201793915</v>
      </c>
      <c r="R480" s="74">
        <v>4.3499999999999996</v>
      </c>
      <c r="S480" s="1" t="s">
        <v>3323</v>
      </c>
      <c r="T480" s="75">
        <v>7.2785000000000002</v>
      </c>
      <c r="U480" s="76">
        <v>294108430.55780703</v>
      </c>
      <c r="V480" s="77">
        <v>294108430.55780703</v>
      </c>
      <c r="W480" s="77">
        <v>4893940293.8533897</v>
      </c>
      <c r="X480" s="76">
        <v>4.4389871793000003E-3</v>
      </c>
      <c r="Y480" s="71">
        <v>1</v>
      </c>
      <c r="Z480" s="71">
        <v>0</v>
      </c>
      <c r="AA480" s="71">
        <v>0</v>
      </c>
      <c r="AB480" s="71">
        <v>0</v>
      </c>
      <c r="AC480" s="73">
        <v>1</v>
      </c>
      <c r="AD480" s="73">
        <v>0</v>
      </c>
      <c r="AE480" s="1" t="s">
        <v>3412</v>
      </c>
      <c r="AF480" s="1" t="s">
        <v>1450</v>
      </c>
      <c r="AG480" s="1" t="s">
        <v>1585</v>
      </c>
    </row>
    <row r="481" spans="1:33">
      <c r="A481" s="70">
        <v>45169</v>
      </c>
      <c r="B481" s="70">
        <v>45169</v>
      </c>
      <c r="C481" s="71">
        <v>891800</v>
      </c>
      <c r="D481" s="1" t="s">
        <v>6858</v>
      </c>
      <c r="E481" s="71">
        <v>2865702</v>
      </c>
      <c r="G481" s="1" t="s">
        <v>6859</v>
      </c>
      <c r="H481" s="72" t="s">
        <v>6860</v>
      </c>
      <c r="I481" s="1" t="s">
        <v>6861</v>
      </c>
      <c r="J481" s="73">
        <v>0.2</v>
      </c>
      <c r="K481" s="73">
        <v>0.2</v>
      </c>
      <c r="L481" s="73">
        <v>0.04</v>
      </c>
      <c r="M481" s="1">
        <v>0.2</v>
      </c>
      <c r="N481" s="1" t="s">
        <v>975</v>
      </c>
      <c r="O481" s="1" t="s">
        <v>1467</v>
      </c>
      <c r="P481" s="1">
        <v>20106010</v>
      </c>
      <c r="Q481" s="73">
        <v>4651965655</v>
      </c>
      <c r="R481" s="74">
        <v>8.58</v>
      </c>
      <c r="S481" s="1" t="s">
        <v>3323</v>
      </c>
      <c r="T481" s="75">
        <v>7.2785000000000002</v>
      </c>
      <c r="U481" s="76">
        <v>219352148.49158499</v>
      </c>
      <c r="V481" s="77">
        <v>219352148.49158499</v>
      </c>
      <c r="W481" s="77">
        <v>5475002787.2897902</v>
      </c>
      <c r="X481" s="76">
        <v>3.3106884187E-3</v>
      </c>
      <c r="Y481" s="71">
        <v>0</v>
      </c>
      <c r="Z481" s="71">
        <v>1</v>
      </c>
      <c r="AA481" s="71">
        <v>0</v>
      </c>
      <c r="AB481" s="71">
        <v>0</v>
      </c>
      <c r="AC481" s="73">
        <v>1</v>
      </c>
      <c r="AD481" s="73">
        <v>0</v>
      </c>
      <c r="AE481" s="1" t="s">
        <v>3412</v>
      </c>
      <c r="AF481" s="1" t="s">
        <v>1450</v>
      </c>
      <c r="AG481" s="1" t="s">
        <v>1585</v>
      </c>
    </row>
    <row r="482" spans="1:33">
      <c r="A482" s="70">
        <v>45169</v>
      </c>
      <c r="B482" s="70">
        <v>45169</v>
      </c>
      <c r="C482" s="71">
        <v>891800</v>
      </c>
      <c r="D482" s="1" t="s">
        <v>6862</v>
      </c>
      <c r="E482" s="71">
        <v>2866803</v>
      </c>
      <c r="G482" s="1" t="s">
        <v>6863</v>
      </c>
      <c r="H482" s="72" t="s">
        <v>6864</v>
      </c>
      <c r="I482" s="1" t="s">
        <v>6865</v>
      </c>
      <c r="J482" s="73">
        <v>0.45</v>
      </c>
      <c r="K482" s="73">
        <v>0.3</v>
      </c>
      <c r="L482" s="73">
        <v>0.06</v>
      </c>
      <c r="M482" s="1">
        <v>0.2</v>
      </c>
      <c r="N482" s="1" t="s">
        <v>975</v>
      </c>
      <c r="O482" s="1" t="s">
        <v>1467</v>
      </c>
      <c r="P482" s="1">
        <v>20302010</v>
      </c>
      <c r="Q482" s="73">
        <v>42846186133</v>
      </c>
      <c r="R482" s="74">
        <v>1.56</v>
      </c>
      <c r="S482" s="1" t="s">
        <v>3323</v>
      </c>
      <c r="T482" s="75">
        <v>7.2785000000000002</v>
      </c>
      <c r="U482" s="76">
        <v>550993064.78653598</v>
      </c>
      <c r="V482" s="77">
        <v>550993064.78653598</v>
      </c>
      <c r="W482" s="77">
        <v>9241630040.3617802</v>
      </c>
      <c r="X482" s="76">
        <v>8.3161545073999997E-3</v>
      </c>
      <c r="Y482" s="71">
        <v>1</v>
      </c>
      <c r="Z482" s="71">
        <v>0</v>
      </c>
      <c r="AA482" s="71">
        <v>0</v>
      </c>
      <c r="AB482" s="71">
        <v>0</v>
      </c>
      <c r="AC482" s="73">
        <v>1</v>
      </c>
      <c r="AD482" s="73">
        <v>0</v>
      </c>
      <c r="AE482" s="1" t="s">
        <v>3324</v>
      </c>
      <c r="AF482" s="1" t="s">
        <v>1450</v>
      </c>
      <c r="AG482" s="1" t="s">
        <v>1585</v>
      </c>
    </row>
    <row r="483" spans="1:33">
      <c r="A483" s="70">
        <v>45169</v>
      </c>
      <c r="B483" s="70">
        <v>45169</v>
      </c>
      <c r="C483" s="71">
        <v>891800</v>
      </c>
      <c r="D483" s="1" t="s">
        <v>6866</v>
      </c>
      <c r="E483" s="71">
        <v>2866902</v>
      </c>
      <c r="G483" s="1" t="s">
        <v>6867</v>
      </c>
      <c r="H483" s="72" t="s">
        <v>6868</v>
      </c>
      <c r="I483" s="1" t="s">
        <v>6869</v>
      </c>
      <c r="J483" s="73">
        <v>0.6</v>
      </c>
      <c r="K483" s="73">
        <v>0.3</v>
      </c>
      <c r="L483" s="73">
        <v>0.06</v>
      </c>
      <c r="M483" s="1">
        <v>0.2</v>
      </c>
      <c r="N483" s="1" t="s">
        <v>975</v>
      </c>
      <c r="O483" s="1" t="s">
        <v>1474</v>
      </c>
      <c r="P483" s="1">
        <v>45202030</v>
      </c>
      <c r="Q483" s="73">
        <v>3225799087</v>
      </c>
      <c r="R483" s="74">
        <v>10.89</v>
      </c>
      <c r="S483" s="1" t="s">
        <v>3323</v>
      </c>
      <c r="T483" s="75">
        <v>7.2785000000000002</v>
      </c>
      <c r="U483" s="76">
        <v>289583997.17603898</v>
      </c>
      <c r="V483" s="77">
        <v>289583997.17603898</v>
      </c>
      <c r="W483" s="77">
        <v>4818654091.4419403</v>
      </c>
      <c r="X483" s="76">
        <v>4.3706997733999999E-3</v>
      </c>
      <c r="Y483" s="71">
        <v>0</v>
      </c>
      <c r="Z483" s="71">
        <v>1</v>
      </c>
      <c r="AA483" s="71">
        <v>0</v>
      </c>
      <c r="AB483" s="71">
        <v>0</v>
      </c>
      <c r="AC483" s="73">
        <v>0.5</v>
      </c>
      <c r="AD483" s="73">
        <v>0.5</v>
      </c>
      <c r="AE483" s="1" t="s">
        <v>3412</v>
      </c>
      <c r="AF483" s="1" t="s">
        <v>1450</v>
      </c>
      <c r="AG483" s="1" t="s">
        <v>1585</v>
      </c>
    </row>
    <row r="484" spans="1:33">
      <c r="A484" s="70">
        <v>45169</v>
      </c>
      <c r="B484" s="70">
        <v>45169</v>
      </c>
      <c r="C484" s="71">
        <v>891800</v>
      </c>
      <c r="D484" s="1" t="s">
        <v>6870</v>
      </c>
      <c r="E484" s="71">
        <v>2867102</v>
      </c>
      <c r="G484" s="1" t="s">
        <v>6871</v>
      </c>
      <c r="H484" s="72" t="s">
        <v>6872</v>
      </c>
      <c r="I484" s="1" t="s">
        <v>6873</v>
      </c>
      <c r="J484" s="73">
        <v>0.4</v>
      </c>
      <c r="K484" s="73">
        <v>0.3</v>
      </c>
      <c r="L484" s="73">
        <v>0.06</v>
      </c>
      <c r="M484" s="1">
        <v>0.2</v>
      </c>
      <c r="N484" s="1" t="s">
        <v>975</v>
      </c>
      <c r="O484" s="1" t="s">
        <v>1499</v>
      </c>
      <c r="P484" s="1">
        <v>30201020</v>
      </c>
      <c r="Q484" s="73">
        <v>1256197800</v>
      </c>
      <c r="R484" s="74">
        <v>1847</v>
      </c>
      <c r="S484" s="1" t="s">
        <v>3323</v>
      </c>
      <c r="T484" s="75">
        <v>7.2785000000000002</v>
      </c>
      <c r="U484" s="76">
        <v>19126446410.112</v>
      </c>
      <c r="V484" s="77">
        <v>19126446410.112</v>
      </c>
      <c r="W484" s="77">
        <v>318262508106.77301</v>
      </c>
      <c r="X484" s="76">
        <v>0.28867601733960002</v>
      </c>
      <c r="Y484" s="71">
        <v>1</v>
      </c>
      <c r="Z484" s="71">
        <v>0</v>
      </c>
      <c r="AA484" s="71">
        <v>0</v>
      </c>
      <c r="AB484" s="71">
        <v>0</v>
      </c>
      <c r="AC484" s="73">
        <v>0</v>
      </c>
      <c r="AD484" s="73">
        <v>1</v>
      </c>
      <c r="AE484" s="1" t="s">
        <v>3324</v>
      </c>
      <c r="AF484" s="1" t="s">
        <v>1450</v>
      </c>
      <c r="AG484" s="1" t="s">
        <v>1585</v>
      </c>
    </row>
    <row r="485" spans="1:33">
      <c r="A485" s="70">
        <v>45169</v>
      </c>
      <c r="B485" s="70">
        <v>45169</v>
      </c>
      <c r="C485" s="71">
        <v>891800</v>
      </c>
      <c r="D485" s="1" t="s">
        <v>6874</v>
      </c>
      <c r="E485" s="71">
        <v>2867702</v>
      </c>
      <c r="G485" s="1" t="s">
        <v>6875</v>
      </c>
      <c r="H485" s="72" t="s">
        <v>6876</v>
      </c>
      <c r="I485" s="1" t="s">
        <v>6877</v>
      </c>
      <c r="J485" s="73">
        <v>0.4</v>
      </c>
      <c r="K485" s="73">
        <v>0.3</v>
      </c>
      <c r="L485" s="73">
        <v>0.06</v>
      </c>
      <c r="M485" s="1">
        <v>0.2</v>
      </c>
      <c r="N485" s="1" t="s">
        <v>975</v>
      </c>
      <c r="O485" s="1" t="s">
        <v>1462</v>
      </c>
      <c r="P485" s="1">
        <v>15104050</v>
      </c>
      <c r="Q485" s="73">
        <v>9295457020</v>
      </c>
      <c r="R485" s="74">
        <v>3.76</v>
      </c>
      <c r="S485" s="1" t="s">
        <v>3323</v>
      </c>
      <c r="T485" s="75">
        <v>7.2785000000000002</v>
      </c>
      <c r="U485" s="76">
        <v>288116384.38029802</v>
      </c>
      <c r="V485" s="77">
        <v>288116384.38029802</v>
      </c>
      <c r="W485" s="77">
        <v>4794233134.2349997</v>
      </c>
      <c r="X485" s="76">
        <v>4.3485490502999996E-3</v>
      </c>
      <c r="Y485" s="71">
        <v>0</v>
      </c>
      <c r="Z485" s="71">
        <v>1</v>
      </c>
      <c r="AA485" s="71">
        <v>0</v>
      </c>
      <c r="AB485" s="71">
        <v>0</v>
      </c>
      <c r="AC485" s="73">
        <v>0</v>
      </c>
      <c r="AD485" s="73">
        <v>1</v>
      </c>
      <c r="AE485" s="1" t="s">
        <v>3412</v>
      </c>
      <c r="AF485" s="1" t="s">
        <v>1450</v>
      </c>
      <c r="AG485" s="1" t="s">
        <v>1585</v>
      </c>
    </row>
    <row r="486" spans="1:33">
      <c r="A486" s="70">
        <v>45169</v>
      </c>
      <c r="B486" s="70">
        <v>45169</v>
      </c>
      <c r="C486" s="71">
        <v>891800</v>
      </c>
      <c r="D486" s="1" t="s">
        <v>6878</v>
      </c>
      <c r="E486" s="71">
        <v>2868702</v>
      </c>
      <c r="G486" s="1" t="s">
        <v>6879</v>
      </c>
      <c r="H486" s="72" t="s">
        <v>6880</v>
      </c>
      <c r="I486" s="1" t="s">
        <v>6881</v>
      </c>
      <c r="J486" s="73">
        <v>0.3</v>
      </c>
      <c r="K486" s="73">
        <v>0.3</v>
      </c>
      <c r="L486" s="73">
        <v>0.06</v>
      </c>
      <c r="M486" s="1">
        <v>0.2</v>
      </c>
      <c r="N486" s="1" t="s">
        <v>975</v>
      </c>
      <c r="O486" s="1" t="s">
        <v>1499</v>
      </c>
      <c r="P486" s="1">
        <v>30202030</v>
      </c>
      <c r="Q486" s="73">
        <v>3464661213</v>
      </c>
      <c r="R486" s="74">
        <v>26.86</v>
      </c>
      <c r="S486" s="1" t="s">
        <v>3323</v>
      </c>
      <c r="T486" s="75">
        <v>7.2785000000000002</v>
      </c>
      <c r="U486" s="76">
        <v>767142681.99090505</v>
      </c>
      <c r="V486" s="77">
        <v>767142681.99090505</v>
      </c>
      <c r="W486" s="77">
        <v>12765191651.968399</v>
      </c>
      <c r="X486" s="76">
        <v>1.1578507027400001E-2</v>
      </c>
      <c r="Y486" s="71">
        <v>1</v>
      </c>
      <c r="Z486" s="71">
        <v>0</v>
      </c>
      <c r="AA486" s="71">
        <v>0</v>
      </c>
      <c r="AB486" s="71">
        <v>0</v>
      </c>
      <c r="AC486" s="73">
        <v>1</v>
      </c>
      <c r="AD486" s="73">
        <v>0</v>
      </c>
      <c r="AE486" s="1" t="s">
        <v>3412</v>
      </c>
      <c r="AF486" s="1" t="s">
        <v>1450</v>
      </c>
      <c r="AG486" s="1" t="s">
        <v>1585</v>
      </c>
    </row>
    <row r="487" spans="1:33">
      <c r="A487" s="70">
        <v>45169</v>
      </c>
      <c r="B487" s="70">
        <v>45169</v>
      </c>
      <c r="C487" s="71">
        <v>891800</v>
      </c>
      <c r="D487" s="1" t="s">
        <v>6882</v>
      </c>
      <c r="E487" s="71">
        <v>2868802</v>
      </c>
      <c r="G487" s="1" t="s">
        <v>6883</v>
      </c>
      <c r="H487" s="72" t="s">
        <v>6884</v>
      </c>
      <c r="I487" s="1" t="s">
        <v>6885</v>
      </c>
      <c r="J487" s="73">
        <v>0.35</v>
      </c>
      <c r="K487" s="73">
        <v>0.3</v>
      </c>
      <c r="L487" s="73">
        <v>0.06</v>
      </c>
      <c r="M487" s="1">
        <v>0.2</v>
      </c>
      <c r="N487" s="1" t="s">
        <v>975</v>
      </c>
      <c r="O487" s="1" t="s">
        <v>1499</v>
      </c>
      <c r="P487" s="1">
        <v>30202010</v>
      </c>
      <c r="Q487" s="73">
        <v>1777679900</v>
      </c>
      <c r="R487" s="74">
        <v>13.42</v>
      </c>
      <c r="S487" s="1" t="s">
        <v>3323</v>
      </c>
      <c r="T487" s="75">
        <v>7.2785000000000002</v>
      </c>
      <c r="U487" s="76">
        <v>196659731.46664801</v>
      </c>
      <c r="V487" s="77">
        <v>196659731.46664801</v>
      </c>
      <c r="W487" s="77">
        <v>3272401889.9344301</v>
      </c>
      <c r="X487" s="76">
        <v>2.9681911022E-3</v>
      </c>
      <c r="Y487" s="71">
        <v>0</v>
      </c>
      <c r="Z487" s="71">
        <v>1</v>
      </c>
      <c r="AA487" s="71">
        <v>0</v>
      </c>
      <c r="AB487" s="71">
        <v>0</v>
      </c>
      <c r="AC487" s="73">
        <v>1</v>
      </c>
      <c r="AD487" s="73">
        <v>0</v>
      </c>
      <c r="AE487" s="1" t="s">
        <v>3324</v>
      </c>
      <c r="AF487" s="1" t="s">
        <v>1450</v>
      </c>
      <c r="AG487" s="1" t="s">
        <v>1585</v>
      </c>
    </row>
    <row r="488" spans="1:33">
      <c r="A488" s="70">
        <v>45169</v>
      </c>
      <c r="B488" s="70">
        <v>45169</v>
      </c>
      <c r="C488" s="71">
        <v>891800</v>
      </c>
      <c r="D488" s="1" t="s">
        <v>6886</v>
      </c>
      <c r="E488" s="71">
        <v>2869102</v>
      </c>
      <c r="G488" s="1" t="s">
        <v>6887</v>
      </c>
      <c r="H488" s="72" t="s">
        <v>6888</v>
      </c>
      <c r="I488" s="1" t="s">
        <v>6889</v>
      </c>
      <c r="J488" s="73">
        <v>1</v>
      </c>
      <c r="K488" s="73">
        <v>1</v>
      </c>
      <c r="L488" s="73">
        <v>1</v>
      </c>
      <c r="M488" s="1">
        <v>1</v>
      </c>
      <c r="N488" s="1" t="s">
        <v>975</v>
      </c>
      <c r="O488" s="1" t="s">
        <v>1455</v>
      </c>
      <c r="P488" s="1">
        <v>25101010</v>
      </c>
      <c r="Q488" s="73">
        <v>606757200</v>
      </c>
      <c r="R488" s="74">
        <v>35.5</v>
      </c>
      <c r="S488" s="1" t="s">
        <v>1565</v>
      </c>
      <c r="T488" s="75">
        <v>7.8417500000000002</v>
      </c>
      <c r="U488" s="76">
        <v>2746820620.3972301</v>
      </c>
      <c r="V488" s="77">
        <v>2746820620.3972301</v>
      </c>
      <c r="W488" s="77">
        <v>13187340855.233</v>
      </c>
      <c r="X488" s="76">
        <v>4.14578442874E-2</v>
      </c>
      <c r="Y488" s="71">
        <v>1</v>
      </c>
      <c r="Z488" s="71">
        <v>0</v>
      </c>
      <c r="AA488" s="71">
        <v>0</v>
      </c>
      <c r="AB488" s="71">
        <v>0</v>
      </c>
      <c r="AC488" s="73">
        <v>1</v>
      </c>
      <c r="AD488" s="73">
        <v>0</v>
      </c>
      <c r="AE488" s="1" t="s">
        <v>1566</v>
      </c>
      <c r="AF488" s="1" t="s">
        <v>1450</v>
      </c>
      <c r="AG488" s="1" t="s">
        <v>3494</v>
      </c>
    </row>
    <row r="489" spans="1:33">
      <c r="A489" s="70">
        <v>45169</v>
      </c>
      <c r="B489" s="70">
        <v>45169</v>
      </c>
      <c r="C489" s="71">
        <v>891800</v>
      </c>
      <c r="D489" s="1" t="s">
        <v>6890</v>
      </c>
      <c r="E489" s="71">
        <v>2869103</v>
      </c>
      <c r="G489" s="1" t="s">
        <v>6891</v>
      </c>
      <c r="H489" s="72" t="s">
        <v>6892</v>
      </c>
      <c r="I489" s="1" t="s">
        <v>6893</v>
      </c>
      <c r="J489" s="73">
        <v>0.7</v>
      </c>
      <c r="K489" s="73">
        <v>0.3</v>
      </c>
      <c r="L489" s="73">
        <v>0.06</v>
      </c>
      <c r="M489" s="1">
        <v>0.2</v>
      </c>
      <c r="N489" s="1" t="s">
        <v>975</v>
      </c>
      <c r="O489" s="1" t="s">
        <v>1455</v>
      </c>
      <c r="P489" s="1">
        <v>25101010</v>
      </c>
      <c r="Q489" s="73">
        <v>2002986332</v>
      </c>
      <c r="R489" s="74">
        <v>38</v>
      </c>
      <c r="S489" s="1" t="s">
        <v>3323</v>
      </c>
      <c r="T489" s="75">
        <v>7.2785000000000002</v>
      </c>
      <c r="U489" s="76">
        <v>627438186.02184498</v>
      </c>
      <c r="V489" s="77">
        <v>627438186.02184498</v>
      </c>
      <c r="W489" s="77">
        <v>13187340855.233</v>
      </c>
      <c r="X489" s="76">
        <v>9.4699429670999993E-3</v>
      </c>
      <c r="Y489" s="71">
        <v>1</v>
      </c>
      <c r="Z489" s="71">
        <v>0</v>
      </c>
      <c r="AA489" s="71">
        <v>0</v>
      </c>
      <c r="AB489" s="71">
        <v>0</v>
      </c>
      <c r="AC489" s="73">
        <v>1</v>
      </c>
      <c r="AD489" s="73">
        <v>0</v>
      </c>
      <c r="AE489" s="1" t="s">
        <v>3324</v>
      </c>
      <c r="AF489" s="1" t="s">
        <v>1450</v>
      </c>
      <c r="AG489" s="1" t="s">
        <v>1585</v>
      </c>
    </row>
    <row r="490" spans="1:33">
      <c r="A490" s="70">
        <v>45169</v>
      </c>
      <c r="B490" s="70">
        <v>45169</v>
      </c>
      <c r="C490" s="71">
        <v>891800</v>
      </c>
      <c r="D490" s="1" t="s">
        <v>6894</v>
      </c>
      <c r="E490" s="71">
        <v>2869202</v>
      </c>
      <c r="G490" s="1" t="s">
        <v>6895</v>
      </c>
      <c r="H490" s="72" t="s">
        <v>6896</v>
      </c>
      <c r="I490" s="1" t="s">
        <v>6897</v>
      </c>
      <c r="J490" s="73">
        <v>0.45</v>
      </c>
      <c r="K490" s="73">
        <v>0.3</v>
      </c>
      <c r="L490" s="73">
        <v>0.06</v>
      </c>
      <c r="M490" s="1">
        <v>0.2</v>
      </c>
      <c r="N490" s="1" t="s">
        <v>975</v>
      </c>
      <c r="O490" s="1" t="s">
        <v>1467</v>
      </c>
      <c r="P490" s="1">
        <v>20103010</v>
      </c>
      <c r="Q490" s="73">
        <v>8904397728</v>
      </c>
      <c r="R490" s="74">
        <v>2.8</v>
      </c>
      <c r="S490" s="1" t="s">
        <v>3323</v>
      </c>
      <c r="T490" s="75">
        <v>7.2785000000000002</v>
      </c>
      <c r="U490" s="76">
        <v>205528449.31016001</v>
      </c>
      <c r="V490" s="77">
        <v>205528449.31016001</v>
      </c>
      <c r="W490" s="77">
        <v>3419976631.4230099</v>
      </c>
      <c r="X490" s="76">
        <v>3.102046921E-3</v>
      </c>
      <c r="Y490" s="71">
        <v>0</v>
      </c>
      <c r="Z490" s="71">
        <v>1</v>
      </c>
      <c r="AA490" s="71">
        <v>0</v>
      </c>
      <c r="AB490" s="71">
        <v>0</v>
      </c>
      <c r="AC490" s="73">
        <v>1</v>
      </c>
      <c r="AD490" s="73">
        <v>0</v>
      </c>
      <c r="AE490" s="1" t="s">
        <v>3324</v>
      </c>
      <c r="AF490" s="1" t="s">
        <v>1450</v>
      </c>
      <c r="AG490" s="1" t="s">
        <v>1585</v>
      </c>
    </row>
    <row r="491" spans="1:33">
      <c r="A491" s="70">
        <v>45169</v>
      </c>
      <c r="B491" s="70">
        <v>45169</v>
      </c>
      <c r="C491" s="71">
        <v>891800</v>
      </c>
      <c r="D491" s="1" t="s">
        <v>6898</v>
      </c>
      <c r="E491" s="71">
        <v>2869402</v>
      </c>
      <c r="G491" s="1" t="s">
        <v>6899</v>
      </c>
      <c r="H491" s="72" t="s">
        <v>6900</v>
      </c>
      <c r="I491" s="1" t="s">
        <v>6901</v>
      </c>
      <c r="J491" s="73">
        <v>0.7</v>
      </c>
      <c r="K491" s="73">
        <v>0.3</v>
      </c>
      <c r="L491" s="73">
        <v>0.06</v>
      </c>
      <c r="M491" s="1">
        <v>0.2</v>
      </c>
      <c r="N491" s="1" t="s">
        <v>975</v>
      </c>
      <c r="O491" s="1" t="s">
        <v>1447</v>
      </c>
      <c r="P491" s="1">
        <v>35202010</v>
      </c>
      <c r="Q491" s="73">
        <v>654021600</v>
      </c>
      <c r="R491" s="74">
        <v>51.83</v>
      </c>
      <c r="S491" s="1" t="s">
        <v>3323</v>
      </c>
      <c r="T491" s="75">
        <v>7.2785000000000002</v>
      </c>
      <c r="U491" s="76">
        <v>279436198.62334299</v>
      </c>
      <c r="V491" s="77">
        <v>279436198.62334299</v>
      </c>
      <c r="W491" s="77">
        <v>4649795551.2880297</v>
      </c>
      <c r="X491" s="76">
        <v>4.2175387517999997E-3</v>
      </c>
      <c r="Y491" s="71">
        <v>0</v>
      </c>
      <c r="Z491" s="71">
        <v>1</v>
      </c>
      <c r="AA491" s="71">
        <v>0</v>
      </c>
      <c r="AB491" s="71">
        <v>0</v>
      </c>
      <c r="AC491" s="73">
        <v>1</v>
      </c>
      <c r="AD491" s="73">
        <v>0</v>
      </c>
      <c r="AE491" s="1" t="s">
        <v>3412</v>
      </c>
      <c r="AF491" s="1" t="s">
        <v>1450</v>
      </c>
      <c r="AG491" s="1" t="s">
        <v>1585</v>
      </c>
    </row>
    <row r="492" spans="1:33">
      <c r="A492" s="70">
        <v>45169</v>
      </c>
      <c r="B492" s="70">
        <v>45169</v>
      </c>
      <c r="C492" s="71">
        <v>891800</v>
      </c>
      <c r="D492" s="1" t="s">
        <v>6902</v>
      </c>
      <c r="E492" s="71">
        <v>2869602</v>
      </c>
      <c r="G492" s="1" t="s">
        <v>6903</v>
      </c>
      <c r="H492" s="72" t="s">
        <v>6904</v>
      </c>
      <c r="I492" s="1" t="s">
        <v>6905</v>
      </c>
      <c r="J492" s="73">
        <v>0.4</v>
      </c>
      <c r="K492" s="73">
        <v>0.3</v>
      </c>
      <c r="L492" s="73">
        <v>0.06</v>
      </c>
      <c r="M492" s="1">
        <v>0.2</v>
      </c>
      <c r="N492" s="1" t="s">
        <v>975</v>
      </c>
      <c r="O492" s="1" t="s">
        <v>1455</v>
      </c>
      <c r="P492" s="1">
        <v>25101010</v>
      </c>
      <c r="Q492" s="73">
        <v>3152723984</v>
      </c>
      <c r="R492" s="74">
        <v>18.79</v>
      </c>
      <c r="S492" s="1" t="s">
        <v>3323</v>
      </c>
      <c r="T492" s="75">
        <v>7.2785000000000002</v>
      </c>
      <c r="U492" s="76">
        <v>488339770.49688798</v>
      </c>
      <c r="V492" s="77">
        <v>488339770.49688798</v>
      </c>
      <c r="W492" s="77">
        <v>8125933946.8546801</v>
      </c>
      <c r="X492" s="76">
        <v>7.3705264968000001E-3</v>
      </c>
      <c r="Y492" s="71">
        <v>1</v>
      </c>
      <c r="Z492" s="71">
        <v>0</v>
      </c>
      <c r="AA492" s="71">
        <v>0</v>
      </c>
      <c r="AB492" s="71">
        <v>0</v>
      </c>
      <c r="AC492" s="73">
        <v>1</v>
      </c>
      <c r="AD492" s="73">
        <v>0</v>
      </c>
      <c r="AE492" s="1" t="s">
        <v>3324</v>
      </c>
      <c r="AF492" s="1" t="s">
        <v>1450</v>
      </c>
      <c r="AG492" s="1" t="s">
        <v>1585</v>
      </c>
    </row>
    <row r="493" spans="1:33">
      <c r="A493" s="70">
        <v>45169</v>
      </c>
      <c r="B493" s="70">
        <v>45169</v>
      </c>
      <c r="C493" s="71">
        <v>891800</v>
      </c>
      <c r="D493" s="1" t="s">
        <v>6906</v>
      </c>
      <c r="E493" s="71">
        <v>2869702</v>
      </c>
      <c r="G493" s="1" t="s">
        <v>6907</v>
      </c>
      <c r="H493" s="72">
        <v>6080396</v>
      </c>
      <c r="I493" s="1" t="s">
        <v>6908</v>
      </c>
      <c r="J493" s="73">
        <v>0.95</v>
      </c>
      <c r="K493" s="73">
        <v>0.95</v>
      </c>
      <c r="L493" s="73">
        <v>0.95</v>
      </c>
      <c r="M493" s="1">
        <v>1</v>
      </c>
      <c r="N493" s="1" t="s">
        <v>975</v>
      </c>
      <c r="O493" s="1" t="s">
        <v>1462</v>
      </c>
      <c r="P493" s="1">
        <v>15102010</v>
      </c>
      <c r="Q493" s="73">
        <v>1299600000</v>
      </c>
      <c r="R493" s="74">
        <v>21.8</v>
      </c>
      <c r="S493" s="1" t="s">
        <v>1565</v>
      </c>
      <c r="T493" s="75">
        <v>7.8417500000000002</v>
      </c>
      <c r="U493" s="76">
        <v>3432233366.27666</v>
      </c>
      <c r="V493" s="77">
        <v>3432233366.27666</v>
      </c>
      <c r="W493" s="77">
        <v>17701978043.5495</v>
      </c>
      <c r="X493" s="76">
        <v>5.1802798988999997E-2</v>
      </c>
      <c r="Y493" s="71">
        <v>1</v>
      </c>
      <c r="Z493" s="71">
        <v>0</v>
      </c>
      <c r="AA493" s="71">
        <v>0</v>
      </c>
      <c r="AB493" s="71">
        <v>0</v>
      </c>
      <c r="AC493" s="73">
        <v>1</v>
      </c>
      <c r="AD493" s="73">
        <v>0</v>
      </c>
      <c r="AE493" s="1" t="s">
        <v>1566</v>
      </c>
      <c r="AF493" s="1" t="s">
        <v>1450</v>
      </c>
      <c r="AG493" s="1" t="s">
        <v>3494</v>
      </c>
    </row>
    <row r="494" spans="1:33">
      <c r="A494" s="70">
        <v>45169</v>
      </c>
      <c r="B494" s="70">
        <v>45169</v>
      </c>
      <c r="C494" s="71">
        <v>891800</v>
      </c>
      <c r="D494" s="1" t="s">
        <v>6909</v>
      </c>
      <c r="E494" s="71">
        <v>2869704</v>
      </c>
      <c r="G494" s="1" t="s">
        <v>6910</v>
      </c>
      <c r="H494" s="72" t="s">
        <v>6911</v>
      </c>
      <c r="I494" s="1" t="s">
        <v>6912</v>
      </c>
      <c r="J494" s="73">
        <v>0.5</v>
      </c>
      <c r="K494" s="73">
        <v>0.3</v>
      </c>
      <c r="L494" s="73">
        <v>0.06</v>
      </c>
      <c r="M494" s="1">
        <v>0.2</v>
      </c>
      <c r="N494" s="1" t="s">
        <v>975</v>
      </c>
      <c r="O494" s="1" t="s">
        <v>1462</v>
      </c>
      <c r="P494" s="1">
        <v>15102010</v>
      </c>
      <c r="Q494" s="73">
        <v>3999702600</v>
      </c>
      <c r="R494" s="74">
        <v>25.68</v>
      </c>
      <c r="S494" s="1" t="s">
        <v>3323</v>
      </c>
      <c r="T494" s="75">
        <v>7.2785000000000002</v>
      </c>
      <c r="U494" s="76">
        <v>846704920.80511105</v>
      </c>
      <c r="V494" s="77">
        <v>846704920.80511105</v>
      </c>
      <c r="W494" s="77">
        <v>17701978043.5495</v>
      </c>
      <c r="X494" s="76">
        <v>1.27793422342E-2</v>
      </c>
      <c r="Y494" s="71">
        <v>1</v>
      </c>
      <c r="Z494" s="71">
        <v>0</v>
      </c>
      <c r="AA494" s="71">
        <v>0</v>
      </c>
      <c r="AB494" s="71">
        <v>0</v>
      </c>
      <c r="AC494" s="73">
        <v>1</v>
      </c>
      <c r="AD494" s="73">
        <v>0</v>
      </c>
      <c r="AE494" s="1" t="s">
        <v>3324</v>
      </c>
      <c r="AF494" s="1" t="s">
        <v>1450</v>
      </c>
      <c r="AG494" s="1" t="s">
        <v>1585</v>
      </c>
    </row>
    <row r="495" spans="1:33">
      <c r="A495" s="70">
        <v>45169</v>
      </c>
      <c r="B495" s="70">
        <v>45169</v>
      </c>
      <c r="C495" s="71">
        <v>891800</v>
      </c>
      <c r="D495" s="1" t="s">
        <v>6913</v>
      </c>
      <c r="E495" s="71">
        <v>2870302</v>
      </c>
      <c r="G495" s="1" t="s">
        <v>6914</v>
      </c>
      <c r="H495" s="72" t="s">
        <v>6915</v>
      </c>
      <c r="I495" s="1" t="s">
        <v>6916</v>
      </c>
      <c r="J495" s="73">
        <v>0.5</v>
      </c>
      <c r="K495" s="73">
        <v>0.3</v>
      </c>
      <c r="L495" s="73">
        <v>0.06</v>
      </c>
      <c r="M495" s="1">
        <v>0.2</v>
      </c>
      <c r="N495" s="1" t="s">
        <v>975</v>
      </c>
      <c r="O495" s="1" t="s">
        <v>1474</v>
      </c>
      <c r="P495" s="1">
        <v>45203015</v>
      </c>
      <c r="Q495" s="73">
        <v>2338040957</v>
      </c>
      <c r="R495" s="74">
        <v>14.82</v>
      </c>
      <c r="S495" s="1" t="s">
        <v>3323</v>
      </c>
      <c r="T495" s="75">
        <v>7.2785000000000002</v>
      </c>
      <c r="U495" s="76">
        <v>285633855.73461598</v>
      </c>
      <c r="V495" s="77">
        <v>285633855.73461598</v>
      </c>
      <c r="W495" s="77">
        <v>4752924060.0724297</v>
      </c>
      <c r="X495" s="76">
        <v>4.3110801726000004E-3</v>
      </c>
      <c r="Y495" s="71">
        <v>1</v>
      </c>
      <c r="Z495" s="71">
        <v>0</v>
      </c>
      <c r="AA495" s="71">
        <v>0</v>
      </c>
      <c r="AB495" s="71">
        <v>0</v>
      </c>
      <c r="AC495" s="73">
        <v>0.65</v>
      </c>
      <c r="AD495" s="73">
        <v>0.35</v>
      </c>
      <c r="AE495" s="1" t="s">
        <v>3324</v>
      </c>
      <c r="AF495" s="1" t="s">
        <v>1450</v>
      </c>
      <c r="AG495" s="1" t="s">
        <v>1585</v>
      </c>
    </row>
    <row r="496" spans="1:33">
      <c r="A496" s="70">
        <v>45169</v>
      </c>
      <c r="B496" s="70">
        <v>45169</v>
      </c>
      <c r="C496" s="71">
        <v>891800</v>
      </c>
      <c r="D496" s="1" t="s">
        <v>6917</v>
      </c>
      <c r="E496" s="71">
        <v>2870502</v>
      </c>
      <c r="G496" s="1" t="s">
        <v>6918</v>
      </c>
      <c r="H496" s="72" t="s">
        <v>6919</v>
      </c>
      <c r="I496" s="1" t="s">
        <v>6920</v>
      </c>
      <c r="J496" s="73">
        <v>0.45</v>
      </c>
      <c r="K496" s="73">
        <v>0.3</v>
      </c>
      <c r="L496" s="73">
        <v>0.06</v>
      </c>
      <c r="M496" s="1">
        <v>0.2</v>
      </c>
      <c r="N496" s="1" t="s">
        <v>975</v>
      </c>
      <c r="O496" s="1" t="s">
        <v>1462</v>
      </c>
      <c r="P496" s="1">
        <v>15104050</v>
      </c>
      <c r="Q496" s="73">
        <v>45585032648</v>
      </c>
      <c r="R496" s="74">
        <v>1.79</v>
      </c>
      <c r="S496" s="1" t="s">
        <v>3323</v>
      </c>
      <c r="T496" s="75">
        <v>7.2785000000000002</v>
      </c>
      <c r="U496" s="76">
        <v>672643059.20109904</v>
      </c>
      <c r="V496" s="77">
        <v>672643059.20109904</v>
      </c>
      <c r="W496" s="77">
        <v>11192725637.1458</v>
      </c>
      <c r="X496" s="76">
        <v>1.0152221445499999E-2</v>
      </c>
      <c r="Y496" s="71">
        <v>1</v>
      </c>
      <c r="Z496" s="71">
        <v>0</v>
      </c>
      <c r="AA496" s="71">
        <v>0</v>
      </c>
      <c r="AB496" s="71">
        <v>0</v>
      </c>
      <c r="AC496" s="73">
        <v>1</v>
      </c>
      <c r="AD496" s="73">
        <v>0</v>
      </c>
      <c r="AE496" s="1" t="s">
        <v>3324</v>
      </c>
      <c r="AF496" s="1" t="s">
        <v>1450</v>
      </c>
      <c r="AG496" s="1" t="s">
        <v>1585</v>
      </c>
    </row>
    <row r="497" spans="1:33">
      <c r="A497" s="70">
        <v>45169</v>
      </c>
      <c r="B497" s="70">
        <v>45169</v>
      </c>
      <c r="C497" s="71">
        <v>891800</v>
      </c>
      <c r="D497" s="1" t="s">
        <v>6921</v>
      </c>
      <c r="E497" s="71">
        <v>2870702</v>
      </c>
      <c r="G497" s="1" t="s">
        <v>6922</v>
      </c>
      <c r="H497" s="72" t="s">
        <v>6923</v>
      </c>
      <c r="I497" s="1" t="s">
        <v>6924</v>
      </c>
      <c r="J497" s="73">
        <v>0.4</v>
      </c>
      <c r="K497" s="73">
        <v>0.3</v>
      </c>
      <c r="L497" s="73">
        <v>0.06</v>
      </c>
      <c r="M497" s="1">
        <v>0.2</v>
      </c>
      <c r="N497" s="1" t="s">
        <v>975</v>
      </c>
      <c r="O497" s="1" t="s">
        <v>1499</v>
      </c>
      <c r="P497" s="1">
        <v>30201010</v>
      </c>
      <c r="Q497" s="73">
        <v>2818539400</v>
      </c>
      <c r="R497" s="74">
        <v>10.38</v>
      </c>
      <c r="S497" s="1" t="s">
        <v>3323</v>
      </c>
      <c r="T497" s="75">
        <v>7.2785000000000002</v>
      </c>
      <c r="U497" s="76">
        <v>241174189.50608</v>
      </c>
      <c r="V497" s="77">
        <v>241174189.50608</v>
      </c>
      <c r="W497" s="77">
        <v>4013118840.6353698</v>
      </c>
      <c r="X497" s="76">
        <v>3.6400491245999998E-3</v>
      </c>
      <c r="Y497" s="71">
        <v>0</v>
      </c>
      <c r="Z497" s="71">
        <v>1</v>
      </c>
      <c r="AA497" s="71">
        <v>0</v>
      </c>
      <c r="AB497" s="71">
        <v>0</v>
      </c>
      <c r="AC497" s="73">
        <v>0.35</v>
      </c>
      <c r="AD497" s="73">
        <v>0.65</v>
      </c>
      <c r="AE497" s="1" t="s">
        <v>3412</v>
      </c>
      <c r="AF497" s="1" t="s">
        <v>1450</v>
      </c>
      <c r="AG497" s="1" t="s">
        <v>1585</v>
      </c>
    </row>
    <row r="498" spans="1:33">
      <c r="A498" s="70">
        <v>45169</v>
      </c>
      <c r="B498" s="70">
        <v>45169</v>
      </c>
      <c r="C498" s="71">
        <v>891800</v>
      </c>
      <c r="D498" s="1" t="s">
        <v>6925</v>
      </c>
      <c r="E498" s="71">
        <v>2871102</v>
      </c>
      <c r="G498" s="1" t="s">
        <v>6926</v>
      </c>
      <c r="H498" s="72" t="s">
        <v>6927</v>
      </c>
      <c r="I498" s="1" t="s">
        <v>6928</v>
      </c>
      <c r="J498" s="73">
        <v>0.4</v>
      </c>
      <c r="K498" s="73">
        <v>0.3</v>
      </c>
      <c r="L498" s="73">
        <v>0.06</v>
      </c>
      <c r="M498" s="1">
        <v>0.2</v>
      </c>
      <c r="N498" s="1" t="s">
        <v>975</v>
      </c>
      <c r="O498" s="1" t="s">
        <v>1467</v>
      </c>
      <c r="P498" s="1">
        <v>20106010</v>
      </c>
      <c r="Q498" s="73">
        <v>11816166093</v>
      </c>
      <c r="R498" s="74">
        <v>6.05</v>
      </c>
      <c r="S498" s="1" t="s">
        <v>3323</v>
      </c>
      <c r="T498" s="75">
        <v>7.2785000000000002</v>
      </c>
      <c r="U498" s="76">
        <v>589306627.98090303</v>
      </c>
      <c r="V498" s="77">
        <v>589306627.98090303</v>
      </c>
      <c r="W498" s="77">
        <v>9806014219.4521408</v>
      </c>
      <c r="X498" s="76">
        <v>8.8944222417999992E-3</v>
      </c>
      <c r="Y498" s="71">
        <v>1</v>
      </c>
      <c r="Z498" s="71">
        <v>0</v>
      </c>
      <c r="AA498" s="71">
        <v>0</v>
      </c>
      <c r="AB498" s="71">
        <v>0</v>
      </c>
      <c r="AC498" s="73">
        <v>1</v>
      </c>
      <c r="AD498" s="73">
        <v>0</v>
      </c>
      <c r="AE498" s="1" t="s">
        <v>3412</v>
      </c>
      <c r="AF498" s="1" t="s">
        <v>1450</v>
      </c>
      <c r="AG498" s="1" t="s">
        <v>1585</v>
      </c>
    </row>
    <row r="499" spans="1:33">
      <c r="A499" s="70">
        <v>45169</v>
      </c>
      <c r="B499" s="70">
        <v>45169</v>
      </c>
      <c r="C499" s="71">
        <v>891800</v>
      </c>
      <c r="D499" s="1" t="s">
        <v>6929</v>
      </c>
      <c r="E499" s="71">
        <v>2871902</v>
      </c>
      <c r="G499" s="1" t="s">
        <v>6930</v>
      </c>
      <c r="H499" s="72" t="s">
        <v>6931</v>
      </c>
      <c r="I499" s="1" t="s">
        <v>6932</v>
      </c>
      <c r="J499" s="73">
        <v>0.5</v>
      </c>
      <c r="K499" s="73">
        <v>0.3</v>
      </c>
      <c r="L499" s="73">
        <v>0.06</v>
      </c>
      <c r="M499" s="1">
        <v>0.2</v>
      </c>
      <c r="N499" s="1" t="s">
        <v>975</v>
      </c>
      <c r="O499" s="1" t="s">
        <v>1474</v>
      </c>
      <c r="P499" s="1">
        <v>45103010</v>
      </c>
      <c r="Q499" s="73">
        <v>3432997671</v>
      </c>
      <c r="R499" s="74">
        <v>18.149999999999999</v>
      </c>
      <c r="S499" s="1" t="s">
        <v>3323</v>
      </c>
      <c r="T499" s="75">
        <v>7.2785000000000002</v>
      </c>
      <c r="U499" s="76">
        <v>513640786.38716799</v>
      </c>
      <c r="V499" s="77">
        <v>513640786.38716799</v>
      </c>
      <c r="W499" s="77">
        <v>8546940787.4475298</v>
      </c>
      <c r="X499" s="76">
        <v>7.7523954726000004E-3</v>
      </c>
      <c r="Y499" s="71">
        <v>1</v>
      </c>
      <c r="Z499" s="71">
        <v>0</v>
      </c>
      <c r="AA499" s="71">
        <v>0</v>
      </c>
      <c r="AB499" s="71">
        <v>0</v>
      </c>
      <c r="AC499" s="73">
        <v>0.5</v>
      </c>
      <c r="AD499" s="73">
        <v>0.5</v>
      </c>
      <c r="AE499" s="1" t="s">
        <v>3324</v>
      </c>
      <c r="AF499" s="1" t="s">
        <v>1450</v>
      </c>
      <c r="AG499" s="1" t="s">
        <v>1585</v>
      </c>
    </row>
    <row r="500" spans="1:33">
      <c r="A500" s="70">
        <v>45169</v>
      </c>
      <c r="B500" s="70">
        <v>45169</v>
      </c>
      <c r="C500" s="71">
        <v>891800</v>
      </c>
      <c r="D500" s="1" t="s">
        <v>6933</v>
      </c>
      <c r="E500" s="71">
        <v>2872502</v>
      </c>
      <c r="G500" s="1" t="s">
        <v>6934</v>
      </c>
      <c r="H500" s="72" t="s">
        <v>6935</v>
      </c>
      <c r="I500" s="1" t="s">
        <v>6936</v>
      </c>
      <c r="J500" s="73">
        <v>0.55000000000000004</v>
      </c>
      <c r="K500" s="73">
        <v>0.3</v>
      </c>
      <c r="L500" s="73">
        <v>0.06</v>
      </c>
      <c r="M500" s="1">
        <v>0.2</v>
      </c>
      <c r="N500" s="1" t="s">
        <v>975</v>
      </c>
      <c r="O500" s="1" t="s">
        <v>1484</v>
      </c>
      <c r="P500" s="1">
        <v>40203020</v>
      </c>
      <c r="Q500" s="73">
        <v>5529957339</v>
      </c>
      <c r="R500" s="74">
        <v>5.98</v>
      </c>
      <c r="S500" s="1" t="s">
        <v>3323</v>
      </c>
      <c r="T500" s="75">
        <v>7.2785000000000002</v>
      </c>
      <c r="U500" s="76">
        <v>272604065.84230298</v>
      </c>
      <c r="V500" s="77">
        <v>272604065.84230298</v>
      </c>
      <c r="W500" s="77">
        <v>4536109419.1133299</v>
      </c>
      <c r="X500" s="76">
        <v>4.1144211710999997E-3</v>
      </c>
      <c r="Y500" s="71">
        <v>0</v>
      </c>
      <c r="Z500" s="71">
        <v>1</v>
      </c>
      <c r="AA500" s="71">
        <v>0</v>
      </c>
      <c r="AB500" s="71">
        <v>0</v>
      </c>
      <c r="AC500" s="73">
        <v>1</v>
      </c>
      <c r="AD500" s="73">
        <v>0</v>
      </c>
      <c r="AE500" s="1" t="s">
        <v>3412</v>
      </c>
      <c r="AF500" s="1" t="s">
        <v>1450</v>
      </c>
      <c r="AG500" s="1" t="s">
        <v>1585</v>
      </c>
    </row>
    <row r="501" spans="1:33">
      <c r="A501" s="70">
        <v>45169</v>
      </c>
      <c r="B501" s="70">
        <v>45169</v>
      </c>
      <c r="C501" s="71">
        <v>891800</v>
      </c>
      <c r="D501" s="1" t="s">
        <v>6942</v>
      </c>
      <c r="E501" s="71">
        <v>2879502</v>
      </c>
      <c r="G501" s="1" t="s">
        <v>6943</v>
      </c>
      <c r="H501" s="72" t="s">
        <v>6944</v>
      </c>
      <c r="I501" s="1" t="s">
        <v>6945</v>
      </c>
      <c r="J501" s="73">
        <v>0.25</v>
      </c>
      <c r="K501" s="73">
        <v>0.25</v>
      </c>
      <c r="L501" s="73">
        <v>0.05</v>
      </c>
      <c r="M501" s="1">
        <v>0.2</v>
      </c>
      <c r="N501" s="1" t="s">
        <v>975</v>
      </c>
      <c r="O501" s="1" t="s">
        <v>1484</v>
      </c>
      <c r="P501" s="1">
        <v>40101010</v>
      </c>
      <c r="Q501" s="73">
        <v>15914928468</v>
      </c>
      <c r="R501" s="74">
        <v>5.54</v>
      </c>
      <c r="S501" s="1" t="s">
        <v>3323</v>
      </c>
      <c r="T501" s="75">
        <v>7.2785000000000002</v>
      </c>
      <c r="U501" s="76">
        <v>605679080.25499797</v>
      </c>
      <c r="V501" s="77">
        <v>605679080.25499797</v>
      </c>
      <c r="W501" s="77">
        <v>12094140587.737</v>
      </c>
      <c r="X501" s="76">
        <v>9.1415321447999992E-3</v>
      </c>
      <c r="Y501" s="71">
        <v>1</v>
      </c>
      <c r="Z501" s="71">
        <v>0</v>
      </c>
      <c r="AA501" s="71">
        <v>0</v>
      </c>
      <c r="AB501" s="71">
        <v>0</v>
      </c>
      <c r="AC501" s="73">
        <v>1</v>
      </c>
      <c r="AD501" s="73">
        <v>0</v>
      </c>
      <c r="AE501" s="1" t="s">
        <v>3324</v>
      </c>
      <c r="AF501" s="1" t="s">
        <v>1450</v>
      </c>
      <c r="AG501" s="1" t="s">
        <v>1585</v>
      </c>
    </row>
    <row r="502" spans="1:33">
      <c r="A502" s="70">
        <v>45169</v>
      </c>
      <c r="B502" s="70">
        <v>45169</v>
      </c>
      <c r="C502" s="71">
        <v>891800</v>
      </c>
      <c r="D502" s="1" t="s">
        <v>6950</v>
      </c>
      <c r="E502" s="71">
        <v>2884301</v>
      </c>
      <c r="G502" s="1" t="s">
        <v>6951</v>
      </c>
      <c r="H502" s="72" t="s">
        <v>6952</v>
      </c>
      <c r="I502" s="1" t="s">
        <v>6953</v>
      </c>
      <c r="J502" s="73">
        <v>0.65</v>
      </c>
      <c r="K502" s="73">
        <v>0.65</v>
      </c>
      <c r="L502" s="73">
        <v>0.65</v>
      </c>
      <c r="M502" s="1">
        <v>1</v>
      </c>
      <c r="N502" s="1" t="s">
        <v>1337</v>
      </c>
      <c r="O502" s="1" t="s">
        <v>1499</v>
      </c>
      <c r="P502" s="1">
        <v>30101030</v>
      </c>
      <c r="Q502" s="73">
        <v>8983101348</v>
      </c>
      <c r="R502" s="74">
        <v>65.25</v>
      </c>
      <c r="S502" s="1" t="s">
        <v>3341</v>
      </c>
      <c r="T502" s="75">
        <v>35.017499999999998</v>
      </c>
      <c r="U502" s="76">
        <v>10880153806.5839</v>
      </c>
      <c r="V502" s="77">
        <v>10880153806.5839</v>
      </c>
      <c r="W502" s="77">
        <v>16738698163.975201</v>
      </c>
      <c r="X502" s="76">
        <v>0.1642144809119</v>
      </c>
      <c r="Y502" s="71">
        <v>1</v>
      </c>
      <c r="Z502" s="71">
        <v>0</v>
      </c>
      <c r="AA502" s="71">
        <v>0</v>
      </c>
      <c r="AB502" s="71">
        <v>0</v>
      </c>
      <c r="AC502" s="73">
        <v>0</v>
      </c>
      <c r="AD502" s="73">
        <v>1</v>
      </c>
      <c r="AE502" s="1" t="s">
        <v>3342</v>
      </c>
      <c r="AF502" s="1" t="s">
        <v>1450</v>
      </c>
      <c r="AG502" s="1" t="s">
        <v>1451</v>
      </c>
    </row>
    <row r="503" spans="1:33">
      <c r="A503" s="70">
        <v>45169</v>
      </c>
      <c r="B503" s="70">
        <v>45169</v>
      </c>
      <c r="C503" s="71">
        <v>891800</v>
      </c>
      <c r="D503" s="1" t="s">
        <v>6954</v>
      </c>
      <c r="E503" s="71">
        <v>2884401</v>
      </c>
      <c r="G503" s="1" t="s">
        <v>6955</v>
      </c>
      <c r="H503" s="72">
        <v>6706250</v>
      </c>
      <c r="I503" s="1" t="s">
        <v>6956</v>
      </c>
      <c r="J503" s="73">
        <v>1</v>
      </c>
      <c r="K503" s="73">
        <v>1</v>
      </c>
      <c r="L503" s="73">
        <v>1</v>
      </c>
      <c r="M503" s="1">
        <v>1</v>
      </c>
      <c r="N503" s="1" t="s">
        <v>975</v>
      </c>
      <c r="O503" s="1" t="s">
        <v>1484</v>
      </c>
      <c r="P503" s="1">
        <v>40301040</v>
      </c>
      <c r="Q503" s="73">
        <v>6899293833</v>
      </c>
      <c r="R503" s="74">
        <v>9.02</v>
      </c>
      <c r="S503" s="1" t="s">
        <v>1565</v>
      </c>
      <c r="T503" s="75">
        <v>7.8417500000000002</v>
      </c>
      <c r="U503" s="76">
        <v>7935936541.4174099</v>
      </c>
      <c r="V503" s="77">
        <v>7935936541.4174099</v>
      </c>
      <c r="W503" s="77">
        <v>25584817551.3195</v>
      </c>
      <c r="X503" s="76">
        <v>0.11977732326819999</v>
      </c>
      <c r="Y503" s="71">
        <v>1</v>
      </c>
      <c r="Z503" s="71">
        <v>0</v>
      </c>
      <c r="AA503" s="71">
        <v>0</v>
      </c>
      <c r="AB503" s="71">
        <v>0</v>
      </c>
      <c r="AC503" s="73">
        <v>1</v>
      </c>
      <c r="AD503" s="73">
        <v>0</v>
      </c>
      <c r="AE503" s="1" t="s">
        <v>1566</v>
      </c>
      <c r="AF503" s="1" t="s">
        <v>1450</v>
      </c>
      <c r="AG503" s="1" t="s">
        <v>3494</v>
      </c>
    </row>
    <row r="504" spans="1:33">
      <c r="A504" s="70">
        <v>45169</v>
      </c>
      <c r="B504" s="70">
        <v>45169</v>
      </c>
      <c r="C504" s="71">
        <v>891800</v>
      </c>
      <c r="D504" s="1" t="s">
        <v>6957</v>
      </c>
      <c r="E504" s="71">
        <v>2885101</v>
      </c>
      <c r="G504" s="1" t="s">
        <v>6958</v>
      </c>
      <c r="H504" s="72">
        <v>6709099</v>
      </c>
      <c r="I504" s="1" t="s">
        <v>6959</v>
      </c>
      <c r="J504" s="73">
        <v>0.45</v>
      </c>
      <c r="K504" s="73">
        <v>0.45</v>
      </c>
      <c r="L504" s="73">
        <v>0.45</v>
      </c>
      <c r="M504" s="1">
        <v>1</v>
      </c>
      <c r="N504" s="1" t="s">
        <v>1099</v>
      </c>
      <c r="O504" s="1" t="s">
        <v>1484</v>
      </c>
      <c r="P504" s="1">
        <v>40101010</v>
      </c>
      <c r="Q504" s="73">
        <v>151559001604</v>
      </c>
      <c r="R504" s="74">
        <v>5550</v>
      </c>
      <c r="S504" s="1" t="s">
        <v>3616</v>
      </c>
      <c r="T504" s="75">
        <v>15230</v>
      </c>
      <c r="U504" s="76">
        <v>24853486966.906799</v>
      </c>
      <c r="V504" s="77">
        <v>24853486966.906799</v>
      </c>
      <c r="W504" s="77">
        <v>55229971037.570602</v>
      </c>
      <c r="X504" s="76">
        <v>0.37511440864489998</v>
      </c>
      <c r="Y504" s="71">
        <v>1</v>
      </c>
      <c r="Z504" s="71">
        <v>0</v>
      </c>
      <c r="AA504" s="71">
        <v>0</v>
      </c>
      <c r="AB504" s="71">
        <v>0</v>
      </c>
      <c r="AC504" s="73">
        <v>1</v>
      </c>
      <c r="AD504" s="73">
        <v>0</v>
      </c>
      <c r="AE504" s="1" t="s">
        <v>3617</v>
      </c>
      <c r="AF504" s="1" t="s">
        <v>1450</v>
      </c>
      <c r="AG504" s="1" t="s">
        <v>1451</v>
      </c>
    </row>
    <row r="505" spans="1:33">
      <c r="A505" s="70">
        <v>45169</v>
      </c>
      <c r="B505" s="70">
        <v>45169</v>
      </c>
      <c r="C505" s="71">
        <v>891800</v>
      </c>
      <c r="D505" s="1" t="s">
        <v>6960</v>
      </c>
      <c r="E505" s="71">
        <v>2885202</v>
      </c>
      <c r="G505" s="1" t="s">
        <v>6961</v>
      </c>
      <c r="H505" s="72" t="s">
        <v>6962</v>
      </c>
      <c r="I505" s="1" t="s">
        <v>6963</v>
      </c>
      <c r="J505" s="73">
        <v>0.35</v>
      </c>
      <c r="K505" s="73">
        <v>0.3</v>
      </c>
      <c r="L505" s="73">
        <v>0.06</v>
      </c>
      <c r="M505" s="1">
        <v>0.2</v>
      </c>
      <c r="N505" s="1" t="s">
        <v>975</v>
      </c>
      <c r="O505" s="1" t="s">
        <v>1548</v>
      </c>
      <c r="P505" s="1">
        <v>55105020</v>
      </c>
      <c r="Q505" s="73">
        <v>23663781655</v>
      </c>
      <c r="R505" s="74">
        <v>22.06</v>
      </c>
      <c r="S505" s="1" t="s">
        <v>3323</v>
      </c>
      <c r="T505" s="75">
        <v>7.2785000000000002</v>
      </c>
      <c r="U505" s="76">
        <v>4303274218.3908796</v>
      </c>
      <c r="V505" s="77">
        <v>4303274218.3908796</v>
      </c>
      <c r="W505" s="77">
        <v>71606131972.963699</v>
      </c>
      <c r="X505" s="76">
        <v>6.4949444149100005E-2</v>
      </c>
      <c r="Y505" s="71">
        <v>1</v>
      </c>
      <c r="Z505" s="71">
        <v>0</v>
      </c>
      <c r="AA505" s="71">
        <v>0</v>
      </c>
      <c r="AB505" s="71">
        <v>0</v>
      </c>
      <c r="AC505" s="73">
        <v>1</v>
      </c>
      <c r="AD505" s="73">
        <v>0</v>
      </c>
      <c r="AE505" s="1" t="s">
        <v>3324</v>
      </c>
      <c r="AF505" s="1" t="s">
        <v>1450</v>
      </c>
      <c r="AG505" s="1" t="s">
        <v>1585</v>
      </c>
    </row>
    <row r="506" spans="1:33">
      <c r="A506" s="70">
        <v>45169</v>
      </c>
      <c r="B506" s="70">
        <v>45169</v>
      </c>
      <c r="C506" s="71">
        <v>891800</v>
      </c>
      <c r="D506" s="1" t="s">
        <v>6964</v>
      </c>
      <c r="E506" s="71">
        <v>2885302</v>
      </c>
      <c r="G506" s="1" t="s">
        <v>6965</v>
      </c>
      <c r="H506" s="72" t="s">
        <v>6966</v>
      </c>
      <c r="I506" s="1" t="s">
        <v>6967</v>
      </c>
      <c r="J506" s="73">
        <v>0.4</v>
      </c>
      <c r="K506" s="73">
        <v>0.3</v>
      </c>
      <c r="L506" s="73">
        <v>0.06</v>
      </c>
      <c r="M506" s="1">
        <v>0.2</v>
      </c>
      <c r="N506" s="1" t="s">
        <v>975</v>
      </c>
      <c r="O506" s="1" t="s">
        <v>1548</v>
      </c>
      <c r="P506" s="1">
        <v>55105010</v>
      </c>
      <c r="Q506" s="73">
        <v>2816743645</v>
      </c>
      <c r="R506" s="74">
        <v>9.18</v>
      </c>
      <c r="S506" s="1" t="s">
        <v>3323</v>
      </c>
      <c r="T506" s="75">
        <v>7.2785000000000002</v>
      </c>
      <c r="U506" s="76">
        <v>213156886.67527601</v>
      </c>
      <c r="V506" s="77">
        <v>213156886.67527601</v>
      </c>
      <c r="W506" s="77">
        <v>3546913206.9216199</v>
      </c>
      <c r="X506" s="76">
        <v>3.2171831502000002E-3</v>
      </c>
      <c r="Y506" s="71">
        <v>0</v>
      </c>
      <c r="Z506" s="71">
        <v>1</v>
      </c>
      <c r="AA506" s="71">
        <v>0</v>
      </c>
      <c r="AB506" s="71">
        <v>0</v>
      </c>
      <c r="AC506" s="73">
        <v>0.65</v>
      </c>
      <c r="AD506" s="73">
        <v>0.35</v>
      </c>
      <c r="AE506" s="1" t="s">
        <v>3324</v>
      </c>
      <c r="AF506" s="1" t="s">
        <v>1450</v>
      </c>
      <c r="AG506" s="1" t="s">
        <v>1585</v>
      </c>
    </row>
    <row r="507" spans="1:33">
      <c r="A507" s="70">
        <v>45169</v>
      </c>
      <c r="B507" s="70">
        <v>45169</v>
      </c>
      <c r="C507" s="71">
        <v>891800</v>
      </c>
      <c r="D507" s="1" t="s">
        <v>6968</v>
      </c>
      <c r="E507" s="71">
        <v>2885801</v>
      </c>
      <c r="G507" s="1" t="s">
        <v>6969</v>
      </c>
      <c r="H507" s="72">
        <v>6718976</v>
      </c>
      <c r="I507" s="1" t="s">
        <v>6970</v>
      </c>
      <c r="J507" s="73">
        <v>1</v>
      </c>
      <c r="K507" s="73">
        <v>1</v>
      </c>
      <c r="L507" s="73">
        <v>1</v>
      </c>
      <c r="M507" s="1">
        <v>1</v>
      </c>
      <c r="N507" s="1" t="s">
        <v>975</v>
      </c>
      <c r="O507" s="1" t="s">
        <v>1484</v>
      </c>
      <c r="P507" s="1">
        <v>40301020</v>
      </c>
      <c r="Q507" s="73">
        <v>7441175000</v>
      </c>
      <c r="R507" s="74">
        <v>11.9</v>
      </c>
      <c r="S507" s="1" t="s">
        <v>1565</v>
      </c>
      <c r="T507" s="75">
        <v>7.8417500000000002</v>
      </c>
      <c r="U507" s="76">
        <v>11292120062.486099</v>
      </c>
      <c r="V507" s="77">
        <v>11292120062.486099</v>
      </c>
      <c r="W507" s="77">
        <v>113064687879.556</v>
      </c>
      <c r="X507" s="76">
        <v>0.17043229971019999</v>
      </c>
      <c r="Y507" s="71">
        <v>1</v>
      </c>
      <c r="Z507" s="71">
        <v>0</v>
      </c>
      <c r="AA507" s="71">
        <v>0</v>
      </c>
      <c r="AB507" s="71">
        <v>0</v>
      </c>
      <c r="AC507" s="73">
        <v>1</v>
      </c>
      <c r="AD507" s="73">
        <v>0</v>
      </c>
      <c r="AE507" s="1" t="s">
        <v>1566</v>
      </c>
      <c r="AF507" s="1" t="s">
        <v>1450</v>
      </c>
      <c r="AG507" s="1" t="s">
        <v>3494</v>
      </c>
    </row>
    <row r="508" spans="1:33">
      <c r="A508" s="70">
        <v>45169</v>
      </c>
      <c r="B508" s="70">
        <v>45169</v>
      </c>
      <c r="C508" s="71">
        <v>891800</v>
      </c>
      <c r="D508" s="1" t="s">
        <v>6971</v>
      </c>
      <c r="E508" s="71">
        <v>2885804</v>
      </c>
      <c r="G508" s="1" t="s">
        <v>6972</v>
      </c>
      <c r="H508" s="72" t="s">
        <v>6973</v>
      </c>
      <c r="I508" s="1" t="s">
        <v>6974</v>
      </c>
      <c r="J508" s="73">
        <v>0.04</v>
      </c>
      <c r="K508" s="73">
        <v>0.04</v>
      </c>
      <c r="L508" s="73">
        <v>8.0000000000000002E-3</v>
      </c>
      <c r="M508" s="1">
        <v>0.2</v>
      </c>
      <c r="N508" s="1" t="s">
        <v>975</v>
      </c>
      <c r="O508" s="1" t="s">
        <v>1484</v>
      </c>
      <c r="P508" s="1">
        <v>40301020</v>
      </c>
      <c r="Q508" s="73">
        <v>20823530000</v>
      </c>
      <c r="R508" s="74">
        <v>35.630000000000003</v>
      </c>
      <c r="S508" s="1" t="s">
        <v>3323</v>
      </c>
      <c r="T508" s="75">
        <v>7.2785000000000002</v>
      </c>
      <c r="U508" s="76">
        <v>815489316.64491296</v>
      </c>
      <c r="V508" s="77">
        <v>815489316.64491296</v>
      </c>
      <c r="W508" s="77">
        <v>113064687879.556</v>
      </c>
      <c r="X508" s="76">
        <v>1.2308204204000001E-2</v>
      </c>
      <c r="Y508" s="71">
        <v>1</v>
      </c>
      <c r="Z508" s="71">
        <v>0</v>
      </c>
      <c r="AA508" s="71">
        <v>0</v>
      </c>
      <c r="AB508" s="71">
        <v>0</v>
      </c>
      <c r="AC508" s="73">
        <v>0.65</v>
      </c>
      <c r="AD508" s="73">
        <v>0.35</v>
      </c>
      <c r="AE508" s="1" t="s">
        <v>3324</v>
      </c>
      <c r="AF508" s="1" t="s">
        <v>1450</v>
      </c>
      <c r="AG508" s="1" t="s">
        <v>1585</v>
      </c>
    </row>
    <row r="509" spans="1:33">
      <c r="A509" s="70">
        <v>45169</v>
      </c>
      <c r="B509" s="70">
        <v>45169</v>
      </c>
      <c r="C509" s="71">
        <v>891800</v>
      </c>
      <c r="D509" s="1" t="s">
        <v>6975</v>
      </c>
      <c r="E509" s="71">
        <v>2886901</v>
      </c>
      <c r="G509" s="1" t="s">
        <v>6976</v>
      </c>
      <c r="H509" s="72">
        <v>6433912</v>
      </c>
      <c r="I509" s="1" t="s">
        <v>6977</v>
      </c>
      <c r="J509" s="73">
        <v>0.9</v>
      </c>
      <c r="K509" s="73">
        <v>0.9</v>
      </c>
      <c r="L509" s="73">
        <v>0.9</v>
      </c>
      <c r="M509" s="1">
        <v>1</v>
      </c>
      <c r="N509" s="1" t="s">
        <v>1330</v>
      </c>
      <c r="O509" s="1" t="s">
        <v>1484</v>
      </c>
      <c r="P509" s="1">
        <v>40101010</v>
      </c>
      <c r="Q509" s="73">
        <v>15438524594</v>
      </c>
      <c r="R509" s="74">
        <v>24.45</v>
      </c>
      <c r="S509" s="1" t="s">
        <v>3111</v>
      </c>
      <c r="T509" s="75">
        <v>31.846499999999999</v>
      </c>
      <c r="U509" s="76">
        <v>10667568922.518</v>
      </c>
      <c r="V509" s="77">
        <v>10667568922.518</v>
      </c>
      <c r="W509" s="77">
        <v>11852854358.353399</v>
      </c>
      <c r="X509" s="76">
        <v>0.16100593101390001</v>
      </c>
      <c r="Y509" s="71">
        <v>1</v>
      </c>
      <c r="Z509" s="71">
        <v>0</v>
      </c>
      <c r="AA509" s="71">
        <v>0</v>
      </c>
      <c r="AB509" s="71">
        <v>0</v>
      </c>
      <c r="AC509" s="73">
        <v>1</v>
      </c>
      <c r="AD509" s="73">
        <v>0</v>
      </c>
      <c r="AE509" s="1" t="s">
        <v>3112</v>
      </c>
      <c r="AF509" s="1" t="s">
        <v>1450</v>
      </c>
      <c r="AG509" s="1" t="s">
        <v>1451</v>
      </c>
    </row>
    <row r="510" spans="1:33">
      <c r="A510" s="70">
        <v>45169</v>
      </c>
      <c r="B510" s="70">
        <v>45169</v>
      </c>
      <c r="C510" s="71">
        <v>891800</v>
      </c>
      <c r="D510" s="1" t="s">
        <v>6978</v>
      </c>
      <c r="E510" s="71">
        <v>2887001</v>
      </c>
      <c r="G510" s="1" t="s">
        <v>6979</v>
      </c>
      <c r="H510" s="72">
        <v>6346333</v>
      </c>
      <c r="I510" s="1" t="s">
        <v>6980</v>
      </c>
      <c r="J510" s="73">
        <v>0.95</v>
      </c>
      <c r="K510" s="73">
        <v>0.95</v>
      </c>
      <c r="L510" s="73">
        <v>0.95</v>
      </c>
      <c r="M510" s="1">
        <v>1</v>
      </c>
      <c r="N510" s="1" t="s">
        <v>1330</v>
      </c>
      <c r="O510" s="1" t="s">
        <v>1474</v>
      </c>
      <c r="P510" s="1">
        <v>45301020</v>
      </c>
      <c r="Q510" s="73">
        <v>608511469</v>
      </c>
      <c r="R510" s="74">
        <v>399.5</v>
      </c>
      <c r="S510" s="1" t="s">
        <v>3111</v>
      </c>
      <c r="T510" s="75">
        <v>31.846499999999999</v>
      </c>
      <c r="U510" s="76">
        <v>7251827210.9093599</v>
      </c>
      <c r="V510" s="77">
        <v>7251827210.9093599</v>
      </c>
      <c r="W510" s="77">
        <v>7633502327.2730103</v>
      </c>
      <c r="X510" s="76">
        <v>0.1094520410531</v>
      </c>
      <c r="Y510" s="71">
        <v>0</v>
      </c>
      <c r="Z510" s="71">
        <v>1</v>
      </c>
      <c r="AA510" s="71">
        <v>0</v>
      </c>
      <c r="AB510" s="71">
        <v>0</v>
      </c>
      <c r="AC510" s="73">
        <v>1</v>
      </c>
      <c r="AD510" s="73">
        <v>0</v>
      </c>
      <c r="AE510" s="1" t="s">
        <v>3112</v>
      </c>
      <c r="AF510" s="1" t="s">
        <v>1450</v>
      </c>
      <c r="AG510" s="1" t="s">
        <v>1451</v>
      </c>
    </row>
    <row r="511" spans="1:33">
      <c r="A511" s="70">
        <v>45169</v>
      </c>
      <c r="B511" s="70">
        <v>45169</v>
      </c>
      <c r="C511" s="71">
        <v>891800</v>
      </c>
      <c r="D511" s="1" t="s">
        <v>6984</v>
      </c>
      <c r="E511" s="71">
        <v>2891401</v>
      </c>
      <c r="G511" s="1" t="s">
        <v>6985</v>
      </c>
      <c r="H511" s="72">
        <v>6725299</v>
      </c>
      <c r="I511" s="1" t="s">
        <v>6986</v>
      </c>
      <c r="J511" s="73">
        <v>0.95</v>
      </c>
      <c r="K511" s="73">
        <v>0.95</v>
      </c>
      <c r="L511" s="73">
        <v>0.95</v>
      </c>
      <c r="M511" s="1">
        <v>1</v>
      </c>
      <c r="N511" s="1" t="s">
        <v>975</v>
      </c>
      <c r="O511" s="1" t="s">
        <v>1462</v>
      </c>
      <c r="P511" s="1">
        <v>15104030</v>
      </c>
      <c r="Q511" s="73">
        <v>5736940000</v>
      </c>
      <c r="R511" s="74">
        <v>12.34</v>
      </c>
      <c r="S511" s="1" t="s">
        <v>1565</v>
      </c>
      <c r="T511" s="75">
        <v>7.8417500000000002</v>
      </c>
      <c r="U511" s="76">
        <v>8576420775.9747496</v>
      </c>
      <c r="V511" s="77">
        <v>8576420775.9747496</v>
      </c>
      <c r="W511" s="77">
        <v>43936022657.827797</v>
      </c>
      <c r="X511" s="76">
        <v>0.12944417062899999</v>
      </c>
      <c r="Y511" s="71">
        <v>1</v>
      </c>
      <c r="Z511" s="71">
        <v>0</v>
      </c>
      <c r="AA511" s="71">
        <v>0</v>
      </c>
      <c r="AB511" s="71">
        <v>0</v>
      </c>
      <c r="AC511" s="73">
        <v>1</v>
      </c>
      <c r="AD511" s="73">
        <v>0</v>
      </c>
      <c r="AE511" s="1" t="s">
        <v>1566</v>
      </c>
      <c r="AF511" s="1" t="s">
        <v>1450</v>
      </c>
      <c r="AG511" s="1" t="s">
        <v>3494</v>
      </c>
    </row>
    <row r="512" spans="1:33">
      <c r="A512" s="70">
        <v>45169</v>
      </c>
      <c r="B512" s="70">
        <v>45169</v>
      </c>
      <c r="C512" s="71">
        <v>891800</v>
      </c>
      <c r="D512" s="1" t="s">
        <v>6987</v>
      </c>
      <c r="E512" s="71">
        <v>2891405</v>
      </c>
      <c r="G512" s="1" t="s">
        <v>6988</v>
      </c>
      <c r="H512" s="72" t="s">
        <v>6989</v>
      </c>
      <c r="I512" s="1" t="s">
        <v>6990</v>
      </c>
      <c r="J512" s="73">
        <v>0.65</v>
      </c>
      <c r="K512" s="73">
        <v>0.3</v>
      </c>
      <c r="L512" s="73">
        <v>0.06</v>
      </c>
      <c r="M512" s="1">
        <v>0.2</v>
      </c>
      <c r="N512" s="1" t="s">
        <v>975</v>
      </c>
      <c r="O512" s="1" t="s">
        <v>1462</v>
      </c>
      <c r="P512" s="1">
        <v>15104030</v>
      </c>
      <c r="Q512" s="73">
        <v>20589631240</v>
      </c>
      <c r="R512" s="74">
        <v>12.36</v>
      </c>
      <c r="S512" s="1" t="s">
        <v>3323</v>
      </c>
      <c r="T512" s="75">
        <v>7.2785000000000002</v>
      </c>
      <c r="U512" s="76">
        <v>2097859521.54757</v>
      </c>
      <c r="V512" s="77">
        <v>2097859521.54757</v>
      </c>
      <c r="W512" s="77">
        <v>43936022657.827797</v>
      </c>
      <c r="X512" s="76">
        <v>3.1663055364999998E-2</v>
      </c>
      <c r="Y512" s="71">
        <v>1</v>
      </c>
      <c r="Z512" s="71">
        <v>0</v>
      </c>
      <c r="AA512" s="71">
        <v>0</v>
      </c>
      <c r="AB512" s="71">
        <v>0</v>
      </c>
      <c r="AC512" s="73">
        <v>1</v>
      </c>
      <c r="AD512" s="73">
        <v>0</v>
      </c>
      <c r="AE512" s="1" t="s">
        <v>3324</v>
      </c>
      <c r="AF512" s="1" t="s">
        <v>1450</v>
      </c>
      <c r="AG512" s="1" t="s">
        <v>1585</v>
      </c>
    </row>
    <row r="513" spans="1:33">
      <c r="A513" s="70">
        <v>45169</v>
      </c>
      <c r="B513" s="70">
        <v>45169</v>
      </c>
      <c r="C513" s="71">
        <v>891800</v>
      </c>
      <c r="D513" s="1" t="s">
        <v>6991</v>
      </c>
      <c r="E513" s="71">
        <v>2891501</v>
      </c>
      <c r="G513" s="1" t="s">
        <v>6992</v>
      </c>
      <c r="H513" s="72">
        <v>6711566</v>
      </c>
      <c r="I513" s="1" t="s">
        <v>6993</v>
      </c>
      <c r="J513" s="73">
        <v>0.4</v>
      </c>
      <c r="K513" s="73">
        <v>0.4</v>
      </c>
      <c r="L513" s="73">
        <v>0.4</v>
      </c>
      <c r="M513" s="1">
        <v>1</v>
      </c>
      <c r="N513" s="1" t="s">
        <v>975</v>
      </c>
      <c r="O513" s="1" t="s">
        <v>1548</v>
      </c>
      <c r="P513" s="1">
        <v>55105010</v>
      </c>
      <c r="Q513" s="73">
        <v>4810443740</v>
      </c>
      <c r="R513" s="74">
        <v>15.36</v>
      </c>
      <c r="S513" s="1" t="s">
        <v>1565</v>
      </c>
      <c r="T513" s="75">
        <v>7.8417500000000002</v>
      </c>
      <c r="U513" s="76">
        <v>3768975845.7691202</v>
      </c>
      <c r="V513" s="77">
        <v>3768975845.7691202</v>
      </c>
      <c r="W513" s="77">
        <v>9422439614.4228001</v>
      </c>
      <c r="X513" s="76">
        <v>5.68852631208E-2</v>
      </c>
      <c r="Y513" s="71">
        <v>1</v>
      </c>
      <c r="Z513" s="71">
        <v>0</v>
      </c>
      <c r="AA513" s="71">
        <v>0</v>
      </c>
      <c r="AB513" s="71">
        <v>0</v>
      </c>
      <c r="AC513" s="73">
        <v>1</v>
      </c>
      <c r="AD513" s="73">
        <v>0</v>
      </c>
      <c r="AE513" s="1" t="s">
        <v>1566</v>
      </c>
      <c r="AF513" s="1" t="s">
        <v>1450</v>
      </c>
      <c r="AG513" s="1" t="s">
        <v>3271</v>
      </c>
    </row>
    <row r="514" spans="1:33">
      <c r="A514" s="70">
        <v>45169</v>
      </c>
      <c r="B514" s="70">
        <v>45169</v>
      </c>
      <c r="C514" s="71">
        <v>891800</v>
      </c>
      <c r="D514" s="1" t="s">
        <v>6994</v>
      </c>
      <c r="E514" s="71">
        <v>2891701</v>
      </c>
      <c r="G514" s="1" t="s">
        <v>6995</v>
      </c>
      <c r="H514" s="72">
        <v>6707899</v>
      </c>
      <c r="I514" s="1" t="s">
        <v>6996</v>
      </c>
      <c r="J514" s="73">
        <v>0.4</v>
      </c>
      <c r="K514" s="73">
        <v>0.4</v>
      </c>
      <c r="L514" s="73">
        <v>0.4</v>
      </c>
      <c r="M514" s="1">
        <v>1</v>
      </c>
      <c r="N514" s="1" t="s">
        <v>975</v>
      </c>
      <c r="O514" s="1" t="s">
        <v>1467</v>
      </c>
      <c r="P514" s="1">
        <v>20101010</v>
      </c>
      <c r="Q514" s="73">
        <v>6210662836</v>
      </c>
      <c r="R514" s="74">
        <v>3.52</v>
      </c>
      <c r="S514" s="1" t="s">
        <v>1565</v>
      </c>
      <c r="T514" s="75">
        <v>7.8417500000000002</v>
      </c>
      <c r="U514" s="76">
        <v>1115135431.8982401</v>
      </c>
      <c r="V514" s="77">
        <v>1115135431.8982401</v>
      </c>
      <c r="W514" s="77">
        <v>3461458155.6208801</v>
      </c>
      <c r="X514" s="76">
        <v>1.6830771820999998E-2</v>
      </c>
      <c r="Y514" s="71">
        <v>0</v>
      </c>
      <c r="Z514" s="71">
        <v>1</v>
      </c>
      <c r="AA514" s="71">
        <v>0</v>
      </c>
      <c r="AB514" s="71">
        <v>0</v>
      </c>
      <c r="AC514" s="73">
        <v>1</v>
      </c>
      <c r="AD514" s="73">
        <v>0</v>
      </c>
      <c r="AE514" s="1" t="s">
        <v>1566</v>
      </c>
      <c r="AF514" s="1" t="s">
        <v>1450</v>
      </c>
      <c r="AG514" s="1" t="s">
        <v>3494</v>
      </c>
    </row>
    <row r="515" spans="1:33">
      <c r="A515" s="70">
        <v>45169</v>
      </c>
      <c r="B515" s="70">
        <v>45169</v>
      </c>
      <c r="C515" s="71">
        <v>891800</v>
      </c>
      <c r="D515" s="1" t="s">
        <v>6997</v>
      </c>
      <c r="E515" s="71">
        <v>2891901</v>
      </c>
      <c r="G515" s="1" t="s">
        <v>6998</v>
      </c>
      <c r="H515" s="72">
        <v>6718255</v>
      </c>
      <c r="I515" s="1" t="s">
        <v>6999</v>
      </c>
      <c r="J515" s="73">
        <v>1</v>
      </c>
      <c r="K515" s="73">
        <v>1</v>
      </c>
      <c r="L515" s="73">
        <v>1</v>
      </c>
      <c r="M515" s="1">
        <v>1</v>
      </c>
      <c r="N515" s="1" t="s">
        <v>975</v>
      </c>
      <c r="O515" s="1" t="s">
        <v>1455</v>
      </c>
      <c r="P515" s="1">
        <v>25102010</v>
      </c>
      <c r="Q515" s="73">
        <v>2318776000</v>
      </c>
      <c r="R515" s="74">
        <v>9.3000000000000007</v>
      </c>
      <c r="S515" s="1" t="s">
        <v>1565</v>
      </c>
      <c r="T515" s="75">
        <v>7.8417500000000002</v>
      </c>
      <c r="U515" s="76">
        <v>2749975043.8358798</v>
      </c>
      <c r="V515" s="77">
        <v>2749975043.8358798</v>
      </c>
      <c r="W515" s="77">
        <v>24839391856.387001</v>
      </c>
      <c r="X515" s="76">
        <v>4.1505454093000001E-2</v>
      </c>
      <c r="Y515" s="71">
        <v>1</v>
      </c>
      <c r="Z515" s="71">
        <v>0</v>
      </c>
      <c r="AA515" s="71">
        <v>0</v>
      </c>
      <c r="AB515" s="71">
        <v>0</v>
      </c>
      <c r="AC515" s="73">
        <v>1</v>
      </c>
      <c r="AD515" s="73">
        <v>0</v>
      </c>
      <c r="AE515" s="1" t="s">
        <v>1566</v>
      </c>
      <c r="AF515" s="1" t="s">
        <v>1450</v>
      </c>
      <c r="AG515" s="1" t="s">
        <v>3494</v>
      </c>
    </row>
    <row r="516" spans="1:33">
      <c r="A516" s="70">
        <v>45169</v>
      </c>
      <c r="B516" s="70">
        <v>45169</v>
      </c>
      <c r="C516" s="71">
        <v>891800</v>
      </c>
      <c r="D516" s="1" t="s">
        <v>7000</v>
      </c>
      <c r="E516" s="71">
        <v>2891904</v>
      </c>
      <c r="G516" s="1" t="s">
        <v>7001</v>
      </c>
      <c r="H516" s="72" t="s">
        <v>7002</v>
      </c>
      <c r="I516" s="1" t="s">
        <v>7003</v>
      </c>
      <c r="J516" s="73">
        <v>0.12</v>
      </c>
      <c r="K516" s="73">
        <v>0.12</v>
      </c>
      <c r="L516" s="73">
        <v>2.4E-2</v>
      </c>
      <c r="M516" s="1">
        <v>0.2</v>
      </c>
      <c r="N516" s="1" t="s">
        <v>975</v>
      </c>
      <c r="O516" s="1" t="s">
        <v>1455</v>
      </c>
      <c r="P516" s="1">
        <v>25102010</v>
      </c>
      <c r="Q516" s="73">
        <v>6167608826</v>
      </c>
      <c r="R516" s="74">
        <v>26.11</v>
      </c>
      <c r="S516" s="1" t="s">
        <v>3323</v>
      </c>
      <c r="T516" s="75">
        <v>7.2785000000000002</v>
      </c>
      <c r="U516" s="76">
        <v>530998199.453821</v>
      </c>
      <c r="V516" s="77">
        <v>530998199.453821</v>
      </c>
      <c r="W516" s="77">
        <v>24839391856.387001</v>
      </c>
      <c r="X516" s="76">
        <v>8.0143714178000005E-3</v>
      </c>
      <c r="Y516" s="71">
        <v>1</v>
      </c>
      <c r="Z516" s="71">
        <v>0</v>
      </c>
      <c r="AA516" s="71">
        <v>0</v>
      </c>
      <c r="AB516" s="71">
        <v>0</v>
      </c>
      <c r="AC516" s="73">
        <v>0</v>
      </c>
      <c r="AD516" s="73">
        <v>1</v>
      </c>
      <c r="AE516" s="1" t="s">
        <v>3324</v>
      </c>
      <c r="AF516" s="1" t="s">
        <v>1450</v>
      </c>
      <c r="AG516" s="1" t="s">
        <v>1585</v>
      </c>
    </row>
    <row r="517" spans="1:33">
      <c r="A517" s="70">
        <v>45169</v>
      </c>
      <c r="B517" s="70">
        <v>45169</v>
      </c>
      <c r="C517" s="71">
        <v>891800</v>
      </c>
      <c r="D517" s="1" t="s">
        <v>7004</v>
      </c>
      <c r="E517" s="71">
        <v>2892201</v>
      </c>
      <c r="G517" s="1" t="s">
        <v>7005</v>
      </c>
      <c r="H517" s="72">
        <v>6672481</v>
      </c>
      <c r="I517" s="1" t="s">
        <v>7006</v>
      </c>
      <c r="J517" s="73">
        <v>0.9</v>
      </c>
      <c r="K517" s="73">
        <v>0.9</v>
      </c>
      <c r="L517" s="73">
        <v>0.9</v>
      </c>
      <c r="M517" s="1">
        <v>1</v>
      </c>
      <c r="N517" s="1" t="s">
        <v>1330</v>
      </c>
      <c r="O517" s="1" t="s">
        <v>1474</v>
      </c>
      <c r="P517" s="1">
        <v>45202030</v>
      </c>
      <c r="Q517" s="73">
        <v>2900166050</v>
      </c>
      <c r="R517" s="74">
        <v>117</v>
      </c>
      <c r="S517" s="1" t="s">
        <v>3111</v>
      </c>
      <c r="T517" s="75">
        <v>31.846499999999999</v>
      </c>
      <c r="U517" s="76">
        <v>9589357859.2623997</v>
      </c>
      <c r="V517" s="77">
        <v>9589357859.2623997</v>
      </c>
      <c r="W517" s="77">
        <v>10654842065.847099</v>
      </c>
      <c r="X517" s="76">
        <v>0.14473245977320001</v>
      </c>
      <c r="Y517" s="71">
        <v>0</v>
      </c>
      <c r="Z517" s="71">
        <v>1</v>
      </c>
      <c r="AA517" s="71">
        <v>0</v>
      </c>
      <c r="AB517" s="71">
        <v>0</v>
      </c>
      <c r="AC517" s="73">
        <v>1</v>
      </c>
      <c r="AD517" s="73">
        <v>0</v>
      </c>
      <c r="AE517" s="1" t="s">
        <v>3112</v>
      </c>
      <c r="AF517" s="1" t="s">
        <v>1450</v>
      </c>
      <c r="AG517" s="1" t="s">
        <v>1451</v>
      </c>
    </row>
    <row r="518" spans="1:33">
      <c r="A518" s="70">
        <v>45169</v>
      </c>
      <c r="B518" s="70">
        <v>45169</v>
      </c>
      <c r="C518" s="71">
        <v>891800</v>
      </c>
      <c r="D518" s="1" t="s">
        <v>7007</v>
      </c>
      <c r="E518" s="71">
        <v>2893301</v>
      </c>
      <c r="G518" s="1" t="s">
        <v>7008</v>
      </c>
      <c r="H518" s="72" t="s">
        <v>7009</v>
      </c>
      <c r="I518" s="1" t="s">
        <v>7010</v>
      </c>
      <c r="J518" s="73">
        <v>0.45</v>
      </c>
      <c r="K518" s="73">
        <v>0.45</v>
      </c>
      <c r="L518" s="73">
        <v>0.45</v>
      </c>
      <c r="M518" s="1">
        <v>1</v>
      </c>
      <c r="N518" s="1" t="s">
        <v>1337</v>
      </c>
      <c r="O518" s="1" t="s">
        <v>1564</v>
      </c>
      <c r="P518" s="1">
        <v>60201020</v>
      </c>
      <c r="Q518" s="73">
        <v>4488000000</v>
      </c>
      <c r="R518" s="74">
        <v>68.75</v>
      </c>
      <c r="S518" s="1" t="s">
        <v>3341</v>
      </c>
      <c r="T518" s="75">
        <v>35.017499999999998</v>
      </c>
      <c r="U518" s="76">
        <v>3965088884.1293602</v>
      </c>
      <c r="V518" s="77">
        <v>3965088884.1293602</v>
      </c>
      <c r="W518" s="77">
        <v>8811308631.3985901</v>
      </c>
      <c r="X518" s="76">
        <v>5.9845202967900003E-2</v>
      </c>
      <c r="Y518" s="71">
        <v>1</v>
      </c>
      <c r="Z518" s="71">
        <v>0</v>
      </c>
      <c r="AA518" s="71">
        <v>0</v>
      </c>
      <c r="AB518" s="71">
        <v>0</v>
      </c>
      <c r="AC518" s="73">
        <v>0.35</v>
      </c>
      <c r="AD518" s="73">
        <v>0.65</v>
      </c>
      <c r="AE518" s="1" t="s">
        <v>3342</v>
      </c>
      <c r="AF518" s="1" t="s">
        <v>1450</v>
      </c>
      <c r="AG518" s="1" t="s">
        <v>1451</v>
      </c>
    </row>
    <row r="519" spans="1:33">
      <c r="A519" s="70">
        <v>45169</v>
      </c>
      <c r="B519" s="70">
        <v>45169</v>
      </c>
      <c r="C519" s="71">
        <v>891800</v>
      </c>
      <c r="D519" s="1" t="s">
        <v>7015</v>
      </c>
      <c r="E519" s="71">
        <v>2895201</v>
      </c>
      <c r="G519" s="1" t="s">
        <v>7016</v>
      </c>
      <c r="H519" s="72">
        <v>7127979</v>
      </c>
      <c r="I519" s="1" t="s">
        <v>7017</v>
      </c>
      <c r="J519" s="73">
        <v>0.6</v>
      </c>
      <c r="K519" s="73">
        <v>0.6</v>
      </c>
      <c r="L519" s="73">
        <v>0.6</v>
      </c>
      <c r="M519" s="1">
        <v>1</v>
      </c>
      <c r="N519" s="1" t="s">
        <v>1243</v>
      </c>
      <c r="O519" s="1" t="s">
        <v>1455</v>
      </c>
      <c r="P519" s="1">
        <v>25203010</v>
      </c>
      <c r="Q519" s="73">
        <v>1854241</v>
      </c>
      <c r="R519" s="74">
        <v>13880</v>
      </c>
      <c r="S519" s="1" t="s">
        <v>4044</v>
      </c>
      <c r="T519" s="75">
        <v>4.1212499999999999</v>
      </c>
      <c r="U519" s="76">
        <v>3746950330.1182899</v>
      </c>
      <c r="V519" s="77">
        <v>3746950330.1182899</v>
      </c>
      <c r="W519" s="77">
        <v>6244917216.8638201</v>
      </c>
      <c r="X519" s="76">
        <v>5.6552831366300002E-2</v>
      </c>
      <c r="Y519" s="71">
        <v>0</v>
      </c>
      <c r="Z519" s="71">
        <v>1</v>
      </c>
      <c r="AA519" s="71">
        <v>0</v>
      </c>
      <c r="AB519" s="71">
        <v>0</v>
      </c>
      <c r="AC519" s="73">
        <v>0</v>
      </c>
      <c r="AD519" s="73">
        <v>1</v>
      </c>
      <c r="AE519" s="1" t="s">
        <v>4045</v>
      </c>
      <c r="AF519" s="1" t="s">
        <v>4256</v>
      </c>
      <c r="AG519" s="1" t="s">
        <v>1451</v>
      </c>
    </row>
    <row r="520" spans="1:33">
      <c r="A520" s="70">
        <v>45169</v>
      </c>
      <c r="B520" s="70">
        <v>45169</v>
      </c>
      <c r="C520" s="71">
        <v>891800</v>
      </c>
      <c r="D520" s="1" t="s">
        <v>7021</v>
      </c>
      <c r="E520" s="71">
        <v>2896901</v>
      </c>
      <c r="G520" s="1" t="s">
        <v>7022</v>
      </c>
      <c r="H520" s="72">
        <v>6105578</v>
      </c>
      <c r="I520" s="1" t="s">
        <v>7023</v>
      </c>
      <c r="J520" s="73">
        <v>1</v>
      </c>
      <c r="K520" s="73">
        <v>1</v>
      </c>
      <c r="L520" s="73">
        <v>1</v>
      </c>
      <c r="M520" s="1">
        <v>1</v>
      </c>
      <c r="N520" s="1" t="s">
        <v>1305</v>
      </c>
      <c r="O520" s="1" t="s">
        <v>1499</v>
      </c>
      <c r="P520" s="1">
        <v>30101010</v>
      </c>
      <c r="Q520" s="73">
        <v>243969611</v>
      </c>
      <c r="R520" s="74">
        <v>273.5</v>
      </c>
      <c r="S520" s="1" t="s">
        <v>1573</v>
      </c>
      <c r="T520" s="75">
        <v>18.934999999999999</v>
      </c>
      <c r="U520" s="76">
        <v>3523933911.1961999</v>
      </c>
      <c r="V520" s="77">
        <v>3523933911.1961999</v>
      </c>
      <c r="W520" s="77">
        <v>3523933911.1961999</v>
      </c>
      <c r="X520" s="76">
        <v>5.3186838006399999E-2</v>
      </c>
      <c r="Y520" s="71">
        <v>0</v>
      </c>
      <c r="Z520" s="71">
        <v>1</v>
      </c>
      <c r="AA520" s="71">
        <v>0</v>
      </c>
      <c r="AB520" s="71">
        <v>0</v>
      </c>
      <c r="AC520" s="73">
        <v>0</v>
      </c>
      <c r="AD520" s="73">
        <v>1</v>
      </c>
      <c r="AE520" s="1" t="s">
        <v>1574</v>
      </c>
      <c r="AF520" s="1" t="s">
        <v>1450</v>
      </c>
      <c r="AG520" s="1" t="s">
        <v>1451</v>
      </c>
    </row>
    <row r="521" spans="1:33">
      <c r="A521" s="70">
        <v>45169</v>
      </c>
      <c r="B521" s="70">
        <v>45169</v>
      </c>
      <c r="C521" s="71">
        <v>891800</v>
      </c>
      <c r="D521" s="1" t="s">
        <v>7024</v>
      </c>
      <c r="E521" s="71">
        <v>2897501</v>
      </c>
      <c r="G521" s="1" t="s">
        <v>7025</v>
      </c>
      <c r="H521" s="72" t="s">
        <v>7026</v>
      </c>
      <c r="I521" s="1" t="s">
        <v>7027</v>
      </c>
      <c r="J521" s="73">
        <v>0.85</v>
      </c>
      <c r="K521" s="73">
        <v>0.85</v>
      </c>
      <c r="L521" s="73">
        <v>0.85</v>
      </c>
      <c r="M521" s="1">
        <v>1</v>
      </c>
      <c r="N521" s="1" t="s">
        <v>1305</v>
      </c>
      <c r="O521" s="1" t="s">
        <v>1447</v>
      </c>
      <c r="P521" s="1">
        <v>35202010</v>
      </c>
      <c r="Q521" s="73">
        <v>446252332</v>
      </c>
      <c r="R521" s="74">
        <v>172.2</v>
      </c>
      <c r="S521" s="1" t="s">
        <v>1573</v>
      </c>
      <c r="T521" s="75">
        <v>18.934999999999999</v>
      </c>
      <c r="U521" s="76">
        <v>3449588266.95749</v>
      </c>
      <c r="V521" s="77">
        <v>3449588266.95749</v>
      </c>
      <c r="W521" s="77">
        <v>4058339137.5970402</v>
      </c>
      <c r="X521" s="76">
        <v>5.2064737014600002E-2</v>
      </c>
      <c r="Y521" s="71">
        <v>0</v>
      </c>
      <c r="Z521" s="71">
        <v>1</v>
      </c>
      <c r="AA521" s="71">
        <v>0</v>
      </c>
      <c r="AB521" s="71">
        <v>0</v>
      </c>
      <c r="AC521" s="73">
        <v>1</v>
      </c>
      <c r="AD521" s="73">
        <v>0</v>
      </c>
      <c r="AE521" s="1" t="s">
        <v>1574</v>
      </c>
      <c r="AF521" s="1" t="s">
        <v>1450</v>
      </c>
      <c r="AG521" s="1" t="s">
        <v>1451</v>
      </c>
    </row>
    <row r="522" spans="1:33">
      <c r="A522" s="70">
        <v>45169</v>
      </c>
      <c r="B522" s="70">
        <v>45169</v>
      </c>
      <c r="C522" s="71">
        <v>891800</v>
      </c>
      <c r="D522" s="1" t="s">
        <v>7028</v>
      </c>
      <c r="E522" s="71">
        <v>2898402</v>
      </c>
      <c r="G522" s="1" t="s">
        <v>7029</v>
      </c>
      <c r="H522" s="72" t="s">
        <v>7030</v>
      </c>
      <c r="I522" s="1" t="s">
        <v>7031</v>
      </c>
      <c r="J522" s="73">
        <v>0.65</v>
      </c>
      <c r="K522" s="73">
        <v>0.65</v>
      </c>
      <c r="L522" s="73">
        <v>0.65</v>
      </c>
      <c r="M522" s="1">
        <v>1</v>
      </c>
      <c r="N522" s="1" t="s">
        <v>945</v>
      </c>
      <c r="O522" s="1" t="s">
        <v>1541</v>
      </c>
      <c r="P522" s="1">
        <v>10102040</v>
      </c>
      <c r="Q522" s="73">
        <v>1115204291</v>
      </c>
      <c r="R522" s="74">
        <v>18.16</v>
      </c>
      <c r="S522" s="1" t="s">
        <v>3542</v>
      </c>
      <c r="T522" s="75">
        <v>4.9509499999999997</v>
      </c>
      <c r="U522" s="76">
        <v>2658857684.0735602</v>
      </c>
      <c r="V522" s="77">
        <v>2658857684.0735602</v>
      </c>
      <c r="W522" s="77">
        <v>4090550283.1900902</v>
      </c>
      <c r="X522" s="76">
        <v>4.0130217106400003E-2</v>
      </c>
      <c r="Y522" s="71">
        <v>0</v>
      </c>
      <c r="Z522" s="71">
        <v>1</v>
      </c>
      <c r="AA522" s="71">
        <v>0</v>
      </c>
      <c r="AB522" s="71">
        <v>0</v>
      </c>
      <c r="AC522" s="73">
        <v>0</v>
      </c>
      <c r="AD522" s="73">
        <v>1</v>
      </c>
      <c r="AE522" s="1" t="s">
        <v>3543</v>
      </c>
      <c r="AF522" s="1" t="s">
        <v>3544</v>
      </c>
      <c r="AG522" s="1" t="s">
        <v>1451</v>
      </c>
    </row>
    <row r="523" spans="1:33">
      <c r="A523" s="70">
        <v>45169</v>
      </c>
      <c r="B523" s="70">
        <v>45169</v>
      </c>
      <c r="C523" s="71">
        <v>891800</v>
      </c>
      <c r="D523" s="1" t="s">
        <v>7042</v>
      </c>
      <c r="E523" s="71">
        <v>2903202</v>
      </c>
      <c r="G523" s="1" t="s">
        <v>7043</v>
      </c>
      <c r="H523" s="72" t="s">
        <v>7044</v>
      </c>
      <c r="I523" s="1" t="s">
        <v>7045</v>
      </c>
      <c r="J523" s="73">
        <v>0.7</v>
      </c>
      <c r="K523" s="73">
        <v>0.3</v>
      </c>
      <c r="L523" s="73">
        <v>0.06</v>
      </c>
      <c r="M523" s="1">
        <v>0.2</v>
      </c>
      <c r="N523" s="1" t="s">
        <v>975</v>
      </c>
      <c r="O523" s="1" t="s">
        <v>1455</v>
      </c>
      <c r="P523" s="1">
        <v>25201010</v>
      </c>
      <c r="Q523" s="73">
        <v>18779080768</v>
      </c>
      <c r="R523" s="74">
        <v>4.0999999999999996</v>
      </c>
      <c r="S523" s="1" t="s">
        <v>3323</v>
      </c>
      <c r="T523" s="75">
        <v>7.2785000000000002</v>
      </c>
      <c r="U523" s="76">
        <v>634698614.95198202</v>
      </c>
      <c r="V523" s="77">
        <v>634698614.95198202</v>
      </c>
      <c r="W523" s="77">
        <v>10561333179.9951</v>
      </c>
      <c r="X523" s="76">
        <v>9.5795248341999997E-3</v>
      </c>
      <c r="Y523" s="71">
        <v>1</v>
      </c>
      <c r="Z523" s="71">
        <v>0</v>
      </c>
      <c r="AA523" s="71">
        <v>0</v>
      </c>
      <c r="AB523" s="71">
        <v>0</v>
      </c>
      <c r="AC523" s="73">
        <v>1</v>
      </c>
      <c r="AD523" s="73">
        <v>0</v>
      </c>
      <c r="AE523" s="1" t="s">
        <v>3412</v>
      </c>
      <c r="AF523" s="1" t="s">
        <v>1450</v>
      </c>
      <c r="AG523" s="1" t="s">
        <v>1585</v>
      </c>
    </row>
    <row r="524" spans="1:33">
      <c r="A524" s="70">
        <v>45169</v>
      </c>
      <c r="B524" s="70">
        <v>45169</v>
      </c>
      <c r="C524" s="71">
        <v>891800</v>
      </c>
      <c r="D524" s="1" t="s">
        <v>7046</v>
      </c>
      <c r="E524" s="71">
        <v>2903601</v>
      </c>
      <c r="G524" s="1" t="s">
        <v>7047</v>
      </c>
      <c r="H524" s="72">
        <v>6536651</v>
      </c>
      <c r="I524" s="1" t="s">
        <v>7048</v>
      </c>
      <c r="J524" s="73">
        <v>0.9</v>
      </c>
      <c r="K524" s="73">
        <v>0.9</v>
      </c>
      <c r="L524" s="73">
        <v>0.9</v>
      </c>
      <c r="M524" s="1">
        <v>1</v>
      </c>
      <c r="N524" s="1" t="s">
        <v>975</v>
      </c>
      <c r="O524" s="1" t="s">
        <v>1455</v>
      </c>
      <c r="P524" s="1">
        <v>25102010</v>
      </c>
      <c r="Q524" s="73">
        <v>1098000000</v>
      </c>
      <c r="R524" s="74">
        <v>245.8</v>
      </c>
      <c r="S524" s="1" t="s">
        <v>1565</v>
      </c>
      <c r="T524" s="75">
        <v>7.8417500000000002</v>
      </c>
      <c r="U524" s="76">
        <v>30975172633.659599</v>
      </c>
      <c r="V524" s="77">
        <v>30975172633.659599</v>
      </c>
      <c r="W524" s="77">
        <v>96445037137.7108</v>
      </c>
      <c r="X524" s="76">
        <v>0.46750919018409998</v>
      </c>
      <c r="Y524" s="71">
        <v>1</v>
      </c>
      <c r="Z524" s="71">
        <v>0</v>
      </c>
      <c r="AA524" s="71">
        <v>0</v>
      </c>
      <c r="AB524" s="71">
        <v>0</v>
      </c>
      <c r="AC524" s="73">
        <v>0</v>
      </c>
      <c r="AD524" s="73">
        <v>1</v>
      </c>
      <c r="AE524" s="1" t="s">
        <v>1566</v>
      </c>
      <c r="AF524" s="1" t="s">
        <v>1450</v>
      </c>
      <c r="AG524" s="1" t="s">
        <v>3494</v>
      </c>
    </row>
    <row r="525" spans="1:33">
      <c r="A525" s="70">
        <v>45169</v>
      </c>
      <c r="B525" s="70">
        <v>45169</v>
      </c>
      <c r="C525" s="71">
        <v>891800</v>
      </c>
      <c r="D525" s="1" t="s">
        <v>7049</v>
      </c>
      <c r="E525" s="71">
        <v>2903604</v>
      </c>
      <c r="G525" s="1" t="s">
        <v>7050</v>
      </c>
      <c r="H525" s="72" t="s">
        <v>7051</v>
      </c>
      <c r="I525" s="1" t="s">
        <v>7052</v>
      </c>
      <c r="J525" s="73">
        <v>0.45</v>
      </c>
      <c r="K525" s="73">
        <v>0.3</v>
      </c>
      <c r="L525" s="73">
        <v>0.06</v>
      </c>
      <c r="M525" s="1">
        <v>0.2</v>
      </c>
      <c r="N525" s="1" t="s">
        <v>975</v>
      </c>
      <c r="O525" s="1" t="s">
        <v>1455</v>
      </c>
      <c r="P525" s="1">
        <v>25102010</v>
      </c>
      <c r="Q525" s="73">
        <v>1813142855</v>
      </c>
      <c r="R525" s="74">
        <v>249.4</v>
      </c>
      <c r="S525" s="1" t="s">
        <v>3323</v>
      </c>
      <c r="T525" s="75">
        <v>7.2785000000000002</v>
      </c>
      <c r="U525" s="76">
        <v>3727673240.6704702</v>
      </c>
      <c r="V525" s="77">
        <v>3727673240.6704702</v>
      </c>
      <c r="W525" s="77">
        <v>96445037137.7108</v>
      </c>
      <c r="X525" s="76">
        <v>5.6261881689200002E-2</v>
      </c>
      <c r="Y525" s="71">
        <v>1</v>
      </c>
      <c r="Z525" s="71">
        <v>0</v>
      </c>
      <c r="AA525" s="71">
        <v>0</v>
      </c>
      <c r="AB525" s="71">
        <v>0</v>
      </c>
      <c r="AC525" s="73">
        <v>0</v>
      </c>
      <c r="AD525" s="73">
        <v>1</v>
      </c>
      <c r="AE525" s="1" t="s">
        <v>3412</v>
      </c>
      <c r="AF525" s="1" t="s">
        <v>1450</v>
      </c>
      <c r="AG525" s="1" t="s">
        <v>1585</v>
      </c>
    </row>
    <row r="526" spans="1:33">
      <c r="A526" s="70">
        <v>45169</v>
      </c>
      <c r="B526" s="70">
        <v>45169</v>
      </c>
      <c r="C526" s="71">
        <v>891800</v>
      </c>
      <c r="D526" s="1" t="s">
        <v>7053</v>
      </c>
      <c r="E526" s="71">
        <v>2904601</v>
      </c>
      <c r="G526" s="1" t="s">
        <v>7054</v>
      </c>
      <c r="H526" s="72" t="s">
        <v>7055</v>
      </c>
      <c r="I526" s="1" t="s">
        <v>7056</v>
      </c>
      <c r="J526" s="73">
        <v>0.55000000000000004</v>
      </c>
      <c r="K526" s="73">
        <v>0.55000000000000004</v>
      </c>
      <c r="L526" s="73">
        <v>0.55000000000000004</v>
      </c>
      <c r="M526" s="1">
        <v>1</v>
      </c>
      <c r="N526" s="1" t="s">
        <v>1097</v>
      </c>
      <c r="O526" s="1" t="s">
        <v>1455</v>
      </c>
      <c r="P526" s="1">
        <v>25101010</v>
      </c>
      <c r="Q526" s="73">
        <v>465588632</v>
      </c>
      <c r="R526" s="74">
        <v>1070.3499999999999</v>
      </c>
      <c r="S526" s="1" t="s">
        <v>3305</v>
      </c>
      <c r="T526" s="75">
        <v>82.786249999999995</v>
      </c>
      <c r="U526" s="76">
        <v>3310797816.5898299</v>
      </c>
      <c r="V526" s="77">
        <v>3310797816.5898299</v>
      </c>
      <c r="W526" s="77">
        <v>6019632393.7996998</v>
      </c>
      <c r="X526" s="76">
        <v>4.9969968671499998E-2</v>
      </c>
      <c r="Y526" s="71">
        <v>0</v>
      </c>
      <c r="Z526" s="71">
        <v>1</v>
      </c>
      <c r="AA526" s="71">
        <v>0</v>
      </c>
      <c r="AB526" s="71">
        <v>0</v>
      </c>
      <c r="AC526" s="73">
        <v>0.5</v>
      </c>
      <c r="AD526" s="73">
        <v>0.5</v>
      </c>
      <c r="AE526" s="1" t="s">
        <v>3306</v>
      </c>
      <c r="AF526" s="1" t="s">
        <v>1450</v>
      </c>
      <c r="AG526" s="1" t="s">
        <v>1451</v>
      </c>
    </row>
    <row r="527" spans="1:33">
      <c r="A527" s="70">
        <v>45169</v>
      </c>
      <c r="B527" s="70">
        <v>45169</v>
      </c>
      <c r="C527" s="71">
        <v>891800</v>
      </c>
      <c r="D527" s="1" t="s">
        <v>7057</v>
      </c>
      <c r="E527" s="71">
        <v>2904701</v>
      </c>
      <c r="G527" s="1" t="s">
        <v>7058</v>
      </c>
      <c r="H527" s="72">
        <v>6143761</v>
      </c>
      <c r="I527" s="1" t="s">
        <v>7059</v>
      </c>
      <c r="J527" s="73">
        <v>0.45</v>
      </c>
      <c r="K527" s="73">
        <v>0.45</v>
      </c>
      <c r="L527" s="73">
        <v>0.45</v>
      </c>
      <c r="M527" s="1">
        <v>1</v>
      </c>
      <c r="N527" s="1" t="s">
        <v>1097</v>
      </c>
      <c r="O527" s="1" t="s">
        <v>1447</v>
      </c>
      <c r="P527" s="1">
        <v>35202010</v>
      </c>
      <c r="Q527" s="73">
        <v>454981335</v>
      </c>
      <c r="R527" s="74">
        <v>1097.8499999999999</v>
      </c>
      <c r="S527" s="1" t="s">
        <v>3305</v>
      </c>
      <c r="T527" s="75">
        <v>82.786249999999995</v>
      </c>
      <c r="U527" s="76">
        <v>2715131635.7896099</v>
      </c>
      <c r="V527" s="77">
        <v>2715131635.7896099</v>
      </c>
      <c r="W527" s="77">
        <v>6033625857.3102398</v>
      </c>
      <c r="X527" s="76">
        <v>4.0979561512200002E-2</v>
      </c>
      <c r="Y527" s="71">
        <v>0</v>
      </c>
      <c r="Z527" s="71">
        <v>1</v>
      </c>
      <c r="AA527" s="71">
        <v>0</v>
      </c>
      <c r="AB527" s="71">
        <v>0</v>
      </c>
      <c r="AC527" s="73">
        <v>0</v>
      </c>
      <c r="AD527" s="73">
        <v>1</v>
      </c>
      <c r="AE527" s="1" t="s">
        <v>3306</v>
      </c>
      <c r="AF527" s="1" t="s">
        <v>1450</v>
      </c>
      <c r="AG527" s="1" t="s">
        <v>1451</v>
      </c>
    </row>
    <row r="528" spans="1:33">
      <c r="A528" s="70">
        <v>45169</v>
      </c>
      <c r="B528" s="70">
        <v>45169</v>
      </c>
      <c r="C528" s="71">
        <v>891800</v>
      </c>
      <c r="D528" s="1" t="s">
        <v>7060</v>
      </c>
      <c r="E528" s="71">
        <v>2904901</v>
      </c>
      <c r="G528" s="1" t="s">
        <v>7061</v>
      </c>
      <c r="H528" s="72">
        <v>6602518</v>
      </c>
      <c r="I528" s="1" t="s">
        <v>7062</v>
      </c>
      <c r="J528" s="73">
        <v>0.45</v>
      </c>
      <c r="K528" s="73">
        <v>0.45</v>
      </c>
      <c r="L528" s="73">
        <v>0.45</v>
      </c>
      <c r="M528" s="1">
        <v>1</v>
      </c>
      <c r="N528" s="1" t="s">
        <v>1097</v>
      </c>
      <c r="O528" s="1" t="s">
        <v>1447</v>
      </c>
      <c r="P528" s="1">
        <v>35203010</v>
      </c>
      <c r="Q528" s="73">
        <v>265468580</v>
      </c>
      <c r="R528" s="74">
        <v>3592.1</v>
      </c>
      <c r="S528" s="1" t="s">
        <v>3305</v>
      </c>
      <c r="T528" s="75">
        <v>82.786249999999995</v>
      </c>
      <c r="U528" s="76">
        <v>5183413414.6443396</v>
      </c>
      <c r="V528" s="77">
        <v>5183413414.6443396</v>
      </c>
      <c r="W528" s="77">
        <v>11518696476.9874</v>
      </c>
      <c r="X528" s="76">
        <v>7.8233410884599994E-2</v>
      </c>
      <c r="Y528" s="71">
        <v>1</v>
      </c>
      <c r="Z528" s="71">
        <v>0</v>
      </c>
      <c r="AA528" s="71">
        <v>0</v>
      </c>
      <c r="AB528" s="71">
        <v>0</v>
      </c>
      <c r="AC528" s="73">
        <v>0</v>
      </c>
      <c r="AD528" s="73">
        <v>1</v>
      </c>
      <c r="AE528" s="1" t="s">
        <v>3306</v>
      </c>
      <c r="AF528" s="1" t="s">
        <v>1450</v>
      </c>
      <c r="AG528" s="1" t="s">
        <v>1451</v>
      </c>
    </row>
    <row r="529" spans="1:33">
      <c r="A529" s="70">
        <v>45169</v>
      </c>
      <c r="B529" s="70">
        <v>45169</v>
      </c>
      <c r="C529" s="71">
        <v>891800</v>
      </c>
      <c r="D529" s="1" t="s">
        <v>7063</v>
      </c>
      <c r="E529" s="71">
        <v>2905001</v>
      </c>
      <c r="G529" s="1" t="s">
        <v>7064</v>
      </c>
      <c r="H529" s="72">
        <v>6702634</v>
      </c>
      <c r="I529" s="1" t="s">
        <v>7065</v>
      </c>
      <c r="J529" s="73">
        <v>0.45</v>
      </c>
      <c r="K529" s="73">
        <v>0.45</v>
      </c>
      <c r="L529" s="73">
        <v>0.45</v>
      </c>
      <c r="M529" s="1">
        <v>1</v>
      </c>
      <c r="N529" s="1" t="s">
        <v>1097</v>
      </c>
      <c r="O529" s="1" t="s">
        <v>1447</v>
      </c>
      <c r="P529" s="1">
        <v>35202010</v>
      </c>
      <c r="Q529" s="73">
        <v>585938609</v>
      </c>
      <c r="R529" s="74">
        <v>830</v>
      </c>
      <c r="S529" s="1" t="s">
        <v>3305</v>
      </c>
      <c r="T529" s="75">
        <v>82.786249999999995</v>
      </c>
      <c r="U529" s="76">
        <v>2643531630.6935</v>
      </c>
      <c r="V529" s="77">
        <v>2643531630.6935</v>
      </c>
      <c r="W529" s="77">
        <v>5874514734.8744497</v>
      </c>
      <c r="X529" s="76">
        <v>3.98989005326E-2</v>
      </c>
      <c r="Y529" s="71">
        <v>0</v>
      </c>
      <c r="Z529" s="71">
        <v>1</v>
      </c>
      <c r="AA529" s="71">
        <v>0</v>
      </c>
      <c r="AB529" s="71">
        <v>0</v>
      </c>
      <c r="AC529" s="73">
        <v>1</v>
      </c>
      <c r="AD529" s="73">
        <v>0</v>
      </c>
      <c r="AE529" s="1" t="s">
        <v>3306</v>
      </c>
      <c r="AF529" s="1" t="s">
        <v>1450</v>
      </c>
      <c r="AG529" s="1" t="s">
        <v>1451</v>
      </c>
    </row>
    <row r="530" spans="1:33">
      <c r="A530" s="70">
        <v>45169</v>
      </c>
      <c r="B530" s="70">
        <v>45169</v>
      </c>
      <c r="C530" s="71">
        <v>891800</v>
      </c>
      <c r="D530" s="1" t="s">
        <v>7066</v>
      </c>
      <c r="E530" s="71">
        <v>2905101</v>
      </c>
      <c r="G530" s="1" t="s">
        <v>7067</v>
      </c>
      <c r="H530" s="72" t="s">
        <v>7068</v>
      </c>
      <c r="I530" s="1" t="s">
        <v>7069</v>
      </c>
      <c r="J530" s="73">
        <v>0.9</v>
      </c>
      <c r="K530" s="73">
        <v>0.74</v>
      </c>
      <c r="L530" s="73">
        <v>0.74</v>
      </c>
      <c r="M530" s="1">
        <v>1</v>
      </c>
      <c r="N530" s="1" t="s">
        <v>1097</v>
      </c>
      <c r="O530" s="1" t="s">
        <v>1484</v>
      </c>
      <c r="P530" s="1">
        <v>40101010</v>
      </c>
      <c r="Q530" s="73">
        <v>3077172263</v>
      </c>
      <c r="R530" s="74">
        <v>973.5</v>
      </c>
      <c r="S530" s="1" t="s">
        <v>3305</v>
      </c>
      <c r="T530" s="75">
        <v>82.786249999999995</v>
      </c>
      <c r="U530" s="76">
        <v>26776960262.634998</v>
      </c>
      <c r="V530" s="77">
        <v>26776960262.634998</v>
      </c>
      <c r="W530" s="77">
        <v>36185081435.993301</v>
      </c>
      <c r="X530" s="76">
        <v>0.40414544758249998</v>
      </c>
      <c r="Y530" s="71">
        <v>1</v>
      </c>
      <c r="Z530" s="71">
        <v>0</v>
      </c>
      <c r="AA530" s="71">
        <v>0</v>
      </c>
      <c r="AB530" s="71">
        <v>0</v>
      </c>
      <c r="AC530" s="73">
        <v>0</v>
      </c>
      <c r="AD530" s="73">
        <v>1</v>
      </c>
      <c r="AE530" s="1" t="s">
        <v>3306</v>
      </c>
      <c r="AF530" s="1" t="s">
        <v>1450</v>
      </c>
      <c r="AG530" s="1" t="s">
        <v>1451</v>
      </c>
    </row>
    <row r="531" spans="1:33">
      <c r="A531" s="70">
        <v>45169</v>
      </c>
      <c r="B531" s="70">
        <v>45169</v>
      </c>
      <c r="C531" s="71">
        <v>891800</v>
      </c>
      <c r="D531" s="1" t="s">
        <v>7070</v>
      </c>
      <c r="E531" s="71">
        <v>2905401</v>
      </c>
      <c r="G531" s="1" t="s">
        <v>7071</v>
      </c>
      <c r="H531" s="72">
        <v>6151593</v>
      </c>
      <c r="I531" s="1" t="s">
        <v>7072</v>
      </c>
      <c r="J531" s="73">
        <v>0.4</v>
      </c>
      <c r="K531" s="73">
        <v>0.4</v>
      </c>
      <c r="L531" s="73">
        <v>0.4</v>
      </c>
      <c r="M531" s="1">
        <v>1</v>
      </c>
      <c r="N531" s="1" t="s">
        <v>1097</v>
      </c>
      <c r="O531" s="1" t="s">
        <v>1474</v>
      </c>
      <c r="P531" s="1">
        <v>45102010</v>
      </c>
      <c r="Q531" s="73">
        <v>188413882</v>
      </c>
      <c r="R531" s="74">
        <v>2428.8000000000002</v>
      </c>
      <c r="S531" s="1" t="s">
        <v>3305</v>
      </c>
      <c r="T531" s="75">
        <v>82.786249999999995</v>
      </c>
      <c r="U531" s="76">
        <v>2211090061.9443402</v>
      </c>
      <c r="V531" s="77">
        <v>2211090061.9443402</v>
      </c>
      <c r="W531" s="77">
        <v>5527725154.8608599</v>
      </c>
      <c r="X531" s="76">
        <v>3.3372047236300002E-2</v>
      </c>
      <c r="Y531" s="71">
        <v>0</v>
      </c>
      <c r="Z531" s="71">
        <v>1</v>
      </c>
      <c r="AA531" s="71">
        <v>0</v>
      </c>
      <c r="AB531" s="71">
        <v>0</v>
      </c>
      <c r="AC531" s="73">
        <v>0</v>
      </c>
      <c r="AD531" s="73">
        <v>1</v>
      </c>
      <c r="AE531" s="1" t="s">
        <v>3306</v>
      </c>
      <c r="AF531" s="1" t="s">
        <v>1450</v>
      </c>
      <c r="AG531" s="1" t="s">
        <v>1451</v>
      </c>
    </row>
    <row r="532" spans="1:33">
      <c r="A532" s="70">
        <v>45169</v>
      </c>
      <c r="B532" s="70">
        <v>45169</v>
      </c>
      <c r="C532" s="71">
        <v>891800</v>
      </c>
      <c r="D532" s="1" t="s">
        <v>7082</v>
      </c>
      <c r="E532" s="71">
        <v>2908201</v>
      </c>
      <c r="G532" s="1" t="s">
        <v>7083</v>
      </c>
      <c r="H532" s="72" t="s">
        <v>7084</v>
      </c>
      <c r="I532" s="1" t="s">
        <v>7085</v>
      </c>
      <c r="J532" s="73">
        <v>0.35</v>
      </c>
      <c r="K532" s="73">
        <v>0.35</v>
      </c>
      <c r="L532" s="73">
        <v>0.35</v>
      </c>
      <c r="M532" s="1">
        <v>1</v>
      </c>
      <c r="N532" s="1" t="s">
        <v>1129</v>
      </c>
      <c r="O532" s="1" t="s">
        <v>1455</v>
      </c>
      <c r="P532" s="1">
        <v>25101010</v>
      </c>
      <c r="Q532" s="73">
        <v>533800000</v>
      </c>
      <c r="R532" s="74">
        <v>9110</v>
      </c>
      <c r="S532" s="1" t="s">
        <v>3451</v>
      </c>
      <c r="T532" s="75">
        <v>1321.75</v>
      </c>
      <c r="U532" s="76">
        <v>1287702893.8906801</v>
      </c>
      <c r="V532" s="77">
        <v>1287702893.8906801</v>
      </c>
      <c r="W532" s="77">
        <v>3679151125.4019299</v>
      </c>
      <c r="X532" s="76">
        <v>1.9435337592500001E-2</v>
      </c>
      <c r="Y532" s="71">
        <v>0</v>
      </c>
      <c r="Z532" s="71">
        <v>1</v>
      </c>
      <c r="AA532" s="71">
        <v>0</v>
      </c>
      <c r="AB532" s="71">
        <v>0</v>
      </c>
      <c r="AC532" s="73">
        <v>1</v>
      </c>
      <c r="AD532" s="73">
        <v>0</v>
      </c>
      <c r="AE532" s="1" t="s">
        <v>3452</v>
      </c>
      <c r="AF532" s="1" t="s">
        <v>1450</v>
      </c>
      <c r="AG532" s="1" t="s">
        <v>1451</v>
      </c>
    </row>
    <row r="533" spans="1:33">
      <c r="A533" s="70">
        <v>45169</v>
      </c>
      <c r="B533" s="70">
        <v>45169</v>
      </c>
      <c r="C533" s="71">
        <v>891800</v>
      </c>
      <c r="D533" s="1" t="s">
        <v>7089</v>
      </c>
      <c r="E533" s="71">
        <v>2909701</v>
      </c>
      <c r="G533" s="1" t="s">
        <v>7090</v>
      </c>
      <c r="H533" s="72" t="s">
        <v>7091</v>
      </c>
      <c r="I533" s="1" t="s">
        <v>7092</v>
      </c>
      <c r="J533" s="73">
        <v>0.3</v>
      </c>
      <c r="K533" s="73">
        <v>0.3</v>
      </c>
      <c r="L533" s="73">
        <v>0.3</v>
      </c>
      <c r="M533" s="1">
        <v>1</v>
      </c>
      <c r="N533" s="1" t="s">
        <v>1337</v>
      </c>
      <c r="O533" s="1" t="s">
        <v>1467</v>
      </c>
      <c r="P533" s="1">
        <v>20305010</v>
      </c>
      <c r="Q533" s="73">
        <v>14285700000</v>
      </c>
      <c r="R533" s="74">
        <v>72.5</v>
      </c>
      <c r="S533" s="1" t="s">
        <v>3341</v>
      </c>
      <c r="T533" s="75">
        <v>35.017499999999998</v>
      </c>
      <c r="U533" s="76">
        <v>8873105590.0621109</v>
      </c>
      <c r="V533" s="77">
        <v>8873105590.0621109</v>
      </c>
      <c r="W533" s="77">
        <v>29577018633.540401</v>
      </c>
      <c r="X533" s="76">
        <v>0.1339220432405</v>
      </c>
      <c r="Y533" s="71">
        <v>1</v>
      </c>
      <c r="Z533" s="71">
        <v>0</v>
      </c>
      <c r="AA533" s="71">
        <v>0</v>
      </c>
      <c r="AB533" s="71">
        <v>0</v>
      </c>
      <c r="AC533" s="73">
        <v>0.35</v>
      </c>
      <c r="AD533" s="73">
        <v>0.65</v>
      </c>
      <c r="AE533" s="1" t="s">
        <v>3342</v>
      </c>
      <c r="AF533" s="1" t="s">
        <v>1450</v>
      </c>
      <c r="AG533" s="1" t="s">
        <v>1451</v>
      </c>
    </row>
    <row r="534" spans="1:33">
      <c r="A534" s="70">
        <v>45169</v>
      </c>
      <c r="B534" s="70">
        <v>45169</v>
      </c>
      <c r="C534" s="71">
        <v>891800</v>
      </c>
      <c r="D534" s="1" t="s">
        <v>7096</v>
      </c>
      <c r="E534" s="71">
        <v>2918601</v>
      </c>
      <c r="G534" s="1" t="s">
        <v>7097</v>
      </c>
      <c r="H534" s="72">
        <v>6743956</v>
      </c>
      <c r="I534" s="1" t="s">
        <v>7098</v>
      </c>
      <c r="J534" s="73">
        <v>1</v>
      </c>
      <c r="K534" s="73">
        <v>1</v>
      </c>
      <c r="L534" s="73">
        <v>1</v>
      </c>
      <c r="M534" s="1">
        <v>1</v>
      </c>
      <c r="N534" s="1" t="s">
        <v>975</v>
      </c>
      <c r="O534" s="1" t="s">
        <v>1467</v>
      </c>
      <c r="P534" s="1">
        <v>20106010</v>
      </c>
      <c r="Q534" s="73">
        <v>1943040000</v>
      </c>
      <c r="R534" s="74">
        <v>10.18</v>
      </c>
      <c r="S534" s="1" t="s">
        <v>1565</v>
      </c>
      <c r="T534" s="75">
        <v>7.8417500000000002</v>
      </c>
      <c r="U534" s="76">
        <v>2522414920.1389999</v>
      </c>
      <c r="V534" s="77">
        <v>2522414920.1389999</v>
      </c>
      <c r="W534" s="77">
        <v>13502291807.9884</v>
      </c>
      <c r="X534" s="76">
        <v>3.8070882463500003E-2</v>
      </c>
      <c r="Y534" s="71">
        <v>1</v>
      </c>
      <c r="Z534" s="71">
        <v>0</v>
      </c>
      <c r="AA534" s="71">
        <v>0</v>
      </c>
      <c r="AB534" s="71">
        <v>0</v>
      </c>
      <c r="AC534" s="73">
        <v>1</v>
      </c>
      <c r="AD534" s="73">
        <v>0</v>
      </c>
      <c r="AE534" s="1" t="s">
        <v>1566</v>
      </c>
      <c r="AF534" s="1" t="s">
        <v>1450</v>
      </c>
      <c r="AG534" s="1" t="s">
        <v>3494</v>
      </c>
    </row>
    <row r="535" spans="1:33">
      <c r="A535" s="70">
        <v>45169</v>
      </c>
      <c r="B535" s="70">
        <v>45169</v>
      </c>
      <c r="C535" s="71">
        <v>891800</v>
      </c>
      <c r="D535" s="1" t="s">
        <v>7099</v>
      </c>
      <c r="E535" s="71">
        <v>2918604</v>
      </c>
      <c r="G535" s="1" t="s">
        <v>7100</v>
      </c>
      <c r="H535" s="72" t="s">
        <v>7101</v>
      </c>
      <c r="I535" s="1" t="s">
        <v>7102</v>
      </c>
      <c r="J535" s="73">
        <v>0.7</v>
      </c>
      <c r="K535" s="73">
        <v>0.3</v>
      </c>
      <c r="L535" s="73">
        <v>0.06</v>
      </c>
      <c r="M535" s="1">
        <v>0.2</v>
      </c>
      <c r="N535" s="1" t="s">
        <v>975</v>
      </c>
      <c r="O535" s="1" t="s">
        <v>1467</v>
      </c>
      <c r="P535" s="1">
        <v>20106010</v>
      </c>
      <c r="Q535" s="73">
        <v>6783516821</v>
      </c>
      <c r="R535" s="74">
        <v>11.8</v>
      </c>
      <c r="S535" s="1" t="s">
        <v>3323</v>
      </c>
      <c r="T535" s="75">
        <v>7.2785000000000002</v>
      </c>
      <c r="U535" s="76">
        <v>659851605.31263304</v>
      </c>
      <c r="V535" s="77">
        <v>659851605.31263304</v>
      </c>
      <c r="W535" s="77">
        <v>13502291807.9884</v>
      </c>
      <c r="X535" s="76">
        <v>9.9591596562999991E-3</v>
      </c>
      <c r="Y535" s="71">
        <v>1</v>
      </c>
      <c r="Z535" s="71">
        <v>0</v>
      </c>
      <c r="AA535" s="71">
        <v>0</v>
      </c>
      <c r="AB535" s="71">
        <v>0</v>
      </c>
      <c r="AC535" s="73">
        <v>1</v>
      </c>
      <c r="AD535" s="73">
        <v>0</v>
      </c>
      <c r="AE535" s="1" t="s">
        <v>3412</v>
      </c>
      <c r="AF535" s="1" t="s">
        <v>1450</v>
      </c>
      <c r="AG535" s="1" t="s">
        <v>1585</v>
      </c>
    </row>
    <row r="536" spans="1:33">
      <c r="A536" s="70">
        <v>45169</v>
      </c>
      <c r="B536" s="70">
        <v>45169</v>
      </c>
      <c r="C536" s="71">
        <v>891800</v>
      </c>
      <c r="D536" s="1" t="s">
        <v>7103</v>
      </c>
      <c r="E536" s="71">
        <v>2918801</v>
      </c>
      <c r="G536" s="1" t="s">
        <v>7104</v>
      </c>
      <c r="H536" s="72">
        <v>6560393</v>
      </c>
      <c r="I536" s="1" t="s">
        <v>7105</v>
      </c>
      <c r="J536" s="73">
        <v>0.8</v>
      </c>
      <c r="K536" s="73">
        <v>0.8</v>
      </c>
      <c r="L536" s="73">
        <v>0.8</v>
      </c>
      <c r="M536" s="1">
        <v>1</v>
      </c>
      <c r="N536" s="1" t="s">
        <v>1129</v>
      </c>
      <c r="O536" s="1" t="s">
        <v>1692</v>
      </c>
      <c r="P536" s="1">
        <v>50203010</v>
      </c>
      <c r="Q536" s="73">
        <v>164049085</v>
      </c>
      <c r="R536" s="74">
        <v>214500</v>
      </c>
      <c r="S536" s="1" t="s">
        <v>3451</v>
      </c>
      <c r="T536" s="75">
        <v>1321.75</v>
      </c>
      <c r="U536" s="76">
        <v>21298144873.0849</v>
      </c>
      <c r="V536" s="77">
        <v>21298144873.0849</v>
      </c>
      <c r="W536" s="77">
        <v>26622681091.356201</v>
      </c>
      <c r="X536" s="76">
        <v>0.32145352601580002</v>
      </c>
      <c r="Y536" s="71">
        <v>1</v>
      </c>
      <c r="Z536" s="71">
        <v>0</v>
      </c>
      <c r="AA536" s="71">
        <v>0</v>
      </c>
      <c r="AB536" s="71">
        <v>0</v>
      </c>
      <c r="AC536" s="73">
        <v>0.35</v>
      </c>
      <c r="AD536" s="73">
        <v>0.65</v>
      </c>
      <c r="AE536" s="1" t="s">
        <v>3452</v>
      </c>
      <c r="AF536" s="1" t="s">
        <v>1450</v>
      </c>
      <c r="AG536" s="1" t="s">
        <v>1451</v>
      </c>
    </row>
    <row r="537" spans="1:33">
      <c r="A537" s="70">
        <v>45169</v>
      </c>
      <c r="B537" s="70">
        <v>45169</v>
      </c>
      <c r="C537" s="71">
        <v>891800</v>
      </c>
      <c r="D537" s="1" t="s">
        <v>7118</v>
      </c>
      <c r="E537" s="71">
        <v>2931801</v>
      </c>
      <c r="G537" s="1" t="s">
        <v>7119</v>
      </c>
      <c r="H537" s="72" t="s">
        <v>7120</v>
      </c>
      <c r="I537" s="1" t="s">
        <v>7121</v>
      </c>
      <c r="J537" s="73">
        <v>0.45</v>
      </c>
      <c r="K537" s="73">
        <v>0.45</v>
      </c>
      <c r="L537" s="73">
        <v>0.45</v>
      </c>
      <c r="M537" s="1">
        <v>1</v>
      </c>
      <c r="N537" s="1" t="s">
        <v>973</v>
      </c>
      <c r="O537" s="1" t="s">
        <v>1499</v>
      </c>
      <c r="P537" s="1">
        <v>30101040</v>
      </c>
      <c r="Q537" s="73">
        <v>2801917679</v>
      </c>
      <c r="R537" s="74">
        <v>1825</v>
      </c>
      <c r="S537" s="1" t="s">
        <v>3580</v>
      </c>
      <c r="T537" s="75">
        <v>856.65</v>
      </c>
      <c r="U537" s="76">
        <v>2686131902.0355501</v>
      </c>
      <c r="V537" s="77">
        <v>2686131902.0355501</v>
      </c>
      <c r="W537" s="77">
        <v>5969182004.5234299</v>
      </c>
      <c r="X537" s="76">
        <v>4.0541867678999997E-2</v>
      </c>
      <c r="Y537" s="71">
        <v>0</v>
      </c>
      <c r="Z537" s="71">
        <v>1</v>
      </c>
      <c r="AA537" s="71">
        <v>0</v>
      </c>
      <c r="AB537" s="71">
        <v>0</v>
      </c>
      <c r="AC537" s="73">
        <v>0.35</v>
      </c>
      <c r="AD537" s="73">
        <v>0.65</v>
      </c>
      <c r="AE537" s="1" t="s">
        <v>3581</v>
      </c>
      <c r="AF537" s="1" t="s">
        <v>1450</v>
      </c>
      <c r="AG537" s="1" t="s">
        <v>1451</v>
      </c>
    </row>
    <row r="538" spans="1:33">
      <c r="A538" s="70">
        <v>45169</v>
      </c>
      <c r="B538" s="70">
        <v>45169</v>
      </c>
      <c r="C538" s="71">
        <v>891800</v>
      </c>
      <c r="D538" s="1" t="s">
        <v>7122</v>
      </c>
      <c r="E538" s="71">
        <v>2932401</v>
      </c>
      <c r="G538" s="1" t="s">
        <v>7123</v>
      </c>
      <c r="H538" s="72">
        <v>2840970</v>
      </c>
      <c r="I538" s="1" t="s">
        <v>7124</v>
      </c>
      <c r="J538" s="73">
        <v>0.5</v>
      </c>
      <c r="K538" s="73">
        <v>0.5</v>
      </c>
      <c r="L538" s="73">
        <v>0.5</v>
      </c>
      <c r="M538" s="1">
        <v>1</v>
      </c>
      <c r="N538" s="1" t="s">
        <v>945</v>
      </c>
      <c r="O538" s="1" t="s">
        <v>1467</v>
      </c>
      <c r="P538" s="1">
        <v>20305020</v>
      </c>
      <c r="Q538" s="73">
        <v>2020000000</v>
      </c>
      <c r="R538" s="74">
        <v>12.46</v>
      </c>
      <c r="S538" s="1" t="s">
        <v>3542</v>
      </c>
      <c r="T538" s="75">
        <v>4.9509499999999997</v>
      </c>
      <c r="U538" s="76">
        <v>2541855603.4700398</v>
      </c>
      <c r="V538" s="77">
        <v>2541855603.4700398</v>
      </c>
      <c r="W538" s="77">
        <v>5083711206.9400797</v>
      </c>
      <c r="X538" s="76">
        <v>3.8364301267899997E-2</v>
      </c>
      <c r="Y538" s="71">
        <v>0</v>
      </c>
      <c r="Z538" s="71">
        <v>1</v>
      </c>
      <c r="AA538" s="71">
        <v>0</v>
      </c>
      <c r="AB538" s="71">
        <v>0</v>
      </c>
      <c r="AC538" s="73">
        <v>0</v>
      </c>
      <c r="AD538" s="73">
        <v>1</v>
      </c>
      <c r="AE538" s="1" t="s">
        <v>3543</v>
      </c>
      <c r="AF538" s="1" t="s">
        <v>3544</v>
      </c>
      <c r="AG538" s="1" t="s">
        <v>1451</v>
      </c>
    </row>
    <row r="539" spans="1:33">
      <c r="A539" s="70">
        <v>45169</v>
      </c>
      <c r="B539" s="70">
        <v>45169</v>
      </c>
      <c r="C539" s="71">
        <v>891800</v>
      </c>
      <c r="D539" s="1" t="s">
        <v>7125</v>
      </c>
      <c r="E539" s="71">
        <v>2932501</v>
      </c>
      <c r="G539" s="1" t="s">
        <v>7126</v>
      </c>
      <c r="H539" s="72" t="s">
        <v>7127</v>
      </c>
      <c r="I539" s="1" t="s">
        <v>7128</v>
      </c>
      <c r="J539" s="73">
        <v>0.65</v>
      </c>
      <c r="K539" s="73">
        <v>0.65</v>
      </c>
      <c r="L539" s="73">
        <v>0.65</v>
      </c>
      <c r="M539" s="1">
        <v>1</v>
      </c>
      <c r="N539" s="1" t="s">
        <v>945</v>
      </c>
      <c r="O539" s="1" t="s">
        <v>1499</v>
      </c>
      <c r="P539" s="1">
        <v>30302010</v>
      </c>
      <c r="Q539" s="73">
        <v>1383152570</v>
      </c>
      <c r="R539" s="74">
        <v>15.18</v>
      </c>
      <c r="S539" s="1" t="s">
        <v>3542</v>
      </c>
      <c r="T539" s="75">
        <v>4.9509499999999997</v>
      </c>
      <c r="U539" s="76">
        <v>2756555087.0418801</v>
      </c>
      <c r="V539" s="77">
        <v>2756555087.0418801</v>
      </c>
      <c r="W539" s="77">
        <v>4240853980.0644302</v>
      </c>
      <c r="X539" s="76">
        <v>4.16047668784E-2</v>
      </c>
      <c r="Y539" s="71">
        <v>0</v>
      </c>
      <c r="Z539" s="71">
        <v>1</v>
      </c>
      <c r="AA539" s="71">
        <v>0</v>
      </c>
      <c r="AB539" s="71">
        <v>0</v>
      </c>
      <c r="AC539" s="73">
        <v>0</v>
      </c>
      <c r="AD539" s="73">
        <v>1</v>
      </c>
      <c r="AE539" s="1" t="s">
        <v>3543</v>
      </c>
      <c r="AF539" s="1" t="s">
        <v>3544</v>
      </c>
      <c r="AG539" s="1" t="s">
        <v>1451</v>
      </c>
    </row>
    <row r="540" spans="1:33">
      <c r="A540" s="70">
        <v>45169</v>
      </c>
      <c r="B540" s="70">
        <v>45169</v>
      </c>
      <c r="C540" s="71">
        <v>891800</v>
      </c>
      <c r="D540" s="1" t="s">
        <v>7129</v>
      </c>
      <c r="E540" s="71">
        <v>2932602</v>
      </c>
      <c r="G540" s="1" t="s">
        <v>7130</v>
      </c>
      <c r="H540" s="72" t="s">
        <v>7131</v>
      </c>
      <c r="I540" s="1" t="s">
        <v>7132</v>
      </c>
      <c r="J540" s="73">
        <v>0.65</v>
      </c>
      <c r="K540" s="73">
        <v>0.3</v>
      </c>
      <c r="L540" s="73">
        <v>0.06</v>
      </c>
      <c r="M540" s="1">
        <v>0.2</v>
      </c>
      <c r="N540" s="1" t="s">
        <v>975</v>
      </c>
      <c r="O540" s="1" t="s">
        <v>1462</v>
      </c>
      <c r="P540" s="1">
        <v>15104025</v>
      </c>
      <c r="Q540" s="73">
        <v>10526533308</v>
      </c>
      <c r="R540" s="74">
        <v>3.21</v>
      </c>
      <c r="S540" s="1" t="s">
        <v>3323</v>
      </c>
      <c r="T540" s="75">
        <v>7.2785000000000002</v>
      </c>
      <c r="U540" s="76">
        <v>278547820.99619401</v>
      </c>
      <c r="V540" s="77">
        <v>278547820.99619401</v>
      </c>
      <c r="W540" s="77">
        <v>4635013020.0378599</v>
      </c>
      <c r="X540" s="76">
        <v>4.2041304422000001E-3</v>
      </c>
      <c r="Y540" s="71">
        <v>0</v>
      </c>
      <c r="Z540" s="71">
        <v>1</v>
      </c>
      <c r="AA540" s="71">
        <v>0</v>
      </c>
      <c r="AB540" s="71">
        <v>0</v>
      </c>
      <c r="AC540" s="73">
        <v>1</v>
      </c>
      <c r="AD540" s="73">
        <v>0</v>
      </c>
      <c r="AE540" s="1" t="s">
        <v>3412</v>
      </c>
      <c r="AF540" s="1" t="s">
        <v>1450</v>
      </c>
      <c r="AG540" s="1" t="s">
        <v>1585</v>
      </c>
    </row>
    <row r="541" spans="1:33">
      <c r="A541" s="70">
        <v>45169</v>
      </c>
      <c r="B541" s="70">
        <v>45169</v>
      </c>
      <c r="C541" s="71">
        <v>891800</v>
      </c>
      <c r="D541" s="1" t="s">
        <v>7133</v>
      </c>
      <c r="E541" s="71">
        <v>2932702</v>
      </c>
      <c r="G541" s="1" t="s">
        <v>7134</v>
      </c>
      <c r="H541" s="72" t="s">
        <v>7135</v>
      </c>
      <c r="I541" s="1" t="s">
        <v>7136</v>
      </c>
      <c r="J541" s="73">
        <v>0.7</v>
      </c>
      <c r="K541" s="73">
        <v>0.15</v>
      </c>
      <c r="L541" s="73">
        <v>0.03</v>
      </c>
      <c r="M541" s="1">
        <v>0.2</v>
      </c>
      <c r="N541" s="1" t="s">
        <v>975</v>
      </c>
      <c r="O541" s="1" t="s">
        <v>1455</v>
      </c>
      <c r="P541" s="1">
        <v>25201040</v>
      </c>
      <c r="Q541" s="73">
        <v>5631405741</v>
      </c>
      <c r="R541" s="74">
        <v>35.79</v>
      </c>
      <c r="S541" s="1" t="s">
        <v>3323</v>
      </c>
      <c r="T541" s="75">
        <v>7.2785000000000002</v>
      </c>
      <c r="U541" s="76">
        <v>830726158.42710698</v>
      </c>
      <c r="V541" s="77">
        <v>830726158.42710698</v>
      </c>
      <c r="W541" s="77">
        <v>27646431026.6371</v>
      </c>
      <c r="X541" s="76">
        <v>1.2538174304399999E-2</v>
      </c>
      <c r="Y541" s="71">
        <v>1</v>
      </c>
      <c r="Z541" s="71">
        <v>0</v>
      </c>
      <c r="AA541" s="71">
        <v>0</v>
      </c>
      <c r="AB541" s="71">
        <v>0</v>
      </c>
      <c r="AC541" s="73">
        <v>1</v>
      </c>
      <c r="AD541" s="73">
        <v>0</v>
      </c>
      <c r="AE541" s="1" t="s">
        <v>3412</v>
      </c>
      <c r="AF541" s="1" t="s">
        <v>1450</v>
      </c>
      <c r="AG541" s="1" t="s">
        <v>1585</v>
      </c>
    </row>
    <row r="542" spans="1:33">
      <c r="A542" s="70">
        <v>45169</v>
      </c>
      <c r="B542" s="70">
        <v>45169</v>
      </c>
      <c r="C542" s="71">
        <v>891800</v>
      </c>
      <c r="D542" s="1" t="s">
        <v>7147</v>
      </c>
      <c r="E542" s="71">
        <v>2933104</v>
      </c>
      <c r="G542" s="1" t="s">
        <v>7148</v>
      </c>
      <c r="H542" s="72" t="s">
        <v>7149</v>
      </c>
      <c r="I542" s="1" t="s">
        <v>7150</v>
      </c>
      <c r="J542" s="73">
        <v>0.4</v>
      </c>
      <c r="K542" s="73">
        <v>0.3</v>
      </c>
      <c r="L542" s="73">
        <v>0.06</v>
      </c>
      <c r="M542" s="1">
        <v>0.2</v>
      </c>
      <c r="N542" s="1" t="s">
        <v>975</v>
      </c>
      <c r="O542" s="1" t="s">
        <v>1467</v>
      </c>
      <c r="P542" s="1">
        <v>20107010</v>
      </c>
      <c r="Q542" s="73">
        <v>9897299906</v>
      </c>
      <c r="R542" s="74">
        <v>2.38</v>
      </c>
      <c r="S542" s="1" t="s">
        <v>3323</v>
      </c>
      <c r="T542" s="75">
        <v>7.2785000000000002</v>
      </c>
      <c r="U542" s="76">
        <v>194179353.79223701</v>
      </c>
      <c r="V542" s="77">
        <v>194179353.79223701</v>
      </c>
      <c r="W542" s="77">
        <v>3638961043.1203699</v>
      </c>
      <c r="X542" s="76">
        <v>2.9307546891E-3</v>
      </c>
      <c r="Y542" s="71">
        <v>0</v>
      </c>
      <c r="Z542" s="71">
        <v>1</v>
      </c>
      <c r="AA542" s="71">
        <v>0</v>
      </c>
      <c r="AB542" s="71">
        <v>0</v>
      </c>
      <c r="AC542" s="73">
        <v>1</v>
      </c>
      <c r="AD542" s="73">
        <v>0</v>
      </c>
      <c r="AE542" s="1" t="s">
        <v>3324</v>
      </c>
      <c r="AF542" s="1" t="s">
        <v>1450</v>
      </c>
      <c r="AG542" s="1" t="s">
        <v>1585</v>
      </c>
    </row>
    <row r="543" spans="1:33">
      <c r="A543" s="70">
        <v>45169</v>
      </c>
      <c r="B543" s="70">
        <v>45169</v>
      </c>
      <c r="C543" s="71">
        <v>891800</v>
      </c>
      <c r="D543" s="1" t="s">
        <v>7151</v>
      </c>
      <c r="E543" s="71">
        <v>2933201</v>
      </c>
      <c r="G543" s="1" t="s">
        <v>7152</v>
      </c>
      <c r="H543" s="72" t="s">
        <v>7153</v>
      </c>
      <c r="I543" s="1" t="s">
        <v>7154</v>
      </c>
      <c r="J543" s="73">
        <v>0.85</v>
      </c>
      <c r="K543" s="73">
        <v>0.85</v>
      </c>
      <c r="L543" s="73">
        <v>0.85</v>
      </c>
      <c r="M543" s="1">
        <v>1</v>
      </c>
      <c r="N543" s="1" t="s">
        <v>975</v>
      </c>
      <c r="O543" s="1" t="s">
        <v>1484</v>
      </c>
      <c r="P543" s="1">
        <v>40301020</v>
      </c>
      <c r="Q543" s="73">
        <v>7447576912</v>
      </c>
      <c r="R543" s="74">
        <v>46.95</v>
      </c>
      <c r="S543" s="1" t="s">
        <v>1565</v>
      </c>
      <c r="T543" s="75">
        <v>7.8417500000000002</v>
      </c>
      <c r="U543" s="76">
        <v>37901511220.791298</v>
      </c>
      <c r="V543" s="77">
        <v>37901511220.791298</v>
      </c>
      <c r="W543" s="77">
        <v>117088119710.492</v>
      </c>
      <c r="X543" s="76">
        <v>0.5720486218802</v>
      </c>
      <c r="Y543" s="71">
        <v>1</v>
      </c>
      <c r="Z543" s="71">
        <v>0</v>
      </c>
      <c r="AA543" s="71">
        <v>0</v>
      </c>
      <c r="AB543" s="71">
        <v>0</v>
      </c>
      <c r="AC543" s="73">
        <v>1</v>
      </c>
      <c r="AD543" s="73">
        <v>0</v>
      </c>
      <c r="AE543" s="1" t="s">
        <v>1566</v>
      </c>
      <c r="AF543" s="1" t="s">
        <v>1450</v>
      </c>
      <c r="AG543" s="1" t="s">
        <v>3494</v>
      </c>
    </row>
    <row r="544" spans="1:33">
      <c r="A544" s="70">
        <v>45169</v>
      </c>
      <c r="B544" s="70">
        <v>45169</v>
      </c>
      <c r="C544" s="71">
        <v>891800</v>
      </c>
      <c r="D544" s="1" t="s">
        <v>7155</v>
      </c>
      <c r="E544" s="71">
        <v>2933204</v>
      </c>
      <c r="G544" s="1" t="s">
        <v>7156</v>
      </c>
      <c r="H544" s="72" t="s">
        <v>7157</v>
      </c>
      <c r="I544" s="1" t="s">
        <v>7158</v>
      </c>
      <c r="J544" s="73">
        <v>0.8</v>
      </c>
      <c r="K544" s="73">
        <v>0.3</v>
      </c>
      <c r="L544" s="73">
        <v>0.06</v>
      </c>
      <c r="M544" s="1">
        <v>0.2</v>
      </c>
      <c r="N544" s="1" t="s">
        <v>975</v>
      </c>
      <c r="O544" s="1" t="s">
        <v>1484</v>
      </c>
      <c r="P544" s="1">
        <v>40301020</v>
      </c>
      <c r="Q544" s="73">
        <v>10832664400</v>
      </c>
      <c r="R544" s="74">
        <v>48.79</v>
      </c>
      <c r="S544" s="1" t="s">
        <v>3323</v>
      </c>
      <c r="T544" s="75">
        <v>7.2785000000000002</v>
      </c>
      <c r="U544" s="76">
        <v>4356878720.14289</v>
      </c>
      <c r="V544" s="77">
        <v>4356878720.14289</v>
      </c>
      <c r="W544" s="77">
        <v>117088119710.492</v>
      </c>
      <c r="X544" s="76">
        <v>6.5758498468200005E-2</v>
      </c>
      <c r="Y544" s="71">
        <v>1</v>
      </c>
      <c r="Z544" s="71">
        <v>0</v>
      </c>
      <c r="AA544" s="71">
        <v>0</v>
      </c>
      <c r="AB544" s="71">
        <v>0</v>
      </c>
      <c r="AC544" s="73">
        <v>1</v>
      </c>
      <c r="AD544" s="73">
        <v>0</v>
      </c>
      <c r="AE544" s="1" t="s">
        <v>3324</v>
      </c>
      <c r="AF544" s="1" t="s">
        <v>1450</v>
      </c>
      <c r="AG544" s="1" t="s">
        <v>1585</v>
      </c>
    </row>
    <row r="545" spans="1:33">
      <c r="A545" s="70">
        <v>45169</v>
      </c>
      <c r="B545" s="70">
        <v>45169</v>
      </c>
      <c r="C545" s="71">
        <v>891800</v>
      </c>
      <c r="D545" s="1" t="s">
        <v>7159</v>
      </c>
      <c r="E545" s="71">
        <v>2934201</v>
      </c>
      <c r="G545" s="1" t="s">
        <v>7160</v>
      </c>
      <c r="H545" s="72" t="s">
        <v>7161</v>
      </c>
      <c r="I545" s="1" t="s">
        <v>7162</v>
      </c>
      <c r="J545" s="73">
        <v>0.4</v>
      </c>
      <c r="K545" s="73">
        <v>0.4</v>
      </c>
      <c r="L545" s="73">
        <v>0.4</v>
      </c>
      <c r="M545" s="1">
        <v>1</v>
      </c>
      <c r="N545" s="1" t="s">
        <v>1097</v>
      </c>
      <c r="O545" s="1" t="s">
        <v>1462</v>
      </c>
      <c r="P545" s="1">
        <v>15102010</v>
      </c>
      <c r="Q545" s="73">
        <v>288686345</v>
      </c>
      <c r="R545" s="74">
        <v>8297.4500000000007</v>
      </c>
      <c r="S545" s="1" t="s">
        <v>3305</v>
      </c>
      <c r="T545" s="75">
        <v>82.786249999999995</v>
      </c>
      <c r="U545" s="76">
        <v>11573711882.445499</v>
      </c>
      <c r="V545" s="77">
        <v>11573711882.445499</v>
      </c>
      <c r="W545" s="77">
        <v>28934279706.113602</v>
      </c>
      <c r="X545" s="76">
        <v>0.17468237331809999</v>
      </c>
      <c r="Y545" s="71">
        <v>1</v>
      </c>
      <c r="Z545" s="71">
        <v>0</v>
      </c>
      <c r="AA545" s="71">
        <v>0</v>
      </c>
      <c r="AB545" s="71">
        <v>0</v>
      </c>
      <c r="AC545" s="73">
        <v>0</v>
      </c>
      <c r="AD545" s="73">
        <v>1</v>
      </c>
      <c r="AE545" s="1" t="s">
        <v>3306</v>
      </c>
      <c r="AF545" s="1" t="s">
        <v>1450</v>
      </c>
      <c r="AG545" s="1" t="s">
        <v>1451</v>
      </c>
    </row>
    <row r="546" spans="1:33">
      <c r="A546" s="70">
        <v>45169</v>
      </c>
      <c r="B546" s="70">
        <v>45169</v>
      </c>
      <c r="C546" s="71">
        <v>891800</v>
      </c>
      <c r="D546" s="1" t="s">
        <v>7163</v>
      </c>
      <c r="E546" s="71">
        <v>2934401</v>
      </c>
      <c r="G546" s="1" t="s">
        <v>7164</v>
      </c>
      <c r="H546" s="72" t="s">
        <v>7165</v>
      </c>
      <c r="I546" s="1" t="s">
        <v>7166</v>
      </c>
      <c r="J546" s="73">
        <v>0.25</v>
      </c>
      <c r="K546" s="73">
        <v>0.25</v>
      </c>
      <c r="L546" s="73">
        <v>0.25</v>
      </c>
      <c r="M546" s="1">
        <v>1</v>
      </c>
      <c r="N546" s="1" t="s">
        <v>1097</v>
      </c>
      <c r="O546" s="1" t="s">
        <v>1474</v>
      </c>
      <c r="P546" s="1">
        <v>45102010</v>
      </c>
      <c r="Q546" s="73">
        <v>3659051373</v>
      </c>
      <c r="R546" s="74">
        <v>3356.8</v>
      </c>
      <c r="S546" s="1" t="s">
        <v>3305</v>
      </c>
      <c r="T546" s="75">
        <v>82.786249999999995</v>
      </c>
      <c r="U546" s="76">
        <v>37091617414.988602</v>
      </c>
      <c r="V546" s="77">
        <v>37091617414.988602</v>
      </c>
      <c r="W546" s="77">
        <v>148366469659.95401</v>
      </c>
      <c r="X546" s="76">
        <v>0.55982487088559996</v>
      </c>
      <c r="Y546" s="71">
        <v>1</v>
      </c>
      <c r="Z546" s="71">
        <v>0</v>
      </c>
      <c r="AA546" s="71">
        <v>0</v>
      </c>
      <c r="AB546" s="71">
        <v>0</v>
      </c>
      <c r="AC546" s="73">
        <v>0</v>
      </c>
      <c r="AD546" s="73">
        <v>1</v>
      </c>
      <c r="AE546" s="1" t="s">
        <v>3306</v>
      </c>
      <c r="AF546" s="1" t="s">
        <v>1450</v>
      </c>
      <c r="AG546" s="1" t="s">
        <v>1451</v>
      </c>
    </row>
    <row r="547" spans="1:33">
      <c r="A547" s="70">
        <v>45169</v>
      </c>
      <c r="B547" s="70">
        <v>45169</v>
      </c>
      <c r="C547" s="71">
        <v>891800</v>
      </c>
      <c r="D547" s="1" t="s">
        <v>7176</v>
      </c>
      <c r="E547" s="71">
        <v>2936101</v>
      </c>
      <c r="G547" s="1" t="s">
        <v>7177</v>
      </c>
      <c r="H547" s="72" t="s">
        <v>7178</v>
      </c>
      <c r="I547" s="1" t="s">
        <v>7179</v>
      </c>
      <c r="J547" s="73">
        <v>0.65</v>
      </c>
      <c r="K547" s="73">
        <v>0.65</v>
      </c>
      <c r="L547" s="73">
        <v>0.65</v>
      </c>
      <c r="M547" s="1">
        <v>1</v>
      </c>
      <c r="N547" s="1" t="s">
        <v>1129</v>
      </c>
      <c r="O547" s="1" t="s">
        <v>1474</v>
      </c>
      <c r="P547" s="1">
        <v>45203015</v>
      </c>
      <c r="Q547" s="73">
        <v>357815700</v>
      </c>
      <c r="R547" s="74">
        <v>13400</v>
      </c>
      <c r="S547" s="1" t="s">
        <v>3451</v>
      </c>
      <c r="T547" s="75">
        <v>1321.75</v>
      </c>
      <c r="U547" s="76">
        <v>2357915450.7282</v>
      </c>
      <c r="V547" s="77">
        <v>2357915450.7282</v>
      </c>
      <c r="W547" s="77">
        <v>3627562231.8895402</v>
      </c>
      <c r="X547" s="76">
        <v>3.5588087140899997E-2</v>
      </c>
      <c r="Y547" s="71">
        <v>0</v>
      </c>
      <c r="Z547" s="71">
        <v>1</v>
      </c>
      <c r="AA547" s="71">
        <v>0</v>
      </c>
      <c r="AB547" s="71">
        <v>0</v>
      </c>
      <c r="AC547" s="73">
        <v>1</v>
      </c>
      <c r="AD547" s="73">
        <v>0</v>
      </c>
      <c r="AE547" s="1" t="s">
        <v>3452</v>
      </c>
      <c r="AF547" s="1" t="s">
        <v>1450</v>
      </c>
      <c r="AG547" s="1" t="s">
        <v>1451</v>
      </c>
    </row>
    <row r="548" spans="1:33">
      <c r="A548" s="70">
        <v>45169</v>
      </c>
      <c r="B548" s="70">
        <v>45169</v>
      </c>
      <c r="C548" s="71">
        <v>891800</v>
      </c>
      <c r="D548" s="1" t="s">
        <v>7246</v>
      </c>
      <c r="E548" s="71">
        <v>2985801</v>
      </c>
      <c r="G548" s="1" t="s">
        <v>7247</v>
      </c>
      <c r="H548" s="72">
        <v>7243530</v>
      </c>
      <c r="I548" s="1" t="s">
        <v>7248</v>
      </c>
      <c r="J548" s="73">
        <v>0.85</v>
      </c>
      <c r="K548" s="73">
        <v>0.85</v>
      </c>
      <c r="L548" s="73">
        <v>0.85</v>
      </c>
      <c r="M548" s="1">
        <v>1</v>
      </c>
      <c r="N548" s="1" t="s">
        <v>1063</v>
      </c>
      <c r="O548" s="1" t="s">
        <v>1455</v>
      </c>
      <c r="P548" s="1">
        <v>25504040</v>
      </c>
      <c r="Q548" s="73">
        <v>136059759</v>
      </c>
      <c r="R548" s="74">
        <v>28.52</v>
      </c>
      <c r="S548" s="1" t="s">
        <v>1456</v>
      </c>
      <c r="T548" s="75">
        <v>0.92136177270005104</v>
      </c>
      <c r="U548" s="76">
        <v>3579875761.5178199</v>
      </c>
      <c r="V548" s="77">
        <v>3579875761.5178199</v>
      </c>
      <c r="W548" s="77">
        <v>4211618542.9621401</v>
      </c>
      <c r="X548" s="76">
        <v>5.4031169996099998E-2</v>
      </c>
      <c r="Y548" s="71">
        <v>0</v>
      </c>
      <c r="Z548" s="71">
        <v>1</v>
      </c>
      <c r="AA548" s="71">
        <v>0</v>
      </c>
      <c r="AB548" s="71">
        <v>0</v>
      </c>
      <c r="AC548" s="73">
        <v>1</v>
      </c>
      <c r="AD548" s="73">
        <v>0</v>
      </c>
      <c r="AE548" s="1" t="s">
        <v>3607</v>
      </c>
      <c r="AF548" s="1" t="s">
        <v>1450</v>
      </c>
      <c r="AG548" s="1" t="s">
        <v>1451</v>
      </c>
    </row>
    <row r="549" spans="1:33">
      <c r="A549" s="70">
        <v>45169</v>
      </c>
      <c r="B549" s="70">
        <v>45169</v>
      </c>
      <c r="C549" s="71">
        <v>891800</v>
      </c>
      <c r="D549" s="1" t="s">
        <v>7253</v>
      </c>
      <c r="E549" s="71">
        <v>2992901</v>
      </c>
      <c r="G549" s="1" t="s">
        <v>7254</v>
      </c>
      <c r="H549" s="72" t="s">
        <v>7255</v>
      </c>
      <c r="I549" s="1" t="s">
        <v>7256</v>
      </c>
      <c r="J549" s="73">
        <v>0.55000000000000004</v>
      </c>
      <c r="K549" s="73">
        <v>0.55000000000000004</v>
      </c>
      <c r="L549" s="73">
        <v>0.55000000000000004</v>
      </c>
      <c r="M549" s="1">
        <v>1</v>
      </c>
      <c r="N549" s="1" t="s">
        <v>1337</v>
      </c>
      <c r="O549" s="1" t="s">
        <v>1541</v>
      </c>
      <c r="P549" s="1">
        <v>10102030</v>
      </c>
      <c r="Q549" s="73">
        <v>2233835566</v>
      </c>
      <c r="R549" s="74">
        <v>51.5</v>
      </c>
      <c r="S549" s="1" t="s">
        <v>3341</v>
      </c>
      <c r="T549" s="75">
        <v>35.017499999999998</v>
      </c>
      <c r="U549" s="76">
        <v>1806907757.74827</v>
      </c>
      <c r="V549" s="77">
        <v>1806907757.74827</v>
      </c>
      <c r="W549" s="77">
        <v>3285286832.2695799</v>
      </c>
      <c r="X549" s="76">
        <v>2.7271711849799998E-2</v>
      </c>
      <c r="Y549" s="71">
        <v>0</v>
      </c>
      <c r="Z549" s="71">
        <v>1</v>
      </c>
      <c r="AA549" s="71">
        <v>0</v>
      </c>
      <c r="AB549" s="71">
        <v>0</v>
      </c>
      <c r="AC549" s="73">
        <v>1</v>
      </c>
      <c r="AD549" s="73">
        <v>0</v>
      </c>
      <c r="AE549" s="1" t="s">
        <v>3342</v>
      </c>
      <c r="AF549" s="1" t="s">
        <v>1450</v>
      </c>
      <c r="AG549" s="1" t="s">
        <v>1451</v>
      </c>
    </row>
    <row r="550" spans="1:33">
      <c r="A550" s="70">
        <v>45169</v>
      </c>
      <c r="B550" s="70">
        <v>45169</v>
      </c>
      <c r="C550" s="71">
        <v>891800</v>
      </c>
      <c r="D550" s="1" t="s">
        <v>7257</v>
      </c>
      <c r="E550" s="71">
        <v>2993601</v>
      </c>
      <c r="G550" s="1" t="s">
        <v>7258</v>
      </c>
      <c r="H550" s="72" t="s">
        <v>7259</v>
      </c>
      <c r="I550" s="1" t="s">
        <v>7260</v>
      </c>
      <c r="J550" s="73">
        <v>0.2</v>
      </c>
      <c r="K550" s="73">
        <v>0.2</v>
      </c>
      <c r="L550" s="73">
        <v>0.2</v>
      </c>
      <c r="M550" s="1">
        <v>1</v>
      </c>
      <c r="N550" s="1" t="s">
        <v>945</v>
      </c>
      <c r="O550" s="1" t="s">
        <v>1548</v>
      </c>
      <c r="P550" s="1">
        <v>55101010</v>
      </c>
      <c r="Q550" s="73">
        <v>1152254440</v>
      </c>
      <c r="R550" s="74">
        <v>34.15</v>
      </c>
      <c r="S550" s="1" t="s">
        <v>3542</v>
      </c>
      <c r="T550" s="75">
        <v>4.9509499999999997</v>
      </c>
      <c r="U550" s="76">
        <v>1589573278.90607</v>
      </c>
      <c r="V550" s="77">
        <v>1589573278.90607</v>
      </c>
      <c r="W550" s="77">
        <v>7947866394.5303402</v>
      </c>
      <c r="X550" s="76">
        <v>2.3991476178300001E-2</v>
      </c>
      <c r="Y550" s="71">
        <v>1</v>
      </c>
      <c r="Z550" s="71">
        <v>0</v>
      </c>
      <c r="AA550" s="71">
        <v>0</v>
      </c>
      <c r="AB550" s="71">
        <v>0</v>
      </c>
      <c r="AC550" s="73">
        <v>0.65</v>
      </c>
      <c r="AD550" s="73">
        <v>0.35</v>
      </c>
      <c r="AE550" s="1" t="s">
        <v>3543</v>
      </c>
      <c r="AF550" s="1" t="s">
        <v>3544</v>
      </c>
      <c r="AG550" s="1" t="s">
        <v>1451</v>
      </c>
    </row>
    <row r="551" spans="1:33">
      <c r="A551" s="70">
        <v>45169</v>
      </c>
      <c r="B551" s="70">
        <v>45169</v>
      </c>
      <c r="C551" s="71">
        <v>891800</v>
      </c>
      <c r="D551" s="1" t="s">
        <v>7261</v>
      </c>
      <c r="E551" s="71">
        <v>2994002</v>
      </c>
      <c r="G551" s="1" t="s">
        <v>7262</v>
      </c>
      <c r="H551" s="72" t="s">
        <v>7263</v>
      </c>
      <c r="I551" s="1" t="s">
        <v>7264</v>
      </c>
      <c r="J551" s="73">
        <v>0.5</v>
      </c>
      <c r="K551" s="73">
        <v>0.3</v>
      </c>
      <c r="L551" s="73">
        <v>0.06</v>
      </c>
      <c r="M551" s="1">
        <v>0.2</v>
      </c>
      <c r="N551" s="1" t="s">
        <v>975</v>
      </c>
      <c r="O551" s="1" t="s">
        <v>1462</v>
      </c>
      <c r="P551" s="1">
        <v>15101050</v>
      </c>
      <c r="Q551" s="73">
        <v>3139746626</v>
      </c>
      <c r="R551" s="74">
        <v>93.75</v>
      </c>
      <c r="S551" s="1" t="s">
        <v>3323</v>
      </c>
      <c r="T551" s="75">
        <v>7.2785000000000002</v>
      </c>
      <c r="U551" s="76">
        <v>2426471769.0801702</v>
      </c>
      <c r="V551" s="77">
        <v>2426471769.0801702</v>
      </c>
      <c r="W551" s="77">
        <v>40376292308.510002</v>
      </c>
      <c r="X551" s="76">
        <v>3.6622809667099999E-2</v>
      </c>
      <c r="Y551" s="71">
        <v>1</v>
      </c>
      <c r="Z551" s="71">
        <v>0</v>
      </c>
      <c r="AA551" s="71">
        <v>0</v>
      </c>
      <c r="AB551" s="71">
        <v>0</v>
      </c>
      <c r="AC551" s="73">
        <v>1</v>
      </c>
      <c r="AD551" s="73">
        <v>0</v>
      </c>
      <c r="AE551" s="1" t="s">
        <v>3324</v>
      </c>
      <c r="AF551" s="1" t="s">
        <v>1450</v>
      </c>
      <c r="AG551" s="1" t="s">
        <v>1585</v>
      </c>
    </row>
    <row r="552" spans="1:33">
      <c r="A552" s="70">
        <v>45169</v>
      </c>
      <c r="B552" s="70">
        <v>45169</v>
      </c>
      <c r="C552" s="71">
        <v>891800</v>
      </c>
      <c r="D552" s="1" t="s">
        <v>7274</v>
      </c>
      <c r="E552" s="71">
        <v>2999903</v>
      </c>
      <c r="G552" s="1" t="s">
        <v>7275</v>
      </c>
      <c r="H552" s="72" t="s">
        <v>7276</v>
      </c>
      <c r="I552" s="1" t="s">
        <v>7277</v>
      </c>
      <c r="J552" s="73">
        <v>0.6</v>
      </c>
      <c r="K552" s="73">
        <v>0.3</v>
      </c>
      <c r="L552" s="73">
        <v>0.06</v>
      </c>
      <c r="M552" s="1">
        <v>0.2</v>
      </c>
      <c r="N552" s="1" t="s">
        <v>975</v>
      </c>
      <c r="O552" s="1" t="s">
        <v>1467</v>
      </c>
      <c r="P552" s="1">
        <v>20106010</v>
      </c>
      <c r="Q552" s="73">
        <v>7096027688</v>
      </c>
      <c r="R552" s="74">
        <v>6.46</v>
      </c>
      <c r="S552" s="1" t="s">
        <v>3323</v>
      </c>
      <c r="T552" s="75">
        <v>7.2785000000000002</v>
      </c>
      <c r="U552" s="76">
        <v>377882851.11888403</v>
      </c>
      <c r="V552" s="77">
        <v>377882851.11888403</v>
      </c>
      <c r="W552" s="77">
        <v>7044450425.7783403</v>
      </c>
      <c r="X552" s="76">
        <v>5.7033969688999996E-3</v>
      </c>
      <c r="Y552" s="71">
        <v>1</v>
      </c>
      <c r="Z552" s="71">
        <v>0</v>
      </c>
      <c r="AA552" s="71">
        <v>0</v>
      </c>
      <c r="AB552" s="71">
        <v>0</v>
      </c>
      <c r="AC552" s="73">
        <v>1</v>
      </c>
      <c r="AD552" s="73">
        <v>0</v>
      </c>
      <c r="AE552" s="1" t="s">
        <v>3412</v>
      </c>
      <c r="AF552" s="1" t="s">
        <v>1450</v>
      </c>
      <c r="AG552" s="1" t="s">
        <v>1585</v>
      </c>
    </row>
    <row r="553" spans="1:33">
      <c r="A553" s="70">
        <v>45169</v>
      </c>
      <c r="B553" s="70">
        <v>45169</v>
      </c>
      <c r="C553" s="71">
        <v>891800</v>
      </c>
      <c r="D553" s="1" t="s">
        <v>7278</v>
      </c>
      <c r="E553" s="71">
        <v>3000102</v>
      </c>
      <c r="G553" s="1" t="s">
        <v>7279</v>
      </c>
      <c r="H553" s="72" t="s">
        <v>7280</v>
      </c>
      <c r="I553" s="1" t="s">
        <v>7281</v>
      </c>
      <c r="J553" s="73">
        <v>0.35</v>
      </c>
      <c r="K553" s="73">
        <v>0.3</v>
      </c>
      <c r="L553" s="73">
        <v>0.06</v>
      </c>
      <c r="M553" s="1">
        <v>0.2</v>
      </c>
      <c r="N553" s="1" t="s">
        <v>975</v>
      </c>
      <c r="O553" s="1" t="s">
        <v>1462</v>
      </c>
      <c r="P553" s="1">
        <v>15102010</v>
      </c>
      <c r="Q553" s="73">
        <v>2658214254</v>
      </c>
      <c r="R553" s="74">
        <v>7.58</v>
      </c>
      <c r="S553" s="1" t="s">
        <v>3323</v>
      </c>
      <c r="T553" s="75">
        <v>7.2785000000000002</v>
      </c>
      <c r="U553" s="76">
        <v>166099586.826846</v>
      </c>
      <c r="V553" s="77">
        <v>166099586.826846</v>
      </c>
      <c r="W553" s="77">
        <v>2763883575.9403</v>
      </c>
      <c r="X553" s="76">
        <v>2.5069459417000001E-3</v>
      </c>
      <c r="Y553" s="71">
        <v>0</v>
      </c>
      <c r="Z553" s="71">
        <v>1</v>
      </c>
      <c r="AA553" s="71">
        <v>0</v>
      </c>
      <c r="AB553" s="71">
        <v>0</v>
      </c>
      <c r="AC553" s="73">
        <v>1</v>
      </c>
      <c r="AD553" s="73">
        <v>0</v>
      </c>
      <c r="AE553" s="1" t="s">
        <v>3412</v>
      </c>
      <c r="AF553" s="1" t="s">
        <v>1450</v>
      </c>
      <c r="AG553" s="1" t="s">
        <v>1585</v>
      </c>
    </row>
    <row r="554" spans="1:33">
      <c r="A554" s="70">
        <v>45169</v>
      </c>
      <c r="B554" s="70">
        <v>45169</v>
      </c>
      <c r="C554" s="71">
        <v>891800</v>
      </c>
      <c r="D554" s="1" t="s">
        <v>7282</v>
      </c>
      <c r="E554" s="71">
        <v>3001102</v>
      </c>
      <c r="G554" s="1" t="s">
        <v>7283</v>
      </c>
      <c r="H554" s="72" t="s">
        <v>7284</v>
      </c>
      <c r="I554" s="1" t="s">
        <v>7285</v>
      </c>
      <c r="J554" s="73">
        <v>0.5</v>
      </c>
      <c r="K554" s="73">
        <v>0.3</v>
      </c>
      <c r="L554" s="73">
        <v>0.06</v>
      </c>
      <c r="M554" s="1">
        <v>0.2</v>
      </c>
      <c r="N554" s="1" t="s">
        <v>975</v>
      </c>
      <c r="O554" s="1" t="s">
        <v>1462</v>
      </c>
      <c r="P554" s="1">
        <v>15101030</v>
      </c>
      <c r="Q554" s="73">
        <v>5432876672</v>
      </c>
      <c r="R554" s="74">
        <v>17.899999999999999</v>
      </c>
      <c r="S554" s="1" t="s">
        <v>3323</v>
      </c>
      <c r="T554" s="75">
        <v>7.2785000000000002</v>
      </c>
      <c r="U554" s="76">
        <v>801663741.942433</v>
      </c>
      <c r="V554" s="77">
        <v>801663741.942433</v>
      </c>
      <c r="W554" s="77">
        <v>13339619273.655001</v>
      </c>
      <c r="X554" s="76">
        <v>1.2099534399E-2</v>
      </c>
      <c r="Y554" s="71">
        <v>1</v>
      </c>
      <c r="Z554" s="71">
        <v>0</v>
      </c>
      <c r="AA554" s="71">
        <v>0</v>
      </c>
      <c r="AB554" s="71">
        <v>0</v>
      </c>
      <c r="AC554" s="73">
        <v>1</v>
      </c>
      <c r="AD554" s="73">
        <v>0</v>
      </c>
      <c r="AE554" s="1" t="s">
        <v>3412</v>
      </c>
      <c r="AF554" s="1" t="s">
        <v>1450</v>
      </c>
      <c r="AG554" s="1" t="s">
        <v>1585</v>
      </c>
    </row>
    <row r="555" spans="1:33">
      <c r="A555" s="70">
        <v>45169</v>
      </c>
      <c r="B555" s="70">
        <v>45169</v>
      </c>
      <c r="C555" s="71">
        <v>891800</v>
      </c>
      <c r="D555" s="1" t="s">
        <v>7286</v>
      </c>
      <c r="E555" s="71">
        <v>3001602</v>
      </c>
      <c r="G555" s="1" t="s">
        <v>7287</v>
      </c>
      <c r="H555" s="72" t="s">
        <v>7288</v>
      </c>
      <c r="I555" s="1" t="s">
        <v>7289</v>
      </c>
      <c r="J555" s="73">
        <v>0.65</v>
      </c>
      <c r="K555" s="73">
        <v>0.3</v>
      </c>
      <c r="L555" s="73">
        <v>0.06</v>
      </c>
      <c r="M555" s="1">
        <v>0.2</v>
      </c>
      <c r="N555" s="1" t="s">
        <v>975</v>
      </c>
      <c r="O555" s="1" t="s">
        <v>1462</v>
      </c>
      <c r="P555" s="1">
        <v>15104020</v>
      </c>
      <c r="Q555" s="73">
        <v>2250986609</v>
      </c>
      <c r="R555" s="74">
        <v>15.88</v>
      </c>
      <c r="S555" s="1" t="s">
        <v>3323</v>
      </c>
      <c r="T555" s="75">
        <v>7.2785000000000002</v>
      </c>
      <c r="U555" s="76">
        <v>294667863.02881098</v>
      </c>
      <c r="V555" s="77">
        <v>294667863.02881098</v>
      </c>
      <c r="W555" s="77">
        <v>4903249204.5375996</v>
      </c>
      <c r="X555" s="76">
        <v>4.4474307100000002E-3</v>
      </c>
      <c r="Y555" s="71">
        <v>0</v>
      </c>
      <c r="Z555" s="71">
        <v>1</v>
      </c>
      <c r="AA555" s="71">
        <v>0</v>
      </c>
      <c r="AB555" s="71">
        <v>0</v>
      </c>
      <c r="AC555" s="73">
        <v>0</v>
      </c>
      <c r="AD555" s="73">
        <v>1</v>
      </c>
      <c r="AE555" s="1" t="s">
        <v>3412</v>
      </c>
      <c r="AF555" s="1" t="s">
        <v>1450</v>
      </c>
      <c r="AG555" s="1" t="s">
        <v>1585</v>
      </c>
    </row>
    <row r="556" spans="1:33">
      <c r="A556" s="70">
        <v>45169</v>
      </c>
      <c r="B556" s="70">
        <v>45169</v>
      </c>
      <c r="C556" s="71">
        <v>891800</v>
      </c>
      <c r="D556" s="1" t="s">
        <v>7290</v>
      </c>
      <c r="E556" s="71">
        <v>3001702</v>
      </c>
      <c r="G556" s="1" t="s">
        <v>7291</v>
      </c>
      <c r="H556" s="72" t="s">
        <v>7292</v>
      </c>
      <c r="I556" s="1" t="s">
        <v>7293</v>
      </c>
      <c r="J556" s="73">
        <v>0.6</v>
      </c>
      <c r="K556" s="73">
        <v>0.3</v>
      </c>
      <c r="L556" s="73">
        <v>0.06</v>
      </c>
      <c r="M556" s="1">
        <v>0.2</v>
      </c>
      <c r="N556" s="1" t="s">
        <v>975</v>
      </c>
      <c r="O556" s="1" t="s">
        <v>1462</v>
      </c>
      <c r="P556" s="1">
        <v>15104020</v>
      </c>
      <c r="Q556" s="73">
        <v>1645801952</v>
      </c>
      <c r="R556" s="74">
        <v>14</v>
      </c>
      <c r="S556" s="1" t="s">
        <v>3323</v>
      </c>
      <c r="T556" s="75">
        <v>7.2785000000000002</v>
      </c>
      <c r="U556" s="76">
        <v>189939361.08813599</v>
      </c>
      <c r="V556" s="77">
        <v>189939361.08813599</v>
      </c>
      <c r="W556" s="77">
        <v>3160575475.0212598</v>
      </c>
      <c r="X556" s="76">
        <v>2.8667603547000002E-3</v>
      </c>
      <c r="Y556" s="71">
        <v>0</v>
      </c>
      <c r="Z556" s="71">
        <v>1</v>
      </c>
      <c r="AA556" s="71">
        <v>0</v>
      </c>
      <c r="AB556" s="71">
        <v>0</v>
      </c>
      <c r="AC556" s="73">
        <v>0</v>
      </c>
      <c r="AD556" s="73">
        <v>1</v>
      </c>
      <c r="AE556" s="1" t="s">
        <v>3412</v>
      </c>
      <c r="AF556" s="1" t="s">
        <v>1450</v>
      </c>
      <c r="AG556" s="1" t="s">
        <v>1585</v>
      </c>
    </row>
    <row r="557" spans="1:33">
      <c r="A557" s="70">
        <v>45169</v>
      </c>
      <c r="B557" s="70">
        <v>45169</v>
      </c>
      <c r="C557" s="71">
        <v>891800</v>
      </c>
      <c r="D557" s="1" t="s">
        <v>7294</v>
      </c>
      <c r="E557" s="71">
        <v>3002402</v>
      </c>
      <c r="G557" s="1" t="s">
        <v>7295</v>
      </c>
      <c r="H557" s="72" t="s">
        <v>7296</v>
      </c>
      <c r="I557" s="1" t="s">
        <v>7297</v>
      </c>
      <c r="J557" s="73">
        <v>0.85</v>
      </c>
      <c r="K557" s="73">
        <v>0.3</v>
      </c>
      <c r="L557" s="73">
        <v>0.06</v>
      </c>
      <c r="M557" s="1">
        <v>0.2</v>
      </c>
      <c r="N557" s="1" t="s">
        <v>975</v>
      </c>
      <c r="O557" s="1" t="s">
        <v>1467</v>
      </c>
      <c r="P557" s="1">
        <v>20104010</v>
      </c>
      <c r="Q557" s="73">
        <v>5055054926</v>
      </c>
      <c r="R557" s="74">
        <v>14.7</v>
      </c>
      <c r="S557" s="1" t="s">
        <v>3323</v>
      </c>
      <c r="T557" s="75">
        <v>7.2785000000000002</v>
      </c>
      <c r="U557" s="76">
        <v>612565562.23562503</v>
      </c>
      <c r="V557" s="77">
        <v>612565562.23562503</v>
      </c>
      <c r="W557" s="77">
        <v>10193040988.2033</v>
      </c>
      <c r="X557" s="76">
        <v>9.2454700196000009E-3</v>
      </c>
      <c r="Y557" s="71">
        <v>1</v>
      </c>
      <c r="Z557" s="71">
        <v>0</v>
      </c>
      <c r="AA557" s="71">
        <v>0</v>
      </c>
      <c r="AB557" s="71">
        <v>0</v>
      </c>
      <c r="AC557" s="73">
        <v>1</v>
      </c>
      <c r="AD557" s="73">
        <v>0</v>
      </c>
      <c r="AE557" s="1" t="s">
        <v>3324</v>
      </c>
      <c r="AF557" s="1" t="s">
        <v>1450</v>
      </c>
      <c r="AG557" s="1" t="s">
        <v>1585</v>
      </c>
    </row>
    <row r="558" spans="1:33">
      <c r="A558" s="70">
        <v>45169</v>
      </c>
      <c r="B558" s="70">
        <v>45169</v>
      </c>
      <c r="C558" s="71">
        <v>891800</v>
      </c>
      <c r="D558" s="1" t="s">
        <v>7298</v>
      </c>
      <c r="E558" s="71">
        <v>3002502</v>
      </c>
      <c r="G558" s="1" t="s">
        <v>7299</v>
      </c>
      <c r="H558" s="72" t="s">
        <v>7300</v>
      </c>
      <c r="I558" s="1" t="s">
        <v>7301</v>
      </c>
      <c r="J558" s="73">
        <v>0.65</v>
      </c>
      <c r="K558" s="73">
        <v>0.3</v>
      </c>
      <c r="L558" s="73">
        <v>0.06</v>
      </c>
      <c r="M558" s="1">
        <v>0.2</v>
      </c>
      <c r="N558" s="1" t="s">
        <v>975</v>
      </c>
      <c r="O558" s="1" t="s">
        <v>1462</v>
      </c>
      <c r="P558" s="1">
        <v>15101030</v>
      </c>
      <c r="Q558" s="73">
        <v>1834328747</v>
      </c>
      <c r="R558" s="74">
        <v>17.239999999999998</v>
      </c>
      <c r="S558" s="1" t="s">
        <v>3323</v>
      </c>
      <c r="T558" s="75">
        <v>7.2785000000000002</v>
      </c>
      <c r="U558" s="76">
        <v>260689655.271938</v>
      </c>
      <c r="V558" s="77">
        <v>260689655.271938</v>
      </c>
      <c r="W558" s="77">
        <v>4337854599.0891895</v>
      </c>
      <c r="X558" s="76">
        <v>3.9345966224999997E-3</v>
      </c>
      <c r="Y558" s="71">
        <v>0</v>
      </c>
      <c r="Z558" s="71">
        <v>1</v>
      </c>
      <c r="AA558" s="71">
        <v>0</v>
      </c>
      <c r="AB558" s="71">
        <v>0</v>
      </c>
      <c r="AC558" s="73">
        <v>0</v>
      </c>
      <c r="AD558" s="73">
        <v>1</v>
      </c>
      <c r="AE558" s="1" t="s">
        <v>3324</v>
      </c>
      <c r="AF558" s="1" t="s">
        <v>1450</v>
      </c>
      <c r="AG558" s="1" t="s">
        <v>1585</v>
      </c>
    </row>
    <row r="559" spans="1:33">
      <c r="A559" s="70">
        <v>45169</v>
      </c>
      <c r="B559" s="70">
        <v>45169</v>
      </c>
      <c r="C559" s="71">
        <v>891800</v>
      </c>
      <c r="D559" s="1" t="s">
        <v>7302</v>
      </c>
      <c r="E559" s="71">
        <v>3002902</v>
      </c>
      <c r="G559" s="1" t="s">
        <v>7303</v>
      </c>
      <c r="H559" s="72" t="s">
        <v>7304</v>
      </c>
      <c r="I559" s="1" t="s">
        <v>7305</v>
      </c>
      <c r="J559" s="73">
        <v>0.5</v>
      </c>
      <c r="K559" s="73">
        <v>0.3</v>
      </c>
      <c r="L559" s="73">
        <v>0.06</v>
      </c>
      <c r="M559" s="1">
        <v>0.2</v>
      </c>
      <c r="N559" s="1" t="s">
        <v>975</v>
      </c>
      <c r="O559" s="1" t="s">
        <v>1467</v>
      </c>
      <c r="P559" s="1">
        <v>20107010</v>
      </c>
      <c r="Q559" s="73">
        <v>3005171030</v>
      </c>
      <c r="R559" s="74">
        <v>10.86</v>
      </c>
      <c r="S559" s="1" t="s">
        <v>3323</v>
      </c>
      <c r="T559" s="75">
        <v>7.2785000000000002</v>
      </c>
      <c r="U559" s="76">
        <v>269034752.09837198</v>
      </c>
      <c r="V559" s="77">
        <v>269034752.09837198</v>
      </c>
      <c r="W559" s="77">
        <v>4476716329.5657196</v>
      </c>
      <c r="X559" s="76">
        <v>4.0605494140000002E-3</v>
      </c>
      <c r="Y559" s="71">
        <v>0</v>
      </c>
      <c r="Z559" s="71">
        <v>1</v>
      </c>
      <c r="AA559" s="71">
        <v>0</v>
      </c>
      <c r="AB559" s="71">
        <v>0</v>
      </c>
      <c r="AC559" s="73">
        <v>1</v>
      </c>
      <c r="AD559" s="73">
        <v>0</v>
      </c>
      <c r="AE559" s="1" t="s">
        <v>3324</v>
      </c>
      <c r="AF559" s="1" t="s">
        <v>1450</v>
      </c>
      <c r="AG559" s="1" t="s">
        <v>1585</v>
      </c>
    </row>
    <row r="560" spans="1:33">
      <c r="A560" s="70">
        <v>45169</v>
      </c>
      <c r="B560" s="70">
        <v>45169</v>
      </c>
      <c r="C560" s="71">
        <v>891800</v>
      </c>
      <c r="D560" s="1" t="s">
        <v>7306</v>
      </c>
      <c r="E560" s="71">
        <v>3003002</v>
      </c>
      <c r="G560" s="1" t="s">
        <v>7307</v>
      </c>
      <c r="H560" s="72" t="s">
        <v>7308</v>
      </c>
      <c r="I560" s="1" t="s">
        <v>7309</v>
      </c>
      <c r="J560" s="73">
        <v>0.9</v>
      </c>
      <c r="K560" s="73">
        <v>0.9</v>
      </c>
      <c r="L560" s="73">
        <v>0.9</v>
      </c>
      <c r="M560" s="1">
        <v>1</v>
      </c>
      <c r="N560" s="1" t="s">
        <v>975</v>
      </c>
      <c r="O560" s="1" t="s">
        <v>1447</v>
      </c>
      <c r="P560" s="1">
        <v>35202010</v>
      </c>
      <c r="Q560" s="73">
        <v>551940500</v>
      </c>
      <c r="R560" s="74">
        <v>18.46</v>
      </c>
      <c r="S560" s="1" t="s">
        <v>1565</v>
      </c>
      <c r="T560" s="75">
        <v>7.8417500000000002</v>
      </c>
      <c r="U560" s="76">
        <v>1169374115.0891099</v>
      </c>
      <c r="V560" s="77">
        <v>1169374115.0891099</v>
      </c>
      <c r="W560" s="77">
        <v>9422214229.1523209</v>
      </c>
      <c r="X560" s="76">
        <v>1.76493978592E-2</v>
      </c>
      <c r="Y560" s="71">
        <v>1</v>
      </c>
      <c r="Z560" s="71">
        <v>0</v>
      </c>
      <c r="AA560" s="71">
        <v>0</v>
      </c>
      <c r="AB560" s="71">
        <v>0</v>
      </c>
      <c r="AC560" s="73">
        <v>1</v>
      </c>
      <c r="AD560" s="73">
        <v>0</v>
      </c>
      <c r="AE560" s="1" t="s">
        <v>1566</v>
      </c>
      <c r="AF560" s="1" t="s">
        <v>1450</v>
      </c>
      <c r="AG560" s="1" t="s">
        <v>3494</v>
      </c>
    </row>
    <row r="561" spans="1:33">
      <c r="A561" s="70">
        <v>45169</v>
      </c>
      <c r="B561" s="70">
        <v>45169</v>
      </c>
      <c r="C561" s="71">
        <v>891800</v>
      </c>
      <c r="D561" s="1" t="s">
        <v>7310</v>
      </c>
      <c r="E561" s="71">
        <v>3003003</v>
      </c>
      <c r="G561" s="1" t="s">
        <v>7311</v>
      </c>
      <c r="H561" s="72" t="s">
        <v>7312</v>
      </c>
      <c r="I561" s="1" t="s">
        <v>7313</v>
      </c>
      <c r="J561" s="73">
        <v>0.55000000000000004</v>
      </c>
      <c r="K561" s="73">
        <v>0.3</v>
      </c>
      <c r="L561" s="73">
        <v>0.06</v>
      </c>
      <c r="M561" s="1">
        <v>0.2</v>
      </c>
      <c r="N561" s="1" t="s">
        <v>975</v>
      </c>
      <c r="O561" s="1" t="s">
        <v>1447</v>
      </c>
      <c r="P561" s="1">
        <v>35202010</v>
      </c>
      <c r="Q561" s="73">
        <v>2120216111</v>
      </c>
      <c r="R561" s="74">
        <v>27.93</v>
      </c>
      <c r="S561" s="1" t="s">
        <v>3323</v>
      </c>
      <c r="T561" s="75">
        <v>7.2785000000000002</v>
      </c>
      <c r="U561" s="76">
        <v>488158021.40740502</v>
      </c>
      <c r="V561" s="77">
        <v>488158021.40740502</v>
      </c>
      <c r="W561" s="77">
        <v>9422214229.1523209</v>
      </c>
      <c r="X561" s="76">
        <v>7.3677833524999998E-3</v>
      </c>
      <c r="Y561" s="71">
        <v>1</v>
      </c>
      <c r="Z561" s="71">
        <v>0</v>
      </c>
      <c r="AA561" s="71">
        <v>0</v>
      </c>
      <c r="AB561" s="71">
        <v>0</v>
      </c>
      <c r="AC561" s="73">
        <v>0.65</v>
      </c>
      <c r="AD561" s="73">
        <v>0.35</v>
      </c>
      <c r="AE561" s="1" t="s">
        <v>3324</v>
      </c>
      <c r="AF561" s="1" t="s">
        <v>1450</v>
      </c>
      <c r="AG561" s="1" t="s">
        <v>1585</v>
      </c>
    </row>
    <row r="562" spans="1:33">
      <c r="A562" s="70">
        <v>45169</v>
      </c>
      <c r="B562" s="70">
        <v>45169</v>
      </c>
      <c r="C562" s="71">
        <v>891800</v>
      </c>
      <c r="D562" s="1" t="s">
        <v>7314</v>
      </c>
      <c r="E562" s="71">
        <v>3003502</v>
      </c>
      <c r="G562" s="1" t="s">
        <v>7315</v>
      </c>
      <c r="H562" s="72" t="s">
        <v>7316</v>
      </c>
      <c r="I562" s="1" t="s">
        <v>7317</v>
      </c>
      <c r="J562" s="73">
        <v>0.45</v>
      </c>
      <c r="K562" s="73">
        <v>0.3</v>
      </c>
      <c r="L562" s="73">
        <v>0.06</v>
      </c>
      <c r="M562" s="1">
        <v>0.2</v>
      </c>
      <c r="N562" s="1" t="s">
        <v>975</v>
      </c>
      <c r="O562" s="1" t="s">
        <v>1541</v>
      </c>
      <c r="P562" s="1">
        <v>10102050</v>
      </c>
      <c r="Q562" s="73">
        <v>3607500000</v>
      </c>
      <c r="R562" s="74">
        <v>7.57</v>
      </c>
      <c r="S562" s="1" t="s">
        <v>3323</v>
      </c>
      <c r="T562" s="75">
        <v>7.2785000000000002</v>
      </c>
      <c r="U562" s="76">
        <v>225118705.777289</v>
      </c>
      <c r="V562" s="77">
        <v>225118705.777289</v>
      </c>
      <c r="W562" s="77">
        <v>3745956901.0452399</v>
      </c>
      <c r="X562" s="76">
        <v>3.3977232372000002E-3</v>
      </c>
      <c r="Y562" s="71">
        <v>0</v>
      </c>
      <c r="Z562" s="71">
        <v>1</v>
      </c>
      <c r="AA562" s="71">
        <v>0</v>
      </c>
      <c r="AB562" s="71">
        <v>0</v>
      </c>
      <c r="AC562" s="73">
        <v>1</v>
      </c>
      <c r="AD562" s="73">
        <v>0</v>
      </c>
      <c r="AE562" s="1" t="s">
        <v>3324</v>
      </c>
      <c r="AF562" s="1" t="s">
        <v>1450</v>
      </c>
      <c r="AG562" s="1" t="s">
        <v>1585</v>
      </c>
    </row>
    <row r="563" spans="1:33">
      <c r="A563" s="70">
        <v>45169</v>
      </c>
      <c r="B563" s="70">
        <v>45169</v>
      </c>
      <c r="C563" s="71">
        <v>891800</v>
      </c>
      <c r="D563" s="1" t="s">
        <v>7318</v>
      </c>
      <c r="E563" s="71">
        <v>3003802</v>
      </c>
      <c r="G563" s="1" t="s">
        <v>7319</v>
      </c>
      <c r="H563" s="72" t="s">
        <v>7320</v>
      </c>
      <c r="I563" s="1" t="s">
        <v>7321</v>
      </c>
      <c r="J563" s="73">
        <v>0.45</v>
      </c>
      <c r="K563" s="73">
        <v>0.3</v>
      </c>
      <c r="L563" s="73">
        <v>0.06</v>
      </c>
      <c r="M563" s="1">
        <v>0.2</v>
      </c>
      <c r="N563" s="1" t="s">
        <v>975</v>
      </c>
      <c r="O563" s="1" t="s">
        <v>1541</v>
      </c>
      <c r="P563" s="1">
        <v>10101020</v>
      </c>
      <c r="Q563" s="73">
        <v>4421354800</v>
      </c>
      <c r="R563" s="74">
        <v>5.82</v>
      </c>
      <c r="S563" s="1" t="s">
        <v>3323</v>
      </c>
      <c r="T563" s="75">
        <v>7.2785000000000002</v>
      </c>
      <c r="U563" s="76">
        <v>212122978.108127</v>
      </c>
      <c r="V563" s="77">
        <v>212122978.108127</v>
      </c>
      <c r="W563" s="77">
        <v>3529709052.7008901</v>
      </c>
      <c r="X563" s="76">
        <v>3.2015783377999998E-3</v>
      </c>
      <c r="Y563" s="71">
        <v>0</v>
      </c>
      <c r="Z563" s="71">
        <v>1</v>
      </c>
      <c r="AA563" s="71">
        <v>0</v>
      </c>
      <c r="AB563" s="71">
        <v>0</v>
      </c>
      <c r="AC563" s="73">
        <v>0</v>
      </c>
      <c r="AD563" s="73">
        <v>1</v>
      </c>
      <c r="AE563" s="1" t="s">
        <v>3324</v>
      </c>
      <c r="AF563" s="1" t="s">
        <v>1450</v>
      </c>
      <c r="AG563" s="1" t="s">
        <v>1585</v>
      </c>
    </row>
    <row r="564" spans="1:33">
      <c r="A564" s="70">
        <v>45169</v>
      </c>
      <c r="B564" s="70">
        <v>45169</v>
      </c>
      <c r="C564" s="71">
        <v>891800</v>
      </c>
      <c r="D564" s="1" t="s">
        <v>7322</v>
      </c>
      <c r="E564" s="71">
        <v>3004502</v>
      </c>
      <c r="G564" s="1" t="s">
        <v>7323</v>
      </c>
      <c r="H564" s="72" t="s">
        <v>7324</v>
      </c>
      <c r="I564" s="1" t="s">
        <v>7325</v>
      </c>
      <c r="J564" s="73">
        <v>0.5</v>
      </c>
      <c r="K564" s="73">
        <v>0.3</v>
      </c>
      <c r="L564" s="73">
        <v>0.06</v>
      </c>
      <c r="M564" s="1">
        <v>0.2</v>
      </c>
      <c r="N564" s="1" t="s">
        <v>975</v>
      </c>
      <c r="O564" s="1" t="s">
        <v>1462</v>
      </c>
      <c r="P564" s="1">
        <v>15101050</v>
      </c>
      <c r="Q564" s="73">
        <v>2263973358</v>
      </c>
      <c r="R564" s="74">
        <v>13.61</v>
      </c>
      <c r="S564" s="1" t="s">
        <v>3323</v>
      </c>
      <c r="T564" s="75">
        <v>7.2785000000000002</v>
      </c>
      <c r="U564" s="76">
        <v>254002973.70925301</v>
      </c>
      <c r="V564" s="77">
        <v>254002973.70925301</v>
      </c>
      <c r="W564" s="77">
        <v>4226588763.32337</v>
      </c>
      <c r="X564" s="76">
        <v>3.8336743413E-3</v>
      </c>
      <c r="Y564" s="71">
        <v>0</v>
      </c>
      <c r="Z564" s="71">
        <v>1</v>
      </c>
      <c r="AA564" s="71">
        <v>0</v>
      </c>
      <c r="AB564" s="71">
        <v>0</v>
      </c>
      <c r="AC564" s="73">
        <v>1</v>
      </c>
      <c r="AD564" s="73">
        <v>0</v>
      </c>
      <c r="AE564" s="1" t="s">
        <v>3324</v>
      </c>
      <c r="AF564" s="1" t="s">
        <v>1450</v>
      </c>
      <c r="AG564" s="1" t="s">
        <v>1585</v>
      </c>
    </row>
    <row r="565" spans="1:33">
      <c r="A565" s="70">
        <v>45169</v>
      </c>
      <c r="B565" s="70">
        <v>45169</v>
      </c>
      <c r="C565" s="71">
        <v>891800</v>
      </c>
      <c r="D565" s="1" t="s">
        <v>7326</v>
      </c>
      <c r="E565" s="71">
        <v>3004602</v>
      </c>
      <c r="G565" s="1" t="s">
        <v>7327</v>
      </c>
      <c r="H565" s="72" t="s">
        <v>7328</v>
      </c>
      <c r="I565" s="1" t="s">
        <v>7329</v>
      </c>
      <c r="J565" s="73">
        <v>0.3</v>
      </c>
      <c r="K565" s="73">
        <v>0.3</v>
      </c>
      <c r="L565" s="73">
        <v>0.06</v>
      </c>
      <c r="M565" s="1">
        <v>0.2</v>
      </c>
      <c r="N565" s="1" t="s">
        <v>975</v>
      </c>
      <c r="O565" s="1" t="s">
        <v>1548</v>
      </c>
      <c r="P565" s="1">
        <v>55105010</v>
      </c>
      <c r="Q565" s="73">
        <v>7454179797</v>
      </c>
      <c r="R565" s="74">
        <v>12.71</v>
      </c>
      <c r="S565" s="1" t="s">
        <v>3323</v>
      </c>
      <c r="T565" s="75">
        <v>7.2785000000000002</v>
      </c>
      <c r="U565" s="76">
        <v>781006733.96884</v>
      </c>
      <c r="V565" s="77">
        <v>781006733.96884</v>
      </c>
      <c r="W565" s="77">
        <v>12995888345.9809</v>
      </c>
      <c r="X565" s="76">
        <v>1.1787757571E-2</v>
      </c>
      <c r="Y565" s="71">
        <v>1</v>
      </c>
      <c r="Z565" s="71">
        <v>0</v>
      </c>
      <c r="AA565" s="71">
        <v>0</v>
      </c>
      <c r="AB565" s="71">
        <v>0</v>
      </c>
      <c r="AC565" s="73">
        <v>1</v>
      </c>
      <c r="AD565" s="73">
        <v>0</v>
      </c>
      <c r="AE565" s="1" t="s">
        <v>3324</v>
      </c>
      <c r="AF565" s="1" t="s">
        <v>1450</v>
      </c>
      <c r="AG565" s="1" t="s">
        <v>1585</v>
      </c>
    </row>
    <row r="566" spans="1:33">
      <c r="A566" s="70">
        <v>45169</v>
      </c>
      <c r="B566" s="70">
        <v>45169</v>
      </c>
      <c r="C566" s="71">
        <v>891800</v>
      </c>
      <c r="D566" s="1" t="s">
        <v>7330</v>
      </c>
      <c r="E566" s="71">
        <v>3005802</v>
      </c>
      <c r="G566" s="1" t="s">
        <v>7331</v>
      </c>
      <c r="H566" s="72">
        <v>2945422</v>
      </c>
      <c r="I566" s="1" t="s">
        <v>7332</v>
      </c>
      <c r="J566" s="73">
        <v>0.4</v>
      </c>
      <c r="K566" s="73">
        <v>0.4</v>
      </c>
      <c r="L566" s="73">
        <v>0.4</v>
      </c>
      <c r="M566" s="1">
        <v>1</v>
      </c>
      <c r="N566" s="1" t="s">
        <v>945</v>
      </c>
      <c r="O566" s="1" t="s">
        <v>1467</v>
      </c>
      <c r="P566" s="1">
        <v>20104010</v>
      </c>
      <c r="Q566" s="73">
        <v>4197317998</v>
      </c>
      <c r="R566" s="74">
        <v>35.880000000000003</v>
      </c>
      <c r="S566" s="1" t="s">
        <v>3542</v>
      </c>
      <c r="T566" s="75">
        <v>4.9509499999999997</v>
      </c>
      <c r="U566" s="76">
        <v>12167343218.431999</v>
      </c>
      <c r="V566" s="77">
        <v>12167343218.431999</v>
      </c>
      <c r="W566" s="77">
        <v>30418358046.080002</v>
      </c>
      <c r="X566" s="76">
        <v>0.1836420685049</v>
      </c>
      <c r="Y566" s="71">
        <v>1</v>
      </c>
      <c r="Z566" s="71">
        <v>0</v>
      </c>
      <c r="AA566" s="71">
        <v>0</v>
      </c>
      <c r="AB566" s="71">
        <v>0</v>
      </c>
      <c r="AC566" s="73">
        <v>0</v>
      </c>
      <c r="AD566" s="73">
        <v>1</v>
      </c>
      <c r="AE566" s="1" t="s">
        <v>3543</v>
      </c>
      <c r="AF566" s="1" t="s">
        <v>3544</v>
      </c>
      <c r="AG566" s="1" t="s">
        <v>1451</v>
      </c>
    </row>
    <row r="567" spans="1:33">
      <c r="A567" s="70">
        <v>45169</v>
      </c>
      <c r="B567" s="70">
        <v>45169</v>
      </c>
      <c r="C567" s="71">
        <v>891800</v>
      </c>
      <c r="D567" s="1" t="s">
        <v>7333</v>
      </c>
      <c r="E567" s="71">
        <v>3005901</v>
      </c>
      <c r="G567" s="1" t="s">
        <v>7334</v>
      </c>
      <c r="H567" s="72" t="s">
        <v>7335</v>
      </c>
      <c r="I567" s="1" t="s">
        <v>7336</v>
      </c>
      <c r="J567" s="73">
        <v>0.4</v>
      </c>
      <c r="K567" s="73">
        <v>0.4</v>
      </c>
      <c r="L567" s="73">
        <v>0.4</v>
      </c>
      <c r="M567" s="1">
        <v>1</v>
      </c>
      <c r="N567" s="1" t="s">
        <v>975</v>
      </c>
      <c r="O567" s="1" t="s">
        <v>1548</v>
      </c>
      <c r="P567" s="1">
        <v>55105010</v>
      </c>
      <c r="Q567" s="73">
        <v>12370150983</v>
      </c>
      <c r="R567" s="74">
        <v>2.8</v>
      </c>
      <c r="S567" s="1" t="s">
        <v>1565</v>
      </c>
      <c r="T567" s="75">
        <v>7.8417500000000002</v>
      </c>
      <c r="U567" s="76">
        <v>1766770057.82638</v>
      </c>
      <c r="V567" s="77">
        <v>1766770057.82638</v>
      </c>
      <c r="W567" s="77">
        <v>4416925144.5659504</v>
      </c>
      <c r="X567" s="76">
        <v>2.6665912366200001E-2</v>
      </c>
      <c r="Y567" s="71">
        <v>0</v>
      </c>
      <c r="Z567" s="71">
        <v>1</v>
      </c>
      <c r="AA567" s="71">
        <v>0</v>
      </c>
      <c r="AB567" s="71">
        <v>0</v>
      </c>
      <c r="AC567" s="73">
        <v>1</v>
      </c>
      <c r="AD567" s="73">
        <v>0</v>
      </c>
      <c r="AE567" s="1" t="s">
        <v>1566</v>
      </c>
      <c r="AF567" s="1" t="s">
        <v>1450</v>
      </c>
      <c r="AG567" s="1" t="s">
        <v>3271</v>
      </c>
    </row>
    <row r="568" spans="1:33">
      <c r="A568" s="70">
        <v>45169</v>
      </c>
      <c r="B568" s="70">
        <v>45169</v>
      </c>
      <c r="C568" s="71">
        <v>891800</v>
      </c>
      <c r="D568" s="1" t="s">
        <v>7346</v>
      </c>
      <c r="E568" s="71">
        <v>3006901</v>
      </c>
      <c r="G568" s="1" t="s">
        <v>7347</v>
      </c>
      <c r="H568" s="72" t="s">
        <v>7348</v>
      </c>
      <c r="I568" s="1" t="s">
        <v>7349</v>
      </c>
      <c r="J568" s="73">
        <v>0.35</v>
      </c>
      <c r="K568" s="73">
        <v>0.35</v>
      </c>
      <c r="L568" s="73">
        <v>0.35</v>
      </c>
      <c r="M568" s="1">
        <v>1</v>
      </c>
      <c r="N568" s="1" t="s">
        <v>975</v>
      </c>
      <c r="O568" s="1" t="s">
        <v>1499</v>
      </c>
      <c r="P568" s="1">
        <v>30101010</v>
      </c>
      <c r="Q568" s="73">
        <v>13521362542</v>
      </c>
      <c r="R568" s="74">
        <v>4.63</v>
      </c>
      <c r="S568" s="1" t="s">
        <v>1565</v>
      </c>
      <c r="T568" s="75">
        <v>7.8417500000000002</v>
      </c>
      <c r="U568" s="76">
        <v>2794193642.9127402</v>
      </c>
      <c r="V568" s="77">
        <v>2794193642.9127402</v>
      </c>
      <c r="W568" s="77">
        <v>7983410408.3221197</v>
      </c>
      <c r="X568" s="76">
        <v>4.21728467074E-2</v>
      </c>
      <c r="Y568" s="71">
        <v>1</v>
      </c>
      <c r="Z568" s="71">
        <v>0</v>
      </c>
      <c r="AA568" s="71">
        <v>0</v>
      </c>
      <c r="AB568" s="71">
        <v>0</v>
      </c>
      <c r="AC568" s="73">
        <v>0</v>
      </c>
      <c r="AD568" s="73">
        <v>1</v>
      </c>
      <c r="AE568" s="1" t="s">
        <v>1566</v>
      </c>
      <c r="AF568" s="1" t="s">
        <v>1450</v>
      </c>
      <c r="AG568" s="1" t="s">
        <v>3300</v>
      </c>
    </row>
    <row r="569" spans="1:33">
      <c r="A569" s="70">
        <v>45169</v>
      </c>
      <c r="B569" s="70">
        <v>45169</v>
      </c>
      <c r="C569" s="71">
        <v>891800</v>
      </c>
      <c r="D569" s="1" t="s">
        <v>7350</v>
      </c>
      <c r="E569" s="71">
        <v>3007901</v>
      </c>
      <c r="G569" s="1" t="s">
        <v>7351</v>
      </c>
      <c r="H569" s="72" t="s">
        <v>7352</v>
      </c>
      <c r="I569" s="1" t="s">
        <v>7353</v>
      </c>
      <c r="J569" s="73">
        <v>0.7</v>
      </c>
      <c r="K569" s="73">
        <v>0.7</v>
      </c>
      <c r="L569" s="73">
        <v>0.7</v>
      </c>
      <c r="M569" s="1">
        <v>1</v>
      </c>
      <c r="N569" s="1" t="s">
        <v>1243</v>
      </c>
      <c r="O569" s="1" t="s">
        <v>1484</v>
      </c>
      <c r="P569" s="1">
        <v>40101010</v>
      </c>
      <c r="Q569" s="73">
        <v>1250000000</v>
      </c>
      <c r="R569" s="74">
        <v>37.35</v>
      </c>
      <c r="S569" s="1" t="s">
        <v>4044</v>
      </c>
      <c r="T569" s="75">
        <v>4.1212499999999999</v>
      </c>
      <c r="U569" s="76">
        <v>7929936305.73248</v>
      </c>
      <c r="V569" s="77">
        <v>7929936305.73248</v>
      </c>
      <c r="W569" s="77">
        <v>11328480436.7607</v>
      </c>
      <c r="X569" s="76">
        <v>0.1196867615348</v>
      </c>
      <c r="Y569" s="71">
        <v>1</v>
      </c>
      <c r="Z569" s="71">
        <v>0</v>
      </c>
      <c r="AA569" s="71">
        <v>0</v>
      </c>
      <c r="AB569" s="71">
        <v>0</v>
      </c>
      <c r="AC569" s="73">
        <v>1</v>
      </c>
      <c r="AD569" s="73">
        <v>0</v>
      </c>
      <c r="AE569" s="1" t="s">
        <v>4045</v>
      </c>
      <c r="AF569" s="1" t="s">
        <v>4256</v>
      </c>
      <c r="AG569" s="1" t="s">
        <v>1451</v>
      </c>
    </row>
    <row r="570" spans="1:33">
      <c r="A570" s="70">
        <v>45169</v>
      </c>
      <c r="B570" s="70">
        <v>45169</v>
      </c>
      <c r="C570" s="71">
        <v>891800</v>
      </c>
      <c r="D570" s="1" t="s">
        <v>7354</v>
      </c>
      <c r="E570" s="71">
        <v>3008403</v>
      </c>
      <c r="G570" s="1" t="s">
        <v>7355</v>
      </c>
      <c r="H570" s="72" t="s">
        <v>7356</v>
      </c>
      <c r="I570" s="1" t="s">
        <v>7357</v>
      </c>
      <c r="J570" s="73">
        <v>0.35</v>
      </c>
      <c r="K570" s="73">
        <v>0.3</v>
      </c>
      <c r="L570" s="73">
        <v>0.06</v>
      </c>
      <c r="M570" s="1">
        <v>0.2</v>
      </c>
      <c r="N570" s="1" t="s">
        <v>975</v>
      </c>
      <c r="O570" s="1" t="s">
        <v>1564</v>
      </c>
      <c r="P570" s="1">
        <v>60201030</v>
      </c>
      <c r="Q570" s="73">
        <v>7739098182</v>
      </c>
      <c r="R570" s="74">
        <v>13.66</v>
      </c>
      <c r="S570" s="1" t="s">
        <v>3323</v>
      </c>
      <c r="T570" s="75">
        <v>7.2785000000000002</v>
      </c>
      <c r="U570" s="76">
        <v>871465943.52781498</v>
      </c>
      <c r="V570" s="77">
        <v>871465943.52781498</v>
      </c>
      <c r="W570" s="77">
        <v>14501122214.2218</v>
      </c>
      <c r="X570" s="76">
        <v>1.31530610773E-2</v>
      </c>
      <c r="Y570" s="71">
        <v>1</v>
      </c>
      <c r="Z570" s="71">
        <v>0</v>
      </c>
      <c r="AA570" s="71">
        <v>0</v>
      </c>
      <c r="AB570" s="71">
        <v>0</v>
      </c>
      <c r="AC570" s="73">
        <v>1</v>
      </c>
      <c r="AD570" s="73">
        <v>0</v>
      </c>
      <c r="AE570" s="1" t="s">
        <v>3412</v>
      </c>
      <c r="AF570" s="1" t="s">
        <v>1450</v>
      </c>
      <c r="AG570" s="1" t="s">
        <v>1585</v>
      </c>
    </row>
    <row r="571" spans="1:33">
      <c r="A571" s="70">
        <v>45169</v>
      </c>
      <c r="B571" s="70">
        <v>45169</v>
      </c>
      <c r="C571" s="71">
        <v>891800</v>
      </c>
      <c r="D571" s="1" t="s">
        <v>7358</v>
      </c>
      <c r="E571" s="71">
        <v>3008803</v>
      </c>
      <c r="G571" s="1" t="s">
        <v>7359</v>
      </c>
      <c r="H571" s="72" t="s">
        <v>7360</v>
      </c>
      <c r="I571" s="1" t="s">
        <v>7361</v>
      </c>
      <c r="J571" s="73">
        <v>0.8</v>
      </c>
      <c r="K571" s="73">
        <v>0.3</v>
      </c>
      <c r="L571" s="73">
        <v>0.06</v>
      </c>
      <c r="M571" s="1">
        <v>0.2</v>
      </c>
      <c r="N571" s="1" t="s">
        <v>975</v>
      </c>
      <c r="O571" s="1" t="s">
        <v>1474</v>
      </c>
      <c r="P571" s="1">
        <v>45203015</v>
      </c>
      <c r="Q571" s="73">
        <v>37503479294</v>
      </c>
      <c r="R571" s="74">
        <v>4.01</v>
      </c>
      <c r="S571" s="1" t="s">
        <v>3323</v>
      </c>
      <c r="T571" s="75">
        <v>7.2785000000000002</v>
      </c>
      <c r="U571" s="76">
        <v>1239724822.1661601</v>
      </c>
      <c r="V571" s="77">
        <v>1239724822.1661601</v>
      </c>
      <c r="W571" s="77">
        <v>20881624809.7206</v>
      </c>
      <c r="X571" s="76">
        <v>1.8711203147000002E-2</v>
      </c>
      <c r="Y571" s="71">
        <v>1</v>
      </c>
      <c r="Z571" s="71">
        <v>0</v>
      </c>
      <c r="AA571" s="71">
        <v>0</v>
      </c>
      <c r="AB571" s="71">
        <v>0</v>
      </c>
      <c r="AC571" s="73">
        <v>1</v>
      </c>
      <c r="AD571" s="73">
        <v>0</v>
      </c>
      <c r="AE571" s="1" t="s">
        <v>3412</v>
      </c>
      <c r="AF571" s="1" t="s">
        <v>1450</v>
      </c>
      <c r="AG571" s="1" t="s">
        <v>1585</v>
      </c>
    </row>
    <row r="572" spans="1:33">
      <c r="A572" s="70">
        <v>45169</v>
      </c>
      <c r="B572" s="70">
        <v>45169</v>
      </c>
      <c r="C572" s="71">
        <v>891800</v>
      </c>
      <c r="D572" s="1" t="s">
        <v>7362</v>
      </c>
      <c r="E572" s="71">
        <v>3010902</v>
      </c>
      <c r="G572" s="1" t="s">
        <v>7363</v>
      </c>
      <c r="H572" s="72" t="s">
        <v>7364</v>
      </c>
      <c r="I572" s="1" t="s">
        <v>7365</v>
      </c>
      <c r="J572" s="73">
        <v>0.65</v>
      </c>
      <c r="K572" s="73">
        <v>0.3</v>
      </c>
      <c r="L572" s="73">
        <v>0.06</v>
      </c>
      <c r="M572" s="1">
        <v>0.2</v>
      </c>
      <c r="N572" s="1" t="s">
        <v>975</v>
      </c>
      <c r="O572" s="1" t="s">
        <v>1467</v>
      </c>
      <c r="P572" s="1">
        <v>20106010</v>
      </c>
      <c r="Q572" s="73">
        <v>8486602087</v>
      </c>
      <c r="R572" s="74">
        <v>15.49</v>
      </c>
      <c r="S572" s="1" t="s">
        <v>3323</v>
      </c>
      <c r="T572" s="75">
        <v>7.2785000000000002</v>
      </c>
      <c r="U572" s="76">
        <v>1083663938.9514</v>
      </c>
      <c r="V572" s="77">
        <v>1083663938.9514</v>
      </c>
      <c r="W572" s="77">
        <v>18032079548.9328</v>
      </c>
      <c r="X572" s="76">
        <v>1.6355771653699998E-2</v>
      </c>
      <c r="Y572" s="71">
        <v>1</v>
      </c>
      <c r="Z572" s="71">
        <v>0</v>
      </c>
      <c r="AA572" s="71">
        <v>0</v>
      </c>
      <c r="AB572" s="71">
        <v>0</v>
      </c>
      <c r="AC572" s="73">
        <v>1</v>
      </c>
      <c r="AD572" s="73">
        <v>0</v>
      </c>
      <c r="AE572" s="1" t="s">
        <v>3324</v>
      </c>
      <c r="AF572" s="1" t="s">
        <v>1450</v>
      </c>
      <c r="AG572" s="1" t="s">
        <v>1585</v>
      </c>
    </row>
    <row r="573" spans="1:33">
      <c r="A573" s="70">
        <v>45169</v>
      </c>
      <c r="B573" s="70">
        <v>45169</v>
      </c>
      <c r="C573" s="71">
        <v>891800</v>
      </c>
      <c r="D573" s="1" t="s">
        <v>7366</v>
      </c>
      <c r="E573" s="71">
        <v>3011202</v>
      </c>
      <c r="G573" s="1" t="s">
        <v>7367</v>
      </c>
      <c r="H573" s="72" t="s">
        <v>7368</v>
      </c>
      <c r="I573" s="1" t="s">
        <v>7369</v>
      </c>
      <c r="J573" s="73">
        <v>0.45</v>
      </c>
      <c r="K573" s="73">
        <v>0.3</v>
      </c>
      <c r="L573" s="73">
        <v>0.06</v>
      </c>
      <c r="M573" s="1">
        <v>0.2</v>
      </c>
      <c r="N573" s="1" t="s">
        <v>975</v>
      </c>
      <c r="O573" s="1" t="s">
        <v>1564</v>
      </c>
      <c r="P573" s="1">
        <v>60201020</v>
      </c>
      <c r="Q573" s="73">
        <v>5486074176</v>
      </c>
      <c r="R573" s="74">
        <v>8.2200000000000006</v>
      </c>
      <c r="S573" s="1" t="s">
        <v>3323</v>
      </c>
      <c r="T573" s="75">
        <v>7.2785000000000002</v>
      </c>
      <c r="U573" s="76">
        <v>371743049.20013702</v>
      </c>
      <c r="V573" s="77">
        <v>371743049.20013702</v>
      </c>
      <c r="W573" s="77">
        <v>6185774015.3521204</v>
      </c>
      <c r="X573" s="76">
        <v>5.6107287582999998E-3</v>
      </c>
      <c r="Y573" s="71">
        <v>0</v>
      </c>
      <c r="Z573" s="71">
        <v>1</v>
      </c>
      <c r="AA573" s="71">
        <v>0</v>
      </c>
      <c r="AB573" s="71">
        <v>0</v>
      </c>
      <c r="AC573" s="73">
        <v>0.65</v>
      </c>
      <c r="AD573" s="73">
        <v>0.35</v>
      </c>
      <c r="AE573" s="1" t="s">
        <v>3324</v>
      </c>
      <c r="AF573" s="1" t="s">
        <v>1450</v>
      </c>
      <c r="AG573" s="1" t="s">
        <v>1585</v>
      </c>
    </row>
    <row r="574" spans="1:33">
      <c r="A574" s="70">
        <v>45169</v>
      </c>
      <c r="B574" s="70">
        <v>45169</v>
      </c>
      <c r="C574" s="71">
        <v>891800</v>
      </c>
      <c r="D574" s="1" t="s">
        <v>7370</v>
      </c>
      <c r="E574" s="71">
        <v>3011502</v>
      </c>
      <c r="G574" s="1" t="s">
        <v>7371</v>
      </c>
      <c r="H574" s="72" t="s">
        <v>7372</v>
      </c>
      <c r="I574" s="1" t="s">
        <v>7373</v>
      </c>
      <c r="J574" s="73">
        <v>0.4</v>
      </c>
      <c r="K574" s="73">
        <v>0.3</v>
      </c>
      <c r="L574" s="73">
        <v>0.06</v>
      </c>
      <c r="M574" s="1">
        <v>0.2</v>
      </c>
      <c r="N574" s="1" t="s">
        <v>975</v>
      </c>
      <c r="O574" s="1" t="s">
        <v>1499</v>
      </c>
      <c r="P574" s="1">
        <v>30201020</v>
      </c>
      <c r="Q574" s="73">
        <v>488361398</v>
      </c>
      <c r="R574" s="74">
        <v>66.16</v>
      </c>
      <c r="S574" s="1" t="s">
        <v>3323</v>
      </c>
      <c r="T574" s="75">
        <v>7.2785000000000002</v>
      </c>
      <c r="U574" s="76">
        <v>266346006.114007</v>
      </c>
      <c r="V574" s="77">
        <v>266346006.114007</v>
      </c>
      <c r="W574" s="77">
        <v>4431975815.7087603</v>
      </c>
      <c r="X574" s="76">
        <v>4.0199680919000003E-3</v>
      </c>
      <c r="Y574" s="71">
        <v>0</v>
      </c>
      <c r="Z574" s="71">
        <v>1</v>
      </c>
      <c r="AA574" s="71">
        <v>0</v>
      </c>
      <c r="AB574" s="71">
        <v>0</v>
      </c>
      <c r="AC574" s="73">
        <v>0</v>
      </c>
      <c r="AD574" s="73">
        <v>1</v>
      </c>
      <c r="AE574" s="1" t="s">
        <v>3324</v>
      </c>
      <c r="AF574" s="1" t="s">
        <v>1450</v>
      </c>
      <c r="AG574" s="1" t="s">
        <v>1585</v>
      </c>
    </row>
    <row r="575" spans="1:33">
      <c r="A575" s="70">
        <v>45169</v>
      </c>
      <c r="B575" s="70">
        <v>45169</v>
      </c>
      <c r="C575" s="71">
        <v>891800</v>
      </c>
      <c r="D575" s="1" t="s">
        <v>7374</v>
      </c>
      <c r="E575" s="71">
        <v>3011802</v>
      </c>
      <c r="G575" s="1" t="s">
        <v>7375</v>
      </c>
      <c r="H575" s="72" t="s">
        <v>7376</v>
      </c>
      <c r="I575" s="1" t="s">
        <v>7377</v>
      </c>
      <c r="J575" s="73">
        <v>0.35</v>
      </c>
      <c r="K575" s="73">
        <v>0.3</v>
      </c>
      <c r="L575" s="73">
        <v>0.06</v>
      </c>
      <c r="M575" s="1">
        <v>0.2</v>
      </c>
      <c r="N575" s="1" t="s">
        <v>975</v>
      </c>
      <c r="O575" s="1" t="s">
        <v>1447</v>
      </c>
      <c r="P575" s="1">
        <v>35202010</v>
      </c>
      <c r="Q575" s="73">
        <v>1796862549</v>
      </c>
      <c r="R575" s="74">
        <v>54.65</v>
      </c>
      <c r="S575" s="1" t="s">
        <v>3323</v>
      </c>
      <c r="T575" s="75">
        <v>7.2785000000000002</v>
      </c>
      <c r="U575" s="76">
        <v>809495404.02156997</v>
      </c>
      <c r="V575" s="77">
        <v>809495404.02156997</v>
      </c>
      <c r="W575" s="77">
        <v>13469937491.817801</v>
      </c>
      <c r="X575" s="76">
        <v>1.22177379047E-2</v>
      </c>
      <c r="Y575" s="71">
        <v>1</v>
      </c>
      <c r="Z575" s="71">
        <v>0</v>
      </c>
      <c r="AA575" s="71">
        <v>0</v>
      </c>
      <c r="AB575" s="71">
        <v>0</v>
      </c>
      <c r="AC575" s="73">
        <v>0.65</v>
      </c>
      <c r="AD575" s="73">
        <v>0.35</v>
      </c>
      <c r="AE575" s="1" t="s">
        <v>3412</v>
      </c>
      <c r="AF575" s="1" t="s">
        <v>1450</v>
      </c>
      <c r="AG575" s="1" t="s">
        <v>1585</v>
      </c>
    </row>
    <row r="576" spans="1:33">
      <c r="A576" s="70">
        <v>45169</v>
      </c>
      <c r="B576" s="70">
        <v>45169</v>
      </c>
      <c r="C576" s="71">
        <v>891800</v>
      </c>
      <c r="D576" s="1" t="s">
        <v>7378</v>
      </c>
      <c r="E576" s="71">
        <v>3013402</v>
      </c>
      <c r="G576" s="1" t="s">
        <v>7379</v>
      </c>
      <c r="H576" s="72" t="s">
        <v>7380</v>
      </c>
      <c r="I576" s="1" t="s">
        <v>7381</v>
      </c>
      <c r="J576" s="73">
        <v>0.3</v>
      </c>
      <c r="K576" s="73">
        <v>0.3</v>
      </c>
      <c r="L576" s="73">
        <v>0.06</v>
      </c>
      <c r="M576" s="1">
        <v>0.2</v>
      </c>
      <c r="N576" s="1" t="s">
        <v>975</v>
      </c>
      <c r="O576" s="1" t="s">
        <v>1541</v>
      </c>
      <c r="P576" s="1">
        <v>10102050</v>
      </c>
      <c r="Q576" s="73">
        <v>3533546851</v>
      </c>
      <c r="R576" s="74">
        <v>6.1</v>
      </c>
      <c r="S576" s="1" t="s">
        <v>3323</v>
      </c>
      <c r="T576" s="75">
        <v>7.2785000000000002</v>
      </c>
      <c r="U576" s="76">
        <v>177684708.03956899</v>
      </c>
      <c r="V576" s="77">
        <v>177684708.03956899</v>
      </c>
      <c r="W576" s="77">
        <v>2956659047.91364</v>
      </c>
      <c r="X576" s="76">
        <v>2.6818005163999998E-3</v>
      </c>
      <c r="Y576" s="71">
        <v>0</v>
      </c>
      <c r="Z576" s="71">
        <v>1</v>
      </c>
      <c r="AA576" s="71">
        <v>0</v>
      </c>
      <c r="AB576" s="71">
        <v>0</v>
      </c>
      <c r="AC576" s="73">
        <v>1</v>
      </c>
      <c r="AD576" s="73">
        <v>0</v>
      </c>
      <c r="AE576" s="1" t="s">
        <v>3412</v>
      </c>
      <c r="AF576" s="1" t="s">
        <v>1450</v>
      </c>
      <c r="AG576" s="1" t="s">
        <v>1585</v>
      </c>
    </row>
    <row r="577" spans="1:33">
      <c r="A577" s="70">
        <v>45169</v>
      </c>
      <c r="B577" s="70">
        <v>45169</v>
      </c>
      <c r="C577" s="71">
        <v>891800</v>
      </c>
      <c r="D577" s="1" t="s">
        <v>7382</v>
      </c>
      <c r="E577" s="71">
        <v>3013702</v>
      </c>
      <c r="G577" s="1" t="s">
        <v>7383</v>
      </c>
      <c r="H577" s="72" t="s">
        <v>7384</v>
      </c>
      <c r="I577" s="1" t="s">
        <v>7385</v>
      </c>
      <c r="J577" s="73">
        <v>0.6</v>
      </c>
      <c r="K577" s="73">
        <v>0.3</v>
      </c>
      <c r="L577" s="73">
        <v>0.06</v>
      </c>
      <c r="M577" s="1">
        <v>0.2</v>
      </c>
      <c r="N577" s="1" t="s">
        <v>975</v>
      </c>
      <c r="O577" s="1" t="s">
        <v>1447</v>
      </c>
      <c r="P577" s="1">
        <v>35202010</v>
      </c>
      <c r="Q577" s="73">
        <v>1483474646</v>
      </c>
      <c r="R577" s="74">
        <v>16.8</v>
      </c>
      <c r="S577" s="1" t="s">
        <v>3323</v>
      </c>
      <c r="T577" s="75">
        <v>7.2785000000000002</v>
      </c>
      <c r="U577" s="76">
        <v>205446512.766092</v>
      </c>
      <c r="V577" s="77">
        <v>205446512.766092</v>
      </c>
      <c r="W577" s="77">
        <v>3418613214.01333</v>
      </c>
      <c r="X577" s="76">
        <v>3.1008102504000001E-3</v>
      </c>
      <c r="Y577" s="71">
        <v>0</v>
      </c>
      <c r="Z577" s="71">
        <v>1</v>
      </c>
      <c r="AA577" s="71">
        <v>0</v>
      </c>
      <c r="AB577" s="71">
        <v>0</v>
      </c>
      <c r="AC577" s="73">
        <v>0</v>
      </c>
      <c r="AD577" s="73">
        <v>1</v>
      </c>
      <c r="AE577" s="1" t="s">
        <v>3324</v>
      </c>
      <c r="AF577" s="1" t="s">
        <v>1450</v>
      </c>
      <c r="AG577" s="1" t="s">
        <v>1585</v>
      </c>
    </row>
    <row r="578" spans="1:33">
      <c r="A578" s="70">
        <v>45169</v>
      </c>
      <c r="B578" s="70">
        <v>45169</v>
      </c>
      <c r="C578" s="71">
        <v>891800</v>
      </c>
      <c r="D578" s="1" t="s">
        <v>7386</v>
      </c>
      <c r="E578" s="71">
        <v>3014502</v>
      </c>
      <c r="G578" s="1" t="s">
        <v>7387</v>
      </c>
      <c r="H578" s="72" t="s">
        <v>7388</v>
      </c>
      <c r="I578" s="1" t="s">
        <v>7389</v>
      </c>
      <c r="J578" s="73">
        <v>0.5</v>
      </c>
      <c r="K578" s="73">
        <v>0.3</v>
      </c>
      <c r="L578" s="73">
        <v>0.06</v>
      </c>
      <c r="M578" s="1">
        <v>0.2</v>
      </c>
      <c r="N578" s="1" t="s">
        <v>975</v>
      </c>
      <c r="O578" s="1" t="s">
        <v>1462</v>
      </c>
      <c r="P578" s="1">
        <v>15104010</v>
      </c>
      <c r="Q578" s="73">
        <v>11708552848</v>
      </c>
      <c r="R578" s="74">
        <v>3.12</v>
      </c>
      <c r="S578" s="1" t="s">
        <v>3323</v>
      </c>
      <c r="T578" s="75">
        <v>7.2785000000000002</v>
      </c>
      <c r="U578" s="76">
        <v>301139121.13012302</v>
      </c>
      <c r="V578" s="77">
        <v>301139121.13012302</v>
      </c>
      <c r="W578" s="77">
        <v>5010930411.4784203</v>
      </c>
      <c r="X578" s="76">
        <v>4.5451015984999997E-3</v>
      </c>
      <c r="Y578" s="71">
        <v>0</v>
      </c>
      <c r="Z578" s="71">
        <v>1</v>
      </c>
      <c r="AA578" s="71">
        <v>0</v>
      </c>
      <c r="AB578" s="71">
        <v>0</v>
      </c>
      <c r="AC578" s="73">
        <v>1</v>
      </c>
      <c r="AD578" s="73">
        <v>0</v>
      </c>
      <c r="AE578" s="1" t="s">
        <v>3324</v>
      </c>
      <c r="AF578" s="1" t="s">
        <v>1450</v>
      </c>
      <c r="AG578" s="1" t="s">
        <v>1585</v>
      </c>
    </row>
    <row r="579" spans="1:33">
      <c r="A579" s="70">
        <v>45169</v>
      </c>
      <c r="B579" s="70">
        <v>45169</v>
      </c>
      <c r="C579" s="71">
        <v>891800</v>
      </c>
      <c r="D579" s="1" t="s">
        <v>7390</v>
      </c>
      <c r="E579" s="71">
        <v>3014802</v>
      </c>
      <c r="G579" s="1" t="s">
        <v>7391</v>
      </c>
      <c r="H579" s="72" t="s">
        <v>7392</v>
      </c>
      <c r="I579" s="1" t="s">
        <v>7393</v>
      </c>
      <c r="J579" s="73">
        <v>0.45</v>
      </c>
      <c r="K579" s="73">
        <v>0.3</v>
      </c>
      <c r="L579" s="73">
        <v>0.06</v>
      </c>
      <c r="M579" s="1">
        <v>0.2</v>
      </c>
      <c r="N579" s="1" t="s">
        <v>975</v>
      </c>
      <c r="O579" s="1" t="s">
        <v>1499</v>
      </c>
      <c r="P579" s="1">
        <v>30201020</v>
      </c>
      <c r="Q579" s="73">
        <v>1471987769</v>
      </c>
      <c r="R579" s="74">
        <v>232.3</v>
      </c>
      <c r="S579" s="1" t="s">
        <v>3323</v>
      </c>
      <c r="T579" s="75">
        <v>7.2785000000000002</v>
      </c>
      <c r="U579" s="76">
        <v>2818790344.7581201</v>
      </c>
      <c r="V579" s="77">
        <v>2818790344.7581201</v>
      </c>
      <c r="W579" s="77">
        <v>46904441406.093102</v>
      </c>
      <c r="X579" s="76">
        <v>4.25440854507E-2</v>
      </c>
      <c r="Y579" s="71">
        <v>1</v>
      </c>
      <c r="Z579" s="71">
        <v>0</v>
      </c>
      <c r="AA579" s="71">
        <v>0</v>
      </c>
      <c r="AB579" s="71">
        <v>0</v>
      </c>
      <c r="AC579" s="73">
        <v>0</v>
      </c>
      <c r="AD579" s="73">
        <v>1</v>
      </c>
      <c r="AE579" s="1" t="s">
        <v>3412</v>
      </c>
      <c r="AF579" s="1" t="s">
        <v>1450</v>
      </c>
      <c r="AG579" s="1" t="s">
        <v>1585</v>
      </c>
    </row>
    <row r="580" spans="1:33">
      <c r="A580" s="70">
        <v>45169</v>
      </c>
      <c r="B580" s="70">
        <v>45169</v>
      </c>
      <c r="C580" s="71">
        <v>891800</v>
      </c>
      <c r="D580" s="1" t="s">
        <v>7394</v>
      </c>
      <c r="E580" s="71">
        <v>3015502</v>
      </c>
      <c r="G580" s="1" t="s">
        <v>7395</v>
      </c>
      <c r="H580" s="72" t="s">
        <v>7396</v>
      </c>
      <c r="I580" s="1" t="s">
        <v>7397</v>
      </c>
      <c r="J580" s="73">
        <v>0.75</v>
      </c>
      <c r="K580" s="73">
        <v>0.3</v>
      </c>
      <c r="L580" s="73">
        <v>0.06</v>
      </c>
      <c r="M580" s="1">
        <v>0.2</v>
      </c>
      <c r="N580" s="1" t="s">
        <v>975</v>
      </c>
      <c r="O580" s="1" t="s">
        <v>1499</v>
      </c>
      <c r="P580" s="1">
        <v>30202030</v>
      </c>
      <c r="Q580" s="73">
        <v>785375950</v>
      </c>
      <c r="R580" s="74">
        <v>33.799999999999997</v>
      </c>
      <c r="S580" s="1" t="s">
        <v>3323</v>
      </c>
      <c r="T580" s="75">
        <v>7.2785000000000002</v>
      </c>
      <c r="U580" s="76">
        <v>218828388.62402999</v>
      </c>
      <c r="V580" s="77">
        <v>218828388.62402999</v>
      </c>
      <c r="W580" s="77">
        <v>3641286536.72053</v>
      </c>
      <c r="X580" s="76">
        <v>3.3027832957000002E-3</v>
      </c>
      <c r="Y580" s="71">
        <v>0</v>
      </c>
      <c r="Z580" s="71">
        <v>1</v>
      </c>
      <c r="AA580" s="71">
        <v>0</v>
      </c>
      <c r="AB580" s="71">
        <v>0</v>
      </c>
      <c r="AC580" s="73">
        <v>0.5</v>
      </c>
      <c r="AD580" s="73">
        <v>0.5</v>
      </c>
      <c r="AE580" s="1" t="s">
        <v>3324</v>
      </c>
      <c r="AF580" s="1" t="s">
        <v>1450</v>
      </c>
      <c r="AG580" s="1" t="s">
        <v>1585</v>
      </c>
    </row>
    <row r="581" spans="1:33">
      <c r="A581" s="70">
        <v>45169</v>
      </c>
      <c r="B581" s="70">
        <v>45169</v>
      </c>
      <c r="C581" s="71">
        <v>891800</v>
      </c>
      <c r="D581" s="1" t="s">
        <v>7398</v>
      </c>
      <c r="E581" s="71">
        <v>3015902</v>
      </c>
      <c r="G581" s="1" t="s">
        <v>7399</v>
      </c>
      <c r="H581" s="72" t="s">
        <v>7400</v>
      </c>
      <c r="I581" s="1" t="s">
        <v>7401</v>
      </c>
      <c r="J581" s="73">
        <v>0.65</v>
      </c>
      <c r="K581" s="73">
        <v>0.3</v>
      </c>
      <c r="L581" s="73">
        <v>0.06</v>
      </c>
      <c r="M581" s="1">
        <v>0.2</v>
      </c>
      <c r="N581" s="1" t="s">
        <v>975</v>
      </c>
      <c r="O581" s="1" t="s">
        <v>1474</v>
      </c>
      <c r="P581" s="1">
        <v>45203015</v>
      </c>
      <c r="Q581" s="73">
        <v>520413168</v>
      </c>
      <c r="R581" s="74">
        <v>91.68</v>
      </c>
      <c r="S581" s="1" t="s">
        <v>3323</v>
      </c>
      <c r="T581" s="75">
        <v>7.2785000000000002</v>
      </c>
      <c r="U581" s="76">
        <v>393307515.90772802</v>
      </c>
      <c r="V581" s="77">
        <v>393307515.90772802</v>
      </c>
      <c r="W581" s="77">
        <v>6544604982.3379297</v>
      </c>
      <c r="X581" s="76">
        <v>5.9362018875999999E-3</v>
      </c>
      <c r="Y581" s="71">
        <v>0</v>
      </c>
      <c r="Z581" s="71">
        <v>1</v>
      </c>
      <c r="AA581" s="71">
        <v>0</v>
      </c>
      <c r="AB581" s="71">
        <v>0</v>
      </c>
      <c r="AC581" s="73">
        <v>0</v>
      </c>
      <c r="AD581" s="73">
        <v>1</v>
      </c>
      <c r="AE581" s="1" t="s">
        <v>3412</v>
      </c>
      <c r="AF581" s="1" t="s">
        <v>1450</v>
      </c>
      <c r="AG581" s="1" t="s">
        <v>1585</v>
      </c>
    </row>
    <row r="582" spans="1:33">
      <c r="A582" s="70">
        <v>45169</v>
      </c>
      <c r="B582" s="70">
        <v>45169</v>
      </c>
      <c r="C582" s="71">
        <v>891800</v>
      </c>
      <c r="D582" s="1" t="s">
        <v>7402</v>
      </c>
      <c r="E582" s="71">
        <v>3017302</v>
      </c>
      <c r="G582" s="1" t="s">
        <v>7403</v>
      </c>
      <c r="H582" s="72" t="s">
        <v>7404</v>
      </c>
      <c r="I582" s="1" t="s">
        <v>7405</v>
      </c>
      <c r="J582" s="73">
        <v>0.35</v>
      </c>
      <c r="K582" s="73">
        <v>0.3</v>
      </c>
      <c r="L582" s="73">
        <v>0.06</v>
      </c>
      <c r="M582" s="1">
        <v>0.2</v>
      </c>
      <c r="N582" s="1" t="s">
        <v>975</v>
      </c>
      <c r="O582" s="1" t="s">
        <v>1467</v>
      </c>
      <c r="P582" s="1">
        <v>20104020</v>
      </c>
      <c r="Q582" s="73">
        <v>8033403592</v>
      </c>
      <c r="R582" s="74">
        <v>23.82</v>
      </c>
      <c r="S582" s="1" t="s">
        <v>3323</v>
      </c>
      <c r="T582" s="75">
        <v>7.2785000000000002</v>
      </c>
      <c r="U582" s="76">
        <v>1577432220.05721</v>
      </c>
      <c r="V582" s="77">
        <v>1577432220.05721</v>
      </c>
      <c r="W582" s="77">
        <v>26248343469.512501</v>
      </c>
      <c r="X582" s="76">
        <v>2.3808230820600001E-2</v>
      </c>
      <c r="Y582" s="71">
        <v>1</v>
      </c>
      <c r="Z582" s="71">
        <v>0</v>
      </c>
      <c r="AA582" s="71">
        <v>0</v>
      </c>
      <c r="AB582" s="71">
        <v>0</v>
      </c>
      <c r="AC582" s="73">
        <v>0</v>
      </c>
      <c r="AD582" s="73">
        <v>1</v>
      </c>
      <c r="AE582" s="1" t="s">
        <v>3324</v>
      </c>
      <c r="AF582" s="1" t="s">
        <v>1450</v>
      </c>
      <c r="AG582" s="1" t="s">
        <v>1585</v>
      </c>
    </row>
    <row r="583" spans="1:33">
      <c r="A583" s="70">
        <v>45169</v>
      </c>
      <c r="B583" s="70">
        <v>45169</v>
      </c>
      <c r="C583" s="71">
        <v>891800</v>
      </c>
      <c r="D583" s="1" t="s">
        <v>7406</v>
      </c>
      <c r="E583" s="71">
        <v>3018202</v>
      </c>
      <c r="G583" s="1" t="s">
        <v>7407</v>
      </c>
      <c r="H583" s="72" t="s">
        <v>7408</v>
      </c>
      <c r="I583" s="1" t="s">
        <v>7409</v>
      </c>
      <c r="J583" s="73">
        <v>0.5</v>
      </c>
      <c r="K583" s="73">
        <v>0.3</v>
      </c>
      <c r="L583" s="73">
        <v>0.06</v>
      </c>
      <c r="M583" s="1">
        <v>0.2</v>
      </c>
      <c r="N583" s="1" t="s">
        <v>975</v>
      </c>
      <c r="O583" s="1" t="s">
        <v>1467</v>
      </c>
      <c r="P583" s="1">
        <v>20102010</v>
      </c>
      <c r="Q583" s="73">
        <v>1689507842</v>
      </c>
      <c r="R583" s="74">
        <v>29.9</v>
      </c>
      <c r="S583" s="1" t="s">
        <v>3323</v>
      </c>
      <c r="T583" s="75">
        <v>7.2785000000000002</v>
      </c>
      <c r="U583" s="76">
        <v>416428806.56014299</v>
      </c>
      <c r="V583" s="77">
        <v>416428806.56014299</v>
      </c>
      <c r="W583" s="77">
        <v>6929341372.7744102</v>
      </c>
      <c r="X583" s="76">
        <v>6.2851722063999999E-3</v>
      </c>
      <c r="Y583" s="71">
        <v>1</v>
      </c>
      <c r="Z583" s="71">
        <v>0</v>
      </c>
      <c r="AA583" s="71">
        <v>0</v>
      </c>
      <c r="AB583" s="71">
        <v>0</v>
      </c>
      <c r="AC583" s="73">
        <v>1</v>
      </c>
      <c r="AD583" s="73">
        <v>0</v>
      </c>
      <c r="AE583" s="1" t="s">
        <v>3412</v>
      </c>
      <c r="AF583" s="1" t="s">
        <v>1450</v>
      </c>
      <c r="AG583" s="1" t="s">
        <v>1585</v>
      </c>
    </row>
    <row r="584" spans="1:33">
      <c r="A584" s="70">
        <v>45169</v>
      </c>
      <c r="B584" s="70">
        <v>45169</v>
      </c>
      <c r="C584" s="71">
        <v>891800</v>
      </c>
      <c r="D584" s="1" t="s">
        <v>7410</v>
      </c>
      <c r="E584" s="71">
        <v>3018502</v>
      </c>
      <c r="G584" s="1" t="s">
        <v>7411</v>
      </c>
      <c r="H584" s="72" t="s">
        <v>7412</v>
      </c>
      <c r="I584" s="1" t="s">
        <v>7413</v>
      </c>
      <c r="J584" s="73">
        <v>0.6</v>
      </c>
      <c r="K584" s="73">
        <v>0.3</v>
      </c>
      <c r="L584" s="73">
        <v>0.06</v>
      </c>
      <c r="M584" s="1">
        <v>0.2</v>
      </c>
      <c r="N584" s="1" t="s">
        <v>975</v>
      </c>
      <c r="O584" s="1" t="s">
        <v>1462</v>
      </c>
      <c r="P584" s="1">
        <v>15104020</v>
      </c>
      <c r="Q584" s="73">
        <v>2776722267</v>
      </c>
      <c r="R584" s="74">
        <v>14.45</v>
      </c>
      <c r="S584" s="1" t="s">
        <v>3323</v>
      </c>
      <c r="T584" s="75">
        <v>7.2785000000000002</v>
      </c>
      <c r="U584" s="76">
        <v>330757464.517277</v>
      </c>
      <c r="V584" s="77">
        <v>330757464.517277</v>
      </c>
      <c r="W584" s="77">
        <v>5503777229.45187</v>
      </c>
      <c r="X584" s="76">
        <v>4.9921321250999996E-3</v>
      </c>
      <c r="Y584" s="71">
        <v>0</v>
      </c>
      <c r="Z584" s="71">
        <v>1</v>
      </c>
      <c r="AA584" s="71">
        <v>0</v>
      </c>
      <c r="AB584" s="71">
        <v>0</v>
      </c>
      <c r="AC584" s="73">
        <v>1</v>
      </c>
      <c r="AD584" s="73">
        <v>0</v>
      </c>
      <c r="AE584" s="1" t="s">
        <v>3412</v>
      </c>
      <c r="AF584" s="1" t="s">
        <v>1450</v>
      </c>
      <c r="AG584" s="1" t="s">
        <v>1585</v>
      </c>
    </row>
    <row r="585" spans="1:33">
      <c r="A585" s="70">
        <v>45169</v>
      </c>
      <c r="B585" s="70">
        <v>45169</v>
      </c>
      <c r="C585" s="71">
        <v>891800</v>
      </c>
      <c r="D585" s="1" t="s">
        <v>7414</v>
      </c>
      <c r="E585" s="71">
        <v>3018802</v>
      </c>
      <c r="G585" s="1" t="s">
        <v>7415</v>
      </c>
      <c r="H585" s="72" t="s">
        <v>7416</v>
      </c>
      <c r="I585" s="1" t="s">
        <v>7417</v>
      </c>
      <c r="J585" s="73">
        <v>0.6</v>
      </c>
      <c r="K585" s="73">
        <v>0.3</v>
      </c>
      <c r="L585" s="73">
        <v>0.06</v>
      </c>
      <c r="M585" s="1">
        <v>0.2</v>
      </c>
      <c r="N585" s="1" t="s">
        <v>975</v>
      </c>
      <c r="O585" s="1" t="s">
        <v>1564</v>
      </c>
      <c r="P585" s="1">
        <v>60201030</v>
      </c>
      <c r="Q585" s="73">
        <v>4514583572</v>
      </c>
      <c r="R585" s="74">
        <v>7.2</v>
      </c>
      <c r="S585" s="1" t="s">
        <v>3323</v>
      </c>
      <c r="T585" s="75">
        <v>7.2785000000000002</v>
      </c>
      <c r="U585" s="76">
        <v>267953576.02583</v>
      </c>
      <c r="V585" s="77">
        <v>267953576.02583</v>
      </c>
      <c r="W585" s="77">
        <v>4458725647.9108896</v>
      </c>
      <c r="X585" s="76">
        <v>4.0442311917000002E-3</v>
      </c>
      <c r="Y585" s="71">
        <v>1</v>
      </c>
      <c r="Z585" s="71">
        <v>0</v>
      </c>
      <c r="AA585" s="71">
        <v>0</v>
      </c>
      <c r="AB585" s="71">
        <v>0</v>
      </c>
      <c r="AC585" s="73">
        <v>1</v>
      </c>
      <c r="AD585" s="73">
        <v>0</v>
      </c>
      <c r="AE585" s="1" t="s">
        <v>3324</v>
      </c>
      <c r="AF585" s="1" t="s">
        <v>1450</v>
      </c>
      <c r="AG585" s="1" t="s">
        <v>1585</v>
      </c>
    </row>
    <row r="586" spans="1:33">
      <c r="A586" s="70">
        <v>45169</v>
      </c>
      <c r="B586" s="70">
        <v>45169</v>
      </c>
      <c r="C586" s="71">
        <v>891800</v>
      </c>
      <c r="D586" s="1" t="s">
        <v>7418</v>
      </c>
      <c r="E586" s="71">
        <v>3019002</v>
      </c>
      <c r="G586" s="1" t="s">
        <v>7419</v>
      </c>
      <c r="H586" s="72" t="s">
        <v>7420</v>
      </c>
      <c r="I586" s="1" t="s">
        <v>7421</v>
      </c>
      <c r="J586" s="73">
        <v>0.6</v>
      </c>
      <c r="K586" s="73">
        <v>0.3</v>
      </c>
      <c r="L586" s="73">
        <v>0.06</v>
      </c>
      <c r="M586" s="1">
        <v>0.2</v>
      </c>
      <c r="N586" s="1" t="s">
        <v>975</v>
      </c>
      <c r="O586" s="1" t="s">
        <v>1462</v>
      </c>
      <c r="P586" s="1">
        <v>15104020</v>
      </c>
      <c r="Q586" s="73">
        <v>3615065842</v>
      </c>
      <c r="R586" s="74">
        <v>22.08</v>
      </c>
      <c r="S586" s="1" t="s">
        <v>3323</v>
      </c>
      <c r="T586" s="75">
        <v>7.2785000000000002</v>
      </c>
      <c r="U586" s="76">
        <v>657998107.78066897</v>
      </c>
      <c r="V586" s="77">
        <v>657998107.78066897</v>
      </c>
      <c r="W586" s="77">
        <v>10949034840.108601</v>
      </c>
      <c r="X586" s="76">
        <v>9.9311847637E-3</v>
      </c>
      <c r="Y586" s="71">
        <v>1</v>
      </c>
      <c r="Z586" s="71">
        <v>0</v>
      </c>
      <c r="AA586" s="71">
        <v>0</v>
      </c>
      <c r="AB586" s="71">
        <v>0</v>
      </c>
      <c r="AC586" s="73">
        <v>0</v>
      </c>
      <c r="AD586" s="73">
        <v>1</v>
      </c>
      <c r="AE586" s="1" t="s">
        <v>3324</v>
      </c>
      <c r="AF586" s="1" t="s">
        <v>1450</v>
      </c>
      <c r="AG586" s="1" t="s">
        <v>1585</v>
      </c>
    </row>
    <row r="587" spans="1:33">
      <c r="A587" s="70">
        <v>45169</v>
      </c>
      <c r="B587" s="70">
        <v>45169</v>
      </c>
      <c r="C587" s="71">
        <v>891800</v>
      </c>
      <c r="D587" s="1" t="s">
        <v>7422</v>
      </c>
      <c r="E587" s="71">
        <v>3019602</v>
      </c>
      <c r="G587" s="1" t="s">
        <v>7423</v>
      </c>
      <c r="H587" s="72" t="s">
        <v>7424</v>
      </c>
      <c r="I587" s="1" t="s">
        <v>7425</v>
      </c>
      <c r="J587" s="73">
        <v>0.4</v>
      </c>
      <c r="K587" s="73">
        <v>0.3</v>
      </c>
      <c r="L587" s="73">
        <v>0.06</v>
      </c>
      <c r="M587" s="1">
        <v>0.2</v>
      </c>
      <c r="N587" s="1" t="s">
        <v>975</v>
      </c>
      <c r="O587" s="1" t="s">
        <v>1499</v>
      </c>
      <c r="P587" s="1">
        <v>30201010</v>
      </c>
      <c r="Q587" s="73">
        <v>483971198</v>
      </c>
      <c r="R587" s="74">
        <v>91.38</v>
      </c>
      <c r="S587" s="1" t="s">
        <v>3323</v>
      </c>
      <c r="T587" s="75">
        <v>7.2785000000000002</v>
      </c>
      <c r="U587" s="76">
        <v>364569249.76223099</v>
      </c>
      <c r="V587" s="77">
        <v>364569249.76223099</v>
      </c>
      <c r="W587" s="77">
        <v>6066402577.8771496</v>
      </c>
      <c r="X587" s="76">
        <v>5.5024543926999996E-3</v>
      </c>
      <c r="Y587" s="71">
        <v>1</v>
      </c>
      <c r="Z587" s="71">
        <v>0</v>
      </c>
      <c r="AA587" s="71">
        <v>0</v>
      </c>
      <c r="AB587" s="71">
        <v>0</v>
      </c>
      <c r="AC587" s="73">
        <v>0</v>
      </c>
      <c r="AD587" s="73">
        <v>1</v>
      </c>
      <c r="AE587" s="1" t="s">
        <v>3324</v>
      </c>
      <c r="AF587" s="1" t="s">
        <v>1450</v>
      </c>
      <c r="AG587" s="1" t="s">
        <v>1585</v>
      </c>
    </row>
    <row r="588" spans="1:33">
      <c r="A588" s="70">
        <v>45169</v>
      </c>
      <c r="B588" s="70">
        <v>45169</v>
      </c>
      <c r="C588" s="71">
        <v>891800</v>
      </c>
      <c r="D588" s="1" t="s">
        <v>7426</v>
      </c>
      <c r="E588" s="71">
        <v>3019702</v>
      </c>
      <c r="G588" s="1" t="s">
        <v>7427</v>
      </c>
      <c r="H588" s="72" t="s">
        <v>7428</v>
      </c>
      <c r="I588" s="1" t="s">
        <v>7429</v>
      </c>
      <c r="J588" s="73">
        <v>0.5</v>
      </c>
      <c r="K588" s="73">
        <v>0.3</v>
      </c>
      <c r="L588" s="73">
        <v>0.06</v>
      </c>
      <c r="M588" s="1">
        <v>0.2</v>
      </c>
      <c r="N588" s="1" t="s">
        <v>975</v>
      </c>
      <c r="O588" s="1" t="s">
        <v>1447</v>
      </c>
      <c r="P588" s="1">
        <v>35202010</v>
      </c>
      <c r="Q588" s="73">
        <v>6379002274</v>
      </c>
      <c r="R588" s="74">
        <v>41.78</v>
      </c>
      <c r="S588" s="1" t="s">
        <v>3323</v>
      </c>
      <c r="T588" s="75">
        <v>7.2785000000000002</v>
      </c>
      <c r="U588" s="76">
        <v>2197002528.0570402</v>
      </c>
      <c r="V588" s="77">
        <v>2197002528.0570402</v>
      </c>
      <c r="W588" s="77">
        <v>36557942855.850304</v>
      </c>
      <c r="X588" s="76">
        <v>3.3159423673699999E-2</v>
      </c>
      <c r="Y588" s="71">
        <v>1</v>
      </c>
      <c r="Z588" s="71">
        <v>0</v>
      </c>
      <c r="AA588" s="71">
        <v>0</v>
      </c>
      <c r="AB588" s="71">
        <v>0</v>
      </c>
      <c r="AC588" s="73">
        <v>0</v>
      </c>
      <c r="AD588" s="73">
        <v>1</v>
      </c>
      <c r="AE588" s="1" t="s">
        <v>3324</v>
      </c>
      <c r="AF588" s="1" t="s">
        <v>1450</v>
      </c>
      <c r="AG588" s="1" t="s">
        <v>1585</v>
      </c>
    </row>
    <row r="589" spans="1:33">
      <c r="A589" s="70">
        <v>45169</v>
      </c>
      <c r="B589" s="70">
        <v>45169</v>
      </c>
      <c r="C589" s="71">
        <v>891800</v>
      </c>
      <c r="D589" s="1" t="s">
        <v>7430</v>
      </c>
      <c r="E589" s="71">
        <v>3020802</v>
      </c>
      <c r="G589" s="1" t="s">
        <v>7431</v>
      </c>
      <c r="H589" s="72" t="s">
        <v>7432</v>
      </c>
      <c r="I589" s="1" t="s">
        <v>7433</v>
      </c>
      <c r="J589" s="73">
        <v>0.7</v>
      </c>
      <c r="K589" s="73">
        <v>0.3</v>
      </c>
      <c r="L589" s="73">
        <v>0.06</v>
      </c>
      <c r="M589" s="1">
        <v>0.2</v>
      </c>
      <c r="N589" s="1" t="s">
        <v>975</v>
      </c>
      <c r="O589" s="1" t="s">
        <v>1462</v>
      </c>
      <c r="P589" s="1">
        <v>15101050</v>
      </c>
      <c r="Q589" s="73">
        <v>3253331860</v>
      </c>
      <c r="R589" s="74">
        <v>9.2200000000000006</v>
      </c>
      <c r="S589" s="1" t="s">
        <v>3323</v>
      </c>
      <c r="T589" s="75">
        <v>7.2785000000000002</v>
      </c>
      <c r="U589" s="76">
        <v>247268418.62361801</v>
      </c>
      <c r="V589" s="77">
        <v>247268418.62361801</v>
      </c>
      <c r="W589" s="77">
        <v>4114526316.04071</v>
      </c>
      <c r="X589" s="76">
        <v>3.7320295035999998E-3</v>
      </c>
      <c r="Y589" s="71">
        <v>0</v>
      </c>
      <c r="Z589" s="71">
        <v>1</v>
      </c>
      <c r="AA589" s="71">
        <v>0</v>
      </c>
      <c r="AB589" s="71">
        <v>0</v>
      </c>
      <c r="AC589" s="73">
        <v>1</v>
      </c>
      <c r="AD589" s="73">
        <v>0</v>
      </c>
      <c r="AE589" s="1" t="s">
        <v>3324</v>
      </c>
      <c r="AF589" s="1" t="s">
        <v>1450</v>
      </c>
      <c r="AG589" s="1" t="s">
        <v>1585</v>
      </c>
    </row>
    <row r="590" spans="1:33">
      <c r="A590" s="70">
        <v>45169</v>
      </c>
      <c r="B590" s="70">
        <v>45169</v>
      </c>
      <c r="C590" s="71">
        <v>891800</v>
      </c>
      <c r="D590" s="1" t="s">
        <v>7434</v>
      </c>
      <c r="E590" s="71">
        <v>3021102</v>
      </c>
      <c r="G590" s="1" t="s">
        <v>7435</v>
      </c>
      <c r="H590" s="72" t="s">
        <v>7436</v>
      </c>
      <c r="I590" s="1" t="s">
        <v>7437</v>
      </c>
      <c r="J590" s="73">
        <v>0.4</v>
      </c>
      <c r="K590" s="73">
        <v>0.3</v>
      </c>
      <c r="L590" s="73">
        <v>0.06</v>
      </c>
      <c r="M590" s="1">
        <v>0.2</v>
      </c>
      <c r="N590" s="1" t="s">
        <v>975</v>
      </c>
      <c r="O590" s="1" t="s">
        <v>1462</v>
      </c>
      <c r="P590" s="1">
        <v>15101010</v>
      </c>
      <c r="Q590" s="73">
        <v>2699746081</v>
      </c>
      <c r="R590" s="74">
        <v>16.39</v>
      </c>
      <c r="S590" s="1" t="s">
        <v>3323</v>
      </c>
      <c r="T590" s="75">
        <v>7.2785000000000002</v>
      </c>
      <c r="U590" s="76">
        <v>364763384.77095598</v>
      </c>
      <c r="V590" s="77">
        <v>364763384.77095598</v>
      </c>
      <c r="W590" s="77">
        <v>6069632968.5866003</v>
      </c>
      <c r="X590" s="76">
        <v>5.5053844781E-3</v>
      </c>
      <c r="Y590" s="71">
        <v>0</v>
      </c>
      <c r="Z590" s="71">
        <v>1</v>
      </c>
      <c r="AA590" s="71">
        <v>0</v>
      </c>
      <c r="AB590" s="71">
        <v>0</v>
      </c>
      <c r="AC590" s="73">
        <v>0</v>
      </c>
      <c r="AD590" s="73">
        <v>1</v>
      </c>
      <c r="AE590" s="1" t="s">
        <v>3324</v>
      </c>
      <c r="AF590" s="1" t="s">
        <v>1450</v>
      </c>
      <c r="AG590" s="1" t="s">
        <v>1585</v>
      </c>
    </row>
    <row r="591" spans="1:33">
      <c r="A591" s="70">
        <v>45169</v>
      </c>
      <c r="B591" s="70">
        <v>45169</v>
      </c>
      <c r="C591" s="71">
        <v>891800</v>
      </c>
      <c r="D591" s="1" t="s">
        <v>7438</v>
      </c>
      <c r="E591" s="71">
        <v>3021802</v>
      </c>
      <c r="G591" s="1" t="s">
        <v>7439</v>
      </c>
      <c r="H591" s="72" t="s">
        <v>7440</v>
      </c>
      <c r="I591" s="1" t="s">
        <v>7441</v>
      </c>
      <c r="J591" s="73">
        <v>0.55000000000000004</v>
      </c>
      <c r="K591" s="73">
        <v>0.3</v>
      </c>
      <c r="L591" s="73">
        <v>0.06</v>
      </c>
      <c r="M591" s="1">
        <v>0.2</v>
      </c>
      <c r="N591" s="1" t="s">
        <v>975</v>
      </c>
      <c r="O591" s="1" t="s">
        <v>1462</v>
      </c>
      <c r="P591" s="1">
        <v>15104010</v>
      </c>
      <c r="Q591" s="73">
        <v>3467957405</v>
      </c>
      <c r="R591" s="74">
        <v>14.44</v>
      </c>
      <c r="S591" s="1" t="s">
        <v>3323</v>
      </c>
      <c r="T591" s="75">
        <v>7.2785000000000002</v>
      </c>
      <c r="U591" s="76">
        <v>412810097.64264601</v>
      </c>
      <c r="V591" s="77">
        <v>412810097.64264601</v>
      </c>
      <c r="W591" s="77">
        <v>6869126351.5678596</v>
      </c>
      <c r="X591" s="76">
        <v>6.2305549264000002E-3</v>
      </c>
      <c r="Y591" s="71">
        <v>0</v>
      </c>
      <c r="Z591" s="71">
        <v>1</v>
      </c>
      <c r="AA591" s="71">
        <v>0</v>
      </c>
      <c r="AB591" s="71">
        <v>0</v>
      </c>
      <c r="AC591" s="73">
        <v>0</v>
      </c>
      <c r="AD591" s="73">
        <v>1</v>
      </c>
      <c r="AE591" s="1" t="s">
        <v>3412</v>
      </c>
      <c r="AF591" s="1" t="s">
        <v>1450</v>
      </c>
      <c r="AG591" s="1" t="s">
        <v>1585</v>
      </c>
    </row>
    <row r="592" spans="1:33">
      <c r="A592" s="70">
        <v>45169</v>
      </c>
      <c r="B592" s="70">
        <v>45169</v>
      </c>
      <c r="C592" s="71">
        <v>891800</v>
      </c>
      <c r="D592" s="1" t="s">
        <v>7442</v>
      </c>
      <c r="E592" s="71">
        <v>3022002</v>
      </c>
      <c r="G592" s="1" t="s">
        <v>7443</v>
      </c>
      <c r="H592" s="72" t="s">
        <v>7444</v>
      </c>
      <c r="I592" s="1" t="s">
        <v>7445</v>
      </c>
      <c r="J592" s="73">
        <v>0.3</v>
      </c>
      <c r="K592" s="73">
        <v>0.3</v>
      </c>
      <c r="L592" s="73">
        <v>0.06</v>
      </c>
      <c r="M592" s="1">
        <v>0.2</v>
      </c>
      <c r="N592" s="1" t="s">
        <v>975</v>
      </c>
      <c r="O592" s="1" t="s">
        <v>1548</v>
      </c>
      <c r="P592" s="1">
        <v>55105020</v>
      </c>
      <c r="Q592" s="73">
        <v>4460608261</v>
      </c>
      <c r="R592" s="74">
        <v>14.96</v>
      </c>
      <c r="S592" s="1" t="s">
        <v>3323</v>
      </c>
      <c r="T592" s="75">
        <v>7.2785000000000002</v>
      </c>
      <c r="U592" s="76">
        <v>550091636.33627796</v>
      </c>
      <c r="V592" s="77">
        <v>550091636.33627796</v>
      </c>
      <c r="W592" s="77">
        <v>9153479957.2796402</v>
      </c>
      <c r="X592" s="76">
        <v>8.3025492213000002E-3</v>
      </c>
      <c r="Y592" s="71">
        <v>1</v>
      </c>
      <c r="Z592" s="71">
        <v>0</v>
      </c>
      <c r="AA592" s="71">
        <v>0</v>
      </c>
      <c r="AB592" s="71">
        <v>0</v>
      </c>
      <c r="AC592" s="73">
        <v>1</v>
      </c>
      <c r="AD592" s="73">
        <v>0</v>
      </c>
      <c r="AE592" s="1" t="s">
        <v>3324</v>
      </c>
      <c r="AF592" s="1" t="s">
        <v>1450</v>
      </c>
      <c r="AG592" s="1" t="s">
        <v>1585</v>
      </c>
    </row>
    <row r="593" spans="1:33">
      <c r="A593" s="70">
        <v>45169</v>
      </c>
      <c r="B593" s="70">
        <v>45169</v>
      </c>
      <c r="C593" s="71">
        <v>891800</v>
      </c>
      <c r="D593" s="1" t="s">
        <v>7446</v>
      </c>
      <c r="E593" s="71">
        <v>3023102</v>
      </c>
      <c r="G593" s="1" t="s">
        <v>7447</v>
      </c>
      <c r="H593" s="72" t="s">
        <v>7448</v>
      </c>
      <c r="I593" s="1" t="s">
        <v>7449</v>
      </c>
      <c r="J593" s="73">
        <v>0.55000000000000004</v>
      </c>
      <c r="K593" s="73">
        <v>0.3</v>
      </c>
      <c r="L593" s="73">
        <v>0.06</v>
      </c>
      <c r="M593" s="1">
        <v>0.2</v>
      </c>
      <c r="N593" s="1" t="s">
        <v>975</v>
      </c>
      <c r="O593" s="1" t="s">
        <v>1474</v>
      </c>
      <c r="P593" s="1">
        <v>45301020</v>
      </c>
      <c r="Q593" s="73">
        <v>1416071845</v>
      </c>
      <c r="R593" s="74">
        <v>25.35</v>
      </c>
      <c r="S593" s="1" t="s">
        <v>3323</v>
      </c>
      <c r="T593" s="75">
        <v>7.2785000000000002</v>
      </c>
      <c r="U593" s="76">
        <v>295918839.904513</v>
      </c>
      <c r="V593" s="77">
        <v>295918839.904513</v>
      </c>
      <c r="W593" s="77">
        <v>4924065357.7062397</v>
      </c>
      <c r="X593" s="76">
        <v>4.4663117407000002E-3</v>
      </c>
      <c r="Y593" s="71">
        <v>1</v>
      </c>
      <c r="Z593" s="71">
        <v>0</v>
      </c>
      <c r="AA593" s="71">
        <v>0</v>
      </c>
      <c r="AB593" s="71">
        <v>0</v>
      </c>
      <c r="AC593" s="73">
        <v>0</v>
      </c>
      <c r="AD593" s="73">
        <v>1</v>
      </c>
      <c r="AE593" s="1" t="s">
        <v>3324</v>
      </c>
      <c r="AF593" s="1" t="s">
        <v>1450</v>
      </c>
      <c r="AG593" s="1" t="s">
        <v>1585</v>
      </c>
    </row>
    <row r="594" spans="1:33">
      <c r="A594" s="70">
        <v>45169</v>
      </c>
      <c r="B594" s="70">
        <v>45169</v>
      </c>
      <c r="C594" s="71">
        <v>891800</v>
      </c>
      <c r="D594" s="1" t="s">
        <v>7450</v>
      </c>
      <c r="E594" s="71">
        <v>3024602</v>
      </c>
      <c r="G594" s="1" t="s">
        <v>7451</v>
      </c>
      <c r="H594" s="72" t="s">
        <v>7452</v>
      </c>
      <c r="I594" s="1" t="s">
        <v>7453</v>
      </c>
      <c r="J594" s="73">
        <v>0.45</v>
      </c>
      <c r="K594" s="73">
        <v>0.3</v>
      </c>
      <c r="L594" s="73">
        <v>0.06</v>
      </c>
      <c r="M594" s="1">
        <v>0.2</v>
      </c>
      <c r="N594" s="1" t="s">
        <v>975</v>
      </c>
      <c r="O594" s="1" t="s">
        <v>1447</v>
      </c>
      <c r="P594" s="1">
        <v>35201010</v>
      </c>
      <c r="Q594" s="73">
        <v>1647809634</v>
      </c>
      <c r="R594" s="74">
        <v>25.1</v>
      </c>
      <c r="S594" s="1" t="s">
        <v>3323</v>
      </c>
      <c r="T594" s="75">
        <v>7.2785000000000002</v>
      </c>
      <c r="U594" s="76">
        <v>340949551.254242</v>
      </c>
      <c r="V594" s="77">
        <v>340949551.254242</v>
      </c>
      <c r="W594" s="77">
        <v>5673372721.3793898</v>
      </c>
      <c r="X594" s="76">
        <v>5.1459615895000001E-3</v>
      </c>
      <c r="Y594" s="71">
        <v>0</v>
      </c>
      <c r="Z594" s="71">
        <v>1</v>
      </c>
      <c r="AA594" s="71">
        <v>0</v>
      </c>
      <c r="AB594" s="71">
        <v>0</v>
      </c>
      <c r="AC594" s="73">
        <v>0</v>
      </c>
      <c r="AD594" s="73">
        <v>1</v>
      </c>
      <c r="AE594" s="1" t="s">
        <v>3324</v>
      </c>
      <c r="AF594" s="1" t="s">
        <v>1450</v>
      </c>
      <c r="AG594" s="1" t="s">
        <v>1585</v>
      </c>
    </row>
    <row r="595" spans="1:33">
      <c r="A595" s="70">
        <v>45169</v>
      </c>
      <c r="B595" s="70">
        <v>45169</v>
      </c>
      <c r="C595" s="71">
        <v>891800</v>
      </c>
      <c r="D595" s="1" t="s">
        <v>7462</v>
      </c>
      <c r="E595" s="71">
        <v>3029201</v>
      </c>
      <c r="G595" s="1" t="s">
        <v>7463</v>
      </c>
      <c r="H595" s="72" t="s">
        <v>7464</v>
      </c>
      <c r="I595" s="1" t="s">
        <v>7465</v>
      </c>
      <c r="J595" s="73">
        <v>0.4</v>
      </c>
      <c r="K595" s="73">
        <v>0.4</v>
      </c>
      <c r="L595" s="73">
        <v>0.4</v>
      </c>
      <c r="M595" s="1">
        <v>1</v>
      </c>
      <c r="N595" s="1" t="s">
        <v>975</v>
      </c>
      <c r="O595" s="1" t="s">
        <v>1467</v>
      </c>
      <c r="P595" s="1">
        <v>20302010</v>
      </c>
      <c r="Q595" s="73">
        <v>4562683364</v>
      </c>
      <c r="R595" s="74">
        <v>5.81</v>
      </c>
      <c r="S595" s="1" t="s">
        <v>1565</v>
      </c>
      <c r="T595" s="75">
        <v>7.8417500000000002</v>
      </c>
      <c r="U595" s="76">
        <v>1352207879.3555</v>
      </c>
      <c r="V595" s="77">
        <v>1352207879.3555</v>
      </c>
      <c r="W595" s="77">
        <v>17189420222.942299</v>
      </c>
      <c r="X595" s="76">
        <v>2.0408913232399999E-2</v>
      </c>
      <c r="Y595" s="71">
        <v>1</v>
      </c>
      <c r="Z595" s="71">
        <v>0</v>
      </c>
      <c r="AA595" s="71">
        <v>0</v>
      </c>
      <c r="AB595" s="71">
        <v>0</v>
      </c>
      <c r="AC595" s="73">
        <v>0.65</v>
      </c>
      <c r="AD595" s="73">
        <v>0.35</v>
      </c>
      <c r="AE595" s="1" t="s">
        <v>1566</v>
      </c>
      <c r="AF595" s="1" t="s">
        <v>1450</v>
      </c>
      <c r="AG595" s="1" t="s">
        <v>3494</v>
      </c>
    </row>
    <row r="596" spans="1:33">
      <c r="A596" s="70">
        <v>45169</v>
      </c>
      <c r="B596" s="70">
        <v>45169</v>
      </c>
      <c r="C596" s="71">
        <v>891800</v>
      </c>
      <c r="D596" s="1" t="s">
        <v>7466</v>
      </c>
      <c r="E596" s="71">
        <v>3029203</v>
      </c>
      <c r="G596" s="1" t="s">
        <v>7467</v>
      </c>
      <c r="H596" s="72" t="s">
        <v>7468</v>
      </c>
      <c r="I596" s="1" t="s">
        <v>7469</v>
      </c>
      <c r="J596" s="73">
        <v>0.2</v>
      </c>
      <c r="K596" s="73">
        <v>0.2</v>
      </c>
      <c r="L596" s="73">
        <v>0.04</v>
      </c>
      <c r="M596" s="1">
        <v>0.2</v>
      </c>
      <c r="N596" s="1" t="s">
        <v>975</v>
      </c>
      <c r="O596" s="1" t="s">
        <v>1467</v>
      </c>
      <c r="P596" s="1">
        <v>20302010</v>
      </c>
      <c r="Q596" s="73">
        <v>11638109434</v>
      </c>
      <c r="R596" s="74">
        <v>8.65</v>
      </c>
      <c r="S596" s="1" t="s">
        <v>3323</v>
      </c>
      <c r="T596" s="75">
        <v>7.2785000000000002</v>
      </c>
      <c r="U596" s="76">
        <v>553243918.96187401</v>
      </c>
      <c r="V596" s="77">
        <v>553243918.96187401</v>
      </c>
      <c r="W596" s="77">
        <v>17189420222.942299</v>
      </c>
      <c r="X596" s="76">
        <v>8.3501267156000005E-3</v>
      </c>
      <c r="Y596" s="71">
        <v>1</v>
      </c>
      <c r="Z596" s="71">
        <v>0</v>
      </c>
      <c r="AA596" s="71">
        <v>0</v>
      </c>
      <c r="AB596" s="71">
        <v>0</v>
      </c>
      <c r="AC596" s="73">
        <v>0.65</v>
      </c>
      <c r="AD596" s="73">
        <v>0.35</v>
      </c>
      <c r="AE596" s="1" t="s">
        <v>3324</v>
      </c>
      <c r="AF596" s="1" t="s">
        <v>1450</v>
      </c>
      <c r="AG596" s="1" t="s">
        <v>1585</v>
      </c>
    </row>
    <row r="597" spans="1:33">
      <c r="A597" s="70">
        <v>45169</v>
      </c>
      <c r="B597" s="70">
        <v>45169</v>
      </c>
      <c r="C597" s="71">
        <v>891800</v>
      </c>
      <c r="D597" s="1" t="s">
        <v>7492</v>
      </c>
      <c r="E597" s="71">
        <v>3034001</v>
      </c>
      <c r="G597" s="1" t="s">
        <v>7493</v>
      </c>
      <c r="H597" s="72" t="s">
        <v>7494</v>
      </c>
      <c r="I597" s="1" t="s">
        <v>7495</v>
      </c>
      <c r="J597" s="73">
        <v>0.8</v>
      </c>
      <c r="K597" s="73">
        <v>0.8</v>
      </c>
      <c r="L597" s="73">
        <v>0.8</v>
      </c>
      <c r="M597" s="1">
        <v>1</v>
      </c>
      <c r="N597" s="1" t="s">
        <v>975</v>
      </c>
      <c r="O597" s="1" t="s">
        <v>1499</v>
      </c>
      <c r="P597" s="1">
        <v>30202030</v>
      </c>
      <c r="Q597" s="73">
        <v>3952464590</v>
      </c>
      <c r="R597" s="74">
        <v>26.4</v>
      </c>
      <c r="S597" s="1" t="s">
        <v>1565</v>
      </c>
      <c r="T597" s="75">
        <v>7.8417500000000002</v>
      </c>
      <c r="U597" s="76">
        <v>10645079496.387899</v>
      </c>
      <c r="V597" s="77">
        <v>10645079496.387899</v>
      </c>
      <c r="W597" s="77">
        <v>13306349370.4849</v>
      </c>
      <c r="X597" s="76">
        <v>0.1606664974449</v>
      </c>
      <c r="Y597" s="71">
        <v>1</v>
      </c>
      <c r="Z597" s="71">
        <v>0</v>
      </c>
      <c r="AA597" s="71">
        <v>0</v>
      </c>
      <c r="AB597" s="71">
        <v>0</v>
      </c>
      <c r="AC597" s="73">
        <v>0</v>
      </c>
      <c r="AD597" s="73">
        <v>1</v>
      </c>
      <c r="AE597" s="1" t="s">
        <v>1566</v>
      </c>
      <c r="AF597" s="1" t="s">
        <v>1450</v>
      </c>
      <c r="AG597" s="1" t="s">
        <v>3271</v>
      </c>
    </row>
    <row r="598" spans="1:33">
      <c r="A598" s="70">
        <v>45169</v>
      </c>
      <c r="B598" s="70">
        <v>45169</v>
      </c>
      <c r="C598" s="71">
        <v>891800</v>
      </c>
      <c r="D598" s="1" t="s">
        <v>7496</v>
      </c>
      <c r="E598" s="71">
        <v>3034301</v>
      </c>
      <c r="G598" s="1" t="s">
        <v>7497</v>
      </c>
      <c r="H598" s="72">
        <v>6417165</v>
      </c>
      <c r="I598" s="1" t="s">
        <v>7498</v>
      </c>
      <c r="J598" s="73">
        <v>0.55000000000000004</v>
      </c>
      <c r="K598" s="73">
        <v>0.55000000000000004</v>
      </c>
      <c r="L598" s="73">
        <v>0.55000000000000004</v>
      </c>
      <c r="M598" s="1">
        <v>1</v>
      </c>
      <c r="N598" s="1" t="s">
        <v>1330</v>
      </c>
      <c r="O598" s="1" t="s">
        <v>1455</v>
      </c>
      <c r="P598" s="1">
        <v>25504050</v>
      </c>
      <c r="Q598" s="73">
        <v>557102580</v>
      </c>
      <c r="R598" s="74">
        <v>679</v>
      </c>
      <c r="S598" s="1" t="s">
        <v>3111</v>
      </c>
      <c r="T598" s="75">
        <v>31.846499999999999</v>
      </c>
      <c r="U598" s="76">
        <v>6532898701.6155596</v>
      </c>
      <c r="V598" s="77">
        <v>6532898701.6155596</v>
      </c>
      <c r="W598" s="77">
        <v>11877997639.301001</v>
      </c>
      <c r="X598" s="76">
        <v>9.8601231950099996E-2</v>
      </c>
      <c r="Y598" s="71">
        <v>1</v>
      </c>
      <c r="Z598" s="71">
        <v>0</v>
      </c>
      <c r="AA598" s="71">
        <v>0</v>
      </c>
      <c r="AB598" s="71">
        <v>0</v>
      </c>
      <c r="AC598" s="73">
        <v>0</v>
      </c>
      <c r="AD598" s="73">
        <v>1</v>
      </c>
      <c r="AE598" s="1" t="s">
        <v>3112</v>
      </c>
      <c r="AF598" s="1" t="s">
        <v>1450</v>
      </c>
      <c r="AG598" s="1" t="s">
        <v>1451</v>
      </c>
    </row>
    <row r="599" spans="1:33">
      <c r="A599" s="70">
        <v>45169</v>
      </c>
      <c r="B599" s="70">
        <v>45169</v>
      </c>
      <c r="C599" s="71">
        <v>891800</v>
      </c>
      <c r="D599" s="1" t="s">
        <v>7499</v>
      </c>
      <c r="E599" s="71">
        <v>3034401</v>
      </c>
      <c r="G599" s="1" t="s">
        <v>7500</v>
      </c>
      <c r="H599" s="72" t="s">
        <v>7501</v>
      </c>
      <c r="I599" s="1" t="s">
        <v>7502</v>
      </c>
      <c r="J599" s="73">
        <v>0.7</v>
      </c>
      <c r="K599" s="73">
        <v>0.7</v>
      </c>
      <c r="L599" s="73">
        <v>0.7</v>
      </c>
      <c r="M599" s="1">
        <v>1</v>
      </c>
      <c r="N599" s="1" t="s">
        <v>1330</v>
      </c>
      <c r="O599" s="1" t="s">
        <v>1484</v>
      </c>
      <c r="P599" s="1">
        <v>40101010</v>
      </c>
      <c r="Q599" s="73">
        <v>14709382165</v>
      </c>
      <c r="R599" s="74">
        <v>26.25</v>
      </c>
      <c r="S599" s="1" t="s">
        <v>3111</v>
      </c>
      <c r="T599" s="75">
        <v>31.846499999999999</v>
      </c>
      <c r="U599" s="76">
        <v>8487114668.23277</v>
      </c>
      <c r="V599" s="77">
        <v>8487114668.23277</v>
      </c>
      <c r="W599" s="77">
        <v>12124449526.046801</v>
      </c>
      <c r="X599" s="76">
        <v>0.1280962709223</v>
      </c>
      <c r="Y599" s="71">
        <v>1</v>
      </c>
      <c r="Z599" s="71">
        <v>0</v>
      </c>
      <c r="AA599" s="71">
        <v>0</v>
      </c>
      <c r="AB599" s="71">
        <v>0</v>
      </c>
      <c r="AC599" s="73">
        <v>1</v>
      </c>
      <c r="AD599" s="73">
        <v>0</v>
      </c>
      <c r="AE599" s="1" t="s">
        <v>3112</v>
      </c>
      <c r="AF599" s="1" t="s">
        <v>1450</v>
      </c>
      <c r="AG599" s="1" t="s">
        <v>1451</v>
      </c>
    </row>
    <row r="600" spans="1:33">
      <c r="A600" s="70">
        <v>45169</v>
      </c>
      <c r="B600" s="70">
        <v>45169</v>
      </c>
      <c r="C600" s="71">
        <v>891800</v>
      </c>
      <c r="D600" s="1" t="s">
        <v>7503</v>
      </c>
      <c r="E600" s="71">
        <v>3035701</v>
      </c>
      <c r="G600" s="1" t="s">
        <v>7504</v>
      </c>
      <c r="H600" s="72">
        <v>6135661</v>
      </c>
      <c r="I600" s="1" t="s">
        <v>7505</v>
      </c>
      <c r="J600" s="73">
        <v>0.65</v>
      </c>
      <c r="K600" s="73">
        <v>0.55000000000000004</v>
      </c>
      <c r="L600" s="73">
        <v>0.55000000000000004</v>
      </c>
      <c r="M600" s="1">
        <v>1</v>
      </c>
      <c r="N600" s="1" t="s">
        <v>1097</v>
      </c>
      <c r="O600" s="1" t="s">
        <v>1484</v>
      </c>
      <c r="P600" s="1">
        <v>40101010</v>
      </c>
      <c r="Q600" s="73">
        <v>1986556582</v>
      </c>
      <c r="R600" s="74">
        <v>1758.75</v>
      </c>
      <c r="S600" s="1" t="s">
        <v>3305</v>
      </c>
      <c r="T600" s="75">
        <v>82.786249999999995</v>
      </c>
      <c r="U600" s="76">
        <v>23211837880.395302</v>
      </c>
      <c r="V600" s="77">
        <v>23211837880.395302</v>
      </c>
      <c r="W600" s="77">
        <v>42203341600.718697</v>
      </c>
      <c r="X600" s="76">
        <v>0.35033695077310001</v>
      </c>
      <c r="Y600" s="71">
        <v>1</v>
      </c>
      <c r="Z600" s="71">
        <v>0</v>
      </c>
      <c r="AA600" s="71">
        <v>0</v>
      </c>
      <c r="AB600" s="71">
        <v>0</v>
      </c>
      <c r="AC600" s="73">
        <v>0</v>
      </c>
      <c r="AD600" s="73">
        <v>1</v>
      </c>
      <c r="AE600" s="1" t="s">
        <v>3306</v>
      </c>
      <c r="AF600" s="1" t="s">
        <v>1450</v>
      </c>
      <c r="AG600" s="1" t="s">
        <v>1451</v>
      </c>
    </row>
    <row r="601" spans="1:33">
      <c r="A601" s="70">
        <v>45169</v>
      </c>
      <c r="B601" s="70">
        <v>45169</v>
      </c>
      <c r="C601" s="71">
        <v>891800</v>
      </c>
      <c r="D601" s="1" t="s">
        <v>7506</v>
      </c>
      <c r="E601" s="71">
        <v>3036301</v>
      </c>
      <c r="G601" s="1" t="s">
        <v>7507</v>
      </c>
      <c r="H601" s="72">
        <v>6726816</v>
      </c>
      <c r="I601" s="1" t="s">
        <v>7508</v>
      </c>
      <c r="J601" s="73">
        <v>0.35</v>
      </c>
      <c r="K601" s="73">
        <v>0.35</v>
      </c>
      <c r="L601" s="73">
        <v>0.35</v>
      </c>
      <c r="M601" s="1">
        <v>1</v>
      </c>
      <c r="N601" s="1" t="s">
        <v>1097</v>
      </c>
      <c r="O601" s="1" t="s">
        <v>1462</v>
      </c>
      <c r="P601" s="1">
        <v>15104050</v>
      </c>
      <c r="Q601" s="73">
        <v>1020088097</v>
      </c>
      <c r="R601" s="74">
        <v>684.5</v>
      </c>
      <c r="S601" s="1" t="s">
        <v>3305</v>
      </c>
      <c r="T601" s="75">
        <v>82.786249999999995</v>
      </c>
      <c r="U601" s="76">
        <v>2952031355.9168901</v>
      </c>
      <c r="V601" s="77">
        <v>2952031355.9168901</v>
      </c>
      <c r="W601" s="77">
        <v>8434375302.6197004</v>
      </c>
      <c r="X601" s="76">
        <v>4.4555095944900001E-2</v>
      </c>
      <c r="Y601" s="71">
        <v>0</v>
      </c>
      <c r="Z601" s="71">
        <v>1</v>
      </c>
      <c r="AA601" s="71">
        <v>0</v>
      </c>
      <c r="AB601" s="71">
        <v>0</v>
      </c>
      <c r="AC601" s="73">
        <v>0.5</v>
      </c>
      <c r="AD601" s="73">
        <v>0.5</v>
      </c>
      <c r="AE601" s="1" t="s">
        <v>3306</v>
      </c>
      <c r="AF601" s="1" t="s">
        <v>1450</v>
      </c>
      <c r="AG601" s="1" t="s">
        <v>1451</v>
      </c>
    </row>
    <row r="602" spans="1:33">
      <c r="A602" s="70">
        <v>45169</v>
      </c>
      <c r="B602" s="70">
        <v>45169</v>
      </c>
      <c r="C602" s="71">
        <v>891800</v>
      </c>
      <c r="D602" s="1" t="s">
        <v>7516</v>
      </c>
      <c r="E602" s="71">
        <v>3037601</v>
      </c>
      <c r="G602" s="1" t="s">
        <v>7517</v>
      </c>
      <c r="H602" s="72">
        <v>6718716</v>
      </c>
      <c r="I602" s="1" t="s">
        <v>7518</v>
      </c>
      <c r="J602" s="73">
        <v>0.12</v>
      </c>
      <c r="K602" s="73">
        <v>0.12</v>
      </c>
      <c r="L602" s="73">
        <v>0.12</v>
      </c>
      <c r="M602" s="1">
        <v>1</v>
      </c>
      <c r="N602" s="1" t="s">
        <v>1330</v>
      </c>
      <c r="O602" s="1" t="s">
        <v>1541</v>
      </c>
      <c r="P602" s="1">
        <v>10102030</v>
      </c>
      <c r="Q602" s="73">
        <v>9525959653</v>
      </c>
      <c r="R602" s="74">
        <v>79.3</v>
      </c>
      <c r="S602" s="1" t="s">
        <v>3111</v>
      </c>
      <c r="T602" s="75">
        <v>31.846499999999999</v>
      </c>
      <c r="U602" s="76">
        <v>2846436250.7009602</v>
      </c>
      <c r="V602" s="77">
        <v>2846436250.7009602</v>
      </c>
      <c r="W602" s="77">
        <v>23720302089.174599</v>
      </c>
      <c r="X602" s="76">
        <v>4.2961345921000003E-2</v>
      </c>
      <c r="Y602" s="71">
        <v>1</v>
      </c>
      <c r="Z602" s="71">
        <v>0</v>
      </c>
      <c r="AA602" s="71">
        <v>0</v>
      </c>
      <c r="AB602" s="71">
        <v>0</v>
      </c>
      <c r="AC602" s="73">
        <v>0.65</v>
      </c>
      <c r="AD602" s="73">
        <v>0.35</v>
      </c>
      <c r="AE602" s="1" t="s">
        <v>3112</v>
      </c>
      <c r="AF602" s="1" t="s">
        <v>1450</v>
      </c>
      <c r="AG602" s="1" t="s">
        <v>1451</v>
      </c>
    </row>
    <row r="603" spans="1:33">
      <c r="A603" s="70">
        <v>45169</v>
      </c>
      <c r="B603" s="70">
        <v>45169</v>
      </c>
      <c r="C603" s="71">
        <v>891800</v>
      </c>
      <c r="D603" s="1" t="s">
        <v>7519</v>
      </c>
      <c r="E603" s="71">
        <v>3037701</v>
      </c>
      <c r="G603" s="1" t="s">
        <v>7520</v>
      </c>
      <c r="H603" s="72" t="s">
        <v>7521</v>
      </c>
      <c r="I603" s="1" t="s">
        <v>7522</v>
      </c>
      <c r="J603" s="73">
        <v>0.45</v>
      </c>
      <c r="K603" s="73">
        <v>0.45</v>
      </c>
      <c r="L603" s="73">
        <v>0.45</v>
      </c>
      <c r="M603" s="1">
        <v>1</v>
      </c>
      <c r="N603" s="1" t="s">
        <v>1097</v>
      </c>
      <c r="O603" s="1" t="s">
        <v>1548</v>
      </c>
      <c r="P603" s="1">
        <v>55105010</v>
      </c>
      <c r="Q603" s="73">
        <v>9696666134</v>
      </c>
      <c r="R603" s="74">
        <v>220.3</v>
      </c>
      <c r="S603" s="1" t="s">
        <v>3305</v>
      </c>
      <c r="T603" s="75">
        <v>82.786249999999995</v>
      </c>
      <c r="U603" s="76">
        <v>11611577975.739799</v>
      </c>
      <c r="V603" s="77">
        <v>11611577975.739799</v>
      </c>
      <c r="W603" s="77">
        <v>25803506612.7551</v>
      </c>
      <c r="X603" s="76">
        <v>0.17525388737620001</v>
      </c>
      <c r="Y603" s="71">
        <v>1</v>
      </c>
      <c r="Z603" s="71">
        <v>0</v>
      </c>
      <c r="AA603" s="71">
        <v>0</v>
      </c>
      <c r="AB603" s="71">
        <v>0</v>
      </c>
      <c r="AC603" s="73">
        <v>1</v>
      </c>
      <c r="AD603" s="73">
        <v>0</v>
      </c>
      <c r="AE603" s="1" t="s">
        <v>3306</v>
      </c>
      <c r="AF603" s="1" t="s">
        <v>1450</v>
      </c>
      <c r="AG603" s="1" t="s">
        <v>1451</v>
      </c>
    </row>
    <row r="604" spans="1:33">
      <c r="A604" s="70">
        <v>45169</v>
      </c>
      <c r="B604" s="70">
        <v>45169</v>
      </c>
      <c r="C604" s="71">
        <v>891800</v>
      </c>
      <c r="D604" s="1" t="s">
        <v>7540</v>
      </c>
      <c r="E604" s="71">
        <v>3045201</v>
      </c>
      <c r="G604" s="1" t="s">
        <v>7541</v>
      </c>
      <c r="H604" s="72">
        <v>6450988</v>
      </c>
      <c r="I604" s="1" t="s">
        <v>7542</v>
      </c>
      <c r="J604" s="73">
        <v>0.7</v>
      </c>
      <c r="K604" s="73">
        <v>0.7</v>
      </c>
      <c r="L604" s="73">
        <v>0.7</v>
      </c>
      <c r="M604" s="1">
        <v>1</v>
      </c>
      <c r="N604" s="1" t="s">
        <v>1129</v>
      </c>
      <c r="O604" s="1" t="s">
        <v>1467</v>
      </c>
      <c r="P604" s="1">
        <v>20103010</v>
      </c>
      <c r="Q604" s="73">
        <v>111355765</v>
      </c>
      <c r="R604" s="74">
        <v>35500</v>
      </c>
      <c r="S604" s="1" t="s">
        <v>3451</v>
      </c>
      <c r="T604" s="75">
        <v>1321.75</v>
      </c>
      <c r="U604" s="76">
        <v>2093581055.6080999</v>
      </c>
      <c r="V604" s="77">
        <v>2093581055.6080999</v>
      </c>
      <c r="W604" s="77">
        <v>3033600304.3692098</v>
      </c>
      <c r="X604" s="76">
        <v>3.1598480352899999E-2</v>
      </c>
      <c r="Y604" s="71">
        <v>0</v>
      </c>
      <c r="Z604" s="71">
        <v>1</v>
      </c>
      <c r="AA604" s="71">
        <v>0</v>
      </c>
      <c r="AB604" s="71">
        <v>0</v>
      </c>
      <c r="AC604" s="73">
        <v>1</v>
      </c>
      <c r="AD604" s="73">
        <v>0</v>
      </c>
      <c r="AE604" s="1" t="s">
        <v>3452</v>
      </c>
      <c r="AF604" s="1" t="s">
        <v>1450</v>
      </c>
      <c r="AG604" s="1" t="s">
        <v>1451</v>
      </c>
    </row>
    <row r="605" spans="1:33">
      <c r="A605" s="70">
        <v>45169</v>
      </c>
      <c r="B605" s="70">
        <v>45169</v>
      </c>
      <c r="C605" s="71">
        <v>891800</v>
      </c>
      <c r="D605" s="1" t="s">
        <v>7543</v>
      </c>
      <c r="E605" s="71">
        <v>3045801</v>
      </c>
      <c r="G605" s="1" t="s">
        <v>7544</v>
      </c>
      <c r="H605" s="72" t="s">
        <v>7545</v>
      </c>
      <c r="I605" s="1" t="s">
        <v>7546</v>
      </c>
      <c r="J605" s="73">
        <v>0.6</v>
      </c>
      <c r="K605" s="73">
        <v>0.6</v>
      </c>
      <c r="L605" s="73">
        <v>0.6</v>
      </c>
      <c r="M605" s="1">
        <v>1</v>
      </c>
      <c r="N605" s="1" t="s">
        <v>1158</v>
      </c>
      <c r="O605" s="1" t="s">
        <v>1447</v>
      </c>
      <c r="P605" s="1">
        <v>35101020</v>
      </c>
      <c r="Q605" s="73">
        <v>8207106334</v>
      </c>
      <c r="R605" s="74">
        <v>0.76500000000000001</v>
      </c>
      <c r="S605" s="1" t="s">
        <v>2074</v>
      </c>
      <c r="T605" s="75">
        <v>4.6399999999999997</v>
      </c>
      <c r="U605" s="76">
        <v>811866768.81594801</v>
      </c>
      <c r="V605" s="77">
        <v>811866768.81594801</v>
      </c>
      <c r="W605" s="77">
        <v>1353111281.35991</v>
      </c>
      <c r="X605" s="76">
        <v>1.22535289832E-2</v>
      </c>
      <c r="Y605" s="71">
        <v>0</v>
      </c>
      <c r="Z605" s="71">
        <v>1</v>
      </c>
      <c r="AA605" s="71">
        <v>0</v>
      </c>
      <c r="AB605" s="71">
        <v>0</v>
      </c>
      <c r="AC605" s="73">
        <v>0</v>
      </c>
      <c r="AD605" s="73">
        <v>1</v>
      </c>
      <c r="AE605" s="1" t="s">
        <v>2075</v>
      </c>
      <c r="AF605" s="1" t="s">
        <v>1450</v>
      </c>
      <c r="AG605" s="1" t="s">
        <v>1451</v>
      </c>
    </row>
    <row r="606" spans="1:33">
      <c r="A606" s="70">
        <v>45169</v>
      </c>
      <c r="B606" s="70">
        <v>45169</v>
      </c>
      <c r="C606" s="71">
        <v>891800</v>
      </c>
      <c r="D606" s="1" t="s">
        <v>7547</v>
      </c>
      <c r="E606" s="71">
        <v>3048301</v>
      </c>
      <c r="G606" s="1" t="s">
        <v>7548</v>
      </c>
      <c r="H606" s="72">
        <v>6186669</v>
      </c>
      <c r="I606" s="1" t="s">
        <v>7549</v>
      </c>
      <c r="J606" s="73">
        <v>0.9</v>
      </c>
      <c r="K606" s="73">
        <v>0.9</v>
      </c>
      <c r="L606" s="73">
        <v>0.9</v>
      </c>
      <c r="M606" s="1">
        <v>1</v>
      </c>
      <c r="N606" s="1" t="s">
        <v>1330</v>
      </c>
      <c r="O606" s="1" t="s">
        <v>1474</v>
      </c>
      <c r="P606" s="1">
        <v>45202030</v>
      </c>
      <c r="Q606" s="73">
        <v>714467068</v>
      </c>
      <c r="R606" s="74">
        <v>180.5</v>
      </c>
      <c r="S606" s="1" t="s">
        <v>3111</v>
      </c>
      <c r="T606" s="75">
        <v>31.846499999999999</v>
      </c>
      <c r="U606" s="76">
        <v>3644519027.1018801</v>
      </c>
      <c r="V606" s="77">
        <v>3644519027.1018801</v>
      </c>
      <c r="W606" s="77">
        <v>4049465585.6687598</v>
      </c>
      <c r="X606" s="76">
        <v>5.5006832701900002E-2</v>
      </c>
      <c r="Y606" s="71">
        <v>0</v>
      </c>
      <c r="Z606" s="71">
        <v>1</v>
      </c>
      <c r="AA606" s="71">
        <v>0</v>
      </c>
      <c r="AB606" s="71">
        <v>0</v>
      </c>
      <c r="AC606" s="73">
        <v>1</v>
      </c>
      <c r="AD606" s="73">
        <v>0</v>
      </c>
      <c r="AE606" s="1" t="s">
        <v>3112</v>
      </c>
      <c r="AF606" s="1" t="s">
        <v>1450</v>
      </c>
      <c r="AG606" s="1" t="s">
        <v>1451</v>
      </c>
    </row>
    <row r="607" spans="1:33">
      <c r="A607" s="70">
        <v>45169</v>
      </c>
      <c r="B607" s="70">
        <v>45169</v>
      </c>
      <c r="C607" s="71">
        <v>891800</v>
      </c>
      <c r="D607" s="1" t="s">
        <v>7550</v>
      </c>
      <c r="E607" s="71">
        <v>3050002</v>
      </c>
      <c r="G607" s="1" t="s">
        <v>7551</v>
      </c>
      <c r="H607" s="72" t="s">
        <v>7552</v>
      </c>
      <c r="I607" s="1" t="s">
        <v>7553</v>
      </c>
      <c r="J607" s="73">
        <v>0.5</v>
      </c>
      <c r="K607" s="73">
        <v>0.3</v>
      </c>
      <c r="L607" s="73">
        <v>0.06</v>
      </c>
      <c r="M607" s="1">
        <v>0.2</v>
      </c>
      <c r="N607" s="1" t="s">
        <v>975</v>
      </c>
      <c r="O607" s="1" t="s">
        <v>1474</v>
      </c>
      <c r="P607" s="1">
        <v>45203030</v>
      </c>
      <c r="Q607" s="73">
        <v>2860079877</v>
      </c>
      <c r="R607" s="74">
        <v>26.93</v>
      </c>
      <c r="S607" s="1" t="s">
        <v>3323</v>
      </c>
      <c r="T607" s="75">
        <v>7.2785000000000002</v>
      </c>
      <c r="U607" s="76">
        <v>634927123.06884694</v>
      </c>
      <c r="V607" s="77">
        <v>634927123.06884694</v>
      </c>
      <c r="W607" s="77">
        <v>10565135536.420099</v>
      </c>
      <c r="X607" s="76">
        <v>9.5829737138999997E-3</v>
      </c>
      <c r="Y607" s="71">
        <v>1</v>
      </c>
      <c r="Z607" s="71">
        <v>0</v>
      </c>
      <c r="AA607" s="71">
        <v>0</v>
      </c>
      <c r="AB607" s="71">
        <v>0</v>
      </c>
      <c r="AC607" s="73">
        <v>0</v>
      </c>
      <c r="AD607" s="73">
        <v>1</v>
      </c>
      <c r="AE607" s="1" t="s">
        <v>3412</v>
      </c>
      <c r="AF607" s="1" t="s">
        <v>1450</v>
      </c>
      <c r="AG607" s="1" t="s">
        <v>1585</v>
      </c>
    </row>
    <row r="608" spans="1:33">
      <c r="A608" s="70">
        <v>45169</v>
      </c>
      <c r="B608" s="70">
        <v>45169</v>
      </c>
      <c r="C608" s="71">
        <v>891800</v>
      </c>
      <c r="D608" s="1" t="s">
        <v>7554</v>
      </c>
      <c r="E608" s="71">
        <v>3051701</v>
      </c>
      <c r="G608" s="1" t="s">
        <v>7555</v>
      </c>
      <c r="H608" s="72" t="s">
        <v>7556</v>
      </c>
      <c r="I608" s="1" t="s">
        <v>7557</v>
      </c>
      <c r="J608" s="73">
        <v>0.5</v>
      </c>
      <c r="K608" s="73">
        <v>0.5</v>
      </c>
      <c r="L608" s="73">
        <v>0.5</v>
      </c>
      <c r="M608" s="1">
        <v>1</v>
      </c>
      <c r="N608" s="1" t="s">
        <v>1129</v>
      </c>
      <c r="O608" s="1" t="s">
        <v>1467</v>
      </c>
      <c r="P608" s="1">
        <v>20105010</v>
      </c>
      <c r="Q608" s="73">
        <v>92915000</v>
      </c>
      <c r="R608" s="74">
        <v>37550</v>
      </c>
      <c r="S608" s="1" t="s">
        <v>3451</v>
      </c>
      <c r="T608" s="75">
        <v>1321.75</v>
      </c>
      <c r="U608" s="76">
        <v>1319825326.2719901</v>
      </c>
      <c r="V608" s="77">
        <v>1319825326.2719901</v>
      </c>
      <c r="W608" s="77">
        <v>2686102715.6421399</v>
      </c>
      <c r="X608" s="76">
        <v>1.99201624077E-2</v>
      </c>
      <c r="Y608" s="71">
        <v>0</v>
      </c>
      <c r="Z608" s="71">
        <v>1</v>
      </c>
      <c r="AA608" s="71">
        <v>0</v>
      </c>
      <c r="AB608" s="71">
        <v>0</v>
      </c>
      <c r="AC608" s="73">
        <v>1</v>
      </c>
      <c r="AD608" s="73">
        <v>0</v>
      </c>
      <c r="AE608" s="1" t="s">
        <v>3452</v>
      </c>
      <c r="AF608" s="1" t="s">
        <v>1450</v>
      </c>
      <c r="AG608" s="1" t="s">
        <v>1451</v>
      </c>
    </row>
    <row r="609" spans="1:33">
      <c r="A609" s="70">
        <v>45169</v>
      </c>
      <c r="B609" s="70">
        <v>45169</v>
      </c>
      <c r="C609" s="71">
        <v>891800</v>
      </c>
      <c r="D609" s="1" t="s">
        <v>7558</v>
      </c>
      <c r="E609" s="71">
        <v>3051801</v>
      </c>
      <c r="G609" s="1" t="s">
        <v>7559</v>
      </c>
      <c r="H609" s="72" t="s">
        <v>7560</v>
      </c>
      <c r="I609" s="1" t="s">
        <v>7561</v>
      </c>
      <c r="J609" s="73">
        <v>0.6</v>
      </c>
      <c r="K609" s="73">
        <v>0.6</v>
      </c>
      <c r="L609" s="73">
        <v>0.6</v>
      </c>
      <c r="M609" s="1">
        <v>1</v>
      </c>
      <c r="N609" s="1" t="s">
        <v>1129</v>
      </c>
      <c r="O609" s="1" t="s">
        <v>1499</v>
      </c>
      <c r="P609" s="1">
        <v>30202030</v>
      </c>
      <c r="Q609" s="73">
        <v>39536132</v>
      </c>
      <c r="R609" s="74">
        <v>121800</v>
      </c>
      <c r="S609" s="1" t="s">
        <v>3451</v>
      </c>
      <c r="T609" s="75">
        <v>1321.75</v>
      </c>
      <c r="U609" s="76">
        <v>2185965974.3219199</v>
      </c>
      <c r="V609" s="77">
        <v>2185965974.3219199</v>
      </c>
      <c r="W609" s="77">
        <v>3643276623.8698702</v>
      </c>
      <c r="X609" s="76">
        <v>3.2992848643999997E-2</v>
      </c>
      <c r="Y609" s="71">
        <v>0</v>
      </c>
      <c r="Z609" s="71">
        <v>1</v>
      </c>
      <c r="AA609" s="71">
        <v>0</v>
      </c>
      <c r="AB609" s="71">
        <v>0</v>
      </c>
      <c r="AC609" s="73">
        <v>0</v>
      </c>
      <c r="AD609" s="73">
        <v>1</v>
      </c>
      <c r="AE609" s="1" t="s">
        <v>3452</v>
      </c>
      <c r="AF609" s="1" t="s">
        <v>1450</v>
      </c>
      <c r="AG609" s="1" t="s">
        <v>1451</v>
      </c>
    </row>
    <row r="610" spans="1:33">
      <c r="A610" s="70">
        <v>45169</v>
      </c>
      <c r="B610" s="70">
        <v>45169</v>
      </c>
      <c r="C610" s="71">
        <v>891800</v>
      </c>
      <c r="D610" s="1" t="s">
        <v>7562</v>
      </c>
      <c r="E610" s="71">
        <v>3052001</v>
      </c>
      <c r="G610" s="1" t="s">
        <v>7563</v>
      </c>
      <c r="H610" s="72">
        <v>6451066</v>
      </c>
      <c r="I610" s="1" t="s">
        <v>7564</v>
      </c>
      <c r="J610" s="73">
        <v>0.6</v>
      </c>
      <c r="K610" s="73">
        <v>0.6</v>
      </c>
      <c r="L610" s="73">
        <v>0.6</v>
      </c>
      <c r="M610" s="1">
        <v>1</v>
      </c>
      <c r="N610" s="1" t="s">
        <v>1129</v>
      </c>
      <c r="O610" s="1" t="s">
        <v>1467</v>
      </c>
      <c r="P610" s="1">
        <v>20106010</v>
      </c>
      <c r="Q610" s="73">
        <v>39942149</v>
      </c>
      <c r="R610" s="74">
        <v>91000</v>
      </c>
      <c r="S610" s="1" t="s">
        <v>3451</v>
      </c>
      <c r="T610" s="75">
        <v>1321.75</v>
      </c>
      <c r="U610" s="76">
        <v>1649965073.12275</v>
      </c>
      <c r="V610" s="77">
        <v>1649965073.12275</v>
      </c>
      <c r="W610" s="77">
        <v>2749941788.53792</v>
      </c>
      <c r="X610" s="76">
        <v>2.4902971301900001E-2</v>
      </c>
      <c r="Y610" s="71">
        <v>0</v>
      </c>
      <c r="Z610" s="71">
        <v>1</v>
      </c>
      <c r="AA610" s="71">
        <v>0</v>
      </c>
      <c r="AB610" s="71">
        <v>0</v>
      </c>
      <c r="AC610" s="73">
        <v>0</v>
      </c>
      <c r="AD610" s="73">
        <v>1</v>
      </c>
      <c r="AE610" s="1" t="s">
        <v>3452</v>
      </c>
      <c r="AF610" s="1" t="s">
        <v>1450</v>
      </c>
      <c r="AG610" s="1" t="s">
        <v>1451</v>
      </c>
    </row>
    <row r="611" spans="1:33">
      <c r="A611" s="70">
        <v>45169</v>
      </c>
      <c r="B611" s="70">
        <v>45169</v>
      </c>
      <c r="C611" s="71">
        <v>891800</v>
      </c>
      <c r="D611" s="1" t="s">
        <v>7569</v>
      </c>
      <c r="E611" s="71">
        <v>3055901</v>
      </c>
      <c r="F611" s="1" t="s">
        <v>7570</v>
      </c>
      <c r="G611" s="1" t="s">
        <v>7571</v>
      </c>
      <c r="H611" s="72" t="s">
        <v>7572</v>
      </c>
      <c r="I611" s="1" t="s">
        <v>7573</v>
      </c>
      <c r="J611" s="73">
        <v>0.45</v>
      </c>
      <c r="K611" s="73">
        <v>0.2</v>
      </c>
      <c r="L611" s="73">
        <v>0.2</v>
      </c>
      <c r="M611" s="1">
        <v>1</v>
      </c>
      <c r="N611" s="1" t="s">
        <v>1239</v>
      </c>
      <c r="O611" s="1" t="s">
        <v>1467</v>
      </c>
      <c r="P611" s="1">
        <v>20105010</v>
      </c>
      <c r="Q611" s="73">
        <v>1222023358</v>
      </c>
      <c r="R611" s="74">
        <v>833</v>
      </c>
      <c r="S611" s="1" t="s">
        <v>3727</v>
      </c>
      <c r="T611" s="75">
        <v>56.62</v>
      </c>
      <c r="U611" s="76">
        <v>3595709845.3337998</v>
      </c>
      <c r="V611" s="77">
        <v>3595709845.3337998</v>
      </c>
      <c r="W611" s="77">
        <v>17978549226.668999</v>
      </c>
      <c r="X611" s="76">
        <v>5.4270154288100003E-2</v>
      </c>
      <c r="Y611" s="71">
        <v>1</v>
      </c>
      <c r="Z611" s="71">
        <v>0</v>
      </c>
      <c r="AA611" s="71">
        <v>0</v>
      </c>
      <c r="AB611" s="71">
        <v>0</v>
      </c>
      <c r="AC611" s="73">
        <v>0</v>
      </c>
      <c r="AD611" s="73">
        <v>1</v>
      </c>
      <c r="AE611" s="1" t="s">
        <v>3728</v>
      </c>
      <c r="AF611" s="1" t="s">
        <v>1450</v>
      </c>
      <c r="AG611" s="1" t="s">
        <v>1451</v>
      </c>
    </row>
    <row r="612" spans="1:33">
      <c r="A612" s="70">
        <v>45169</v>
      </c>
      <c r="B612" s="70">
        <v>45169</v>
      </c>
      <c r="C612" s="71">
        <v>891800</v>
      </c>
      <c r="D612" s="1" t="s">
        <v>7577</v>
      </c>
      <c r="E612" s="71">
        <v>3057101</v>
      </c>
      <c r="G612" s="1" t="s">
        <v>7578</v>
      </c>
      <c r="H612" s="72">
        <v>6139470</v>
      </c>
      <c r="I612" s="1" t="s">
        <v>7579</v>
      </c>
      <c r="J612" s="73">
        <v>0.65</v>
      </c>
      <c r="K612" s="73">
        <v>0.65</v>
      </c>
      <c r="L612" s="73">
        <v>0.65</v>
      </c>
      <c r="M612" s="1">
        <v>1</v>
      </c>
      <c r="N612" s="1" t="s">
        <v>1019</v>
      </c>
      <c r="O612" s="1" t="s">
        <v>1484</v>
      </c>
      <c r="P612" s="1">
        <v>40203020</v>
      </c>
      <c r="Q612" s="73">
        <v>1459606008</v>
      </c>
      <c r="R612" s="74">
        <v>15.94</v>
      </c>
      <c r="S612" s="1" t="s">
        <v>4910</v>
      </c>
      <c r="T612" s="75">
        <v>30.9</v>
      </c>
      <c r="U612" s="76">
        <v>489416758.86368901</v>
      </c>
      <c r="V612" s="77">
        <v>489416758.86368901</v>
      </c>
      <c r="W612" s="77">
        <v>752948859.79029095</v>
      </c>
      <c r="X612" s="76">
        <v>7.3867815139000001E-3</v>
      </c>
      <c r="Y612" s="71">
        <v>0</v>
      </c>
      <c r="Z612" s="71">
        <v>1</v>
      </c>
      <c r="AA612" s="71">
        <v>0</v>
      </c>
      <c r="AB612" s="71">
        <v>0</v>
      </c>
      <c r="AC612" s="73">
        <v>1</v>
      </c>
      <c r="AD612" s="73">
        <v>0</v>
      </c>
      <c r="AE612" s="1" t="s">
        <v>4911</v>
      </c>
      <c r="AF612" s="1" t="s">
        <v>1450</v>
      </c>
      <c r="AG612" s="1" t="s">
        <v>1451</v>
      </c>
    </row>
    <row r="613" spans="1:33">
      <c r="A613" s="70">
        <v>45169</v>
      </c>
      <c r="B613" s="70">
        <v>45169</v>
      </c>
      <c r="C613" s="71">
        <v>891800</v>
      </c>
      <c r="D613" s="1" t="s">
        <v>7580</v>
      </c>
      <c r="E613" s="71">
        <v>3060001</v>
      </c>
      <c r="G613" s="1" t="s">
        <v>7581</v>
      </c>
      <c r="H613" s="72">
        <v>6136040</v>
      </c>
      <c r="I613" s="1" t="s">
        <v>7582</v>
      </c>
      <c r="J613" s="73">
        <v>0.2</v>
      </c>
      <c r="K613" s="73">
        <v>0.2</v>
      </c>
      <c r="L613" s="73">
        <v>0.2</v>
      </c>
      <c r="M613" s="1">
        <v>1</v>
      </c>
      <c r="N613" s="1" t="s">
        <v>1097</v>
      </c>
      <c r="O613" s="1" t="s">
        <v>1462</v>
      </c>
      <c r="P613" s="1">
        <v>15104020</v>
      </c>
      <c r="Q613" s="73">
        <v>3717199039</v>
      </c>
      <c r="R613" s="74">
        <v>232.3</v>
      </c>
      <c r="S613" s="1" t="s">
        <v>3305</v>
      </c>
      <c r="T613" s="75">
        <v>82.786249999999995</v>
      </c>
      <c r="U613" s="76">
        <v>2086108107.9519899</v>
      </c>
      <c r="V613" s="77">
        <v>2086108107.9519899</v>
      </c>
      <c r="W613" s="77">
        <v>10430540539.759899</v>
      </c>
      <c r="X613" s="76">
        <v>3.1485690934500002E-2</v>
      </c>
      <c r="Y613" s="71">
        <v>1</v>
      </c>
      <c r="Z613" s="71">
        <v>0</v>
      </c>
      <c r="AA613" s="71">
        <v>0</v>
      </c>
      <c r="AB613" s="71">
        <v>0</v>
      </c>
      <c r="AC613" s="73">
        <v>1</v>
      </c>
      <c r="AD613" s="73">
        <v>0</v>
      </c>
      <c r="AE613" s="1" t="s">
        <v>3306</v>
      </c>
      <c r="AF613" s="1" t="s">
        <v>1450</v>
      </c>
      <c r="AG613" s="1" t="s">
        <v>1451</v>
      </c>
    </row>
    <row r="614" spans="1:33">
      <c r="A614" s="70">
        <v>45169</v>
      </c>
      <c r="B614" s="70">
        <v>45169</v>
      </c>
      <c r="C614" s="71">
        <v>891800</v>
      </c>
      <c r="D614" s="1" t="s">
        <v>7583</v>
      </c>
      <c r="E614" s="71">
        <v>3060201</v>
      </c>
      <c r="G614" s="1" t="s">
        <v>7584</v>
      </c>
      <c r="H614" s="72" t="s">
        <v>7585</v>
      </c>
      <c r="I614" s="1" t="s">
        <v>7586</v>
      </c>
      <c r="J614" s="73">
        <v>0.5</v>
      </c>
      <c r="K614" s="73">
        <v>0.5</v>
      </c>
      <c r="L614" s="73">
        <v>0.5</v>
      </c>
      <c r="M614" s="1">
        <v>1</v>
      </c>
      <c r="N614" s="1" t="s">
        <v>1097</v>
      </c>
      <c r="O614" s="1" t="s">
        <v>1541</v>
      </c>
      <c r="P614" s="1">
        <v>10102040</v>
      </c>
      <c r="Q614" s="73">
        <v>1500000088</v>
      </c>
      <c r="R614" s="74">
        <v>215.3</v>
      </c>
      <c r="S614" s="1" t="s">
        <v>3305</v>
      </c>
      <c r="T614" s="75">
        <v>82.786249999999995</v>
      </c>
      <c r="U614" s="76">
        <v>1950505180.1863201</v>
      </c>
      <c r="V614" s="77">
        <v>1950505180.1863201</v>
      </c>
      <c r="W614" s="77">
        <v>3901010360.3726501</v>
      </c>
      <c r="X614" s="76">
        <v>2.9439031963499999E-2</v>
      </c>
      <c r="Y614" s="71">
        <v>0</v>
      </c>
      <c r="Z614" s="71">
        <v>1</v>
      </c>
      <c r="AA614" s="71">
        <v>0</v>
      </c>
      <c r="AB614" s="71">
        <v>0</v>
      </c>
      <c r="AC614" s="73">
        <v>1</v>
      </c>
      <c r="AD614" s="73">
        <v>0</v>
      </c>
      <c r="AE614" s="1" t="s">
        <v>3306</v>
      </c>
      <c r="AF614" s="1" t="s">
        <v>1450</v>
      </c>
      <c r="AG614" s="1" t="s">
        <v>1451</v>
      </c>
    </row>
    <row r="615" spans="1:33">
      <c r="A615" s="70">
        <v>45169</v>
      </c>
      <c r="B615" s="70">
        <v>45169</v>
      </c>
      <c r="C615" s="71">
        <v>891800</v>
      </c>
      <c r="D615" s="1" t="s">
        <v>7587</v>
      </c>
      <c r="E615" s="71">
        <v>3060401</v>
      </c>
      <c r="G615" s="1" t="s">
        <v>7588</v>
      </c>
      <c r="H615" s="72">
        <v>6273583</v>
      </c>
      <c r="I615" s="1" t="s">
        <v>7589</v>
      </c>
      <c r="J615" s="73">
        <v>0.7</v>
      </c>
      <c r="K615" s="73">
        <v>0.7</v>
      </c>
      <c r="L615" s="73">
        <v>0.7</v>
      </c>
      <c r="M615" s="1">
        <v>1</v>
      </c>
      <c r="N615" s="1" t="s">
        <v>1097</v>
      </c>
      <c r="O615" s="1" t="s">
        <v>1447</v>
      </c>
      <c r="P615" s="1">
        <v>35102020</v>
      </c>
      <c r="Q615" s="73">
        <v>143784657</v>
      </c>
      <c r="R615" s="74">
        <v>4814.1000000000004</v>
      </c>
      <c r="S615" s="1" t="s">
        <v>3305</v>
      </c>
      <c r="T615" s="75">
        <v>82.786249999999995</v>
      </c>
      <c r="U615" s="76">
        <v>5852851193.0977697</v>
      </c>
      <c r="V615" s="77">
        <v>5852851193.0977697</v>
      </c>
      <c r="W615" s="77">
        <v>8361215990.1396704</v>
      </c>
      <c r="X615" s="76">
        <v>8.8337254933600007E-2</v>
      </c>
      <c r="Y615" s="71">
        <v>0</v>
      </c>
      <c r="Z615" s="71">
        <v>1</v>
      </c>
      <c r="AA615" s="71">
        <v>0</v>
      </c>
      <c r="AB615" s="71">
        <v>0</v>
      </c>
      <c r="AC615" s="73">
        <v>0</v>
      </c>
      <c r="AD615" s="73">
        <v>1</v>
      </c>
      <c r="AE615" s="1" t="s">
        <v>3306</v>
      </c>
      <c r="AF615" s="1" t="s">
        <v>1450</v>
      </c>
      <c r="AG615" s="1" t="s">
        <v>1451</v>
      </c>
    </row>
    <row r="616" spans="1:33">
      <c r="A616" s="70">
        <v>45169</v>
      </c>
      <c r="B616" s="70">
        <v>45169</v>
      </c>
      <c r="C616" s="71">
        <v>891800</v>
      </c>
      <c r="D616" s="1" t="s">
        <v>7590</v>
      </c>
      <c r="E616" s="71">
        <v>3060601</v>
      </c>
      <c r="G616" s="1" t="s">
        <v>7591</v>
      </c>
      <c r="H616" s="72">
        <v>6070706</v>
      </c>
      <c r="I616" s="1" t="s">
        <v>7592</v>
      </c>
      <c r="J616" s="73">
        <v>0.3</v>
      </c>
      <c r="K616" s="73">
        <v>0.3</v>
      </c>
      <c r="L616" s="73">
        <v>0.3</v>
      </c>
      <c r="M616" s="1">
        <v>1</v>
      </c>
      <c r="N616" s="1" t="s">
        <v>1099</v>
      </c>
      <c r="O616" s="1" t="s">
        <v>1462</v>
      </c>
      <c r="P616" s="1">
        <v>15101010</v>
      </c>
      <c r="Q616" s="73">
        <v>94139570346</v>
      </c>
      <c r="R616" s="74">
        <v>1070</v>
      </c>
      <c r="S616" s="1" t="s">
        <v>3616</v>
      </c>
      <c r="T616" s="75">
        <v>15230</v>
      </c>
      <c r="U616" s="76">
        <v>1984162973.1494401</v>
      </c>
      <c r="V616" s="77">
        <v>1984162973.1494401</v>
      </c>
      <c r="W616" s="77">
        <v>6613876577.1648102</v>
      </c>
      <c r="X616" s="76">
        <v>2.99470300211E-2</v>
      </c>
      <c r="Y616" s="71">
        <v>0</v>
      </c>
      <c r="Z616" s="71">
        <v>1</v>
      </c>
      <c r="AA616" s="71">
        <v>0</v>
      </c>
      <c r="AB616" s="71">
        <v>0</v>
      </c>
      <c r="AC616" s="73">
        <v>0.65</v>
      </c>
      <c r="AD616" s="73">
        <v>0.35</v>
      </c>
      <c r="AE616" s="1" t="s">
        <v>3617</v>
      </c>
      <c r="AF616" s="1" t="s">
        <v>1450</v>
      </c>
      <c r="AG616" s="1" t="s">
        <v>1451</v>
      </c>
    </row>
    <row r="617" spans="1:33">
      <c r="A617" s="70">
        <v>45169</v>
      </c>
      <c r="B617" s="70">
        <v>45169</v>
      </c>
      <c r="C617" s="71">
        <v>891800</v>
      </c>
      <c r="D617" s="1" t="s">
        <v>7593</v>
      </c>
      <c r="E617" s="71">
        <v>3060701</v>
      </c>
      <c r="G617" s="1" t="s">
        <v>7594</v>
      </c>
      <c r="H617" s="72">
        <v>6462422</v>
      </c>
      <c r="I617" s="1" t="s">
        <v>7595</v>
      </c>
      <c r="J617" s="73">
        <v>0.5</v>
      </c>
      <c r="K617" s="73">
        <v>0.5</v>
      </c>
      <c r="L617" s="73">
        <v>0.5</v>
      </c>
      <c r="M617" s="1">
        <v>1</v>
      </c>
      <c r="N617" s="1" t="s">
        <v>1099</v>
      </c>
      <c r="O617" s="1" t="s">
        <v>1462</v>
      </c>
      <c r="P617" s="1">
        <v>15105020</v>
      </c>
      <c r="Q617" s="73">
        <v>5470982941</v>
      </c>
      <c r="R617" s="74">
        <v>9100</v>
      </c>
      <c r="S617" s="1" t="s">
        <v>3616</v>
      </c>
      <c r="T617" s="75">
        <v>15230</v>
      </c>
      <c r="U617" s="76">
        <v>1634469624.5272501</v>
      </c>
      <c r="V617" s="77">
        <v>1634469624.5272501</v>
      </c>
      <c r="W617" s="77">
        <v>3268939249.0545001</v>
      </c>
      <c r="X617" s="76">
        <v>2.4669098041199999E-2</v>
      </c>
      <c r="Y617" s="71">
        <v>0</v>
      </c>
      <c r="Z617" s="71">
        <v>1</v>
      </c>
      <c r="AA617" s="71">
        <v>0</v>
      </c>
      <c r="AB617" s="71">
        <v>0</v>
      </c>
      <c r="AC617" s="73">
        <v>1</v>
      </c>
      <c r="AD617" s="73">
        <v>0</v>
      </c>
      <c r="AE617" s="1" t="s">
        <v>3617</v>
      </c>
      <c r="AF617" s="1" t="s">
        <v>1450</v>
      </c>
      <c r="AG617" s="1" t="s">
        <v>1451</v>
      </c>
    </row>
    <row r="618" spans="1:33">
      <c r="A618" s="70">
        <v>45169</v>
      </c>
      <c r="B618" s="70">
        <v>45169</v>
      </c>
      <c r="C618" s="71">
        <v>891800</v>
      </c>
      <c r="D618" s="1" t="s">
        <v>7600</v>
      </c>
      <c r="E618" s="71">
        <v>3061401</v>
      </c>
      <c r="G618" s="1" t="s">
        <v>7601</v>
      </c>
      <c r="H618" s="72" t="s">
        <v>7602</v>
      </c>
      <c r="I618" s="1" t="s">
        <v>7603</v>
      </c>
      <c r="J618" s="73">
        <v>0.9</v>
      </c>
      <c r="K618" s="73">
        <v>0.9</v>
      </c>
      <c r="L618" s="73">
        <v>0.9</v>
      </c>
      <c r="M618" s="1">
        <v>1</v>
      </c>
      <c r="N618" s="1" t="s">
        <v>975</v>
      </c>
      <c r="O618" s="1" t="s">
        <v>1455</v>
      </c>
      <c r="P618" s="1">
        <v>25203010</v>
      </c>
      <c r="Q618" s="73">
        <v>2636029586</v>
      </c>
      <c r="R618" s="74">
        <v>37.049999999999997</v>
      </c>
      <c r="S618" s="1" t="s">
        <v>1565</v>
      </c>
      <c r="T618" s="75">
        <v>7.8417500000000002</v>
      </c>
      <c r="U618" s="76">
        <v>11209029431.589899</v>
      </c>
      <c r="V618" s="77">
        <v>11209029431.589899</v>
      </c>
      <c r="W618" s="77">
        <v>12454477146.211</v>
      </c>
      <c r="X618" s="76">
        <v>0.16917821037799999</v>
      </c>
      <c r="Y618" s="71">
        <v>1</v>
      </c>
      <c r="Z618" s="71">
        <v>0</v>
      </c>
      <c r="AA618" s="71">
        <v>0</v>
      </c>
      <c r="AB618" s="71">
        <v>0</v>
      </c>
      <c r="AC618" s="73">
        <v>0</v>
      </c>
      <c r="AD618" s="73">
        <v>1</v>
      </c>
      <c r="AE618" s="1" t="s">
        <v>1566</v>
      </c>
      <c r="AF618" s="1" t="s">
        <v>1450</v>
      </c>
      <c r="AG618" s="1" t="s">
        <v>3300</v>
      </c>
    </row>
    <row r="619" spans="1:33">
      <c r="A619" s="70">
        <v>45169</v>
      </c>
      <c r="B619" s="70">
        <v>45169</v>
      </c>
      <c r="C619" s="71">
        <v>891800</v>
      </c>
      <c r="D619" s="1" t="s">
        <v>7604</v>
      </c>
      <c r="E619" s="71">
        <v>3062001</v>
      </c>
      <c r="G619" s="1" t="s">
        <v>7605</v>
      </c>
      <c r="H619" s="72">
        <v>6344274</v>
      </c>
      <c r="I619" s="1" t="s">
        <v>7606</v>
      </c>
      <c r="J619" s="73">
        <v>0.3</v>
      </c>
      <c r="K619" s="73">
        <v>0.3</v>
      </c>
      <c r="L619" s="73">
        <v>0.3</v>
      </c>
      <c r="M619" s="1">
        <v>1</v>
      </c>
      <c r="N619" s="1" t="s">
        <v>1129</v>
      </c>
      <c r="O619" s="1" t="s">
        <v>1467</v>
      </c>
      <c r="P619" s="1">
        <v>20107010</v>
      </c>
      <c r="Q619" s="73">
        <v>175922788</v>
      </c>
      <c r="R619" s="74">
        <v>79200</v>
      </c>
      <c r="S619" s="1" t="s">
        <v>3451</v>
      </c>
      <c r="T619" s="75">
        <v>1321.75</v>
      </c>
      <c r="U619" s="76">
        <v>3162417584.92907</v>
      </c>
      <c r="V619" s="77">
        <v>3162417584.92907</v>
      </c>
      <c r="W619" s="77">
        <v>10541391949.763599</v>
      </c>
      <c r="X619" s="76">
        <v>4.7730461477600003E-2</v>
      </c>
      <c r="Y619" s="71">
        <v>0</v>
      </c>
      <c r="Z619" s="71">
        <v>1</v>
      </c>
      <c r="AA619" s="71">
        <v>0</v>
      </c>
      <c r="AB619" s="71">
        <v>0</v>
      </c>
      <c r="AC619" s="73">
        <v>1</v>
      </c>
      <c r="AD619" s="73">
        <v>0</v>
      </c>
      <c r="AE619" s="1" t="s">
        <v>3452</v>
      </c>
      <c r="AF619" s="1" t="s">
        <v>1450</v>
      </c>
      <c r="AG619" s="1" t="s">
        <v>1451</v>
      </c>
    </row>
    <row r="620" spans="1:33">
      <c r="A620" s="70">
        <v>45169</v>
      </c>
      <c r="B620" s="70">
        <v>45169</v>
      </c>
      <c r="C620" s="71">
        <v>891800</v>
      </c>
      <c r="D620" s="1" t="s">
        <v>7643</v>
      </c>
      <c r="E620" s="71">
        <v>3240601</v>
      </c>
      <c r="G620" s="1" t="s">
        <v>7644</v>
      </c>
      <c r="H620" s="72" t="s">
        <v>7645</v>
      </c>
      <c r="I620" s="1" t="s">
        <v>7646</v>
      </c>
      <c r="J620" s="73">
        <v>0.25</v>
      </c>
      <c r="K620" s="73">
        <v>0.25</v>
      </c>
      <c r="L620" s="73">
        <v>0.25</v>
      </c>
      <c r="M620" s="1">
        <v>1</v>
      </c>
      <c r="N620" s="1" t="s">
        <v>975</v>
      </c>
      <c r="O620" s="1" t="s">
        <v>1484</v>
      </c>
      <c r="P620" s="1">
        <v>40101010</v>
      </c>
      <c r="Q620" s="73">
        <v>35011862630</v>
      </c>
      <c r="R620" s="74">
        <v>4.49</v>
      </c>
      <c r="S620" s="1" t="s">
        <v>1565</v>
      </c>
      <c r="T620" s="75">
        <v>7.8417500000000002</v>
      </c>
      <c r="U620" s="76">
        <v>5011740466.3723001</v>
      </c>
      <c r="V620" s="77">
        <v>5011740466.3723001</v>
      </c>
      <c r="W620" s="77">
        <v>49928487102.554001</v>
      </c>
      <c r="X620" s="76">
        <v>7.5642346034899999E-2</v>
      </c>
      <c r="Y620" s="71">
        <v>1</v>
      </c>
      <c r="Z620" s="71">
        <v>0</v>
      </c>
      <c r="AA620" s="71">
        <v>0</v>
      </c>
      <c r="AB620" s="71">
        <v>0</v>
      </c>
      <c r="AC620" s="73">
        <v>1</v>
      </c>
      <c r="AD620" s="73">
        <v>0</v>
      </c>
      <c r="AE620" s="1" t="s">
        <v>1566</v>
      </c>
      <c r="AF620" s="1" t="s">
        <v>1450</v>
      </c>
      <c r="AG620" s="1" t="s">
        <v>3494</v>
      </c>
    </row>
    <row r="621" spans="1:33">
      <c r="A621" s="70">
        <v>45169</v>
      </c>
      <c r="B621" s="70">
        <v>45169</v>
      </c>
      <c r="C621" s="71">
        <v>891800</v>
      </c>
      <c r="D621" s="1" t="s">
        <v>7647</v>
      </c>
      <c r="E621" s="71">
        <v>3240604</v>
      </c>
      <c r="G621" s="1" t="s">
        <v>7648</v>
      </c>
      <c r="H621" s="72" t="s">
        <v>7649</v>
      </c>
      <c r="I621" s="1" t="s">
        <v>7650</v>
      </c>
      <c r="J621" s="73">
        <v>0.45</v>
      </c>
      <c r="K621" s="73">
        <v>0.3</v>
      </c>
      <c r="L621" s="73">
        <v>0.06</v>
      </c>
      <c r="M621" s="1">
        <v>0.2</v>
      </c>
      <c r="N621" s="1" t="s">
        <v>975</v>
      </c>
      <c r="O621" s="1" t="s">
        <v>1484</v>
      </c>
      <c r="P621" s="1">
        <v>40101010</v>
      </c>
      <c r="Q621" s="73">
        <v>39250864015</v>
      </c>
      <c r="R621" s="74">
        <v>5.55</v>
      </c>
      <c r="S621" s="1" t="s">
        <v>3323</v>
      </c>
      <c r="T621" s="75">
        <v>7.2785000000000002</v>
      </c>
      <c r="U621" s="76">
        <v>1795773540.8387699</v>
      </c>
      <c r="V621" s="77">
        <v>1795773540.8387699</v>
      </c>
      <c r="W621" s="77">
        <v>49928487102.554001</v>
      </c>
      <c r="X621" s="76">
        <v>2.7103662787E-2</v>
      </c>
      <c r="Y621" s="71">
        <v>1</v>
      </c>
      <c r="Z621" s="71">
        <v>0</v>
      </c>
      <c r="AA621" s="71">
        <v>0</v>
      </c>
      <c r="AB621" s="71">
        <v>0</v>
      </c>
      <c r="AC621" s="73">
        <v>1</v>
      </c>
      <c r="AD621" s="73">
        <v>0</v>
      </c>
      <c r="AE621" s="1" t="s">
        <v>3324</v>
      </c>
      <c r="AF621" s="1" t="s">
        <v>1450</v>
      </c>
      <c r="AG621" s="1" t="s">
        <v>1585</v>
      </c>
    </row>
    <row r="622" spans="1:33">
      <c r="A622" s="70">
        <v>45169</v>
      </c>
      <c r="B622" s="70">
        <v>45169</v>
      </c>
      <c r="C622" s="71">
        <v>891800</v>
      </c>
      <c r="D622" s="1" t="s">
        <v>7651</v>
      </c>
      <c r="E622" s="71">
        <v>3241101</v>
      </c>
      <c r="G622" s="1" t="s">
        <v>7652</v>
      </c>
      <c r="H622" s="72" t="s">
        <v>7653</v>
      </c>
      <c r="I622" s="1" t="s">
        <v>7654</v>
      </c>
      <c r="J622" s="73">
        <v>0.95</v>
      </c>
      <c r="K622" s="73">
        <v>0.95</v>
      </c>
      <c r="L622" s="73">
        <v>0.95</v>
      </c>
      <c r="M622" s="1">
        <v>1</v>
      </c>
      <c r="N622" s="1" t="s">
        <v>975</v>
      </c>
      <c r="O622" s="1" t="s">
        <v>1467</v>
      </c>
      <c r="P622" s="1">
        <v>20303010</v>
      </c>
      <c r="Q622" s="73">
        <v>3354780000</v>
      </c>
      <c r="R622" s="74">
        <v>8.0500000000000007</v>
      </c>
      <c r="S622" s="1" t="s">
        <v>1565</v>
      </c>
      <c r="T622" s="75">
        <v>7.8417500000000002</v>
      </c>
      <c r="U622" s="76">
        <v>3271677884.4008002</v>
      </c>
      <c r="V622" s="77">
        <v>3271677884.4008002</v>
      </c>
      <c r="W622" s="77">
        <v>20570697964.4655</v>
      </c>
      <c r="X622" s="76">
        <v>4.9379530386099997E-2</v>
      </c>
      <c r="Y622" s="71">
        <v>1</v>
      </c>
      <c r="Z622" s="71">
        <v>0</v>
      </c>
      <c r="AA622" s="71">
        <v>0</v>
      </c>
      <c r="AB622" s="71">
        <v>0</v>
      </c>
      <c r="AC622" s="73">
        <v>0.65</v>
      </c>
      <c r="AD622" s="73">
        <v>0.35</v>
      </c>
      <c r="AE622" s="1" t="s">
        <v>1566</v>
      </c>
      <c r="AF622" s="1" t="s">
        <v>1450</v>
      </c>
      <c r="AG622" s="1" t="s">
        <v>3494</v>
      </c>
    </row>
    <row r="623" spans="1:33">
      <c r="A623" s="70">
        <v>45169</v>
      </c>
      <c r="B623" s="70">
        <v>45169</v>
      </c>
      <c r="C623" s="71">
        <v>891800</v>
      </c>
      <c r="D623" s="1" t="s">
        <v>7655</v>
      </c>
      <c r="E623" s="71">
        <v>3241104</v>
      </c>
      <c r="G623" s="1" t="s">
        <v>7656</v>
      </c>
      <c r="H623" s="72" t="s">
        <v>7657</v>
      </c>
      <c r="I623" s="1" t="s">
        <v>7658</v>
      </c>
      <c r="J623" s="73">
        <v>0.4</v>
      </c>
      <c r="K623" s="73">
        <v>0.3</v>
      </c>
      <c r="L623" s="73">
        <v>0.06</v>
      </c>
      <c r="M623" s="1">
        <v>0.2</v>
      </c>
      <c r="N623" s="1" t="s">
        <v>975</v>
      </c>
      <c r="O623" s="1" t="s">
        <v>1467</v>
      </c>
      <c r="P623" s="1">
        <v>20303010</v>
      </c>
      <c r="Q623" s="73">
        <v>12740611286</v>
      </c>
      <c r="R623" s="74">
        <v>9.8000000000000007</v>
      </c>
      <c r="S623" s="1" t="s">
        <v>3323</v>
      </c>
      <c r="T623" s="75">
        <v>7.2785000000000002</v>
      </c>
      <c r="U623" s="76">
        <v>1029261446.2001801</v>
      </c>
      <c r="V623" s="77">
        <v>1029261446.2001801</v>
      </c>
      <c r="W623" s="77">
        <v>20570697964.4655</v>
      </c>
      <c r="X623" s="76">
        <v>1.5534673233E-2</v>
      </c>
      <c r="Y623" s="71">
        <v>1</v>
      </c>
      <c r="Z623" s="71">
        <v>0</v>
      </c>
      <c r="AA623" s="71">
        <v>0</v>
      </c>
      <c r="AB623" s="71">
        <v>0</v>
      </c>
      <c r="AC623" s="73">
        <v>0.5</v>
      </c>
      <c r="AD623" s="73">
        <v>0.5</v>
      </c>
      <c r="AE623" s="1" t="s">
        <v>3324</v>
      </c>
      <c r="AF623" s="1" t="s">
        <v>1450</v>
      </c>
      <c r="AG623" s="1" t="s">
        <v>1585</v>
      </c>
    </row>
    <row r="624" spans="1:33">
      <c r="A624" s="70">
        <v>45169</v>
      </c>
      <c r="B624" s="70">
        <v>45169</v>
      </c>
      <c r="C624" s="71">
        <v>891800</v>
      </c>
      <c r="D624" s="1" t="s">
        <v>7663</v>
      </c>
      <c r="E624" s="71">
        <v>3243004</v>
      </c>
      <c r="G624" s="1" t="s">
        <v>7664</v>
      </c>
      <c r="H624" s="72" t="s">
        <v>7665</v>
      </c>
      <c r="I624" s="1" t="s">
        <v>7666</v>
      </c>
      <c r="J624" s="73">
        <v>0.3</v>
      </c>
      <c r="K624" s="73">
        <v>0.3</v>
      </c>
      <c r="L624" s="73">
        <v>0.06</v>
      </c>
      <c r="M624" s="1">
        <v>0.2</v>
      </c>
      <c r="N624" s="1" t="s">
        <v>975</v>
      </c>
      <c r="O624" s="1" t="s">
        <v>1467</v>
      </c>
      <c r="P624" s="1">
        <v>20104020</v>
      </c>
      <c r="Q624" s="73">
        <v>12655327092</v>
      </c>
      <c r="R624" s="74">
        <v>4.47</v>
      </c>
      <c r="S624" s="1" t="s">
        <v>3323</v>
      </c>
      <c r="T624" s="75">
        <v>7.2785000000000002</v>
      </c>
      <c r="U624" s="76">
        <v>466326678.03454</v>
      </c>
      <c r="V624" s="77">
        <v>466326678.03454</v>
      </c>
      <c r="W624" s="77">
        <v>8416007740.1227398</v>
      </c>
      <c r="X624" s="76">
        <v>7.0382822458E-3</v>
      </c>
      <c r="Y624" s="71">
        <v>1</v>
      </c>
      <c r="Z624" s="71">
        <v>0</v>
      </c>
      <c r="AA624" s="71">
        <v>0</v>
      </c>
      <c r="AB624" s="71">
        <v>0</v>
      </c>
      <c r="AC624" s="73">
        <v>1</v>
      </c>
      <c r="AD624" s="73">
        <v>0</v>
      </c>
      <c r="AE624" s="1" t="s">
        <v>3324</v>
      </c>
      <c r="AF624" s="1" t="s">
        <v>1450</v>
      </c>
      <c r="AG624" s="1" t="s">
        <v>1585</v>
      </c>
    </row>
    <row r="625" spans="1:33">
      <c r="A625" s="70">
        <v>45169</v>
      </c>
      <c r="B625" s="70">
        <v>45169</v>
      </c>
      <c r="C625" s="71">
        <v>891800</v>
      </c>
      <c r="D625" s="1" t="s">
        <v>7667</v>
      </c>
      <c r="E625" s="71">
        <v>3243601</v>
      </c>
      <c r="G625" s="1" t="s">
        <v>7668</v>
      </c>
      <c r="H625" s="72" t="s">
        <v>7669</v>
      </c>
      <c r="I625" s="1" t="s">
        <v>7670</v>
      </c>
      <c r="J625" s="73">
        <v>1</v>
      </c>
      <c r="K625" s="73">
        <v>1</v>
      </c>
      <c r="L625" s="73">
        <v>1</v>
      </c>
      <c r="M625" s="1">
        <v>1</v>
      </c>
      <c r="N625" s="1" t="s">
        <v>975</v>
      </c>
      <c r="O625" s="1" t="s">
        <v>1541</v>
      </c>
      <c r="P625" s="1">
        <v>10102050</v>
      </c>
      <c r="Q625" s="73">
        <v>3377482000</v>
      </c>
      <c r="R625" s="74">
        <v>22.85</v>
      </c>
      <c r="S625" s="1" t="s">
        <v>1565</v>
      </c>
      <c r="T625" s="75">
        <v>7.8417500000000002</v>
      </c>
      <c r="U625" s="76">
        <v>9841612356.9356308</v>
      </c>
      <c r="V625" s="77">
        <v>9841612356.9356308</v>
      </c>
      <c r="W625" s="77">
        <v>73564492276.876099</v>
      </c>
      <c r="X625" s="76">
        <v>0.14853974431440001</v>
      </c>
      <c r="Y625" s="71">
        <v>1</v>
      </c>
      <c r="Z625" s="71">
        <v>0</v>
      </c>
      <c r="AA625" s="71">
        <v>0</v>
      </c>
      <c r="AB625" s="71">
        <v>0</v>
      </c>
      <c r="AC625" s="73">
        <v>1</v>
      </c>
      <c r="AD625" s="73">
        <v>0</v>
      </c>
      <c r="AE625" s="1" t="s">
        <v>1566</v>
      </c>
      <c r="AF625" s="1" t="s">
        <v>1450</v>
      </c>
      <c r="AG625" s="1" t="s">
        <v>3494</v>
      </c>
    </row>
    <row r="626" spans="1:33">
      <c r="A626" s="70">
        <v>45169</v>
      </c>
      <c r="B626" s="70">
        <v>45169</v>
      </c>
      <c r="C626" s="71">
        <v>891800</v>
      </c>
      <c r="D626" s="1" t="s">
        <v>7671</v>
      </c>
      <c r="E626" s="71">
        <v>3243604</v>
      </c>
      <c r="G626" s="1" t="s">
        <v>7672</v>
      </c>
      <c r="H626" s="72" t="s">
        <v>7673</v>
      </c>
      <c r="I626" s="1" t="s">
        <v>7674</v>
      </c>
      <c r="J626" s="73">
        <v>0.12</v>
      </c>
      <c r="K626" s="73">
        <v>0.12</v>
      </c>
      <c r="L626" s="73">
        <v>2.4E-2</v>
      </c>
      <c r="M626" s="1">
        <v>0.2</v>
      </c>
      <c r="N626" s="1" t="s">
        <v>975</v>
      </c>
      <c r="O626" s="1" t="s">
        <v>1541</v>
      </c>
      <c r="P626" s="1">
        <v>10102050</v>
      </c>
      <c r="Q626" s="73">
        <v>16491037955</v>
      </c>
      <c r="R626" s="74">
        <v>28.17</v>
      </c>
      <c r="S626" s="1" t="s">
        <v>3323</v>
      </c>
      <c r="T626" s="75">
        <v>7.2785000000000002</v>
      </c>
      <c r="U626" s="76">
        <v>1531807507.1259699</v>
      </c>
      <c r="V626" s="77">
        <v>1531807507.1259699</v>
      </c>
      <c r="W626" s="77">
        <v>73564492276.876099</v>
      </c>
      <c r="X626" s="76">
        <v>2.31196156885E-2</v>
      </c>
      <c r="Y626" s="71">
        <v>1</v>
      </c>
      <c r="Z626" s="71">
        <v>0</v>
      </c>
      <c r="AA626" s="71">
        <v>0</v>
      </c>
      <c r="AB626" s="71">
        <v>0</v>
      </c>
      <c r="AC626" s="73">
        <v>1</v>
      </c>
      <c r="AD626" s="73">
        <v>0</v>
      </c>
      <c r="AE626" s="1" t="s">
        <v>3324</v>
      </c>
      <c r="AF626" s="1" t="s">
        <v>1450</v>
      </c>
      <c r="AG626" s="1" t="s">
        <v>1585</v>
      </c>
    </row>
    <row r="627" spans="1:33">
      <c r="A627" s="70">
        <v>45169</v>
      </c>
      <c r="B627" s="70">
        <v>45169</v>
      </c>
      <c r="C627" s="71">
        <v>891800</v>
      </c>
      <c r="D627" s="1" t="s">
        <v>7687</v>
      </c>
      <c r="E627" s="71">
        <v>3244501</v>
      </c>
      <c r="G627" s="1" t="s">
        <v>7688</v>
      </c>
      <c r="H627" s="72" t="s">
        <v>7689</v>
      </c>
      <c r="I627" s="1" t="s">
        <v>7690</v>
      </c>
      <c r="J627" s="73">
        <v>0.75</v>
      </c>
      <c r="K627" s="73">
        <v>0.75</v>
      </c>
      <c r="L627" s="73">
        <v>0.75</v>
      </c>
      <c r="M627" s="1">
        <v>1</v>
      </c>
      <c r="N627" s="1" t="s">
        <v>1359</v>
      </c>
      <c r="O627" s="1" t="s">
        <v>1499</v>
      </c>
      <c r="P627" s="1">
        <v>30101030</v>
      </c>
      <c r="Q627" s="73">
        <v>607200000</v>
      </c>
      <c r="R627" s="74">
        <v>252.2</v>
      </c>
      <c r="S627" s="1" t="s">
        <v>3311</v>
      </c>
      <c r="T627" s="75">
        <v>26.657550000000001</v>
      </c>
      <c r="U627" s="76">
        <v>4308418440.5543699</v>
      </c>
      <c r="V627" s="77">
        <v>4308418440.5543699</v>
      </c>
      <c r="W627" s="77">
        <v>5744557920.73915</v>
      </c>
      <c r="X627" s="76">
        <v>6.5027086045299998E-2</v>
      </c>
      <c r="Y627" s="71">
        <v>0</v>
      </c>
      <c r="Z627" s="71">
        <v>1</v>
      </c>
      <c r="AA627" s="71">
        <v>0</v>
      </c>
      <c r="AB627" s="71">
        <v>0</v>
      </c>
      <c r="AC627" s="73">
        <v>0</v>
      </c>
      <c r="AD627" s="73">
        <v>1</v>
      </c>
      <c r="AE627" s="1" t="s">
        <v>3312</v>
      </c>
      <c r="AF627" s="1" t="s">
        <v>1450</v>
      </c>
      <c r="AG627" s="1" t="s">
        <v>1451</v>
      </c>
    </row>
    <row r="628" spans="1:33">
      <c r="A628" s="70">
        <v>45169</v>
      </c>
      <c r="B628" s="70">
        <v>45169</v>
      </c>
      <c r="C628" s="71">
        <v>891800</v>
      </c>
      <c r="D628" s="1" t="s">
        <v>7725</v>
      </c>
      <c r="E628" s="71">
        <v>3280901</v>
      </c>
      <c r="G628" s="1" t="s">
        <v>7726</v>
      </c>
      <c r="H628" s="72" t="s">
        <v>7727</v>
      </c>
      <c r="I628" s="1" t="s">
        <v>7728</v>
      </c>
      <c r="J628" s="73">
        <v>0.65</v>
      </c>
      <c r="K628" s="73">
        <v>0.65</v>
      </c>
      <c r="L628" s="73">
        <v>0.65</v>
      </c>
      <c r="M628" s="1">
        <v>1</v>
      </c>
      <c r="N628" s="1" t="s">
        <v>1097</v>
      </c>
      <c r="O628" s="1" t="s">
        <v>1462</v>
      </c>
      <c r="P628" s="1">
        <v>15101030</v>
      </c>
      <c r="Q628" s="73">
        <v>750607641</v>
      </c>
      <c r="R628" s="74">
        <v>591.15</v>
      </c>
      <c r="S628" s="1" t="s">
        <v>3305</v>
      </c>
      <c r="T628" s="75">
        <v>82.786249999999995</v>
      </c>
      <c r="U628" s="76">
        <v>3483901125.3094301</v>
      </c>
      <c r="V628" s="77">
        <v>3483901125.3094301</v>
      </c>
      <c r="W628" s="77">
        <v>5359847885.0914202</v>
      </c>
      <c r="X628" s="76">
        <v>5.2582621993399997E-2</v>
      </c>
      <c r="Y628" s="71">
        <v>0</v>
      </c>
      <c r="Z628" s="71">
        <v>1</v>
      </c>
      <c r="AA628" s="71">
        <v>0</v>
      </c>
      <c r="AB628" s="71">
        <v>0</v>
      </c>
      <c r="AC628" s="73">
        <v>0.5</v>
      </c>
      <c r="AD628" s="73">
        <v>0.5</v>
      </c>
      <c r="AE628" s="1" t="s">
        <v>3306</v>
      </c>
      <c r="AF628" s="1" t="s">
        <v>1450</v>
      </c>
      <c r="AG628" s="1" t="s">
        <v>1451</v>
      </c>
    </row>
    <row r="629" spans="1:33">
      <c r="A629" s="70">
        <v>45169</v>
      </c>
      <c r="B629" s="70">
        <v>45169</v>
      </c>
      <c r="C629" s="71">
        <v>891800</v>
      </c>
      <c r="D629" s="1" t="s">
        <v>7729</v>
      </c>
      <c r="E629" s="71">
        <v>3281001</v>
      </c>
      <c r="G629" s="1" t="s">
        <v>7730</v>
      </c>
      <c r="H629" s="72" t="s">
        <v>7731</v>
      </c>
      <c r="I629" s="1" t="s">
        <v>7732</v>
      </c>
      <c r="J629" s="73">
        <v>0.25</v>
      </c>
      <c r="K629" s="73">
        <v>0.25</v>
      </c>
      <c r="L629" s="73">
        <v>0.25</v>
      </c>
      <c r="M629" s="1">
        <v>1</v>
      </c>
      <c r="N629" s="1" t="s">
        <v>1097</v>
      </c>
      <c r="O629" s="1" t="s">
        <v>1462</v>
      </c>
      <c r="P629" s="1">
        <v>15104050</v>
      </c>
      <c r="Q629" s="73">
        <v>2417220440</v>
      </c>
      <c r="R629" s="74">
        <v>779.65</v>
      </c>
      <c r="S629" s="1" t="s">
        <v>3305</v>
      </c>
      <c r="T629" s="75">
        <v>82.786249999999995</v>
      </c>
      <c r="U629" s="76">
        <v>5691119950.61378</v>
      </c>
      <c r="V629" s="77">
        <v>5691119950.61378</v>
      </c>
      <c r="W629" s="77">
        <v>22764479802.455101</v>
      </c>
      <c r="X629" s="76">
        <v>8.5896240541400007E-2</v>
      </c>
      <c r="Y629" s="71">
        <v>1</v>
      </c>
      <c r="Z629" s="71">
        <v>0</v>
      </c>
      <c r="AA629" s="71">
        <v>0</v>
      </c>
      <c r="AB629" s="71">
        <v>0</v>
      </c>
      <c r="AC629" s="73">
        <v>0.65</v>
      </c>
      <c r="AD629" s="73">
        <v>0.35</v>
      </c>
      <c r="AE629" s="1" t="s">
        <v>3306</v>
      </c>
      <c r="AF629" s="1" t="s">
        <v>1450</v>
      </c>
      <c r="AG629" s="1" t="s">
        <v>1451</v>
      </c>
    </row>
    <row r="630" spans="1:33">
      <c r="A630" s="70">
        <v>45169</v>
      </c>
      <c r="B630" s="70">
        <v>45169</v>
      </c>
      <c r="C630" s="71">
        <v>891800</v>
      </c>
      <c r="D630" s="1" t="s">
        <v>7750</v>
      </c>
      <c r="E630" s="71">
        <v>3297301</v>
      </c>
      <c r="G630" s="1" t="s">
        <v>7751</v>
      </c>
      <c r="H630" s="72" t="s">
        <v>7752</v>
      </c>
      <c r="I630" s="1" t="s">
        <v>7753</v>
      </c>
      <c r="J630" s="73">
        <v>0.4</v>
      </c>
      <c r="K630" s="73">
        <v>0.4</v>
      </c>
      <c r="L630" s="73">
        <v>0.4</v>
      </c>
      <c r="M630" s="1">
        <v>1</v>
      </c>
      <c r="N630" s="1" t="s">
        <v>975</v>
      </c>
      <c r="O630" s="1" t="s">
        <v>1484</v>
      </c>
      <c r="P630" s="1">
        <v>40101010</v>
      </c>
      <c r="Q630" s="73">
        <v>240417319880</v>
      </c>
      <c r="R630" s="74">
        <v>4.2</v>
      </c>
      <c r="S630" s="1" t="s">
        <v>1565</v>
      </c>
      <c r="T630" s="75">
        <v>7.8417500000000002</v>
      </c>
      <c r="U630" s="76">
        <v>51506500130.506599</v>
      </c>
      <c r="V630" s="77">
        <v>51506500130.506599</v>
      </c>
      <c r="W630" s="77">
        <v>136662048191.894</v>
      </c>
      <c r="X630" s="76">
        <v>0.77738911902179997</v>
      </c>
      <c r="Y630" s="71">
        <v>1</v>
      </c>
      <c r="Z630" s="71">
        <v>0</v>
      </c>
      <c r="AA630" s="71">
        <v>0</v>
      </c>
      <c r="AB630" s="71">
        <v>0</v>
      </c>
      <c r="AC630" s="73">
        <v>1</v>
      </c>
      <c r="AD630" s="73">
        <v>0</v>
      </c>
      <c r="AE630" s="1" t="s">
        <v>1566</v>
      </c>
      <c r="AF630" s="1" t="s">
        <v>1450</v>
      </c>
      <c r="AG630" s="1" t="s">
        <v>3494</v>
      </c>
    </row>
    <row r="631" spans="1:33">
      <c r="A631" s="70">
        <v>45169</v>
      </c>
      <c r="B631" s="70">
        <v>45169</v>
      </c>
      <c r="C631" s="71">
        <v>891800</v>
      </c>
      <c r="D631" s="1" t="s">
        <v>7754</v>
      </c>
      <c r="E631" s="71">
        <v>3297303</v>
      </c>
      <c r="G631" s="1" t="s">
        <v>7755</v>
      </c>
      <c r="H631" s="72" t="s">
        <v>7756</v>
      </c>
      <c r="I631" s="1" t="s">
        <v>7757</v>
      </c>
      <c r="J631" s="73">
        <v>0.7</v>
      </c>
      <c r="K631" s="73">
        <v>0.3</v>
      </c>
      <c r="L631" s="73">
        <v>0.06</v>
      </c>
      <c r="M631" s="1">
        <v>0.2</v>
      </c>
      <c r="N631" s="1" t="s">
        <v>975</v>
      </c>
      <c r="O631" s="1" t="s">
        <v>1484</v>
      </c>
      <c r="P631" s="1">
        <v>40101010</v>
      </c>
      <c r="Q631" s="73">
        <v>9593657600</v>
      </c>
      <c r="R631" s="74">
        <v>6</v>
      </c>
      <c r="S631" s="1" t="s">
        <v>3323</v>
      </c>
      <c r="T631" s="75">
        <v>7.2785000000000002</v>
      </c>
      <c r="U631" s="76">
        <v>474509409.356323</v>
      </c>
      <c r="V631" s="77">
        <v>474509409.356323</v>
      </c>
      <c r="W631" s="77">
        <v>136662048191.894</v>
      </c>
      <c r="X631" s="76">
        <v>7.16178445E-3</v>
      </c>
      <c r="Y631" s="71">
        <v>1</v>
      </c>
      <c r="Z631" s="71">
        <v>0</v>
      </c>
      <c r="AA631" s="71">
        <v>0</v>
      </c>
      <c r="AB631" s="71">
        <v>0</v>
      </c>
      <c r="AC631" s="73">
        <v>1</v>
      </c>
      <c r="AD631" s="73">
        <v>0</v>
      </c>
      <c r="AE631" s="1" t="s">
        <v>3324</v>
      </c>
      <c r="AF631" s="1" t="s">
        <v>1450</v>
      </c>
      <c r="AG631" s="1" t="s">
        <v>1585</v>
      </c>
    </row>
    <row r="632" spans="1:33">
      <c r="A632" s="70">
        <v>45169</v>
      </c>
      <c r="B632" s="70">
        <v>45169</v>
      </c>
      <c r="C632" s="71">
        <v>891800</v>
      </c>
      <c r="D632" s="1" t="s">
        <v>7762</v>
      </c>
      <c r="E632" s="71">
        <v>3302801</v>
      </c>
      <c r="G632" s="1" t="s">
        <v>7763</v>
      </c>
      <c r="H632" s="72" t="s">
        <v>7764</v>
      </c>
      <c r="I632" s="1" t="s">
        <v>7765</v>
      </c>
      <c r="J632" s="73">
        <v>1</v>
      </c>
      <c r="K632" s="73">
        <v>1</v>
      </c>
      <c r="L632" s="73">
        <v>1</v>
      </c>
      <c r="M632" s="1">
        <v>1</v>
      </c>
      <c r="N632" s="1" t="s">
        <v>1305</v>
      </c>
      <c r="O632" s="1" t="s">
        <v>1484</v>
      </c>
      <c r="P632" s="1">
        <v>40301020</v>
      </c>
      <c r="Q632" s="73">
        <v>4913880491</v>
      </c>
      <c r="R632" s="74">
        <v>12.69</v>
      </c>
      <c r="S632" s="1" t="s">
        <v>1573</v>
      </c>
      <c r="T632" s="75">
        <v>18.934999999999999</v>
      </c>
      <c r="U632" s="76">
        <v>3293221200.46422</v>
      </c>
      <c r="V632" s="77">
        <v>3293221200.46422</v>
      </c>
      <c r="W632" s="77">
        <v>3293221200.46422</v>
      </c>
      <c r="X632" s="76">
        <v>4.9704684288100001E-2</v>
      </c>
      <c r="Y632" s="71">
        <v>0</v>
      </c>
      <c r="Z632" s="71">
        <v>1</v>
      </c>
      <c r="AA632" s="71">
        <v>0</v>
      </c>
      <c r="AB632" s="71">
        <v>0</v>
      </c>
      <c r="AC632" s="73">
        <v>1</v>
      </c>
      <c r="AD632" s="73">
        <v>0</v>
      </c>
      <c r="AE632" s="1" t="s">
        <v>1574</v>
      </c>
      <c r="AF632" s="1" t="s">
        <v>1450</v>
      </c>
      <c r="AG632" s="1" t="s">
        <v>1451</v>
      </c>
    </row>
    <row r="633" spans="1:33">
      <c r="A633" s="70">
        <v>45169</v>
      </c>
      <c r="B633" s="70">
        <v>45169</v>
      </c>
      <c r="C633" s="71">
        <v>891800</v>
      </c>
      <c r="D633" s="1" t="s">
        <v>7781</v>
      </c>
      <c r="E633" s="71">
        <v>3306301</v>
      </c>
      <c r="F633" s="1" t="s">
        <v>7782</v>
      </c>
      <c r="G633" s="1" t="s">
        <v>7783</v>
      </c>
      <c r="H633" s="72" t="s">
        <v>7784</v>
      </c>
      <c r="I633" s="1" t="s">
        <v>7785</v>
      </c>
      <c r="J633" s="73">
        <v>0.3</v>
      </c>
      <c r="K633" s="73">
        <v>0.3</v>
      </c>
      <c r="L633" s="73">
        <v>0.3</v>
      </c>
      <c r="M633" s="1">
        <v>1</v>
      </c>
      <c r="N633" s="1" t="s">
        <v>1283</v>
      </c>
      <c r="O633" s="1" t="s">
        <v>1462</v>
      </c>
      <c r="P633" s="1">
        <v>15101010</v>
      </c>
      <c r="Q633" s="73">
        <v>3000000000</v>
      </c>
      <c r="R633" s="74">
        <v>88.4</v>
      </c>
      <c r="S633" s="1" t="s">
        <v>3317</v>
      </c>
      <c r="T633" s="75">
        <v>3.7506499999999998</v>
      </c>
      <c r="U633" s="76">
        <v>21212323197.3125</v>
      </c>
      <c r="V633" s="77">
        <v>21212323197.3125</v>
      </c>
      <c r="W633" s="77">
        <v>70707743991.041504</v>
      </c>
      <c r="X633" s="76">
        <v>0.32015821694309998</v>
      </c>
      <c r="Y633" s="71">
        <v>1</v>
      </c>
      <c r="Z633" s="71">
        <v>0</v>
      </c>
      <c r="AA633" s="71">
        <v>0</v>
      </c>
      <c r="AB633" s="71">
        <v>0</v>
      </c>
      <c r="AC633" s="73">
        <v>1</v>
      </c>
      <c r="AD633" s="73">
        <v>0</v>
      </c>
      <c r="AE633" s="1" t="s">
        <v>3318</v>
      </c>
      <c r="AF633" s="1" t="s">
        <v>1450</v>
      </c>
      <c r="AG633" s="1" t="s">
        <v>1451</v>
      </c>
    </row>
    <row r="634" spans="1:33">
      <c r="A634" s="70">
        <v>45169</v>
      </c>
      <c r="B634" s="70">
        <v>45169</v>
      </c>
      <c r="C634" s="71">
        <v>891800</v>
      </c>
      <c r="D634" s="1" t="s">
        <v>7786</v>
      </c>
      <c r="E634" s="71">
        <v>3306401</v>
      </c>
      <c r="F634" s="1" t="s">
        <v>7787</v>
      </c>
      <c r="G634" s="1" t="s">
        <v>7788</v>
      </c>
      <c r="H634" s="72" t="s">
        <v>7789</v>
      </c>
      <c r="I634" s="1" t="s">
        <v>7790</v>
      </c>
      <c r="J634" s="73">
        <v>0.4</v>
      </c>
      <c r="K634" s="73">
        <v>0.4</v>
      </c>
      <c r="L634" s="73">
        <v>0.4</v>
      </c>
      <c r="M634" s="1">
        <v>1</v>
      </c>
      <c r="N634" s="1" t="s">
        <v>1283</v>
      </c>
      <c r="O634" s="1" t="s">
        <v>1692</v>
      </c>
      <c r="P634" s="1">
        <v>50101020</v>
      </c>
      <c r="Q634" s="73">
        <v>5000000000</v>
      </c>
      <c r="R634" s="74">
        <v>39.799999999999997</v>
      </c>
      <c r="S634" s="1" t="s">
        <v>3317</v>
      </c>
      <c r="T634" s="75">
        <v>3.7506499999999998</v>
      </c>
      <c r="U634" s="76">
        <v>21222988015.410702</v>
      </c>
      <c r="V634" s="77">
        <v>21222988015.410702</v>
      </c>
      <c r="W634" s="77">
        <v>53057470038.526604</v>
      </c>
      <c r="X634" s="76">
        <v>0.32031918135589998</v>
      </c>
      <c r="Y634" s="71">
        <v>1</v>
      </c>
      <c r="Z634" s="71">
        <v>0</v>
      </c>
      <c r="AA634" s="71">
        <v>0</v>
      </c>
      <c r="AB634" s="71">
        <v>0</v>
      </c>
      <c r="AC634" s="73">
        <v>1</v>
      </c>
      <c r="AD634" s="73">
        <v>0</v>
      </c>
      <c r="AE634" s="1" t="s">
        <v>3318</v>
      </c>
      <c r="AF634" s="1" t="s">
        <v>1450</v>
      </c>
      <c r="AG634" s="1" t="s">
        <v>1451</v>
      </c>
    </row>
    <row r="635" spans="1:33">
      <c r="A635" s="70">
        <v>45169</v>
      </c>
      <c r="B635" s="70">
        <v>45169</v>
      </c>
      <c r="C635" s="71">
        <v>891800</v>
      </c>
      <c r="D635" s="1" t="s">
        <v>7791</v>
      </c>
      <c r="E635" s="71">
        <v>3306501</v>
      </c>
      <c r="F635" s="1" t="s">
        <v>7792</v>
      </c>
      <c r="G635" s="1" t="s">
        <v>7793</v>
      </c>
      <c r="H635" s="72" t="s">
        <v>7794</v>
      </c>
      <c r="I635" s="1" t="s">
        <v>7795</v>
      </c>
      <c r="J635" s="73">
        <v>1</v>
      </c>
      <c r="K635" s="73">
        <v>0.49</v>
      </c>
      <c r="L635" s="73">
        <v>0.49</v>
      </c>
      <c r="M635" s="1">
        <v>1</v>
      </c>
      <c r="N635" s="1" t="s">
        <v>1283</v>
      </c>
      <c r="O635" s="1" t="s">
        <v>1484</v>
      </c>
      <c r="P635" s="1">
        <v>40101010</v>
      </c>
      <c r="Q635" s="73">
        <v>4000000000</v>
      </c>
      <c r="R635" s="74">
        <v>72.2</v>
      </c>
      <c r="S635" s="1" t="s">
        <v>3317</v>
      </c>
      <c r="T635" s="75">
        <v>3.7506499999999998</v>
      </c>
      <c r="U635" s="76">
        <v>37729993467.798897</v>
      </c>
      <c r="V635" s="77">
        <v>37729993467.798897</v>
      </c>
      <c r="W635" s="77">
        <v>76999986668.977402</v>
      </c>
      <c r="X635" s="76">
        <v>0.56945989939740005</v>
      </c>
      <c r="Y635" s="71">
        <v>1</v>
      </c>
      <c r="Z635" s="71">
        <v>0</v>
      </c>
      <c r="AA635" s="71">
        <v>0</v>
      </c>
      <c r="AB635" s="71">
        <v>0</v>
      </c>
      <c r="AC635" s="73">
        <v>0</v>
      </c>
      <c r="AD635" s="73">
        <v>1</v>
      </c>
      <c r="AE635" s="1" t="s">
        <v>3318</v>
      </c>
      <c r="AF635" s="1" t="s">
        <v>1450</v>
      </c>
      <c r="AG635" s="1" t="s">
        <v>1451</v>
      </c>
    </row>
    <row r="636" spans="1:33">
      <c r="A636" s="70">
        <v>45169</v>
      </c>
      <c r="B636" s="70">
        <v>45169</v>
      </c>
      <c r="C636" s="71">
        <v>891800</v>
      </c>
      <c r="D636" s="1" t="s">
        <v>7796</v>
      </c>
      <c r="E636" s="71">
        <v>3306601</v>
      </c>
      <c r="G636" s="1" t="s">
        <v>7797</v>
      </c>
      <c r="H636" s="72" t="s">
        <v>7798</v>
      </c>
      <c r="I636" s="1" t="s">
        <v>7799</v>
      </c>
      <c r="J636" s="73">
        <v>0.75</v>
      </c>
      <c r="K636" s="73">
        <v>0.75</v>
      </c>
      <c r="L636" s="73">
        <v>0.75</v>
      </c>
      <c r="M636" s="1">
        <v>1</v>
      </c>
      <c r="N636" s="1" t="s">
        <v>1366</v>
      </c>
      <c r="O636" s="1" t="s">
        <v>1564</v>
      </c>
      <c r="P636" s="1">
        <v>60201030</v>
      </c>
      <c r="Q636" s="73">
        <v>8838789849</v>
      </c>
      <c r="R636" s="74">
        <v>7.06</v>
      </c>
      <c r="S636" s="1" t="s">
        <v>7800</v>
      </c>
      <c r="T636" s="75">
        <v>3.6730499999999999</v>
      </c>
      <c r="U636" s="76">
        <v>12741833694.192801</v>
      </c>
      <c r="V636" s="77">
        <v>12741833694.192801</v>
      </c>
      <c r="W636" s="77">
        <v>16989111592.257099</v>
      </c>
      <c r="X636" s="76">
        <v>0.19231287012619999</v>
      </c>
      <c r="Y636" s="71">
        <v>1</v>
      </c>
      <c r="Z636" s="71">
        <v>0</v>
      </c>
      <c r="AA636" s="71">
        <v>0</v>
      </c>
      <c r="AB636" s="71">
        <v>0</v>
      </c>
      <c r="AC636" s="73">
        <v>1</v>
      </c>
      <c r="AD636" s="73">
        <v>0</v>
      </c>
      <c r="AE636" s="1" t="s">
        <v>7801</v>
      </c>
      <c r="AF636" s="1" t="s">
        <v>1450</v>
      </c>
      <c r="AG636" s="1" t="s">
        <v>1451</v>
      </c>
    </row>
    <row r="637" spans="1:33">
      <c r="A637" s="70">
        <v>45169</v>
      </c>
      <c r="B637" s="70">
        <v>45169</v>
      </c>
      <c r="C637" s="71">
        <v>891800</v>
      </c>
      <c r="D637" s="1" t="s">
        <v>7802</v>
      </c>
      <c r="E637" s="71">
        <v>3306801</v>
      </c>
      <c r="F637" s="1" t="s">
        <v>7803</v>
      </c>
      <c r="G637" s="1" t="s">
        <v>7804</v>
      </c>
      <c r="H637" s="72" t="s">
        <v>7805</v>
      </c>
      <c r="I637" s="1" t="s">
        <v>7806</v>
      </c>
      <c r="J637" s="73">
        <v>0.2</v>
      </c>
      <c r="K637" s="73">
        <v>0.2</v>
      </c>
      <c r="L637" s="73">
        <v>0.2</v>
      </c>
      <c r="M637" s="1">
        <v>1</v>
      </c>
      <c r="N637" s="1" t="s">
        <v>1283</v>
      </c>
      <c r="O637" s="1" t="s">
        <v>1548</v>
      </c>
      <c r="P637" s="1">
        <v>55101010</v>
      </c>
      <c r="Q637" s="73">
        <v>4166593815</v>
      </c>
      <c r="R637" s="74">
        <v>20.7</v>
      </c>
      <c r="S637" s="1" t="s">
        <v>3317</v>
      </c>
      <c r="T637" s="75">
        <v>3.7506499999999998</v>
      </c>
      <c r="U637" s="76">
        <v>4599122390.54564</v>
      </c>
      <c r="V637" s="77">
        <v>4599122390.54564</v>
      </c>
      <c r="W637" s="77">
        <v>22995611952.728199</v>
      </c>
      <c r="X637" s="76">
        <v>6.9414689299400006E-2</v>
      </c>
      <c r="Y637" s="71">
        <v>1</v>
      </c>
      <c r="Z637" s="71">
        <v>0</v>
      </c>
      <c r="AA637" s="71">
        <v>0</v>
      </c>
      <c r="AB637" s="71">
        <v>0</v>
      </c>
      <c r="AC637" s="73">
        <v>0.65</v>
      </c>
      <c r="AD637" s="73">
        <v>0.35</v>
      </c>
      <c r="AE637" s="1" t="s">
        <v>3318</v>
      </c>
      <c r="AF637" s="1" t="s">
        <v>1450</v>
      </c>
      <c r="AG637" s="1" t="s">
        <v>1451</v>
      </c>
    </row>
    <row r="638" spans="1:33">
      <c r="A638" s="70">
        <v>45169</v>
      </c>
      <c r="B638" s="70">
        <v>45169</v>
      </c>
      <c r="C638" s="71">
        <v>891800</v>
      </c>
      <c r="D638" s="1" t="s">
        <v>7807</v>
      </c>
      <c r="E638" s="71">
        <v>3306901</v>
      </c>
      <c r="F638" s="1" t="s">
        <v>7808</v>
      </c>
      <c r="G638" s="1" t="s">
        <v>7809</v>
      </c>
      <c r="H638" s="72" t="s">
        <v>7810</v>
      </c>
      <c r="I638" s="1" t="s">
        <v>7811</v>
      </c>
      <c r="J638" s="73">
        <v>0.5</v>
      </c>
      <c r="K638" s="73">
        <v>0.49</v>
      </c>
      <c r="L638" s="73">
        <v>0.49</v>
      </c>
      <c r="M638" s="1">
        <v>1</v>
      </c>
      <c r="N638" s="1" t="s">
        <v>1283</v>
      </c>
      <c r="O638" s="1" t="s">
        <v>1484</v>
      </c>
      <c r="P638" s="1">
        <v>40101010</v>
      </c>
      <c r="Q638" s="73">
        <v>2054794522</v>
      </c>
      <c r="R638" s="74">
        <v>35.85</v>
      </c>
      <c r="S638" s="1" t="s">
        <v>3317</v>
      </c>
      <c r="T638" s="75">
        <v>3.7506499999999998</v>
      </c>
      <c r="U638" s="76">
        <v>9623811331.55933</v>
      </c>
      <c r="V638" s="77">
        <v>9623811331.55933</v>
      </c>
      <c r="W638" s="77">
        <v>19640431288.896599</v>
      </c>
      <c r="X638" s="76">
        <v>0.14525246704229999</v>
      </c>
      <c r="Y638" s="71">
        <v>1</v>
      </c>
      <c r="Z638" s="71">
        <v>0</v>
      </c>
      <c r="AA638" s="71">
        <v>0</v>
      </c>
      <c r="AB638" s="71">
        <v>0</v>
      </c>
      <c r="AC638" s="73">
        <v>1</v>
      </c>
      <c r="AD638" s="73">
        <v>0</v>
      </c>
      <c r="AE638" s="1" t="s">
        <v>3318</v>
      </c>
      <c r="AF638" s="1" t="s">
        <v>1450</v>
      </c>
      <c r="AG638" s="1" t="s">
        <v>1451</v>
      </c>
    </row>
    <row r="639" spans="1:33">
      <c r="A639" s="70">
        <v>45169</v>
      </c>
      <c r="B639" s="70">
        <v>45169</v>
      </c>
      <c r="C639" s="71">
        <v>891800</v>
      </c>
      <c r="D639" s="1" t="s">
        <v>7812</v>
      </c>
      <c r="E639" s="71">
        <v>3307001</v>
      </c>
      <c r="G639" s="1" t="s">
        <v>7813</v>
      </c>
      <c r="H639" s="72">
        <v>6322173</v>
      </c>
      <c r="I639" s="1" t="s">
        <v>7814</v>
      </c>
      <c r="J639" s="73">
        <v>0.4</v>
      </c>
      <c r="K639" s="73">
        <v>0.4</v>
      </c>
      <c r="L639" s="73">
        <v>0.4</v>
      </c>
      <c r="M639" s="1">
        <v>1</v>
      </c>
      <c r="N639" s="1" t="s">
        <v>1366</v>
      </c>
      <c r="O639" s="1" t="s">
        <v>1692</v>
      </c>
      <c r="P639" s="1">
        <v>50101020</v>
      </c>
      <c r="Q639" s="73">
        <v>8696754000</v>
      </c>
      <c r="R639" s="74">
        <v>19.84</v>
      </c>
      <c r="S639" s="1" t="s">
        <v>7800</v>
      </c>
      <c r="T639" s="75">
        <v>3.6730499999999999</v>
      </c>
      <c r="U639" s="76">
        <v>18790226036.672501</v>
      </c>
      <c r="V639" s="77">
        <v>18790226036.672501</v>
      </c>
      <c r="W639" s="77">
        <v>46975565091.681297</v>
      </c>
      <c r="X639" s="76">
        <v>0.28360143336970001</v>
      </c>
      <c r="Y639" s="71">
        <v>1</v>
      </c>
      <c r="Z639" s="71">
        <v>0</v>
      </c>
      <c r="AA639" s="71">
        <v>0</v>
      </c>
      <c r="AB639" s="71">
        <v>0</v>
      </c>
      <c r="AC639" s="73">
        <v>0</v>
      </c>
      <c r="AD639" s="73">
        <v>1</v>
      </c>
      <c r="AE639" s="1" t="s">
        <v>7815</v>
      </c>
      <c r="AF639" s="1" t="s">
        <v>1450</v>
      </c>
      <c r="AG639" s="1" t="s">
        <v>1451</v>
      </c>
    </row>
    <row r="640" spans="1:33">
      <c r="A640" s="70">
        <v>45169</v>
      </c>
      <c r="B640" s="70">
        <v>45169</v>
      </c>
      <c r="C640" s="71">
        <v>891800</v>
      </c>
      <c r="D640" s="1" t="s">
        <v>7816</v>
      </c>
      <c r="E640" s="71">
        <v>3307101</v>
      </c>
      <c r="G640" s="1" t="s">
        <v>7817</v>
      </c>
      <c r="H640" s="72">
        <v>6673570</v>
      </c>
      <c r="I640" s="1" t="s">
        <v>7818</v>
      </c>
      <c r="J640" s="73">
        <v>0.25</v>
      </c>
      <c r="K640" s="73">
        <v>0.25</v>
      </c>
      <c r="L640" s="73">
        <v>0.25</v>
      </c>
      <c r="M640" s="1">
        <v>1</v>
      </c>
      <c r="N640" s="1" t="s">
        <v>1249</v>
      </c>
      <c r="O640" s="1" t="s">
        <v>1467</v>
      </c>
      <c r="P640" s="1">
        <v>20105010</v>
      </c>
      <c r="Q640" s="73">
        <v>6050000000</v>
      </c>
      <c r="R640" s="74">
        <v>12.36</v>
      </c>
      <c r="S640" s="1" t="s">
        <v>7819</v>
      </c>
      <c r="T640" s="75">
        <v>3.64</v>
      </c>
      <c r="U640" s="76">
        <v>5135851648.3516502</v>
      </c>
      <c r="V640" s="77">
        <v>5135851648.3516502</v>
      </c>
      <c r="W640" s="77">
        <v>20543406593.406601</v>
      </c>
      <c r="X640" s="76">
        <v>7.7515559749200005E-2</v>
      </c>
      <c r="Y640" s="71">
        <v>1</v>
      </c>
      <c r="Z640" s="71">
        <v>0</v>
      </c>
      <c r="AA640" s="71">
        <v>0</v>
      </c>
      <c r="AB640" s="71">
        <v>0</v>
      </c>
      <c r="AC640" s="73">
        <v>1</v>
      </c>
      <c r="AD640" s="73">
        <v>0</v>
      </c>
      <c r="AE640" s="1" t="s">
        <v>7820</v>
      </c>
      <c r="AF640" s="1" t="s">
        <v>1450</v>
      </c>
      <c r="AG640" s="1" t="s">
        <v>1451</v>
      </c>
    </row>
    <row r="641" spans="1:33">
      <c r="A641" s="70">
        <v>45169</v>
      </c>
      <c r="B641" s="70">
        <v>45169</v>
      </c>
      <c r="C641" s="71">
        <v>891800</v>
      </c>
      <c r="D641" s="1" t="s">
        <v>7821</v>
      </c>
      <c r="E641" s="71">
        <v>3307201</v>
      </c>
      <c r="F641" s="1" t="s">
        <v>7822</v>
      </c>
      <c r="G641" s="1" t="s">
        <v>7823</v>
      </c>
      <c r="H641" s="72" t="s">
        <v>7824</v>
      </c>
      <c r="I641" s="1" t="s">
        <v>7825</v>
      </c>
      <c r="J641" s="73">
        <v>0.55000000000000004</v>
      </c>
      <c r="K641" s="73">
        <v>0.49</v>
      </c>
      <c r="L641" s="73">
        <v>0.49</v>
      </c>
      <c r="M641" s="1">
        <v>1</v>
      </c>
      <c r="N641" s="1" t="s">
        <v>1283</v>
      </c>
      <c r="O641" s="1" t="s">
        <v>1484</v>
      </c>
      <c r="P641" s="1">
        <v>40101010</v>
      </c>
      <c r="Q641" s="73">
        <v>3000000000</v>
      </c>
      <c r="R641" s="74">
        <v>30.45</v>
      </c>
      <c r="S641" s="1" t="s">
        <v>3317</v>
      </c>
      <c r="T641" s="75">
        <v>3.7506499999999998</v>
      </c>
      <c r="U641" s="76">
        <v>11934331382.5604</v>
      </c>
      <c r="V641" s="77">
        <v>11934331382.5604</v>
      </c>
      <c r="W641" s="77">
        <v>24355778331.755798</v>
      </c>
      <c r="X641" s="76">
        <v>0.18012521402340001</v>
      </c>
      <c r="Y641" s="71">
        <v>1</v>
      </c>
      <c r="Z641" s="71">
        <v>0</v>
      </c>
      <c r="AA641" s="71">
        <v>0</v>
      </c>
      <c r="AB641" s="71">
        <v>0</v>
      </c>
      <c r="AC641" s="73">
        <v>1</v>
      </c>
      <c r="AD641" s="73">
        <v>0</v>
      </c>
      <c r="AE641" s="1" t="s">
        <v>3318</v>
      </c>
      <c r="AF641" s="1" t="s">
        <v>1450</v>
      </c>
      <c r="AG641" s="1" t="s">
        <v>1451</v>
      </c>
    </row>
    <row r="642" spans="1:33">
      <c r="A642" s="70">
        <v>45169</v>
      </c>
      <c r="B642" s="70">
        <v>45169</v>
      </c>
      <c r="C642" s="71">
        <v>891800</v>
      </c>
      <c r="D642" s="1" t="s">
        <v>7826</v>
      </c>
      <c r="E642" s="71">
        <v>3307301</v>
      </c>
      <c r="F642" s="1" t="s">
        <v>7827</v>
      </c>
      <c r="G642" s="1" t="s">
        <v>7828</v>
      </c>
      <c r="H642" s="72" t="s">
        <v>7829</v>
      </c>
      <c r="I642" s="1" t="s">
        <v>7830</v>
      </c>
      <c r="J642" s="73">
        <v>0.7</v>
      </c>
      <c r="K642" s="73">
        <v>0.49</v>
      </c>
      <c r="L642" s="73">
        <v>0.49</v>
      </c>
      <c r="M642" s="1">
        <v>1</v>
      </c>
      <c r="N642" s="1" t="s">
        <v>1283</v>
      </c>
      <c r="O642" s="1" t="s">
        <v>1484</v>
      </c>
      <c r="P642" s="1">
        <v>40101010</v>
      </c>
      <c r="Q642" s="73">
        <v>1205357167</v>
      </c>
      <c r="R642" s="74">
        <v>38.35</v>
      </c>
      <c r="S642" s="1" t="s">
        <v>3317</v>
      </c>
      <c r="T642" s="75">
        <v>3.7506499999999998</v>
      </c>
      <c r="U642" s="76">
        <v>6039078347.4012499</v>
      </c>
      <c r="V642" s="77">
        <v>6039078347.4012499</v>
      </c>
      <c r="W642" s="77">
        <v>12324649688.573999</v>
      </c>
      <c r="X642" s="76">
        <v>9.1147986842299994E-2</v>
      </c>
      <c r="Y642" s="71">
        <v>1</v>
      </c>
      <c r="Z642" s="71">
        <v>0</v>
      </c>
      <c r="AA642" s="71">
        <v>0</v>
      </c>
      <c r="AB642" s="71">
        <v>0</v>
      </c>
      <c r="AC642" s="73">
        <v>1</v>
      </c>
      <c r="AD642" s="73">
        <v>0</v>
      </c>
      <c r="AE642" s="1" t="s">
        <v>3318</v>
      </c>
      <c r="AF642" s="1" t="s">
        <v>1450</v>
      </c>
      <c r="AG642" s="1" t="s">
        <v>1451</v>
      </c>
    </row>
    <row r="643" spans="1:33">
      <c r="A643" s="70">
        <v>45169</v>
      </c>
      <c r="B643" s="70">
        <v>45169</v>
      </c>
      <c r="C643" s="71">
        <v>891800</v>
      </c>
      <c r="D643" s="1" t="s">
        <v>7831</v>
      </c>
      <c r="E643" s="71">
        <v>3307401</v>
      </c>
      <c r="G643" s="1" t="s">
        <v>7832</v>
      </c>
      <c r="H643" s="72">
        <v>6624471</v>
      </c>
      <c r="I643" s="1" t="s">
        <v>7833</v>
      </c>
      <c r="J643" s="73">
        <v>0.45</v>
      </c>
      <c r="K643" s="73">
        <v>0.4</v>
      </c>
      <c r="L643" s="73">
        <v>0.4</v>
      </c>
      <c r="M643" s="1">
        <v>1</v>
      </c>
      <c r="N643" s="1" t="s">
        <v>1366</v>
      </c>
      <c r="O643" s="1" t="s">
        <v>1484</v>
      </c>
      <c r="P643" s="1">
        <v>40101010</v>
      </c>
      <c r="Q643" s="73">
        <v>11047612649</v>
      </c>
      <c r="R643" s="74">
        <v>13.68</v>
      </c>
      <c r="S643" s="1" t="s">
        <v>7800</v>
      </c>
      <c r="T643" s="75">
        <v>3.6730499999999999</v>
      </c>
      <c r="U643" s="76">
        <v>16458402802.937099</v>
      </c>
      <c r="V643" s="77">
        <v>16458402802.937099</v>
      </c>
      <c r="W643" s="77">
        <v>41146007007.342697</v>
      </c>
      <c r="X643" s="76">
        <v>0.24840715682610001</v>
      </c>
      <c r="Y643" s="71">
        <v>1</v>
      </c>
      <c r="Z643" s="71">
        <v>0</v>
      </c>
      <c r="AA643" s="71">
        <v>0</v>
      </c>
      <c r="AB643" s="71">
        <v>0</v>
      </c>
      <c r="AC643" s="73">
        <v>0.5</v>
      </c>
      <c r="AD643" s="73">
        <v>0.5</v>
      </c>
      <c r="AE643" s="1" t="s">
        <v>7815</v>
      </c>
      <c r="AF643" s="1" t="s">
        <v>1450</v>
      </c>
      <c r="AG643" s="1" t="s">
        <v>1451</v>
      </c>
    </row>
    <row r="644" spans="1:33">
      <c r="A644" s="70">
        <v>45169</v>
      </c>
      <c r="B644" s="70">
        <v>45169</v>
      </c>
      <c r="C644" s="71">
        <v>891800</v>
      </c>
      <c r="D644" s="1" t="s">
        <v>7834</v>
      </c>
      <c r="E644" s="71">
        <v>3307501</v>
      </c>
      <c r="F644" s="1" t="s">
        <v>7835</v>
      </c>
      <c r="G644" s="1" t="s">
        <v>7836</v>
      </c>
      <c r="H644" s="72" t="s">
        <v>7837</v>
      </c>
      <c r="I644" s="1" t="s">
        <v>7838</v>
      </c>
      <c r="J644" s="73">
        <v>0.5</v>
      </c>
      <c r="K644" s="73">
        <v>0.49</v>
      </c>
      <c r="L644" s="73">
        <v>0.49</v>
      </c>
      <c r="M644" s="1">
        <v>1</v>
      </c>
      <c r="N644" s="1" t="s">
        <v>1283</v>
      </c>
      <c r="O644" s="1" t="s">
        <v>1462</v>
      </c>
      <c r="P644" s="1">
        <v>15101030</v>
      </c>
      <c r="Q644" s="73">
        <v>476035404</v>
      </c>
      <c r="R644" s="74">
        <v>137.6</v>
      </c>
      <c r="S644" s="1" t="s">
        <v>3317</v>
      </c>
      <c r="T644" s="75">
        <v>3.7506499999999998</v>
      </c>
      <c r="U644" s="76">
        <v>8557506320.0501204</v>
      </c>
      <c r="V644" s="77">
        <v>8557506320.0501204</v>
      </c>
      <c r="W644" s="77">
        <v>17464298612.347198</v>
      </c>
      <c r="X644" s="76">
        <v>0.12915869419029999</v>
      </c>
      <c r="Y644" s="71">
        <v>1</v>
      </c>
      <c r="Z644" s="71">
        <v>0</v>
      </c>
      <c r="AA644" s="71">
        <v>0</v>
      </c>
      <c r="AB644" s="71">
        <v>0</v>
      </c>
      <c r="AC644" s="73">
        <v>0.65</v>
      </c>
      <c r="AD644" s="73">
        <v>0.35</v>
      </c>
      <c r="AE644" s="1" t="s">
        <v>3318</v>
      </c>
      <c r="AF644" s="1" t="s">
        <v>1450</v>
      </c>
      <c r="AG644" s="1" t="s">
        <v>1451</v>
      </c>
    </row>
    <row r="645" spans="1:33">
      <c r="A645" s="70">
        <v>45169</v>
      </c>
      <c r="B645" s="70">
        <v>45169</v>
      </c>
      <c r="C645" s="71">
        <v>891800</v>
      </c>
      <c r="D645" s="1" t="s">
        <v>7839</v>
      </c>
      <c r="E645" s="71">
        <v>3307601</v>
      </c>
      <c r="G645" s="1" t="s">
        <v>7840</v>
      </c>
      <c r="H645" s="72" t="s">
        <v>7841</v>
      </c>
      <c r="I645" s="1" t="s">
        <v>7842</v>
      </c>
      <c r="J645" s="73">
        <v>0.55000000000000004</v>
      </c>
      <c r="K645" s="73">
        <v>0.49</v>
      </c>
      <c r="L645" s="73">
        <v>0.49</v>
      </c>
      <c r="M645" s="1">
        <v>1</v>
      </c>
      <c r="N645" s="1" t="s">
        <v>1283</v>
      </c>
      <c r="O645" s="1" t="s">
        <v>1484</v>
      </c>
      <c r="P645" s="1">
        <v>40101010</v>
      </c>
      <c r="Q645" s="73">
        <v>1000000000</v>
      </c>
      <c r="R645" s="74">
        <v>42.9</v>
      </c>
      <c r="S645" s="1" t="s">
        <v>3317</v>
      </c>
      <c r="T645" s="75">
        <v>3.7506499999999998</v>
      </c>
      <c r="U645" s="76">
        <v>5604628531.0546198</v>
      </c>
      <c r="V645" s="77">
        <v>5604628531.0546198</v>
      </c>
      <c r="W645" s="77">
        <v>11438017410.3155</v>
      </c>
      <c r="X645" s="76">
        <v>8.4590823006100005E-2</v>
      </c>
      <c r="Y645" s="71">
        <v>1</v>
      </c>
      <c r="Z645" s="71">
        <v>0</v>
      </c>
      <c r="AA645" s="71">
        <v>0</v>
      </c>
      <c r="AB645" s="71">
        <v>0</v>
      </c>
      <c r="AC645" s="73">
        <v>0</v>
      </c>
      <c r="AD645" s="73">
        <v>1</v>
      </c>
      <c r="AE645" s="1" t="s">
        <v>3318</v>
      </c>
      <c r="AF645" s="1" t="s">
        <v>1450</v>
      </c>
      <c r="AG645" s="1" t="s">
        <v>1451</v>
      </c>
    </row>
    <row r="646" spans="1:33">
      <c r="A646" s="70">
        <v>45169</v>
      </c>
      <c r="B646" s="70">
        <v>45169</v>
      </c>
      <c r="C646" s="71">
        <v>891800</v>
      </c>
      <c r="D646" s="1" t="s">
        <v>7843</v>
      </c>
      <c r="E646" s="71">
        <v>3307701</v>
      </c>
      <c r="G646" s="1" t="s">
        <v>7844</v>
      </c>
      <c r="H646" s="72">
        <v>6545464</v>
      </c>
      <c r="I646" s="1" t="s">
        <v>7845</v>
      </c>
      <c r="J646" s="73">
        <v>0.4</v>
      </c>
      <c r="K646" s="73">
        <v>0.4</v>
      </c>
      <c r="L646" s="73">
        <v>0.4</v>
      </c>
      <c r="M646" s="1">
        <v>1</v>
      </c>
      <c r="N646" s="1" t="s">
        <v>1366</v>
      </c>
      <c r="O646" s="1" t="s">
        <v>1484</v>
      </c>
      <c r="P646" s="1">
        <v>40101010</v>
      </c>
      <c r="Q646" s="73">
        <v>7319947010</v>
      </c>
      <c r="R646" s="74">
        <v>8.6300000000000008</v>
      </c>
      <c r="S646" s="1" t="s">
        <v>7800</v>
      </c>
      <c r="T646" s="75">
        <v>3.6730499999999999</v>
      </c>
      <c r="U646" s="76">
        <v>6879420938.5987101</v>
      </c>
      <c r="V646" s="77">
        <v>6879420938.5987101</v>
      </c>
      <c r="W646" s="77">
        <v>17198552346.496799</v>
      </c>
      <c r="X646" s="76">
        <v>0.103831302249</v>
      </c>
      <c r="Y646" s="71">
        <v>1</v>
      </c>
      <c r="Z646" s="71">
        <v>0</v>
      </c>
      <c r="AA646" s="71">
        <v>0</v>
      </c>
      <c r="AB646" s="71">
        <v>0</v>
      </c>
      <c r="AC646" s="73">
        <v>1</v>
      </c>
      <c r="AD646" s="73">
        <v>0</v>
      </c>
      <c r="AE646" s="1" t="s">
        <v>7815</v>
      </c>
      <c r="AF646" s="1" t="s">
        <v>1450</v>
      </c>
      <c r="AG646" s="1" t="s">
        <v>1451</v>
      </c>
    </row>
    <row r="647" spans="1:33">
      <c r="A647" s="70">
        <v>45169</v>
      </c>
      <c r="B647" s="70">
        <v>45169</v>
      </c>
      <c r="C647" s="71">
        <v>891800</v>
      </c>
      <c r="D647" s="1" t="s">
        <v>7846</v>
      </c>
      <c r="E647" s="71">
        <v>3307801</v>
      </c>
      <c r="F647" s="1" t="s">
        <v>7847</v>
      </c>
      <c r="G647" s="1" t="s">
        <v>7848</v>
      </c>
      <c r="H647" s="72" t="s">
        <v>7849</v>
      </c>
      <c r="I647" s="1" t="s">
        <v>7850</v>
      </c>
      <c r="J647" s="73">
        <v>0.7</v>
      </c>
      <c r="K647" s="73">
        <v>0.49</v>
      </c>
      <c r="L647" s="73">
        <v>0.49</v>
      </c>
      <c r="M647" s="1">
        <v>1</v>
      </c>
      <c r="N647" s="1" t="s">
        <v>1283</v>
      </c>
      <c r="O647" s="1" t="s">
        <v>1499</v>
      </c>
      <c r="P647" s="1">
        <v>30202030</v>
      </c>
      <c r="Q647" s="73">
        <v>533981000</v>
      </c>
      <c r="R647" s="74">
        <v>37.9</v>
      </c>
      <c r="S647" s="1" t="s">
        <v>3317</v>
      </c>
      <c r="T647" s="75">
        <v>3.7506499999999998</v>
      </c>
      <c r="U647" s="76">
        <v>2643958020.87638</v>
      </c>
      <c r="V647" s="77">
        <v>2643958020.87638</v>
      </c>
      <c r="W647" s="77">
        <v>5395832695.6660805</v>
      </c>
      <c r="X647" s="76">
        <v>3.9905336052200001E-2</v>
      </c>
      <c r="Y647" s="71">
        <v>0</v>
      </c>
      <c r="Z647" s="71">
        <v>1</v>
      </c>
      <c r="AA647" s="71">
        <v>0</v>
      </c>
      <c r="AB647" s="71">
        <v>0</v>
      </c>
      <c r="AC647" s="73">
        <v>0</v>
      </c>
      <c r="AD647" s="73">
        <v>1</v>
      </c>
      <c r="AE647" s="1" t="s">
        <v>3318</v>
      </c>
      <c r="AF647" s="1" t="s">
        <v>1450</v>
      </c>
      <c r="AG647" s="1" t="s">
        <v>1451</v>
      </c>
    </row>
    <row r="648" spans="1:33">
      <c r="A648" s="70">
        <v>45169</v>
      </c>
      <c r="B648" s="70">
        <v>45169</v>
      </c>
      <c r="C648" s="71">
        <v>891800</v>
      </c>
      <c r="D648" s="1" t="s">
        <v>7851</v>
      </c>
      <c r="E648" s="71">
        <v>3307901</v>
      </c>
      <c r="G648" s="1" t="s">
        <v>7852</v>
      </c>
      <c r="H648" s="72">
        <v>6283452</v>
      </c>
      <c r="I648" s="1" t="s">
        <v>7853</v>
      </c>
      <c r="J648" s="73">
        <v>0.6</v>
      </c>
      <c r="K648" s="73">
        <v>0.4</v>
      </c>
      <c r="L648" s="73">
        <v>0.4</v>
      </c>
      <c r="M648" s="1">
        <v>1</v>
      </c>
      <c r="N648" s="1" t="s">
        <v>1366</v>
      </c>
      <c r="O648" s="1" t="s">
        <v>1484</v>
      </c>
      <c r="P648" s="1">
        <v>40101010</v>
      </c>
      <c r="Q648" s="73">
        <v>7240744377</v>
      </c>
      <c r="R648" s="74">
        <v>5.64</v>
      </c>
      <c r="S648" s="1" t="s">
        <v>7800</v>
      </c>
      <c r="T648" s="75">
        <v>3.6730499999999999</v>
      </c>
      <c r="U648" s="76">
        <v>4447290212.3608398</v>
      </c>
      <c r="V648" s="77">
        <v>4447290212.3608398</v>
      </c>
      <c r="W648" s="77">
        <v>11118225530.9021</v>
      </c>
      <c r="X648" s="76">
        <v>6.7123081775300006E-2</v>
      </c>
      <c r="Y648" s="71">
        <v>0</v>
      </c>
      <c r="Z648" s="71">
        <v>1</v>
      </c>
      <c r="AA648" s="71">
        <v>0</v>
      </c>
      <c r="AB648" s="71">
        <v>0</v>
      </c>
      <c r="AC648" s="73">
        <v>1</v>
      </c>
      <c r="AD648" s="73">
        <v>0</v>
      </c>
      <c r="AE648" s="1" t="s">
        <v>7801</v>
      </c>
      <c r="AF648" s="1" t="s">
        <v>1450</v>
      </c>
      <c r="AG648" s="1" t="s">
        <v>1451</v>
      </c>
    </row>
    <row r="649" spans="1:33">
      <c r="A649" s="70">
        <v>45169</v>
      </c>
      <c r="B649" s="70">
        <v>45169</v>
      </c>
      <c r="C649" s="71">
        <v>891800</v>
      </c>
      <c r="D649" s="1" t="s">
        <v>7854</v>
      </c>
      <c r="E649" s="71">
        <v>3308001</v>
      </c>
      <c r="G649" s="1" t="s">
        <v>7855</v>
      </c>
      <c r="H649" s="72">
        <v>6148197</v>
      </c>
      <c r="I649" s="1" t="s">
        <v>7856</v>
      </c>
      <c r="J649" s="73">
        <v>0.5</v>
      </c>
      <c r="K649" s="73">
        <v>0.5</v>
      </c>
      <c r="L649" s="73">
        <v>0.5</v>
      </c>
      <c r="M649" s="1">
        <v>1</v>
      </c>
      <c r="N649" s="1" t="s">
        <v>1249</v>
      </c>
      <c r="O649" s="1" t="s">
        <v>1484</v>
      </c>
      <c r="P649" s="1">
        <v>40101010</v>
      </c>
      <c r="Q649" s="73">
        <v>9236428570</v>
      </c>
      <c r="R649" s="74">
        <v>15.6</v>
      </c>
      <c r="S649" s="1" t="s">
        <v>7819</v>
      </c>
      <c r="T649" s="75">
        <v>3.64</v>
      </c>
      <c r="U649" s="76">
        <v>19792346935.714298</v>
      </c>
      <c r="V649" s="77">
        <v>19792346935.714298</v>
      </c>
      <c r="W649" s="77">
        <v>39584693871.428596</v>
      </c>
      <c r="X649" s="76">
        <v>0.29872647352749998</v>
      </c>
      <c r="Y649" s="71">
        <v>1</v>
      </c>
      <c r="Z649" s="71">
        <v>0</v>
      </c>
      <c r="AA649" s="71">
        <v>0</v>
      </c>
      <c r="AB649" s="71">
        <v>0</v>
      </c>
      <c r="AC649" s="73">
        <v>0.5</v>
      </c>
      <c r="AD649" s="73">
        <v>0.5</v>
      </c>
      <c r="AE649" s="1" t="s">
        <v>7820</v>
      </c>
      <c r="AF649" s="1" t="s">
        <v>1450</v>
      </c>
      <c r="AG649" s="1" t="s">
        <v>1451</v>
      </c>
    </row>
    <row r="650" spans="1:33">
      <c r="A650" s="70">
        <v>45169</v>
      </c>
      <c r="B650" s="70">
        <v>45169</v>
      </c>
      <c r="C650" s="71">
        <v>891800</v>
      </c>
      <c r="D650" s="1" t="s">
        <v>7857</v>
      </c>
      <c r="E650" s="71">
        <v>3308201</v>
      </c>
      <c r="G650" s="1" t="s">
        <v>7858</v>
      </c>
      <c r="H650" s="72">
        <v>6600084</v>
      </c>
      <c r="I650" s="1" t="s">
        <v>7859</v>
      </c>
      <c r="J650" s="73">
        <v>0.45</v>
      </c>
      <c r="K650" s="73">
        <v>0.45</v>
      </c>
      <c r="L650" s="73">
        <v>0.45</v>
      </c>
      <c r="M650" s="1">
        <v>1</v>
      </c>
      <c r="N650" s="1" t="s">
        <v>1131</v>
      </c>
      <c r="O650" s="1" t="s">
        <v>1692</v>
      </c>
      <c r="P650" s="1">
        <v>50102010</v>
      </c>
      <c r="Q650" s="73">
        <v>4327058909</v>
      </c>
      <c r="R650" s="74">
        <v>0.51</v>
      </c>
      <c r="S650" s="1" t="s">
        <v>7860</v>
      </c>
      <c r="T650" s="75">
        <v>0.30825000000000002</v>
      </c>
      <c r="U650" s="76">
        <v>3221605903.0510998</v>
      </c>
      <c r="V650" s="77">
        <v>3221605903.0510998</v>
      </c>
      <c r="W650" s="77">
        <v>7159124229.00243</v>
      </c>
      <c r="X650" s="76">
        <v>4.8623792501199997E-2</v>
      </c>
      <c r="Y650" s="71">
        <v>1</v>
      </c>
      <c r="Z650" s="71">
        <v>0</v>
      </c>
      <c r="AA650" s="71">
        <v>0</v>
      </c>
      <c r="AB650" s="71">
        <v>0</v>
      </c>
      <c r="AC650" s="73">
        <v>1</v>
      </c>
      <c r="AD650" s="73">
        <v>0</v>
      </c>
      <c r="AE650" s="1" t="s">
        <v>7861</v>
      </c>
      <c r="AF650" s="1" t="s">
        <v>1450</v>
      </c>
      <c r="AG650" s="1" t="s">
        <v>1451</v>
      </c>
    </row>
    <row r="651" spans="1:33">
      <c r="A651" s="70">
        <v>45169</v>
      </c>
      <c r="B651" s="70">
        <v>45169</v>
      </c>
      <c r="C651" s="71">
        <v>891800</v>
      </c>
      <c r="D651" s="1" t="s">
        <v>7862</v>
      </c>
      <c r="E651" s="71">
        <v>3308301</v>
      </c>
      <c r="G651" s="1" t="s">
        <v>7863</v>
      </c>
      <c r="H651" s="72" t="s">
        <v>7864</v>
      </c>
      <c r="I651" s="1" t="s">
        <v>7865</v>
      </c>
      <c r="J651" s="73">
        <v>0.45</v>
      </c>
      <c r="K651" s="73">
        <v>0.45</v>
      </c>
      <c r="L651" s="73">
        <v>0.45</v>
      </c>
      <c r="M651" s="1">
        <v>1</v>
      </c>
      <c r="N651" s="1" t="s">
        <v>1249</v>
      </c>
      <c r="O651" s="1" t="s">
        <v>1541</v>
      </c>
      <c r="P651" s="1">
        <v>10102040</v>
      </c>
      <c r="Q651" s="73">
        <v>5540263600</v>
      </c>
      <c r="R651" s="74">
        <v>3.7069999999999999</v>
      </c>
      <c r="S651" s="1" t="s">
        <v>7819</v>
      </c>
      <c r="T651" s="75">
        <v>3.64</v>
      </c>
      <c r="U651" s="76">
        <v>2539008440.7527499</v>
      </c>
      <c r="V651" s="77">
        <v>2539008440.7527499</v>
      </c>
      <c r="W651" s="77">
        <v>5642240979.4505501</v>
      </c>
      <c r="X651" s="76">
        <v>3.8321328957400001E-2</v>
      </c>
      <c r="Y651" s="71">
        <v>0</v>
      </c>
      <c r="Z651" s="71">
        <v>1</v>
      </c>
      <c r="AA651" s="71">
        <v>0</v>
      </c>
      <c r="AB651" s="71">
        <v>0</v>
      </c>
      <c r="AC651" s="73">
        <v>0</v>
      </c>
      <c r="AD651" s="73">
        <v>1</v>
      </c>
      <c r="AE651" s="1" t="s">
        <v>7820</v>
      </c>
      <c r="AF651" s="1" t="s">
        <v>1450</v>
      </c>
      <c r="AG651" s="1" t="s">
        <v>1451</v>
      </c>
    </row>
    <row r="652" spans="1:33">
      <c r="A652" s="70">
        <v>45169</v>
      </c>
      <c r="B652" s="70">
        <v>45169</v>
      </c>
      <c r="C652" s="71">
        <v>891800</v>
      </c>
      <c r="D652" s="1" t="s">
        <v>7866</v>
      </c>
      <c r="E652" s="71">
        <v>3308401</v>
      </c>
      <c r="G652" s="1" t="s">
        <v>7867</v>
      </c>
      <c r="H652" s="72">
        <v>6503138</v>
      </c>
      <c r="I652" s="1" t="s">
        <v>7868</v>
      </c>
      <c r="J652" s="73">
        <v>0.55000000000000004</v>
      </c>
      <c r="K652" s="73">
        <v>0.55000000000000004</v>
      </c>
      <c r="L652" s="73">
        <v>0.55000000000000004</v>
      </c>
      <c r="M652" s="1">
        <v>1</v>
      </c>
      <c r="N652" s="1" t="s">
        <v>1131</v>
      </c>
      <c r="O652" s="1" t="s">
        <v>1484</v>
      </c>
      <c r="P652" s="1">
        <v>40101010</v>
      </c>
      <c r="Q652" s="73">
        <v>14764456573</v>
      </c>
      <c r="R652" s="74">
        <v>0.745</v>
      </c>
      <c r="S652" s="1" t="s">
        <v>7860</v>
      </c>
      <c r="T652" s="75">
        <v>0.30825000000000002</v>
      </c>
      <c r="U652" s="76">
        <v>19626070010.662601</v>
      </c>
      <c r="V652" s="77">
        <v>19626070010.662601</v>
      </c>
      <c r="W652" s="77">
        <v>35683763655.750198</v>
      </c>
      <c r="X652" s="76">
        <v>0.2962168510148</v>
      </c>
      <c r="Y652" s="71">
        <v>1</v>
      </c>
      <c r="Z652" s="71">
        <v>0</v>
      </c>
      <c r="AA652" s="71">
        <v>0</v>
      </c>
      <c r="AB652" s="71">
        <v>0</v>
      </c>
      <c r="AC652" s="73">
        <v>0.5</v>
      </c>
      <c r="AD652" s="73">
        <v>0.5</v>
      </c>
      <c r="AE652" s="1" t="s">
        <v>7861</v>
      </c>
      <c r="AF652" s="1" t="s">
        <v>1450</v>
      </c>
      <c r="AG652" s="1" t="s">
        <v>1451</v>
      </c>
    </row>
    <row r="653" spans="1:33">
      <c r="A653" s="70">
        <v>45169</v>
      </c>
      <c r="B653" s="70">
        <v>45169</v>
      </c>
      <c r="C653" s="71">
        <v>891800</v>
      </c>
      <c r="D653" s="1" t="s">
        <v>7869</v>
      </c>
      <c r="E653" s="71">
        <v>3308501</v>
      </c>
      <c r="G653" s="1" t="s">
        <v>7870</v>
      </c>
      <c r="H653" s="72">
        <v>6713982</v>
      </c>
      <c r="I653" s="1" t="s">
        <v>7871</v>
      </c>
      <c r="J653" s="73">
        <v>0.7</v>
      </c>
      <c r="K653" s="73">
        <v>0.7</v>
      </c>
      <c r="L653" s="73">
        <v>0.7</v>
      </c>
      <c r="M653" s="1">
        <v>1</v>
      </c>
      <c r="N653" s="1" t="s">
        <v>1249</v>
      </c>
      <c r="O653" s="1" t="s">
        <v>1484</v>
      </c>
      <c r="P653" s="1">
        <v>40101010</v>
      </c>
      <c r="Q653" s="73">
        <v>2362932000</v>
      </c>
      <c r="R653" s="74">
        <v>19.32</v>
      </c>
      <c r="S653" s="1" t="s">
        <v>7819</v>
      </c>
      <c r="T653" s="75">
        <v>3.64</v>
      </c>
      <c r="U653" s="76">
        <v>8779201200</v>
      </c>
      <c r="V653" s="77">
        <v>8779201200</v>
      </c>
      <c r="W653" s="77">
        <v>12541716000</v>
      </c>
      <c r="X653" s="76">
        <v>0.13250474152370001</v>
      </c>
      <c r="Y653" s="71">
        <v>1</v>
      </c>
      <c r="Z653" s="71">
        <v>0</v>
      </c>
      <c r="AA653" s="71">
        <v>0</v>
      </c>
      <c r="AB653" s="71">
        <v>0</v>
      </c>
      <c r="AC653" s="73">
        <v>0</v>
      </c>
      <c r="AD653" s="73">
        <v>1</v>
      </c>
      <c r="AE653" s="1" t="s">
        <v>7820</v>
      </c>
      <c r="AF653" s="1" t="s">
        <v>1450</v>
      </c>
      <c r="AG653" s="1" t="s">
        <v>1451</v>
      </c>
    </row>
    <row r="654" spans="1:33">
      <c r="A654" s="70">
        <v>45169</v>
      </c>
      <c r="B654" s="70">
        <v>45169</v>
      </c>
      <c r="C654" s="71">
        <v>891800</v>
      </c>
      <c r="D654" s="1" t="s">
        <v>7872</v>
      </c>
      <c r="E654" s="71">
        <v>3308701</v>
      </c>
      <c r="F654" s="1" t="s">
        <v>7873</v>
      </c>
      <c r="G654" s="1" t="s">
        <v>7874</v>
      </c>
      <c r="H654" s="72" t="s">
        <v>7875</v>
      </c>
      <c r="I654" s="1" t="s">
        <v>7876</v>
      </c>
      <c r="J654" s="73">
        <v>0.85</v>
      </c>
      <c r="K654" s="73">
        <v>0.49</v>
      </c>
      <c r="L654" s="73">
        <v>0.49</v>
      </c>
      <c r="M654" s="1">
        <v>1</v>
      </c>
      <c r="N654" s="1" t="s">
        <v>1283</v>
      </c>
      <c r="O654" s="1" t="s">
        <v>1462</v>
      </c>
      <c r="P654" s="1">
        <v>15101010</v>
      </c>
      <c r="Q654" s="73">
        <v>754800000</v>
      </c>
      <c r="R654" s="74">
        <v>25.8</v>
      </c>
      <c r="S654" s="1" t="s">
        <v>3317</v>
      </c>
      <c r="T654" s="75">
        <v>3.7506499999999998</v>
      </c>
      <c r="U654" s="76">
        <v>2544140775.5988998</v>
      </c>
      <c r="V654" s="77">
        <v>2544140775.5988998</v>
      </c>
      <c r="W654" s="77">
        <v>5192124031.8344803</v>
      </c>
      <c r="X654" s="76">
        <v>3.8398791437999999E-2</v>
      </c>
      <c r="Y654" s="71">
        <v>0</v>
      </c>
      <c r="Z654" s="71">
        <v>1</v>
      </c>
      <c r="AA654" s="71">
        <v>0</v>
      </c>
      <c r="AB654" s="71">
        <v>0</v>
      </c>
      <c r="AC654" s="73">
        <v>0.65</v>
      </c>
      <c r="AD654" s="73">
        <v>0.35</v>
      </c>
      <c r="AE654" s="1" t="s">
        <v>3318</v>
      </c>
      <c r="AF654" s="1" t="s">
        <v>1450</v>
      </c>
      <c r="AG654" s="1" t="s">
        <v>1451</v>
      </c>
    </row>
    <row r="655" spans="1:33">
      <c r="A655" s="70">
        <v>45169</v>
      </c>
      <c r="B655" s="70">
        <v>45169</v>
      </c>
      <c r="C655" s="71">
        <v>891800</v>
      </c>
      <c r="D655" s="1" t="s">
        <v>7877</v>
      </c>
      <c r="E655" s="71">
        <v>3308801</v>
      </c>
      <c r="F655" s="1" t="s">
        <v>7878</v>
      </c>
      <c r="G655" s="1" t="s">
        <v>7879</v>
      </c>
      <c r="H655" s="72" t="s">
        <v>7880</v>
      </c>
      <c r="I655" s="1" t="s">
        <v>7881</v>
      </c>
      <c r="J655" s="73">
        <v>0.85</v>
      </c>
      <c r="K655" s="73">
        <v>0.49</v>
      </c>
      <c r="L655" s="73">
        <v>0.49</v>
      </c>
      <c r="M655" s="1">
        <v>1</v>
      </c>
      <c r="N655" s="1" t="s">
        <v>1283</v>
      </c>
      <c r="O655" s="1" t="s">
        <v>1462</v>
      </c>
      <c r="P655" s="1">
        <v>15101010</v>
      </c>
      <c r="Q655" s="73">
        <v>668914166</v>
      </c>
      <c r="R655" s="74">
        <v>12.74</v>
      </c>
      <c r="S655" s="1" t="s">
        <v>3317</v>
      </c>
      <c r="T655" s="75">
        <v>3.7506499999999998</v>
      </c>
      <c r="U655" s="76">
        <v>1113343973.09042</v>
      </c>
      <c r="V655" s="77">
        <v>1113343973.09042</v>
      </c>
      <c r="W655" s="77">
        <v>2272130557.3274002</v>
      </c>
      <c r="X655" s="76">
        <v>1.6803733280599999E-2</v>
      </c>
      <c r="Y655" s="71">
        <v>0</v>
      </c>
      <c r="Z655" s="71">
        <v>1</v>
      </c>
      <c r="AA655" s="71">
        <v>0</v>
      </c>
      <c r="AB655" s="71">
        <v>0</v>
      </c>
      <c r="AC655" s="73">
        <v>1</v>
      </c>
      <c r="AD655" s="73">
        <v>0</v>
      </c>
      <c r="AE655" s="1" t="s">
        <v>3318</v>
      </c>
      <c r="AF655" s="1" t="s">
        <v>1450</v>
      </c>
      <c r="AG655" s="1" t="s">
        <v>1451</v>
      </c>
    </row>
    <row r="656" spans="1:33">
      <c r="A656" s="70">
        <v>45169</v>
      </c>
      <c r="B656" s="70">
        <v>45169</v>
      </c>
      <c r="C656" s="71">
        <v>891800</v>
      </c>
      <c r="D656" s="1" t="s">
        <v>7882</v>
      </c>
      <c r="E656" s="71">
        <v>3309001</v>
      </c>
      <c r="G656" s="1" t="s">
        <v>7883</v>
      </c>
      <c r="H656" s="72">
        <v>6158174</v>
      </c>
      <c r="I656" s="1" t="s">
        <v>7884</v>
      </c>
      <c r="J656" s="73">
        <v>0.25</v>
      </c>
      <c r="K656" s="73">
        <v>0.25</v>
      </c>
      <c r="L656" s="73">
        <v>0.25</v>
      </c>
      <c r="M656" s="1">
        <v>1</v>
      </c>
      <c r="N656" s="1" t="s">
        <v>1249</v>
      </c>
      <c r="O656" s="1" t="s">
        <v>1692</v>
      </c>
      <c r="P656" s="1">
        <v>50101020</v>
      </c>
      <c r="Q656" s="73">
        <v>3203200000</v>
      </c>
      <c r="R656" s="74">
        <v>10.8</v>
      </c>
      <c r="S656" s="1" t="s">
        <v>7819</v>
      </c>
      <c r="T656" s="75">
        <v>3.64</v>
      </c>
      <c r="U656" s="76">
        <v>2376000000</v>
      </c>
      <c r="V656" s="77">
        <v>2376000000</v>
      </c>
      <c r="W656" s="77">
        <v>9504000000</v>
      </c>
      <c r="X656" s="76">
        <v>3.5861037774200001E-2</v>
      </c>
      <c r="Y656" s="71">
        <v>1</v>
      </c>
      <c r="Z656" s="71">
        <v>0</v>
      </c>
      <c r="AA656" s="71">
        <v>0</v>
      </c>
      <c r="AB656" s="71">
        <v>0</v>
      </c>
      <c r="AC656" s="73">
        <v>1</v>
      </c>
      <c r="AD656" s="73">
        <v>0</v>
      </c>
      <c r="AE656" s="1" t="s">
        <v>7820</v>
      </c>
      <c r="AF656" s="1" t="s">
        <v>1450</v>
      </c>
      <c r="AG656" s="1" t="s">
        <v>1451</v>
      </c>
    </row>
    <row r="657" spans="1:33">
      <c r="A657" s="70">
        <v>45169</v>
      </c>
      <c r="B657" s="70">
        <v>45169</v>
      </c>
      <c r="C657" s="71">
        <v>891800</v>
      </c>
      <c r="D657" s="1" t="s">
        <v>7885</v>
      </c>
      <c r="E657" s="71">
        <v>3309301</v>
      </c>
      <c r="G657" s="1" t="s">
        <v>7886</v>
      </c>
      <c r="H657" s="72">
        <v>6150448</v>
      </c>
      <c r="I657" s="1" t="s">
        <v>7887</v>
      </c>
      <c r="J657" s="73">
        <v>0.8</v>
      </c>
      <c r="K657" s="73">
        <v>0.8</v>
      </c>
      <c r="L657" s="73">
        <v>0.8</v>
      </c>
      <c r="M657" s="1">
        <v>1</v>
      </c>
      <c r="N657" s="1" t="s">
        <v>1249</v>
      </c>
      <c r="O657" s="1" t="s">
        <v>1484</v>
      </c>
      <c r="P657" s="1">
        <v>40101010</v>
      </c>
      <c r="Q657" s="73">
        <v>4047253750</v>
      </c>
      <c r="R657" s="74">
        <v>5.68</v>
      </c>
      <c r="S657" s="1" t="s">
        <v>7819</v>
      </c>
      <c r="T657" s="75">
        <v>3.64</v>
      </c>
      <c r="U657" s="76">
        <v>5052395890.10989</v>
      </c>
      <c r="V657" s="77">
        <v>5052395890.10989</v>
      </c>
      <c r="W657" s="77">
        <v>6315494862.6373596</v>
      </c>
      <c r="X657" s="76">
        <v>7.6255959539300006E-2</v>
      </c>
      <c r="Y657" s="71">
        <v>0</v>
      </c>
      <c r="Z657" s="71">
        <v>1</v>
      </c>
      <c r="AA657" s="71">
        <v>0</v>
      </c>
      <c r="AB657" s="71">
        <v>0</v>
      </c>
      <c r="AC657" s="73">
        <v>0.5</v>
      </c>
      <c r="AD657" s="73">
        <v>0.5</v>
      </c>
      <c r="AE657" s="1" t="s">
        <v>7820</v>
      </c>
      <c r="AF657" s="1" t="s">
        <v>1450</v>
      </c>
      <c r="AG657" s="1" t="s">
        <v>1451</v>
      </c>
    </row>
    <row r="658" spans="1:33">
      <c r="A658" s="70">
        <v>45169</v>
      </c>
      <c r="B658" s="70">
        <v>45169</v>
      </c>
      <c r="C658" s="71">
        <v>891800</v>
      </c>
      <c r="D658" s="1" t="s">
        <v>7888</v>
      </c>
      <c r="E658" s="71">
        <v>3309501</v>
      </c>
      <c r="F658" s="1" t="s">
        <v>7889</v>
      </c>
      <c r="G658" s="1" t="s">
        <v>7890</v>
      </c>
      <c r="H658" s="72" t="s">
        <v>7891</v>
      </c>
      <c r="I658" s="1" t="s">
        <v>7892</v>
      </c>
      <c r="J658" s="73">
        <v>0.85</v>
      </c>
      <c r="K658" s="73">
        <v>0.49</v>
      </c>
      <c r="L658" s="73">
        <v>0.49</v>
      </c>
      <c r="M658" s="1">
        <v>1</v>
      </c>
      <c r="N658" s="1" t="s">
        <v>1283</v>
      </c>
      <c r="O658" s="1" t="s">
        <v>1484</v>
      </c>
      <c r="P658" s="1">
        <v>40101010</v>
      </c>
      <c r="Q658" s="73">
        <v>820000002</v>
      </c>
      <c r="R658" s="74">
        <v>17.739999999999998</v>
      </c>
      <c r="S658" s="1" t="s">
        <v>3317</v>
      </c>
      <c r="T658" s="75">
        <v>3.7506499999999998</v>
      </c>
      <c r="U658" s="76">
        <v>1900452459.5430701</v>
      </c>
      <c r="V658" s="77">
        <v>1900452459.5430701</v>
      </c>
      <c r="W658" s="77">
        <v>3878474407.2307501</v>
      </c>
      <c r="X658" s="76">
        <v>2.8683584780999999E-2</v>
      </c>
      <c r="Y658" s="71">
        <v>0</v>
      </c>
      <c r="Z658" s="71">
        <v>1</v>
      </c>
      <c r="AA658" s="71">
        <v>0</v>
      </c>
      <c r="AB658" s="71">
        <v>0</v>
      </c>
      <c r="AC658" s="73">
        <v>1</v>
      </c>
      <c r="AD658" s="73">
        <v>0</v>
      </c>
      <c r="AE658" s="1" t="s">
        <v>3318</v>
      </c>
      <c r="AF658" s="1" t="s">
        <v>1450</v>
      </c>
      <c r="AG658" s="1" t="s">
        <v>1451</v>
      </c>
    </row>
    <row r="659" spans="1:33">
      <c r="A659" s="70">
        <v>45169</v>
      </c>
      <c r="B659" s="70">
        <v>45169</v>
      </c>
      <c r="C659" s="71">
        <v>891800</v>
      </c>
      <c r="D659" s="1" t="s">
        <v>7893</v>
      </c>
      <c r="E659" s="71">
        <v>3309901</v>
      </c>
      <c r="G659" s="1" t="s">
        <v>7894</v>
      </c>
      <c r="H659" s="72">
        <v>6001728</v>
      </c>
      <c r="I659" s="1" t="s">
        <v>7895</v>
      </c>
      <c r="J659" s="73">
        <v>0.55000000000000004</v>
      </c>
      <c r="K659" s="73">
        <v>0.4</v>
      </c>
      <c r="L659" s="73">
        <v>0.4</v>
      </c>
      <c r="M659" s="1">
        <v>1</v>
      </c>
      <c r="N659" s="1" t="s">
        <v>1366</v>
      </c>
      <c r="O659" s="1" t="s">
        <v>1484</v>
      </c>
      <c r="P659" s="1">
        <v>40101010</v>
      </c>
      <c r="Q659" s="73">
        <v>3632000000</v>
      </c>
      <c r="R659" s="74">
        <v>10.42</v>
      </c>
      <c r="S659" s="1" t="s">
        <v>7800</v>
      </c>
      <c r="T659" s="75">
        <v>3.6730499999999999</v>
      </c>
      <c r="U659" s="76">
        <v>4121418439.71631</v>
      </c>
      <c r="V659" s="77">
        <v>4121418439.71631</v>
      </c>
      <c r="W659" s="77">
        <v>10303546099.2908</v>
      </c>
      <c r="X659" s="76">
        <v>6.2204689541200002E-2</v>
      </c>
      <c r="Y659" s="71">
        <v>0</v>
      </c>
      <c r="Z659" s="71">
        <v>1</v>
      </c>
      <c r="AA659" s="71">
        <v>0</v>
      </c>
      <c r="AB659" s="71">
        <v>0</v>
      </c>
      <c r="AC659" s="73">
        <v>0</v>
      </c>
      <c r="AD659" s="73">
        <v>1</v>
      </c>
      <c r="AE659" s="1" t="s">
        <v>7815</v>
      </c>
      <c r="AF659" s="1" t="s">
        <v>1450</v>
      </c>
      <c r="AG659" s="1" t="s">
        <v>1451</v>
      </c>
    </row>
    <row r="660" spans="1:33">
      <c r="A660" s="70">
        <v>45169</v>
      </c>
      <c r="B660" s="70">
        <v>45169</v>
      </c>
      <c r="C660" s="71">
        <v>891800</v>
      </c>
      <c r="D660" s="1" t="s">
        <v>7896</v>
      </c>
      <c r="E660" s="71">
        <v>3310201</v>
      </c>
      <c r="G660" s="1" t="s">
        <v>7897</v>
      </c>
      <c r="H660" s="72">
        <v>6890302</v>
      </c>
      <c r="I660" s="1" t="s">
        <v>7898</v>
      </c>
      <c r="J660" s="73">
        <v>0.6</v>
      </c>
      <c r="K660" s="73">
        <v>0.6</v>
      </c>
      <c r="L660" s="73">
        <v>0.6</v>
      </c>
      <c r="M660" s="1">
        <v>1</v>
      </c>
      <c r="N660" s="1" t="s">
        <v>1131</v>
      </c>
      <c r="O660" s="1" t="s">
        <v>1467</v>
      </c>
      <c r="P660" s="1">
        <v>20301010</v>
      </c>
      <c r="Q660" s="73">
        <v>2676128587</v>
      </c>
      <c r="R660" s="74">
        <v>0.57499999999999996</v>
      </c>
      <c r="S660" s="1" t="s">
        <v>7860</v>
      </c>
      <c r="T660" s="75">
        <v>0.30825000000000002</v>
      </c>
      <c r="U660" s="76">
        <v>2995180413.6739702</v>
      </c>
      <c r="V660" s="77">
        <v>2995180413.6739702</v>
      </c>
      <c r="W660" s="77">
        <v>4991967356.1232796</v>
      </c>
      <c r="X660" s="76">
        <v>4.5206345940800002E-2</v>
      </c>
      <c r="Y660" s="71">
        <v>0</v>
      </c>
      <c r="Z660" s="71">
        <v>1</v>
      </c>
      <c r="AA660" s="71">
        <v>0</v>
      </c>
      <c r="AB660" s="71">
        <v>0</v>
      </c>
      <c r="AC660" s="73">
        <v>1</v>
      </c>
      <c r="AD660" s="73">
        <v>0</v>
      </c>
      <c r="AE660" s="1" t="s">
        <v>7861</v>
      </c>
      <c r="AF660" s="1" t="s">
        <v>1450</v>
      </c>
      <c r="AG660" s="1" t="s">
        <v>1451</v>
      </c>
    </row>
    <row r="661" spans="1:33">
      <c r="A661" s="70">
        <v>45169</v>
      </c>
      <c r="B661" s="70">
        <v>45169</v>
      </c>
      <c r="C661" s="71">
        <v>891800</v>
      </c>
      <c r="D661" s="1" t="s">
        <v>7899</v>
      </c>
      <c r="E661" s="71">
        <v>3310301</v>
      </c>
      <c r="G661" s="1" t="s">
        <v>7900</v>
      </c>
      <c r="H661" s="72" t="s">
        <v>7901</v>
      </c>
      <c r="I661" s="1" t="s">
        <v>7902</v>
      </c>
      <c r="J661" s="73">
        <v>0.25</v>
      </c>
      <c r="K661" s="73">
        <v>0.25</v>
      </c>
      <c r="L661" s="73">
        <v>0.25</v>
      </c>
      <c r="M661" s="1">
        <v>1</v>
      </c>
      <c r="N661" s="1" t="s">
        <v>1283</v>
      </c>
      <c r="O661" s="1" t="s">
        <v>1499</v>
      </c>
      <c r="P661" s="1">
        <v>30202030</v>
      </c>
      <c r="Q661" s="73">
        <v>1000000000</v>
      </c>
      <c r="R661" s="74">
        <v>63.4</v>
      </c>
      <c r="S661" s="1" t="s">
        <v>3317</v>
      </c>
      <c r="T661" s="75">
        <v>3.7506499999999998</v>
      </c>
      <c r="U661" s="76">
        <v>4225934171.4102898</v>
      </c>
      <c r="V661" s="77">
        <v>4225934171.4102898</v>
      </c>
      <c r="W661" s="77">
        <v>16903736685.641199</v>
      </c>
      <c r="X661" s="76">
        <v>6.3782148548900006E-2</v>
      </c>
      <c r="Y661" s="71">
        <v>1</v>
      </c>
      <c r="Z661" s="71">
        <v>0</v>
      </c>
      <c r="AA661" s="71">
        <v>0</v>
      </c>
      <c r="AB661" s="71">
        <v>0</v>
      </c>
      <c r="AC661" s="73">
        <v>0</v>
      </c>
      <c r="AD661" s="73">
        <v>1</v>
      </c>
      <c r="AE661" s="1" t="s">
        <v>3318</v>
      </c>
      <c r="AF661" s="1" t="s">
        <v>1450</v>
      </c>
      <c r="AG661" s="1" t="s">
        <v>1451</v>
      </c>
    </row>
    <row r="662" spans="1:33">
      <c r="A662" s="70">
        <v>45169</v>
      </c>
      <c r="B662" s="70">
        <v>45169</v>
      </c>
      <c r="C662" s="71">
        <v>891800</v>
      </c>
      <c r="D662" s="1" t="s">
        <v>7903</v>
      </c>
      <c r="E662" s="71">
        <v>3311501</v>
      </c>
      <c r="G662" s="1" t="s">
        <v>7904</v>
      </c>
      <c r="H662" s="72">
        <v>6566614</v>
      </c>
      <c r="I662" s="1" t="s">
        <v>7905</v>
      </c>
      <c r="J662" s="73">
        <v>0.4</v>
      </c>
      <c r="K662" s="73">
        <v>0.4</v>
      </c>
      <c r="L662" s="73">
        <v>0.4</v>
      </c>
      <c r="M662" s="1">
        <v>1</v>
      </c>
      <c r="N662" s="1" t="s">
        <v>1249</v>
      </c>
      <c r="O662" s="1" t="s">
        <v>1548</v>
      </c>
      <c r="P662" s="1">
        <v>55103010</v>
      </c>
      <c r="Q662" s="73">
        <v>1100000000</v>
      </c>
      <c r="R662" s="74">
        <v>17.91</v>
      </c>
      <c r="S662" s="1" t="s">
        <v>7819</v>
      </c>
      <c r="T662" s="75">
        <v>3.64</v>
      </c>
      <c r="U662" s="76">
        <v>2164945054.9450598</v>
      </c>
      <c r="V662" s="77">
        <v>2164945054.9450598</v>
      </c>
      <c r="W662" s="77">
        <v>5412362637.3626404</v>
      </c>
      <c r="X662" s="76">
        <v>3.2675579290599999E-2</v>
      </c>
      <c r="Y662" s="71">
        <v>0</v>
      </c>
      <c r="Z662" s="71">
        <v>1</v>
      </c>
      <c r="AA662" s="71">
        <v>0</v>
      </c>
      <c r="AB662" s="71">
        <v>0</v>
      </c>
      <c r="AC662" s="73">
        <v>1</v>
      </c>
      <c r="AD662" s="73">
        <v>0</v>
      </c>
      <c r="AE662" s="1" t="s">
        <v>7820</v>
      </c>
      <c r="AF662" s="1" t="s">
        <v>1450</v>
      </c>
      <c r="AG662" s="1" t="s">
        <v>1451</v>
      </c>
    </row>
    <row r="663" spans="1:33">
      <c r="A663" s="70">
        <v>45169</v>
      </c>
      <c r="B663" s="70">
        <v>45169</v>
      </c>
      <c r="C663" s="71">
        <v>891800</v>
      </c>
      <c r="D663" s="1" t="s">
        <v>7906</v>
      </c>
      <c r="E663" s="71">
        <v>3313701</v>
      </c>
      <c r="G663" s="1" t="s">
        <v>7907</v>
      </c>
      <c r="H663" s="72">
        <v>6516556</v>
      </c>
      <c r="I663" s="1" t="s">
        <v>7908</v>
      </c>
      <c r="J663" s="73">
        <v>0.6</v>
      </c>
      <c r="K663" s="73">
        <v>0.6</v>
      </c>
      <c r="L663" s="73">
        <v>0.6</v>
      </c>
      <c r="M663" s="1">
        <v>1</v>
      </c>
      <c r="N663" s="1" t="s">
        <v>1249</v>
      </c>
      <c r="O663" s="1" t="s">
        <v>1541</v>
      </c>
      <c r="P663" s="1">
        <v>10102030</v>
      </c>
      <c r="Q663" s="73">
        <v>994255760</v>
      </c>
      <c r="R663" s="74">
        <v>16</v>
      </c>
      <c r="S663" s="1" t="s">
        <v>7819</v>
      </c>
      <c r="T663" s="75">
        <v>3.64</v>
      </c>
      <c r="U663" s="76">
        <v>2622212993.40659</v>
      </c>
      <c r="V663" s="77">
        <v>2622212993.40659</v>
      </c>
      <c r="W663" s="77">
        <v>4370354989.0109901</v>
      </c>
      <c r="X663" s="76">
        <v>3.9577137714000003E-2</v>
      </c>
      <c r="Y663" s="71">
        <v>0</v>
      </c>
      <c r="Z663" s="71">
        <v>1</v>
      </c>
      <c r="AA663" s="71">
        <v>0</v>
      </c>
      <c r="AB663" s="71">
        <v>0</v>
      </c>
      <c r="AC663" s="73">
        <v>0.65</v>
      </c>
      <c r="AD663" s="73">
        <v>0.35</v>
      </c>
      <c r="AE663" s="1" t="s">
        <v>7820</v>
      </c>
      <c r="AF663" s="1" t="s">
        <v>1450</v>
      </c>
      <c r="AG663" s="1" t="s">
        <v>1451</v>
      </c>
    </row>
    <row r="664" spans="1:33">
      <c r="A664" s="70">
        <v>45169</v>
      </c>
      <c r="B664" s="70">
        <v>45169</v>
      </c>
      <c r="C664" s="71">
        <v>891800</v>
      </c>
      <c r="D664" s="1" t="s">
        <v>7909</v>
      </c>
      <c r="E664" s="71">
        <v>3316201</v>
      </c>
      <c r="G664" s="1" t="s">
        <v>7910</v>
      </c>
      <c r="H664" s="72" t="s">
        <v>7911</v>
      </c>
      <c r="I664" s="1" t="s">
        <v>7912</v>
      </c>
      <c r="J664" s="73">
        <v>0.5</v>
      </c>
      <c r="K664" s="73">
        <v>0.5</v>
      </c>
      <c r="L664" s="73">
        <v>0.5</v>
      </c>
      <c r="M664" s="1">
        <v>1</v>
      </c>
      <c r="N664" s="1" t="s">
        <v>1131</v>
      </c>
      <c r="O664" s="1" t="s">
        <v>1564</v>
      </c>
      <c r="P664" s="1">
        <v>60201020</v>
      </c>
      <c r="Q664" s="73">
        <v>1316184591</v>
      </c>
      <c r="R664" s="74">
        <v>0.83599999999999997</v>
      </c>
      <c r="S664" s="1" t="s">
        <v>7860</v>
      </c>
      <c r="T664" s="75">
        <v>0.30825000000000002</v>
      </c>
      <c r="U664" s="76">
        <v>1784801813.58637</v>
      </c>
      <c r="V664" s="77">
        <v>1784801813.58637</v>
      </c>
      <c r="W664" s="77">
        <v>3569603627.17275</v>
      </c>
      <c r="X664" s="76">
        <v>2.6938066185400001E-2</v>
      </c>
      <c r="Y664" s="71">
        <v>0</v>
      </c>
      <c r="Z664" s="71">
        <v>1</v>
      </c>
      <c r="AA664" s="71">
        <v>0</v>
      </c>
      <c r="AB664" s="71">
        <v>0</v>
      </c>
      <c r="AC664" s="73">
        <v>1</v>
      </c>
      <c r="AD664" s="73">
        <v>0</v>
      </c>
      <c r="AE664" s="1" t="s">
        <v>7861</v>
      </c>
      <c r="AF664" s="1" t="s">
        <v>1450</v>
      </c>
      <c r="AG664" s="1" t="s">
        <v>1451</v>
      </c>
    </row>
    <row r="665" spans="1:33">
      <c r="A665" s="70">
        <v>45169</v>
      </c>
      <c r="B665" s="70">
        <v>45169</v>
      </c>
      <c r="C665" s="71">
        <v>891800</v>
      </c>
      <c r="D665" s="1" t="s">
        <v>7927</v>
      </c>
      <c r="E665" s="71">
        <v>3332601</v>
      </c>
      <c r="G665" s="1" t="s">
        <v>7928</v>
      </c>
      <c r="H665" s="72">
        <v>6139340</v>
      </c>
      <c r="I665" s="1" t="s">
        <v>7929</v>
      </c>
      <c r="J665" s="73">
        <v>0.4</v>
      </c>
      <c r="K665" s="73">
        <v>0.4</v>
      </c>
      <c r="L665" s="73">
        <v>0.4</v>
      </c>
      <c r="M665" s="1">
        <v>1</v>
      </c>
      <c r="N665" s="1" t="s">
        <v>1097</v>
      </c>
      <c r="O665" s="1" t="s">
        <v>1455</v>
      </c>
      <c r="P665" s="1">
        <v>25203010</v>
      </c>
      <c r="Q665" s="73">
        <v>887786160</v>
      </c>
      <c r="R665" s="74">
        <v>3104.45</v>
      </c>
      <c r="S665" s="1" t="s">
        <v>3305</v>
      </c>
      <c r="T665" s="75">
        <v>82.786249999999995</v>
      </c>
      <c r="U665" s="76">
        <v>13316644947.2563</v>
      </c>
      <c r="V665" s="77">
        <v>13316644947.2563</v>
      </c>
      <c r="W665" s="77">
        <v>33291612368.1408</v>
      </c>
      <c r="X665" s="76">
        <v>0.20098851324870001</v>
      </c>
      <c r="Y665" s="71">
        <v>1</v>
      </c>
      <c r="Z665" s="71">
        <v>0</v>
      </c>
      <c r="AA665" s="71">
        <v>0</v>
      </c>
      <c r="AB665" s="71">
        <v>0</v>
      </c>
      <c r="AC665" s="73">
        <v>0</v>
      </c>
      <c r="AD665" s="73">
        <v>1</v>
      </c>
      <c r="AE665" s="1" t="s">
        <v>3306</v>
      </c>
      <c r="AF665" s="1" t="s">
        <v>1450</v>
      </c>
      <c r="AG665" s="1" t="s">
        <v>1451</v>
      </c>
    </row>
    <row r="666" spans="1:33">
      <c r="A666" s="70">
        <v>45169</v>
      </c>
      <c r="B666" s="70">
        <v>45169</v>
      </c>
      <c r="C666" s="71">
        <v>891800</v>
      </c>
      <c r="D666" s="1" t="s">
        <v>7930</v>
      </c>
      <c r="E666" s="71">
        <v>3333401</v>
      </c>
      <c r="G666" s="1" t="s">
        <v>7931</v>
      </c>
      <c r="H666" s="72">
        <v>6374947</v>
      </c>
      <c r="I666" s="1" t="s">
        <v>7932</v>
      </c>
      <c r="J666" s="73">
        <v>0.5</v>
      </c>
      <c r="K666" s="73">
        <v>0.5</v>
      </c>
      <c r="L666" s="73">
        <v>0.5</v>
      </c>
      <c r="M666" s="1">
        <v>1</v>
      </c>
      <c r="N666" s="1" t="s">
        <v>1097</v>
      </c>
      <c r="O666" s="1" t="s">
        <v>1462</v>
      </c>
      <c r="P666" s="1">
        <v>15101020</v>
      </c>
      <c r="Q666" s="73">
        <v>296424825</v>
      </c>
      <c r="R666" s="74">
        <v>2356.5</v>
      </c>
      <c r="S666" s="1" t="s">
        <v>3305</v>
      </c>
      <c r="T666" s="75">
        <v>82.786249999999995</v>
      </c>
      <c r="U666" s="76">
        <v>4218847333.4189</v>
      </c>
      <c r="V666" s="77">
        <v>4218847333.4189</v>
      </c>
      <c r="W666" s="77">
        <v>8437694666.8377895</v>
      </c>
      <c r="X666" s="76">
        <v>6.3675186694999997E-2</v>
      </c>
      <c r="Y666" s="71">
        <v>0</v>
      </c>
      <c r="Z666" s="71">
        <v>1</v>
      </c>
      <c r="AA666" s="71">
        <v>0</v>
      </c>
      <c r="AB666" s="71">
        <v>0</v>
      </c>
      <c r="AC666" s="73">
        <v>0</v>
      </c>
      <c r="AD666" s="73">
        <v>1</v>
      </c>
      <c r="AE666" s="1" t="s">
        <v>3306</v>
      </c>
      <c r="AF666" s="1" t="s">
        <v>1450</v>
      </c>
      <c r="AG666" s="1" t="s">
        <v>1451</v>
      </c>
    </row>
    <row r="667" spans="1:33">
      <c r="A667" s="70">
        <v>45169</v>
      </c>
      <c r="B667" s="70">
        <v>45169</v>
      </c>
      <c r="C667" s="71">
        <v>891800</v>
      </c>
      <c r="D667" s="1" t="s">
        <v>7933</v>
      </c>
      <c r="E667" s="71">
        <v>3333901</v>
      </c>
      <c r="G667" s="1" t="s">
        <v>7934</v>
      </c>
      <c r="H667" s="72" t="s">
        <v>7935</v>
      </c>
      <c r="I667" s="1" t="s">
        <v>7936</v>
      </c>
      <c r="J667" s="73">
        <v>0.5</v>
      </c>
      <c r="K667" s="73">
        <v>0.5</v>
      </c>
      <c r="L667" s="73">
        <v>0.5</v>
      </c>
      <c r="M667" s="1">
        <v>1</v>
      </c>
      <c r="N667" s="1" t="s">
        <v>1097</v>
      </c>
      <c r="O667" s="1" t="s">
        <v>1455</v>
      </c>
      <c r="P667" s="1">
        <v>25102020</v>
      </c>
      <c r="Q667" s="73">
        <v>273481570</v>
      </c>
      <c r="R667" s="74">
        <v>3336.6</v>
      </c>
      <c r="S667" s="1" t="s">
        <v>3305</v>
      </c>
      <c r="T667" s="75">
        <v>82.786249999999995</v>
      </c>
      <c r="U667" s="76">
        <v>5511172486.1435299</v>
      </c>
      <c r="V667" s="77">
        <v>5511172486.1435299</v>
      </c>
      <c r="W667" s="77">
        <v>11022344972.2871</v>
      </c>
      <c r="X667" s="76">
        <v>8.3180288175800005E-2</v>
      </c>
      <c r="Y667" s="71">
        <v>1</v>
      </c>
      <c r="Z667" s="71">
        <v>0</v>
      </c>
      <c r="AA667" s="71">
        <v>0</v>
      </c>
      <c r="AB667" s="71">
        <v>0</v>
      </c>
      <c r="AC667" s="73">
        <v>0</v>
      </c>
      <c r="AD667" s="73">
        <v>1</v>
      </c>
      <c r="AE667" s="1" t="s">
        <v>3306</v>
      </c>
      <c r="AF667" s="1" t="s">
        <v>1450</v>
      </c>
      <c r="AG667" s="1" t="s">
        <v>1451</v>
      </c>
    </row>
    <row r="668" spans="1:33">
      <c r="A668" s="70">
        <v>45169</v>
      </c>
      <c r="B668" s="70">
        <v>45169</v>
      </c>
      <c r="C668" s="71">
        <v>891800</v>
      </c>
      <c r="D668" s="1" t="s">
        <v>7937</v>
      </c>
      <c r="E668" s="71">
        <v>3335801</v>
      </c>
      <c r="G668" s="1" t="s">
        <v>7938</v>
      </c>
      <c r="H668" s="72" t="s">
        <v>7939</v>
      </c>
      <c r="I668" s="1" t="s">
        <v>7940</v>
      </c>
      <c r="J668" s="73">
        <v>0.15</v>
      </c>
      <c r="K668" s="73">
        <v>0.15</v>
      </c>
      <c r="L668" s="73">
        <v>0.15</v>
      </c>
      <c r="M668" s="1">
        <v>1</v>
      </c>
      <c r="N668" s="1" t="s">
        <v>1097</v>
      </c>
      <c r="O668" s="1" t="s">
        <v>1467</v>
      </c>
      <c r="P668" s="1">
        <v>20107010</v>
      </c>
      <c r="Q668" s="73">
        <v>1140001121</v>
      </c>
      <c r="R668" s="74">
        <v>2419.25</v>
      </c>
      <c r="S668" s="1" t="s">
        <v>3305</v>
      </c>
      <c r="T668" s="75">
        <v>82.786249999999995</v>
      </c>
      <c r="U668" s="76">
        <v>4997111921.3261604</v>
      </c>
      <c r="V668" s="77">
        <v>4997111921.3261604</v>
      </c>
      <c r="W668" s="77">
        <v>33314079475.507702</v>
      </c>
      <c r="X668" s="76">
        <v>7.5421556974899995E-2</v>
      </c>
      <c r="Y668" s="71">
        <v>1</v>
      </c>
      <c r="Z668" s="71">
        <v>0</v>
      </c>
      <c r="AA668" s="71">
        <v>0</v>
      </c>
      <c r="AB668" s="71">
        <v>0</v>
      </c>
      <c r="AC668" s="73">
        <v>0</v>
      </c>
      <c r="AD668" s="73">
        <v>1</v>
      </c>
      <c r="AE668" s="1" t="s">
        <v>3306</v>
      </c>
      <c r="AF668" s="1" t="s">
        <v>1450</v>
      </c>
      <c r="AG668" s="1" t="s">
        <v>1451</v>
      </c>
    </row>
    <row r="669" spans="1:33">
      <c r="A669" s="70">
        <v>45169</v>
      </c>
      <c r="B669" s="70">
        <v>45169</v>
      </c>
      <c r="C669" s="71">
        <v>891800</v>
      </c>
      <c r="D669" s="1" t="s">
        <v>7941</v>
      </c>
      <c r="E669" s="71">
        <v>3336201</v>
      </c>
      <c r="G669" s="1" t="s">
        <v>7942</v>
      </c>
      <c r="H669" s="72" t="s">
        <v>7943</v>
      </c>
      <c r="I669" s="1" t="s">
        <v>7944</v>
      </c>
      <c r="J669" s="73">
        <v>0.25</v>
      </c>
      <c r="K669" s="73">
        <v>0.25</v>
      </c>
      <c r="L669" s="73">
        <v>0.25</v>
      </c>
      <c r="M669" s="1">
        <v>1</v>
      </c>
      <c r="N669" s="1" t="s">
        <v>1097</v>
      </c>
      <c r="O669" s="1" t="s">
        <v>1462</v>
      </c>
      <c r="P669" s="1">
        <v>15101010</v>
      </c>
      <c r="Q669" s="73">
        <v>971422485</v>
      </c>
      <c r="R669" s="74">
        <v>718.6</v>
      </c>
      <c r="S669" s="1" t="s">
        <v>3305</v>
      </c>
      <c r="T669" s="75">
        <v>82.786249999999995</v>
      </c>
      <c r="U669" s="76">
        <v>2108031822.0749199</v>
      </c>
      <c r="V669" s="77">
        <v>2108031822.0749199</v>
      </c>
      <c r="W669" s="77">
        <v>8432127288.2996902</v>
      </c>
      <c r="X669" s="76">
        <v>3.1816586195499999E-2</v>
      </c>
      <c r="Y669" s="71">
        <v>1</v>
      </c>
      <c r="Z669" s="71">
        <v>0</v>
      </c>
      <c r="AA669" s="71">
        <v>0</v>
      </c>
      <c r="AB669" s="71">
        <v>0</v>
      </c>
      <c r="AC669" s="73">
        <v>0</v>
      </c>
      <c r="AD669" s="73">
        <v>1</v>
      </c>
      <c r="AE669" s="1" t="s">
        <v>3306</v>
      </c>
      <c r="AF669" s="1" t="s">
        <v>1450</v>
      </c>
      <c r="AG669" s="1" t="s">
        <v>1451</v>
      </c>
    </row>
    <row r="670" spans="1:33">
      <c r="A670" s="70">
        <v>45169</v>
      </c>
      <c r="B670" s="70">
        <v>45169</v>
      </c>
      <c r="C670" s="71">
        <v>891800</v>
      </c>
      <c r="D670" s="1" t="s">
        <v>7945</v>
      </c>
      <c r="E670" s="71">
        <v>3336801</v>
      </c>
      <c r="G670" s="1" t="s">
        <v>7946</v>
      </c>
      <c r="H670" s="72" t="s">
        <v>7947</v>
      </c>
      <c r="I670" s="1" t="s">
        <v>7948</v>
      </c>
      <c r="J670" s="73">
        <v>0.6</v>
      </c>
      <c r="K670" s="73">
        <v>0.51</v>
      </c>
      <c r="L670" s="73">
        <v>0.51</v>
      </c>
      <c r="M670" s="1">
        <v>1</v>
      </c>
      <c r="N670" s="1" t="s">
        <v>1097</v>
      </c>
      <c r="O670" s="1" t="s">
        <v>1455</v>
      </c>
      <c r="P670" s="1">
        <v>25504010</v>
      </c>
      <c r="Q670" s="73">
        <v>355487461</v>
      </c>
      <c r="R670" s="74">
        <v>2048.6</v>
      </c>
      <c r="S670" s="1" t="s">
        <v>3305</v>
      </c>
      <c r="T670" s="75">
        <v>82.786249999999995</v>
      </c>
      <c r="U670" s="76">
        <v>4486352775.1087399</v>
      </c>
      <c r="V670" s="77">
        <v>4486352775.1087399</v>
      </c>
      <c r="W670" s="77">
        <v>8796770147.2720394</v>
      </c>
      <c r="X670" s="76">
        <v>6.7712654181999996E-2</v>
      </c>
      <c r="Y670" s="71">
        <v>0</v>
      </c>
      <c r="Z670" s="71">
        <v>1</v>
      </c>
      <c r="AA670" s="71">
        <v>0</v>
      </c>
      <c r="AB670" s="71">
        <v>0</v>
      </c>
      <c r="AC670" s="73">
        <v>0</v>
      </c>
      <c r="AD670" s="73">
        <v>1</v>
      </c>
      <c r="AE670" s="1" t="s">
        <v>3306</v>
      </c>
      <c r="AF670" s="1" t="s">
        <v>1450</v>
      </c>
      <c r="AG670" s="1" t="s">
        <v>1451</v>
      </c>
    </row>
    <row r="671" spans="1:33">
      <c r="A671" s="70">
        <v>45169</v>
      </c>
      <c r="B671" s="70">
        <v>45169</v>
      </c>
      <c r="C671" s="71">
        <v>891800</v>
      </c>
      <c r="D671" s="1" t="s">
        <v>7949</v>
      </c>
      <c r="E671" s="71">
        <v>3338401</v>
      </c>
      <c r="G671" s="1" t="s">
        <v>7950</v>
      </c>
      <c r="H671" s="72">
        <v>6743990</v>
      </c>
      <c r="I671" s="1" t="s">
        <v>7951</v>
      </c>
      <c r="J671" s="73">
        <v>0.35</v>
      </c>
      <c r="K671" s="73">
        <v>0.35</v>
      </c>
      <c r="L671" s="73">
        <v>0.35</v>
      </c>
      <c r="M671" s="1">
        <v>1</v>
      </c>
      <c r="N671" s="1" t="s">
        <v>1097</v>
      </c>
      <c r="O671" s="1" t="s">
        <v>1455</v>
      </c>
      <c r="P671" s="1">
        <v>25101010</v>
      </c>
      <c r="Q671" s="73">
        <v>6776421366</v>
      </c>
      <c r="R671" s="74">
        <v>95.8</v>
      </c>
      <c r="S671" s="1" t="s">
        <v>3305</v>
      </c>
      <c r="T671" s="75">
        <v>82.786249999999995</v>
      </c>
      <c r="U671" s="76">
        <v>2744579062.3682098</v>
      </c>
      <c r="V671" s="77">
        <v>2744579062.3682098</v>
      </c>
      <c r="W671" s="77">
        <v>7841654463.9091597</v>
      </c>
      <c r="X671" s="76">
        <v>4.1424012386300002E-2</v>
      </c>
      <c r="Y671" s="71">
        <v>0</v>
      </c>
      <c r="Z671" s="71">
        <v>1</v>
      </c>
      <c r="AA671" s="71">
        <v>0</v>
      </c>
      <c r="AB671" s="71">
        <v>0</v>
      </c>
      <c r="AC671" s="73">
        <v>1</v>
      </c>
      <c r="AD671" s="73">
        <v>0</v>
      </c>
      <c r="AE671" s="1" t="s">
        <v>3306</v>
      </c>
      <c r="AF671" s="1" t="s">
        <v>1450</v>
      </c>
      <c r="AG671" s="1" t="s">
        <v>1451</v>
      </c>
    </row>
    <row r="672" spans="1:33">
      <c r="A672" s="70">
        <v>45169</v>
      </c>
      <c r="B672" s="70">
        <v>45169</v>
      </c>
      <c r="C672" s="71">
        <v>891800</v>
      </c>
      <c r="D672" s="1" t="s">
        <v>7952</v>
      </c>
      <c r="E672" s="71">
        <v>3338701</v>
      </c>
      <c r="G672" s="1" t="s">
        <v>7953</v>
      </c>
      <c r="H672" s="72" t="s">
        <v>7954</v>
      </c>
      <c r="I672" s="1" t="s">
        <v>7955</v>
      </c>
      <c r="J672" s="73">
        <v>0.45</v>
      </c>
      <c r="K672" s="73">
        <v>0.45</v>
      </c>
      <c r="L672" s="73">
        <v>0.45</v>
      </c>
      <c r="M672" s="1">
        <v>1</v>
      </c>
      <c r="N672" s="1" t="s">
        <v>1097</v>
      </c>
      <c r="O672" s="1" t="s">
        <v>1548</v>
      </c>
      <c r="P672" s="1">
        <v>55102010</v>
      </c>
      <c r="Q672" s="73">
        <v>700000000</v>
      </c>
      <c r="R672" s="74">
        <v>467.7</v>
      </c>
      <c r="S672" s="1" t="s">
        <v>3305</v>
      </c>
      <c r="T672" s="75">
        <v>82.786249999999995</v>
      </c>
      <c r="U672" s="76">
        <v>1779589001.7967999</v>
      </c>
      <c r="V672" s="77">
        <v>1779589001.7967999</v>
      </c>
      <c r="W672" s="77">
        <v>3954642226.2150998</v>
      </c>
      <c r="X672" s="76">
        <v>2.6859389064000001E-2</v>
      </c>
      <c r="Y672" s="71">
        <v>0</v>
      </c>
      <c r="Z672" s="71">
        <v>1</v>
      </c>
      <c r="AA672" s="71">
        <v>0</v>
      </c>
      <c r="AB672" s="71">
        <v>0</v>
      </c>
      <c r="AC672" s="73">
        <v>0</v>
      </c>
      <c r="AD672" s="73">
        <v>1</v>
      </c>
      <c r="AE672" s="1" t="s">
        <v>3306</v>
      </c>
      <c r="AF672" s="1" t="s">
        <v>1450</v>
      </c>
      <c r="AG672" s="1" t="s">
        <v>1451</v>
      </c>
    </row>
    <row r="673" spans="1:33">
      <c r="A673" s="70">
        <v>45169</v>
      </c>
      <c r="B673" s="70">
        <v>45169</v>
      </c>
      <c r="C673" s="71">
        <v>891800</v>
      </c>
      <c r="D673" s="1" t="s">
        <v>7956</v>
      </c>
      <c r="E673" s="71">
        <v>3341601</v>
      </c>
      <c r="G673" s="1" t="s">
        <v>7957</v>
      </c>
      <c r="H673" s="72" t="s">
        <v>7958</v>
      </c>
      <c r="I673" s="1" t="s">
        <v>7959</v>
      </c>
      <c r="J673" s="73">
        <v>0.4</v>
      </c>
      <c r="K673" s="73">
        <v>0.4</v>
      </c>
      <c r="L673" s="73">
        <v>0.4</v>
      </c>
      <c r="M673" s="1">
        <v>1</v>
      </c>
      <c r="N673" s="1" t="s">
        <v>1097</v>
      </c>
      <c r="O673" s="1" t="s">
        <v>1499</v>
      </c>
      <c r="P673" s="1">
        <v>30202030</v>
      </c>
      <c r="Q673" s="73">
        <v>1293084378</v>
      </c>
      <c r="R673" s="74">
        <v>570.04999999999995</v>
      </c>
      <c r="S673" s="1" t="s">
        <v>3305</v>
      </c>
      <c r="T673" s="75">
        <v>82.786249999999995</v>
      </c>
      <c r="U673" s="76">
        <v>3561570911.4926701</v>
      </c>
      <c r="V673" s="77">
        <v>3561570911.4926701</v>
      </c>
      <c r="W673" s="77">
        <v>8903927278.7316704</v>
      </c>
      <c r="X673" s="76">
        <v>5.37548943571E-2</v>
      </c>
      <c r="Y673" s="71">
        <v>0</v>
      </c>
      <c r="Z673" s="71">
        <v>1</v>
      </c>
      <c r="AA673" s="71">
        <v>0</v>
      </c>
      <c r="AB673" s="71">
        <v>0</v>
      </c>
      <c r="AC673" s="73">
        <v>0</v>
      </c>
      <c r="AD673" s="73">
        <v>1</v>
      </c>
      <c r="AE673" s="1" t="s">
        <v>3306</v>
      </c>
      <c r="AF673" s="1" t="s">
        <v>1450</v>
      </c>
      <c r="AG673" s="1" t="s">
        <v>1451</v>
      </c>
    </row>
    <row r="674" spans="1:33">
      <c r="A674" s="70">
        <v>45169</v>
      </c>
      <c r="B674" s="70">
        <v>45169</v>
      </c>
      <c r="C674" s="71">
        <v>891800</v>
      </c>
      <c r="D674" s="1" t="s">
        <v>7960</v>
      </c>
      <c r="E674" s="71">
        <v>3343601</v>
      </c>
      <c r="G674" s="1" t="s">
        <v>7961</v>
      </c>
      <c r="H674" s="72">
        <v>6211204</v>
      </c>
      <c r="I674" s="1" t="s">
        <v>7962</v>
      </c>
      <c r="J674" s="73">
        <v>0.55000000000000004</v>
      </c>
      <c r="K674" s="73">
        <v>0.55000000000000004</v>
      </c>
      <c r="L674" s="73">
        <v>0.55000000000000004</v>
      </c>
      <c r="M674" s="1">
        <v>1</v>
      </c>
      <c r="N674" s="1" t="s">
        <v>1097</v>
      </c>
      <c r="O674" s="1" t="s">
        <v>1474</v>
      </c>
      <c r="P674" s="1">
        <v>45103020</v>
      </c>
      <c r="Q674" s="73">
        <v>62276000</v>
      </c>
      <c r="R674" s="74">
        <v>7247.1</v>
      </c>
      <c r="S674" s="1" t="s">
        <v>3305</v>
      </c>
      <c r="T674" s="75">
        <v>82.786249999999995</v>
      </c>
      <c r="U674" s="76">
        <v>2998399127.6329098</v>
      </c>
      <c r="V674" s="77">
        <v>2998399127.6329098</v>
      </c>
      <c r="W674" s="77">
        <v>5451634777.5143805</v>
      </c>
      <c r="X674" s="76">
        <v>4.5254926085099997E-2</v>
      </c>
      <c r="Y674" s="71">
        <v>0</v>
      </c>
      <c r="Z674" s="71">
        <v>1</v>
      </c>
      <c r="AA674" s="71">
        <v>0</v>
      </c>
      <c r="AB674" s="71">
        <v>0</v>
      </c>
      <c r="AC674" s="73">
        <v>0</v>
      </c>
      <c r="AD674" s="73">
        <v>1</v>
      </c>
      <c r="AE674" s="1" t="s">
        <v>3306</v>
      </c>
      <c r="AF674" s="1" t="s">
        <v>1450</v>
      </c>
      <c r="AG674" s="1" t="s">
        <v>1451</v>
      </c>
    </row>
    <row r="675" spans="1:33">
      <c r="A675" s="70">
        <v>45169</v>
      </c>
      <c r="B675" s="70">
        <v>45169</v>
      </c>
      <c r="C675" s="71">
        <v>891800</v>
      </c>
      <c r="D675" s="1" t="s">
        <v>7967</v>
      </c>
      <c r="E675" s="71">
        <v>3344601</v>
      </c>
      <c r="G675" s="1" t="s">
        <v>7968</v>
      </c>
      <c r="H675" s="72">
        <v>6177878</v>
      </c>
      <c r="I675" s="1" t="s">
        <v>7969</v>
      </c>
      <c r="J675" s="73">
        <v>0.8</v>
      </c>
      <c r="K675" s="73">
        <v>0.8</v>
      </c>
      <c r="L675" s="73">
        <v>0.8</v>
      </c>
      <c r="M675" s="1">
        <v>1</v>
      </c>
      <c r="N675" s="1" t="s">
        <v>1305</v>
      </c>
      <c r="O675" s="1" t="s">
        <v>1484</v>
      </c>
      <c r="P675" s="1">
        <v>40301020</v>
      </c>
      <c r="Q675" s="73">
        <v>673146417</v>
      </c>
      <c r="R675" s="74">
        <v>146.72999999999999</v>
      </c>
      <c r="S675" s="1" t="s">
        <v>1573</v>
      </c>
      <c r="T675" s="75">
        <v>18.934999999999999</v>
      </c>
      <c r="U675" s="76">
        <v>4173045630.4794302</v>
      </c>
      <c r="V675" s="77">
        <v>4173045630.4794302</v>
      </c>
      <c r="W675" s="77">
        <v>5256486599.7575903</v>
      </c>
      <c r="X675" s="76">
        <v>6.2983900247500002E-2</v>
      </c>
      <c r="Y675" s="71">
        <v>0</v>
      </c>
      <c r="Z675" s="71">
        <v>1</v>
      </c>
      <c r="AA675" s="71">
        <v>0</v>
      </c>
      <c r="AB675" s="71">
        <v>0</v>
      </c>
      <c r="AC675" s="73">
        <v>0.5</v>
      </c>
      <c r="AD675" s="73">
        <v>0.5</v>
      </c>
      <c r="AE675" s="1" t="s">
        <v>1574</v>
      </c>
      <c r="AF675" s="1" t="s">
        <v>1450</v>
      </c>
      <c r="AG675" s="1" t="s">
        <v>1451</v>
      </c>
    </row>
    <row r="676" spans="1:33">
      <c r="A676" s="70">
        <v>45169</v>
      </c>
      <c r="B676" s="70">
        <v>45169</v>
      </c>
      <c r="C676" s="71">
        <v>891800</v>
      </c>
      <c r="D676" s="1" t="s">
        <v>7970</v>
      </c>
      <c r="E676" s="71">
        <v>3344801</v>
      </c>
      <c r="G676" s="1" t="s">
        <v>7971</v>
      </c>
      <c r="H676" s="72" t="s">
        <v>7972</v>
      </c>
      <c r="I676" s="1" t="s">
        <v>7973</v>
      </c>
      <c r="J676" s="73">
        <v>0.9</v>
      </c>
      <c r="K676" s="73">
        <v>0.9</v>
      </c>
      <c r="L676" s="73">
        <v>0.9</v>
      </c>
      <c r="M676" s="1">
        <v>1</v>
      </c>
      <c r="N676" s="1" t="s">
        <v>1305</v>
      </c>
      <c r="O676" s="1" t="s">
        <v>1462</v>
      </c>
      <c r="P676" s="1">
        <v>15104040</v>
      </c>
      <c r="Q676" s="73">
        <v>396615878</v>
      </c>
      <c r="R676" s="74">
        <v>124.5</v>
      </c>
      <c r="S676" s="1" t="s">
        <v>1573</v>
      </c>
      <c r="T676" s="75">
        <v>18.934999999999999</v>
      </c>
      <c r="U676" s="76">
        <v>2347019230.5201998</v>
      </c>
      <c r="V676" s="77">
        <v>2347019230.5201998</v>
      </c>
      <c r="W676" s="77">
        <v>2607799145.02244</v>
      </c>
      <c r="X676" s="76">
        <v>3.5423630169399999E-2</v>
      </c>
      <c r="Y676" s="71">
        <v>0</v>
      </c>
      <c r="Z676" s="71">
        <v>1</v>
      </c>
      <c r="AA676" s="71">
        <v>0</v>
      </c>
      <c r="AB676" s="71">
        <v>0</v>
      </c>
      <c r="AC676" s="73">
        <v>0</v>
      </c>
      <c r="AD676" s="73">
        <v>1</v>
      </c>
      <c r="AE676" s="1" t="s">
        <v>1574</v>
      </c>
      <c r="AF676" s="1" t="s">
        <v>1450</v>
      </c>
      <c r="AG676" s="1" t="s">
        <v>1451</v>
      </c>
    </row>
    <row r="677" spans="1:33">
      <c r="A677" s="70">
        <v>45169</v>
      </c>
      <c r="B677" s="70">
        <v>45169</v>
      </c>
      <c r="C677" s="71">
        <v>891800</v>
      </c>
      <c r="D677" s="1" t="s">
        <v>7974</v>
      </c>
      <c r="E677" s="71">
        <v>3345001</v>
      </c>
      <c r="G677" s="1" t="s">
        <v>7975</v>
      </c>
      <c r="H677" s="72" t="s">
        <v>7976</v>
      </c>
      <c r="I677" s="1" t="s">
        <v>7977</v>
      </c>
      <c r="J677" s="73">
        <v>1</v>
      </c>
      <c r="K677" s="73">
        <v>1</v>
      </c>
      <c r="L677" s="73">
        <v>1</v>
      </c>
      <c r="M677" s="1">
        <v>1</v>
      </c>
      <c r="N677" s="1" t="s">
        <v>1305</v>
      </c>
      <c r="O677" s="1" t="s">
        <v>1455</v>
      </c>
      <c r="P677" s="1">
        <v>25504010</v>
      </c>
      <c r="Q677" s="73">
        <v>256791496</v>
      </c>
      <c r="R677" s="74">
        <v>132.28</v>
      </c>
      <c r="S677" s="1" t="s">
        <v>1573</v>
      </c>
      <c r="T677" s="75">
        <v>18.934999999999999</v>
      </c>
      <c r="U677" s="76">
        <v>1793946611.61236</v>
      </c>
      <c r="V677" s="77">
        <v>1793946611.61236</v>
      </c>
      <c r="W677" s="77">
        <v>1841401046.89517</v>
      </c>
      <c r="X677" s="76">
        <v>2.7076088890499998E-2</v>
      </c>
      <c r="Y677" s="71">
        <v>0</v>
      </c>
      <c r="Z677" s="71">
        <v>1</v>
      </c>
      <c r="AA677" s="71">
        <v>0</v>
      </c>
      <c r="AB677" s="71">
        <v>0</v>
      </c>
      <c r="AC677" s="73">
        <v>0.65</v>
      </c>
      <c r="AD677" s="73">
        <v>0.35</v>
      </c>
      <c r="AE677" s="1" t="s">
        <v>1574</v>
      </c>
      <c r="AF677" s="1" t="s">
        <v>1450</v>
      </c>
      <c r="AG677" s="1" t="s">
        <v>1451</v>
      </c>
    </row>
    <row r="678" spans="1:33">
      <c r="A678" s="70">
        <v>45169</v>
      </c>
      <c r="B678" s="70">
        <v>45169</v>
      </c>
      <c r="C678" s="71">
        <v>891800</v>
      </c>
      <c r="D678" s="1" t="s">
        <v>7978</v>
      </c>
      <c r="E678" s="71">
        <v>3348601</v>
      </c>
      <c r="G678" s="1" t="s">
        <v>7979</v>
      </c>
      <c r="H678" s="72">
        <v>6137720</v>
      </c>
      <c r="I678" s="1" t="s">
        <v>7980</v>
      </c>
      <c r="J678" s="73">
        <v>0.9</v>
      </c>
      <c r="K678" s="73">
        <v>0.9</v>
      </c>
      <c r="L678" s="73">
        <v>0.9</v>
      </c>
      <c r="M678" s="1">
        <v>1</v>
      </c>
      <c r="N678" s="1" t="s">
        <v>1330</v>
      </c>
      <c r="O678" s="1" t="s">
        <v>1474</v>
      </c>
      <c r="P678" s="1">
        <v>45203015</v>
      </c>
      <c r="Q678" s="73">
        <v>1523799197</v>
      </c>
      <c r="R678" s="74">
        <v>185.5</v>
      </c>
      <c r="S678" s="1" t="s">
        <v>3111</v>
      </c>
      <c r="T678" s="75">
        <v>31.846499999999999</v>
      </c>
      <c r="U678" s="76">
        <v>7988264830.9594498</v>
      </c>
      <c r="V678" s="77">
        <v>7988264830.9594498</v>
      </c>
      <c r="W678" s="77">
        <v>8875849812.1771603</v>
      </c>
      <c r="X678" s="76">
        <v>0.12056711567889999</v>
      </c>
      <c r="Y678" s="71">
        <v>0</v>
      </c>
      <c r="Z678" s="71">
        <v>1</v>
      </c>
      <c r="AA678" s="71">
        <v>0</v>
      </c>
      <c r="AB678" s="71">
        <v>0</v>
      </c>
      <c r="AC678" s="73">
        <v>0</v>
      </c>
      <c r="AD678" s="73">
        <v>1</v>
      </c>
      <c r="AE678" s="1" t="s">
        <v>3112</v>
      </c>
      <c r="AF678" s="1" t="s">
        <v>1450</v>
      </c>
      <c r="AG678" s="1" t="s">
        <v>1451</v>
      </c>
    </row>
    <row r="679" spans="1:33">
      <c r="A679" s="70">
        <v>45169</v>
      </c>
      <c r="B679" s="70">
        <v>45169</v>
      </c>
      <c r="C679" s="71">
        <v>891800</v>
      </c>
      <c r="D679" s="1" t="s">
        <v>7981</v>
      </c>
      <c r="E679" s="71">
        <v>3351001</v>
      </c>
      <c r="G679" s="1" t="s">
        <v>7982</v>
      </c>
      <c r="H679" s="72">
        <v>6336055</v>
      </c>
      <c r="I679" s="1" t="s">
        <v>7983</v>
      </c>
      <c r="J679" s="73">
        <v>0.5</v>
      </c>
      <c r="K679" s="73">
        <v>0.5</v>
      </c>
      <c r="L679" s="73">
        <v>0.5</v>
      </c>
      <c r="M679" s="1">
        <v>1</v>
      </c>
      <c r="N679" s="1" t="s">
        <v>1330</v>
      </c>
      <c r="O679" s="1" t="s">
        <v>1455</v>
      </c>
      <c r="P679" s="1">
        <v>25203020</v>
      </c>
      <c r="Q679" s="73">
        <v>987482826</v>
      </c>
      <c r="R679" s="74">
        <v>168</v>
      </c>
      <c r="S679" s="1" t="s">
        <v>3111</v>
      </c>
      <c r="T679" s="75">
        <v>31.846499999999999</v>
      </c>
      <c r="U679" s="76">
        <v>2604636534.12463</v>
      </c>
      <c r="V679" s="77">
        <v>2604636534.12463</v>
      </c>
      <c r="W679" s="77">
        <v>5209273068.2492599</v>
      </c>
      <c r="X679" s="76">
        <v>3.9311855697900001E-2</v>
      </c>
      <c r="Y679" s="71">
        <v>0</v>
      </c>
      <c r="Z679" s="71">
        <v>1</v>
      </c>
      <c r="AA679" s="71">
        <v>0</v>
      </c>
      <c r="AB679" s="71">
        <v>0</v>
      </c>
      <c r="AC679" s="73">
        <v>0</v>
      </c>
      <c r="AD679" s="73">
        <v>1</v>
      </c>
      <c r="AE679" s="1" t="s">
        <v>3112</v>
      </c>
      <c r="AF679" s="1" t="s">
        <v>1450</v>
      </c>
      <c r="AG679" s="1" t="s">
        <v>1451</v>
      </c>
    </row>
    <row r="680" spans="1:33">
      <c r="A680" s="70">
        <v>45169</v>
      </c>
      <c r="B680" s="70">
        <v>45169</v>
      </c>
      <c r="C680" s="71">
        <v>891800</v>
      </c>
      <c r="D680" s="1" t="s">
        <v>7984</v>
      </c>
      <c r="E680" s="71">
        <v>3352701</v>
      </c>
      <c r="G680" s="1" t="s">
        <v>7985</v>
      </c>
      <c r="H680" s="72">
        <v>6462972</v>
      </c>
      <c r="I680" s="1" t="s">
        <v>7986</v>
      </c>
      <c r="J680" s="73">
        <v>0.35</v>
      </c>
      <c r="K680" s="73">
        <v>0.35</v>
      </c>
      <c r="L680" s="73">
        <v>0.35</v>
      </c>
      <c r="M680" s="1">
        <v>1</v>
      </c>
      <c r="N680" s="1" t="s">
        <v>1129</v>
      </c>
      <c r="O680" s="1" t="s">
        <v>1484</v>
      </c>
      <c r="P680" s="1">
        <v>40101010</v>
      </c>
      <c r="Q680" s="73">
        <v>797425869</v>
      </c>
      <c r="R680" s="74">
        <v>10760</v>
      </c>
      <c r="S680" s="1" t="s">
        <v>3451</v>
      </c>
      <c r="T680" s="75">
        <v>1321.75</v>
      </c>
      <c r="U680" s="76">
        <v>2272067957.3701501</v>
      </c>
      <c r="V680" s="77">
        <v>2272067957.3701501</v>
      </c>
      <c r="W680" s="77">
        <v>6924100915.2714195</v>
      </c>
      <c r="X680" s="76">
        <v>3.4292388402699998E-2</v>
      </c>
      <c r="Y680" s="71">
        <v>0</v>
      </c>
      <c r="Z680" s="71">
        <v>1</v>
      </c>
      <c r="AA680" s="71">
        <v>0</v>
      </c>
      <c r="AB680" s="71">
        <v>0</v>
      </c>
      <c r="AC680" s="73">
        <v>1</v>
      </c>
      <c r="AD680" s="73">
        <v>0</v>
      </c>
      <c r="AE680" s="1" t="s">
        <v>3452</v>
      </c>
      <c r="AF680" s="1" t="s">
        <v>1450</v>
      </c>
      <c r="AG680" s="1" t="s">
        <v>1451</v>
      </c>
    </row>
    <row r="681" spans="1:33">
      <c r="A681" s="70">
        <v>45169</v>
      </c>
      <c r="B681" s="70">
        <v>45169</v>
      </c>
      <c r="C681" s="71">
        <v>891800</v>
      </c>
      <c r="D681" s="1" t="s">
        <v>7987</v>
      </c>
      <c r="E681" s="71">
        <v>3353001</v>
      </c>
      <c r="G681" s="1" t="s">
        <v>7988</v>
      </c>
      <c r="H681" s="72">
        <v>6765239</v>
      </c>
      <c r="I681" s="1" t="s">
        <v>7989</v>
      </c>
      <c r="J681" s="73">
        <v>0.8</v>
      </c>
      <c r="K681" s="73">
        <v>0.8</v>
      </c>
      <c r="L681" s="73">
        <v>0.8</v>
      </c>
      <c r="M681" s="1">
        <v>1</v>
      </c>
      <c r="N681" s="1" t="s">
        <v>1129</v>
      </c>
      <c r="O681" s="1" t="s">
        <v>1467</v>
      </c>
      <c r="P681" s="1">
        <v>20103010</v>
      </c>
      <c r="Q681" s="73">
        <v>196000000</v>
      </c>
      <c r="R681" s="74">
        <v>34000</v>
      </c>
      <c r="S681" s="1" t="s">
        <v>3451</v>
      </c>
      <c r="T681" s="75">
        <v>1321.75</v>
      </c>
      <c r="U681" s="76">
        <v>4033440514.46945</v>
      </c>
      <c r="V681" s="77">
        <v>4033440514.46945</v>
      </c>
      <c r="W681" s="77">
        <v>5041800643.0868196</v>
      </c>
      <c r="X681" s="76">
        <v>6.0876836131900001E-2</v>
      </c>
      <c r="Y681" s="71">
        <v>0</v>
      </c>
      <c r="Z681" s="71">
        <v>1</v>
      </c>
      <c r="AA681" s="71">
        <v>0</v>
      </c>
      <c r="AB681" s="71">
        <v>0</v>
      </c>
      <c r="AC681" s="73">
        <v>0</v>
      </c>
      <c r="AD681" s="73">
        <v>1</v>
      </c>
      <c r="AE681" s="1" t="s">
        <v>3452</v>
      </c>
      <c r="AF681" s="1" t="s">
        <v>1450</v>
      </c>
      <c r="AG681" s="1" t="s">
        <v>1451</v>
      </c>
    </row>
    <row r="682" spans="1:33">
      <c r="A682" s="70">
        <v>45169</v>
      </c>
      <c r="B682" s="70">
        <v>45169</v>
      </c>
      <c r="C682" s="71">
        <v>891800</v>
      </c>
      <c r="D682" s="1" t="s">
        <v>7990</v>
      </c>
      <c r="E682" s="71">
        <v>3353401</v>
      </c>
      <c r="G682" s="1" t="s">
        <v>7991</v>
      </c>
      <c r="H682" s="72" t="s">
        <v>7992</v>
      </c>
      <c r="I682" s="1" t="s">
        <v>7993</v>
      </c>
      <c r="J682" s="73">
        <v>0.95</v>
      </c>
      <c r="K682" s="73">
        <v>0.95</v>
      </c>
      <c r="L682" s="73">
        <v>0.95</v>
      </c>
      <c r="M682" s="1">
        <v>1</v>
      </c>
      <c r="N682" s="1" t="s">
        <v>975</v>
      </c>
      <c r="O682" s="1" t="s">
        <v>1455</v>
      </c>
      <c r="P682" s="1">
        <v>25102010</v>
      </c>
      <c r="Q682" s="73">
        <v>2828982000</v>
      </c>
      <c r="R682" s="74">
        <v>2.88</v>
      </c>
      <c r="S682" s="1" t="s">
        <v>1565</v>
      </c>
      <c r="T682" s="75">
        <v>7.8417500000000002</v>
      </c>
      <c r="U682" s="76">
        <v>987036662.989766</v>
      </c>
      <c r="V682" s="77">
        <v>987036662.989766</v>
      </c>
      <c r="W682" s="77">
        <v>3154574629.3875699</v>
      </c>
      <c r="X682" s="76">
        <v>1.48973733401E-2</v>
      </c>
      <c r="Y682" s="71">
        <v>0</v>
      </c>
      <c r="Z682" s="71">
        <v>1</v>
      </c>
      <c r="AA682" s="71">
        <v>0</v>
      </c>
      <c r="AB682" s="71">
        <v>0</v>
      </c>
      <c r="AC682" s="73">
        <v>1</v>
      </c>
      <c r="AD682" s="73">
        <v>0</v>
      </c>
      <c r="AE682" s="1" t="s">
        <v>1566</v>
      </c>
      <c r="AF682" s="1" t="s">
        <v>1450</v>
      </c>
      <c r="AG682" s="1" t="s">
        <v>3494</v>
      </c>
    </row>
    <row r="683" spans="1:33">
      <c r="A683" s="70">
        <v>45169</v>
      </c>
      <c r="B683" s="70">
        <v>45169</v>
      </c>
      <c r="C683" s="71">
        <v>891800</v>
      </c>
      <c r="D683" s="1" t="s">
        <v>7994</v>
      </c>
      <c r="E683" s="71">
        <v>3354801</v>
      </c>
      <c r="G683" s="1" t="s">
        <v>7995</v>
      </c>
      <c r="H683" s="72">
        <v>6571544</v>
      </c>
      <c r="I683" s="1" t="s">
        <v>7996</v>
      </c>
      <c r="J683" s="73">
        <v>0.65</v>
      </c>
      <c r="K683" s="73">
        <v>0.65</v>
      </c>
      <c r="L683" s="73">
        <v>0.65</v>
      </c>
      <c r="M683" s="1">
        <v>1</v>
      </c>
      <c r="N683" s="1" t="s">
        <v>1249</v>
      </c>
      <c r="O683" s="1" t="s">
        <v>1484</v>
      </c>
      <c r="P683" s="1">
        <v>40101010</v>
      </c>
      <c r="Q683" s="73">
        <v>1513687490</v>
      </c>
      <c r="R683" s="74">
        <v>9.891</v>
      </c>
      <c r="S683" s="1" t="s">
        <v>7819</v>
      </c>
      <c r="T683" s="75">
        <v>3.64</v>
      </c>
      <c r="U683" s="76">
        <v>2673550529.2125001</v>
      </c>
      <c r="V683" s="77">
        <v>2673550529.2125001</v>
      </c>
      <c r="W683" s="77">
        <v>4113154660.32692</v>
      </c>
      <c r="X683" s="76">
        <v>4.03519766495E-2</v>
      </c>
      <c r="Y683" s="71">
        <v>0</v>
      </c>
      <c r="Z683" s="71">
        <v>1</v>
      </c>
      <c r="AA683" s="71">
        <v>0</v>
      </c>
      <c r="AB683" s="71">
        <v>0</v>
      </c>
      <c r="AC683" s="73">
        <v>0</v>
      </c>
      <c r="AD683" s="73">
        <v>1</v>
      </c>
      <c r="AE683" s="1" t="s">
        <v>7820</v>
      </c>
      <c r="AF683" s="1" t="s">
        <v>1450</v>
      </c>
      <c r="AG683" s="1" t="s">
        <v>1451</v>
      </c>
    </row>
    <row r="684" spans="1:33">
      <c r="A684" s="70">
        <v>45169</v>
      </c>
      <c r="B684" s="70">
        <v>45169</v>
      </c>
      <c r="C684" s="71">
        <v>891800</v>
      </c>
      <c r="D684" s="1" t="s">
        <v>7997</v>
      </c>
      <c r="E684" s="71">
        <v>3355401</v>
      </c>
      <c r="G684" s="1" t="s">
        <v>7998</v>
      </c>
      <c r="H684" s="72">
        <v>6889526</v>
      </c>
      <c r="I684" s="1" t="s">
        <v>7999</v>
      </c>
      <c r="J684" s="73">
        <v>0.5</v>
      </c>
      <c r="K684" s="73">
        <v>0.95</v>
      </c>
      <c r="L684" s="73">
        <v>0.95</v>
      </c>
      <c r="M684" s="1">
        <v>1</v>
      </c>
      <c r="N684" s="1" t="s">
        <v>1131</v>
      </c>
      <c r="O684" s="1" t="s">
        <v>1484</v>
      </c>
      <c r="P684" s="1">
        <v>40101010</v>
      </c>
      <c r="Q684" s="73">
        <v>7929945620</v>
      </c>
      <c r="R684" s="74">
        <v>0.92</v>
      </c>
      <c r="S684" s="1" t="s">
        <v>7860</v>
      </c>
      <c r="T684" s="75">
        <v>0.30825000000000002</v>
      </c>
      <c r="U684" s="76">
        <v>22484257816.317902</v>
      </c>
      <c r="V684" s="77">
        <v>22484257816.317902</v>
      </c>
      <c r="W684" s="77">
        <v>23667639806.650398</v>
      </c>
      <c r="X684" s="76">
        <v>0.33935556349969997</v>
      </c>
      <c r="Y684" s="71">
        <v>1</v>
      </c>
      <c r="Z684" s="71">
        <v>0</v>
      </c>
      <c r="AA684" s="71">
        <v>0</v>
      </c>
      <c r="AB684" s="71">
        <v>0</v>
      </c>
      <c r="AC684" s="73">
        <v>0.35</v>
      </c>
      <c r="AD684" s="73">
        <v>0.65</v>
      </c>
      <c r="AE684" s="1" t="s">
        <v>7861</v>
      </c>
      <c r="AF684" s="1" t="s">
        <v>1450</v>
      </c>
      <c r="AG684" s="1" t="s">
        <v>1451</v>
      </c>
    </row>
    <row r="685" spans="1:33">
      <c r="A685" s="70">
        <v>45169</v>
      </c>
      <c r="B685" s="70">
        <v>45169</v>
      </c>
      <c r="C685" s="71">
        <v>891800</v>
      </c>
      <c r="D685" s="1" t="s">
        <v>8000</v>
      </c>
      <c r="E685" s="71">
        <v>3356901</v>
      </c>
      <c r="F685" s="1" t="s">
        <v>8001</v>
      </c>
      <c r="G685" s="1" t="s">
        <v>8002</v>
      </c>
      <c r="H685" s="72" t="s">
        <v>8003</v>
      </c>
      <c r="I685" s="1" t="s">
        <v>8004</v>
      </c>
      <c r="J685" s="73">
        <v>0.45</v>
      </c>
      <c r="K685" s="73">
        <v>0.45</v>
      </c>
      <c r="L685" s="73">
        <v>0.45</v>
      </c>
      <c r="M685" s="1">
        <v>1</v>
      </c>
      <c r="N685" s="1" t="s">
        <v>1283</v>
      </c>
      <c r="O685" s="1" t="s">
        <v>1484</v>
      </c>
      <c r="P685" s="1">
        <v>40101010</v>
      </c>
      <c r="Q685" s="73">
        <v>1500000000</v>
      </c>
      <c r="R685" s="74">
        <v>25.8</v>
      </c>
      <c r="S685" s="1" t="s">
        <v>3317</v>
      </c>
      <c r="T685" s="75">
        <v>3.7506499999999998</v>
      </c>
      <c r="U685" s="76">
        <v>4643195179.5022202</v>
      </c>
      <c r="V685" s="77">
        <v>4643195179.5022202</v>
      </c>
      <c r="W685" s="77">
        <v>10318211510.0049</v>
      </c>
      <c r="X685" s="76">
        <v>7.0079881197399996E-2</v>
      </c>
      <c r="Y685" s="71">
        <v>1</v>
      </c>
      <c r="Z685" s="71">
        <v>0</v>
      </c>
      <c r="AA685" s="71">
        <v>0</v>
      </c>
      <c r="AB685" s="71">
        <v>0</v>
      </c>
      <c r="AC685" s="73">
        <v>1</v>
      </c>
      <c r="AD685" s="73">
        <v>0</v>
      </c>
      <c r="AE685" s="1" t="s">
        <v>3318</v>
      </c>
      <c r="AF685" s="1" t="s">
        <v>1450</v>
      </c>
      <c r="AG685" s="1" t="s">
        <v>1451</v>
      </c>
    </row>
    <row r="686" spans="1:33">
      <c r="A686" s="70">
        <v>45169</v>
      </c>
      <c r="B686" s="70">
        <v>45169</v>
      </c>
      <c r="C686" s="71">
        <v>891800</v>
      </c>
      <c r="D686" s="1" t="s">
        <v>8005</v>
      </c>
      <c r="E686" s="71">
        <v>3357001</v>
      </c>
      <c r="G686" s="1" t="s">
        <v>8006</v>
      </c>
      <c r="H686" s="72" t="s">
        <v>8007</v>
      </c>
      <c r="I686" s="1" t="s">
        <v>8008</v>
      </c>
      <c r="J686" s="73">
        <v>0.5</v>
      </c>
      <c r="K686" s="73">
        <v>0.49</v>
      </c>
      <c r="L686" s="73">
        <v>0.49</v>
      </c>
      <c r="M686" s="1">
        <v>1</v>
      </c>
      <c r="N686" s="1" t="s">
        <v>1366</v>
      </c>
      <c r="O686" s="1" t="s">
        <v>1564</v>
      </c>
      <c r="P686" s="1">
        <v>60201010</v>
      </c>
      <c r="Q686" s="73">
        <v>7862629603</v>
      </c>
      <c r="R686" s="74">
        <v>5.26</v>
      </c>
      <c r="S686" s="1" t="s">
        <v>7800</v>
      </c>
      <c r="T686" s="75">
        <v>3.6730499999999999</v>
      </c>
      <c r="U686" s="76">
        <v>5517251749.5738401</v>
      </c>
      <c r="V686" s="77">
        <v>5517251749.5738401</v>
      </c>
      <c r="W686" s="77">
        <v>11259697448.1099</v>
      </c>
      <c r="X686" s="76">
        <v>8.3272042677199995E-2</v>
      </c>
      <c r="Y686" s="71">
        <v>0</v>
      </c>
      <c r="Z686" s="71">
        <v>1</v>
      </c>
      <c r="AA686" s="71">
        <v>0</v>
      </c>
      <c r="AB686" s="71">
        <v>0</v>
      </c>
      <c r="AC686" s="73">
        <v>1</v>
      </c>
      <c r="AD686" s="73">
        <v>0</v>
      </c>
      <c r="AE686" s="1" t="s">
        <v>7815</v>
      </c>
      <c r="AF686" s="1" t="s">
        <v>1450</v>
      </c>
      <c r="AG686" s="1" t="s">
        <v>1451</v>
      </c>
    </row>
    <row r="687" spans="1:33">
      <c r="A687" s="70">
        <v>45169</v>
      </c>
      <c r="B687" s="70">
        <v>45169</v>
      </c>
      <c r="C687" s="71">
        <v>891800</v>
      </c>
      <c r="D687" s="1" t="s">
        <v>8009</v>
      </c>
      <c r="E687" s="71">
        <v>3357401</v>
      </c>
      <c r="G687" s="1" t="s">
        <v>8010</v>
      </c>
      <c r="H687" s="72" t="s">
        <v>8011</v>
      </c>
      <c r="I687" s="1" t="s">
        <v>8012</v>
      </c>
      <c r="J687" s="73">
        <v>0.65</v>
      </c>
      <c r="K687" s="73">
        <v>0.65</v>
      </c>
      <c r="L687" s="73">
        <v>0.65</v>
      </c>
      <c r="M687" s="1">
        <v>1</v>
      </c>
      <c r="N687" s="1" t="s">
        <v>945</v>
      </c>
      <c r="O687" s="1" t="s">
        <v>1541</v>
      </c>
      <c r="P687" s="1">
        <v>10102030</v>
      </c>
      <c r="Q687" s="73">
        <v>1874070932</v>
      </c>
      <c r="R687" s="74">
        <v>17.52</v>
      </c>
      <c r="S687" s="1" t="s">
        <v>3542</v>
      </c>
      <c r="T687" s="75">
        <v>4.9509499999999997</v>
      </c>
      <c r="U687" s="76">
        <v>4310671643.5463896</v>
      </c>
      <c r="V687" s="77">
        <v>4310671643.5463896</v>
      </c>
      <c r="W687" s="77">
        <v>6631802528.5329103</v>
      </c>
      <c r="X687" s="76">
        <v>6.5061093704299994E-2</v>
      </c>
      <c r="Y687" s="71">
        <v>0</v>
      </c>
      <c r="Z687" s="71">
        <v>1</v>
      </c>
      <c r="AA687" s="71">
        <v>0</v>
      </c>
      <c r="AB687" s="71">
        <v>0</v>
      </c>
      <c r="AC687" s="73">
        <v>0</v>
      </c>
      <c r="AD687" s="73">
        <v>1</v>
      </c>
      <c r="AE687" s="1" t="s">
        <v>3543</v>
      </c>
      <c r="AF687" s="1" t="s">
        <v>3544</v>
      </c>
      <c r="AG687" s="1" t="s">
        <v>1451</v>
      </c>
    </row>
    <row r="688" spans="1:33">
      <c r="A688" s="70">
        <v>45169</v>
      </c>
      <c r="B688" s="70">
        <v>45169</v>
      </c>
      <c r="C688" s="71">
        <v>891800</v>
      </c>
      <c r="D688" s="1" t="s">
        <v>8018</v>
      </c>
      <c r="E688" s="71">
        <v>3358701</v>
      </c>
      <c r="G688" s="1" t="s">
        <v>8019</v>
      </c>
      <c r="H688" s="72" t="s">
        <v>8020</v>
      </c>
      <c r="I688" s="1" t="s">
        <v>8021</v>
      </c>
      <c r="J688" s="73">
        <v>0.9</v>
      </c>
      <c r="K688" s="73">
        <v>0.9</v>
      </c>
      <c r="L688" s="73">
        <v>0.9</v>
      </c>
      <c r="M688" s="1">
        <v>1</v>
      </c>
      <c r="N688" s="1" t="s">
        <v>1176</v>
      </c>
      <c r="O688" s="1" t="s">
        <v>1467</v>
      </c>
      <c r="P688" s="1">
        <v>20305010</v>
      </c>
      <c r="Q688" s="73">
        <v>428432227</v>
      </c>
      <c r="R688" s="74">
        <v>313.26</v>
      </c>
      <c r="S688" s="1" t="s">
        <v>3694</v>
      </c>
      <c r="T688" s="75">
        <v>16.83175</v>
      </c>
      <c r="U688" s="76">
        <v>7176295482.4672403</v>
      </c>
      <c r="V688" s="77">
        <v>7176295482.4672403</v>
      </c>
      <c r="W688" s="77">
        <v>9440904765.8348007</v>
      </c>
      <c r="X688" s="76">
        <v>0.1083120384577</v>
      </c>
      <c r="Y688" s="71">
        <v>0</v>
      </c>
      <c r="Z688" s="71">
        <v>1</v>
      </c>
      <c r="AA688" s="71">
        <v>0</v>
      </c>
      <c r="AB688" s="71">
        <v>0</v>
      </c>
      <c r="AC688" s="73">
        <v>0</v>
      </c>
      <c r="AD688" s="73">
        <v>1</v>
      </c>
      <c r="AE688" s="1" t="s">
        <v>3695</v>
      </c>
      <c r="AF688" s="1" t="s">
        <v>1450</v>
      </c>
      <c r="AG688" s="1" t="s">
        <v>1619</v>
      </c>
    </row>
    <row r="689" spans="1:33">
      <c r="A689" s="70">
        <v>45169</v>
      </c>
      <c r="B689" s="70">
        <v>45169</v>
      </c>
      <c r="C689" s="71">
        <v>891800</v>
      </c>
      <c r="D689" s="1" t="s">
        <v>8026</v>
      </c>
      <c r="E689" s="71">
        <v>3359901</v>
      </c>
      <c r="F689" s="1" t="s">
        <v>8027</v>
      </c>
      <c r="G689" s="1" t="s">
        <v>8028</v>
      </c>
      <c r="H689" s="72">
        <v>6460794</v>
      </c>
      <c r="I689" s="1" t="s">
        <v>8029</v>
      </c>
      <c r="J689" s="73">
        <v>0.5</v>
      </c>
      <c r="K689" s="73">
        <v>0.5</v>
      </c>
      <c r="L689" s="73">
        <v>0.5</v>
      </c>
      <c r="M689" s="1">
        <v>1</v>
      </c>
      <c r="N689" s="1" t="s">
        <v>975</v>
      </c>
      <c r="O689" s="1" t="s">
        <v>1548</v>
      </c>
      <c r="P689" s="1">
        <v>55102010</v>
      </c>
      <c r="Q689" s="73">
        <v>5440335772</v>
      </c>
      <c r="R689" s="74">
        <v>8</v>
      </c>
      <c r="S689" s="1" t="s">
        <v>1565</v>
      </c>
      <c r="T689" s="75">
        <v>7.8417500000000002</v>
      </c>
      <c r="U689" s="76">
        <v>2775062082.8259001</v>
      </c>
      <c r="V689" s="77">
        <v>2775062082.8259001</v>
      </c>
      <c r="W689" s="77">
        <v>5550124165.6518002</v>
      </c>
      <c r="X689" s="76">
        <v>4.1884093509199999E-2</v>
      </c>
      <c r="Y689" s="71">
        <v>1</v>
      </c>
      <c r="Z689" s="71">
        <v>0</v>
      </c>
      <c r="AA689" s="71">
        <v>0</v>
      </c>
      <c r="AB689" s="71">
        <v>0</v>
      </c>
      <c r="AC689" s="73">
        <v>1</v>
      </c>
      <c r="AD689" s="73">
        <v>0</v>
      </c>
      <c r="AE689" s="1" t="s">
        <v>1566</v>
      </c>
      <c r="AF689" s="1" t="s">
        <v>1450</v>
      </c>
      <c r="AG689" s="1" t="s">
        <v>3271</v>
      </c>
    </row>
    <row r="690" spans="1:33">
      <c r="A690" s="70">
        <v>45169</v>
      </c>
      <c r="B690" s="70">
        <v>45169</v>
      </c>
      <c r="C690" s="71">
        <v>891800</v>
      </c>
      <c r="D690" s="1" t="s">
        <v>8030</v>
      </c>
      <c r="E690" s="71">
        <v>3360001</v>
      </c>
      <c r="F690" s="1" t="s">
        <v>8031</v>
      </c>
      <c r="G690" s="1" t="s">
        <v>8032</v>
      </c>
      <c r="H690" s="72" t="s">
        <v>8033</v>
      </c>
      <c r="I690" s="1" t="s">
        <v>8034</v>
      </c>
      <c r="J690" s="73">
        <v>0.55000000000000004</v>
      </c>
      <c r="K690" s="73">
        <v>0.55000000000000004</v>
      </c>
      <c r="L690" s="73">
        <v>0.55000000000000004</v>
      </c>
      <c r="M690" s="1">
        <v>1</v>
      </c>
      <c r="N690" s="1" t="s">
        <v>975</v>
      </c>
      <c r="O690" s="1" t="s">
        <v>1455</v>
      </c>
      <c r="P690" s="1">
        <v>25203010</v>
      </c>
      <c r="Q690" s="73">
        <v>1503222397</v>
      </c>
      <c r="R690" s="74">
        <v>80.5</v>
      </c>
      <c r="S690" s="1" t="s">
        <v>1565</v>
      </c>
      <c r="T690" s="75">
        <v>7.8417500000000002</v>
      </c>
      <c r="U690" s="76">
        <v>8487285571.1001997</v>
      </c>
      <c r="V690" s="77">
        <v>8487285571.1001997</v>
      </c>
      <c r="W690" s="77">
        <v>15431428311.091299</v>
      </c>
      <c r="X690" s="76">
        <v>0.12809885036429999</v>
      </c>
      <c r="Y690" s="71">
        <v>1</v>
      </c>
      <c r="Z690" s="71">
        <v>0</v>
      </c>
      <c r="AA690" s="71">
        <v>0</v>
      </c>
      <c r="AB690" s="71">
        <v>0</v>
      </c>
      <c r="AC690" s="73">
        <v>0</v>
      </c>
      <c r="AD690" s="73">
        <v>1</v>
      </c>
      <c r="AE690" s="1" t="s">
        <v>1566</v>
      </c>
      <c r="AF690" s="1" t="s">
        <v>1450</v>
      </c>
      <c r="AG690" s="1" t="s">
        <v>3300</v>
      </c>
    </row>
    <row r="691" spans="1:33">
      <c r="A691" s="70">
        <v>45169</v>
      </c>
      <c r="B691" s="70">
        <v>45169</v>
      </c>
      <c r="C691" s="71">
        <v>891800</v>
      </c>
      <c r="D691" s="1" t="s">
        <v>8035</v>
      </c>
      <c r="E691" s="71">
        <v>3362601</v>
      </c>
      <c r="G691" s="1" t="s">
        <v>8036</v>
      </c>
      <c r="H691" s="72">
        <v>6109677</v>
      </c>
      <c r="I691" s="1" t="s">
        <v>8037</v>
      </c>
      <c r="J691" s="73">
        <v>0.55000000000000004</v>
      </c>
      <c r="K691" s="73">
        <v>0.55000000000000004</v>
      </c>
      <c r="L691" s="73">
        <v>0.55000000000000004</v>
      </c>
      <c r="M691" s="1">
        <v>1</v>
      </c>
      <c r="N691" s="1" t="s">
        <v>1330</v>
      </c>
      <c r="O691" s="1" t="s">
        <v>1474</v>
      </c>
      <c r="P691" s="1">
        <v>45301020</v>
      </c>
      <c r="Q691" s="73">
        <v>1638982267</v>
      </c>
      <c r="R691" s="74">
        <v>68.3</v>
      </c>
      <c r="S691" s="1" t="s">
        <v>3111</v>
      </c>
      <c r="T691" s="75">
        <v>31.846499999999999</v>
      </c>
      <c r="U691" s="76">
        <v>1933285254.57601</v>
      </c>
      <c r="V691" s="77">
        <v>1933285254.57601</v>
      </c>
      <c r="W691" s="77">
        <v>3515064099.2291198</v>
      </c>
      <c r="X691" s="76">
        <v>2.9179131120599999E-2</v>
      </c>
      <c r="Y691" s="71">
        <v>0</v>
      </c>
      <c r="Z691" s="71">
        <v>1</v>
      </c>
      <c r="AA691" s="71">
        <v>0</v>
      </c>
      <c r="AB691" s="71">
        <v>0</v>
      </c>
      <c r="AC691" s="73">
        <v>1</v>
      </c>
      <c r="AD691" s="73">
        <v>0</v>
      </c>
      <c r="AE691" s="1" t="s">
        <v>8038</v>
      </c>
      <c r="AF691" s="1" t="s">
        <v>1450</v>
      </c>
      <c r="AG691" s="1" t="s">
        <v>1451</v>
      </c>
    </row>
    <row r="692" spans="1:33">
      <c r="A692" s="70">
        <v>45169</v>
      </c>
      <c r="B692" s="70">
        <v>45169</v>
      </c>
      <c r="C692" s="71">
        <v>891800</v>
      </c>
      <c r="D692" s="1" t="s">
        <v>8039</v>
      </c>
      <c r="E692" s="71">
        <v>3362901</v>
      </c>
      <c r="G692" s="1" t="s">
        <v>8040</v>
      </c>
      <c r="H692" s="72" t="s">
        <v>8041</v>
      </c>
      <c r="I692" s="1" t="s">
        <v>8042</v>
      </c>
      <c r="J692" s="73">
        <v>0.6</v>
      </c>
      <c r="K692" s="73">
        <v>0.6</v>
      </c>
      <c r="L692" s="73">
        <v>0.6</v>
      </c>
      <c r="M692" s="1">
        <v>1</v>
      </c>
      <c r="N692" s="1" t="s">
        <v>1337</v>
      </c>
      <c r="O692" s="1" t="s">
        <v>1455</v>
      </c>
      <c r="P692" s="1">
        <v>25301020</v>
      </c>
      <c r="Q692" s="73">
        <v>5320619664</v>
      </c>
      <c r="R692" s="74">
        <v>33.25</v>
      </c>
      <c r="S692" s="1" t="s">
        <v>3341</v>
      </c>
      <c r="T692" s="75">
        <v>35.017499999999998</v>
      </c>
      <c r="U692" s="76">
        <v>3031237589.6851602</v>
      </c>
      <c r="V692" s="77">
        <v>3031237589.6851602</v>
      </c>
      <c r="W692" s="77">
        <v>5052062649.4752598</v>
      </c>
      <c r="X692" s="76">
        <v>4.5750557957199997E-2</v>
      </c>
      <c r="Y692" s="71">
        <v>0</v>
      </c>
      <c r="Z692" s="71">
        <v>1</v>
      </c>
      <c r="AA692" s="71">
        <v>0</v>
      </c>
      <c r="AB692" s="71">
        <v>0</v>
      </c>
      <c r="AC692" s="73">
        <v>0.5</v>
      </c>
      <c r="AD692" s="73">
        <v>0.5</v>
      </c>
      <c r="AE692" s="1" t="s">
        <v>3342</v>
      </c>
      <c r="AF692" s="1" t="s">
        <v>1450</v>
      </c>
      <c r="AG692" s="1" t="s">
        <v>1451</v>
      </c>
    </row>
    <row r="693" spans="1:33">
      <c r="A693" s="70">
        <v>45169</v>
      </c>
      <c r="B693" s="70">
        <v>45169</v>
      </c>
      <c r="C693" s="71">
        <v>891800</v>
      </c>
      <c r="D693" s="1" t="s">
        <v>8047</v>
      </c>
      <c r="E693" s="71">
        <v>3366301</v>
      </c>
      <c r="F693" s="1" t="s">
        <v>8048</v>
      </c>
      <c r="G693" s="1" t="s">
        <v>8049</v>
      </c>
      <c r="H693" s="72" t="s">
        <v>8050</v>
      </c>
      <c r="I693" s="1" t="s">
        <v>8051</v>
      </c>
      <c r="J693" s="73">
        <v>0.6</v>
      </c>
      <c r="K693" s="73">
        <v>0.49</v>
      </c>
      <c r="L693" s="73">
        <v>0.49</v>
      </c>
      <c r="M693" s="1">
        <v>1</v>
      </c>
      <c r="N693" s="1" t="s">
        <v>1283</v>
      </c>
      <c r="O693" s="1" t="s">
        <v>1484</v>
      </c>
      <c r="P693" s="1">
        <v>40101010</v>
      </c>
      <c r="Q693" s="73">
        <v>1000000000</v>
      </c>
      <c r="R693" s="74">
        <v>16.600000000000001</v>
      </c>
      <c r="S693" s="1" t="s">
        <v>3317</v>
      </c>
      <c r="T693" s="75">
        <v>3.7506499999999998</v>
      </c>
      <c r="U693" s="76">
        <v>2168690760.2682199</v>
      </c>
      <c r="V693" s="77">
        <v>2168690760.2682199</v>
      </c>
      <c r="W693" s="77">
        <v>4425899510.7514696</v>
      </c>
      <c r="X693" s="76">
        <v>3.2732113330999998E-2</v>
      </c>
      <c r="Y693" s="71">
        <v>0</v>
      </c>
      <c r="Z693" s="71">
        <v>1</v>
      </c>
      <c r="AA693" s="71">
        <v>0</v>
      </c>
      <c r="AB693" s="71">
        <v>0</v>
      </c>
      <c r="AC693" s="73">
        <v>1</v>
      </c>
      <c r="AD693" s="73">
        <v>0</v>
      </c>
      <c r="AE693" s="1" t="s">
        <v>3318</v>
      </c>
      <c r="AF693" s="1" t="s">
        <v>1450</v>
      </c>
      <c r="AG693" s="1" t="s">
        <v>1451</v>
      </c>
    </row>
    <row r="694" spans="1:33">
      <c r="A694" s="70">
        <v>45169</v>
      </c>
      <c r="B694" s="70">
        <v>45169</v>
      </c>
      <c r="C694" s="71">
        <v>891800</v>
      </c>
      <c r="D694" s="1" t="s">
        <v>8052</v>
      </c>
      <c r="E694" s="71">
        <v>3366601</v>
      </c>
      <c r="G694" s="1" t="s">
        <v>8053</v>
      </c>
      <c r="H694" s="72" t="s">
        <v>8054</v>
      </c>
      <c r="I694" s="1" t="s">
        <v>8055</v>
      </c>
      <c r="J694" s="73">
        <v>0.75</v>
      </c>
      <c r="K694" s="73">
        <v>0.49</v>
      </c>
      <c r="L694" s="73">
        <v>0.49</v>
      </c>
      <c r="M694" s="1">
        <v>1</v>
      </c>
      <c r="N694" s="1" t="s">
        <v>1283</v>
      </c>
      <c r="O694" s="1" t="s">
        <v>1692</v>
      </c>
      <c r="P694" s="1">
        <v>50102010</v>
      </c>
      <c r="Q694" s="73">
        <v>770000000</v>
      </c>
      <c r="R694" s="74">
        <v>45.15</v>
      </c>
      <c r="S694" s="1" t="s">
        <v>3317</v>
      </c>
      <c r="T694" s="75">
        <v>3.7506499999999998</v>
      </c>
      <c r="U694" s="76">
        <v>4541904736.5123396</v>
      </c>
      <c r="V694" s="77">
        <v>4541904736.5123396</v>
      </c>
      <c r="W694" s="77">
        <v>9269193339.8211002</v>
      </c>
      <c r="X694" s="76">
        <v>6.8551101566799999E-2</v>
      </c>
      <c r="Y694" s="71">
        <v>0</v>
      </c>
      <c r="Z694" s="71">
        <v>1</v>
      </c>
      <c r="AA694" s="71">
        <v>0</v>
      </c>
      <c r="AB694" s="71">
        <v>0</v>
      </c>
      <c r="AC694" s="73">
        <v>0</v>
      </c>
      <c r="AD694" s="73">
        <v>1</v>
      </c>
      <c r="AE694" s="1" t="s">
        <v>3318</v>
      </c>
      <c r="AF694" s="1" t="s">
        <v>1450</v>
      </c>
      <c r="AG694" s="1" t="s">
        <v>1451</v>
      </c>
    </row>
    <row r="695" spans="1:33">
      <c r="A695" s="70">
        <v>45169</v>
      </c>
      <c r="B695" s="70">
        <v>45169</v>
      </c>
      <c r="C695" s="71">
        <v>891800</v>
      </c>
      <c r="D695" s="1" t="s">
        <v>8056</v>
      </c>
      <c r="E695" s="71">
        <v>3367301</v>
      </c>
      <c r="G695" s="1" t="s">
        <v>8057</v>
      </c>
      <c r="H695" s="72" t="s">
        <v>8058</v>
      </c>
      <c r="I695" s="1" t="s">
        <v>8059</v>
      </c>
      <c r="J695" s="73">
        <v>0.5</v>
      </c>
      <c r="K695" s="73">
        <v>0.49</v>
      </c>
      <c r="L695" s="73">
        <v>0.49</v>
      </c>
      <c r="M695" s="1">
        <v>1</v>
      </c>
      <c r="N695" s="1" t="s">
        <v>1283</v>
      </c>
      <c r="O695" s="1" t="s">
        <v>1462</v>
      </c>
      <c r="P695" s="1">
        <v>15101010</v>
      </c>
      <c r="Q695" s="73">
        <v>562500000</v>
      </c>
      <c r="R695" s="74">
        <v>42.3</v>
      </c>
      <c r="S695" s="1" t="s">
        <v>3317</v>
      </c>
      <c r="T695" s="75">
        <v>3.7506499999999998</v>
      </c>
      <c r="U695" s="76">
        <v>3108511191.3934898</v>
      </c>
      <c r="V695" s="77">
        <v>3108511191.3934898</v>
      </c>
      <c r="W695" s="77">
        <v>6343900390.5989599</v>
      </c>
      <c r="X695" s="76">
        <v>4.6916850697000002E-2</v>
      </c>
      <c r="Y695" s="71">
        <v>0</v>
      </c>
      <c r="Z695" s="71">
        <v>1</v>
      </c>
      <c r="AA695" s="71">
        <v>0</v>
      </c>
      <c r="AB695" s="71">
        <v>0</v>
      </c>
      <c r="AC695" s="73">
        <v>1</v>
      </c>
      <c r="AD695" s="73">
        <v>0</v>
      </c>
      <c r="AE695" s="1" t="s">
        <v>3318</v>
      </c>
      <c r="AF695" s="1" t="s">
        <v>1450</v>
      </c>
      <c r="AG695" s="1" t="s">
        <v>1451</v>
      </c>
    </row>
    <row r="696" spans="1:33">
      <c r="A696" s="70">
        <v>45169</v>
      </c>
      <c r="B696" s="70">
        <v>45169</v>
      </c>
      <c r="C696" s="71">
        <v>891800</v>
      </c>
      <c r="D696" s="1" t="s">
        <v>8084</v>
      </c>
      <c r="E696" s="71">
        <v>3371401</v>
      </c>
      <c r="G696" s="1" t="s">
        <v>8085</v>
      </c>
      <c r="H696" s="72" t="s">
        <v>8086</v>
      </c>
      <c r="I696" s="1" t="s">
        <v>8087</v>
      </c>
      <c r="J696" s="73">
        <v>0.4</v>
      </c>
      <c r="K696" s="73">
        <v>0.4</v>
      </c>
      <c r="L696" s="73">
        <v>0.4</v>
      </c>
      <c r="M696" s="1">
        <v>1</v>
      </c>
      <c r="N696" s="1" t="s">
        <v>1097</v>
      </c>
      <c r="O696" s="1" t="s">
        <v>1499</v>
      </c>
      <c r="P696" s="1">
        <v>30302010</v>
      </c>
      <c r="Q696" s="73">
        <v>1022703123</v>
      </c>
      <c r="R696" s="74">
        <v>1005.15</v>
      </c>
      <c r="S696" s="1" t="s">
        <v>3305</v>
      </c>
      <c r="T696" s="75">
        <v>82.786249999999995</v>
      </c>
      <c r="U696" s="76">
        <v>4966863671.60464</v>
      </c>
      <c r="V696" s="77">
        <v>4966863671.60464</v>
      </c>
      <c r="W696" s="77">
        <v>12417159179.0116</v>
      </c>
      <c r="X696" s="76">
        <v>7.4965019253599996E-2</v>
      </c>
      <c r="Y696" s="71">
        <v>1</v>
      </c>
      <c r="Z696" s="71">
        <v>0</v>
      </c>
      <c r="AA696" s="71">
        <v>0</v>
      </c>
      <c r="AB696" s="71">
        <v>0</v>
      </c>
      <c r="AC696" s="73">
        <v>0</v>
      </c>
      <c r="AD696" s="73">
        <v>1</v>
      </c>
      <c r="AE696" s="1" t="s">
        <v>3306</v>
      </c>
      <c r="AF696" s="1" t="s">
        <v>1450</v>
      </c>
      <c r="AG696" s="1" t="s">
        <v>1451</v>
      </c>
    </row>
    <row r="697" spans="1:33">
      <c r="A697" s="70">
        <v>45169</v>
      </c>
      <c r="B697" s="70">
        <v>45169</v>
      </c>
      <c r="C697" s="71">
        <v>891800</v>
      </c>
      <c r="D697" s="1" t="s">
        <v>8097</v>
      </c>
      <c r="E697" s="71">
        <v>3382301</v>
      </c>
      <c r="G697" s="1" t="s">
        <v>8098</v>
      </c>
      <c r="H697" s="72" t="s">
        <v>8099</v>
      </c>
      <c r="I697" s="1" t="s">
        <v>8100</v>
      </c>
      <c r="J697" s="73">
        <v>0.5</v>
      </c>
      <c r="K697" s="73">
        <v>0.5</v>
      </c>
      <c r="L697" s="73">
        <v>0.5</v>
      </c>
      <c r="M697" s="1">
        <v>1</v>
      </c>
      <c r="N697" s="1" t="s">
        <v>1129</v>
      </c>
      <c r="O697" s="1" t="s">
        <v>1467</v>
      </c>
      <c r="P697" s="1">
        <v>20301010</v>
      </c>
      <c r="Q697" s="73">
        <v>37500000</v>
      </c>
      <c r="R697" s="74">
        <v>172500</v>
      </c>
      <c r="S697" s="1" t="s">
        <v>3451</v>
      </c>
      <c r="T697" s="75">
        <v>1321.75</v>
      </c>
      <c r="U697" s="76">
        <v>2447039909.2112699</v>
      </c>
      <c r="V697" s="77">
        <v>2447039909.2112699</v>
      </c>
      <c r="W697" s="77">
        <v>4894079818.4225502</v>
      </c>
      <c r="X697" s="76">
        <v>3.6933245210100003E-2</v>
      </c>
      <c r="Y697" s="71">
        <v>0</v>
      </c>
      <c r="Z697" s="71">
        <v>1</v>
      </c>
      <c r="AA697" s="71">
        <v>0</v>
      </c>
      <c r="AB697" s="71">
        <v>0</v>
      </c>
      <c r="AC697" s="73">
        <v>0.65</v>
      </c>
      <c r="AD697" s="73">
        <v>0.35</v>
      </c>
      <c r="AE697" s="1" t="s">
        <v>3452</v>
      </c>
      <c r="AF697" s="1" t="s">
        <v>1450</v>
      </c>
      <c r="AG697" s="1" t="s">
        <v>1451</v>
      </c>
    </row>
    <row r="698" spans="1:33">
      <c r="A698" s="70">
        <v>45169</v>
      </c>
      <c r="B698" s="70">
        <v>45169</v>
      </c>
      <c r="C698" s="71">
        <v>891800</v>
      </c>
      <c r="D698" s="1" t="s">
        <v>8101</v>
      </c>
      <c r="E698" s="71">
        <v>3382902</v>
      </c>
      <c r="G698" s="1" t="s">
        <v>8102</v>
      </c>
      <c r="H698" s="72" t="s">
        <v>8103</v>
      </c>
      <c r="I698" s="1" t="s">
        <v>8104</v>
      </c>
      <c r="J698" s="73">
        <v>0.4</v>
      </c>
      <c r="K698" s="73">
        <v>0.3</v>
      </c>
      <c r="L698" s="73">
        <v>0.06</v>
      </c>
      <c r="M698" s="1">
        <v>0.2</v>
      </c>
      <c r="N698" s="1" t="s">
        <v>975</v>
      </c>
      <c r="O698" s="1" t="s">
        <v>1462</v>
      </c>
      <c r="P698" s="1">
        <v>15104030</v>
      </c>
      <c r="Q698" s="73">
        <v>3614443347</v>
      </c>
      <c r="R698" s="74">
        <v>26.23</v>
      </c>
      <c r="S698" s="1" t="s">
        <v>3323</v>
      </c>
      <c r="T698" s="75">
        <v>7.2785000000000002</v>
      </c>
      <c r="U698" s="76">
        <v>781536159.85554695</v>
      </c>
      <c r="V698" s="77">
        <v>781536159.85554695</v>
      </c>
      <c r="W698" s="77">
        <v>14742004135.4244</v>
      </c>
      <c r="X698" s="76">
        <v>1.17957482115E-2</v>
      </c>
      <c r="Y698" s="71">
        <v>1</v>
      </c>
      <c r="Z698" s="71">
        <v>0</v>
      </c>
      <c r="AA698" s="71">
        <v>0</v>
      </c>
      <c r="AB698" s="71">
        <v>0</v>
      </c>
      <c r="AC698" s="73">
        <v>0.5</v>
      </c>
      <c r="AD698" s="73">
        <v>0.5</v>
      </c>
      <c r="AE698" s="1" t="s">
        <v>3324</v>
      </c>
      <c r="AF698" s="1" t="s">
        <v>1450</v>
      </c>
      <c r="AG698" s="1" t="s">
        <v>1585</v>
      </c>
    </row>
    <row r="699" spans="1:33">
      <c r="A699" s="70">
        <v>45169</v>
      </c>
      <c r="B699" s="70">
        <v>45169</v>
      </c>
      <c r="C699" s="71">
        <v>891800</v>
      </c>
      <c r="D699" s="1" t="s">
        <v>8105</v>
      </c>
      <c r="E699" s="71">
        <v>3382903</v>
      </c>
      <c r="G699" s="1" t="s">
        <v>8106</v>
      </c>
      <c r="H699" s="72" t="s">
        <v>8107</v>
      </c>
      <c r="I699" s="1" t="s">
        <v>8108</v>
      </c>
      <c r="J699" s="73">
        <v>0.85</v>
      </c>
      <c r="K699" s="73">
        <v>0.85</v>
      </c>
      <c r="L699" s="73">
        <v>0.85</v>
      </c>
      <c r="M699" s="1">
        <v>1</v>
      </c>
      <c r="N699" s="1" t="s">
        <v>975</v>
      </c>
      <c r="O699" s="1" t="s">
        <v>1462</v>
      </c>
      <c r="P699" s="1">
        <v>15104030</v>
      </c>
      <c r="Q699" s="73">
        <v>858986178</v>
      </c>
      <c r="R699" s="74">
        <v>15.86</v>
      </c>
      <c r="S699" s="1" t="s">
        <v>1565</v>
      </c>
      <c r="T699" s="75">
        <v>7.8417500000000002</v>
      </c>
      <c r="U699" s="76">
        <v>1476710257.99318</v>
      </c>
      <c r="V699" s="77">
        <v>1476710257.99318</v>
      </c>
      <c r="W699" s="77">
        <v>14742004135.4244</v>
      </c>
      <c r="X699" s="76">
        <v>2.22880312893E-2</v>
      </c>
      <c r="Y699" s="71">
        <v>1</v>
      </c>
      <c r="Z699" s="71">
        <v>0</v>
      </c>
      <c r="AA699" s="71">
        <v>0</v>
      </c>
      <c r="AB699" s="71">
        <v>0</v>
      </c>
      <c r="AC699" s="73">
        <v>0.65</v>
      </c>
      <c r="AD699" s="73">
        <v>0.35</v>
      </c>
      <c r="AE699" s="1" t="s">
        <v>1566</v>
      </c>
      <c r="AF699" s="1" t="s">
        <v>1450</v>
      </c>
      <c r="AG699" s="1" t="s">
        <v>3494</v>
      </c>
    </row>
    <row r="700" spans="1:33">
      <c r="A700" s="70">
        <v>45169</v>
      </c>
      <c r="B700" s="70">
        <v>45169</v>
      </c>
      <c r="C700" s="71">
        <v>891800</v>
      </c>
      <c r="D700" s="1" t="s">
        <v>8109</v>
      </c>
      <c r="E700" s="71">
        <v>3383101</v>
      </c>
      <c r="F700" s="1" t="s">
        <v>8110</v>
      </c>
      <c r="G700" s="1" t="s">
        <v>8111</v>
      </c>
      <c r="H700" s="72" t="s">
        <v>8112</v>
      </c>
      <c r="I700" s="1" t="s">
        <v>8113</v>
      </c>
      <c r="J700" s="73">
        <v>0.35</v>
      </c>
      <c r="K700" s="73">
        <v>0.35</v>
      </c>
      <c r="L700" s="73">
        <v>0.35</v>
      </c>
      <c r="M700" s="1">
        <v>1</v>
      </c>
      <c r="N700" s="1" t="s">
        <v>975</v>
      </c>
      <c r="O700" s="1" t="s">
        <v>1462</v>
      </c>
      <c r="P700" s="1">
        <v>15105020</v>
      </c>
      <c r="Q700" s="73">
        <v>4692220811</v>
      </c>
      <c r="R700" s="74">
        <v>4.3499999999999996</v>
      </c>
      <c r="S700" s="1" t="s">
        <v>1565</v>
      </c>
      <c r="T700" s="75">
        <v>7.8417500000000002</v>
      </c>
      <c r="U700" s="76">
        <v>911009173.30283403</v>
      </c>
      <c r="V700" s="77">
        <v>911009173.30283403</v>
      </c>
      <c r="W700" s="77">
        <v>2602883352.2938099</v>
      </c>
      <c r="X700" s="76">
        <v>1.3749888205600001E-2</v>
      </c>
      <c r="Y700" s="71">
        <v>0</v>
      </c>
      <c r="Z700" s="71">
        <v>1</v>
      </c>
      <c r="AA700" s="71">
        <v>0</v>
      </c>
      <c r="AB700" s="71">
        <v>0</v>
      </c>
      <c r="AC700" s="73">
        <v>1</v>
      </c>
      <c r="AD700" s="73">
        <v>0</v>
      </c>
      <c r="AE700" s="1" t="s">
        <v>1566</v>
      </c>
      <c r="AF700" s="1" t="s">
        <v>1450</v>
      </c>
      <c r="AG700" s="1" t="s">
        <v>3300</v>
      </c>
    </row>
    <row r="701" spans="1:33">
      <c r="A701" s="70">
        <v>45169</v>
      </c>
      <c r="B701" s="70">
        <v>45169</v>
      </c>
      <c r="C701" s="71">
        <v>891800</v>
      </c>
      <c r="D701" s="1" t="s">
        <v>8114</v>
      </c>
      <c r="E701" s="71">
        <v>3383204</v>
      </c>
      <c r="G701" s="1" t="s">
        <v>8115</v>
      </c>
      <c r="H701" s="72" t="s">
        <v>8116</v>
      </c>
      <c r="I701" s="1" t="s">
        <v>8117</v>
      </c>
      <c r="J701" s="73">
        <v>0.4</v>
      </c>
      <c r="K701" s="73">
        <v>0.3</v>
      </c>
      <c r="L701" s="73">
        <v>0.06</v>
      </c>
      <c r="M701" s="1">
        <v>0.2</v>
      </c>
      <c r="N701" s="1" t="s">
        <v>975</v>
      </c>
      <c r="O701" s="1" t="s">
        <v>1467</v>
      </c>
      <c r="P701" s="1">
        <v>20104020</v>
      </c>
      <c r="Q701" s="73">
        <v>2778533797</v>
      </c>
      <c r="R701" s="74">
        <v>16.78</v>
      </c>
      <c r="S701" s="1" t="s">
        <v>3323</v>
      </c>
      <c r="T701" s="75">
        <v>7.2785000000000002</v>
      </c>
      <c r="U701" s="76">
        <v>384341255.31628799</v>
      </c>
      <c r="V701" s="77">
        <v>384341255.31628799</v>
      </c>
      <c r="W701" s="77">
        <v>6787794040.9139996</v>
      </c>
      <c r="X701" s="76">
        <v>5.8008738531000002E-3</v>
      </c>
      <c r="Y701" s="71">
        <v>1</v>
      </c>
      <c r="Z701" s="71">
        <v>0</v>
      </c>
      <c r="AA701" s="71">
        <v>0</v>
      </c>
      <c r="AB701" s="71">
        <v>0</v>
      </c>
      <c r="AC701" s="73">
        <v>0</v>
      </c>
      <c r="AD701" s="73">
        <v>1</v>
      </c>
      <c r="AE701" s="1" t="s">
        <v>3324</v>
      </c>
      <c r="AF701" s="1" t="s">
        <v>1450</v>
      </c>
      <c r="AG701" s="1" t="s">
        <v>1585</v>
      </c>
    </row>
    <row r="702" spans="1:33">
      <c r="A702" s="70">
        <v>45169</v>
      </c>
      <c r="B702" s="70">
        <v>45169</v>
      </c>
      <c r="C702" s="71">
        <v>891800</v>
      </c>
      <c r="D702" s="1" t="s">
        <v>8118</v>
      </c>
      <c r="E702" s="71">
        <v>3383601</v>
      </c>
      <c r="G702" s="1" t="s">
        <v>8119</v>
      </c>
      <c r="H702" s="72" t="s">
        <v>8120</v>
      </c>
      <c r="I702" s="1" t="s">
        <v>8121</v>
      </c>
      <c r="J702" s="73">
        <v>0.85</v>
      </c>
      <c r="K702" s="73">
        <v>0.85</v>
      </c>
      <c r="L702" s="73">
        <v>0.85</v>
      </c>
      <c r="M702" s="1">
        <v>1</v>
      </c>
      <c r="N702" s="1" t="s">
        <v>975</v>
      </c>
      <c r="O702" s="1" t="s">
        <v>1462</v>
      </c>
      <c r="P702" s="1">
        <v>15102010</v>
      </c>
      <c r="Q702" s="73">
        <v>4558146500</v>
      </c>
      <c r="R702" s="74">
        <v>3.99</v>
      </c>
      <c r="S702" s="1" t="s">
        <v>1565</v>
      </c>
      <c r="T702" s="75">
        <v>7.8417500000000002</v>
      </c>
      <c r="U702" s="76">
        <v>1971365301.71837</v>
      </c>
      <c r="V702" s="77">
        <v>1971365301.71837</v>
      </c>
      <c r="W702" s="77">
        <v>4291737806.1504102</v>
      </c>
      <c r="X702" s="76">
        <v>2.97538743904E-2</v>
      </c>
      <c r="Y702" s="71">
        <v>1</v>
      </c>
      <c r="Z702" s="71">
        <v>0</v>
      </c>
      <c r="AA702" s="71">
        <v>0</v>
      </c>
      <c r="AB702" s="71">
        <v>0</v>
      </c>
      <c r="AC702" s="73">
        <v>1</v>
      </c>
      <c r="AD702" s="73">
        <v>0</v>
      </c>
      <c r="AE702" s="1" t="s">
        <v>1566</v>
      </c>
      <c r="AF702" s="1" t="s">
        <v>1450</v>
      </c>
      <c r="AG702" s="1" t="s">
        <v>3494</v>
      </c>
    </row>
    <row r="703" spans="1:33">
      <c r="A703" s="70">
        <v>45169</v>
      </c>
      <c r="B703" s="70">
        <v>45169</v>
      </c>
      <c r="C703" s="71">
        <v>891800</v>
      </c>
      <c r="D703" s="1" t="s">
        <v>8122</v>
      </c>
      <c r="E703" s="71">
        <v>3386601</v>
      </c>
      <c r="G703" s="1" t="s">
        <v>8123</v>
      </c>
      <c r="H703" s="72" t="s">
        <v>8124</v>
      </c>
      <c r="I703" s="1" t="s">
        <v>8125</v>
      </c>
      <c r="J703" s="73">
        <v>0.55000000000000004</v>
      </c>
      <c r="K703" s="73">
        <v>0.55000000000000004</v>
      </c>
      <c r="L703" s="73">
        <v>0.55000000000000004</v>
      </c>
      <c r="M703" s="1">
        <v>1</v>
      </c>
      <c r="N703" s="1" t="s">
        <v>1249</v>
      </c>
      <c r="O703" s="1" t="s">
        <v>1564</v>
      </c>
      <c r="P703" s="1">
        <v>60201010</v>
      </c>
      <c r="Q703" s="73">
        <v>3891246370</v>
      </c>
      <c r="R703" s="74">
        <v>2.6190000000000002</v>
      </c>
      <c r="S703" s="1" t="s">
        <v>7819</v>
      </c>
      <c r="T703" s="75">
        <v>3.64</v>
      </c>
      <c r="U703" s="76">
        <v>1539875229.0292599</v>
      </c>
      <c r="V703" s="77">
        <v>1539875229.0292599</v>
      </c>
      <c r="W703" s="77">
        <v>2799773143.6895599</v>
      </c>
      <c r="X703" s="76">
        <v>2.3241382052099999E-2</v>
      </c>
      <c r="Y703" s="71">
        <v>0</v>
      </c>
      <c r="Z703" s="71">
        <v>1</v>
      </c>
      <c r="AA703" s="71">
        <v>0</v>
      </c>
      <c r="AB703" s="71">
        <v>0</v>
      </c>
      <c r="AC703" s="73">
        <v>1</v>
      </c>
      <c r="AD703" s="73">
        <v>0</v>
      </c>
      <c r="AE703" s="1" t="s">
        <v>7820</v>
      </c>
      <c r="AF703" s="1" t="s">
        <v>1450</v>
      </c>
      <c r="AG703" s="1" t="s">
        <v>1451</v>
      </c>
    </row>
    <row r="704" spans="1:33">
      <c r="A704" s="70">
        <v>45169</v>
      </c>
      <c r="B704" s="70">
        <v>45169</v>
      </c>
      <c r="C704" s="71">
        <v>891800</v>
      </c>
      <c r="D704" s="1" t="s">
        <v>8139</v>
      </c>
      <c r="E704" s="71">
        <v>3406601</v>
      </c>
      <c r="G704" s="1" t="s">
        <v>8140</v>
      </c>
      <c r="H704" s="72">
        <v>6889515</v>
      </c>
      <c r="I704" s="1" t="s">
        <v>8141</v>
      </c>
      <c r="J704" s="73">
        <v>0.55000000000000004</v>
      </c>
      <c r="K704" s="73">
        <v>0.55000000000000004</v>
      </c>
      <c r="L704" s="73">
        <v>0.55000000000000004</v>
      </c>
      <c r="M704" s="1">
        <v>1</v>
      </c>
      <c r="N704" s="1" t="s">
        <v>1131</v>
      </c>
      <c r="O704" s="1" t="s">
        <v>1484</v>
      </c>
      <c r="P704" s="1">
        <v>40101010</v>
      </c>
      <c r="Q704" s="73">
        <v>3360561014</v>
      </c>
      <c r="R704" s="74">
        <v>0.252</v>
      </c>
      <c r="S704" s="1" t="s">
        <v>7860</v>
      </c>
      <c r="T704" s="75">
        <v>0.30825000000000002</v>
      </c>
      <c r="U704" s="76">
        <v>1511025974.1781001</v>
      </c>
      <c r="V704" s="77">
        <v>1511025974.1781001</v>
      </c>
      <c r="W704" s="77">
        <v>2747319953.0510898</v>
      </c>
      <c r="X704" s="76">
        <v>2.2805959401400001E-2</v>
      </c>
      <c r="Y704" s="71">
        <v>0</v>
      </c>
      <c r="Z704" s="71">
        <v>1</v>
      </c>
      <c r="AA704" s="71">
        <v>0</v>
      </c>
      <c r="AB704" s="71">
        <v>0</v>
      </c>
      <c r="AC704" s="73">
        <v>1</v>
      </c>
      <c r="AD704" s="73">
        <v>0</v>
      </c>
      <c r="AE704" s="1" t="s">
        <v>7861</v>
      </c>
      <c r="AF704" s="1" t="s">
        <v>1450</v>
      </c>
      <c r="AG704" s="1" t="s">
        <v>1451</v>
      </c>
    </row>
    <row r="705" spans="1:33">
      <c r="A705" s="70">
        <v>45169</v>
      </c>
      <c r="B705" s="70">
        <v>45169</v>
      </c>
      <c r="C705" s="71">
        <v>891800</v>
      </c>
      <c r="D705" s="1" t="s">
        <v>8147</v>
      </c>
      <c r="E705" s="71">
        <v>3412701</v>
      </c>
      <c r="G705" s="1" t="s">
        <v>8148</v>
      </c>
      <c r="H705" s="72" t="s">
        <v>8149</v>
      </c>
      <c r="I705" s="1" t="s">
        <v>8150</v>
      </c>
      <c r="J705" s="73">
        <v>0.95</v>
      </c>
      <c r="K705" s="73">
        <v>0.95</v>
      </c>
      <c r="L705" s="73">
        <v>0.95</v>
      </c>
      <c r="M705" s="1">
        <v>1</v>
      </c>
      <c r="N705" s="1" t="s">
        <v>975</v>
      </c>
      <c r="O705" s="1" t="s">
        <v>1484</v>
      </c>
      <c r="P705" s="1">
        <v>40101010</v>
      </c>
      <c r="Q705" s="73">
        <v>83622276395</v>
      </c>
      <c r="R705" s="74">
        <v>2.66</v>
      </c>
      <c r="S705" s="1" t="s">
        <v>1565</v>
      </c>
      <c r="T705" s="75">
        <v>7.8417500000000002</v>
      </c>
      <c r="U705" s="76">
        <v>26947236579.8661</v>
      </c>
      <c r="V705" s="77">
        <v>26947236579.8661</v>
      </c>
      <c r="W705" s="77">
        <v>136781012542.20399</v>
      </c>
      <c r="X705" s="76">
        <v>0.40671543303890001</v>
      </c>
      <c r="Y705" s="71">
        <v>1</v>
      </c>
      <c r="Z705" s="71">
        <v>0</v>
      </c>
      <c r="AA705" s="71">
        <v>0</v>
      </c>
      <c r="AB705" s="71">
        <v>0</v>
      </c>
      <c r="AC705" s="73">
        <v>1</v>
      </c>
      <c r="AD705" s="73">
        <v>0</v>
      </c>
      <c r="AE705" s="1" t="s">
        <v>1566</v>
      </c>
      <c r="AF705" s="1" t="s">
        <v>1450</v>
      </c>
      <c r="AG705" s="1" t="s">
        <v>3494</v>
      </c>
    </row>
    <row r="706" spans="1:33">
      <c r="A706" s="70">
        <v>45169</v>
      </c>
      <c r="B706" s="70">
        <v>45169</v>
      </c>
      <c r="C706" s="71">
        <v>891800</v>
      </c>
      <c r="D706" s="1" t="s">
        <v>8151</v>
      </c>
      <c r="E706" s="71">
        <v>3412703</v>
      </c>
      <c r="G706" s="1" t="s">
        <v>8152</v>
      </c>
      <c r="H706" s="72" t="s">
        <v>8153</v>
      </c>
      <c r="I706" s="1" t="s">
        <v>8154</v>
      </c>
      <c r="J706" s="73">
        <v>0.05</v>
      </c>
      <c r="K706" s="73">
        <v>0.05</v>
      </c>
      <c r="L706" s="73">
        <v>0.01</v>
      </c>
      <c r="M706" s="1">
        <v>0.2</v>
      </c>
      <c r="N706" s="1" t="s">
        <v>975</v>
      </c>
      <c r="O706" s="1" t="s">
        <v>1484</v>
      </c>
      <c r="P706" s="1">
        <v>40101010</v>
      </c>
      <c r="Q706" s="73">
        <v>210765514846</v>
      </c>
      <c r="R706" s="74">
        <v>3.75</v>
      </c>
      <c r="S706" s="1" t="s">
        <v>3323</v>
      </c>
      <c r="T706" s="75">
        <v>7.2785000000000002</v>
      </c>
      <c r="U706" s="76">
        <v>1085897754.58199</v>
      </c>
      <c r="V706" s="77">
        <v>1085897754.58199</v>
      </c>
      <c r="W706" s="77">
        <v>136781012542.20399</v>
      </c>
      <c r="X706" s="76">
        <v>1.6389486698599999E-2</v>
      </c>
      <c r="Y706" s="71">
        <v>1</v>
      </c>
      <c r="Z706" s="71">
        <v>0</v>
      </c>
      <c r="AA706" s="71">
        <v>0</v>
      </c>
      <c r="AB706" s="71">
        <v>0</v>
      </c>
      <c r="AC706" s="73">
        <v>1</v>
      </c>
      <c r="AD706" s="73">
        <v>0</v>
      </c>
      <c r="AE706" s="1" t="s">
        <v>3324</v>
      </c>
      <c r="AF706" s="1" t="s">
        <v>1450</v>
      </c>
      <c r="AG706" s="1" t="s">
        <v>1585</v>
      </c>
    </row>
    <row r="707" spans="1:33">
      <c r="A707" s="70">
        <v>45169</v>
      </c>
      <c r="B707" s="70">
        <v>45169</v>
      </c>
      <c r="C707" s="71">
        <v>891800</v>
      </c>
      <c r="D707" s="1" t="s">
        <v>8167</v>
      </c>
      <c r="E707" s="71">
        <v>3417901</v>
      </c>
      <c r="G707" s="1" t="s">
        <v>8168</v>
      </c>
      <c r="H707" s="72" t="s">
        <v>8169</v>
      </c>
      <c r="I707" s="1" t="s">
        <v>8170</v>
      </c>
      <c r="J707" s="73">
        <v>0.85</v>
      </c>
      <c r="K707" s="73">
        <v>0.85</v>
      </c>
      <c r="L707" s="73">
        <v>0.85</v>
      </c>
      <c r="M707" s="1">
        <v>1</v>
      </c>
      <c r="N707" s="1" t="s">
        <v>945</v>
      </c>
      <c r="O707" s="1" t="s">
        <v>1467</v>
      </c>
      <c r="P707" s="1">
        <v>20304040</v>
      </c>
      <c r="Q707" s="73">
        <v>1055962942</v>
      </c>
      <c r="R707" s="74">
        <v>63.25</v>
      </c>
      <c r="S707" s="1" t="s">
        <v>3542</v>
      </c>
      <c r="T707" s="75">
        <v>4.9509499999999997</v>
      </c>
      <c r="U707" s="76">
        <v>11466730156.692101</v>
      </c>
      <c r="V707" s="77">
        <v>11466730156.692101</v>
      </c>
      <c r="W707" s="77">
        <v>13490270772.579</v>
      </c>
      <c r="X707" s="76">
        <v>0.17306769498970001</v>
      </c>
      <c r="Y707" s="71">
        <v>1</v>
      </c>
      <c r="Z707" s="71">
        <v>0</v>
      </c>
      <c r="AA707" s="71">
        <v>0</v>
      </c>
      <c r="AB707" s="71">
        <v>0</v>
      </c>
      <c r="AC707" s="73">
        <v>0</v>
      </c>
      <c r="AD707" s="73">
        <v>1</v>
      </c>
      <c r="AE707" s="1" t="s">
        <v>3543</v>
      </c>
      <c r="AF707" s="1" t="s">
        <v>3544</v>
      </c>
      <c r="AG707" s="1" t="s">
        <v>1451</v>
      </c>
    </row>
    <row r="708" spans="1:33">
      <c r="A708" s="70">
        <v>45169</v>
      </c>
      <c r="B708" s="70">
        <v>45169</v>
      </c>
      <c r="C708" s="71">
        <v>891800</v>
      </c>
      <c r="D708" s="1" t="s">
        <v>8205</v>
      </c>
      <c r="E708" s="71">
        <v>3435901</v>
      </c>
      <c r="G708" s="1" t="s">
        <v>8206</v>
      </c>
      <c r="H708" s="72">
        <v>2393388</v>
      </c>
      <c r="I708" s="1" t="s">
        <v>8207</v>
      </c>
      <c r="J708" s="73">
        <v>0.5</v>
      </c>
      <c r="K708" s="73">
        <v>0.5</v>
      </c>
      <c r="L708" s="73">
        <v>0.5</v>
      </c>
      <c r="M708" s="1">
        <v>1</v>
      </c>
      <c r="N708" s="1" t="s">
        <v>1176</v>
      </c>
      <c r="O708" s="1" t="s">
        <v>1467</v>
      </c>
      <c r="P708" s="1">
        <v>20305020</v>
      </c>
      <c r="Q708" s="73">
        <v>380123523</v>
      </c>
      <c r="R708" s="74">
        <v>163.75</v>
      </c>
      <c r="S708" s="1" t="s">
        <v>3694</v>
      </c>
      <c r="T708" s="75">
        <v>16.83175</v>
      </c>
      <c r="U708" s="76">
        <v>1849042045.2790101</v>
      </c>
      <c r="V708" s="77">
        <v>1849042045.2790101</v>
      </c>
      <c r="W708" s="77">
        <v>4006351863.66539</v>
      </c>
      <c r="X708" s="76">
        <v>2.7907645888800001E-2</v>
      </c>
      <c r="Y708" s="71">
        <v>0</v>
      </c>
      <c r="Z708" s="71">
        <v>1</v>
      </c>
      <c r="AA708" s="71">
        <v>0</v>
      </c>
      <c r="AB708" s="71">
        <v>0</v>
      </c>
      <c r="AC708" s="73">
        <v>1</v>
      </c>
      <c r="AD708" s="73">
        <v>0</v>
      </c>
      <c r="AE708" s="1" t="s">
        <v>3695</v>
      </c>
      <c r="AF708" s="1" t="s">
        <v>1450</v>
      </c>
      <c r="AG708" s="1" t="s">
        <v>1451</v>
      </c>
    </row>
    <row r="709" spans="1:33">
      <c r="A709" s="70">
        <v>45169</v>
      </c>
      <c r="B709" s="70">
        <v>45169</v>
      </c>
      <c r="C709" s="71">
        <v>891800</v>
      </c>
      <c r="D709" s="1" t="s">
        <v>8212</v>
      </c>
      <c r="E709" s="71">
        <v>3449901</v>
      </c>
      <c r="G709" s="1" t="s">
        <v>8213</v>
      </c>
      <c r="H709" s="72" t="s">
        <v>8214</v>
      </c>
      <c r="I709" s="1" t="s">
        <v>8215</v>
      </c>
      <c r="J709" s="73">
        <v>0.35</v>
      </c>
      <c r="K709" s="73">
        <v>0.35</v>
      </c>
      <c r="L709" s="73">
        <v>0.35</v>
      </c>
      <c r="M709" s="1">
        <v>1</v>
      </c>
      <c r="N709" s="1" t="s">
        <v>1330</v>
      </c>
      <c r="O709" s="1" t="s">
        <v>1474</v>
      </c>
      <c r="P709" s="1">
        <v>45203015</v>
      </c>
      <c r="Q709" s="73">
        <v>646166000</v>
      </c>
      <c r="R709" s="74">
        <v>241.5</v>
      </c>
      <c r="S709" s="1" t="s">
        <v>3111</v>
      </c>
      <c r="T709" s="75">
        <v>31.846499999999999</v>
      </c>
      <c r="U709" s="76">
        <v>1715013616.88098</v>
      </c>
      <c r="V709" s="77">
        <v>1715013616.88098</v>
      </c>
      <c r="W709" s="77">
        <v>4900038905.3742199</v>
      </c>
      <c r="X709" s="76">
        <v>2.5884750883100001E-2</v>
      </c>
      <c r="Y709" s="71">
        <v>0</v>
      </c>
      <c r="Z709" s="71">
        <v>1</v>
      </c>
      <c r="AA709" s="71">
        <v>0</v>
      </c>
      <c r="AB709" s="71">
        <v>0</v>
      </c>
      <c r="AC709" s="73">
        <v>0</v>
      </c>
      <c r="AD709" s="73">
        <v>1</v>
      </c>
      <c r="AE709" s="1" t="s">
        <v>3112</v>
      </c>
      <c r="AF709" s="1" t="s">
        <v>1450</v>
      </c>
      <c r="AG709" s="1" t="s">
        <v>1451</v>
      </c>
    </row>
    <row r="710" spans="1:33">
      <c r="A710" s="70">
        <v>45169</v>
      </c>
      <c r="B710" s="70">
        <v>45169</v>
      </c>
      <c r="C710" s="71">
        <v>891800</v>
      </c>
      <c r="D710" s="1" t="s">
        <v>8220</v>
      </c>
      <c r="E710" s="71">
        <v>3455101</v>
      </c>
      <c r="F710" s="1" t="s">
        <v>8221</v>
      </c>
      <c r="G710" s="1" t="s">
        <v>8222</v>
      </c>
      <c r="H710" s="72" t="s">
        <v>8223</v>
      </c>
      <c r="I710" s="1" t="s">
        <v>8224</v>
      </c>
      <c r="J710" s="73">
        <v>0.55000000000000004</v>
      </c>
      <c r="K710" s="73">
        <v>0.55000000000000004</v>
      </c>
      <c r="L710" s="73">
        <v>0.55000000000000004</v>
      </c>
      <c r="M710" s="1">
        <v>1</v>
      </c>
      <c r="N710" s="1" t="s">
        <v>975</v>
      </c>
      <c r="O710" s="1" t="s">
        <v>1447</v>
      </c>
      <c r="P710" s="1">
        <v>35202010</v>
      </c>
      <c r="Q710" s="73">
        <v>18809217230</v>
      </c>
      <c r="R710" s="74">
        <v>2.98</v>
      </c>
      <c r="S710" s="1" t="s">
        <v>1565</v>
      </c>
      <c r="T710" s="75">
        <v>7.8417500000000002</v>
      </c>
      <c r="U710" s="76">
        <v>3931304497.0791001</v>
      </c>
      <c r="V710" s="77">
        <v>3931304497.0791001</v>
      </c>
      <c r="W710" s="77">
        <v>7147826358.3256302</v>
      </c>
      <c r="X710" s="76">
        <v>5.9335294221999998E-2</v>
      </c>
      <c r="Y710" s="71">
        <v>1</v>
      </c>
      <c r="Z710" s="71">
        <v>0</v>
      </c>
      <c r="AA710" s="71">
        <v>0</v>
      </c>
      <c r="AB710" s="71">
        <v>0</v>
      </c>
      <c r="AC710" s="73">
        <v>0</v>
      </c>
      <c r="AD710" s="73">
        <v>1</v>
      </c>
      <c r="AE710" s="1" t="s">
        <v>1566</v>
      </c>
      <c r="AF710" s="1" t="s">
        <v>1450</v>
      </c>
      <c r="AG710" s="1" t="s">
        <v>3300</v>
      </c>
    </row>
    <row r="711" spans="1:33">
      <c r="A711" s="70">
        <v>45169</v>
      </c>
      <c r="B711" s="70">
        <v>45169</v>
      </c>
      <c r="C711" s="71">
        <v>891800</v>
      </c>
      <c r="D711" s="1" t="s">
        <v>8225</v>
      </c>
      <c r="E711" s="71">
        <v>3455403</v>
      </c>
      <c r="G711" s="1" t="s">
        <v>8226</v>
      </c>
      <c r="H711" s="72" t="s">
        <v>8227</v>
      </c>
      <c r="I711" s="1" t="s">
        <v>8228</v>
      </c>
      <c r="J711" s="73">
        <v>0.5</v>
      </c>
      <c r="K711" s="73">
        <v>0.3</v>
      </c>
      <c r="L711" s="73">
        <v>0.06</v>
      </c>
      <c r="M711" s="1">
        <v>0.2</v>
      </c>
      <c r="N711" s="1" t="s">
        <v>975</v>
      </c>
      <c r="O711" s="1" t="s">
        <v>1455</v>
      </c>
      <c r="P711" s="1">
        <v>25301020</v>
      </c>
      <c r="Q711" s="73">
        <v>914044063</v>
      </c>
      <c r="R711" s="74">
        <v>38.53</v>
      </c>
      <c r="S711" s="1" t="s">
        <v>3323</v>
      </c>
      <c r="T711" s="75">
        <v>7.2785000000000002</v>
      </c>
      <c r="U711" s="76">
        <v>290319030.68536103</v>
      </c>
      <c r="V711" s="77">
        <v>290319030.68536103</v>
      </c>
      <c r="W711" s="77">
        <v>5089844989.0798597</v>
      </c>
      <c r="X711" s="76">
        <v>4.3817936556999997E-3</v>
      </c>
      <c r="Y711" s="71">
        <v>0</v>
      </c>
      <c r="Z711" s="71">
        <v>1</v>
      </c>
      <c r="AA711" s="71">
        <v>0</v>
      </c>
      <c r="AB711" s="71">
        <v>0</v>
      </c>
      <c r="AC711" s="73">
        <v>0.5</v>
      </c>
      <c r="AD711" s="73">
        <v>0.5</v>
      </c>
      <c r="AE711" s="1" t="s">
        <v>3324</v>
      </c>
      <c r="AF711" s="1" t="s">
        <v>1450</v>
      </c>
      <c r="AG711" s="1" t="s">
        <v>1585</v>
      </c>
    </row>
    <row r="712" spans="1:33">
      <c r="A712" s="70">
        <v>45169</v>
      </c>
      <c r="B712" s="70">
        <v>45169</v>
      </c>
      <c r="C712" s="71">
        <v>891800</v>
      </c>
      <c r="D712" s="1" t="s">
        <v>8229</v>
      </c>
      <c r="E712" s="71">
        <v>3457601</v>
      </c>
      <c r="G712" s="1" t="s">
        <v>8230</v>
      </c>
      <c r="H712" s="72">
        <v>6019011</v>
      </c>
      <c r="I712" s="1" t="s">
        <v>8231</v>
      </c>
      <c r="J712" s="73">
        <v>0.8</v>
      </c>
      <c r="K712" s="73">
        <v>0.8</v>
      </c>
      <c r="L712" s="73">
        <v>0.8</v>
      </c>
      <c r="M712" s="1">
        <v>1</v>
      </c>
      <c r="N712" s="1" t="s">
        <v>975</v>
      </c>
      <c r="O712" s="1" t="s">
        <v>1541</v>
      </c>
      <c r="P712" s="1">
        <v>10102050</v>
      </c>
      <c r="Q712" s="73">
        <v>1328000000</v>
      </c>
      <c r="R712" s="74">
        <v>1.333</v>
      </c>
      <c r="S712" s="1" t="s">
        <v>1448</v>
      </c>
      <c r="T712" s="75">
        <v>1</v>
      </c>
      <c r="U712" s="76">
        <v>1416179200</v>
      </c>
      <c r="V712" s="77">
        <v>1416179200</v>
      </c>
      <c r="W712" s="77">
        <v>3903024000</v>
      </c>
      <c r="X712" s="76">
        <v>2.13744342535E-2</v>
      </c>
      <c r="Y712" s="71">
        <v>0</v>
      </c>
      <c r="Z712" s="71">
        <v>1</v>
      </c>
      <c r="AA712" s="71">
        <v>0</v>
      </c>
      <c r="AB712" s="71">
        <v>0</v>
      </c>
      <c r="AC712" s="73">
        <v>1</v>
      </c>
      <c r="AD712" s="73">
        <v>0</v>
      </c>
      <c r="AE712" s="1" t="s">
        <v>4466</v>
      </c>
      <c r="AF712" s="1" t="s">
        <v>1450</v>
      </c>
      <c r="AG712" s="1" t="s">
        <v>1619</v>
      </c>
    </row>
    <row r="713" spans="1:33">
      <c r="A713" s="70">
        <v>45169</v>
      </c>
      <c r="B713" s="70">
        <v>45169</v>
      </c>
      <c r="C713" s="71">
        <v>891800</v>
      </c>
      <c r="D713" s="1" t="s">
        <v>8232</v>
      </c>
      <c r="E713" s="71">
        <v>3461101</v>
      </c>
      <c r="G713" s="1" t="s">
        <v>8233</v>
      </c>
      <c r="H713" s="72" t="s">
        <v>8234</v>
      </c>
      <c r="I713" s="1" t="s">
        <v>8235</v>
      </c>
      <c r="J713" s="73">
        <v>0.6</v>
      </c>
      <c r="K713" s="73">
        <v>0.6</v>
      </c>
      <c r="L713" s="73">
        <v>0.6</v>
      </c>
      <c r="M713" s="1">
        <v>1</v>
      </c>
      <c r="N713" s="1" t="s">
        <v>1158</v>
      </c>
      <c r="O713" s="1" t="s">
        <v>1541</v>
      </c>
      <c r="P713" s="1">
        <v>10101020</v>
      </c>
      <c r="Q713" s="73">
        <v>5645913082</v>
      </c>
      <c r="R713" s="74">
        <v>2.0499999999999998</v>
      </c>
      <c r="S713" s="1" t="s">
        <v>2074</v>
      </c>
      <c r="T713" s="75">
        <v>4.6399999999999997</v>
      </c>
      <c r="U713" s="76">
        <v>1496653683.375</v>
      </c>
      <c r="V713" s="77">
        <v>1496653683.375</v>
      </c>
      <c r="W713" s="77">
        <v>2494422805.625</v>
      </c>
      <c r="X713" s="76">
        <v>2.2589037994299999E-2</v>
      </c>
      <c r="Y713" s="71">
        <v>0</v>
      </c>
      <c r="Z713" s="71">
        <v>1</v>
      </c>
      <c r="AA713" s="71">
        <v>0</v>
      </c>
      <c r="AB713" s="71">
        <v>0</v>
      </c>
      <c r="AC713" s="73">
        <v>0</v>
      </c>
      <c r="AD713" s="73">
        <v>1</v>
      </c>
      <c r="AE713" s="1" t="s">
        <v>2075</v>
      </c>
      <c r="AF713" s="1" t="s">
        <v>1450</v>
      </c>
      <c r="AG713" s="1" t="s">
        <v>1451</v>
      </c>
    </row>
    <row r="714" spans="1:33">
      <c r="A714" s="70">
        <v>45169</v>
      </c>
      <c r="B714" s="70">
        <v>45169</v>
      </c>
      <c r="C714" s="71">
        <v>891800</v>
      </c>
      <c r="D714" s="1" t="s">
        <v>8236</v>
      </c>
      <c r="E714" s="71">
        <v>3461301</v>
      </c>
      <c r="G714" s="1" t="s">
        <v>8237</v>
      </c>
      <c r="H714" s="72" t="s">
        <v>8238</v>
      </c>
      <c r="I714" s="1" t="s">
        <v>8239</v>
      </c>
      <c r="J714" s="73">
        <v>0.45</v>
      </c>
      <c r="K714" s="73">
        <v>0.45</v>
      </c>
      <c r="L714" s="73">
        <v>0.45</v>
      </c>
      <c r="M714" s="1">
        <v>1</v>
      </c>
      <c r="N714" s="1" t="s">
        <v>1158</v>
      </c>
      <c r="O714" s="1" t="s">
        <v>1499</v>
      </c>
      <c r="P714" s="1">
        <v>30202030</v>
      </c>
      <c r="Q714" s="73">
        <v>2433657389</v>
      </c>
      <c r="R714" s="74">
        <v>5.4</v>
      </c>
      <c r="S714" s="1" t="s">
        <v>2074</v>
      </c>
      <c r="T714" s="75">
        <v>4.6399999999999997</v>
      </c>
      <c r="U714" s="76">
        <v>1274523158.4633601</v>
      </c>
      <c r="V714" s="77">
        <v>1274523158.4633601</v>
      </c>
      <c r="W714" s="77">
        <v>2832273685.4741402</v>
      </c>
      <c r="X714" s="76">
        <v>1.9236415458600001E-2</v>
      </c>
      <c r="Y714" s="71">
        <v>0</v>
      </c>
      <c r="Z714" s="71">
        <v>1</v>
      </c>
      <c r="AA714" s="71">
        <v>0</v>
      </c>
      <c r="AB714" s="71">
        <v>0</v>
      </c>
      <c r="AC714" s="73">
        <v>0</v>
      </c>
      <c r="AD714" s="73">
        <v>1</v>
      </c>
      <c r="AE714" s="1" t="s">
        <v>2075</v>
      </c>
      <c r="AF714" s="1" t="s">
        <v>1450</v>
      </c>
      <c r="AG714" s="1" t="s">
        <v>1451</v>
      </c>
    </row>
    <row r="715" spans="1:33">
      <c r="A715" s="70">
        <v>45169</v>
      </c>
      <c r="B715" s="70">
        <v>45169</v>
      </c>
      <c r="C715" s="71">
        <v>891800</v>
      </c>
      <c r="D715" s="1" t="s">
        <v>8240</v>
      </c>
      <c r="E715" s="71">
        <v>3463101</v>
      </c>
      <c r="G715" s="1" t="s">
        <v>8241</v>
      </c>
      <c r="H715" s="72" t="s">
        <v>8242</v>
      </c>
      <c r="I715" s="1" t="s">
        <v>8243</v>
      </c>
      <c r="J715" s="73">
        <v>0.7</v>
      </c>
      <c r="K715" s="73">
        <v>0.7</v>
      </c>
      <c r="L715" s="73">
        <v>0.7</v>
      </c>
      <c r="M715" s="1">
        <v>1</v>
      </c>
      <c r="N715" s="1" t="s">
        <v>1337</v>
      </c>
      <c r="O715" s="1" t="s">
        <v>1447</v>
      </c>
      <c r="P715" s="1">
        <v>35102020</v>
      </c>
      <c r="Q715" s="73">
        <v>15892001895</v>
      </c>
      <c r="R715" s="74">
        <v>28</v>
      </c>
      <c r="S715" s="1" t="s">
        <v>3341</v>
      </c>
      <c r="T715" s="75">
        <v>35.017499999999998</v>
      </c>
      <c r="U715" s="76">
        <v>8895073524.4377804</v>
      </c>
      <c r="V715" s="77">
        <v>8895073524.4377804</v>
      </c>
      <c r="W715" s="77">
        <v>12707247892.054001</v>
      </c>
      <c r="X715" s="76">
        <v>0.13425360591919999</v>
      </c>
      <c r="Y715" s="71">
        <v>1</v>
      </c>
      <c r="Z715" s="71">
        <v>0</v>
      </c>
      <c r="AA715" s="71">
        <v>0</v>
      </c>
      <c r="AB715" s="71">
        <v>0</v>
      </c>
      <c r="AC715" s="73">
        <v>0</v>
      </c>
      <c r="AD715" s="73">
        <v>1</v>
      </c>
      <c r="AE715" s="1" t="s">
        <v>3342</v>
      </c>
      <c r="AF715" s="1" t="s">
        <v>1450</v>
      </c>
      <c r="AG715" s="1" t="s">
        <v>1451</v>
      </c>
    </row>
    <row r="716" spans="1:33">
      <c r="A716" s="70">
        <v>45169</v>
      </c>
      <c r="B716" s="70">
        <v>45169</v>
      </c>
      <c r="C716" s="71">
        <v>891800</v>
      </c>
      <c r="D716" s="1" t="s">
        <v>8244</v>
      </c>
      <c r="E716" s="71">
        <v>3464101</v>
      </c>
      <c r="G716" s="1" t="s">
        <v>8245</v>
      </c>
      <c r="H716" s="72" t="s">
        <v>8246</v>
      </c>
      <c r="I716" s="1" t="s">
        <v>8247</v>
      </c>
      <c r="J716" s="73">
        <v>0.4</v>
      </c>
      <c r="K716" s="73">
        <v>0.4</v>
      </c>
      <c r="L716" s="73">
        <v>0.4</v>
      </c>
      <c r="M716" s="1">
        <v>1</v>
      </c>
      <c r="N716" s="1" t="s">
        <v>1337</v>
      </c>
      <c r="O716" s="1" t="s">
        <v>1484</v>
      </c>
      <c r="P716" s="1">
        <v>40202010</v>
      </c>
      <c r="Q716" s="73">
        <v>2578334070</v>
      </c>
      <c r="R716" s="74">
        <v>48.5</v>
      </c>
      <c r="S716" s="1" t="s">
        <v>3341</v>
      </c>
      <c r="T716" s="75">
        <v>35.017499999999998</v>
      </c>
      <c r="U716" s="76">
        <v>1428419531.8912001</v>
      </c>
      <c r="V716" s="77">
        <v>1428419531.8912001</v>
      </c>
      <c r="W716" s="77">
        <v>3571048829.7279902</v>
      </c>
      <c r="X716" s="76">
        <v>2.1559177942100001E-2</v>
      </c>
      <c r="Y716" s="71">
        <v>0</v>
      </c>
      <c r="Z716" s="71">
        <v>1</v>
      </c>
      <c r="AA716" s="71">
        <v>0</v>
      </c>
      <c r="AB716" s="71">
        <v>0</v>
      </c>
      <c r="AC716" s="73">
        <v>0</v>
      </c>
      <c r="AD716" s="73">
        <v>1</v>
      </c>
      <c r="AE716" s="1" t="s">
        <v>3342</v>
      </c>
      <c r="AF716" s="1" t="s">
        <v>1450</v>
      </c>
      <c r="AG716" s="1" t="s">
        <v>1451</v>
      </c>
    </row>
    <row r="717" spans="1:33">
      <c r="A717" s="70">
        <v>45169</v>
      </c>
      <c r="B717" s="70">
        <v>45169</v>
      </c>
      <c r="C717" s="71">
        <v>891800</v>
      </c>
      <c r="D717" s="1" t="s">
        <v>8248</v>
      </c>
      <c r="E717" s="71">
        <v>3470501</v>
      </c>
      <c r="G717" s="1" t="s">
        <v>8249</v>
      </c>
      <c r="H717" s="72" t="s">
        <v>8250</v>
      </c>
      <c r="I717" s="1" t="s">
        <v>8251</v>
      </c>
      <c r="J717" s="73">
        <v>0.95</v>
      </c>
      <c r="K717" s="73">
        <v>0.95</v>
      </c>
      <c r="L717" s="73">
        <v>0.95</v>
      </c>
      <c r="M717" s="1">
        <v>1</v>
      </c>
      <c r="N717" s="1" t="s">
        <v>1330</v>
      </c>
      <c r="O717" s="1" t="s">
        <v>1474</v>
      </c>
      <c r="P717" s="1">
        <v>45203030</v>
      </c>
      <c r="Q717" s="73">
        <v>1679056833</v>
      </c>
      <c r="R717" s="74">
        <v>54.9</v>
      </c>
      <c r="S717" s="1" t="s">
        <v>3111</v>
      </c>
      <c r="T717" s="75">
        <v>31.846499999999999</v>
      </c>
      <c r="U717" s="76">
        <v>2749790687.3632898</v>
      </c>
      <c r="V717" s="77">
        <v>2749790687.3632898</v>
      </c>
      <c r="W717" s="77">
        <v>2894516513.0139899</v>
      </c>
      <c r="X717" s="76">
        <v>4.1502671595399998E-2</v>
      </c>
      <c r="Y717" s="71">
        <v>0</v>
      </c>
      <c r="Z717" s="71">
        <v>1</v>
      </c>
      <c r="AA717" s="71">
        <v>0</v>
      </c>
      <c r="AB717" s="71">
        <v>0</v>
      </c>
      <c r="AC717" s="73">
        <v>1</v>
      </c>
      <c r="AD717" s="73">
        <v>0</v>
      </c>
      <c r="AE717" s="1" t="s">
        <v>3112</v>
      </c>
      <c r="AF717" s="1" t="s">
        <v>1450</v>
      </c>
      <c r="AG717" s="1" t="s">
        <v>1451</v>
      </c>
    </row>
    <row r="718" spans="1:33">
      <c r="A718" s="70">
        <v>45169</v>
      </c>
      <c r="B718" s="70">
        <v>45169</v>
      </c>
      <c r="C718" s="71">
        <v>891800</v>
      </c>
      <c r="D718" s="1" t="s">
        <v>8252</v>
      </c>
      <c r="E718" s="71">
        <v>3472201</v>
      </c>
      <c r="G718" s="1" t="s">
        <v>8253</v>
      </c>
      <c r="H718" s="72">
        <v>6748423</v>
      </c>
      <c r="I718" s="1" t="s">
        <v>8254</v>
      </c>
      <c r="J718" s="73">
        <v>0.55000000000000004</v>
      </c>
      <c r="K718" s="73">
        <v>0.55000000000000004</v>
      </c>
      <c r="L718" s="73">
        <v>0.55000000000000004</v>
      </c>
      <c r="M718" s="1">
        <v>1</v>
      </c>
      <c r="N718" s="1" t="s">
        <v>1330</v>
      </c>
      <c r="O718" s="1" t="s">
        <v>1564</v>
      </c>
      <c r="P718" s="1">
        <v>60201030</v>
      </c>
      <c r="Q718" s="73">
        <v>3160250094</v>
      </c>
      <c r="R718" s="74">
        <v>36.85</v>
      </c>
      <c r="S718" s="1" t="s">
        <v>3111</v>
      </c>
      <c r="T718" s="75">
        <v>31.846499999999999</v>
      </c>
      <c r="U718" s="76">
        <v>2011221603.0064499</v>
      </c>
      <c r="V718" s="77">
        <v>2011221603.0064499</v>
      </c>
      <c r="W718" s="77">
        <v>3656766550.9208202</v>
      </c>
      <c r="X718" s="76">
        <v>3.03554267162E-2</v>
      </c>
      <c r="Y718" s="71">
        <v>0</v>
      </c>
      <c r="Z718" s="71">
        <v>1</v>
      </c>
      <c r="AA718" s="71">
        <v>0</v>
      </c>
      <c r="AB718" s="71">
        <v>0</v>
      </c>
      <c r="AC718" s="73">
        <v>0</v>
      </c>
      <c r="AD718" s="73">
        <v>1</v>
      </c>
      <c r="AE718" s="1" t="s">
        <v>3112</v>
      </c>
      <c r="AF718" s="1" t="s">
        <v>1450</v>
      </c>
      <c r="AG718" s="1" t="s">
        <v>1451</v>
      </c>
    </row>
    <row r="719" spans="1:33">
      <c r="A719" s="70">
        <v>45169</v>
      </c>
      <c r="B719" s="70">
        <v>45169</v>
      </c>
      <c r="C719" s="71">
        <v>891800</v>
      </c>
      <c r="D719" s="1" t="s">
        <v>8259</v>
      </c>
      <c r="E719" s="71">
        <v>3481801</v>
      </c>
      <c r="G719" s="1" t="s">
        <v>8260</v>
      </c>
      <c r="H719" s="72" t="s">
        <v>8261</v>
      </c>
      <c r="I719" s="1" t="s">
        <v>8262</v>
      </c>
      <c r="J719" s="73">
        <v>0.6</v>
      </c>
      <c r="K719" s="73">
        <v>0.6</v>
      </c>
      <c r="L719" s="73">
        <v>0.6</v>
      </c>
      <c r="M719" s="1">
        <v>1</v>
      </c>
      <c r="N719" s="1" t="s">
        <v>1249</v>
      </c>
      <c r="O719" s="1" t="s">
        <v>1484</v>
      </c>
      <c r="P719" s="1">
        <v>40101010</v>
      </c>
      <c r="Q719" s="73">
        <v>9300000000</v>
      </c>
      <c r="R719" s="74">
        <v>2.2200000000000002</v>
      </c>
      <c r="S719" s="1" t="s">
        <v>7819</v>
      </c>
      <c r="T719" s="75">
        <v>3.64</v>
      </c>
      <c r="U719" s="76">
        <v>3403186813.18681</v>
      </c>
      <c r="V719" s="77">
        <v>3403186813.18681</v>
      </c>
      <c r="W719" s="77">
        <v>5671978021.9780197</v>
      </c>
      <c r="X719" s="76">
        <v>5.1364398510199999E-2</v>
      </c>
      <c r="Y719" s="71">
        <v>0</v>
      </c>
      <c r="Z719" s="71">
        <v>1</v>
      </c>
      <c r="AA719" s="71">
        <v>0</v>
      </c>
      <c r="AB719" s="71">
        <v>0</v>
      </c>
      <c r="AC719" s="73">
        <v>0.5</v>
      </c>
      <c r="AD719" s="73">
        <v>0.5</v>
      </c>
      <c r="AE719" s="1" t="s">
        <v>7820</v>
      </c>
      <c r="AF719" s="1" t="s">
        <v>1450</v>
      </c>
      <c r="AG719" s="1" t="s">
        <v>1451</v>
      </c>
    </row>
    <row r="720" spans="1:33">
      <c r="A720" s="70">
        <v>45169</v>
      </c>
      <c r="B720" s="70">
        <v>45169</v>
      </c>
      <c r="C720" s="71">
        <v>891800</v>
      </c>
      <c r="D720" s="1" t="s">
        <v>8267</v>
      </c>
      <c r="E720" s="71">
        <v>3482402</v>
      </c>
      <c r="G720" s="1" t="s">
        <v>8268</v>
      </c>
      <c r="H720" s="72" t="s">
        <v>8269</v>
      </c>
      <c r="I720" s="1" t="s">
        <v>8270</v>
      </c>
      <c r="J720" s="73">
        <v>0.35</v>
      </c>
      <c r="K720" s="73">
        <v>0.3</v>
      </c>
      <c r="L720" s="73">
        <v>0.06</v>
      </c>
      <c r="M720" s="1">
        <v>0.2</v>
      </c>
      <c r="N720" s="1" t="s">
        <v>975</v>
      </c>
      <c r="O720" s="1" t="s">
        <v>1467</v>
      </c>
      <c r="P720" s="1">
        <v>20304010</v>
      </c>
      <c r="Q720" s="73">
        <v>14866962466</v>
      </c>
      <c r="R720" s="74">
        <v>7.13</v>
      </c>
      <c r="S720" s="1" t="s">
        <v>3323</v>
      </c>
      <c r="T720" s="75">
        <v>7.2785000000000002</v>
      </c>
      <c r="U720" s="76">
        <v>873818306.37559903</v>
      </c>
      <c r="V720" s="77">
        <v>873818306.37559903</v>
      </c>
      <c r="W720" s="77">
        <v>14540265340.125099</v>
      </c>
      <c r="X720" s="76">
        <v>1.3188565358899999E-2</v>
      </c>
      <c r="Y720" s="71">
        <v>1</v>
      </c>
      <c r="Z720" s="71">
        <v>0</v>
      </c>
      <c r="AA720" s="71">
        <v>0</v>
      </c>
      <c r="AB720" s="71">
        <v>0</v>
      </c>
      <c r="AC720" s="73">
        <v>1</v>
      </c>
      <c r="AD720" s="73">
        <v>0</v>
      </c>
      <c r="AE720" s="1" t="s">
        <v>3324</v>
      </c>
      <c r="AF720" s="1" t="s">
        <v>1450</v>
      </c>
      <c r="AG720" s="1" t="s">
        <v>1585</v>
      </c>
    </row>
    <row r="721" spans="1:33">
      <c r="A721" s="70">
        <v>45169</v>
      </c>
      <c r="B721" s="70">
        <v>45169</v>
      </c>
      <c r="C721" s="71">
        <v>891800</v>
      </c>
      <c r="D721" s="1" t="s">
        <v>8271</v>
      </c>
      <c r="E721" s="71">
        <v>3489801</v>
      </c>
      <c r="G721" s="1" t="s">
        <v>8272</v>
      </c>
      <c r="H721" s="72">
        <v>6018085</v>
      </c>
      <c r="I721" s="1" t="s">
        <v>8273</v>
      </c>
      <c r="J721" s="73">
        <v>0.5</v>
      </c>
      <c r="K721" s="73">
        <v>0.5</v>
      </c>
      <c r="L721" s="73">
        <v>0.5</v>
      </c>
      <c r="M721" s="1">
        <v>1</v>
      </c>
      <c r="N721" s="1" t="s">
        <v>1129</v>
      </c>
      <c r="O721" s="1" t="s">
        <v>1462</v>
      </c>
      <c r="P721" s="1">
        <v>15101010</v>
      </c>
      <c r="Q721" s="73">
        <v>37868298</v>
      </c>
      <c r="R721" s="74">
        <v>91500</v>
      </c>
      <c r="S721" s="1" t="s">
        <v>3451</v>
      </c>
      <c r="T721" s="75">
        <v>1321.75</v>
      </c>
      <c r="U721" s="76">
        <v>1310743055.4189501</v>
      </c>
      <c r="V721" s="77">
        <v>1310743055.4189501</v>
      </c>
      <c r="W721" s="77">
        <v>2621486110.8379002</v>
      </c>
      <c r="X721" s="76">
        <v>1.9783083427000001E-2</v>
      </c>
      <c r="Y721" s="71">
        <v>0</v>
      </c>
      <c r="Z721" s="71">
        <v>1</v>
      </c>
      <c r="AA721" s="71">
        <v>0</v>
      </c>
      <c r="AB721" s="71">
        <v>0</v>
      </c>
      <c r="AC721" s="73">
        <v>0</v>
      </c>
      <c r="AD721" s="73">
        <v>1</v>
      </c>
      <c r="AE721" s="1" t="s">
        <v>3452</v>
      </c>
      <c r="AF721" s="1" t="s">
        <v>1450</v>
      </c>
      <c r="AG721" s="1" t="s">
        <v>1451</v>
      </c>
    </row>
    <row r="722" spans="1:33">
      <c r="A722" s="70">
        <v>45169</v>
      </c>
      <c r="B722" s="70">
        <v>45169</v>
      </c>
      <c r="C722" s="71">
        <v>891800</v>
      </c>
      <c r="D722" s="1" t="s">
        <v>8277</v>
      </c>
      <c r="E722" s="71">
        <v>3496104</v>
      </c>
      <c r="G722" s="1" t="s">
        <v>8278</v>
      </c>
      <c r="H722" s="72" t="s">
        <v>8279</v>
      </c>
      <c r="I722" s="1" t="s">
        <v>8280</v>
      </c>
      <c r="J722" s="73">
        <v>0.3</v>
      </c>
      <c r="K722" s="73">
        <v>0.3</v>
      </c>
      <c r="L722" s="73">
        <v>0.06</v>
      </c>
      <c r="M722" s="1">
        <v>0.2</v>
      </c>
      <c r="N722" s="1" t="s">
        <v>975</v>
      </c>
      <c r="O722" s="1" t="s">
        <v>1467</v>
      </c>
      <c r="P722" s="1">
        <v>20305030</v>
      </c>
      <c r="Q722" s="73">
        <v>18828349812</v>
      </c>
      <c r="R722" s="74">
        <v>1.58</v>
      </c>
      <c r="S722" s="1" t="s">
        <v>3323</v>
      </c>
      <c r="T722" s="75">
        <v>7.2785000000000002</v>
      </c>
      <c r="U722" s="76">
        <v>245232886.19600201</v>
      </c>
      <c r="V722" s="77">
        <v>245232886.19600201</v>
      </c>
      <c r="W722" s="77">
        <v>4514837969.9584398</v>
      </c>
      <c r="X722" s="76">
        <v>3.7013071529E-3</v>
      </c>
      <c r="Y722" s="71">
        <v>0</v>
      </c>
      <c r="Z722" s="71">
        <v>1</v>
      </c>
      <c r="AA722" s="71">
        <v>0</v>
      </c>
      <c r="AB722" s="71">
        <v>0</v>
      </c>
      <c r="AC722" s="73">
        <v>1</v>
      </c>
      <c r="AD722" s="73">
        <v>0</v>
      </c>
      <c r="AE722" s="1" t="s">
        <v>3324</v>
      </c>
      <c r="AF722" s="1" t="s">
        <v>1450</v>
      </c>
      <c r="AG722" s="1" t="s">
        <v>1585</v>
      </c>
    </row>
    <row r="723" spans="1:33">
      <c r="A723" s="70">
        <v>45169</v>
      </c>
      <c r="B723" s="70">
        <v>45169</v>
      </c>
      <c r="C723" s="71">
        <v>891800</v>
      </c>
      <c r="D723" s="1" t="s">
        <v>8281</v>
      </c>
      <c r="E723" s="71">
        <v>3496201</v>
      </c>
      <c r="G723" s="1" t="s">
        <v>8282</v>
      </c>
      <c r="H723" s="72">
        <v>6742340</v>
      </c>
      <c r="I723" s="1" t="s">
        <v>8283</v>
      </c>
      <c r="J723" s="73">
        <v>0.55000000000000004</v>
      </c>
      <c r="K723" s="73">
        <v>0.55000000000000004</v>
      </c>
      <c r="L723" s="73">
        <v>0.55000000000000004</v>
      </c>
      <c r="M723" s="1">
        <v>1</v>
      </c>
      <c r="N723" s="1" t="s">
        <v>975</v>
      </c>
      <c r="O723" s="1" t="s">
        <v>1447</v>
      </c>
      <c r="P723" s="1">
        <v>35101020</v>
      </c>
      <c r="Q723" s="73">
        <v>4522332324</v>
      </c>
      <c r="R723" s="74">
        <v>7.8</v>
      </c>
      <c r="S723" s="1" t="s">
        <v>1565</v>
      </c>
      <c r="T723" s="75">
        <v>7.8417500000000002</v>
      </c>
      <c r="U723" s="76">
        <v>2474040318.80129</v>
      </c>
      <c r="V723" s="77">
        <v>2474040318.80129</v>
      </c>
      <c r="W723" s="77">
        <v>4546297972.6719198</v>
      </c>
      <c r="X723" s="76">
        <v>3.7340763184899997E-2</v>
      </c>
      <c r="Y723" s="71">
        <v>0</v>
      </c>
      <c r="Z723" s="71">
        <v>1</v>
      </c>
      <c r="AA723" s="71">
        <v>0</v>
      </c>
      <c r="AB723" s="71">
        <v>0</v>
      </c>
      <c r="AC723" s="73">
        <v>1</v>
      </c>
      <c r="AD723" s="73">
        <v>0</v>
      </c>
      <c r="AE723" s="1" t="s">
        <v>1566</v>
      </c>
      <c r="AF723" s="1" t="s">
        <v>1450</v>
      </c>
      <c r="AG723" s="1" t="s">
        <v>3494</v>
      </c>
    </row>
    <row r="724" spans="1:33">
      <c r="A724" s="70">
        <v>45169</v>
      </c>
      <c r="B724" s="70">
        <v>45169</v>
      </c>
      <c r="C724" s="71">
        <v>891800</v>
      </c>
      <c r="D724" s="1" t="s">
        <v>8284</v>
      </c>
      <c r="E724" s="71">
        <v>3497001</v>
      </c>
      <c r="G724" s="1" t="s">
        <v>8285</v>
      </c>
      <c r="H724" s="72" t="s">
        <v>8286</v>
      </c>
      <c r="I724" s="1" t="s">
        <v>8287</v>
      </c>
      <c r="J724" s="73">
        <v>0.3</v>
      </c>
      <c r="K724" s="73">
        <v>0.3</v>
      </c>
      <c r="L724" s="73">
        <v>0.3</v>
      </c>
      <c r="M724" s="1">
        <v>1</v>
      </c>
      <c r="N724" s="1" t="s">
        <v>1097</v>
      </c>
      <c r="O724" s="1" t="s">
        <v>1462</v>
      </c>
      <c r="P724" s="1">
        <v>15101020</v>
      </c>
      <c r="Q724" s="73">
        <v>508314240</v>
      </c>
      <c r="R724" s="74">
        <v>2515</v>
      </c>
      <c r="S724" s="1" t="s">
        <v>3305</v>
      </c>
      <c r="T724" s="75">
        <v>82.786249999999995</v>
      </c>
      <c r="U724" s="76">
        <v>4632690743.6923399</v>
      </c>
      <c r="V724" s="77">
        <v>4632690743.6923399</v>
      </c>
      <c r="W724" s="77">
        <v>15442302478.974501</v>
      </c>
      <c r="X724" s="76">
        <v>6.9921337439199996E-2</v>
      </c>
      <c r="Y724" s="71">
        <v>1</v>
      </c>
      <c r="Z724" s="71">
        <v>0</v>
      </c>
      <c r="AA724" s="71">
        <v>0</v>
      </c>
      <c r="AB724" s="71">
        <v>0</v>
      </c>
      <c r="AC724" s="73">
        <v>0</v>
      </c>
      <c r="AD724" s="73">
        <v>1</v>
      </c>
      <c r="AE724" s="1" t="s">
        <v>3306</v>
      </c>
      <c r="AF724" s="1" t="s">
        <v>1450</v>
      </c>
      <c r="AG724" s="1" t="s">
        <v>1451</v>
      </c>
    </row>
    <row r="725" spans="1:33">
      <c r="A725" s="70">
        <v>45169</v>
      </c>
      <c r="B725" s="70">
        <v>45169</v>
      </c>
      <c r="C725" s="71">
        <v>891800</v>
      </c>
      <c r="D725" s="1" t="s">
        <v>8288</v>
      </c>
      <c r="E725" s="71">
        <v>3499201</v>
      </c>
      <c r="G725" s="1" t="s">
        <v>8289</v>
      </c>
      <c r="H725" s="72" t="s">
        <v>8290</v>
      </c>
      <c r="I725" s="1" t="s">
        <v>8291</v>
      </c>
      <c r="J725" s="73">
        <v>0.6</v>
      </c>
      <c r="K725" s="73">
        <v>0.6</v>
      </c>
      <c r="L725" s="73">
        <v>0.6</v>
      </c>
      <c r="M725" s="1">
        <v>1</v>
      </c>
      <c r="N725" s="1" t="s">
        <v>945</v>
      </c>
      <c r="O725" s="1" t="s">
        <v>1462</v>
      </c>
      <c r="P725" s="1">
        <v>15105020</v>
      </c>
      <c r="Q725" s="73">
        <v>1324117615</v>
      </c>
      <c r="R725" s="74">
        <v>50.15</v>
      </c>
      <c r="S725" s="1" t="s">
        <v>3542</v>
      </c>
      <c r="T725" s="75">
        <v>4.9509499999999997</v>
      </c>
      <c r="U725" s="76">
        <v>8047485641.2102699</v>
      </c>
      <c r="V725" s="77">
        <v>8047485641.2102699</v>
      </c>
      <c r="W725" s="77">
        <v>13412476068.6838</v>
      </c>
      <c r="X725" s="76">
        <v>0.1214609371072</v>
      </c>
      <c r="Y725" s="71">
        <v>1</v>
      </c>
      <c r="Z725" s="71">
        <v>0</v>
      </c>
      <c r="AA725" s="71">
        <v>0</v>
      </c>
      <c r="AB725" s="71">
        <v>0</v>
      </c>
      <c r="AC725" s="73">
        <v>0</v>
      </c>
      <c r="AD725" s="73">
        <v>1</v>
      </c>
      <c r="AE725" s="1" t="s">
        <v>3543</v>
      </c>
      <c r="AF725" s="1" t="s">
        <v>3544</v>
      </c>
      <c r="AG725" s="1" t="s">
        <v>1451</v>
      </c>
    </row>
    <row r="726" spans="1:33">
      <c r="A726" s="70">
        <v>45169</v>
      </c>
      <c r="B726" s="70">
        <v>45169</v>
      </c>
      <c r="C726" s="71">
        <v>891800</v>
      </c>
      <c r="D726" s="1" t="s">
        <v>8292</v>
      </c>
      <c r="E726" s="71">
        <v>3503801</v>
      </c>
      <c r="G726" s="1" t="s">
        <v>8293</v>
      </c>
      <c r="H726" s="72">
        <v>6744283</v>
      </c>
      <c r="I726" s="1" t="s">
        <v>8294</v>
      </c>
      <c r="J726" s="73">
        <v>0.75</v>
      </c>
      <c r="K726" s="73">
        <v>0.75</v>
      </c>
      <c r="L726" s="73">
        <v>0.75</v>
      </c>
      <c r="M726" s="1">
        <v>1</v>
      </c>
      <c r="N726" s="1" t="s">
        <v>1330</v>
      </c>
      <c r="O726" s="1" t="s">
        <v>1474</v>
      </c>
      <c r="P726" s="1">
        <v>45203015</v>
      </c>
      <c r="Q726" s="73">
        <v>1140404715</v>
      </c>
      <c r="R726" s="74">
        <v>182.5</v>
      </c>
      <c r="S726" s="1" t="s">
        <v>3111</v>
      </c>
      <c r="T726" s="75">
        <v>31.846499999999999</v>
      </c>
      <c r="U726" s="76">
        <v>4901414452.6282301</v>
      </c>
      <c r="V726" s="77">
        <v>4901414452.6282301</v>
      </c>
      <c r="W726" s="77">
        <v>6535219270.1709805</v>
      </c>
      <c r="X726" s="76">
        <v>7.3977192269600006E-2</v>
      </c>
      <c r="Y726" s="71">
        <v>0</v>
      </c>
      <c r="Z726" s="71">
        <v>1</v>
      </c>
      <c r="AA726" s="71">
        <v>0</v>
      </c>
      <c r="AB726" s="71">
        <v>0</v>
      </c>
      <c r="AC726" s="73">
        <v>0</v>
      </c>
      <c r="AD726" s="73">
        <v>1</v>
      </c>
      <c r="AE726" s="1" t="s">
        <v>8038</v>
      </c>
      <c r="AF726" s="1" t="s">
        <v>1450</v>
      </c>
      <c r="AG726" s="1" t="s">
        <v>1451</v>
      </c>
    </row>
    <row r="727" spans="1:33">
      <c r="A727" s="70">
        <v>45169</v>
      </c>
      <c r="B727" s="70">
        <v>45169</v>
      </c>
      <c r="C727" s="71">
        <v>891800</v>
      </c>
      <c r="D727" s="1" t="s">
        <v>8295</v>
      </c>
      <c r="E727" s="71">
        <v>3505601</v>
      </c>
      <c r="G727" s="1" t="s">
        <v>8296</v>
      </c>
      <c r="H727" s="72" t="s">
        <v>8297</v>
      </c>
      <c r="I727" s="1" t="s">
        <v>8298</v>
      </c>
      <c r="J727" s="73">
        <v>0.45</v>
      </c>
      <c r="K727" s="73">
        <v>0.45</v>
      </c>
      <c r="L727" s="73">
        <v>0.45</v>
      </c>
      <c r="M727" s="1">
        <v>1</v>
      </c>
      <c r="N727" s="1" t="s">
        <v>1097</v>
      </c>
      <c r="O727" s="1" t="s">
        <v>1484</v>
      </c>
      <c r="P727" s="1">
        <v>40202010</v>
      </c>
      <c r="Q727" s="73">
        <v>605429233</v>
      </c>
      <c r="R727" s="74">
        <v>7163</v>
      </c>
      <c r="S727" s="1" t="s">
        <v>3305</v>
      </c>
      <c r="T727" s="75">
        <v>82.786249999999995</v>
      </c>
      <c r="U727" s="76">
        <v>23572879774.002899</v>
      </c>
      <c r="V727" s="77">
        <v>23572879774.002899</v>
      </c>
      <c r="W727" s="77">
        <v>52384177275.562103</v>
      </c>
      <c r="X727" s="76">
        <v>0.35578616667579999</v>
      </c>
      <c r="Y727" s="71">
        <v>1</v>
      </c>
      <c r="Z727" s="71">
        <v>0</v>
      </c>
      <c r="AA727" s="71">
        <v>0</v>
      </c>
      <c r="AB727" s="71">
        <v>0</v>
      </c>
      <c r="AC727" s="73">
        <v>0</v>
      </c>
      <c r="AD727" s="73">
        <v>1</v>
      </c>
      <c r="AE727" s="1" t="s">
        <v>3306</v>
      </c>
      <c r="AF727" s="1" t="s">
        <v>1450</v>
      </c>
      <c r="AG727" s="1" t="s">
        <v>1451</v>
      </c>
    </row>
    <row r="728" spans="1:33">
      <c r="A728" s="70">
        <v>45169</v>
      </c>
      <c r="B728" s="70">
        <v>45169</v>
      </c>
      <c r="C728" s="71">
        <v>891800</v>
      </c>
      <c r="D728" s="1" t="s">
        <v>8299</v>
      </c>
      <c r="E728" s="71">
        <v>3506701</v>
      </c>
      <c r="G728" s="1" t="s">
        <v>8300</v>
      </c>
      <c r="H728" s="72" t="s">
        <v>8301</v>
      </c>
      <c r="I728" s="1" t="s">
        <v>8302</v>
      </c>
      <c r="J728" s="73">
        <v>0.4</v>
      </c>
      <c r="K728" s="73">
        <v>0.4</v>
      </c>
      <c r="L728" s="73">
        <v>0.4</v>
      </c>
      <c r="M728" s="1">
        <v>1</v>
      </c>
      <c r="N728" s="1" t="s">
        <v>1097</v>
      </c>
      <c r="O728" s="1" t="s">
        <v>1467</v>
      </c>
      <c r="P728" s="1">
        <v>20104010</v>
      </c>
      <c r="Q728" s="73">
        <v>626509738</v>
      </c>
      <c r="R728" s="74">
        <v>1384.55</v>
      </c>
      <c r="S728" s="1" t="s">
        <v>3305</v>
      </c>
      <c r="T728" s="75">
        <v>82.786249999999995</v>
      </c>
      <c r="U728" s="76">
        <v>4191198696.6333199</v>
      </c>
      <c r="V728" s="77">
        <v>4191198696.6333199</v>
      </c>
      <c r="W728" s="77">
        <v>10477996741.5833</v>
      </c>
      <c r="X728" s="76">
        <v>6.3257885008000003E-2</v>
      </c>
      <c r="Y728" s="71">
        <v>0</v>
      </c>
      <c r="Z728" s="71">
        <v>1</v>
      </c>
      <c r="AA728" s="71">
        <v>0</v>
      </c>
      <c r="AB728" s="71">
        <v>0</v>
      </c>
      <c r="AC728" s="73">
        <v>0</v>
      </c>
      <c r="AD728" s="73">
        <v>1</v>
      </c>
      <c r="AE728" s="1" t="s">
        <v>3306</v>
      </c>
      <c r="AF728" s="1" t="s">
        <v>1450</v>
      </c>
      <c r="AG728" s="1" t="s">
        <v>1451</v>
      </c>
    </row>
    <row r="729" spans="1:33">
      <c r="A729" s="70">
        <v>45169</v>
      </c>
      <c r="B729" s="70">
        <v>45169</v>
      </c>
      <c r="C729" s="71">
        <v>891800</v>
      </c>
      <c r="D729" s="1" t="s">
        <v>8303</v>
      </c>
      <c r="E729" s="71">
        <v>3508801</v>
      </c>
      <c r="G729" s="1" t="s">
        <v>8304</v>
      </c>
      <c r="H729" s="72">
        <v>6802608</v>
      </c>
      <c r="I729" s="1" t="s">
        <v>8305</v>
      </c>
      <c r="J729" s="73">
        <v>0.75</v>
      </c>
      <c r="K729" s="73">
        <v>0.75</v>
      </c>
      <c r="L729" s="73">
        <v>0.75</v>
      </c>
      <c r="M729" s="1">
        <v>1</v>
      </c>
      <c r="N729" s="1" t="s">
        <v>1097</v>
      </c>
      <c r="O729" s="1" t="s">
        <v>1484</v>
      </c>
      <c r="P729" s="1">
        <v>40202010</v>
      </c>
      <c r="Q729" s="73">
        <v>374427276</v>
      </c>
      <c r="R729" s="74">
        <v>1928.3</v>
      </c>
      <c r="S729" s="1" t="s">
        <v>3305</v>
      </c>
      <c r="T729" s="75">
        <v>82.786249999999995</v>
      </c>
      <c r="U729" s="76">
        <v>6541014809.0184097</v>
      </c>
      <c r="V729" s="77">
        <v>6541014809.0184097</v>
      </c>
      <c r="W729" s="77">
        <v>8721353078.6912098</v>
      </c>
      <c r="X729" s="76">
        <v>9.8723728597500005E-2</v>
      </c>
      <c r="Y729" s="71">
        <v>0</v>
      </c>
      <c r="Z729" s="71">
        <v>1</v>
      </c>
      <c r="AA729" s="71">
        <v>0</v>
      </c>
      <c r="AB729" s="71">
        <v>0</v>
      </c>
      <c r="AC729" s="73">
        <v>1</v>
      </c>
      <c r="AD729" s="73">
        <v>0</v>
      </c>
      <c r="AE729" s="1" t="s">
        <v>3306</v>
      </c>
      <c r="AF729" s="1" t="s">
        <v>1450</v>
      </c>
      <c r="AG729" s="1" t="s">
        <v>1451</v>
      </c>
    </row>
    <row r="730" spans="1:33">
      <c r="A730" s="70">
        <v>45169</v>
      </c>
      <c r="B730" s="70">
        <v>45169</v>
      </c>
      <c r="C730" s="71">
        <v>891800</v>
      </c>
      <c r="D730" s="1" t="s">
        <v>8306</v>
      </c>
      <c r="E730" s="71">
        <v>3509501</v>
      </c>
      <c r="G730" s="1" t="s">
        <v>8307</v>
      </c>
      <c r="H730" s="72" t="s">
        <v>8308</v>
      </c>
      <c r="I730" s="1" t="s">
        <v>8309</v>
      </c>
      <c r="J730" s="73">
        <v>0.3</v>
      </c>
      <c r="K730" s="73">
        <v>0.3</v>
      </c>
      <c r="L730" s="73">
        <v>0.3</v>
      </c>
      <c r="M730" s="1">
        <v>1</v>
      </c>
      <c r="N730" s="1" t="s">
        <v>1097</v>
      </c>
      <c r="O730" s="1" t="s">
        <v>1447</v>
      </c>
      <c r="P730" s="1">
        <v>35202010</v>
      </c>
      <c r="Q730" s="73">
        <v>338445440</v>
      </c>
      <c r="R730" s="74">
        <v>1842.5</v>
      </c>
      <c r="S730" s="1" t="s">
        <v>3305</v>
      </c>
      <c r="T730" s="75">
        <v>82.786249999999995</v>
      </c>
      <c r="U730" s="76">
        <v>2259743821.7095199</v>
      </c>
      <c r="V730" s="77">
        <v>2259743821.7095199</v>
      </c>
      <c r="W730" s="77">
        <v>7532479405.69841</v>
      </c>
      <c r="X730" s="76">
        <v>3.4106379861199999E-2</v>
      </c>
      <c r="Y730" s="71">
        <v>0</v>
      </c>
      <c r="Z730" s="71">
        <v>1</v>
      </c>
      <c r="AA730" s="71">
        <v>0</v>
      </c>
      <c r="AB730" s="71">
        <v>0</v>
      </c>
      <c r="AC730" s="73">
        <v>0</v>
      </c>
      <c r="AD730" s="73">
        <v>1</v>
      </c>
      <c r="AE730" s="1" t="s">
        <v>3306</v>
      </c>
      <c r="AF730" s="1" t="s">
        <v>1450</v>
      </c>
      <c r="AG730" s="1" t="s">
        <v>1451</v>
      </c>
    </row>
    <row r="731" spans="1:33">
      <c r="A731" s="70">
        <v>45169</v>
      </c>
      <c r="B731" s="70">
        <v>45169</v>
      </c>
      <c r="C731" s="71">
        <v>891800</v>
      </c>
      <c r="D731" s="1" t="s">
        <v>8314</v>
      </c>
      <c r="E731" s="71">
        <v>3512901</v>
      </c>
      <c r="G731" s="1" t="s">
        <v>8315</v>
      </c>
      <c r="H731" s="72">
        <v>6560995</v>
      </c>
      <c r="I731" s="1" t="s">
        <v>8316</v>
      </c>
      <c r="J731" s="73">
        <v>1</v>
      </c>
      <c r="K731" s="73">
        <v>1</v>
      </c>
      <c r="L731" s="73">
        <v>1</v>
      </c>
      <c r="M731" s="1">
        <v>1</v>
      </c>
      <c r="N731" s="1" t="s">
        <v>975</v>
      </c>
      <c r="O731" s="1" t="s">
        <v>1541</v>
      </c>
      <c r="P731" s="1">
        <v>10101010</v>
      </c>
      <c r="Q731" s="73">
        <v>1811124000</v>
      </c>
      <c r="R731" s="74">
        <v>8.89</v>
      </c>
      <c r="S731" s="1" t="s">
        <v>1565</v>
      </c>
      <c r="T731" s="75">
        <v>7.8417500000000002</v>
      </c>
      <c r="U731" s="76">
        <v>2053226940.4150901</v>
      </c>
      <c r="V731" s="77">
        <v>2053226940.4150901</v>
      </c>
      <c r="W731" s="77">
        <v>8071461798.1693296</v>
      </c>
      <c r="X731" s="76">
        <v>3.0989414507200001E-2</v>
      </c>
      <c r="Y731" s="71">
        <v>1</v>
      </c>
      <c r="Z731" s="71">
        <v>0</v>
      </c>
      <c r="AA731" s="71">
        <v>0</v>
      </c>
      <c r="AB731" s="71">
        <v>0</v>
      </c>
      <c r="AC731" s="73">
        <v>1</v>
      </c>
      <c r="AD731" s="73">
        <v>0</v>
      </c>
      <c r="AE731" s="1" t="s">
        <v>1566</v>
      </c>
      <c r="AF731" s="1" t="s">
        <v>1450</v>
      </c>
      <c r="AG731" s="1" t="s">
        <v>3494</v>
      </c>
    </row>
    <row r="732" spans="1:33">
      <c r="A732" s="70">
        <v>45169</v>
      </c>
      <c r="B732" s="70">
        <v>45169</v>
      </c>
      <c r="C732" s="71">
        <v>891800</v>
      </c>
      <c r="D732" s="1" t="s">
        <v>8325</v>
      </c>
      <c r="E732" s="71">
        <v>3522601</v>
      </c>
      <c r="G732" s="1" t="s">
        <v>8326</v>
      </c>
      <c r="H732" s="72" t="s">
        <v>8327</v>
      </c>
      <c r="I732" s="1" t="s">
        <v>8328</v>
      </c>
      <c r="J732" s="73">
        <v>0.85</v>
      </c>
      <c r="K732" s="73">
        <v>0.85</v>
      </c>
      <c r="L732" s="73">
        <v>0.85</v>
      </c>
      <c r="M732" s="1">
        <v>1</v>
      </c>
      <c r="N732" s="1" t="s">
        <v>945</v>
      </c>
      <c r="O732" s="1" t="s">
        <v>1474</v>
      </c>
      <c r="P732" s="1">
        <v>45103020</v>
      </c>
      <c r="Q732" s="73">
        <v>617183181</v>
      </c>
      <c r="R732" s="74">
        <v>27.74</v>
      </c>
      <c r="S732" s="1" t="s">
        <v>3542</v>
      </c>
      <c r="T732" s="75">
        <v>4.9509499999999997</v>
      </c>
      <c r="U732" s="76">
        <v>2939347443.3793502</v>
      </c>
      <c r="V732" s="77">
        <v>2939347443.3793502</v>
      </c>
      <c r="W732" s="77">
        <v>3458055815.7404099</v>
      </c>
      <c r="X732" s="76">
        <v>4.4363657280499999E-2</v>
      </c>
      <c r="Y732" s="71">
        <v>0</v>
      </c>
      <c r="Z732" s="71">
        <v>1</v>
      </c>
      <c r="AA732" s="71">
        <v>0</v>
      </c>
      <c r="AB732" s="71">
        <v>0</v>
      </c>
      <c r="AC732" s="73">
        <v>0</v>
      </c>
      <c r="AD732" s="73">
        <v>1</v>
      </c>
      <c r="AE732" s="1" t="s">
        <v>3543</v>
      </c>
      <c r="AF732" s="1" t="s">
        <v>3544</v>
      </c>
      <c r="AG732" s="1" t="s">
        <v>1451</v>
      </c>
    </row>
    <row r="733" spans="1:33">
      <c r="A733" s="70">
        <v>45169</v>
      </c>
      <c r="B733" s="70">
        <v>45169</v>
      </c>
      <c r="C733" s="71">
        <v>891800</v>
      </c>
      <c r="D733" s="1" t="s">
        <v>8329</v>
      </c>
      <c r="E733" s="71">
        <v>3527901</v>
      </c>
      <c r="G733" s="1" t="s">
        <v>8330</v>
      </c>
      <c r="H733" s="72">
        <v>6418544</v>
      </c>
      <c r="I733" s="1" t="s">
        <v>8331</v>
      </c>
      <c r="J733" s="73">
        <v>0.45</v>
      </c>
      <c r="K733" s="73">
        <v>0.45</v>
      </c>
      <c r="L733" s="73">
        <v>0.45</v>
      </c>
      <c r="M733" s="1">
        <v>1</v>
      </c>
      <c r="N733" s="1" t="s">
        <v>1337</v>
      </c>
      <c r="O733" s="1" t="s">
        <v>1455</v>
      </c>
      <c r="P733" s="1">
        <v>25504030</v>
      </c>
      <c r="Q733" s="73">
        <v>13151198025</v>
      </c>
      <c r="R733" s="74">
        <v>13.7</v>
      </c>
      <c r="S733" s="1" t="s">
        <v>3341</v>
      </c>
      <c r="T733" s="75">
        <v>35.017499999999998</v>
      </c>
      <c r="U733" s="76">
        <v>2315331929.0104899</v>
      </c>
      <c r="V733" s="77">
        <v>2315331929.0104899</v>
      </c>
      <c r="W733" s="77">
        <v>5145182064.4677696</v>
      </c>
      <c r="X733" s="76">
        <v>3.4945372797099999E-2</v>
      </c>
      <c r="Y733" s="71">
        <v>0</v>
      </c>
      <c r="Z733" s="71">
        <v>1</v>
      </c>
      <c r="AA733" s="71">
        <v>0</v>
      </c>
      <c r="AB733" s="71">
        <v>0</v>
      </c>
      <c r="AC733" s="73">
        <v>0.35</v>
      </c>
      <c r="AD733" s="73">
        <v>0.65</v>
      </c>
      <c r="AE733" s="1" t="s">
        <v>3342</v>
      </c>
      <c r="AF733" s="1" t="s">
        <v>1450</v>
      </c>
      <c r="AG733" s="1" t="s">
        <v>1451</v>
      </c>
    </row>
    <row r="734" spans="1:33">
      <c r="A734" s="70">
        <v>45169</v>
      </c>
      <c r="B734" s="70">
        <v>45169</v>
      </c>
      <c r="C734" s="71">
        <v>891800</v>
      </c>
      <c r="D734" s="1" t="s">
        <v>8336</v>
      </c>
      <c r="E734" s="71">
        <v>3535301</v>
      </c>
      <c r="G734" s="1" t="s">
        <v>8337</v>
      </c>
      <c r="H734" s="72" t="s">
        <v>8338</v>
      </c>
      <c r="I734" s="1" t="s">
        <v>8339</v>
      </c>
      <c r="J734" s="73">
        <v>0.4</v>
      </c>
      <c r="K734" s="73">
        <v>0.4</v>
      </c>
      <c r="L734" s="73">
        <v>0.4</v>
      </c>
      <c r="M734" s="1">
        <v>1</v>
      </c>
      <c r="N734" s="1" t="s">
        <v>1097</v>
      </c>
      <c r="O734" s="1" t="s">
        <v>1499</v>
      </c>
      <c r="P734" s="1">
        <v>30201020</v>
      </c>
      <c r="Q734" s="73">
        <v>727350853</v>
      </c>
      <c r="R734" s="74">
        <v>1007.55</v>
      </c>
      <c r="S734" s="1" t="s">
        <v>3305</v>
      </c>
      <c r="T734" s="75">
        <v>82.786249999999995</v>
      </c>
      <c r="U734" s="76">
        <v>3540889227.0885601</v>
      </c>
      <c r="V734" s="77">
        <v>3540889227.0885601</v>
      </c>
      <c r="W734" s="77">
        <v>8852223067.7213898</v>
      </c>
      <c r="X734" s="76">
        <v>5.3442745086999997E-2</v>
      </c>
      <c r="Y734" s="71">
        <v>0</v>
      </c>
      <c r="Z734" s="71">
        <v>1</v>
      </c>
      <c r="AA734" s="71">
        <v>0</v>
      </c>
      <c r="AB734" s="71">
        <v>0</v>
      </c>
      <c r="AC734" s="73">
        <v>0</v>
      </c>
      <c r="AD734" s="73">
        <v>1</v>
      </c>
      <c r="AE734" s="1" t="s">
        <v>3306</v>
      </c>
      <c r="AF734" s="1" t="s">
        <v>1450</v>
      </c>
      <c r="AG734" s="1" t="s">
        <v>1451</v>
      </c>
    </row>
    <row r="735" spans="1:33">
      <c r="A735" s="70">
        <v>45169</v>
      </c>
      <c r="B735" s="70">
        <v>45169</v>
      </c>
      <c r="C735" s="71">
        <v>891800</v>
      </c>
      <c r="D735" s="1" t="s">
        <v>8340</v>
      </c>
      <c r="E735" s="71">
        <v>3535401</v>
      </c>
      <c r="G735" s="1" t="s">
        <v>8341</v>
      </c>
      <c r="H735" s="72">
        <v>6100357</v>
      </c>
      <c r="I735" s="1" t="s">
        <v>8342</v>
      </c>
      <c r="J735" s="73">
        <v>0.25</v>
      </c>
      <c r="K735" s="73">
        <v>0.25</v>
      </c>
      <c r="L735" s="73">
        <v>0.25</v>
      </c>
      <c r="M735" s="1">
        <v>1</v>
      </c>
      <c r="N735" s="1" t="s">
        <v>1097</v>
      </c>
      <c r="O735" s="1" t="s">
        <v>1462</v>
      </c>
      <c r="P735" s="1">
        <v>15102010</v>
      </c>
      <c r="Q735" s="73">
        <v>36080748</v>
      </c>
      <c r="R735" s="74">
        <v>23801.15</v>
      </c>
      <c r="S735" s="1" t="s">
        <v>3305</v>
      </c>
      <c r="T735" s="75">
        <v>82.786249999999995</v>
      </c>
      <c r="U735" s="76">
        <v>2593314998.7473798</v>
      </c>
      <c r="V735" s="77">
        <v>2593314998.7473798</v>
      </c>
      <c r="W735" s="77">
        <v>10373259994.9895</v>
      </c>
      <c r="X735" s="76">
        <v>3.9140979431999998E-2</v>
      </c>
      <c r="Y735" s="71">
        <v>1</v>
      </c>
      <c r="Z735" s="71">
        <v>0</v>
      </c>
      <c r="AA735" s="71">
        <v>0</v>
      </c>
      <c r="AB735" s="71">
        <v>0</v>
      </c>
      <c r="AC735" s="73">
        <v>0</v>
      </c>
      <c r="AD735" s="73">
        <v>1</v>
      </c>
      <c r="AE735" s="1" t="s">
        <v>3306</v>
      </c>
      <c r="AF735" s="1" t="s">
        <v>1450</v>
      </c>
      <c r="AG735" s="1" t="s">
        <v>1451</v>
      </c>
    </row>
    <row r="736" spans="1:33">
      <c r="A736" s="70">
        <v>45169</v>
      </c>
      <c r="B736" s="70">
        <v>45169</v>
      </c>
      <c r="C736" s="71">
        <v>891800</v>
      </c>
      <c r="D736" s="1" t="s">
        <v>8343</v>
      </c>
      <c r="E736" s="71">
        <v>3537101</v>
      </c>
      <c r="G736" s="1" t="s">
        <v>8344</v>
      </c>
      <c r="H736" s="72">
        <v>6440859</v>
      </c>
      <c r="I736" s="1" t="s">
        <v>8345</v>
      </c>
      <c r="J736" s="73">
        <v>0.75</v>
      </c>
      <c r="K736" s="73">
        <v>0.75</v>
      </c>
      <c r="L736" s="73">
        <v>0.75</v>
      </c>
      <c r="M736" s="1">
        <v>1</v>
      </c>
      <c r="N736" s="1" t="s">
        <v>1305</v>
      </c>
      <c r="O736" s="1" t="s">
        <v>1484</v>
      </c>
      <c r="P736" s="1">
        <v>40101010</v>
      </c>
      <c r="Q736" s="73">
        <v>116099843</v>
      </c>
      <c r="R736" s="74">
        <v>1584.7</v>
      </c>
      <c r="S736" s="1" t="s">
        <v>1573</v>
      </c>
      <c r="T736" s="75">
        <v>18.934999999999999</v>
      </c>
      <c r="U736" s="76">
        <v>7287434164.3292799</v>
      </c>
      <c r="V736" s="77">
        <v>7287434164.3292799</v>
      </c>
      <c r="W736" s="77">
        <v>9716578885.7723808</v>
      </c>
      <c r="X736" s="76">
        <v>0.1099894578467</v>
      </c>
      <c r="Y736" s="71">
        <v>1</v>
      </c>
      <c r="Z736" s="71">
        <v>0</v>
      </c>
      <c r="AA736" s="71">
        <v>0</v>
      </c>
      <c r="AB736" s="71">
        <v>0</v>
      </c>
      <c r="AC736" s="73">
        <v>0</v>
      </c>
      <c r="AD736" s="73">
        <v>1</v>
      </c>
      <c r="AE736" s="1" t="s">
        <v>1574</v>
      </c>
      <c r="AF736" s="1" t="s">
        <v>1450</v>
      </c>
      <c r="AG736" s="1" t="s">
        <v>1451</v>
      </c>
    </row>
    <row r="737" spans="1:33">
      <c r="A737" s="70">
        <v>45169</v>
      </c>
      <c r="B737" s="70">
        <v>45169</v>
      </c>
      <c r="C737" s="71">
        <v>891800</v>
      </c>
      <c r="D737" s="1" t="s">
        <v>8354</v>
      </c>
      <c r="E737" s="71">
        <v>3549402</v>
      </c>
      <c r="G737" s="1" t="s">
        <v>8355</v>
      </c>
      <c r="H737" s="72" t="s">
        <v>8356</v>
      </c>
      <c r="I737" s="1" t="s">
        <v>8357</v>
      </c>
      <c r="J737" s="73">
        <v>0.09</v>
      </c>
      <c r="K737" s="73">
        <v>0.09</v>
      </c>
      <c r="L737" s="73">
        <v>1.7999999999999999E-2</v>
      </c>
      <c r="M737" s="1">
        <v>0.2</v>
      </c>
      <c r="N737" s="1" t="s">
        <v>975</v>
      </c>
      <c r="O737" s="1" t="s">
        <v>1467</v>
      </c>
      <c r="P737" s="1">
        <v>20305030</v>
      </c>
      <c r="Q737" s="73">
        <v>23284144750</v>
      </c>
      <c r="R737" s="74">
        <v>5.0999999999999996</v>
      </c>
      <c r="S737" s="1" t="s">
        <v>3323</v>
      </c>
      <c r="T737" s="75">
        <v>7.2785000000000002</v>
      </c>
      <c r="U737" s="76">
        <v>293671015.73813301</v>
      </c>
      <c r="V737" s="77">
        <v>293671015.73813301</v>
      </c>
      <c r="W737" s="77">
        <v>16288872489.7808</v>
      </c>
      <c r="X737" s="76">
        <v>4.4323852644999997E-3</v>
      </c>
      <c r="Y737" s="71">
        <v>1</v>
      </c>
      <c r="Z737" s="71">
        <v>0</v>
      </c>
      <c r="AA737" s="71">
        <v>0</v>
      </c>
      <c r="AB737" s="71">
        <v>0</v>
      </c>
      <c r="AC737" s="73">
        <v>1</v>
      </c>
      <c r="AD737" s="73">
        <v>0</v>
      </c>
      <c r="AE737" s="1" t="s">
        <v>3324</v>
      </c>
      <c r="AF737" s="1" t="s">
        <v>1450</v>
      </c>
      <c r="AG737" s="1" t="s">
        <v>1585</v>
      </c>
    </row>
    <row r="738" spans="1:33">
      <c r="A738" s="70">
        <v>45169</v>
      </c>
      <c r="B738" s="70">
        <v>45169</v>
      </c>
      <c r="C738" s="71">
        <v>891800</v>
      </c>
      <c r="D738" s="1" t="s">
        <v>8361</v>
      </c>
      <c r="E738" s="71">
        <v>3552501</v>
      </c>
      <c r="G738" s="1" t="s">
        <v>8362</v>
      </c>
      <c r="H738" s="72" t="s">
        <v>8363</v>
      </c>
      <c r="I738" s="1" t="s">
        <v>8364</v>
      </c>
      <c r="J738" s="73">
        <v>0.4</v>
      </c>
      <c r="K738" s="73">
        <v>0.4</v>
      </c>
      <c r="L738" s="73">
        <v>0.4</v>
      </c>
      <c r="M738" s="1">
        <v>1</v>
      </c>
      <c r="N738" s="1" t="s">
        <v>975</v>
      </c>
      <c r="O738" s="1" t="s">
        <v>1564</v>
      </c>
      <c r="P738" s="1">
        <v>60201030</v>
      </c>
      <c r="Q738" s="73">
        <v>2531998690</v>
      </c>
      <c r="R738" s="74">
        <v>9.32</v>
      </c>
      <c r="S738" s="1" t="s">
        <v>1565</v>
      </c>
      <c r="T738" s="75">
        <v>7.8417500000000002</v>
      </c>
      <c r="U738" s="76">
        <v>1203722525.7525401</v>
      </c>
      <c r="V738" s="77">
        <v>1203722525.7525401</v>
      </c>
      <c r="W738" s="77">
        <v>3009306314.3813601</v>
      </c>
      <c r="X738" s="76">
        <v>1.8167819429999999E-2</v>
      </c>
      <c r="Y738" s="71">
        <v>0</v>
      </c>
      <c r="Z738" s="71">
        <v>1</v>
      </c>
      <c r="AA738" s="71">
        <v>0</v>
      </c>
      <c r="AB738" s="71">
        <v>0</v>
      </c>
      <c r="AC738" s="73">
        <v>1</v>
      </c>
      <c r="AD738" s="73">
        <v>0</v>
      </c>
      <c r="AE738" s="1" t="s">
        <v>1566</v>
      </c>
      <c r="AF738" s="1" t="s">
        <v>1450</v>
      </c>
      <c r="AG738" s="1" t="s">
        <v>3271</v>
      </c>
    </row>
    <row r="739" spans="1:33">
      <c r="A739" s="70">
        <v>45169</v>
      </c>
      <c r="B739" s="70">
        <v>45169</v>
      </c>
      <c r="C739" s="71">
        <v>891800</v>
      </c>
      <c r="D739" s="1" t="s">
        <v>8365</v>
      </c>
      <c r="E739" s="71">
        <v>3553501</v>
      </c>
      <c r="G739" s="1" t="s">
        <v>8366</v>
      </c>
      <c r="H739" s="72">
        <v>6499323</v>
      </c>
      <c r="I739" s="1" t="s">
        <v>8367</v>
      </c>
      <c r="J739" s="73">
        <v>0.6</v>
      </c>
      <c r="K739" s="73">
        <v>0.6</v>
      </c>
      <c r="L739" s="73">
        <v>0.6</v>
      </c>
      <c r="M739" s="1">
        <v>1</v>
      </c>
      <c r="N739" s="1" t="s">
        <v>1129</v>
      </c>
      <c r="O739" s="1" t="s">
        <v>1462</v>
      </c>
      <c r="P739" s="1">
        <v>15101010</v>
      </c>
      <c r="Q739" s="73">
        <v>29314312</v>
      </c>
      <c r="R739" s="74">
        <v>124800</v>
      </c>
      <c r="S739" s="1" t="s">
        <v>3451</v>
      </c>
      <c r="T739" s="75">
        <v>1321.75</v>
      </c>
      <c r="U739" s="76">
        <v>1660719260.4955499</v>
      </c>
      <c r="V739" s="77">
        <v>1660719260.4955499</v>
      </c>
      <c r="W739" s="77">
        <v>2911290871.7987499</v>
      </c>
      <c r="X739" s="76">
        <v>2.5065284567699998E-2</v>
      </c>
      <c r="Y739" s="71">
        <v>0</v>
      </c>
      <c r="Z739" s="71">
        <v>1</v>
      </c>
      <c r="AA739" s="71">
        <v>0</v>
      </c>
      <c r="AB739" s="71">
        <v>0</v>
      </c>
      <c r="AC739" s="73">
        <v>1</v>
      </c>
      <c r="AD739" s="73">
        <v>0</v>
      </c>
      <c r="AE739" s="1" t="s">
        <v>3452</v>
      </c>
      <c r="AF739" s="1" t="s">
        <v>1450</v>
      </c>
      <c r="AG739" s="1" t="s">
        <v>1451</v>
      </c>
    </row>
    <row r="740" spans="1:33">
      <c r="A740" s="70">
        <v>45169</v>
      </c>
      <c r="B740" s="70">
        <v>45169</v>
      </c>
      <c r="C740" s="71">
        <v>891800</v>
      </c>
      <c r="D740" s="1" t="s">
        <v>8368</v>
      </c>
      <c r="E740" s="71">
        <v>3560902</v>
      </c>
      <c r="G740" s="1" t="s">
        <v>8369</v>
      </c>
      <c r="H740" s="72" t="s">
        <v>8370</v>
      </c>
      <c r="I740" s="1" t="s">
        <v>8371</v>
      </c>
      <c r="J740" s="73">
        <v>0.9</v>
      </c>
      <c r="K740" s="73">
        <v>0.9</v>
      </c>
      <c r="L740" s="73">
        <v>0.9</v>
      </c>
      <c r="M740" s="1">
        <v>1</v>
      </c>
      <c r="N740" s="1" t="s">
        <v>945</v>
      </c>
      <c r="O740" s="1" t="s">
        <v>1548</v>
      </c>
      <c r="P740" s="1">
        <v>55101010</v>
      </c>
      <c r="Q740" s="73">
        <v>1145125871</v>
      </c>
      <c r="R740" s="74">
        <v>31.66</v>
      </c>
      <c r="S740" s="1" t="s">
        <v>3542</v>
      </c>
      <c r="T740" s="75">
        <v>4.9509499999999997</v>
      </c>
      <c r="U740" s="76">
        <v>6590496080.20158</v>
      </c>
      <c r="V740" s="77">
        <v>6590496080.20158</v>
      </c>
      <c r="W740" s="77">
        <v>7322773422.4462004</v>
      </c>
      <c r="X740" s="76">
        <v>9.9470550876600006E-2</v>
      </c>
      <c r="Y740" s="71">
        <v>0</v>
      </c>
      <c r="Z740" s="71">
        <v>1</v>
      </c>
      <c r="AA740" s="71">
        <v>0</v>
      </c>
      <c r="AB740" s="71">
        <v>0</v>
      </c>
      <c r="AC740" s="73">
        <v>0</v>
      </c>
      <c r="AD740" s="73">
        <v>1</v>
      </c>
      <c r="AE740" s="1" t="s">
        <v>3543</v>
      </c>
      <c r="AF740" s="1" t="s">
        <v>3544</v>
      </c>
      <c r="AG740" s="1" t="s">
        <v>1451</v>
      </c>
    </row>
    <row r="741" spans="1:33">
      <c r="A741" s="70">
        <v>45169</v>
      </c>
      <c r="B741" s="70">
        <v>45169</v>
      </c>
      <c r="C741" s="71">
        <v>891800</v>
      </c>
      <c r="D741" s="1" t="s">
        <v>8384</v>
      </c>
      <c r="E741" s="71">
        <v>3575501</v>
      </c>
      <c r="G741" s="1" t="s">
        <v>8385</v>
      </c>
      <c r="H741" s="72" t="s">
        <v>8386</v>
      </c>
      <c r="I741" s="1" t="s">
        <v>8387</v>
      </c>
      <c r="J741" s="73">
        <v>0.25</v>
      </c>
      <c r="K741" s="73">
        <v>0.25</v>
      </c>
      <c r="L741" s="73">
        <v>0.25</v>
      </c>
      <c r="M741" s="1">
        <v>1</v>
      </c>
      <c r="N741" s="1" t="s">
        <v>1129</v>
      </c>
      <c r="O741" s="1" t="s">
        <v>1467</v>
      </c>
      <c r="P741" s="1">
        <v>20106010</v>
      </c>
      <c r="Q741" s="73">
        <v>88773116</v>
      </c>
      <c r="R741" s="74">
        <v>130800</v>
      </c>
      <c r="S741" s="1" t="s">
        <v>3451</v>
      </c>
      <c r="T741" s="75">
        <v>1321.75</v>
      </c>
      <c r="U741" s="76">
        <v>2196240509.32476</v>
      </c>
      <c r="V741" s="77">
        <v>2196240509.32476</v>
      </c>
      <c r="W741" s="77">
        <v>8784962037.2990303</v>
      </c>
      <c r="X741" s="76">
        <v>3.31479225026E-2</v>
      </c>
      <c r="Y741" s="71">
        <v>1</v>
      </c>
      <c r="Z741" s="71">
        <v>0</v>
      </c>
      <c r="AA741" s="71">
        <v>0</v>
      </c>
      <c r="AB741" s="71">
        <v>0</v>
      </c>
      <c r="AC741" s="73">
        <v>0.35</v>
      </c>
      <c r="AD741" s="73">
        <v>0.65</v>
      </c>
      <c r="AE741" s="1" t="s">
        <v>3452</v>
      </c>
      <c r="AF741" s="1" t="s">
        <v>1450</v>
      </c>
      <c r="AG741" s="1" t="s">
        <v>1451</v>
      </c>
    </row>
    <row r="742" spans="1:33">
      <c r="A742" s="70">
        <v>45169</v>
      </c>
      <c r="B742" s="70">
        <v>45169</v>
      </c>
      <c r="C742" s="71">
        <v>891800</v>
      </c>
      <c r="D742" s="1" t="s">
        <v>8392</v>
      </c>
      <c r="E742" s="71">
        <v>3576602</v>
      </c>
      <c r="G742" s="1" t="s">
        <v>8393</v>
      </c>
      <c r="H742" s="72" t="s">
        <v>8394</v>
      </c>
      <c r="I742" s="1" t="s">
        <v>8395</v>
      </c>
      <c r="J742" s="73">
        <v>0.55000000000000004</v>
      </c>
      <c r="K742" s="73">
        <v>0.3</v>
      </c>
      <c r="L742" s="73">
        <v>0.06</v>
      </c>
      <c r="M742" s="1">
        <v>0.2</v>
      </c>
      <c r="N742" s="1" t="s">
        <v>975</v>
      </c>
      <c r="O742" s="1" t="s">
        <v>1564</v>
      </c>
      <c r="P742" s="1">
        <v>60201030</v>
      </c>
      <c r="Q742" s="73">
        <v>11970443418</v>
      </c>
      <c r="R742" s="74">
        <v>13.98</v>
      </c>
      <c r="S742" s="1" t="s">
        <v>3323</v>
      </c>
      <c r="T742" s="75">
        <v>7.2785000000000002</v>
      </c>
      <c r="U742" s="76">
        <v>1379516100.7100899</v>
      </c>
      <c r="V742" s="77">
        <v>1379516100.7100899</v>
      </c>
      <c r="W742" s="77">
        <v>22955035387.731499</v>
      </c>
      <c r="X742" s="76">
        <v>2.08210770192E-2</v>
      </c>
      <c r="Y742" s="71">
        <v>1</v>
      </c>
      <c r="Z742" s="71">
        <v>0</v>
      </c>
      <c r="AA742" s="71">
        <v>0</v>
      </c>
      <c r="AB742" s="71">
        <v>0</v>
      </c>
      <c r="AC742" s="73">
        <v>1</v>
      </c>
      <c r="AD742" s="73">
        <v>0</v>
      </c>
      <c r="AE742" s="1" t="s">
        <v>3324</v>
      </c>
      <c r="AF742" s="1" t="s">
        <v>1450</v>
      </c>
      <c r="AG742" s="1" t="s">
        <v>1585</v>
      </c>
    </row>
    <row r="743" spans="1:33">
      <c r="A743" s="70">
        <v>45169</v>
      </c>
      <c r="B743" s="70">
        <v>45169</v>
      </c>
      <c r="C743" s="71">
        <v>891800</v>
      </c>
      <c r="D743" s="1" t="s">
        <v>8396</v>
      </c>
      <c r="E743" s="71">
        <v>3576802</v>
      </c>
      <c r="G743" s="1" t="s">
        <v>8397</v>
      </c>
      <c r="H743" s="72" t="s">
        <v>8398</v>
      </c>
      <c r="I743" s="1" t="s">
        <v>8399</v>
      </c>
      <c r="J743" s="73">
        <v>0.35</v>
      </c>
      <c r="K743" s="73">
        <v>0.3</v>
      </c>
      <c r="L743" s="73">
        <v>0.06</v>
      </c>
      <c r="M743" s="1">
        <v>0.2</v>
      </c>
      <c r="N743" s="1" t="s">
        <v>975</v>
      </c>
      <c r="O743" s="1" t="s">
        <v>1541</v>
      </c>
      <c r="P743" s="1">
        <v>10102050</v>
      </c>
      <c r="Q743" s="73">
        <v>2991409200</v>
      </c>
      <c r="R743" s="74">
        <v>16.28</v>
      </c>
      <c r="S743" s="1" t="s">
        <v>3323</v>
      </c>
      <c r="T743" s="75">
        <v>7.2785000000000002</v>
      </c>
      <c r="U743" s="76">
        <v>401457512.75125402</v>
      </c>
      <c r="V743" s="77">
        <v>401457512.75125402</v>
      </c>
      <c r="W743" s="77">
        <v>6680220265.0133104</v>
      </c>
      <c r="X743" s="76">
        <v>6.0592100292999997E-3</v>
      </c>
      <c r="Y743" s="71">
        <v>0</v>
      </c>
      <c r="Z743" s="71">
        <v>1</v>
      </c>
      <c r="AA743" s="71">
        <v>0</v>
      </c>
      <c r="AB743" s="71">
        <v>0</v>
      </c>
      <c r="AC743" s="73">
        <v>1</v>
      </c>
      <c r="AD743" s="73">
        <v>0</v>
      </c>
      <c r="AE743" s="1" t="s">
        <v>3324</v>
      </c>
      <c r="AF743" s="1" t="s">
        <v>1450</v>
      </c>
      <c r="AG743" s="1" t="s">
        <v>1585</v>
      </c>
    </row>
    <row r="744" spans="1:33">
      <c r="A744" s="70">
        <v>45169</v>
      </c>
      <c r="B744" s="70">
        <v>45169</v>
      </c>
      <c r="C744" s="71">
        <v>891800</v>
      </c>
      <c r="D744" s="1" t="s">
        <v>8400</v>
      </c>
      <c r="E744" s="71">
        <v>3577602</v>
      </c>
      <c r="G744" s="1" t="s">
        <v>8401</v>
      </c>
      <c r="H744" s="72" t="s">
        <v>8402</v>
      </c>
      <c r="I744" s="1" t="s">
        <v>8403</v>
      </c>
      <c r="J744" s="73">
        <v>0.65</v>
      </c>
      <c r="K744" s="73">
        <v>0.65</v>
      </c>
      <c r="L744" s="73">
        <v>0.65</v>
      </c>
      <c r="M744" s="1">
        <v>1</v>
      </c>
      <c r="N744" s="1" t="s">
        <v>975</v>
      </c>
      <c r="O744" s="1" t="s">
        <v>1484</v>
      </c>
      <c r="P744" s="1">
        <v>40101010</v>
      </c>
      <c r="Q744" s="73">
        <v>86794044550</v>
      </c>
      <c r="R744" s="74">
        <v>3.6</v>
      </c>
      <c r="S744" s="1" t="s">
        <v>1565</v>
      </c>
      <c r="T744" s="75">
        <v>7.8417500000000002</v>
      </c>
      <c r="U744" s="76">
        <v>25899584180.444401</v>
      </c>
      <c r="V744" s="77">
        <v>25899584180.444401</v>
      </c>
      <c r="W744" s="77">
        <v>210706179366.14099</v>
      </c>
      <c r="X744" s="76">
        <v>0.39090318460880003</v>
      </c>
      <c r="Y744" s="71">
        <v>1</v>
      </c>
      <c r="Z744" s="71">
        <v>0</v>
      </c>
      <c r="AA744" s="71">
        <v>0</v>
      </c>
      <c r="AB744" s="71">
        <v>0</v>
      </c>
      <c r="AC744" s="73">
        <v>1</v>
      </c>
      <c r="AD744" s="73">
        <v>0</v>
      </c>
      <c r="AE744" s="1" t="s">
        <v>1566</v>
      </c>
      <c r="AF744" s="1" t="s">
        <v>1450</v>
      </c>
      <c r="AG744" s="1" t="s">
        <v>3494</v>
      </c>
    </row>
    <row r="745" spans="1:33">
      <c r="A745" s="70">
        <v>45169</v>
      </c>
      <c r="B745" s="70">
        <v>45169</v>
      </c>
      <c r="C745" s="71">
        <v>891800</v>
      </c>
      <c r="D745" s="1" t="s">
        <v>8404</v>
      </c>
      <c r="E745" s="71">
        <v>3577603</v>
      </c>
      <c r="G745" s="1" t="s">
        <v>8405</v>
      </c>
      <c r="H745" s="72" t="s">
        <v>8406</v>
      </c>
      <c r="I745" s="1" t="s">
        <v>8407</v>
      </c>
      <c r="J745" s="73">
        <v>7.0000000000000007E-2</v>
      </c>
      <c r="K745" s="73">
        <v>7.0000000000000007E-2</v>
      </c>
      <c r="L745" s="73">
        <v>1.4E-2</v>
      </c>
      <c r="M745" s="1">
        <v>0.2</v>
      </c>
      <c r="N745" s="1" t="s">
        <v>975</v>
      </c>
      <c r="O745" s="1" t="s">
        <v>1484</v>
      </c>
      <c r="P745" s="1">
        <v>40101010</v>
      </c>
      <c r="Q745" s="73">
        <v>269612212500</v>
      </c>
      <c r="R745" s="74">
        <v>4.62</v>
      </c>
      <c r="S745" s="1" t="s">
        <v>3323</v>
      </c>
      <c r="T745" s="75">
        <v>7.2785000000000002</v>
      </c>
      <c r="U745" s="76">
        <v>2395894470.63269</v>
      </c>
      <c r="V745" s="77">
        <v>2395894470.63269</v>
      </c>
      <c r="W745" s="77">
        <v>210706179366.14099</v>
      </c>
      <c r="X745" s="76">
        <v>3.6161305603699997E-2</v>
      </c>
      <c r="Y745" s="71">
        <v>1</v>
      </c>
      <c r="Z745" s="71">
        <v>0</v>
      </c>
      <c r="AA745" s="71">
        <v>0</v>
      </c>
      <c r="AB745" s="71">
        <v>0</v>
      </c>
      <c r="AC745" s="73">
        <v>1</v>
      </c>
      <c r="AD745" s="73">
        <v>0</v>
      </c>
      <c r="AE745" s="1" t="s">
        <v>3324</v>
      </c>
      <c r="AF745" s="1" t="s">
        <v>1450</v>
      </c>
      <c r="AG745" s="1" t="s">
        <v>1585</v>
      </c>
    </row>
    <row r="746" spans="1:33">
      <c r="A746" s="70">
        <v>45169</v>
      </c>
      <c r="B746" s="70">
        <v>45169</v>
      </c>
      <c r="C746" s="71">
        <v>891800</v>
      </c>
      <c r="D746" s="1" t="s">
        <v>8415</v>
      </c>
      <c r="E746" s="71">
        <v>3585003</v>
      </c>
      <c r="G746" s="1" t="s">
        <v>8416</v>
      </c>
      <c r="H746" s="72" t="s">
        <v>8417</v>
      </c>
      <c r="I746" s="1" t="s">
        <v>8418</v>
      </c>
      <c r="J746" s="73">
        <v>0.4</v>
      </c>
      <c r="K746" s="73">
        <v>0.3</v>
      </c>
      <c r="L746" s="73">
        <v>0.06</v>
      </c>
      <c r="M746" s="1">
        <v>0.2</v>
      </c>
      <c r="N746" s="1" t="s">
        <v>975</v>
      </c>
      <c r="O746" s="1" t="s">
        <v>1462</v>
      </c>
      <c r="P746" s="1">
        <v>15102010</v>
      </c>
      <c r="Q746" s="73">
        <v>1361879820</v>
      </c>
      <c r="R746" s="74">
        <v>13.17</v>
      </c>
      <c r="S746" s="1" t="s">
        <v>3323</v>
      </c>
      <c r="T746" s="75">
        <v>7.2785000000000002</v>
      </c>
      <c r="U746" s="76">
        <v>147854287.80160701</v>
      </c>
      <c r="V746" s="77">
        <v>147854287.80160701</v>
      </c>
      <c r="W746" s="77">
        <v>3150803440.1938601</v>
      </c>
      <c r="X746" s="76">
        <v>2.2315691077E-3</v>
      </c>
      <c r="Y746" s="71">
        <v>0</v>
      </c>
      <c r="Z746" s="71">
        <v>1</v>
      </c>
      <c r="AA746" s="71">
        <v>0</v>
      </c>
      <c r="AB746" s="71">
        <v>0</v>
      </c>
      <c r="AC746" s="73">
        <v>1</v>
      </c>
      <c r="AD746" s="73">
        <v>0</v>
      </c>
      <c r="AE746" s="1" t="s">
        <v>3324</v>
      </c>
      <c r="AF746" s="1" t="s">
        <v>1450</v>
      </c>
      <c r="AG746" s="1" t="s">
        <v>1585</v>
      </c>
    </row>
    <row r="747" spans="1:33">
      <c r="A747" s="70">
        <v>45169</v>
      </c>
      <c r="B747" s="70">
        <v>45169</v>
      </c>
      <c r="C747" s="71">
        <v>891800</v>
      </c>
      <c r="D747" s="1" t="s">
        <v>8419</v>
      </c>
      <c r="E747" s="71">
        <v>3585101</v>
      </c>
      <c r="G747" s="1" t="s">
        <v>8420</v>
      </c>
      <c r="H747" s="72" t="s">
        <v>8421</v>
      </c>
      <c r="I747" s="1" t="s">
        <v>8422</v>
      </c>
      <c r="J747" s="73">
        <v>0.4</v>
      </c>
      <c r="K747" s="73">
        <v>0.4</v>
      </c>
      <c r="L747" s="73">
        <v>0.4</v>
      </c>
      <c r="M747" s="1">
        <v>1</v>
      </c>
      <c r="N747" s="1" t="s">
        <v>975</v>
      </c>
      <c r="O747" s="1" t="s">
        <v>1467</v>
      </c>
      <c r="P747" s="1">
        <v>20103010</v>
      </c>
      <c r="Q747" s="73">
        <v>5037616668</v>
      </c>
      <c r="R747" s="74">
        <v>8.73</v>
      </c>
      <c r="S747" s="1" t="s">
        <v>1565</v>
      </c>
      <c r="T747" s="75">
        <v>7.8417500000000002</v>
      </c>
      <c r="U747" s="76">
        <v>2243294851.8705602</v>
      </c>
      <c r="V747" s="77">
        <v>2243294851.8705602</v>
      </c>
      <c r="W747" s="77">
        <v>5608237129.6764097</v>
      </c>
      <c r="X747" s="76">
        <v>3.3858115076399999E-2</v>
      </c>
      <c r="Y747" s="71">
        <v>0</v>
      </c>
      <c r="Z747" s="71">
        <v>1</v>
      </c>
      <c r="AA747" s="71">
        <v>0</v>
      </c>
      <c r="AB747" s="71">
        <v>0</v>
      </c>
      <c r="AC747" s="73">
        <v>1</v>
      </c>
      <c r="AD747" s="73">
        <v>0</v>
      </c>
      <c r="AE747" s="1" t="s">
        <v>1566</v>
      </c>
      <c r="AF747" s="1" t="s">
        <v>1450</v>
      </c>
      <c r="AG747" s="1" t="s">
        <v>3271</v>
      </c>
    </row>
    <row r="748" spans="1:33">
      <c r="A748" s="70">
        <v>45169</v>
      </c>
      <c r="B748" s="70">
        <v>45169</v>
      </c>
      <c r="C748" s="71">
        <v>891800</v>
      </c>
      <c r="D748" s="1" t="s">
        <v>8427</v>
      </c>
      <c r="E748" s="71">
        <v>3590601</v>
      </c>
      <c r="G748" s="1" t="s">
        <v>8428</v>
      </c>
      <c r="H748" s="72" t="s">
        <v>8429</v>
      </c>
      <c r="I748" s="1" t="s">
        <v>8430</v>
      </c>
      <c r="J748" s="73">
        <v>0.95</v>
      </c>
      <c r="K748" s="73">
        <v>0.95</v>
      </c>
      <c r="L748" s="73">
        <v>0.95</v>
      </c>
      <c r="M748" s="1">
        <v>1</v>
      </c>
      <c r="N748" s="1" t="s">
        <v>1330</v>
      </c>
      <c r="O748" s="1" t="s">
        <v>1474</v>
      </c>
      <c r="P748" s="1">
        <v>45203015</v>
      </c>
      <c r="Q748" s="73">
        <v>9078633339</v>
      </c>
      <c r="R748" s="74">
        <v>14.45</v>
      </c>
      <c r="S748" s="1" t="s">
        <v>3111</v>
      </c>
      <c r="T748" s="75">
        <v>31.846499999999999</v>
      </c>
      <c r="U748" s="76">
        <v>3913363765.5981798</v>
      </c>
      <c r="V748" s="77">
        <v>3913363765.5981798</v>
      </c>
      <c r="W748" s="77">
        <v>4119330279.5770302</v>
      </c>
      <c r="X748" s="76">
        <v>5.9064514234900001E-2</v>
      </c>
      <c r="Y748" s="71">
        <v>0</v>
      </c>
      <c r="Z748" s="71">
        <v>1</v>
      </c>
      <c r="AA748" s="71">
        <v>0</v>
      </c>
      <c r="AB748" s="71">
        <v>0</v>
      </c>
      <c r="AC748" s="73">
        <v>1</v>
      </c>
      <c r="AD748" s="73">
        <v>0</v>
      </c>
      <c r="AE748" s="1" t="s">
        <v>3112</v>
      </c>
      <c r="AF748" s="1" t="s">
        <v>1450</v>
      </c>
      <c r="AG748" s="1" t="s">
        <v>1451</v>
      </c>
    </row>
    <row r="749" spans="1:33">
      <c r="A749" s="70">
        <v>45169</v>
      </c>
      <c r="B749" s="70">
        <v>45169</v>
      </c>
      <c r="C749" s="71">
        <v>891800</v>
      </c>
      <c r="D749" s="1" t="s">
        <v>8439</v>
      </c>
      <c r="E749" s="71">
        <v>3599301</v>
      </c>
      <c r="G749" s="1" t="s">
        <v>8440</v>
      </c>
      <c r="H749" s="72" t="s">
        <v>8441</v>
      </c>
      <c r="I749" s="1" t="s">
        <v>8442</v>
      </c>
      <c r="J749" s="73">
        <v>0.5</v>
      </c>
      <c r="K749" s="73">
        <v>0.5</v>
      </c>
      <c r="L749" s="73">
        <v>0.5</v>
      </c>
      <c r="M749" s="1">
        <v>1</v>
      </c>
      <c r="N749" s="1" t="s">
        <v>975</v>
      </c>
      <c r="O749" s="1" t="s">
        <v>1541</v>
      </c>
      <c r="P749" s="1">
        <v>10102050</v>
      </c>
      <c r="Q749" s="73">
        <v>4106663000</v>
      </c>
      <c r="R749" s="74">
        <v>5.35</v>
      </c>
      <c r="S749" s="1" t="s">
        <v>1565</v>
      </c>
      <c r="T749" s="75">
        <v>7.8417500000000002</v>
      </c>
      <c r="U749" s="76">
        <v>1400876529.47365</v>
      </c>
      <c r="V749" s="77">
        <v>1400876529.47365</v>
      </c>
      <c r="W749" s="77">
        <v>12920148058.2614</v>
      </c>
      <c r="X749" s="76">
        <v>2.1143470597800001E-2</v>
      </c>
      <c r="Y749" s="71">
        <v>1</v>
      </c>
      <c r="Z749" s="71">
        <v>0</v>
      </c>
      <c r="AA749" s="71">
        <v>0</v>
      </c>
      <c r="AB749" s="71">
        <v>0</v>
      </c>
      <c r="AC749" s="73">
        <v>1</v>
      </c>
      <c r="AD749" s="73">
        <v>0</v>
      </c>
      <c r="AE749" s="1" t="s">
        <v>1566</v>
      </c>
      <c r="AF749" s="1" t="s">
        <v>1450</v>
      </c>
      <c r="AG749" s="1" t="s">
        <v>3494</v>
      </c>
    </row>
    <row r="750" spans="1:33">
      <c r="A750" s="70">
        <v>45169</v>
      </c>
      <c r="B750" s="70">
        <v>45169</v>
      </c>
      <c r="C750" s="71">
        <v>891800</v>
      </c>
      <c r="D750" s="1" t="s">
        <v>8443</v>
      </c>
      <c r="E750" s="71">
        <v>3601201</v>
      </c>
      <c r="G750" s="1" t="s">
        <v>8444</v>
      </c>
      <c r="H750" s="72" t="s">
        <v>8445</v>
      </c>
      <c r="I750" s="1" t="s">
        <v>8446</v>
      </c>
      <c r="J750" s="73">
        <v>0.35</v>
      </c>
      <c r="K750" s="73">
        <v>0.35</v>
      </c>
      <c r="L750" s="73">
        <v>0.35</v>
      </c>
      <c r="M750" s="1">
        <v>1</v>
      </c>
      <c r="N750" s="1" t="s">
        <v>1283</v>
      </c>
      <c r="O750" s="1" t="s">
        <v>1564</v>
      </c>
      <c r="P750" s="1">
        <v>60201030</v>
      </c>
      <c r="Q750" s="73">
        <v>1133000000</v>
      </c>
      <c r="R750" s="74">
        <v>8.41</v>
      </c>
      <c r="S750" s="1" t="s">
        <v>3317</v>
      </c>
      <c r="T750" s="75">
        <v>3.7506499999999998</v>
      </c>
      <c r="U750" s="76">
        <v>889175342.940557</v>
      </c>
      <c r="V750" s="77">
        <v>889175342.940557</v>
      </c>
      <c r="W750" s="77">
        <v>2540500979.8301601</v>
      </c>
      <c r="X750" s="76">
        <v>1.3420349562699999E-2</v>
      </c>
      <c r="Y750" s="71">
        <v>0</v>
      </c>
      <c r="Z750" s="71">
        <v>1</v>
      </c>
      <c r="AA750" s="71">
        <v>0</v>
      </c>
      <c r="AB750" s="71">
        <v>0</v>
      </c>
      <c r="AC750" s="73">
        <v>1</v>
      </c>
      <c r="AD750" s="73">
        <v>0</v>
      </c>
      <c r="AE750" s="1" t="s">
        <v>3318</v>
      </c>
      <c r="AF750" s="1" t="s">
        <v>1450</v>
      </c>
      <c r="AG750" s="1" t="s">
        <v>1451</v>
      </c>
    </row>
    <row r="751" spans="1:33">
      <c r="A751" s="70">
        <v>45169</v>
      </c>
      <c r="B751" s="70">
        <v>45169</v>
      </c>
      <c r="C751" s="71">
        <v>891800</v>
      </c>
      <c r="D751" s="1" t="s">
        <v>8452</v>
      </c>
      <c r="E751" s="71">
        <v>3602801</v>
      </c>
      <c r="G751" s="1" t="s">
        <v>8453</v>
      </c>
      <c r="H751" s="72" t="s">
        <v>8454</v>
      </c>
      <c r="I751" s="1" t="s">
        <v>8455</v>
      </c>
      <c r="J751" s="73">
        <v>1</v>
      </c>
      <c r="K751" s="73">
        <v>1</v>
      </c>
      <c r="L751" s="73">
        <v>1</v>
      </c>
      <c r="M751" s="1">
        <v>1</v>
      </c>
      <c r="N751" s="1" t="s">
        <v>975</v>
      </c>
      <c r="O751" s="1" t="s">
        <v>1467</v>
      </c>
      <c r="P751" s="1">
        <v>20103010</v>
      </c>
      <c r="Q751" s="73">
        <v>2391420240</v>
      </c>
      <c r="R751" s="74">
        <v>3.53</v>
      </c>
      <c r="S751" s="1" t="s">
        <v>1565</v>
      </c>
      <c r="T751" s="75">
        <v>7.8417500000000002</v>
      </c>
      <c r="U751" s="76">
        <v>1076508872.02474</v>
      </c>
      <c r="V751" s="77">
        <v>1076508872.02474</v>
      </c>
      <c r="W751" s="77">
        <v>3117779296.6110902</v>
      </c>
      <c r="X751" s="76">
        <v>1.62477800185E-2</v>
      </c>
      <c r="Y751" s="71">
        <v>0</v>
      </c>
      <c r="Z751" s="71">
        <v>1</v>
      </c>
      <c r="AA751" s="71">
        <v>0</v>
      </c>
      <c r="AB751" s="71">
        <v>0</v>
      </c>
      <c r="AC751" s="73">
        <v>1</v>
      </c>
      <c r="AD751" s="73">
        <v>0</v>
      </c>
      <c r="AE751" s="1" t="s">
        <v>1566</v>
      </c>
      <c r="AF751" s="1" t="s">
        <v>1450</v>
      </c>
      <c r="AG751" s="1" t="s">
        <v>3494</v>
      </c>
    </row>
    <row r="752" spans="1:33">
      <c r="A752" s="70">
        <v>45169</v>
      </c>
      <c r="B752" s="70">
        <v>45169</v>
      </c>
      <c r="C752" s="71">
        <v>891800</v>
      </c>
      <c r="D752" s="1" t="s">
        <v>8456</v>
      </c>
      <c r="E752" s="71">
        <v>3602901</v>
      </c>
      <c r="G752" s="1" t="s">
        <v>8457</v>
      </c>
      <c r="H752" s="72" t="s">
        <v>8458</v>
      </c>
      <c r="I752" s="1" t="s">
        <v>8459</v>
      </c>
      <c r="J752" s="73">
        <v>0.5</v>
      </c>
      <c r="K752" s="73">
        <v>0.5</v>
      </c>
      <c r="L752" s="73">
        <v>0.5</v>
      </c>
      <c r="M752" s="1">
        <v>1</v>
      </c>
      <c r="N752" s="1" t="s">
        <v>975</v>
      </c>
      <c r="O752" s="1" t="s">
        <v>1462</v>
      </c>
      <c r="P752" s="1">
        <v>15104030</v>
      </c>
      <c r="Q752" s="73">
        <v>2609555597</v>
      </c>
      <c r="R752" s="74">
        <v>11.08</v>
      </c>
      <c r="S752" s="1" t="s">
        <v>1565</v>
      </c>
      <c r="T752" s="75">
        <v>7.8417500000000002</v>
      </c>
      <c r="U752" s="76">
        <v>1843585680.1581299</v>
      </c>
      <c r="V752" s="77">
        <v>1843585680.1581299</v>
      </c>
      <c r="W752" s="77">
        <v>4620901801.2968998</v>
      </c>
      <c r="X752" s="76">
        <v>2.7825292809799999E-2</v>
      </c>
      <c r="Y752" s="71">
        <v>0</v>
      </c>
      <c r="Z752" s="71">
        <v>1</v>
      </c>
      <c r="AA752" s="71">
        <v>0</v>
      </c>
      <c r="AB752" s="71">
        <v>0</v>
      </c>
      <c r="AC752" s="73">
        <v>0.35</v>
      </c>
      <c r="AD752" s="73">
        <v>0.65</v>
      </c>
      <c r="AE752" s="1" t="s">
        <v>1566</v>
      </c>
      <c r="AF752" s="1" t="s">
        <v>1450</v>
      </c>
      <c r="AG752" s="1" t="s">
        <v>3494</v>
      </c>
    </row>
    <row r="753" spans="1:33">
      <c r="A753" s="70">
        <v>45169</v>
      </c>
      <c r="B753" s="70">
        <v>45169</v>
      </c>
      <c r="C753" s="71">
        <v>891800</v>
      </c>
      <c r="D753" s="1" t="s">
        <v>8460</v>
      </c>
      <c r="E753" s="71">
        <v>3603801</v>
      </c>
      <c r="G753" s="1" t="s">
        <v>8461</v>
      </c>
      <c r="H753" s="72" t="s">
        <v>8462</v>
      </c>
      <c r="I753" s="1" t="s">
        <v>8463</v>
      </c>
      <c r="J753" s="73">
        <v>0.65</v>
      </c>
      <c r="K753" s="73">
        <v>0.65</v>
      </c>
      <c r="L753" s="73">
        <v>0.65</v>
      </c>
      <c r="M753" s="1">
        <v>1</v>
      </c>
      <c r="N753" s="1" t="s">
        <v>1330</v>
      </c>
      <c r="O753" s="1" t="s">
        <v>1474</v>
      </c>
      <c r="P753" s="1">
        <v>45301020</v>
      </c>
      <c r="Q753" s="73">
        <v>134011911</v>
      </c>
      <c r="R753" s="74">
        <v>1460</v>
      </c>
      <c r="S753" s="1" t="s">
        <v>3111</v>
      </c>
      <c r="T753" s="75">
        <v>31.846499999999999</v>
      </c>
      <c r="U753" s="76">
        <v>3993446800.71593</v>
      </c>
      <c r="V753" s="77">
        <v>3993446800.71593</v>
      </c>
      <c r="W753" s="77">
        <v>6143764308.7937498</v>
      </c>
      <c r="X753" s="76">
        <v>6.0273209835700003E-2</v>
      </c>
      <c r="Y753" s="71">
        <v>0</v>
      </c>
      <c r="Z753" s="71">
        <v>1</v>
      </c>
      <c r="AA753" s="71">
        <v>0</v>
      </c>
      <c r="AB753" s="71">
        <v>0</v>
      </c>
      <c r="AC753" s="73">
        <v>0</v>
      </c>
      <c r="AD753" s="73">
        <v>1</v>
      </c>
      <c r="AE753" s="1" t="s">
        <v>3112</v>
      </c>
      <c r="AF753" s="1" t="s">
        <v>1450</v>
      </c>
      <c r="AG753" s="1" t="s">
        <v>1451</v>
      </c>
    </row>
    <row r="754" spans="1:33">
      <c r="A754" s="70">
        <v>45169</v>
      </c>
      <c r="B754" s="70">
        <v>45169</v>
      </c>
      <c r="C754" s="71">
        <v>891800</v>
      </c>
      <c r="D754" s="1" t="s">
        <v>8464</v>
      </c>
      <c r="E754" s="71">
        <v>3606301</v>
      </c>
      <c r="G754" s="1" t="s">
        <v>8465</v>
      </c>
      <c r="H754" s="72" t="s">
        <v>8466</v>
      </c>
      <c r="I754" s="1" t="s">
        <v>8467</v>
      </c>
      <c r="J754" s="73">
        <v>0.75</v>
      </c>
      <c r="K754" s="73">
        <v>0.75</v>
      </c>
      <c r="L754" s="73">
        <v>0.75</v>
      </c>
      <c r="M754" s="1">
        <v>1</v>
      </c>
      <c r="N754" s="1" t="s">
        <v>1337</v>
      </c>
      <c r="O754" s="1" t="s">
        <v>1447</v>
      </c>
      <c r="P754" s="1">
        <v>35102020</v>
      </c>
      <c r="Q754" s="73">
        <v>794885742</v>
      </c>
      <c r="R754" s="74">
        <v>259</v>
      </c>
      <c r="S754" s="1" t="s">
        <v>3341</v>
      </c>
      <c r="T754" s="75">
        <v>35.017499999999998</v>
      </c>
      <c r="U754" s="76">
        <v>4409411162.5187397</v>
      </c>
      <c r="V754" s="77">
        <v>4409411162.5187397</v>
      </c>
      <c r="W754" s="77">
        <v>5879788221.88906</v>
      </c>
      <c r="X754" s="76">
        <v>6.6551372163699996E-2</v>
      </c>
      <c r="Y754" s="71">
        <v>0</v>
      </c>
      <c r="Z754" s="71">
        <v>1</v>
      </c>
      <c r="AA754" s="71">
        <v>0</v>
      </c>
      <c r="AB754" s="71">
        <v>0</v>
      </c>
      <c r="AC754" s="73">
        <v>0</v>
      </c>
      <c r="AD754" s="73">
        <v>1</v>
      </c>
      <c r="AE754" s="1" t="s">
        <v>3342</v>
      </c>
      <c r="AF754" s="1" t="s">
        <v>1450</v>
      </c>
      <c r="AG754" s="1" t="s">
        <v>1451</v>
      </c>
    </row>
    <row r="755" spans="1:33">
      <c r="A755" s="70">
        <v>45169</v>
      </c>
      <c r="B755" s="70">
        <v>45169</v>
      </c>
      <c r="C755" s="71">
        <v>891800</v>
      </c>
      <c r="D755" s="1" t="s">
        <v>8476</v>
      </c>
      <c r="E755" s="71">
        <v>3617401</v>
      </c>
      <c r="G755" s="1" t="s">
        <v>8477</v>
      </c>
      <c r="H755" s="72">
        <v>6418801</v>
      </c>
      <c r="I755" s="1" t="s">
        <v>8478</v>
      </c>
      <c r="J755" s="73">
        <v>0.7</v>
      </c>
      <c r="K755" s="73">
        <v>0.7</v>
      </c>
      <c r="L755" s="73">
        <v>0.7</v>
      </c>
      <c r="M755" s="1">
        <v>1</v>
      </c>
      <c r="N755" s="1" t="s">
        <v>1305</v>
      </c>
      <c r="O755" s="1" t="s">
        <v>1541</v>
      </c>
      <c r="P755" s="1">
        <v>10102050</v>
      </c>
      <c r="Q755" s="73">
        <v>349305092</v>
      </c>
      <c r="R755" s="74">
        <v>167.83</v>
      </c>
      <c r="S755" s="1" t="s">
        <v>1573</v>
      </c>
      <c r="T755" s="75">
        <v>18.934999999999999</v>
      </c>
      <c r="U755" s="76">
        <v>2167241167.8506498</v>
      </c>
      <c r="V755" s="77">
        <v>2167241167.8506498</v>
      </c>
      <c r="W755" s="77">
        <v>3096058811.21521</v>
      </c>
      <c r="X755" s="76">
        <v>3.2710234590100001E-2</v>
      </c>
      <c r="Y755" s="71">
        <v>0</v>
      </c>
      <c r="Z755" s="71">
        <v>1</v>
      </c>
      <c r="AA755" s="71">
        <v>0</v>
      </c>
      <c r="AB755" s="71">
        <v>0</v>
      </c>
      <c r="AC755" s="73">
        <v>1</v>
      </c>
      <c r="AD755" s="73">
        <v>0</v>
      </c>
      <c r="AE755" s="1" t="s">
        <v>1574</v>
      </c>
      <c r="AF755" s="1" t="s">
        <v>1450</v>
      </c>
      <c r="AG755" s="1" t="s">
        <v>1451</v>
      </c>
    </row>
    <row r="756" spans="1:33">
      <c r="A756" s="70">
        <v>45169</v>
      </c>
      <c r="B756" s="70">
        <v>45169</v>
      </c>
      <c r="C756" s="71">
        <v>891800</v>
      </c>
      <c r="D756" s="1" t="s">
        <v>8479</v>
      </c>
      <c r="E756" s="71">
        <v>3622301</v>
      </c>
      <c r="F756" s="1" t="s">
        <v>8480</v>
      </c>
      <c r="G756" s="1" t="s">
        <v>8481</v>
      </c>
      <c r="H756" s="72">
        <v>6327587</v>
      </c>
      <c r="I756" s="1" t="s">
        <v>8482</v>
      </c>
      <c r="J756" s="73">
        <v>0.8</v>
      </c>
      <c r="K756" s="73">
        <v>0.8</v>
      </c>
      <c r="L756" s="73">
        <v>0.8</v>
      </c>
      <c r="M756" s="1">
        <v>1</v>
      </c>
      <c r="N756" s="1" t="s">
        <v>975</v>
      </c>
      <c r="O756" s="1" t="s">
        <v>1474</v>
      </c>
      <c r="P756" s="1">
        <v>45103010</v>
      </c>
      <c r="Q756" s="73">
        <v>3475540271</v>
      </c>
      <c r="R756" s="74">
        <v>12.12</v>
      </c>
      <c r="S756" s="1" t="s">
        <v>1565</v>
      </c>
      <c r="T756" s="75">
        <v>7.8417500000000002</v>
      </c>
      <c r="U756" s="76">
        <v>4297362000.5248804</v>
      </c>
      <c r="V756" s="77">
        <v>4297362000.5248804</v>
      </c>
      <c r="W756" s="77">
        <v>5371702500.6561003</v>
      </c>
      <c r="X756" s="76">
        <v>6.4860210871300006E-2</v>
      </c>
      <c r="Y756" s="71">
        <v>1</v>
      </c>
      <c r="Z756" s="71">
        <v>0</v>
      </c>
      <c r="AA756" s="71">
        <v>0</v>
      </c>
      <c r="AB756" s="71">
        <v>0</v>
      </c>
      <c r="AC756" s="73">
        <v>0.65</v>
      </c>
      <c r="AD756" s="73">
        <v>0.35</v>
      </c>
      <c r="AE756" s="1" t="s">
        <v>1566</v>
      </c>
      <c r="AF756" s="1" t="s">
        <v>1450</v>
      </c>
      <c r="AG756" s="1" t="s">
        <v>3300</v>
      </c>
    </row>
    <row r="757" spans="1:33">
      <c r="A757" s="70">
        <v>45169</v>
      </c>
      <c r="B757" s="70">
        <v>45169</v>
      </c>
      <c r="C757" s="71">
        <v>891800</v>
      </c>
      <c r="D757" s="1" t="s">
        <v>8492</v>
      </c>
      <c r="E757" s="71">
        <v>3654001</v>
      </c>
      <c r="G757" s="1" t="s">
        <v>8493</v>
      </c>
      <c r="H757" s="72" t="s">
        <v>8494</v>
      </c>
      <c r="I757" s="1" t="s">
        <v>8495</v>
      </c>
      <c r="J757" s="73">
        <v>0.55000000000000004</v>
      </c>
      <c r="K757" s="73">
        <v>0.55000000000000004</v>
      </c>
      <c r="L757" s="73">
        <v>0.55000000000000004</v>
      </c>
      <c r="M757" s="1">
        <v>1</v>
      </c>
      <c r="N757" s="1" t="s">
        <v>1097</v>
      </c>
      <c r="O757" s="1" t="s">
        <v>1692</v>
      </c>
      <c r="P757" s="1">
        <v>50203010</v>
      </c>
      <c r="Q757" s="73">
        <v>128927385</v>
      </c>
      <c r="R757" s="74">
        <v>4331.5</v>
      </c>
      <c r="S757" s="1" t="s">
        <v>3305</v>
      </c>
      <c r="T757" s="75">
        <v>82.786249999999995</v>
      </c>
      <c r="U757" s="76">
        <v>3710120128.28368</v>
      </c>
      <c r="V757" s="77">
        <v>3710120128.28368</v>
      </c>
      <c r="W757" s="77">
        <v>6745672960.51579</v>
      </c>
      <c r="X757" s="76">
        <v>5.5996952048499998E-2</v>
      </c>
      <c r="Y757" s="71">
        <v>0</v>
      </c>
      <c r="Z757" s="71">
        <v>1</v>
      </c>
      <c r="AA757" s="71">
        <v>0</v>
      </c>
      <c r="AB757" s="71">
        <v>0</v>
      </c>
      <c r="AC757" s="73">
        <v>0</v>
      </c>
      <c r="AD757" s="73">
        <v>1</v>
      </c>
      <c r="AE757" s="1" t="s">
        <v>3306</v>
      </c>
      <c r="AF757" s="1" t="s">
        <v>1450</v>
      </c>
      <c r="AG757" s="1" t="s">
        <v>1451</v>
      </c>
    </row>
    <row r="758" spans="1:33">
      <c r="A758" s="70">
        <v>45169</v>
      </c>
      <c r="B758" s="70">
        <v>45169</v>
      </c>
      <c r="C758" s="71">
        <v>891800</v>
      </c>
      <c r="D758" s="1" t="s">
        <v>8496</v>
      </c>
      <c r="E758" s="71">
        <v>3656302</v>
      </c>
      <c r="G758" s="1" t="s">
        <v>8497</v>
      </c>
      <c r="H758" s="72">
        <v>6835422</v>
      </c>
      <c r="I758" s="1" t="s">
        <v>8498</v>
      </c>
      <c r="J758" s="73">
        <v>1</v>
      </c>
      <c r="K758" s="73">
        <v>1</v>
      </c>
      <c r="L758" s="73">
        <v>1</v>
      </c>
      <c r="M758" s="1">
        <v>1</v>
      </c>
      <c r="N758" s="1" t="s">
        <v>975</v>
      </c>
      <c r="O758" s="1" t="s">
        <v>1474</v>
      </c>
      <c r="P758" s="1">
        <v>45103010</v>
      </c>
      <c r="Q758" s="73">
        <v>603208320</v>
      </c>
      <c r="R758" s="74">
        <v>2.2709999999999999</v>
      </c>
      <c r="S758" s="1" t="s">
        <v>1448</v>
      </c>
      <c r="T758" s="75">
        <v>1</v>
      </c>
      <c r="U758" s="76">
        <v>1369886094.72</v>
      </c>
      <c r="V758" s="77">
        <v>1369886094.72</v>
      </c>
      <c r="W758" s="77">
        <v>12993118305.7444</v>
      </c>
      <c r="X758" s="76">
        <v>2.0675731055999999E-2</v>
      </c>
      <c r="Y758" s="71">
        <v>1</v>
      </c>
      <c r="Z758" s="71">
        <v>0</v>
      </c>
      <c r="AA758" s="71">
        <v>0</v>
      </c>
      <c r="AB758" s="71">
        <v>0</v>
      </c>
      <c r="AC758" s="73">
        <v>1</v>
      </c>
      <c r="AD758" s="73">
        <v>0</v>
      </c>
      <c r="AE758" s="1" t="s">
        <v>4466</v>
      </c>
      <c r="AF758" s="1" t="s">
        <v>1450</v>
      </c>
      <c r="AG758" s="1" t="s">
        <v>1619</v>
      </c>
    </row>
    <row r="759" spans="1:33">
      <c r="A759" s="70">
        <v>45169</v>
      </c>
      <c r="B759" s="70">
        <v>45169</v>
      </c>
      <c r="C759" s="71">
        <v>891800</v>
      </c>
      <c r="D759" s="1" t="s">
        <v>8499</v>
      </c>
      <c r="E759" s="71">
        <v>3656303</v>
      </c>
      <c r="G759" s="1" t="s">
        <v>8500</v>
      </c>
      <c r="H759" s="72" t="s">
        <v>8501</v>
      </c>
      <c r="I759" s="1" t="s">
        <v>8502</v>
      </c>
      <c r="J759" s="73">
        <v>0.3</v>
      </c>
      <c r="K759" s="73">
        <v>0.3</v>
      </c>
      <c r="L759" s="73">
        <v>0.06</v>
      </c>
      <c r="M759" s="1">
        <v>0.2</v>
      </c>
      <c r="N759" s="1" t="s">
        <v>975</v>
      </c>
      <c r="O759" s="1" t="s">
        <v>1474</v>
      </c>
      <c r="P759" s="1">
        <v>45103010</v>
      </c>
      <c r="Q759" s="73">
        <v>1767905017</v>
      </c>
      <c r="R759" s="74">
        <v>47.93</v>
      </c>
      <c r="S759" s="1" t="s">
        <v>3323</v>
      </c>
      <c r="T759" s="75">
        <v>7.2785000000000002</v>
      </c>
      <c r="U759" s="76">
        <v>698514975.32301998</v>
      </c>
      <c r="V759" s="77">
        <v>698514975.32301998</v>
      </c>
      <c r="W759" s="77">
        <v>12993118305.7444</v>
      </c>
      <c r="X759" s="76">
        <v>1.0542707035299999E-2</v>
      </c>
      <c r="Y759" s="71">
        <v>1</v>
      </c>
      <c r="Z759" s="71">
        <v>0</v>
      </c>
      <c r="AA759" s="71">
        <v>0</v>
      </c>
      <c r="AB759" s="71">
        <v>0</v>
      </c>
      <c r="AC759" s="73">
        <v>0</v>
      </c>
      <c r="AD759" s="73">
        <v>1</v>
      </c>
      <c r="AE759" s="1" t="s">
        <v>3324</v>
      </c>
      <c r="AF759" s="1" t="s">
        <v>1450</v>
      </c>
      <c r="AG759" s="1" t="s">
        <v>1585</v>
      </c>
    </row>
    <row r="760" spans="1:33">
      <c r="A760" s="70">
        <v>45169</v>
      </c>
      <c r="B760" s="70">
        <v>45169</v>
      </c>
      <c r="C760" s="71">
        <v>891800</v>
      </c>
      <c r="D760" s="1" t="s">
        <v>8503</v>
      </c>
      <c r="E760" s="71">
        <v>3663901</v>
      </c>
      <c r="F760" s="1" t="s">
        <v>8504</v>
      </c>
      <c r="G760" s="1" t="s">
        <v>8505</v>
      </c>
      <c r="H760" s="72">
        <v>6535517</v>
      </c>
      <c r="I760" s="1" t="s">
        <v>8506</v>
      </c>
      <c r="J760" s="73">
        <v>0.4</v>
      </c>
      <c r="K760" s="73">
        <v>0.4</v>
      </c>
      <c r="L760" s="73">
        <v>0.4</v>
      </c>
      <c r="M760" s="1">
        <v>1</v>
      </c>
      <c r="N760" s="1" t="s">
        <v>975</v>
      </c>
      <c r="O760" s="1" t="s">
        <v>1548</v>
      </c>
      <c r="P760" s="1">
        <v>55102010</v>
      </c>
      <c r="Q760" s="73">
        <v>2314012871</v>
      </c>
      <c r="R760" s="74">
        <v>22.05</v>
      </c>
      <c r="S760" s="1" t="s">
        <v>1565</v>
      </c>
      <c r="T760" s="75">
        <v>7.8417500000000002</v>
      </c>
      <c r="U760" s="76">
        <v>2602683523.7313099</v>
      </c>
      <c r="V760" s="77">
        <v>2602683523.7313099</v>
      </c>
      <c r="W760" s="77">
        <v>6506708809.3282804</v>
      </c>
      <c r="X760" s="76">
        <v>3.9282378854699998E-2</v>
      </c>
      <c r="Y760" s="71">
        <v>1</v>
      </c>
      <c r="Z760" s="71">
        <v>0</v>
      </c>
      <c r="AA760" s="71">
        <v>0</v>
      </c>
      <c r="AB760" s="71">
        <v>0</v>
      </c>
      <c r="AC760" s="73">
        <v>1</v>
      </c>
      <c r="AD760" s="73">
        <v>0</v>
      </c>
      <c r="AE760" s="1" t="s">
        <v>1566</v>
      </c>
      <c r="AF760" s="1" t="s">
        <v>1450</v>
      </c>
      <c r="AG760" s="1" t="s">
        <v>3271</v>
      </c>
    </row>
    <row r="761" spans="1:33">
      <c r="A761" s="70">
        <v>45169</v>
      </c>
      <c r="B761" s="70">
        <v>45169</v>
      </c>
      <c r="C761" s="71">
        <v>891800</v>
      </c>
      <c r="D761" s="1" t="s">
        <v>8507</v>
      </c>
      <c r="E761" s="71">
        <v>3666001</v>
      </c>
      <c r="G761" s="1" t="s">
        <v>8508</v>
      </c>
      <c r="H761" s="72" t="s">
        <v>8509</v>
      </c>
      <c r="I761" s="1" t="s">
        <v>8510</v>
      </c>
      <c r="J761" s="73">
        <v>0.35</v>
      </c>
      <c r="K761" s="73">
        <v>0.35</v>
      </c>
      <c r="L761" s="73">
        <v>0.35</v>
      </c>
      <c r="M761" s="1">
        <v>1</v>
      </c>
      <c r="N761" s="1" t="s">
        <v>975</v>
      </c>
      <c r="O761" s="1" t="s">
        <v>1467</v>
      </c>
      <c r="P761" s="1">
        <v>20106020</v>
      </c>
      <c r="Q761" s="73">
        <v>1596000000</v>
      </c>
      <c r="R761" s="74">
        <v>16.84</v>
      </c>
      <c r="S761" s="1" t="s">
        <v>1565</v>
      </c>
      <c r="T761" s="75">
        <v>7.8417500000000002</v>
      </c>
      <c r="U761" s="76">
        <v>1199582236.1080101</v>
      </c>
      <c r="V761" s="77">
        <v>1199582236.1080101</v>
      </c>
      <c r="W761" s="77">
        <v>3427377817.4514599</v>
      </c>
      <c r="X761" s="76">
        <v>1.81053299168E-2</v>
      </c>
      <c r="Y761" s="71">
        <v>0</v>
      </c>
      <c r="Z761" s="71">
        <v>1</v>
      </c>
      <c r="AA761" s="71">
        <v>0</v>
      </c>
      <c r="AB761" s="71">
        <v>0</v>
      </c>
      <c r="AC761" s="73">
        <v>1</v>
      </c>
      <c r="AD761" s="73">
        <v>0</v>
      </c>
      <c r="AE761" s="1" t="s">
        <v>1566</v>
      </c>
      <c r="AF761" s="1" t="s">
        <v>1450</v>
      </c>
      <c r="AG761" s="1" t="s">
        <v>3300</v>
      </c>
    </row>
    <row r="762" spans="1:33">
      <c r="A762" s="70">
        <v>45169</v>
      </c>
      <c r="B762" s="70">
        <v>45169</v>
      </c>
      <c r="C762" s="71">
        <v>891800</v>
      </c>
      <c r="D762" s="1" t="s">
        <v>8511</v>
      </c>
      <c r="E762" s="71">
        <v>3666201</v>
      </c>
      <c r="G762" s="1" t="s">
        <v>8512</v>
      </c>
      <c r="H762" s="72" t="s">
        <v>8513</v>
      </c>
      <c r="I762" s="1" t="s">
        <v>8514</v>
      </c>
      <c r="J762" s="73">
        <v>0.95</v>
      </c>
      <c r="K762" s="73">
        <v>0.95</v>
      </c>
      <c r="L762" s="73">
        <v>0.95</v>
      </c>
      <c r="M762" s="1">
        <v>1</v>
      </c>
      <c r="N762" s="1" t="s">
        <v>975</v>
      </c>
      <c r="O762" s="1" t="s">
        <v>1467</v>
      </c>
      <c r="P762" s="1">
        <v>20106010</v>
      </c>
      <c r="Q762" s="73">
        <v>547329400</v>
      </c>
      <c r="R762" s="74">
        <v>27.35</v>
      </c>
      <c r="S762" s="1" t="s">
        <v>1565</v>
      </c>
      <c r="T762" s="75">
        <v>7.8417500000000002</v>
      </c>
      <c r="U762" s="76">
        <v>1813496494.4687099</v>
      </c>
      <c r="V762" s="77">
        <v>1813496494.4687099</v>
      </c>
      <c r="W762" s="77">
        <v>7110326880.9998398</v>
      </c>
      <c r="X762" s="76">
        <v>2.73711558466E-2</v>
      </c>
      <c r="Y762" s="71">
        <v>1</v>
      </c>
      <c r="Z762" s="71">
        <v>0</v>
      </c>
      <c r="AA762" s="71">
        <v>0</v>
      </c>
      <c r="AB762" s="71">
        <v>0</v>
      </c>
      <c r="AC762" s="73">
        <v>1</v>
      </c>
      <c r="AD762" s="73">
        <v>0</v>
      </c>
      <c r="AE762" s="1" t="s">
        <v>1566</v>
      </c>
      <c r="AF762" s="1" t="s">
        <v>1450</v>
      </c>
      <c r="AG762" s="1" t="s">
        <v>3494</v>
      </c>
    </row>
    <row r="763" spans="1:33">
      <c r="A763" s="70">
        <v>45169</v>
      </c>
      <c r="B763" s="70">
        <v>45169</v>
      </c>
      <c r="C763" s="71">
        <v>891800</v>
      </c>
      <c r="D763" s="1" t="s">
        <v>8515</v>
      </c>
      <c r="E763" s="71">
        <v>3666204</v>
      </c>
      <c r="G763" s="1" t="s">
        <v>8516</v>
      </c>
      <c r="H763" s="72" t="s">
        <v>8517</v>
      </c>
      <c r="I763" s="1" t="s">
        <v>8518</v>
      </c>
      <c r="J763" s="73">
        <v>0.25</v>
      </c>
      <c r="K763" s="73">
        <v>0.25</v>
      </c>
      <c r="L763" s="73">
        <v>0.05</v>
      </c>
      <c r="M763" s="1">
        <v>0.2</v>
      </c>
      <c r="N763" s="1" t="s">
        <v>975</v>
      </c>
      <c r="O763" s="1" t="s">
        <v>1467</v>
      </c>
      <c r="P763" s="1">
        <v>20106010</v>
      </c>
      <c r="Q763" s="73">
        <v>868907512</v>
      </c>
      <c r="R763" s="74">
        <v>43.64</v>
      </c>
      <c r="S763" s="1" t="s">
        <v>3323</v>
      </c>
      <c r="T763" s="75">
        <v>7.2785000000000002</v>
      </c>
      <c r="U763" s="76">
        <v>260487214.56124201</v>
      </c>
      <c r="V763" s="77">
        <v>260487214.56124201</v>
      </c>
      <c r="W763" s="77">
        <v>7110326880.9998398</v>
      </c>
      <c r="X763" s="76">
        <v>3.9315411789000001E-3</v>
      </c>
      <c r="Y763" s="71">
        <v>1</v>
      </c>
      <c r="Z763" s="71">
        <v>0</v>
      </c>
      <c r="AA763" s="71">
        <v>0</v>
      </c>
      <c r="AB763" s="71">
        <v>0</v>
      </c>
      <c r="AC763" s="73">
        <v>0.35</v>
      </c>
      <c r="AD763" s="73">
        <v>0.65</v>
      </c>
      <c r="AE763" s="1" t="s">
        <v>3324</v>
      </c>
      <c r="AF763" s="1" t="s">
        <v>1450</v>
      </c>
      <c r="AG763" s="1" t="s">
        <v>1585</v>
      </c>
    </row>
    <row r="764" spans="1:33">
      <c r="A764" s="70">
        <v>45169</v>
      </c>
      <c r="B764" s="70">
        <v>45169</v>
      </c>
      <c r="C764" s="71">
        <v>891800</v>
      </c>
      <c r="D764" s="1" t="s">
        <v>8519</v>
      </c>
      <c r="E764" s="71">
        <v>3667301</v>
      </c>
      <c r="G764" s="1" t="s">
        <v>8520</v>
      </c>
      <c r="H764" s="72" t="s">
        <v>8521</v>
      </c>
      <c r="I764" s="1" t="s">
        <v>8522</v>
      </c>
      <c r="J764" s="73">
        <v>0.9</v>
      </c>
      <c r="K764" s="73">
        <v>0.9</v>
      </c>
      <c r="L764" s="73">
        <v>0.9</v>
      </c>
      <c r="M764" s="1">
        <v>1</v>
      </c>
      <c r="N764" s="1" t="s">
        <v>975</v>
      </c>
      <c r="O764" s="1" t="s">
        <v>1474</v>
      </c>
      <c r="P764" s="1">
        <v>45102010</v>
      </c>
      <c r="Q764" s="73">
        <v>3027011358</v>
      </c>
      <c r="R764" s="74">
        <v>5.2</v>
      </c>
      <c r="S764" s="1" t="s">
        <v>1565</v>
      </c>
      <c r="T764" s="75">
        <v>7.8417500000000002</v>
      </c>
      <c r="U764" s="76">
        <v>1806537208.5873699</v>
      </c>
      <c r="V764" s="77">
        <v>1806537208.5873699</v>
      </c>
      <c r="W764" s="77">
        <v>2007263565.09708</v>
      </c>
      <c r="X764" s="76">
        <v>2.7266119140399999E-2</v>
      </c>
      <c r="Y764" s="71">
        <v>0</v>
      </c>
      <c r="Z764" s="71">
        <v>1</v>
      </c>
      <c r="AA764" s="71">
        <v>0</v>
      </c>
      <c r="AB764" s="71">
        <v>0</v>
      </c>
      <c r="AC764" s="73">
        <v>1</v>
      </c>
      <c r="AD764" s="73">
        <v>0</v>
      </c>
      <c r="AE764" s="1" t="s">
        <v>1566</v>
      </c>
      <c r="AF764" s="1" t="s">
        <v>1450</v>
      </c>
      <c r="AG764" s="1" t="s">
        <v>3300</v>
      </c>
    </row>
    <row r="765" spans="1:33">
      <c r="A765" s="70">
        <v>45169</v>
      </c>
      <c r="B765" s="70">
        <v>45169</v>
      </c>
      <c r="C765" s="71">
        <v>891800</v>
      </c>
      <c r="D765" s="1" t="s">
        <v>8532</v>
      </c>
      <c r="E765" s="71">
        <v>3680002</v>
      </c>
      <c r="G765" s="1" t="s">
        <v>8533</v>
      </c>
      <c r="H765" s="72" t="s">
        <v>8534</v>
      </c>
      <c r="I765" s="1" t="s">
        <v>8535</v>
      </c>
      <c r="J765" s="73">
        <v>0.45</v>
      </c>
      <c r="K765" s="73">
        <v>0.3</v>
      </c>
      <c r="L765" s="73">
        <v>0.06</v>
      </c>
      <c r="M765" s="1">
        <v>0.2</v>
      </c>
      <c r="N765" s="1" t="s">
        <v>975</v>
      </c>
      <c r="O765" s="1" t="s">
        <v>1462</v>
      </c>
      <c r="P765" s="1">
        <v>15104030</v>
      </c>
      <c r="Q765" s="73">
        <v>4847312564</v>
      </c>
      <c r="R765" s="74">
        <v>11.12</v>
      </c>
      <c r="S765" s="1" t="s">
        <v>3323</v>
      </c>
      <c r="T765" s="75">
        <v>7.2785000000000002</v>
      </c>
      <c r="U765" s="76">
        <v>444339759.93690997</v>
      </c>
      <c r="V765" s="77">
        <v>444339759.93690997</v>
      </c>
      <c r="W765" s="77">
        <v>7393777360.2480001</v>
      </c>
      <c r="X765" s="76">
        <v>6.7064330453000002E-3</v>
      </c>
      <c r="Y765" s="71">
        <v>1</v>
      </c>
      <c r="Z765" s="71">
        <v>0</v>
      </c>
      <c r="AA765" s="71">
        <v>0</v>
      </c>
      <c r="AB765" s="71">
        <v>0</v>
      </c>
      <c r="AC765" s="73">
        <v>1</v>
      </c>
      <c r="AD765" s="73">
        <v>0</v>
      </c>
      <c r="AE765" s="1" t="s">
        <v>3324</v>
      </c>
      <c r="AF765" s="1" t="s">
        <v>1450</v>
      </c>
      <c r="AG765" s="1" t="s">
        <v>1585</v>
      </c>
    </row>
    <row r="766" spans="1:33">
      <c r="A766" s="70">
        <v>45169</v>
      </c>
      <c r="B766" s="70">
        <v>45169</v>
      </c>
      <c r="C766" s="71">
        <v>891800</v>
      </c>
      <c r="D766" s="1" t="s">
        <v>8536</v>
      </c>
      <c r="E766" s="71">
        <v>3680402</v>
      </c>
      <c r="G766" s="1" t="s">
        <v>8537</v>
      </c>
      <c r="H766" s="72" t="s">
        <v>8538</v>
      </c>
      <c r="I766" s="1" t="s">
        <v>8539</v>
      </c>
      <c r="J766" s="73">
        <v>0.4</v>
      </c>
      <c r="K766" s="73">
        <v>0.3</v>
      </c>
      <c r="L766" s="73">
        <v>0.06</v>
      </c>
      <c r="M766" s="1">
        <v>0.2</v>
      </c>
      <c r="N766" s="1" t="s">
        <v>975</v>
      </c>
      <c r="O766" s="1" t="s">
        <v>1467</v>
      </c>
      <c r="P766" s="1">
        <v>20106010</v>
      </c>
      <c r="Q766" s="73">
        <v>4472428758</v>
      </c>
      <c r="R766" s="74">
        <v>28.39</v>
      </c>
      <c r="S766" s="1" t="s">
        <v>3323</v>
      </c>
      <c r="T766" s="75">
        <v>7.2785000000000002</v>
      </c>
      <c r="U766" s="76">
        <v>1046690272.22329</v>
      </c>
      <c r="V766" s="77">
        <v>1046690272.22329</v>
      </c>
      <c r="W766" s="77">
        <v>17416840750.544601</v>
      </c>
      <c r="X766" s="76">
        <v>1.5797727016000001E-2</v>
      </c>
      <c r="Y766" s="71">
        <v>1</v>
      </c>
      <c r="Z766" s="71">
        <v>0</v>
      </c>
      <c r="AA766" s="71">
        <v>0</v>
      </c>
      <c r="AB766" s="71">
        <v>0</v>
      </c>
      <c r="AC766" s="73">
        <v>0</v>
      </c>
      <c r="AD766" s="73">
        <v>1</v>
      </c>
      <c r="AE766" s="1" t="s">
        <v>3324</v>
      </c>
      <c r="AF766" s="1" t="s">
        <v>1450</v>
      </c>
      <c r="AG766" s="1" t="s">
        <v>1585</v>
      </c>
    </row>
    <row r="767" spans="1:33">
      <c r="A767" s="70">
        <v>45169</v>
      </c>
      <c r="B767" s="70">
        <v>45169</v>
      </c>
      <c r="C767" s="71">
        <v>891800</v>
      </c>
      <c r="D767" s="1" t="s">
        <v>8540</v>
      </c>
      <c r="E767" s="71">
        <v>3681102</v>
      </c>
      <c r="G767" s="1" t="s">
        <v>8541</v>
      </c>
      <c r="H767" s="72" t="s">
        <v>8542</v>
      </c>
      <c r="I767" s="1" t="s">
        <v>8543</v>
      </c>
      <c r="J767" s="73">
        <v>0.4</v>
      </c>
      <c r="K767" s="73">
        <v>0.3</v>
      </c>
      <c r="L767" s="73">
        <v>0.06</v>
      </c>
      <c r="M767" s="1">
        <v>0.2</v>
      </c>
      <c r="N767" s="1" t="s">
        <v>975</v>
      </c>
      <c r="O767" s="1" t="s">
        <v>1467</v>
      </c>
      <c r="P767" s="1">
        <v>20103010</v>
      </c>
      <c r="Q767" s="73">
        <v>2642317423</v>
      </c>
      <c r="R767" s="74">
        <v>11.75</v>
      </c>
      <c r="S767" s="1" t="s">
        <v>3323</v>
      </c>
      <c r="T767" s="75">
        <v>7.2785000000000002</v>
      </c>
      <c r="U767" s="76">
        <v>255936495.598681</v>
      </c>
      <c r="V767" s="77">
        <v>255936495.598681</v>
      </c>
      <c r="W767" s="77">
        <v>4258762409.8447199</v>
      </c>
      <c r="X767" s="76">
        <v>3.8628570440000002E-3</v>
      </c>
      <c r="Y767" s="71">
        <v>0</v>
      </c>
      <c r="Z767" s="71">
        <v>1</v>
      </c>
      <c r="AA767" s="71">
        <v>0</v>
      </c>
      <c r="AB767" s="71">
        <v>0</v>
      </c>
      <c r="AC767" s="73">
        <v>1</v>
      </c>
      <c r="AD767" s="73">
        <v>0</v>
      </c>
      <c r="AE767" s="1" t="s">
        <v>3324</v>
      </c>
      <c r="AF767" s="1" t="s">
        <v>1450</v>
      </c>
      <c r="AG767" s="1" t="s">
        <v>1585</v>
      </c>
    </row>
    <row r="768" spans="1:33">
      <c r="A768" s="70">
        <v>45169</v>
      </c>
      <c r="B768" s="70">
        <v>45169</v>
      </c>
      <c r="C768" s="71">
        <v>891800</v>
      </c>
      <c r="D768" s="1" t="s">
        <v>8544</v>
      </c>
      <c r="E768" s="71">
        <v>3681302</v>
      </c>
      <c r="G768" s="1" t="s">
        <v>8545</v>
      </c>
      <c r="H768" s="72" t="s">
        <v>8546</v>
      </c>
      <c r="I768" s="1" t="s">
        <v>8547</v>
      </c>
      <c r="J768" s="73">
        <v>0.65</v>
      </c>
      <c r="K768" s="73">
        <v>0.3</v>
      </c>
      <c r="L768" s="73">
        <v>0.06</v>
      </c>
      <c r="M768" s="1">
        <v>0.2</v>
      </c>
      <c r="N768" s="1" t="s">
        <v>975</v>
      </c>
      <c r="O768" s="1" t="s">
        <v>1467</v>
      </c>
      <c r="P768" s="1">
        <v>20104010</v>
      </c>
      <c r="Q768" s="73">
        <v>769926532</v>
      </c>
      <c r="R768" s="74">
        <v>51.18</v>
      </c>
      <c r="S768" s="1" t="s">
        <v>3323</v>
      </c>
      <c r="T768" s="75">
        <v>7.2785000000000002</v>
      </c>
      <c r="U768" s="76">
        <v>324832093.76459402</v>
      </c>
      <c r="V768" s="77">
        <v>324832093.76459402</v>
      </c>
      <c r="W768" s="77">
        <v>5405179543.46383</v>
      </c>
      <c r="X768" s="76">
        <v>4.9027003303000003E-3</v>
      </c>
      <c r="Y768" s="71">
        <v>0</v>
      </c>
      <c r="Z768" s="71">
        <v>1</v>
      </c>
      <c r="AA768" s="71">
        <v>0</v>
      </c>
      <c r="AB768" s="71">
        <v>0</v>
      </c>
      <c r="AC768" s="73">
        <v>0</v>
      </c>
      <c r="AD768" s="73">
        <v>1</v>
      </c>
      <c r="AE768" s="1" t="s">
        <v>3412</v>
      </c>
      <c r="AF768" s="1" t="s">
        <v>1450</v>
      </c>
      <c r="AG768" s="1" t="s">
        <v>1585</v>
      </c>
    </row>
    <row r="769" spans="1:33">
      <c r="A769" s="70">
        <v>45169</v>
      </c>
      <c r="B769" s="70">
        <v>45169</v>
      </c>
      <c r="C769" s="71">
        <v>891800</v>
      </c>
      <c r="D769" s="1" t="s">
        <v>8548</v>
      </c>
      <c r="E769" s="71">
        <v>3681502</v>
      </c>
      <c r="G769" s="1" t="s">
        <v>8549</v>
      </c>
      <c r="H769" s="72" t="s">
        <v>8550</v>
      </c>
      <c r="I769" s="1" t="s">
        <v>8551</v>
      </c>
      <c r="J769" s="73">
        <v>0.3</v>
      </c>
      <c r="K769" s="73">
        <v>0.3</v>
      </c>
      <c r="L769" s="73">
        <v>0.06</v>
      </c>
      <c r="M769" s="1">
        <v>0.2</v>
      </c>
      <c r="N769" s="1" t="s">
        <v>975</v>
      </c>
      <c r="O769" s="1" t="s">
        <v>1462</v>
      </c>
      <c r="P769" s="1">
        <v>15101010</v>
      </c>
      <c r="Q769" s="73">
        <v>6213272402</v>
      </c>
      <c r="R769" s="74">
        <v>11.51</v>
      </c>
      <c r="S769" s="1" t="s">
        <v>3323</v>
      </c>
      <c r="T769" s="75">
        <v>7.2785000000000002</v>
      </c>
      <c r="U769" s="76">
        <v>589528875.56793296</v>
      </c>
      <c r="V769" s="77">
        <v>589528875.56793296</v>
      </c>
      <c r="W769" s="77">
        <v>9809712401.1714306</v>
      </c>
      <c r="X769" s="76">
        <v>8.8977766311999999E-3</v>
      </c>
      <c r="Y769" s="71">
        <v>1</v>
      </c>
      <c r="Z769" s="71">
        <v>0</v>
      </c>
      <c r="AA769" s="71">
        <v>0</v>
      </c>
      <c r="AB769" s="71">
        <v>0</v>
      </c>
      <c r="AC769" s="73">
        <v>0</v>
      </c>
      <c r="AD769" s="73">
        <v>1</v>
      </c>
      <c r="AE769" s="1" t="s">
        <v>3412</v>
      </c>
      <c r="AF769" s="1" t="s">
        <v>1450</v>
      </c>
      <c r="AG769" s="1" t="s">
        <v>1585</v>
      </c>
    </row>
    <row r="770" spans="1:33">
      <c r="A770" s="70">
        <v>45169</v>
      </c>
      <c r="B770" s="70">
        <v>45169</v>
      </c>
      <c r="C770" s="71">
        <v>891800</v>
      </c>
      <c r="D770" s="1" t="s">
        <v>8552</v>
      </c>
      <c r="E770" s="71">
        <v>3681902</v>
      </c>
      <c r="G770" s="1" t="s">
        <v>8553</v>
      </c>
      <c r="H770" s="72" t="s">
        <v>8554</v>
      </c>
      <c r="I770" s="1" t="s">
        <v>8555</v>
      </c>
      <c r="J770" s="73">
        <v>0.4</v>
      </c>
      <c r="K770" s="73">
        <v>0.3</v>
      </c>
      <c r="L770" s="73">
        <v>0.06</v>
      </c>
      <c r="M770" s="1">
        <v>0.2</v>
      </c>
      <c r="N770" s="1" t="s">
        <v>975</v>
      </c>
      <c r="O770" s="1" t="s">
        <v>1455</v>
      </c>
      <c r="P770" s="1">
        <v>25504040</v>
      </c>
      <c r="Q770" s="73">
        <v>3899930914</v>
      </c>
      <c r="R770" s="74">
        <v>7.36</v>
      </c>
      <c r="S770" s="1" t="s">
        <v>3323</v>
      </c>
      <c r="T770" s="75">
        <v>7.2785000000000002</v>
      </c>
      <c r="U770" s="76">
        <v>236615991.155101</v>
      </c>
      <c r="V770" s="77">
        <v>236615991.155101</v>
      </c>
      <c r="W770" s="77">
        <v>3937270791.89048</v>
      </c>
      <c r="X770" s="76">
        <v>3.571252103E-3</v>
      </c>
      <c r="Y770" s="71">
        <v>0</v>
      </c>
      <c r="Z770" s="71">
        <v>1</v>
      </c>
      <c r="AA770" s="71">
        <v>0</v>
      </c>
      <c r="AB770" s="71">
        <v>0</v>
      </c>
      <c r="AC770" s="73">
        <v>1</v>
      </c>
      <c r="AD770" s="73">
        <v>0</v>
      </c>
      <c r="AE770" s="1" t="s">
        <v>3324</v>
      </c>
      <c r="AF770" s="1" t="s">
        <v>1450</v>
      </c>
      <c r="AG770" s="1" t="s">
        <v>1585</v>
      </c>
    </row>
    <row r="771" spans="1:33">
      <c r="A771" s="70">
        <v>45169</v>
      </c>
      <c r="B771" s="70">
        <v>45169</v>
      </c>
      <c r="C771" s="71">
        <v>891800</v>
      </c>
      <c r="D771" s="1" t="s">
        <v>8556</v>
      </c>
      <c r="E771" s="71">
        <v>3682102</v>
      </c>
      <c r="G771" s="1" t="s">
        <v>8557</v>
      </c>
      <c r="H771" s="72" t="s">
        <v>8558</v>
      </c>
      <c r="I771" s="1" t="s">
        <v>8559</v>
      </c>
      <c r="J771" s="73">
        <v>0.8</v>
      </c>
      <c r="K771" s="73">
        <v>0.8</v>
      </c>
      <c r="L771" s="73">
        <v>0.8</v>
      </c>
      <c r="M771" s="1">
        <v>1</v>
      </c>
      <c r="N771" s="1" t="s">
        <v>975</v>
      </c>
      <c r="O771" s="1" t="s">
        <v>1484</v>
      </c>
      <c r="P771" s="1">
        <v>40203020</v>
      </c>
      <c r="Q771" s="73">
        <v>3409568820</v>
      </c>
      <c r="R771" s="74">
        <v>4.87</v>
      </c>
      <c r="S771" s="1" t="s">
        <v>1565</v>
      </c>
      <c r="T771" s="75">
        <v>7.8417500000000002</v>
      </c>
      <c r="U771" s="76">
        <v>1693968836.3847401</v>
      </c>
      <c r="V771" s="77">
        <v>1693968836.3847401</v>
      </c>
      <c r="W771" s="77">
        <v>15135625800.3573</v>
      </c>
      <c r="X771" s="76">
        <v>2.5567121392999999E-2</v>
      </c>
      <c r="Y771" s="71">
        <v>1</v>
      </c>
      <c r="Z771" s="71">
        <v>0</v>
      </c>
      <c r="AA771" s="71">
        <v>0</v>
      </c>
      <c r="AB771" s="71">
        <v>0</v>
      </c>
      <c r="AC771" s="73">
        <v>1</v>
      </c>
      <c r="AD771" s="73">
        <v>0</v>
      </c>
      <c r="AE771" s="1" t="s">
        <v>1566</v>
      </c>
      <c r="AF771" s="1" t="s">
        <v>1450</v>
      </c>
      <c r="AG771" s="1" t="s">
        <v>3494</v>
      </c>
    </row>
    <row r="772" spans="1:33">
      <c r="A772" s="70">
        <v>45169</v>
      </c>
      <c r="B772" s="70">
        <v>45169</v>
      </c>
      <c r="C772" s="71">
        <v>891800</v>
      </c>
      <c r="D772" s="1" t="s">
        <v>8560</v>
      </c>
      <c r="E772" s="71">
        <v>3682103</v>
      </c>
      <c r="G772" s="1" t="s">
        <v>8561</v>
      </c>
      <c r="H772" s="72" t="s">
        <v>8562</v>
      </c>
      <c r="I772" s="1" t="s">
        <v>8563</v>
      </c>
      <c r="J772" s="73">
        <v>0.65</v>
      </c>
      <c r="K772" s="73">
        <v>0.3</v>
      </c>
      <c r="L772" s="73">
        <v>0.06</v>
      </c>
      <c r="M772" s="1">
        <v>0.2</v>
      </c>
      <c r="N772" s="1" t="s">
        <v>975</v>
      </c>
      <c r="O772" s="1" t="s">
        <v>1484</v>
      </c>
      <c r="P772" s="1">
        <v>40203020</v>
      </c>
      <c r="Q772" s="73">
        <v>9654631200</v>
      </c>
      <c r="R772" s="74">
        <v>9.83</v>
      </c>
      <c r="S772" s="1" t="s">
        <v>3323</v>
      </c>
      <c r="T772" s="75">
        <v>7.2785000000000002</v>
      </c>
      <c r="U772" s="76">
        <v>782345467.027547</v>
      </c>
      <c r="V772" s="77">
        <v>782345467.027547</v>
      </c>
      <c r="W772" s="77">
        <v>15135625800.3573</v>
      </c>
      <c r="X772" s="76">
        <v>1.18079631084E-2</v>
      </c>
      <c r="Y772" s="71">
        <v>1</v>
      </c>
      <c r="Z772" s="71">
        <v>0</v>
      </c>
      <c r="AA772" s="71">
        <v>0</v>
      </c>
      <c r="AB772" s="71">
        <v>0</v>
      </c>
      <c r="AC772" s="73">
        <v>1</v>
      </c>
      <c r="AD772" s="73">
        <v>0</v>
      </c>
      <c r="AE772" s="1" t="s">
        <v>3324</v>
      </c>
      <c r="AF772" s="1" t="s">
        <v>1450</v>
      </c>
      <c r="AG772" s="1" t="s">
        <v>1585</v>
      </c>
    </row>
    <row r="773" spans="1:33">
      <c r="A773" s="70">
        <v>45169</v>
      </c>
      <c r="B773" s="70">
        <v>45169</v>
      </c>
      <c r="C773" s="71">
        <v>891800</v>
      </c>
      <c r="D773" s="1" t="s">
        <v>8564</v>
      </c>
      <c r="E773" s="71">
        <v>3682202</v>
      </c>
      <c r="G773" s="1" t="s">
        <v>8565</v>
      </c>
      <c r="H773" s="72" t="s">
        <v>8566</v>
      </c>
      <c r="I773" s="1" t="s">
        <v>8567</v>
      </c>
      <c r="J773" s="73">
        <v>0.25</v>
      </c>
      <c r="K773" s="73">
        <v>0.25</v>
      </c>
      <c r="L773" s="73">
        <v>0.05</v>
      </c>
      <c r="M773" s="1">
        <v>0.2</v>
      </c>
      <c r="N773" s="1" t="s">
        <v>975</v>
      </c>
      <c r="O773" s="1" t="s">
        <v>1484</v>
      </c>
      <c r="P773" s="1">
        <v>40203020</v>
      </c>
      <c r="Q773" s="73">
        <v>5017132464</v>
      </c>
      <c r="R773" s="74">
        <v>6.88</v>
      </c>
      <c r="S773" s="1" t="s">
        <v>3323</v>
      </c>
      <c r="T773" s="75">
        <v>7.2785000000000002</v>
      </c>
      <c r="U773" s="76">
        <v>237122149.84076399</v>
      </c>
      <c r="V773" s="77">
        <v>237122149.84076399</v>
      </c>
      <c r="W773" s="77">
        <v>4734831877.3586502</v>
      </c>
      <c r="X773" s="76">
        <v>3.5788915708999999E-3</v>
      </c>
      <c r="Y773" s="71">
        <v>0</v>
      </c>
      <c r="Z773" s="71">
        <v>1</v>
      </c>
      <c r="AA773" s="71">
        <v>0</v>
      </c>
      <c r="AB773" s="71">
        <v>0</v>
      </c>
      <c r="AC773" s="73">
        <v>0</v>
      </c>
      <c r="AD773" s="73">
        <v>1</v>
      </c>
      <c r="AE773" s="1" t="s">
        <v>3412</v>
      </c>
      <c r="AF773" s="1" t="s">
        <v>1450</v>
      </c>
      <c r="AG773" s="1" t="s">
        <v>1585</v>
      </c>
    </row>
    <row r="774" spans="1:33">
      <c r="A774" s="70">
        <v>45169</v>
      </c>
      <c r="B774" s="70">
        <v>45169</v>
      </c>
      <c r="C774" s="71">
        <v>891800</v>
      </c>
      <c r="D774" s="1" t="s">
        <v>8568</v>
      </c>
      <c r="E774" s="71">
        <v>3682502</v>
      </c>
      <c r="G774" s="1" t="s">
        <v>8569</v>
      </c>
      <c r="H774" s="72" t="s">
        <v>8570</v>
      </c>
      <c r="I774" s="1" t="s">
        <v>8571</v>
      </c>
      <c r="J774" s="73">
        <v>0.4</v>
      </c>
      <c r="K774" s="73">
        <v>0.3</v>
      </c>
      <c r="L774" s="73">
        <v>0.06</v>
      </c>
      <c r="M774" s="1">
        <v>0.2</v>
      </c>
      <c r="N774" s="1" t="s">
        <v>975</v>
      </c>
      <c r="O774" s="1" t="s">
        <v>1499</v>
      </c>
      <c r="P774" s="1">
        <v>30202010</v>
      </c>
      <c r="Q774" s="73">
        <v>4538320386</v>
      </c>
      <c r="R774" s="74">
        <v>11.67</v>
      </c>
      <c r="S774" s="1" t="s">
        <v>3323</v>
      </c>
      <c r="T774" s="75">
        <v>7.2785000000000002</v>
      </c>
      <c r="U774" s="76">
        <v>436591596.38348597</v>
      </c>
      <c r="V774" s="77">
        <v>436591596.38348597</v>
      </c>
      <c r="W774" s="77">
        <v>7264848550.7420902</v>
      </c>
      <c r="X774" s="76">
        <v>6.5894897853E-3</v>
      </c>
      <c r="Y774" s="71">
        <v>1</v>
      </c>
      <c r="Z774" s="71">
        <v>0</v>
      </c>
      <c r="AA774" s="71">
        <v>0</v>
      </c>
      <c r="AB774" s="71">
        <v>0</v>
      </c>
      <c r="AC774" s="73">
        <v>0.5</v>
      </c>
      <c r="AD774" s="73">
        <v>0.5</v>
      </c>
      <c r="AE774" s="1" t="s">
        <v>3412</v>
      </c>
      <c r="AF774" s="1" t="s">
        <v>1450</v>
      </c>
      <c r="AG774" s="1" t="s">
        <v>1585</v>
      </c>
    </row>
    <row r="775" spans="1:33">
      <c r="A775" s="70">
        <v>45169</v>
      </c>
      <c r="B775" s="70">
        <v>45169</v>
      </c>
      <c r="C775" s="71">
        <v>891800</v>
      </c>
      <c r="D775" s="1" t="s">
        <v>8572</v>
      </c>
      <c r="E775" s="71">
        <v>3682602</v>
      </c>
      <c r="G775" s="1" t="s">
        <v>8573</v>
      </c>
      <c r="H775" s="72" t="s">
        <v>8574</v>
      </c>
      <c r="I775" s="1" t="s">
        <v>8575</v>
      </c>
      <c r="J775" s="73">
        <v>0.5</v>
      </c>
      <c r="K775" s="73">
        <v>0.3</v>
      </c>
      <c r="L775" s="73">
        <v>0.06</v>
      </c>
      <c r="M775" s="1">
        <v>0.2</v>
      </c>
      <c r="N775" s="1" t="s">
        <v>975</v>
      </c>
      <c r="O775" s="1" t="s">
        <v>1447</v>
      </c>
      <c r="P775" s="1">
        <v>35201010</v>
      </c>
      <c r="Q775" s="73">
        <v>1824366726</v>
      </c>
      <c r="R775" s="74">
        <v>21.23</v>
      </c>
      <c r="S775" s="1" t="s">
        <v>3323</v>
      </c>
      <c r="T775" s="75">
        <v>7.2785000000000002</v>
      </c>
      <c r="U775" s="76">
        <v>319279842.76688898</v>
      </c>
      <c r="V775" s="77">
        <v>319279842.76688898</v>
      </c>
      <c r="W775" s="77">
        <v>5312790539.76297</v>
      </c>
      <c r="X775" s="76">
        <v>4.8189000428999996E-3</v>
      </c>
      <c r="Y775" s="71">
        <v>0</v>
      </c>
      <c r="Z775" s="71">
        <v>1</v>
      </c>
      <c r="AA775" s="71">
        <v>0</v>
      </c>
      <c r="AB775" s="71">
        <v>0</v>
      </c>
      <c r="AC775" s="73">
        <v>0</v>
      </c>
      <c r="AD775" s="73">
        <v>1</v>
      </c>
      <c r="AE775" s="1" t="s">
        <v>3412</v>
      </c>
      <c r="AF775" s="1" t="s">
        <v>1450</v>
      </c>
      <c r="AG775" s="1" t="s">
        <v>1585</v>
      </c>
    </row>
    <row r="776" spans="1:33">
      <c r="A776" s="70">
        <v>45169</v>
      </c>
      <c r="B776" s="70">
        <v>45169</v>
      </c>
      <c r="C776" s="71">
        <v>891800</v>
      </c>
      <c r="D776" s="1" t="s">
        <v>8576</v>
      </c>
      <c r="E776" s="71">
        <v>3683302</v>
      </c>
      <c r="G776" s="1" t="s">
        <v>8577</v>
      </c>
      <c r="H776" s="72" t="s">
        <v>8578</v>
      </c>
      <c r="I776" s="1" t="s">
        <v>8579</v>
      </c>
      <c r="J776" s="73">
        <v>0.75</v>
      </c>
      <c r="K776" s="73">
        <v>0.3</v>
      </c>
      <c r="L776" s="73">
        <v>0.06</v>
      </c>
      <c r="M776" s="1">
        <v>0.2</v>
      </c>
      <c r="N776" s="1" t="s">
        <v>975</v>
      </c>
      <c r="O776" s="1" t="s">
        <v>1474</v>
      </c>
      <c r="P776" s="1">
        <v>45301020</v>
      </c>
      <c r="Q776" s="73">
        <v>1779553000</v>
      </c>
      <c r="R776" s="74">
        <v>32.6</v>
      </c>
      <c r="S776" s="1" t="s">
        <v>3323</v>
      </c>
      <c r="T776" s="75">
        <v>7.2785000000000002</v>
      </c>
      <c r="U776" s="76">
        <v>478231183.34821701</v>
      </c>
      <c r="V776" s="77">
        <v>478231183.34821701</v>
      </c>
      <c r="W776" s="77">
        <v>7957727881.2652597</v>
      </c>
      <c r="X776" s="76">
        <v>7.2179572941000001E-3</v>
      </c>
      <c r="Y776" s="71">
        <v>0</v>
      </c>
      <c r="Z776" s="71">
        <v>1</v>
      </c>
      <c r="AA776" s="71">
        <v>0</v>
      </c>
      <c r="AB776" s="71">
        <v>0</v>
      </c>
      <c r="AC776" s="73">
        <v>0</v>
      </c>
      <c r="AD776" s="73">
        <v>1</v>
      </c>
      <c r="AE776" s="1" t="s">
        <v>3324</v>
      </c>
      <c r="AF776" s="1" t="s">
        <v>1450</v>
      </c>
      <c r="AG776" s="1" t="s">
        <v>1585</v>
      </c>
    </row>
    <row r="777" spans="1:33">
      <c r="A777" s="70">
        <v>45169</v>
      </c>
      <c r="B777" s="70">
        <v>45169</v>
      </c>
      <c r="C777" s="71">
        <v>891800</v>
      </c>
      <c r="D777" s="1" t="s">
        <v>8580</v>
      </c>
      <c r="E777" s="71">
        <v>3683502</v>
      </c>
      <c r="G777" s="1" t="s">
        <v>8581</v>
      </c>
      <c r="H777" s="72" t="s">
        <v>8582</v>
      </c>
      <c r="I777" s="1" t="s">
        <v>8583</v>
      </c>
      <c r="J777" s="73">
        <v>0.55000000000000004</v>
      </c>
      <c r="K777" s="73">
        <v>0.3</v>
      </c>
      <c r="L777" s="73">
        <v>0.06</v>
      </c>
      <c r="M777" s="1">
        <v>0.2</v>
      </c>
      <c r="N777" s="1" t="s">
        <v>975</v>
      </c>
      <c r="O777" s="1" t="s">
        <v>1462</v>
      </c>
      <c r="P777" s="1">
        <v>15104020</v>
      </c>
      <c r="Q777" s="73">
        <v>1418459200</v>
      </c>
      <c r="R777" s="74">
        <v>17.350000000000001</v>
      </c>
      <c r="S777" s="1" t="s">
        <v>3323</v>
      </c>
      <c r="T777" s="75">
        <v>7.2785000000000002</v>
      </c>
      <c r="U777" s="76">
        <v>202873672.762245</v>
      </c>
      <c r="V777" s="77">
        <v>202873672.762245</v>
      </c>
      <c r="W777" s="77">
        <v>3375801366.21766</v>
      </c>
      <c r="X777" s="76">
        <v>3.0619783006000001E-3</v>
      </c>
      <c r="Y777" s="71">
        <v>0</v>
      </c>
      <c r="Z777" s="71">
        <v>1</v>
      </c>
      <c r="AA777" s="71">
        <v>0</v>
      </c>
      <c r="AB777" s="71">
        <v>0</v>
      </c>
      <c r="AC777" s="73">
        <v>0</v>
      </c>
      <c r="AD777" s="73">
        <v>1</v>
      </c>
      <c r="AE777" s="1" t="s">
        <v>3324</v>
      </c>
      <c r="AF777" s="1" t="s">
        <v>1450</v>
      </c>
      <c r="AG777" s="1" t="s">
        <v>1585</v>
      </c>
    </row>
    <row r="778" spans="1:33">
      <c r="A778" s="70">
        <v>45169</v>
      </c>
      <c r="B778" s="70">
        <v>45169</v>
      </c>
      <c r="C778" s="71">
        <v>891800</v>
      </c>
      <c r="D778" s="1" t="s">
        <v>8584</v>
      </c>
      <c r="E778" s="71">
        <v>3684201</v>
      </c>
      <c r="G778" s="1" t="s">
        <v>8585</v>
      </c>
      <c r="H778" s="72" t="s">
        <v>8586</v>
      </c>
      <c r="I778" s="1" t="s">
        <v>8587</v>
      </c>
      <c r="J778" s="73">
        <v>0.6</v>
      </c>
      <c r="K778" s="73">
        <v>0.6</v>
      </c>
      <c r="L778" s="73">
        <v>0.6</v>
      </c>
      <c r="M778" s="1">
        <v>1</v>
      </c>
      <c r="N778" s="1" t="s">
        <v>975</v>
      </c>
      <c r="O778" s="1" t="s">
        <v>1484</v>
      </c>
      <c r="P778" s="1">
        <v>40101010</v>
      </c>
      <c r="Q778" s="73">
        <v>14882162977</v>
      </c>
      <c r="R778" s="74">
        <v>3.49</v>
      </c>
      <c r="S778" s="1" t="s">
        <v>1565</v>
      </c>
      <c r="T778" s="75">
        <v>7.8417500000000002</v>
      </c>
      <c r="U778" s="76">
        <v>3974017186.7042398</v>
      </c>
      <c r="V778" s="77">
        <v>3974017186.7042398</v>
      </c>
      <c r="W778" s="77">
        <v>32127139173.637501</v>
      </c>
      <c r="X778" s="76">
        <v>5.9979958100899997E-2</v>
      </c>
      <c r="Y778" s="71">
        <v>1</v>
      </c>
      <c r="Z778" s="71">
        <v>0</v>
      </c>
      <c r="AA778" s="71">
        <v>0</v>
      </c>
      <c r="AB778" s="71">
        <v>0</v>
      </c>
      <c r="AC778" s="73">
        <v>1</v>
      </c>
      <c r="AD778" s="73">
        <v>0</v>
      </c>
      <c r="AE778" s="1" t="s">
        <v>1566</v>
      </c>
      <c r="AF778" s="1" t="s">
        <v>1450</v>
      </c>
      <c r="AG778" s="1" t="s">
        <v>3494</v>
      </c>
    </row>
    <row r="779" spans="1:33">
      <c r="A779" s="70">
        <v>45169</v>
      </c>
      <c r="B779" s="70">
        <v>45169</v>
      </c>
      <c r="C779" s="71">
        <v>891800</v>
      </c>
      <c r="D779" s="1" t="s">
        <v>8588</v>
      </c>
      <c r="E779" s="71">
        <v>3684601</v>
      </c>
      <c r="G779" s="1" t="s">
        <v>8589</v>
      </c>
      <c r="H779" s="72" t="s">
        <v>8590</v>
      </c>
      <c r="I779" s="1" t="s">
        <v>8591</v>
      </c>
      <c r="J779" s="73">
        <v>0.35</v>
      </c>
      <c r="K779" s="73">
        <v>0.35</v>
      </c>
      <c r="L779" s="73">
        <v>0.35</v>
      </c>
      <c r="M779" s="1">
        <v>1</v>
      </c>
      <c r="N779" s="1" t="s">
        <v>1131</v>
      </c>
      <c r="O779" s="1" t="s">
        <v>1484</v>
      </c>
      <c r="P779" s="1">
        <v>40101010</v>
      </c>
      <c r="Q779" s="73">
        <v>3963003433</v>
      </c>
      <c r="R779" s="74">
        <v>0.61</v>
      </c>
      <c r="S779" s="1" t="s">
        <v>7860</v>
      </c>
      <c r="T779" s="75">
        <v>0.30825000000000002</v>
      </c>
      <c r="U779" s="76">
        <v>2744853959.2716899</v>
      </c>
      <c r="V779" s="77">
        <v>2744853959.2716899</v>
      </c>
      <c r="W779" s="77">
        <v>7842439883.6334105</v>
      </c>
      <c r="X779" s="76">
        <v>4.1428161413300003E-2</v>
      </c>
      <c r="Y779" s="71">
        <v>1</v>
      </c>
      <c r="Z779" s="71">
        <v>0</v>
      </c>
      <c r="AA779" s="71">
        <v>0</v>
      </c>
      <c r="AB779" s="71">
        <v>0</v>
      </c>
      <c r="AC779" s="73">
        <v>0</v>
      </c>
      <c r="AD779" s="73">
        <v>1</v>
      </c>
      <c r="AE779" s="1" t="s">
        <v>7861</v>
      </c>
      <c r="AF779" s="1" t="s">
        <v>1450</v>
      </c>
      <c r="AG779" s="1" t="s">
        <v>1451</v>
      </c>
    </row>
    <row r="780" spans="1:33">
      <c r="A780" s="70">
        <v>45169</v>
      </c>
      <c r="B780" s="70">
        <v>45169</v>
      </c>
      <c r="C780" s="71">
        <v>891800</v>
      </c>
      <c r="D780" s="1" t="s">
        <v>8592</v>
      </c>
      <c r="E780" s="71">
        <v>3688101</v>
      </c>
      <c r="G780" s="1" t="s">
        <v>8593</v>
      </c>
      <c r="H780" s="72" t="s">
        <v>8594</v>
      </c>
      <c r="I780" s="1" t="s">
        <v>8595</v>
      </c>
      <c r="J780" s="73">
        <v>0.45</v>
      </c>
      <c r="K780" s="73">
        <v>0.45</v>
      </c>
      <c r="L780" s="73">
        <v>0.45</v>
      </c>
      <c r="M780" s="1">
        <v>1</v>
      </c>
      <c r="N780" s="1" t="s">
        <v>1283</v>
      </c>
      <c r="O780" s="1" t="s">
        <v>1692</v>
      </c>
      <c r="P780" s="1">
        <v>50201040</v>
      </c>
      <c r="Q780" s="73">
        <v>80000000</v>
      </c>
      <c r="R780" s="74">
        <v>177.2</v>
      </c>
      <c r="S780" s="1" t="s">
        <v>3317</v>
      </c>
      <c r="T780" s="75">
        <v>3.7506499999999998</v>
      </c>
      <c r="U780" s="76">
        <v>1700825190.30035</v>
      </c>
      <c r="V780" s="77">
        <v>1700825190.30035</v>
      </c>
      <c r="W780" s="77">
        <v>3779611534.0007701</v>
      </c>
      <c r="X780" s="76">
        <v>2.5670604544000001E-2</v>
      </c>
      <c r="Y780" s="71">
        <v>0</v>
      </c>
      <c r="Z780" s="71">
        <v>1</v>
      </c>
      <c r="AA780" s="71">
        <v>0</v>
      </c>
      <c r="AB780" s="71">
        <v>0</v>
      </c>
      <c r="AC780" s="73">
        <v>0</v>
      </c>
      <c r="AD780" s="73">
        <v>1</v>
      </c>
      <c r="AE780" s="1" t="s">
        <v>3318</v>
      </c>
      <c r="AF780" s="1" t="s">
        <v>1450</v>
      </c>
      <c r="AG780" s="1" t="s">
        <v>1451</v>
      </c>
    </row>
    <row r="781" spans="1:33">
      <c r="A781" s="70">
        <v>45169</v>
      </c>
      <c r="B781" s="70">
        <v>45169</v>
      </c>
      <c r="C781" s="71">
        <v>891800</v>
      </c>
      <c r="D781" s="1" t="s">
        <v>8596</v>
      </c>
      <c r="E781" s="71">
        <v>3688401</v>
      </c>
      <c r="G781" s="1" t="s">
        <v>8597</v>
      </c>
      <c r="H781" s="72" t="s">
        <v>8598</v>
      </c>
      <c r="I781" s="1" t="s">
        <v>8599</v>
      </c>
      <c r="J781" s="73">
        <v>0.9</v>
      </c>
      <c r="K781" s="73">
        <v>0.49</v>
      </c>
      <c r="L781" s="73">
        <v>0.49</v>
      </c>
      <c r="M781" s="1">
        <v>1</v>
      </c>
      <c r="N781" s="1" t="s">
        <v>1283</v>
      </c>
      <c r="O781" s="1" t="s">
        <v>1462</v>
      </c>
      <c r="P781" s="1">
        <v>15101010</v>
      </c>
      <c r="Q781" s="73">
        <v>260000000</v>
      </c>
      <c r="R781" s="74">
        <v>42.55</v>
      </c>
      <c r="S781" s="1" t="s">
        <v>3317</v>
      </c>
      <c r="T781" s="75">
        <v>3.7506499999999998</v>
      </c>
      <c r="U781" s="76">
        <v>1445314812.0992401</v>
      </c>
      <c r="V781" s="77">
        <v>1445314812.0992401</v>
      </c>
      <c r="W781" s="77">
        <v>2949622065.5086398</v>
      </c>
      <c r="X781" s="76">
        <v>2.1814178902499998E-2</v>
      </c>
      <c r="Y781" s="71">
        <v>0</v>
      </c>
      <c r="Z781" s="71">
        <v>1</v>
      </c>
      <c r="AA781" s="71">
        <v>0</v>
      </c>
      <c r="AB781" s="71">
        <v>0</v>
      </c>
      <c r="AC781" s="73">
        <v>1</v>
      </c>
      <c r="AD781" s="73">
        <v>0</v>
      </c>
      <c r="AE781" s="1" t="s">
        <v>3318</v>
      </c>
      <c r="AF781" s="1" t="s">
        <v>1450</v>
      </c>
      <c r="AG781" s="1" t="s">
        <v>1451</v>
      </c>
    </row>
    <row r="782" spans="1:33">
      <c r="A782" s="70">
        <v>45169</v>
      </c>
      <c r="B782" s="70">
        <v>45169</v>
      </c>
      <c r="C782" s="71">
        <v>891800</v>
      </c>
      <c r="D782" s="1" t="s">
        <v>8600</v>
      </c>
      <c r="E782" s="71">
        <v>3691001</v>
      </c>
      <c r="G782" s="1" t="s">
        <v>8601</v>
      </c>
      <c r="H782" s="72" t="s">
        <v>8602</v>
      </c>
      <c r="I782" s="1" t="s">
        <v>8603</v>
      </c>
      <c r="J782" s="73">
        <v>0.9</v>
      </c>
      <c r="K782" s="73">
        <v>0.49</v>
      </c>
      <c r="L782" s="73">
        <v>0.49</v>
      </c>
      <c r="M782" s="1">
        <v>1</v>
      </c>
      <c r="N782" s="1" t="s">
        <v>1283</v>
      </c>
      <c r="O782" s="1" t="s">
        <v>1462</v>
      </c>
      <c r="P782" s="1">
        <v>15101010</v>
      </c>
      <c r="Q782" s="73">
        <v>733333000</v>
      </c>
      <c r="R782" s="74">
        <v>36.450000000000003</v>
      </c>
      <c r="S782" s="1" t="s">
        <v>3317</v>
      </c>
      <c r="T782" s="75">
        <v>3.7506499999999998</v>
      </c>
      <c r="U782" s="76">
        <v>3492113112.7937799</v>
      </c>
      <c r="V782" s="77">
        <v>3492113112.7937799</v>
      </c>
      <c r="W782" s="77">
        <v>7126761454.6811895</v>
      </c>
      <c r="X782" s="76">
        <v>5.2706565761600002E-2</v>
      </c>
      <c r="Y782" s="71">
        <v>0</v>
      </c>
      <c r="Z782" s="71">
        <v>1</v>
      </c>
      <c r="AA782" s="71">
        <v>0</v>
      </c>
      <c r="AB782" s="71">
        <v>0</v>
      </c>
      <c r="AC782" s="73">
        <v>1</v>
      </c>
      <c r="AD782" s="73">
        <v>0</v>
      </c>
      <c r="AE782" s="1" t="s">
        <v>3318</v>
      </c>
      <c r="AF782" s="1" t="s">
        <v>1450</v>
      </c>
      <c r="AG782" s="1" t="s">
        <v>1451</v>
      </c>
    </row>
    <row r="783" spans="1:33">
      <c r="A783" s="70">
        <v>45169</v>
      </c>
      <c r="B783" s="70">
        <v>45169</v>
      </c>
      <c r="C783" s="71">
        <v>891800</v>
      </c>
      <c r="D783" s="1" t="s">
        <v>8617</v>
      </c>
      <c r="E783" s="71">
        <v>3693601</v>
      </c>
      <c r="G783" s="1" t="s">
        <v>8618</v>
      </c>
      <c r="H783" s="72" t="s">
        <v>8619</v>
      </c>
      <c r="I783" s="1" t="s">
        <v>8620</v>
      </c>
      <c r="J783" s="73">
        <v>0.6</v>
      </c>
      <c r="K783" s="73">
        <v>0.6</v>
      </c>
      <c r="L783" s="73">
        <v>0.6</v>
      </c>
      <c r="M783" s="1">
        <v>1</v>
      </c>
      <c r="N783" s="1" t="s">
        <v>1129</v>
      </c>
      <c r="O783" s="1" t="s">
        <v>1541</v>
      </c>
      <c r="P783" s="1">
        <v>10102030</v>
      </c>
      <c r="Q783" s="73">
        <v>99328789</v>
      </c>
      <c r="R783" s="74">
        <v>177500</v>
      </c>
      <c r="S783" s="1" t="s">
        <v>3451</v>
      </c>
      <c r="T783" s="75">
        <v>1321.75</v>
      </c>
      <c r="U783" s="76">
        <v>8003416703.9909201</v>
      </c>
      <c r="V783" s="77">
        <v>8003416703.9909201</v>
      </c>
      <c r="W783" s="77">
        <v>13446042529.4496</v>
      </c>
      <c r="X783" s="76">
        <v>0.1207958033436</v>
      </c>
      <c r="Y783" s="71">
        <v>1</v>
      </c>
      <c r="Z783" s="71">
        <v>0</v>
      </c>
      <c r="AA783" s="71">
        <v>0</v>
      </c>
      <c r="AB783" s="71">
        <v>0</v>
      </c>
      <c r="AC783" s="73">
        <v>0</v>
      </c>
      <c r="AD783" s="73">
        <v>1</v>
      </c>
      <c r="AE783" s="1" t="s">
        <v>3452</v>
      </c>
      <c r="AF783" s="1" t="s">
        <v>1450</v>
      </c>
      <c r="AG783" s="1" t="s">
        <v>1451</v>
      </c>
    </row>
    <row r="784" spans="1:33">
      <c r="A784" s="70">
        <v>45169</v>
      </c>
      <c r="B784" s="70">
        <v>45169</v>
      </c>
      <c r="C784" s="71">
        <v>891800</v>
      </c>
      <c r="D784" s="1" t="s">
        <v>8621</v>
      </c>
      <c r="E784" s="71">
        <v>3693901</v>
      </c>
      <c r="G784" s="1" t="s">
        <v>8622</v>
      </c>
      <c r="H784" s="72" t="s">
        <v>8623</v>
      </c>
      <c r="I784" s="1" t="s">
        <v>8624</v>
      </c>
      <c r="J784" s="73">
        <v>0.25</v>
      </c>
      <c r="K784" s="73">
        <v>0.25</v>
      </c>
      <c r="L784" s="73">
        <v>0.25</v>
      </c>
      <c r="M784" s="1">
        <v>1</v>
      </c>
      <c r="N784" s="1" t="s">
        <v>1097</v>
      </c>
      <c r="O784" s="1" t="s">
        <v>1564</v>
      </c>
      <c r="P784" s="1">
        <v>60201010</v>
      </c>
      <c r="Q784" s="73">
        <v>2475311706</v>
      </c>
      <c r="R784" s="74">
        <v>504.1</v>
      </c>
      <c r="S784" s="1" t="s">
        <v>3305</v>
      </c>
      <c r="T784" s="75">
        <v>82.786249999999995</v>
      </c>
      <c r="U784" s="76">
        <v>3768151809.6139202</v>
      </c>
      <c r="V784" s="77">
        <v>3768151809.6139202</v>
      </c>
      <c r="W784" s="77">
        <v>15072607238.4557</v>
      </c>
      <c r="X784" s="76">
        <v>5.68728259189E-2</v>
      </c>
      <c r="Y784" s="71">
        <v>0</v>
      </c>
      <c r="Z784" s="71">
        <v>1</v>
      </c>
      <c r="AA784" s="71">
        <v>0</v>
      </c>
      <c r="AB784" s="71">
        <v>0</v>
      </c>
      <c r="AC784" s="73">
        <v>1</v>
      </c>
      <c r="AD784" s="73">
        <v>0</v>
      </c>
      <c r="AE784" s="1" t="s">
        <v>3306</v>
      </c>
      <c r="AF784" s="1" t="s">
        <v>1450</v>
      </c>
      <c r="AG784" s="1" t="s">
        <v>1451</v>
      </c>
    </row>
    <row r="785" spans="1:33">
      <c r="A785" s="70">
        <v>45169</v>
      </c>
      <c r="B785" s="70">
        <v>45169</v>
      </c>
      <c r="C785" s="71">
        <v>891800</v>
      </c>
      <c r="D785" s="1" t="s">
        <v>8625</v>
      </c>
      <c r="E785" s="71">
        <v>3694701</v>
      </c>
      <c r="G785" s="1" t="s">
        <v>8626</v>
      </c>
      <c r="H785" s="72" t="s">
        <v>8627</v>
      </c>
      <c r="I785" s="1" t="s">
        <v>8628</v>
      </c>
      <c r="J785" s="73">
        <v>0.65</v>
      </c>
      <c r="K785" s="73">
        <v>0.49</v>
      </c>
      <c r="L785" s="73">
        <v>0.49</v>
      </c>
      <c r="M785" s="1">
        <v>1</v>
      </c>
      <c r="N785" s="1" t="s">
        <v>1283</v>
      </c>
      <c r="O785" s="1" t="s">
        <v>1462</v>
      </c>
      <c r="P785" s="1">
        <v>15101010</v>
      </c>
      <c r="Q785" s="73">
        <v>1500000000</v>
      </c>
      <c r="R785" s="74">
        <v>12.18</v>
      </c>
      <c r="S785" s="1" t="s">
        <v>3317</v>
      </c>
      <c r="T785" s="75">
        <v>3.7506499999999998</v>
      </c>
      <c r="U785" s="76">
        <v>2386866276.5120702</v>
      </c>
      <c r="V785" s="77">
        <v>2386866276.5120702</v>
      </c>
      <c r="W785" s="77">
        <v>4871155666.35116</v>
      </c>
      <c r="X785" s="76">
        <v>3.6025042804700001E-2</v>
      </c>
      <c r="Y785" s="71">
        <v>0</v>
      </c>
      <c r="Z785" s="71">
        <v>1</v>
      </c>
      <c r="AA785" s="71">
        <v>0</v>
      </c>
      <c r="AB785" s="71">
        <v>0</v>
      </c>
      <c r="AC785" s="73">
        <v>0</v>
      </c>
      <c r="AD785" s="73">
        <v>1</v>
      </c>
      <c r="AE785" s="1" t="s">
        <v>3318</v>
      </c>
      <c r="AF785" s="1" t="s">
        <v>1450</v>
      </c>
      <c r="AG785" s="1" t="s">
        <v>1451</v>
      </c>
    </row>
    <row r="786" spans="1:33">
      <c r="A786" s="70">
        <v>45169</v>
      </c>
      <c r="B786" s="70">
        <v>45169</v>
      </c>
      <c r="C786" s="71">
        <v>891800</v>
      </c>
      <c r="D786" s="1" t="s">
        <v>8647</v>
      </c>
      <c r="E786" s="71">
        <v>3700801</v>
      </c>
      <c r="G786" s="1" t="s">
        <v>8648</v>
      </c>
      <c r="H786" s="72" t="s">
        <v>8649</v>
      </c>
      <c r="I786" s="1" t="s">
        <v>8650</v>
      </c>
      <c r="J786" s="73">
        <v>0.45</v>
      </c>
      <c r="K786" s="73">
        <v>0.45</v>
      </c>
      <c r="L786" s="73">
        <v>0.45</v>
      </c>
      <c r="M786" s="1">
        <v>1</v>
      </c>
      <c r="N786" s="1" t="s">
        <v>975</v>
      </c>
      <c r="O786" s="1" t="s">
        <v>1564</v>
      </c>
      <c r="P786" s="1">
        <v>60201030</v>
      </c>
      <c r="Q786" s="73">
        <v>27637842220</v>
      </c>
      <c r="R786" s="74">
        <v>0.89</v>
      </c>
      <c r="S786" s="1" t="s">
        <v>1565</v>
      </c>
      <c r="T786" s="75">
        <v>7.8417500000000002</v>
      </c>
      <c r="U786" s="76">
        <v>1411541532.0700099</v>
      </c>
      <c r="V786" s="77">
        <v>1411541532.0700099</v>
      </c>
      <c r="W786" s="77">
        <v>3136758960.15558</v>
      </c>
      <c r="X786" s="76">
        <v>2.1304437795199999E-2</v>
      </c>
      <c r="Y786" s="71">
        <v>1</v>
      </c>
      <c r="Z786" s="71">
        <v>0</v>
      </c>
      <c r="AA786" s="71">
        <v>0</v>
      </c>
      <c r="AB786" s="71">
        <v>0</v>
      </c>
      <c r="AC786" s="73">
        <v>1</v>
      </c>
      <c r="AD786" s="73">
        <v>0</v>
      </c>
      <c r="AE786" s="1" t="s">
        <v>1566</v>
      </c>
      <c r="AF786" s="1" t="s">
        <v>1450</v>
      </c>
      <c r="AG786" s="1" t="s">
        <v>3300</v>
      </c>
    </row>
    <row r="787" spans="1:33">
      <c r="A787" s="70">
        <v>45169</v>
      </c>
      <c r="B787" s="70">
        <v>45169</v>
      </c>
      <c r="C787" s="71">
        <v>891800</v>
      </c>
      <c r="D787" s="1" t="s">
        <v>8651</v>
      </c>
      <c r="E787" s="71">
        <v>3700902</v>
      </c>
      <c r="G787" s="1" t="s">
        <v>8652</v>
      </c>
      <c r="H787" s="72" t="s">
        <v>8653</v>
      </c>
      <c r="I787" s="1" t="s">
        <v>8654</v>
      </c>
      <c r="J787" s="73">
        <v>0.3</v>
      </c>
      <c r="K787" s="73">
        <v>0.3</v>
      </c>
      <c r="L787" s="73">
        <v>0.06</v>
      </c>
      <c r="M787" s="1">
        <v>0.2</v>
      </c>
      <c r="N787" s="1" t="s">
        <v>975</v>
      </c>
      <c r="O787" s="1" t="s">
        <v>1541</v>
      </c>
      <c r="P787" s="1">
        <v>10102040</v>
      </c>
      <c r="Q787" s="73">
        <v>8126250017</v>
      </c>
      <c r="R787" s="74">
        <v>5.89</v>
      </c>
      <c r="S787" s="1" t="s">
        <v>3323</v>
      </c>
      <c r="T787" s="75">
        <v>7.2785000000000002</v>
      </c>
      <c r="U787" s="76">
        <v>394561620.66466999</v>
      </c>
      <c r="V787" s="77">
        <v>394561620.66466999</v>
      </c>
      <c r="W787" s="77">
        <v>6565473183.1952496</v>
      </c>
      <c r="X787" s="76">
        <v>5.9551301274999996E-3</v>
      </c>
      <c r="Y787" s="71">
        <v>1</v>
      </c>
      <c r="Z787" s="71">
        <v>0</v>
      </c>
      <c r="AA787" s="71">
        <v>0</v>
      </c>
      <c r="AB787" s="71">
        <v>0</v>
      </c>
      <c r="AC787" s="73">
        <v>0</v>
      </c>
      <c r="AD787" s="73">
        <v>1</v>
      </c>
      <c r="AE787" s="1" t="s">
        <v>3324</v>
      </c>
      <c r="AF787" s="1" t="s">
        <v>1450</v>
      </c>
      <c r="AG787" s="1" t="s">
        <v>1585</v>
      </c>
    </row>
    <row r="788" spans="1:33">
      <c r="A788" s="70">
        <v>45169</v>
      </c>
      <c r="B788" s="70">
        <v>45169</v>
      </c>
      <c r="C788" s="71">
        <v>891800</v>
      </c>
      <c r="D788" s="1" t="s">
        <v>8668</v>
      </c>
      <c r="E788" s="71">
        <v>3704601</v>
      </c>
      <c r="G788" s="1" t="s">
        <v>8669</v>
      </c>
      <c r="H788" s="72">
        <v>6189516</v>
      </c>
      <c r="I788" s="1" t="s">
        <v>8670</v>
      </c>
      <c r="J788" s="73">
        <v>0.5</v>
      </c>
      <c r="K788" s="73">
        <v>0.5</v>
      </c>
      <c r="L788" s="73">
        <v>0.5</v>
      </c>
      <c r="M788" s="1">
        <v>1</v>
      </c>
      <c r="N788" s="1" t="s">
        <v>1129</v>
      </c>
      <c r="O788" s="1" t="s">
        <v>1467</v>
      </c>
      <c r="P788" s="1">
        <v>20105010</v>
      </c>
      <c r="Q788" s="73">
        <v>29176998</v>
      </c>
      <c r="R788" s="74">
        <v>70300</v>
      </c>
      <c r="S788" s="1" t="s">
        <v>3451</v>
      </c>
      <c r="T788" s="75">
        <v>1321.75</v>
      </c>
      <c r="U788" s="76">
        <v>775919409.64630198</v>
      </c>
      <c r="V788" s="77">
        <v>775919409.64630198</v>
      </c>
      <c r="W788" s="77">
        <v>1814232114.24248</v>
      </c>
      <c r="X788" s="76">
        <v>1.17109744356E-2</v>
      </c>
      <c r="Y788" s="71">
        <v>0</v>
      </c>
      <c r="Z788" s="71">
        <v>1</v>
      </c>
      <c r="AA788" s="71">
        <v>0</v>
      </c>
      <c r="AB788" s="71">
        <v>0</v>
      </c>
      <c r="AC788" s="73">
        <v>0.65</v>
      </c>
      <c r="AD788" s="73">
        <v>0.35</v>
      </c>
      <c r="AE788" s="1" t="s">
        <v>3452</v>
      </c>
      <c r="AF788" s="1" t="s">
        <v>1450</v>
      </c>
      <c r="AG788" s="1" t="s">
        <v>1451</v>
      </c>
    </row>
    <row r="789" spans="1:33">
      <c r="A789" s="70">
        <v>45169</v>
      </c>
      <c r="B789" s="70">
        <v>45169</v>
      </c>
      <c r="C789" s="71">
        <v>891800</v>
      </c>
      <c r="D789" s="1" t="s">
        <v>8671</v>
      </c>
      <c r="E789" s="71">
        <v>3705502</v>
      </c>
      <c r="G789" s="1" t="s">
        <v>8672</v>
      </c>
      <c r="H789" s="72" t="s">
        <v>8673</v>
      </c>
      <c r="I789" s="1" t="s">
        <v>8674</v>
      </c>
      <c r="J789" s="73">
        <v>0.5</v>
      </c>
      <c r="K789" s="73">
        <v>0.3</v>
      </c>
      <c r="L789" s="73">
        <v>0.06</v>
      </c>
      <c r="M789" s="1">
        <v>0.2</v>
      </c>
      <c r="N789" s="1" t="s">
        <v>975</v>
      </c>
      <c r="O789" s="1" t="s">
        <v>1484</v>
      </c>
      <c r="P789" s="1">
        <v>40101015</v>
      </c>
      <c r="Q789" s="73">
        <v>6603590792</v>
      </c>
      <c r="R789" s="74">
        <v>26.17</v>
      </c>
      <c r="S789" s="1" t="s">
        <v>3323</v>
      </c>
      <c r="T789" s="75">
        <v>7.2785000000000002</v>
      </c>
      <c r="U789" s="76">
        <v>1424600983.9387801</v>
      </c>
      <c r="V789" s="77">
        <v>1424600983.9387801</v>
      </c>
      <c r="W789" s="77">
        <v>23705244167.051701</v>
      </c>
      <c r="X789" s="76">
        <v>2.1501544485799998E-2</v>
      </c>
      <c r="Y789" s="71">
        <v>1</v>
      </c>
      <c r="Z789" s="71">
        <v>0</v>
      </c>
      <c r="AA789" s="71">
        <v>0</v>
      </c>
      <c r="AB789" s="71">
        <v>0</v>
      </c>
      <c r="AC789" s="73">
        <v>1</v>
      </c>
      <c r="AD789" s="73">
        <v>0</v>
      </c>
      <c r="AE789" s="1" t="s">
        <v>3412</v>
      </c>
      <c r="AF789" s="1" t="s">
        <v>1450</v>
      </c>
      <c r="AG789" s="1" t="s">
        <v>1585</v>
      </c>
    </row>
    <row r="790" spans="1:33">
      <c r="A790" s="70">
        <v>45169</v>
      </c>
      <c r="B790" s="70">
        <v>45169</v>
      </c>
      <c r="C790" s="71">
        <v>891800</v>
      </c>
      <c r="D790" s="1" t="s">
        <v>8675</v>
      </c>
      <c r="E790" s="71">
        <v>3705902</v>
      </c>
      <c r="G790" s="1" t="s">
        <v>8676</v>
      </c>
      <c r="H790" s="72" t="s">
        <v>8677</v>
      </c>
      <c r="I790" s="1" t="s">
        <v>8678</v>
      </c>
      <c r="J790" s="73">
        <v>0.6</v>
      </c>
      <c r="K790" s="73">
        <v>0.3</v>
      </c>
      <c r="L790" s="73">
        <v>0.06</v>
      </c>
      <c r="M790" s="1">
        <v>0.2</v>
      </c>
      <c r="N790" s="1" t="s">
        <v>975</v>
      </c>
      <c r="O790" s="1" t="s">
        <v>1499</v>
      </c>
      <c r="P790" s="1">
        <v>30202030</v>
      </c>
      <c r="Q790" s="73">
        <v>868968879</v>
      </c>
      <c r="R790" s="74">
        <v>33.159999999999997</v>
      </c>
      <c r="S790" s="1" t="s">
        <v>3323</v>
      </c>
      <c r="T790" s="75">
        <v>7.2785000000000002</v>
      </c>
      <c r="U790" s="76">
        <v>237535272.60539901</v>
      </c>
      <c r="V790" s="77">
        <v>237535272.60539901</v>
      </c>
      <c r="W790" s="77">
        <v>3952567560.23703</v>
      </c>
      <c r="X790" s="76">
        <v>3.5851268450000002E-3</v>
      </c>
      <c r="Y790" s="71">
        <v>0</v>
      </c>
      <c r="Z790" s="71">
        <v>1</v>
      </c>
      <c r="AA790" s="71">
        <v>0</v>
      </c>
      <c r="AB790" s="71">
        <v>0</v>
      </c>
      <c r="AC790" s="73">
        <v>0</v>
      </c>
      <c r="AD790" s="73">
        <v>1</v>
      </c>
      <c r="AE790" s="1" t="s">
        <v>3324</v>
      </c>
      <c r="AF790" s="1" t="s">
        <v>1450</v>
      </c>
      <c r="AG790" s="1" t="s">
        <v>1585</v>
      </c>
    </row>
    <row r="791" spans="1:33">
      <c r="A791" s="70">
        <v>45169</v>
      </c>
      <c r="B791" s="70">
        <v>45169</v>
      </c>
      <c r="C791" s="71">
        <v>891800</v>
      </c>
      <c r="D791" s="1" t="s">
        <v>8679</v>
      </c>
      <c r="E791" s="71">
        <v>3706602</v>
      </c>
      <c r="G791" s="1" t="s">
        <v>8680</v>
      </c>
      <c r="H791" s="72" t="s">
        <v>8681</v>
      </c>
      <c r="I791" s="1" t="s">
        <v>8682</v>
      </c>
      <c r="J791" s="73">
        <v>0.35</v>
      </c>
      <c r="K791" s="73">
        <v>0.3</v>
      </c>
      <c r="L791" s="73">
        <v>0.06</v>
      </c>
      <c r="M791" s="1">
        <v>0.2</v>
      </c>
      <c r="N791" s="1" t="s">
        <v>975</v>
      </c>
      <c r="O791" s="1" t="s">
        <v>1499</v>
      </c>
      <c r="P791" s="1">
        <v>30201020</v>
      </c>
      <c r="Q791" s="73">
        <v>1219964222</v>
      </c>
      <c r="R791" s="74">
        <v>242.05</v>
      </c>
      <c r="S791" s="1" t="s">
        <v>3323</v>
      </c>
      <c r="T791" s="75">
        <v>7.2785000000000002</v>
      </c>
      <c r="U791" s="76">
        <v>2434229634.69204</v>
      </c>
      <c r="V791" s="77">
        <v>2434229634.69204</v>
      </c>
      <c r="W791" s="77">
        <v>40505382559.477097</v>
      </c>
      <c r="X791" s="76">
        <v>3.6739899360600001E-2</v>
      </c>
      <c r="Y791" s="71">
        <v>1</v>
      </c>
      <c r="Z791" s="71">
        <v>0</v>
      </c>
      <c r="AA791" s="71">
        <v>0</v>
      </c>
      <c r="AB791" s="71">
        <v>0</v>
      </c>
      <c r="AC791" s="73">
        <v>0</v>
      </c>
      <c r="AD791" s="73">
        <v>1</v>
      </c>
      <c r="AE791" s="1" t="s">
        <v>3324</v>
      </c>
      <c r="AF791" s="1" t="s">
        <v>1450</v>
      </c>
      <c r="AG791" s="1" t="s">
        <v>1585</v>
      </c>
    </row>
    <row r="792" spans="1:33">
      <c r="A792" s="70">
        <v>45169</v>
      </c>
      <c r="B792" s="70">
        <v>45169</v>
      </c>
      <c r="C792" s="71">
        <v>891800</v>
      </c>
      <c r="D792" s="1" t="s">
        <v>8683</v>
      </c>
      <c r="E792" s="71">
        <v>3707102</v>
      </c>
      <c r="G792" s="1" t="s">
        <v>8684</v>
      </c>
      <c r="H792" s="72" t="s">
        <v>8685</v>
      </c>
      <c r="I792" s="1" t="s">
        <v>8686</v>
      </c>
      <c r="J792" s="73">
        <v>0.45</v>
      </c>
      <c r="K792" s="73">
        <v>0.3</v>
      </c>
      <c r="L792" s="73">
        <v>0.06</v>
      </c>
      <c r="M792" s="1">
        <v>0.2</v>
      </c>
      <c r="N792" s="1" t="s">
        <v>975</v>
      </c>
      <c r="O792" s="1" t="s">
        <v>1484</v>
      </c>
      <c r="P792" s="1">
        <v>40101015</v>
      </c>
      <c r="Q792" s="73">
        <v>10343731479</v>
      </c>
      <c r="R792" s="74">
        <v>7.92</v>
      </c>
      <c r="S792" s="1" t="s">
        <v>3323</v>
      </c>
      <c r="T792" s="75">
        <v>7.2785000000000002</v>
      </c>
      <c r="U792" s="76">
        <v>675323376.90743995</v>
      </c>
      <c r="V792" s="77">
        <v>675323376.90743995</v>
      </c>
      <c r="W792" s="77">
        <v>11237325905.1439</v>
      </c>
      <c r="X792" s="76">
        <v>1.01926755594E-2</v>
      </c>
      <c r="Y792" s="71">
        <v>1</v>
      </c>
      <c r="Z792" s="71">
        <v>0</v>
      </c>
      <c r="AA792" s="71">
        <v>0</v>
      </c>
      <c r="AB792" s="71">
        <v>0</v>
      </c>
      <c r="AC792" s="73">
        <v>1</v>
      </c>
      <c r="AD792" s="73">
        <v>0</v>
      </c>
      <c r="AE792" s="1" t="s">
        <v>3324</v>
      </c>
      <c r="AF792" s="1" t="s">
        <v>1450</v>
      </c>
      <c r="AG792" s="1" t="s">
        <v>1585</v>
      </c>
    </row>
    <row r="793" spans="1:33">
      <c r="A793" s="70">
        <v>45169</v>
      </c>
      <c r="B793" s="70">
        <v>45169</v>
      </c>
      <c r="C793" s="71">
        <v>891800</v>
      </c>
      <c r="D793" s="1" t="s">
        <v>8687</v>
      </c>
      <c r="E793" s="71">
        <v>3707202</v>
      </c>
      <c r="G793" s="1" t="s">
        <v>8688</v>
      </c>
      <c r="H793" s="72" t="s">
        <v>8689</v>
      </c>
      <c r="I793" s="1" t="s">
        <v>8690</v>
      </c>
      <c r="J793" s="73">
        <v>0.7</v>
      </c>
      <c r="K793" s="73">
        <v>0.3</v>
      </c>
      <c r="L793" s="73">
        <v>0.06</v>
      </c>
      <c r="M793" s="1">
        <v>0.2</v>
      </c>
      <c r="N793" s="1" t="s">
        <v>975</v>
      </c>
      <c r="O793" s="1" t="s">
        <v>1484</v>
      </c>
      <c r="P793" s="1">
        <v>40101010</v>
      </c>
      <c r="Q793" s="73">
        <v>20774263656</v>
      </c>
      <c r="R793" s="74">
        <v>15.81</v>
      </c>
      <c r="S793" s="1" t="s">
        <v>3323</v>
      </c>
      <c r="T793" s="75">
        <v>7.2785000000000002</v>
      </c>
      <c r="U793" s="76">
        <v>2707490074.06493</v>
      </c>
      <c r="V793" s="77">
        <v>2707490074.06493</v>
      </c>
      <c r="W793" s="77">
        <v>45052413980.598602</v>
      </c>
      <c r="X793" s="76">
        <v>4.08642271967E-2</v>
      </c>
      <c r="Y793" s="71">
        <v>1</v>
      </c>
      <c r="Z793" s="71">
        <v>0</v>
      </c>
      <c r="AA793" s="71">
        <v>0</v>
      </c>
      <c r="AB793" s="71">
        <v>0</v>
      </c>
      <c r="AC793" s="73">
        <v>1</v>
      </c>
      <c r="AD793" s="73">
        <v>0</v>
      </c>
      <c r="AE793" s="1" t="s">
        <v>3324</v>
      </c>
      <c r="AF793" s="1" t="s">
        <v>1450</v>
      </c>
      <c r="AG793" s="1" t="s">
        <v>1585</v>
      </c>
    </row>
    <row r="794" spans="1:33">
      <c r="A794" s="70">
        <v>45169</v>
      </c>
      <c r="B794" s="70">
        <v>45169</v>
      </c>
      <c r="C794" s="71">
        <v>891800</v>
      </c>
      <c r="D794" s="1" t="s">
        <v>8691</v>
      </c>
      <c r="E794" s="71">
        <v>3707302</v>
      </c>
      <c r="G794" s="1" t="s">
        <v>8692</v>
      </c>
      <c r="H794" s="72" t="s">
        <v>8693</v>
      </c>
      <c r="I794" s="1" t="s">
        <v>8694</v>
      </c>
      <c r="J794" s="73">
        <v>0.7</v>
      </c>
      <c r="K794" s="73">
        <v>0.3</v>
      </c>
      <c r="L794" s="73">
        <v>0.06</v>
      </c>
      <c r="M794" s="1">
        <v>0.2</v>
      </c>
      <c r="N794" s="1" t="s">
        <v>975</v>
      </c>
      <c r="O794" s="1" t="s">
        <v>1462</v>
      </c>
      <c r="P794" s="1">
        <v>15104020</v>
      </c>
      <c r="Q794" s="73">
        <v>2383000000</v>
      </c>
      <c r="R794" s="74">
        <v>12.78</v>
      </c>
      <c r="S794" s="1" t="s">
        <v>3323</v>
      </c>
      <c r="T794" s="75">
        <v>7.2785000000000002</v>
      </c>
      <c r="U794" s="76">
        <v>251052332.21130699</v>
      </c>
      <c r="V794" s="77">
        <v>251052332.21130699</v>
      </c>
      <c r="W794" s="77">
        <v>4177490329.4834199</v>
      </c>
      <c r="X794" s="76">
        <v>3.7891402225000001E-3</v>
      </c>
      <c r="Y794" s="71">
        <v>0</v>
      </c>
      <c r="Z794" s="71">
        <v>1</v>
      </c>
      <c r="AA794" s="71">
        <v>0</v>
      </c>
      <c r="AB794" s="71">
        <v>0</v>
      </c>
      <c r="AC794" s="73">
        <v>1</v>
      </c>
      <c r="AD794" s="73">
        <v>0</v>
      </c>
      <c r="AE794" s="1" t="s">
        <v>3324</v>
      </c>
      <c r="AF794" s="1" t="s">
        <v>1450</v>
      </c>
      <c r="AG794" s="1" t="s">
        <v>1585</v>
      </c>
    </row>
    <row r="795" spans="1:33">
      <c r="A795" s="70">
        <v>45169</v>
      </c>
      <c r="B795" s="70">
        <v>45169</v>
      </c>
      <c r="C795" s="71">
        <v>891800</v>
      </c>
      <c r="D795" s="1" t="s">
        <v>8695</v>
      </c>
      <c r="E795" s="71">
        <v>3707402</v>
      </c>
      <c r="G795" s="1" t="s">
        <v>8696</v>
      </c>
      <c r="H795" s="72" t="s">
        <v>8697</v>
      </c>
      <c r="I795" s="1" t="s">
        <v>8698</v>
      </c>
      <c r="J795" s="73">
        <v>0.5</v>
      </c>
      <c r="K795" s="73">
        <v>0.3</v>
      </c>
      <c r="L795" s="73">
        <v>0.06</v>
      </c>
      <c r="M795" s="1">
        <v>0.2</v>
      </c>
      <c r="N795" s="1" t="s">
        <v>975</v>
      </c>
      <c r="O795" s="1" t="s">
        <v>1541</v>
      </c>
      <c r="P795" s="1">
        <v>10102050</v>
      </c>
      <c r="Q795" s="73">
        <v>2315215955</v>
      </c>
      <c r="R795" s="74">
        <v>8.5500000000000007</v>
      </c>
      <c r="S795" s="1" t="s">
        <v>3323</v>
      </c>
      <c r="T795" s="75">
        <v>7.2785000000000002</v>
      </c>
      <c r="U795" s="76">
        <v>163180021.28391799</v>
      </c>
      <c r="V795" s="77">
        <v>163180021.28391799</v>
      </c>
      <c r="W795" s="77">
        <v>2715302243.4569702</v>
      </c>
      <c r="X795" s="76">
        <v>2.4628808532E-3</v>
      </c>
      <c r="Y795" s="71">
        <v>0</v>
      </c>
      <c r="Z795" s="71">
        <v>1</v>
      </c>
      <c r="AA795" s="71">
        <v>0</v>
      </c>
      <c r="AB795" s="71">
        <v>0</v>
      </c>
      <c r="AC795" s="73">
        <v>1</v>
      </c>
      <c r="AD795" s="73">
        <v>0</v>
      </c>
      <c r="AE795" s="1" t="s">
        <v>3324</v>
      </c>
      <c r="AF795" s="1" t="s">
        <v>1450</v>
      </c>
      <c r="AG795" s="1" t="s">
        <v>1585</v>
      </c>
    </row>
    <row r="796" spans="1:33">
      <c r="A796" s="70">
        <v>45169</v>
      </c>
      <c r="B796" s="70">
        <v>45169</v>
      </c>
      <c r="C796" s="71">
        <v>891800</v>
      </c>
      <c r="D796" s="1" t="s">
        <v>8703</v>
      </c>
      <c r="E796" s="71">
        <v>3727301</v>
      </c>
      <c r="G796" s="1" t="s">
        <v>8704</v>
      </c>
      <c r="H796" s="72">
        <v>6419451</v>
      </c>
      <c r="I796" s="1" t="s">
        <v>8705</v>
      </c>
      <c r="J796" s="73">
        <v>0.4</v>
      </c>
      <c r="K796" s="73">
        <v>0.4</v>
      </c>
      <c r="L796" s="73">
        <v>0.4</v>
      </c>
      <c r="M796" s="1">
        <v>1</v>
      </c>
      <c r="N796" s="1" t="s">
        <v>1129</v>
      </c>
      <c r="O796" s="1" t="s">
        <v>1467</v>
      </c>
      <c r="P796" s="1">
        <v>20104010</v>
      </c>
      <c r="Q796" s="73">
        <v>77463220</v>
      </c>
      <c r="R796" s="74">
        <v>449500</v>
      </c>
      <c r="S796" s="1" t="s">
        <v>3451</v>
      </c>
      <c r="T796" s="75">
        <v>1321.75</v>
      </c>
      <c r="U796" s="76">
        <v>10537459395.4984</v>
      </c>
      <c r="V796" s="77">
        <v>10537459395.4984</v>
      </c>
      <c r="W796" s="77">
        <v>26343648488.745998</v>
      </c>
      <c r="X796" s="76">
        <v>0.15904218410179999</v>
      </c>
      <c r="Y796" s="71">
        <v>1</v>
      </c>
      <c r="Z796" s="71">
        <v>0</v>
      </c>
      <c r="AA796" s="71">
        <v>0</v>
      </c>
      <c r="AB796" s="71">
        <v>0</v>
      </c>
      <c r="AC796" s="73">
        <v>0</v>
      </c>
      <c r="AD796" s="73">
        <v>1</v>
      </c>
      <c r="AE796" s="1" t="s">
        <v>3452</v>
      </c>
      <c r="AF796" s="1" t="s">
        <v>1450</v>
      </c>
      <c r="AG796" s="1" t="s">
        <v>1451</v>
      </c>
    </row>
    <row r="797" spans="1:33">
      <c r="A797" s="70">
        <v>45169</v>
      </c>
      <c r="B797" s="70">
        <v>45169</v>
      </c>
      <c r="C797" s="71">
        <v>891800</v>
      </c>
      <c r="D797" s="1" t="s">
        <v>8706</v>
      </c>
      <c r="E797" s="71">
        <v>3738503</v>
      </c>
      <c r="G797" s="1" t="s">
        <v>8707</v>
      </c>
      <c r="H797" s="72" t="s">
        <v>8708</v>
      </c>
      <c r="I797" s="1" t="s">
        <v>8709</v>
      </c>
      <c r="J797" s="73">
        <v>0.6</v>
      </c>
      <c r="K797" s="73">
        <v>0.3</v>
      </c>
      <c r="L797" s="73">
        <v>0.06</v>
      </c>
      <c r="M797" s="1">
        <v>0.2</v>
      </c>
      <c r="N797" s="1" t="s">
        <v>975</v>
      </c>
      <c r="O797" s="1" t="s">
        <v>1447</v>
      </c>
      <c r="P797" s="1">
        <v>35202010</v>
      </c>
      <c r="Q797" s="73">
        <v>625721470</v>
      </c>
      <c r="R797" s="74">
        <v>34.4</v>
      </c>
      <c r="S797" s="1" t="s">
        <v>3323</v>
      </c>
      <c r="T797" s="75">
        <v>7.2785000000000002</v>
      </c>
      <c r="U797" s="76">
        <v>177438911.050354</v>
      </c>
      <c r="V797" s="77">
        <v>177438911.050354</v>
      </c>
      <c r="W797" s="77">
        <v>3934404150.3164501</v>
      </c>
      <c r="X797" s="76">
        <v>2.6780906952000002E-3</v>
      </c>
      <c r="Y797" s="71">
        <v>0</v>
      </c>
      <c r="Z797" s="71">
        <v>1</v>
      </c>
      <c r="AA797" s="71">
        <v>0</v>
      </c>
      <c r="AB797" s="71">
        <v>0</v>
      </c>
      <c r="AC797" s="73">
        <v>1</v>
      </c>
      <c r="AD797" s="73">
        <v>0</v>
      </c>
      <c r="AE797" s="1" t="s">
        <v>3412</v>
      </c>
      <c r="AF797" s="1" t="s">
        <v>1450</v>
      </c>
      <c r="AG797" s="1" t="s">
        <v>1585</v>
      </c>
    </row>
    <row r="798" spans="1:33">
      <c r="A798" s="70">
        <v>45169</v>
      </c>
      <c r="B798" s="70">
        <v>45169</v>
      </c>
      <c r="C798" s="71">
        <v>891800</v>
      </c>
      <c r="D798" s="1" t="s">
        <v>8710</v>
      </c>
      <c r="E798" s="71">
        <v>3740101</v>
      </c>
      <c r="G798" s="1" t="s">
        <v>8711</v>
      </c>
      <c r="H798" s="72" t="s">
        <v>8712</v>
      </c>
      <c r="I798" s="1" t="s">
        <v>8713</v>
      </c>
      <c r="J798" s="73">
        <v>0.95</v>
      </c>
      <c r="K798" s="73">
        <v>0.95</v>
      </c>
      <c r="L798" s="73">
        <v>0.95</v>
      </c>
      <c r="M798" s="1">
        <v>1</v>
      </c>
      <c r="N798" s="1" t="s">
        <v>975</v>
      </c>
      <c r="O798" s="1" t="s">
        <v>1462</v>
      </c>
      <c r="P798" s="1">
        <v>15104020</v>
      </c>
      <c r="Q798" s="73">
        <v>3933467904</v>
      </c>
      <c r="R798" s="74">
        <v>4.6900000000000004</v>
      </c>
      <c r="S798" s="1" t="s">
        <v>1565</v>
      </c>
      <c r="T798" s="75">
        <v>7.8417500000000002</v>
      </c>
      <c r="U798" s="76">
        <v>2234904995.2207098</v>
      </c>
      <c r="V798" s="77">
        <v>2234904995.2207098</v>
      </c>
      <c r="W798" s="77">
        <v>16237593286.982</v>
      </c>
      <c r="X798" s="76">
        <v>3.3731486723599997E-2</v>
      </c>
      <c r="Y798" s="71">
        <v>1</v>
      </c>
      <c r="Z798" s="71">
        <v>0</v>
      </c>
      <c r="AA798" s="71">
        <v>0</v>
      </c>
      <c r="AB798" s="71">
        <v>0</v>
      </c>
      <c r="AC798" s="73">
        <v>0</v>
      </c>
      <c r="AD798" s="73">
        <v>1</v>
      </c>
      <c r="AE798" s="1" t="s">
        <v>1566</v>
      </c>
      <c r="AF798" s="1" t="s">
        <v>1450</v>
      </c>
      <c r="AG798" s="1" t="s">
        <v>3494</v>
      </c>
    </row>
    <row r="799" spans="1:33">
      <c r="A799" s="70">
        <v>45169</v>
      </c>
      <c r="B799" s="70">
        <v>45169</v>
      </c>
      <c r="C799" s="71">
        <v>891800</v>
      </c>
      <c r="D799" s="1" t="s">
        <v>8714</v>
      </c>
      <c r="E799" s="71">
        <v>3740104</v>
      </c>
      <c r="G799" s="1" t="s">
        <v>8715</v>
      </c>
      <c r="H799" s="72" t="s">
        <v>8716</v>
      </c>
      <c r="I799" s="1" t="s">
        <v>8717</v>
      </c>
      <c r="J799" s="73">
        <v>0.4</v>
      </c>
      <c r="K799" s="73">
        <v>0.3</v>
      </c>
      <c r="L799" s="73">
        <v>0.06</v>
      </c>
      <c r="M799" s="1">
        <v>0.2</v>
      </c>
      <c r="N799" s="1" t="s">
        <v>975</v>
      </c>
      <c r="O799" s="1" t="s">
        <v>1462</v>
      </c>
      <c r="P799" s="1">
        <v>15104020</v>
      </c>
      <c r="Q799" s="73">
        <v>17665772583</v>
      </c>
      <c r="R799" s="74">
        <v>5.73</v>
      </c>
      <c r="S799" s="1" t="s">
        <v>3323</v>
      </c>
      <c r="T799" s="75">
        <v>7.2785000000000002</v>
      </c>
      <c r="U799" s="76">
        <v>834442895.38165796</v>
      </c>
      <c r="V799" s="77">
        <v>834442895.38165796</v>
      </c>
      <c r="W799" s="77">
        <v>16237593286.982</v>
      </c>
      <c r="X799" s="76">
        <v>1.25942711244E-2</v>
      </c>
      <c r="Y799" s="71">
        <v>1</v>
      </c>
      <c r="Z799" s="71">
        <v>0</v>
      </c>
      <c r="AA799" s="71">
        <v>0</v>
      </c>
      <c r="AB799" s="71">
        <v>0</v>
      </c>
      <c r="AC799" s="73">
        <v>0</v>
      </c>
      <c r="AD799" s="73">
        <v>1</v>
      </c>
      <c r="AE799" s="1" t="s">
        <v>3324</v>
      </c>
      <c r="AF799" s="1" t="s">
        <v>1450</v>
      </c>
      <c r="AG799" s="1" t="s">
        <v>1585</v>
      </c>
    </row>
    <row r="800" spans="1:33">
      <c r="A800" s="70">
        <v>45169</v>
      </c>
      <c r="B800" s="70">
        <v>45169</v>
      </c>
      <c r="C800" s="71">
        <v>891800</v>
      </c>
      <c r="D800" s="1" t="s">
        <v>8718</v>
      </c>
      <c r="E800" s="71">
        <v>3740701</v>
      </c>
      <c r="G800" s="1" t="s">
        <v>8719</v>
      </c>
      <c r="H800" s="72" t="s">
        <v>8720</v>
      </c>
      <c r="I800" s="1" t="s">
        <v>8721</v>
      </c>
      <c r="J800" s="73">
        <v>0.65</v>
      </c>
      <c r="K800" s="73">
        <v>0.65</v>
      </c>
      <c r="L800" s="73">
        <v>0.65</v>
      </c>
      <c r="M800" s="1">
        <v>1</v>
      </c>
      <c r="N800" s="1" t="s">
        <v>975</v>
      </c>
      <c r="O800" s="1" t="s">
        <v>1474</v>
      </c>
      <c r="P800" s="1">
        <v>45203015</v>
      </c>
      <c r="Q800" s="73">
        <v>1096849700</v>
      </c>
      <c r="R800" s="74">
        <v>64.099999999999994</v>
      </c>
      <c r="S800" s="1" t="s">
        <v>1565</v>
      </c>
      <c r="T800" s="75">
        <v>7.8417500000000002</v>
      </c>
      <c r="U800" s="76">
        <v>5827811744.8911304</v>
      </c>
      <c r="V800" s="77">
        <v>5827811744.8911304</v>
      </c>
      <c r="W800" s="77">
        <v>8965864222.9094296</v>
      </c>
      <c r="X800" s="76">
        <v>8.7959333806500006E-2</v>
      </c>
      <c r="Y800" s="71">
        <v>1</v>
      </c>
      <c r="Z800" s="71">
        <v>0</v>
      </c>
      <c r="AA800" s="71">
        <v>0</v>
      </c>
      <c r="AB800" s="71">
        <v>0</v>
      </c>
      <c r="AC800" s="73">
        <v>0</v>
      </c>
      <c r="AD800" s="73">
        <v>1</v>
      </c>
      <c r="AE800" s="1" t="s">
        <v>1566</v>
      </c>
      <c r="AF800" s="1" t="s">
        <v>1450</v>
      </c>
      <c r="AG800" s="1" t="s">
        <v>3300</v>
      </c>
    </row>
    <row r="801" spans="1:33">
      <c r="A801" s="70">
        <v>45169</v>
      </c>
      <c r="B801" s="70">
        <v>45169</v>
      </c>
      <c r="C801" s="71">
        <v>891800</v>
      </c>
      <c r="D801" s="1" t="s">
        <v>8722</v>
      </c>
      <c r="E801" s="71">
        <v>3741301</v>
      </c>
      <c r="F801" s="1" t="s">
        <v>8723</v>
      </c>
      <c r="G801" s="1" t="s">
        <v>8724</v>
      </c>
      <c r="H801" s="72" t="s">
        <v>8725</v>
      </c>
      <c r="I801" s="1" t="s">
        <v>8726</v>
      </c>
      <c r="J801" s="73">
        <v>0.45</v>
      </c>
      <c r="K801" s="73">
        <v>0.45</v>
      </c>
      <c r="L801" s="73">
        <v>0.45</v>
      </c>
      <c r="M801" s="1">
        <v>1</v>
      </c>
      <c r="N801" s="1" t="s">
        <v>975</v>
      </c>
      <c r="O801" s="1" t="s">
        <v>1455</v>
      </c>
      <c r="P801" s="1">
        <v>25203010</v>
      </c>
      <c r="Q801" s="73">
        <v>2713623500</v>
      </c>
      <c r="R801" s="74">
        <v>88.35</v>
      </c>
      <c r="S801" s="1" t="s">
        <v>1565</v>
      </c>
      <c r="T801" s="75">
        <v>7.8417500000000002</v>
      </c>
      <c r="U801" s="76">
        <v>13758011451.6849</v>
      </c>
      <c r="V801" s="77">
        <v>13758011451.6849</v>
      </c>
      <c r="W801" s="77">
        <v>30573358781.521999</v>
      </c>
      <c r="X801" s="76">
        <v>0.2076500708613</v>
      </c>
      <c r="Y801" s="71">
        <v>1</v>
      </c>
      <c r="Z801" s="71">
        <v>0</v>
      </c>
      <c r="AA801" s="71">
        <v>0</v>
      </c>
      <c r="AB801" s="71">
        <v>0</v>
      </c>
      <c r="AC801" s="73">
        <v>0</v>
      </c>
      <c r="AD801" s="73">
        <v>1</v>
      </c>
      <c r="AE801" s="1" t="s">
        <v>1566</v>
      </c>
      <c r="AF801" s="1" t="s">
        <v>1450</v>
      </c>
      <c r="AG801" s="1" t="s">
        <v>3300</v>
      </c>
    </row>
    <row r="802" spans="1:33">
      <c r="A802" s="70">
        <v>45169</v>
      </c>
      <c r="B802" s="70">
        <v>45169</v>
      </c>
      <c r="C802" s="71">
        <v>891800</v>
      </c>
      <c r="D802" s="1" t="s">
        <v>8727</v>
      </c>
      <c r="E802" s="71">
        <v>3742501</v>
      </c>
      <c r="G802" s="1" t="s">
        <v>8728</v>
      </c>
      <c r="H802" s="72">
        <v>6026691</v>
      </c>
      <c r="I802" s="1" t="s">
        <v>8729</v>
      </c>
      <c r="J802" s="73">
        <v>0.9</v>
      </c>
      <c r="K802" s="73">
        <v>0.9</v>
      </c>
      <c r="L802" s="73">
        <v>0.9</v>
      </c>
      <c r="M802" s="1">
        <v>1</v>
      </c>
      <c r="N802" s="1" t="s">
        <v>975</v>
      </c>
      <c r="O802" s="1" t="s">
        <v>1499</v>
      </c>
      <c r="P802" s="1">
        <v>30201020</v>
      </c>
      <c r="Q802" s="73">
        <v>120000000</v>
      </c>
      <c r="R802" s="74">
        <v>130.46</v>
      </c>
      <c r="S802" s="1" t="s">
        <v>1565</v>
      </c>
      <c r="T802" s="75">
        <v>7.8417500000000002</v>
      </c>
      <c r="U802" s="76">
        <v>1796752000.5100901</v>
      </c>
      <c r="V802" s="77">
        <v>1796752000.5100901</v>
      </c>
      <c r="W802" s="77">
        <v>18140972878.981899</v>
      </c>
      <c r="X802" s="76">
        <v>2.7118430707499998E-2</v>
      </c>
      <c r="Y802" s="71">
        <v>1</v>
      </c>
      <c r="Z802" s="71">
        <v>0</v>
      </c>
      <c r="AA802" s="71">
        <v>0</v>
      </c>
      <c r="AB802" s="71">
        <v>0</v>
      </c>
      <c r="AC802" s="73">
        <v>1</v>
      </c>
      <c r="AD802" s="73">
        <v>0</v>
      </c>
      <c r="AE802" s="1" t="s">
        <v>8730</v>
      </c>
      <c r="AF802" s="1" t="s">
        <v>1450</v>
      </c>
      <c r="AG802" s="1" t="s">
        <v>1619</v>
      </c>
    </row>
    <row r="803" spans="1:33">
      <c r="A803" s="70">
        <v>45169</v>
      </c>
      <c r="B803" s="70">
        <v>45169</v>
      </c>
      <c r="C803" s="71">
        <v>891800</v>
      </c>
      <c r="D803" s="1" t="s">
        <v>8731</v>
      </c>
      <c r="E803" s="71">
        <v>3742503</v>
      </c>
      <c r="G803" s="1" t="s">
        <v>8732</v>
      </c>
      <c r="H803" s="72" t="s">
        <v>8733</v>
      </c>
      <c r="I803" s="1" t="s">
        <v>8734</v>
      </c>
      <c r="J803" s="73">
        <v>0.35</v>
      </c>
      <c r="K803" s="73">
        <v>0.3</v>
      </c>
      <c r="L803" s="73">
        <v>0.06</v>
      </c>
      <c r="M803" s="1">
        <v>0.2</v>
      </c>
      <c r="N803" s="1" t="s">
        <v>975</v>
      </c>
      <c r="O803" s="1" t="s">
        <v>1499</v>
      </c>
      <c r="P803" s="1">
        <v>30201020</v>
      </c>
      <c r="Q803" s="73">
        <v>408600000</v>
      </c>
      <c r="R803" s="74">
        <v>288.05</v>
      </c>
      <c r="S803" s="1" t="s">
        <v>3323</v>
      </c>
      <c r="T803" s="75">
        <v>7.2785000000000002</v>
      </c>
      <c r="U803" s="76">
        <v>970232025.82949805</v>
      </c>
      <c r="V803" s="77">
        <v>970232025.82949805</v>
      </c>
      <c r="W803" s="77">
        <v>18140972878.981899</v>
      </c>
      <c r="X803" s="76">
        <v>1.46437404579E-2</v>
      </c>
      <c r="Y803" s="71">
        <v>1</v>
      </c>
      <c r="Z803" s="71">
        <v>0</v>
      </c>
      <c r="AA803" s="71">
        <v>0</v>
      </c>
      <c r="AB803" s="71">
        <v>0</v>
      </c>
      <c r="AC803" s="73">
        <v>0</v>
      </c>
      <c r="AD803" s="73">
        <v>1</v>
      </c>
      <c r="AE803" s="1" t="s">
        <v>3412</v>
      </c>
      <c r="AF803" s="1" t="s">
        <v>1450</v>
      </c>
      <c r="AG803" s="1" t="s">
        <v>1585</v>
      </c>
    </row>
    <row r="804" spans="1:33">
      <c r="A804" s="70">
        <v>45169</v>
      </c>
      <c r="B804" s="70">
        <v>45169</v>
      </c>
      <c r="C804" s="71">
        <v>891800</v>
      </c>
      <c r="D804" s="1" t="s">
        <v>8735</v>
      </c>
      <c r="E804" s="71">
        <v>3743203</v>
      </c>
      <c r="G804" s="1" t="s">
        <v>8736</v>
      </c>
      <c r="H804" s="72" t="s">
        <v>8737</v>
      </c>
      <c r="I804" s="1" t="s">
        <v>8738</v>
      </c>
      <c r="J804" s="73">
        <v>0.3</v>
      </c>
      <c r="K804" s="73">
        <v>0.3</v>
      </c>
      <c r="L804" s="73">
        <v>0.06</v>
      </c>
      <c r="M804" s="1">
        <v>0.2</v>
      </c>
      <c r="N804" s="1" t="s">
        <v>975</v>
      </c>
      <c r="O804" s="1" t="s">
        <v>1564</v>
      </c>
      <c r="P804" s="1">
        <v>60201030</v>
      </c>
      <c r="Q804" s="73">
        <v>2393912273</v>
      </c>
      <c r="R804" s="74">
        <v>11.88</v>
      </c>
      <c r="S804" s="1" t="s">
        <v>3323</v>
      </c>
      <c r="T804" s="75">
        <v>7.2785000000000002</v>
      </c>
      <c r="U804" s="76">
        <v>234441254.13126299</v>
      </c>
      <c r="V804" s="77">
        <v>234441254.13126299</v>
      </c>
      <c r="W804" s="77">
        <v>3982856790.80864</v>
      </c>
      <c r="X804" s="76">
        <v>3.5384287332999999E-3</v>
      </c>
      <c r="Y804" s="71">
        <v>0</v>
      </c>
      <c r="Z804" s="71">
        <v>1</v>
      </c>
      <c r="AA804" s="71">
        <v>0</v>
      </c>
      <c r="AB804" s="71">
        <v>0</v>
      </c>
      <c r="AC804" s="73">
        <v>1</v>
      </c>
      <c r="AD804" s="73">
        <v>0</v>
      </c>
      <c r="AE804" s="1" t="s">
        <v>3324</v>
      </c>
      <c r="AF804" s="1" t="s">
        <v>1450</v>
      </c>
      <c r="AG804" s="1" t="s">
        <v>1585</v>
      </c>
    </row>
    <row r="805" spans="1:33">
      <c r="A805" s="70">
        <v>45169</v>
      </c>
      <c r="B805" s="70">
        <v>45169</v>
      </c>
      <c r="C805" s="71">
        <v>891800</v>
      </c>
      <c r="D805" s="1" t="s">
        <v>8739</v>
      </c>
      <c r="E805" s="71">
        <v>3747801</v>
      </c>
      <c r="G805" s="1" t="s">
        <v>8740</v>
      </c>
      <c r="H805" s="72" t="s">
        <v>8741</v>
      </c>
      <c r="I805" s="1" t="s">
        <v>8742</v>
      </c>
      <c r="J805" s="73">
        <v>0.45</v>
      </c>
      <c r="K805" s="73">
        <v>0.45</v>
      </c>
      <c r="L805" s="73">
        <v>0.45</v>
      </c>
      <c r="M805" s="1">
        <v>1</v>
      </c>
      <c r="N805" s="1" t="s">
        <v>1158</v>
      </c>
      <c r="O805" s="1" t="s">
        <v>1462</v>
      </c>
      <c r="P805" s="1">
        <v>15104010</v>
      </c>
      <c r="Q805" s="73">
        <v>8239617778</v>
      </c>
      <c r="R805" s="74">
        <v>4.8499999999999996</v>
      </c>
      <c r="S805" s="1" t="s">
        <v>2074</v>
      </c>
      <c r="T805" s="75">
        <v>4.6399999999999997</v>
      </c>
      <c r="U805" s="76">
        <v>3875639181.13901</v>
      </c>
      <c r="V805" s="77">
        <v>3875639181.13901</v>
      </c>
      <c r="W805" s="77">
        <v>8612531513.6422405</v>
      </c>
      <c r="X805" s="76">
        <v>5.8495135973899999E-2</v>
      </c>
      <c r="Y805" s="71">
        <v>1</v>
      </c>
      <c r="Z805" s="71">
        <v>0</v>
      </c>
      <c r="AA805" s="71">
        <v>0</v>
      </c>
      <c r="AB805" s="71">
        <v>0</v>
      </c>
      <c r="AC805" s="73">
        <v>0</v>
      </c>
      <c r="AD805" s="73">
        <v>1</v>
      </c>
      <c r="AE805" s="1" t="s">
        <v>2075</v>
      </c>
      <c r="AF805" s="1" t="s">
        <v>1450</v>
      </c>
      <c r="AG805" s="1" t="s">
        <v>1451</v>
      </c>
    </row>
    <row r="806" spans="1:33">
      <c r="A806" s="70">
        <v>45169</v>
      </c>
      <c r="B806" s="70">
        <v>45169</v>
      </c>
      <c r="C806" s="71">
        <v>891800</v>
      </c>
      <c r="D806" s="1" t="s">
        <v>8762</v>
      </c>
      <c r="E806" s="71">
        <v>3786901</v>
      </c>
      <c r="G806" s="1" t="s">
        <v>8763</v>
      </c>
      <c r="H806" s="72" t="s">
        <v>8764</v>
      </c>
      <c r="I806" s="1" t="s">
        <v>8765</v>
      </c>
      <c r="J806" s="73">
        <v>0.35</v>
      </c>
      <c r="K806" s="73">
        <v>0.35</v>
      </c>
      <c r="L806" s="73">
        <v>0.35</v>
      </c>
      <c r="M806" s="1">
        <v>1</v>
      </c>
      <c r="N806" s="1" t="s">
        <v>945</v>
      </c>
      <c r="O806" s="1" t="s">
        <v>1499</v>
      </c>
      <c r="P806" s="1">
        <v>30202030</v>
      </c>
      <c r="Q806" s="73">
        <v>2218116370</v>
      </c>
      <c r="R806" s="74">
        <v>18.399999999999999</v>
      </c>
      <c r="S806" s="1" t="s">
        <v>3542</v>
      </c>
      <c r="T806" s="75">
        <v>4.9509499999999997</v>
      </c>
      <c r="U806" s="76">
        <v>2885238070.0269599</v>
      </c>
      <c r="V806" s="77">
        <v>2885238070.0269599</v>
      </c>
      <c r="W806" s="77">
        <v>8243537342.9341803</v>
      </c>
      <c r="X806" s="76">
        <v>4.3546982919500002E-2</v>
      </c>
      <c r="Y806" s="71">
        <v>1</v>
      </c>
      <c r="Z806" s="71">
        <v>0</v>
      </c>
      <c r="AA806" s="71">
        <v>0</v>
      </c>
      <c r="AB806" s="71">
        <v>0</v>
      </c>
      <c r="AC806" s="73">
        <v>1</v>
      </c>
      <c r="AD806" s="73">
        <v>0</v>
      </c>
      <c r="AE806" s="1" t="s">
        <v>3543</v>
      </c>
      <c r="AF806" s="1" t="s">
        <v>3544</v>
      </c>
      <c r="AG806" s="1" t="s">
        <v>1451</v>
      </c>
    </row>
    <row r="807" spans="1:33">
      <c r="A807" s="70">
        <v>45169</v>
      </c>
      <c r="B807" s="70">
        <v>45169</v>
      </c>
      <c r="C807" s="71">
        <v>891800</v>
      </c>
      <c r="D807" s="1" t="s">
        <v>8766</v>
      </c>
      <c r="E807" s="71">
        <v>3789304</v>
      </c>
      <c r="G807" s="1" t="s">
        <v>8767</v>
      </c>
      <c r="H807" s="72" t="s">
        <v>8768</v>
      </c>
      <c r="I807" s="1" t="s">
        <v>8769</v>
      </c>
      <c r="J807" s="73">
        <v>0.7</v>
      </c>
      <c r="K807" s="73">
        <v>0.7</v>
      </c>
      <c r="L807" s="73">
        <v>0.7</v>
      </c>
      <c r="M807" s="1">
        <v>1</v>
      </c>
      <c r="N807" s="1" t="s">
        <v>945</v>
      </c>
      <c r="O807" s="1" t="s">
        <v>1548</v>
      </c>
      <c r="P807" s="1">
        <v>55101010</v>
      </c>
      <c r="Q807" s="73">
        <v>307030379</v>
      </c>
      <c r="R807" s="74">
        <v>46.1</v>
      </c>
      <c r="S807" s="1" t="s">
        <v>3542</v>
      </c>
      <c r="T807" s="75">
        <v>4.9509499999999997</v>
      </c>
      <c r="U807" s="76">
        <v>2001205895.90483</v>
      </c>
      <c r="V807" s="77">
        <v>2001205895.90483</v>
      </c>
      <c r="W807" s="77">
        <v>4371924546.4708796</v>
      </c>
      <c r="X807" s="76">
        <v>3.0204259354799999E-2</v>
      </c>
      <c r="Y807" s="71">
        <v>0</v>
      </c>
      <c r="Z807" s="71">
        <v>1</v>
      </c>
      <c r="AA807" s="71">
        <v>0</v>
      </c>
      <c r="AB807" s="71">
        <v>0</v>
      </c>
      <c r="AC807" s="73">
        <v>0</v>
      </c>
      <c r="AD807" s="73">
        <v>1</v>
      </c>
      <c r="AE807" s="1" t="s">
        <v>3543</v>
      </c>
      <c r="AF807" s="1" t="s">
        <v>3567</v>
      </c>
      <c r="AG807" s="1" t="s">
        <v>1451</v>
      </c>
    </row>
    <row r="808" spans="1:33">
      <c r="A808" s="70">
        <v>45169</v>
      </c>
      <c r="B808" s="70">
        <v>45169</v>
      </c>
      <c r="C808" s="71">
        <v>891800</v>
      </c>
      <c r="D808" s="1" t="s">
        <v>8770</v>
      </c>
      <c r="E808" s="71">
        <v>3804902</v>
      </c>
      <c r="G808" s="1" t="s">
        <v>8771</v>
      </c>
      <c r="H808" s="72" t="s">
        <v>8772</v>
      </c>
      <c r="I808" s="1" t="s">
        <v>8773</v>
      </c>
      <c r="J808" s="73">
        <v>0.45</v>
      </c>
      <c r="K808" s="73">
        <v>0.3</v>
      </c>
      <c r="L808" s="73">
        <v>0.06</v>
      </c>
      <c r="M808" s="1">
        <v>0.2</v>
      </c>
      <c r="N808" s="1" t="s">
        <v>975</v>
      </c>
      <c r="O808" s="1" t="s">
        <v>1474</v>
      </c>
      <c r="P808" s="1">
        <v>45202030</v>
      </c>
      <c r="Q808" s="73">
        <v>2483382898</v>
      </c>
      <c r="R808" s="74">
        <v>12.55</v>
      </c>
      <c r="S808" s="1" t="s">
        <v>3323</v>
      </c>
      <c r="T808" s="75">
        <v>7.2785000000000002</v>
      </c>
      <c r="U808" s="76">
        <v>256919327.08580101</v>
      </c>
      <c r="V808" s="77">
        <v>256919327.08580101</v>
      </c>
      <c r="W808" s="77">
        <v>4275116645.6201501</v>
      </c>
      <c r="X808" s="76">
        <v>3.8776909484999999E-3</v>
      </c>
      <c r="Y808" s="71">
        <v>0</v>
      </c>
      <c r="Z808" s="71">
        <v>1</v>
      </c>
      <c r="AA808" s="71">
        <v>0</v>
      </c>
      <c r="AB808" s="71">
        <v>0</v>
      </c>
      <c r="AC808" s="73">
        <v>0.35</v>
      </c>
      <c r="AD808" s="73">
        <v>0.65</v>
      </c>
      <c r="AE808" s="1" t="s">
        <v>3412</v>
      </c>
      <c r="AF808" s="1" t="s">
        <v>1450</v>
      </c>
      <c r="AG808" s="1" t="s">
        <v>1585</v>
      </c>
    </row>
    <row r="809" spans="1:33">
      <c r="A809" s="70">
        <v>45169</v>
      </c>
      <c r="B809" s="70">
        <v>45169</v>
      </c>
      <c r="C809" s="71">
        <v>891800</v>
      </c>
      <c r="D809" s="1" t="s">
        <v>8774</v>
      </c>
      <c r="E809" s="71">
        <v>3805202</v>
      </c>
      <c r="G809" s="1" t="s">
        <v>8775</v>
      </c>
      <c r="H809" s="72" t="s">
        <v>8776</v>
      </c>
      <c r="I809" s="1" t="s">
        <v>8777</v>
      </c>
      <c r="J809" s="73">
        <v>0.3</v>
      </c>
      <c r="K809" s="73">
        <v>0.3</v>
      </c>
      <c r="L809" s="73">
        <v>0.3</v>
      </c>
      <c r="M809" s="1">
        <v>1</v>
      </c>
      <c r="N809" s="1" t="s">
        <v>1366</v>
      </c>
      <c r="O809" s="1" t="s">
        <v>1484</v>
      </c>
      <c r="P809" s="1">
        <v>40101010</v>
      </c>
      <c r="Q809" s="73">
        <v>6316598253</v>
      </c>
      <c r="R809" s="74">
        <v>16.350000000000001</v>
      </c>
      <c r="S809" s="1" t="s">
        <v>7800</v>
      </c>
      <c r="T809" s="75">
        <v>3.6730499999999999</v>
      </c>
      <c r="U809" s="76">
        <v>8435200836.0803699</v>
      </c>
      <c r="V809" s="77">
        <v>8435200836.0803699</v>
      </c>
      <c r="W809" s="77">
        <v>28117336120.267899</v>
      </c>
      <c r="X809" s="76">
        <v>0.1273127339291</v>
      </c>
      <c r="Y809" s="71">
        <v>1</v>
      </c>
      <c r="Z809" s="71">
        <v>0</v>
      </c>
      <c r="AA809" s="71">
        <v>0</v>
      </c>
      <c r="AB809" s="71">
        <v>0</v>
      </c>
      <c r="AC809" s="73">
        <v>1</v>
      </c>
      <c r="AD809" s="73">
        <v>0</v>
      </c>
      <c r="AE809" s="1" t="s">
        <v>7801</v>
      </c>
      <c r="AF809" s="1" t="s">
        <v>1450</v>
      </c>
      <c r="AG809" s="1" t="s">
        <v>1451</v>
      </c>
    </row>
    <row r="810" spans="1:33">
      <c r="A810" s="70">
        <v>45169</v>
      </c>
      <c r="B810" s="70">
        <v>45169</v>
      </c>
      <c r="C810" s="71">
        <v>891800</v>
      </c>
      <c r="D810" s="1" t="s">
        <v>8778</v>
      </c>
      <c r="E810" s="71">
        <v>3807202</v>
      </c>
      <c r="G810" s="1" t="s">
        <v>8779</v>
      </c>
      <c r="H810" s="72" t="s">
        <v>8780</v>
      </c>
      <c r="I810" s="1" t="s">
        <v>8781</v>
      </c>
      <c r="J810" s="73">
        <v>0.4</v>
      </c>
      <c r="K810" s="73">
        <v>0.4</v>
      </c>
      <c r="L810" s="73">
        <v>0.4</v>
      </c>
      <c r="M810" s="1">
        <v>1</v>
      </c>
      <c r="N810" s="1" t="s">
        <v>1158</v>
      </c>
      <c r="O810" s="1" t="s">
        <v>1467</v>
      </c>
      <c r="P810" s="1">
        <v>20105010</v>
      </c>
      <c r="Q810" s="73">
        <v>6815597577</v>
      </c>
      <c r="R810" s="74">
        <v>2.2999999999999998</v>
      </c>
      <c r="S810" s="1" t="s">
        <v>2074</v>
      </c>
      <c r="T810" s="75">
        <v>4.6399999999999997</v>
      </c>
      <c r="U810" s="76">
        <v>1351368485.09483</v>
      </c>
      <c r="V810" s="77">
        <v>1351368485.09483</v>
      </c>
      <c r="W810" s="77">
        <v>3378421212.7370701</v>
      </c>
      <c r="X810" s="76">
        <v>2.0396244230099999E-2</v>
      </c>
      <c r="Y810" s="71">
        <v>0</v>
      </c>
      <c r="Z810" s="71">
        <v>1</v>
      </c>
      <c r="AA810" s="71">
        <v>0</v>
      </c>
      <c r="AB810" s="71">
        <v>0</v>
      </c>
      <c r="AC810" s="73">
        <v>1</v>
      </c>
      <c r="AD810" s="73">
        <v>0</v>
      </c>
      <c r="AE810" s="1" t="s">
        <v>2075</v>
      </c>
      <c r="AF810" s="1" t="s">
        <v>1450</v>
      </c>
      <c r="AG810" s="1" t="s">
        <v>1451</v>
      </c>
    </row>
    <row r="811" spans="1:33">
      <c r="A811" s="70">
        <v>45169</v>
      </c>
      <c r="B811" s="70">
        <v>45169</v>
      </c>
      <c r="C811" s="71">
        <v>891800</v>
      </c>
      <c r="D811" s="1" t="s">
        <v>604</v>
      </c>
      <c r="E811" s="71">
        <v>3825701</v>
      </c>
      <c r="G811" s="1" t="s">
        <v>8791</v>
      </c>
      <c r="H811" s="72" t="s">
        <v>8792</v>
      </c>
      <c r="I811" s="1" t="s">
        <v>8793</v>
      </c>
      <c r="J811" s="73">
        <v>1</v>
      </c>
      <c r="K811" s="73">
        <v>1</v>
      </c>
      <c r="L811" s="73">
        <v>1</v>
      </c>
      <c r="M811" s="1">
        <v>1</v>
      </c>
      <c r="N811" s="1" t="s">
        <v>945</v>
      </c>
      <c r="O811" s="1" t="s">
        <v>1484</v>
      </c>
      <c r="P811" s="1">
        <v>40203040</v>
      </c>
      <c r="Q811" s="73">
        <v>5819000000</v>
      </c>
      <c r="R811" s="74">
        <v>12.93</v>
      </c>
      <c r="S811" s="1" t="s">
        <v>3542</v>
      </c>
      <c r="T811" s="75">
        <v>4.9509499999999997</v>
      </c>
      <c r="U811" s="76">
        <v>15197016734.1621</v>
      </c>
      <c r="V811" s="77">
        <v>15197016734.1621</v>
      </c>
      <c r="W811" s="77">
        <v>15197016734.1621</v>
      </c>
      <c r="X811" s="76">
        <v>0.22936901984790001</v>
      </c>
      <c r="Y811" s="71">
        <v>1</v>
      </c>
      <c r="Z811" s="71">
        <v>0</v>
      </c>
      <c r="AA811" s="71">
        <v>0</v>
      </c>
      <c r="AB811" s="71">
        <v>0</v>
      </c>
      <c r="AC811" s="73">
        <v>0</v>
      </c>
      <c r="AD811" s="73">
        <v>1</v>
      </c>
      <c r="AE811" s="1" t="s">
        <v>3543</v>
      </c>
      <c r="AF811" s="1" t="s">
        <v>3544</v>
      </c>
      <c r="AG811" s="1" t="s">
        <v>1451</v>
      </c>
    </row>
    <row r="812" spans="1:33">
      <c r="A812" s="70">
        <v>45169</v>
      </c>
      <c r="B812" s="70">
        <v>45169</v>
      </c>
      <c r="C812" s="71">
        <v>891800</v>
      </c>
      <c r="D812" s="1" t="s">
        <v>8794</v>
      </c>
      <c r="E812" s="71">
        <v>3826102</v>
      </c>
      <c r="G812" s="1" t="s">
        <v>8795</v>
      </c>
      <c r="H812" s="72" t="s">
        <v>8796</v>
      </c>
      <c r="I812" s="1" t="s">
        <v>8797</v>
      </c>
      <c r="J812" s="73">
        <v>1</v>
      </c>
      <c r="K812" s="73">
        <v>1</v>
      </c>
      <c r="L812" s="73">
        <v>1</v>
      </c>
      <c r="M812" s="1">
        <v>1</v>
      </c>
      <c r="N812" s="1" t="s">
        <v>975</v>
      </c>
      <c r="O812" s="1" t="s">
        <v>1467</v>
      </c>
      <c r="P812" s="1">
        <v>20103010</v>
      </c>
      <c r="Q812" s="73">
        <v>4207390000</v>
      </c>
      <c r="R812" s="74">
        <v>4.1500000000000004</v>
      </c>
      <c r="S812" s="1" t="s">
        <v>1565</v>
      </c>
      <c r="T812" s="75">
        <v>7.8417500000000002</v>
      </c>
      <c r="U812" s="76">
        <v>2226629068.7665401</v>
      </c>
      <c r="V812" s="77">
        <v>2226629068.7665401</v>
      </c>
      <c r="W812" s="77">
        <v>21108168681.6852</v>
      </c>
      <c r="X812" s="76">
        <v>3.3606577922600002E-2</v>
      </c>
      <c r="Y812" s="71">
        <v>1</v>
      </c>
      <c r="Z812" s="71">
        <v>0</v>
      </c>
      <c r="AA812" s="71">
        <v>0</v>
      </c>
      <c r="AB812" s="71">
        <v>0</v>
      </c>
      <c r="AC812" s="73">
        <v>1</v>
      </c>
      <c r="AD812" s="73">
        <v>0</v>
      </c>
      <c r="AE812" s="1" t="s">
        <v>1566</v>
      </c>
      <c r="AF812" s="1" t="s">
        <v>1450</v>
      </c>
      <c r="AG812" s="1" t="s">
        <v>3494</v>
      </c>
    </row>
    <row r="813" spans="1:33">
      <c r="A813" s="70">
        <v>45169</v>
      </c>
      <c r="B813" s="70">
        <v>45169</v>
      </c>
      <c r="C813" s="71">
        <v>891800</v>
      </c>
      <c r="D813" s="1" t="s">
        <v>8798</v>
      </c>
      <c r="E813" s="71">
        <v>3826103</v>
      </c>
      <c r="G813" s="1" t="s">
        <v>8799</v>
      </c>
      <c r="H813" s="72" t="s">
        <v>8800</v>
      </c>
      <c r="I813" s="1" t="s">
        <v>8801</v>
      </c>
      <c r="J813" s="73">
        <v>0.4</v>
      </c>
      <c r="K813" s="73">
        <v>0.3</v>
      </c>
      <c r="L813" s="73">
        <v>0.06</v>
      </c>
      <c r="M813" s="1">
        <v>0.2</v>
      </c>
      <c r="N813" s="1" t="s">
        <v>975</v>
      </c>
      <c r="O813" s="1" t="s">
        <v>1467</v>
      </c>
      <c r="P813" s="1">
        <v>20103010</v>
      </c>
      <c r="Q813" s="73">
        <v>20544805983</v>
      </c>
      <c r="R813" s="74">
        <v>6.7</v>
      </c>
      <c r="S813" s="1" t="s">
        <v>3323</v>
      </c>
      <c r="T813" s="75">
        <v>7.2785000000000002</v>
      </c>
      <c r="U813" s="76">
        <v>1134713471.89201</v>
      </c>
      <c r="V813" s="77">
        <v>1134713471.89201</v>
      </c>
      <c r="W813" s="77">
        <v>21108168681.6852</v>
      </c>
      <c r="X813" s="76">
        <v>1.7126263753500001E-2</v>
      </c>
      <c r="Y813" s="71">
        <v>1</v>
      </c>
      <c r="Z813" s="71">
        <v>0</v>
      </c>
      <c r="AA813" s="71">
        <v>0</v>
      </c>
      <c r="AB813" s="71">
        <v>0</v>
      </c>
      <c r="AC813" s="73">
        <v>1</v>
      </c>
      <c r="AD813" s="73">
        <v>0</v>
      </c>
      <c r="AE813" s="1" t="s">
        <v>3324</v>
      </c>
      <c r="AF813" s="1" t="s">
        <v>1450</v>
      </c>
      <c r="AG813" s="1" t="s">
        <v>1585</v>
      </c>
    </row>
    <row r="814" spans="1:33">
      <c r="A814" s="70">
        <v>45169</v>
      </c>
      <c r="B814" s="70">
        <v>45169</v>
      </c>
      <c r="C814" s="71">
        <v>891800</v>
      </c>
      <c r="D814" s="1" t="s">
        <v>8820</v>
      </c>
      <c r="E814" s="71">
        <v>3833403</v>
      </c>
      <c r="G814" s="1" t="s">
        <v>8821</v>
      </c>
      <c r="H814" s="72" t="s">
        <v>8822</v>
      </c>
      <c r="I814" s="1" t="s">
        <v>8823</v>
      </c>
      <c r="J814" s="73">
        <v>0.6</v>
      </c>
      <c r="K814" s="73">
        <v>0.3</v>
      </c>
      <c r="L814" s="73">
        <v>0.06</v>
      </c>
      <c r="M814" s="1">
        <v>0.2</v>
      </c>
      <c r="N814" s="1" t="s">
        <v>975</v>
      </c>
      <c r="O814" s="1" t="s">
        <v>1467</v>
      </c>
      <c r="P814" s="1">
        <v>20104020</v>
      </c>
      <c r="Q814" s="73">
        <v>3451495248</v>
      </c>
      <c r="R814" s="74">
        <v>9.5</v>
      </c>
      <c r="S814" s="1" t="s">
        <v>3323</v>
      </c>
      <c r="T814" s="75">
        <v>7.2785000000000002</v>
      </c>
      <c r="U814" s="76">
        <v>270296392.30061102</v>
      </c>
      <c r="V814" s="77">
        <v>270296392.30061102</v>
      </c>
      <c r="W814" s="77">
        <v>4904139388.5504398</v>
      </c>
      <c r="X814" s="76">
        <v>4.0795913865999999E-3</v>
      </c>
      <c r="Y814" s="71">
        <v>1</v>
      </c>
      <c r="Z814" s="71">
        <v>0</v>
      </c>
      <c r="AA814" s="71">
        <v>0</v>
      </c>
      <c r="AB814" s="71">
        <v>0</v>
      </c>
      <c r="AC814" s="73">
        <v>1</v>
      </c>
      <c r="AD814" s="73">
        <v>0</v>
      </c>
      <c r="AE814" s="1" t="s">
        <v>3412</v>
      </c>
      <c r="AF814" s="1" t="s">
        <v>1450</v>
      </c>
      <c r="AG814" s="1" t="s">
        <v>1585</v>
      </c>
    </row>
    <row r="815" spans="1:33">
      <c r="A815" s="70">
        <v>45169</v>
      </c>
      <c r="B815" s="70">
        <v>45169</v>
      </c>
      <c r="C815" s="71">
        <v>891800</v>
      </c>
      <c r="D815" s="1" t="s">
        <v>8824</v>
      </c>
      <c r="E815" s="71">
        <v>3833802</v>
      </c>
      <c r="G815" s="1" t="s">
        <v>8825</v>
      </c>
      <c r="H815" s="72" t="s">
        <v>8826</v>
      </c>
      <c r="I815" s="1" t="s">
        <v>8827</v>
      </c>
      <c r="J815" s="73">
        <v>0.6</v>
      </c>
      <c r="K815" s="73">
        <v>0.3</v>
      </c>
      <c r="L815" s="73">
        <v>0.06</v>
      </c>
      <c r="M815" s="1">
        <v>0.2</v>
      </c>
      <c r="N815" s="1" t="s">
        <v>975</v>
      </c>
      <c r="O815" s="1" t="s">
        <v>1484</v>
      </c>
      <c r="P815" s="1">
        <v>40101010</v>
      </c>
      <c r="Q815" s="73">
        <v>21142984268</v>
      </c>
      <c r="R815" s="74">
        <v>4.47</v>
      </c>
      <c r="S815" s="1" t="s">
        <v>3323</v>
      </c>
      <c r="T815" s="75">
        <v>7.2785000000000002</v>
      </c>
      <c r="U815" s="76">
        <v>779082006.00090694</v>
      </c>
      <c r="V815" s="77">
        <v>779082006.00090694</v>
      </c>
      <c r="W815" s="77">
        <v>12963861029.5959</v>
      </c>
      <c r="X815" s="76">
        <v>1.17587075953E-2</v>
      </c>
      <c r="Y815" s="71">
        <v>1</v>
      </c>
      <c r="Z815" s="71">
        <v>0</v>
      </c>
      <c r="AA815" s="71">
        <v>0</v>
      </c>
      <c r="AB815" s="71">
        <v>0</v>
      </c>
      <c r="AC815" s="73">
        <v>1</v>
      </c>
      <c r="AD815" s="73">
        <v>0</v>
      </c>
      <c r="AE815" s="1" t="s">
        <v>3324</v>
      </c>
      <c r="AF815" s="1" t="s">
        <v>1450</v>
      </c>
      <c r="AG815" s="1" t="s">
        <v>1585</v>
      </c>
    </row>
    <row r="816" spans="1:33">
      <c r="A816" s="70">
        <v>45169</v>
      </c>
      <c r="B816" s="70">
        <v>45169</v>
      </c>
      <c r="C816" s="71">
        <v>891800</v>
      </c>
      <c r="D816" s="1" t="s">
        <v>8828</v>
      </c>
      <c r="E816" s="71">
        <v>3834002</v>
      </c>
      <c r="G816" s="1" t="s">
        <v>8829</v>
      </c>
      <c r="H816" s="72" t="s">
        <v>8830</v>
      </c>
      <c r="I816" s="1" t="s">
        <v>8831</v>
      </c>
      <c r="J816" s="73">
        <v>0.95</v>
      </c>
      <c r="K816" s="73">
        <v>0.95</v>
      </c>
      <c r="L816" s="73">
        <v>0.95</v>
      </c>
      <c r="M816" s="1">
        <v>1</v>
      </c>
      <c r="N816" s="1" t="s">
        <v>975</v>
      </c>
      <c r="O816" s="1" t="s">
        <v>1484</v>
      </c>
      <c r="P816" s="1">
        <v>40301030</v>
      </c>
      <c r="Q816" s="73">
        <v>2775300000</v>
      </c>
      <c r="R816" s="74">
        <v>17.96</v>
      </c>
      <c r="S816" s="1" t="s">
        <v>1565</v>
      </c>
      <c r="T816" s="75">
        <v>7.8417500000000002</v>
      </c>
      <c r="U816" s="76">
        <v>6038469550.8017998</v>
      </c>
      <c r="V816" s="77">
        <v>6038469550.8017998</v>
      </c>
      <c r="W816" s="77">
        <v>32364849799.453999</v>
      </c>
      <c r="X816" s="76">
        <v>9.1138798257399997E-2</v>
      </c>
      <c r="Y816" s="71">
        <v>1</v>
      </c>
      <c r="Z816" s="71">
        <v>0</v>
      </c>
      <c r="AA816" s="71">
        <v>0</v>
      </c>
      <c r="AB816" s="71">
        <v>0</v>
      </c>
      <c r="AC816" s="73">
        <v>1</v>
      </c>
      <c r="AD816" s="73">
        <v>0</v>
      </c>
      <c r="AE816" s="1" t="s">
        <v>1566</v>
      </c>
      <c r="AF816" s="1" t="s">
        <v>1450</v>
      </c>
      <c r="AG816" s="1" t="s">
        <v>3494</v>
      </c>
    </row>
    <row r="817" spans="1:33">
      <c r="A817" s="70">
        <v>45169</v>
      </c>
      <c r="B817" s="70">
        <v>45169</v>
      </c>
      <c r="C817" s="71">
        <v>891800</v>
      </c>
      <c r="D817" s="1" t="s">
        <v>8832</v>
      </c>
      <c r="E817" s="71">
        <v>3834003</v>
      </c>
      <c r="G817" s="1" t="s">
        <v>8833</v>
      </c>
      <c r="H817" s="72" t="s">
        <v>8834</v>
      </c>
      <c r="I817" s="1" t="s">
        <v>8835</v>
      </c>
      <c r="J817" s="73">
        <v>0.4</v>
      </c>
      <c r="K817" s="73">
        <v>0.3</v>
      </c>
      <c r="L817" s="73">
        <v>0.06</v>
      </c>
      <c r="M817" s="1">
        <v>0.2</v>
      </c>
      <c r="N817" s="1" t="s">
        <v>975</v>
      </c>
      <c r="O817" s="1" t="s">
        <v>1484</v>
      </c>
      <c r="P817" s="1">
        <v>40301030</v>
      </c>
      <c r="Q817" s="73">
        <v>6845041455</v>
      </c>
      <c r="R817" s="74">
        <v>27.7</v>
      </c>
      <c r="S817" s="1" t="s">
        <v>3323</v>
      </c>
      <c r="T817" s="75">
        <v>7.2785000000000002</v>
      </c>
      <c r="U817" s="76">
        <v>1563022449.4346399</v>
      </c>
      <c r="V817" s="77">
        <v>1563022449.4346399</v>
      </c>
      <c r="W817" s="77">
        <v>32364849799.453999</v>
      </c>
      <c r="X817" s="76">
        <v>2.35907437294E-2</v>
      </c>
      <c r="Y817" s="71">
        <v>1</v>
      </c>
      <c r="Z817" s="71">
        <v>0</v>
      </c>
      <c r="AA817" s="71">
        <v>0</v>
      </c>
      <c r="AB817" s="71">
        <v>0</v>
      </c>
      <c r="AC817" s="73">
        <v>1</v>
      </c>
      <c r="AD817" s="73">
        <v>0</v>
      </c>
      <c r="AE817" s="1" t="s">
        <v>3324</v>
      </c>
      <c r="AF817" s="1" t="s">
        <v>1450</v>
      </c>
      <c r="AG817" s="1" t="s">
        <v>1585</v>
      </c>
    </row>
    <row r="818" spans="1:33">
      <c r="A818" s="70">
        <v>45169</v>
      </c>
      <c r="B818" s="70">
        <v>45169</v>
      </c>
      <c r="C818" s="71">
        <v>891800</v>
      </c>
      <c r="D818" s="1" t="s">
        <v>8836</v>
      </c>
      <c r="E818" s="71">
        <v>3834401</v>
      </c>
      <c r="G818" s="1" t="s">
        <v>8837</v>
      </c>
      <c r="H818" s="72" t="s">
        <v>8838</v>
      </c>
      <c r="I818" s="1" t="s">
        <v>8839</v>
      </c>
      <c r="J818" s="73">
        <v>0.25</v>
      </c>
      <c r="K818" s="73">
        <v>0.25</v>
      </c>
      <c r="L818" s="73">
        <v>0.25</v>
      </c>
      <c r="M818" s="1">
        <v>1</v>
      </c>
      <c r="N818" s="1" t="s">
        <v>1097</v>
      </c>
      <c r="O818" s="1" t="s">
        <v>1467</v>
      </c>
      <c r="P818" s="1">
        <v>20305030</v>
      </c>
      <c r="Q818" s="73">
        <v>2112373230</v>
      </c>
      <c r="R818" s="74">
        <v>792.2</v>
      </c>
      <c r="S818" s="1" t="s">
        <v>3305</v>
      </c>
      <c r="T818" s="75">
        <v>82.786249999999995</v>
      </c>
      <c r="U818" s="76">
        <v>5053442065.5785198</v>
      </c>
      <c r="V818" s="77">
        <v>5053442065.5785198</v>
      </c>
      <c r="W818" s="77">
        <v>20213768262.314098</v>
      </c>
      <c r="X818" s="76">
        <v>7.6271749496400004E-2</v>
      </c>
      <c r="Y818" s="71">
        <v>1</v>
      </c>
      <c r="Z818" s="71">
        <v>0</v>
      </c>
      <c r="AA818" s="71">
        <v>0</v>
      </c>
      <c r="AB818" s="71">
        <v>0</v>
      </c>
      <c r="AC818" s="73">
        <v>0</v>
      </c>
      <c r="AD818" s="73">
        <v>1</v>
      </c>
      <c r="AE818" s="1" t="s">
        <v>3306</v>
      </c>
      <c r="AF818" s="1" t="s">
        <v>1450</v>
      </c>
      <c r="AG818" s="1" t="s">
        <v>1451</v>
      </c>
    </row>
    <row r="819" spans="1:33">
      <c r="A819" s="70">
        <v>45169</v>
      </c>
      <c r="B819" s="70">
        <v>45169</v>
      </c>
      <c r="C819" s="71">
        <v>891800</v>
      </c>
      <c r="D819" s="1" t="s">
        <v>8840</v>
      </c>
      <c r="E819" s="71">
        <v>3834501</v>
      </c>
      <c r="G819" s="1" t="s">
        <v>8841</v>
      </c>
      <c r="H819" s="72" t="s">
        <v>8842</v>
      </c>
      <c r="I819" s="1" t="s">
        <v>8843</v>
      </c>
      <c r="J819" s="73">
        <v>0.5</v>
      </c>
      <c r="K819" s="73">
        <v>0.5</v>
      </c>
      <c r="L819" s="73">
        <v>0.5</v>
      </c>
      <c r="M819" s="1">
        <v>1</v>
      </c>
      <c r="N819" s="1" t="s">
        <v>1097</v>
      </c>
      <c r="O819" s="1" t="s">
        <v>1548</v>
      </c>
      <c r="P819" s="1">
        <v>55101010</v>
      </c>
      <c r="Q819" s="73">
        <v>6975452864</v>
      </c>
      <c r="R819" s="74">
        <v>244.55</v>
      </c>
      <c r="S819" s="1" t="s">
        <v>3305</v>
      </c>
      <c r="T819" s="75">
        <v>82.786249999999995</v>
      </c>
      <c r="U819" s="76">
        <v>10302719339.813101</v>
      </c>
      <c r="V819" s="77">
        <v>10302719339.813101</v>
      </c>
      <c r="W819" s="77">
        <v>20605438679.626099</v>
      </c>
      <c r="X819" s="76">
        <v>0.15549924554790001</v>
      </c>
      <c r="Y819" s="71">
        <v>1</v>
      </c>
      <c r="Z819" s="71">
        <v>0</v>
      </c>
      <c r="AA819" s="71">
        <v>0</v>
      </c>
      <c r="AB819" s="71">
        <v>0</v>
      </c>
      <c r="AC819" s="73">
        <v>1</v>
      </c>
      <c r="AD819" s="73">
        <v>0</v>
      </c>
      <c r="AE819" s="1" t="s">
        <v>3306</v>
      </c>
      <c r="AF819" s="1" t="s">
        <v>1450</v>
      </c>
      <c r="AG819" s="1" t="s">
        <v>1451</v>
      </c>
    </row>
    <row r="820" spans="1:33">
      <c r="A820" s="70">
        <v>45169</v>
      </c>
      <c r="B820" s="70">
        <v>45169</v>
      </c>
      <c r="C820" s="71">
        <v>891800</v>
      </c>
      <c r="D820" s="1" t="s">
        <v>8844</v>
      </c>
      <c r="E820" s="71">
        <v>3834601</v>
      </c>
      <c r="G820" s="1" t="s">
        <v>8845</v>
      </c>
      <c r="H820" s="72" t="s">
        <v>8846</v>
      </c>
      <c r="I820" s="1" t="s">
        <v>8847</v>
      </c>
      <c r="J820" s="73">
        <v>0.5</v>
      </c>
      <c r="K820" s="73">
        <v>0.5</v>
      </c>
      <c r="L820" s="73">
        <v>0.5</v>
      </c>
      <c r="M820" s="1">
        <v>1</v>
      </c>
      <c r="N820" s="1" t="s">
        <v>1129</v>
      </c>
      <c r="O820" s="1" t="s">
        <v>1467</v>
      </c>
      <c r="P820" s="1">
        <v>20303010</v>
      </c>
      <c r="Q820" s="73">
        <v>534569207</v>
      </c>
      <c r="R820" s="74">
        <v>4460</v>
      </c>
      <c r="S820" s="1" t="s">
        <v>3451</v>
      </c>
      <c r="T820" s="75">
        <v>1321.75</v>
      </c>
      <c r="U820" s="76">
        <v>901902274.71912205</v>
      </c>
      <c r="V820" s="77">
        <v>901902274.71912205</v>
      </c>
      <c r="W820" s="77">
        <v>1803804549.4382401</v>
      </c>
      <c r="X820" s="76">
        <v>1.3612437517800001E-2</v>
      </c>
      <c r="Y820" s="71">
        <v>0</v>
      </c>
      <c r="Z820" s="71">
        <v>1</v>
      </c>
      <c r="AA820" s="71">
        <v>0</v>
      </c>
      <c r="AB820" s="71">
        <v>0</v>
      </c>
      <c r="AC820" s="73">
        <v>0.35</v>
      </c>
      <c r="AD820" s="73">
        <v>0.65</v>
      </c>
      <c r="AE820" s="1" t="s">
        <v>3452</v>
      </c>
      <c r="AF820" s="1" t="s">
        <v>1450</v>
      </c>
      <c r="AG820" s="1" t="s">
        <v>1451</v>
      </c>
    </row>
    <row r="821" spans="1:33">
      <c r="A821" s="70">
        <v>45169</v>
      </c>
      <c r="B821" s="70">
        <v>45169</v>
      </c>
      <c r="C821" s="71">
        <v>891800</v>
      </c>
      <c r="D821" s="1" t="s">
        <v>8856</v>
      </c>
      <c r="E821" s="71">
        <v>4093701</v>
      </c>
      <c r="G821" s="1" t="s">
        <v>8857</v>
      </c>
      <c r="H821" s="72" t="s">
        <v>8858</v>
      </c>
      <c r="I821" s="1" t="s">
        <v>8859</v>
      </c>
      <c r="J821" s="73">
        <v>0.2</v>
      </c>
      <c r="K821" s="73">
        <v>0.2</v>
      </c>
      <c r="L821" s="73">
        <v>0.2</v>
      </c>
      <c r="M821" s="1">
        <v>1</v>
      </c>
      <c r="N821" s="1" t="s">
        <v>1283</v>
      </c>
      <c r="O821" s="1" t="s">
        <v>1474</v>
      </c>
      <c r="P821" s="1">
        <v>45102010</v>
      </c>
      <c r="Q821" s="73">
        <v>120000000</v>
      </c>
      <c r="R821" s="74">
        <v>353</v>
      </c>
      <c r="S821" s="1" t="s">
        <v>3317</v>
      </c>
      <c r="T821" s="75">
        <v>3.7506499999999998</v>
      </c>
      <c r="U821" s="76">
        <v>2258808473.1979799</v>
      </c>
      <c r="V821" s="77">
        <v>2258808473.1979799</v>
      </c>
      <c r="W821" s="77">
        <v>11294042365.989901</v>
      </c>
      <c r="X821" s="76">
        <v>3.4092262618699999E-2</v>
      </c>
      <c r="Y821" s="71">
        <v>0</v>
      </c>
      <c r="Z821" s="71">
        <v>1</v>
      </c>
      <c r="AA821" s="71">
        <v>0</v>
      </c>
      <c r="AB821" s="71">
        <v>0</v>
      </c>
      <c r="AC821" s="73">
        <v>0</v>
      </c>
      <c r="AD821" s="73">
        <v>1</v>
      </c>
      <c r="AE821" s="1" t="s">
        <v>3318</v>
      </c>
      <c r="AF821" s="1" t="s">
        <v>1450</v>
      </c>
      <c r="AG821" s="1" t="s">
        <v>1451</v>
      </c>
    </row>
    <row r="822" spans="1:33">
      <c r="A822" s="70">
        <v>45169</v>
      </c>
      <c r="B822" s="70">
        <v>45169</v>
      </c>
      <c r="C822" s="71">
        <v>891800</v>
      </c>
      <c r="D822" s="1" t="s">
        <v>8864</v>
      </c>
      <c r="E822" s="71">
        <v>4262501</v>
      </c>
      <c r="G822" s="1" t="s">
        <v>8865</v>
      </c>
      <c r="H822" s="72" t="s">
        <v>8866</v>
      </c>
      <c r="I822" s="1" t="s">
        <v>8867</v>
      </c>
      <c r="J822" s="73">
        <v>0.7</v>
      </c>
      <c r="K822" s="73">
        <v>0.7</v>
      </c>
      <c r="L822" s="73">
        <v>0.7</v>
      </c>
      <c r="M822" s="1">
        <v>1</v>
      </c>
      <c r="N822" s="1" t="s">
        <v>1129</v>
      </c>
      <c r="O822" s="1" t="s">
        <v>1467</v>
      </c>
      <c r="P822" s="1">
        <v>20105010</v>
      </c>
      <c r="Q822" s="73">
        <v>141467572</v>
      </c>
      <c r="R822" s="74">
        <v>45100</v>
      </c>
      <c r="S822" s="1" t="s">
        <v>3451</v>
      </c>
      <c r="T822" s="75">
        <v>1321.75</v>
      </c>
      <c r="U822" s="76">
        <v>3378953091.0081301</v>
      </c>
      <c r="V822" s="77">
        <v>3378953091.0081301</v>
      </c>
      <c r="W822" s="77">
        <v>4827075844.2973299</v>
      </c>
      <c r="X822" s="76">
        <v>5.0998638229700001E-2</v>
      </c>
      <c r="Y822" s="71">
        <v>0</v>
      </c>
      <c r="Z822" s="71">
        <v>1</v>
      </c>
      <c r="AA822" s="71">
        <v>0</v>
      </c>
      <c r="AB822" s="71">
        <v>0</v>
      </c>
      <c r="AC822" s="73">
        <v>1</v>
      </c>
      <c r="AD822" s="73">
        <v>0</v>
      </c>
      <c r="AE822" s="1" t="s">
        <v>3452</v>
      </c>
      <c r="AF822" s="1" t="s">
        <v>1450</v>
      </c>
      <c r="AG822" s="1" t="s">
        <v>1451</v>
      </c>
    </row>
    <row r="823" spans="1:33">
      <c r="A823" s="70">
        <v>45169</v>
      </c>
      <c r="B823" s="70">
        <v>45169</v>
      </c>
      <c r="C823" s="71">
        <v>891800</v>
      </c>
      <c r="D823" s="1" t="s">
        <v>8868</v>
      </c>
      <c r="E823" s="71">
        <v>4268201</v>
      </c>
      <c r="G823" s="1" t="s">
        <v>8869</v>
      </c>
      <c r="H823" s="72" t="s">
        <v>8870</v>
      </c>
      <c r="I823" s="1" t="s">
        <v>8871</v>
      </c>
      <c r="J823" s="73">
        <v>0.11</v>
      </c>
      <c r="K823" s="73">
        <v>0.11</v>
      </c>
      <c r="L823" s="73">
        <v>0.11</v>
      </c>
      <c r="M823" s="1">
        <v>1</v>
      </c>
      <c r="N823" s="1" t="s">
        <v>1283</v>
      </c>
      <c r="O823" s="1" t="s">
        <v>1548</v>
      </c>
      <c r="P823" s="1">
        <v>55105010</v>
      </c>
      <c r="Q823" s="73">
        <v>731099729</v>
      </c>
      <c r="R823" s="74">
        <v>193</v>
      </c>
      <c r="S823" s="1" t="s">
        <v>3317</v>
      </c>
      <c r="T823" s="75">
        <v>3.7506499999999998</v>
      </c>
      <c r="U823" s="76">
        <v>4138281963.57165</v>
      </c>
      <c r="V823" s="77">
        <v>4138281963.57165</v>
      </c>
      <c r="W823" s="77">
        <v>37620745123.378601</v>
      </c>
      <c r="X823" s="76">
        <v>6.2459211202000001E-2</v>
      </c>
      <c r="Y823" s="71">
        <v>1</v>
      </c>
      <c r="Z823" s="71">
        <v>0</v>
      </c>
      <c r="AA823" s="71">
        <v>0</v>
      </c>
      <c r="AB823" s="71">
        <v>0</v>
      </c>
      <c r="AC823" s="73">
        <v>0</v>
      </c>
      <c r="AD823" s="73">
        <v>1</v>
      </c>
      <c r="AE823" s="1" t="s">
        <v>3318</v>
      </c>
      <c r="AF823" s="1" t="s">
        <v>1450</v>
      </c>
      <c r="AG823" s="1" t="s">
        <v>1451</v>
      </c>
    </row>
    <row r="824" spans="1:33">
      <c r="A824" s="70">
        <v>45169</v>
      </c>
      <c r="B824" s="70">
        <v>45169</v>
      </c>
      <c r="C824" s="71">
        <v>891800</v>
      </c>
      <c r="D824" s="1" t="s">
        <v>8876</v>
      </c>
      <c r="E824" s="71">
        <v>4618901</v>
      </c>
      <c r="G824" s="1" t="s">
        <v>8877</v>
      </c>
      <c r="H824" s="72" t="s">
        <v>8878</v>
      </c>
      <c r="I824" s="1" t="s">
        <v>8879</v>
      </c>
      <c r="J824" s="73">
        <v>0.2</v>
      </c>
      <c r="K824" s="73">
        <v>0.2</v>
      </c>
      <c r="L824" s="73">
        <v>0.2</v>
      </c>
      <c r="M824" s="1">
        <v>1</v>
      </c>
      <c r="N824" s="1" t="s">
        <v>1129</v>
      </c>
      <c r="O824" s="1" t="s">
        <v>1484</v>
      </c>
      <c r="P824" s="1">
        <v>40201060</v>
      </c>
      <c r="Q824" s="73">
        <v>133904969</v>
      </c>
      <c r="R824" s="74">
        <v>45250</v>
      </c>
      <c r="S824" s="1" t="s">
        <v>3451</v>
      </c>
      <c r="T824" s="75">
        <v>1321.75</v>
      </c>
      <c r="U824" s="76">
        <v>916845068.62114596</v>
      </c>
      <c r="V824" s="77">
        <v>916845068.62114596</v>
      </c>
      <c r="W824" s="77">
        <v>4584225343.1057301</v>
      </c>
      <c r="X824" s="76">
        <v>1.3837969545E-2</v>
      </c>
      <c r="Y824" s="71">
        <v>0</v>
      </c>
      <c r="Z824" s="71">
        <v>1</v>
      </c>
      <c r="AA824" s="71">
        <v>0</v>
      </c>
      <c r="AB824" s="71">
        <v>0</v>
      </c>
      <c r="AC824" s="73">
        <v>0</v>
      </c>
      <c r="AD824" s="73">
        <v>1</v>
      </c>
      <c r="AE824" s="1" t="s">
        <v>3452</v>
      </c>
      <c r="AF824" s="1" t="s">
        <v>1450</v>
      </c>
      <c r="AG824" s="1" t="s">
        <v>1451</v>
      </c>
    </row>
    <row r="825" spans="1:33">
      <c r="A825" s="70">
        <v>45169</v>
      </c>
      <c r="B825" s="70">
        <v>45169</v>
      </c>
      <c r="C825" s="71">
        <v>891800</v>
      </c>
      <c r="D825" s="1" t="s">
        <v>8889</v>
      </c>
      <c r="E825" s="71">
        <v>5008901</v>
      </c>
      <c r="G825" s="1" t="s">
        <v>8890</v>
      </c>
      <c r="H825" s="72" t="s">
        <v>8891</v>
      </c>
      <c r="I825" s="1" t="s">
        <v>8892</v>
      </c>
      <c r="J825" s="73">
        <v>0.4</v>
      </c>
      <c r="K825" s="73">
        <v>0.4</v>
      </c>
      <c r="L825" s="73">
        <v>0.4</v>
      </c>
      <c r="M825" s="1">
        <v>1</v>
      </c>
      <c r="N825" s="1" t="s">
        <v>1283</v>
      </c>
      <c r="O825" s="1" t="s">
        <v>1484</v>
      </c>
      <c r="P825" s="1">
        <v>40203040</v>
      </c>
      <c r="Q825" s="73">
        <v>120000000</v>
      </c>
      <c r="R825" s="74">
        <v>198</v>
      </c>
      <c r="S825" s="1" t="s">
        <v>3317</v>
      </c>
      <c r="T825" s="75">
        <v>3.7506499999999998</v>
      </c>
      <c r="U825" s="76">
        <v>2533960780.1314402</v>
      </c>
      <c r="V825" s="77">
        <v>2533960780.1314402</v>
      </c>
      <c r="W825" s="77">
        <v>6334901950.3286104</v>
      </c>
      <c r="X825" s="76">
        <v>3.8245144467400002E-2</v>
      </c>
      <c r="Y825" s="71">
        <v>0</v>
      </c>
      <c r="Z825" s="71">
        <v>1</v>
      </c>
      <c r="AA825" s="71">
        <v>0</v>
      </c>
      <c r="AB825" s="71">
        <v>0</v>
      </c>
      <c r="AC825" s="73">
        <v>0</v>
      </c>
      <c r="AD825" s="73">
        <v>1</v>
      </c>
      <c r="AE825" s="1" t="s">
        <v>3318</v>
      </c>
      <c r="AF825" s="1" t="s">
        <v>1450</v>
      </c>
      <c r="AG825" s="1" t="s">
        <v>1451</v>
      </c>
    </row>
    <row r="826" spans="1:33">
      <c r="A826" s="70">
        <v>45169</v>
      </c>
      <c r="B826" s="70">
        <v>45169</v>
      </c>
      <c r="C826" s="71">
        <v>891800</v>
      </c>
      <c r="D826" s="1" t="s">
        <v>8893</v>
      </c>
      <c r="E826" s="71">
        <v>5012201</v>
      </c>
      <c r="G826" s="1" t="s">
        <v>8894</v>
      </c>
      <c r="H826" s="72" t="s">
        <v>8895</v>
      </c>
      <c r="I826" s="1" t="s">
        <v>8896</v>
      </c>
      <c r="J826" s="73">
        <v>0.35</v>
      </c>
      <c r="K826" s="73">
        <v>0.35</v>
      </c>
      <c r="L826" s="73">
        <v>0.35</v>
      </c>
      <c r="M826" s="1">
        <v>1</v>
      </c>
      <c r="N826" s="1" t="s">
        <v>1366</v>
      </c>
      <c r="O826" s="1" t="s">
        <v>1467</v>
      </c>
      <c r="P826" s="1">
        <v>20105010</v>
      </c>
      <c r="Q826" s="73">
        <v>11200000000</v>
      </c>
      <c r="R826" s="74">
        <v>3.81</v>
      </c>
      <c r="S826" s="1" t="s">
        <v>7800</v>
      </c>
      <c r="T826" s="75">
        <v>3.6730499999999999</v>
      </c>
      <c r="U826" s="76">
        <v>4066157552.9872999</v>
      </c>
      <c r="V826" s="77">
        <v>4066157552.9872999</v>
      </c>
      <c r="W826" s="77">
        <v>11617593008.535101</v>
      </c>
      <c r="X826" s="76">
        <v>6.1370635355000001E-2</v>
      </c>
      <c r="Y826" s="71">
        <v>1</v>
      </c>
      <c r="Z826" s="71">
        <v>0</v>
      </c>
      <c r="AA826" s="71">
        <v>0</v>
      </c>
      <c r="AB826" s="71">
        <v>0</v>
      </c>
      <c r="AC826" s="73">
        <v>0</v>
      </c>
      <c r="AD826" s="73">
        <v>1</v>
      </c>
      <c r="AE826" s="1" t="s">
        <v>7815</v>
      </c>
      <c r="AF826" s="1" t="s">
        <v>1450</v>
      </c>
      <c r="AG826" s="1" t="s">
        <v>1451</v>
      </c>
    </row>
    <row r="827" spans="1:33">
      <c r="A827" s="70">
        <v>45169</v>
      </c>
      <c r="B827" s="70">
        <v>45169</v>
      </c>
      <c r="C827" s="71">
        <v>891800</v>
      </c>
      <c r="D827" s="1" t="s">
        <v>8897</v>
      </c>
      <c r="E827" s="71">
        <v>5030802</v>
      </c>
      <c r="G827" s="1" t="s">
        <v>8898</v>
      </c>
      <c r="H827" s="72" t="s">
        <v>8899</v>
      </c>
      <c r="I827" s="1" t="s">
        <v>8900</v>
      </c>
      <c r="J827" s="73">
        <v>0.3</v>
      </c>
      <c r="K827" s="73">
        <v>0.3</v>
      </c>
      <c r="L827" s="73">
        <v>0.06</v>
      </c>
      <c r="M827" s="1">
        <v>0.2</v>
      </c>
      <c r="N827" s="1" t="s">
        <v>975</v>
      </c>
      <c r="O827" s="1" t="s">
        <v>1467</v>
      </c>
      <c r="P827" s="1">
        <v>20104010</v>
      </c>
      <c r="Q827" s="73">
        <v>83440000</v>
      </c>
      <c r="R827" s="74">
        <v>266.48</v>
      </c>
      <c r="S827" s="1" t="s">
        <v>3323</v>
      </c>
      <c r="T827" s="75">
        <v>7.2785000000000002</v>
      </c>
      <c r="U827" s="76">
        <v>183294012.777358</v>
      </c>
      <c r="V827" s="77">
        <v>183294012.777358</v>
      </c>
      <c r="W827" s="77">
        <v>3049997421.19558</v>
      </c>
      <c r="X827" s="76">
        <v>2.7664619175E-3</v>
      </c>
      <c r="Y827" s="71">
        <v>0</v>
      </c>
      <c r="Z827" s="71">
        <v>1</v>
      </c>
      <c r="AA827" s="71">
        <v>0</v>
      </c>
      <c r="AB827" s="71">
        <v>0</v>
      </c>
      <c r="AC827" s="73">
        <v>0</v>
      </c>
      <c r="AD827" s="73">
        <v>1</v>
      </c>
      <c r="AE827" s="1" t="s">
        <v>3324</v>
      </c>
      <c r="AF827" s="1" t="s">
        <v>1450</v>
      </c>
      <c r="AG827" s="1" t="s">
        <v>1585</v>
      </c>
    </row>
    <row r="828" spans="1:33">
      <c r="A828" s="70">
        <v>45169</v>
      </c>
      <c r="B828" s="70">
        <v>45169</v>
      </c>
      <c r="C828" s="71">
        <v>891800</v>
      </c>
      <c r="D828" s="1" t="s">
        <v>8906</v>
      </c>
      <c r="E828" s="71">
        <v>5310602</v>
      </c>
      <c r="G828" s="1" t="s">
        <v>8907</v>
      </c>
      <c r="H828" s="72" t="s">
        <v>8908</v>
      </c>
      <c r="I828" s="1" t="s">
        <v>8909</v>
      </c>
      <c r="J828" s="73">
        <v>0.3</v>
      </c>
      <c r="K828" s="73">
        <v>0.3</v>
      </c>
      <c r="L828" s="73">
        <v>0.06</v>
      </c>
      <c r="M828" s="1">
        <v>0.2</v>
      </c>
      <c r="N828" s="1" t="s">
        <v>975</v>
      </c>
      <c r="O828" s="1" t="s">
        <v>1474</v>
      </c>
      <c r="P828" s="1">
        <v>45301020</v>
      </c>
      <c r="Q828" s="73">
        <v>418300889</v>
      </c>
      <c r="R828" s="74">
        <v>70.040000000000006</v>
      </c>
      <c r="S828" s="1" t="s">
        <v>3323</v>
      </c>
      <c r="T828" s="75">
        <v>7.2785000000000002</v>
      </c>
      <c r="U828" s="76">
        <v>241515100.080181</v>
      </c>
      <c r="V828" s="77">
        <v>241515100.080181</v>
      </c>
      <c r="W828" s="77">
        <v>4018791564.7801199</v>
      </c>
      <c r="X828" s="76">
        <v>3.6451944978999999E-3</v>
      </c>
      <c r="Y828" s="71">
        <v>0</v>
      </c>
      <c r="Z828" s="71">
        <v>1</v>
      </c>
      <c r="AA828" s="71">
        <v>0</v>
      </c>
      <c r="AB828" s="71">
        <v>0</v>
      </c>
      <c r="AC828" s="73">
        <v>0</v>
      </c>
      <c r="AD828" s="73">
        <v>1</v>
      </c>
      <c r="AE828" s="1" t="s">
        <v>3324</v>
      </c>
      <c r="AF828" s="1" t="s">
        <v>1450</v>
      </c>
      <c r="AG828" s="1" t="s">
        <v>1585</v>
      </c>
    </row>
    <row r="829" spans="1:33">
      <c r="A829" s="70">
        <v>45169</v>
      </c>
      <c r="B829" s="70">
        <v>45169</v>
      </c>
      <c r="C829" s="71">
        <v>891800</v>
      </c>
      <c r="D829" s="1" t="s">
        <v>8915</v>
      </c>
      <c r="E829" s="71">
        <v>5327302</v>
      </c>
      <c r="G829" s="1" t="s">
        <v>8916</v>
      </c>
      <c r="H829" s="72" t="s">
        <v>8917</v>
      </c>
      <c r="I829" s="1" t="s">
        <v>8918</v>
      </c>
      <c r="J829" s="73">
        <v>0.2</v>
      </c>
      <c r="K829" s="73">
        <v>0.2</v>
      </c>
      <c r="L829" s="73">
        <v>0.04</v>
      </c>
      <c r="M829" s="1">
        <v>0.2</v>
      </c>
      <c r="N829" s="1" t="s">
        <v>975</v>
      </c>
      <c r="O829" s="1" t="s">
        <v>1474</v>
      </c>
      <c r="P829" s="1">
        <v>45301020</v>
      </c>
      <c r="Q829" s="73">
        <v>10000000000</v>
      </c>
      <c r="R829" s="74">
        <v>10.76</v>
      </c>
      <c r="S829" s="1" t="s">
        <v>3323</v>
      </c>
      <c r="T829" s="75">
        <v>7.2785000000000002</v>
      </c>
      <c r="U829" s="76">
        <v>591330631.31139696</v>
      </c>
      <c r="V829" s="77">
        <v>591330631.31139696</v>
      </c>
      <c r="W829" s="77">
        <v>14759540204.6583</v>
      </c>
      <c r="X829" s="76">
        <v>8.9249705834999991E-3</v>
      </c>
      <c r="Y829" s="71">
        <v>1</v>
      </c>
      <c r="Z829" s="71">
        <v>0</v>
      </c>
      <c r="AA829" s="71">
        <v>0</v>
      </c>
      <c r="AB829" s="71">
        <v>0</v>
      </c>
      <c r="AC829" s="73">
        <v>0</v>
      </c>
      <c r="AD829" s="73">
        <v>1</v>
      </c>
      <c r="AE829" s="1" t="s">
        <v>3324</v>
      </c>
      <c r="AF829" s="1" t="s">
        <v>1450</v>
      </c>
      <c r="AG829" s="1" t="s">
        <v>1585</v>
      </c>
    </row>
    <row r="830" spans="1:33">
      <c r="A830" s="70">
        <v>45169</v>
      </c>
      <c r="B830" s="70">
        <v>45169</v>
      </c>
      <c r="C830" s="71">
        <v>891800</v>
      </c>
      <c r="D830" s="1" t="s">
        <v>8919</v>
      </c>
      <c r="E830" s="71">
        <v>5327401</v>
      </c>
      <c r="G830" s="1" t="s">
        <v>8920</v>
      </c>
      <c r="H830" s="72" t="s">
        <v>8921</v>
      </c>
      <c r="I830" s="1" t="s">
        <v>8922</v>
      </c>
      <c r="J830" s="73">
        <v>0.15</v>
      </c>
      <c r="K830" s="73">
        <v>0.15</v>
      </c>
      <c r="L830" s="73">
        <v>0.15</v>
      </c>
      <c r="M830" s="1">
        <v>1</v>
      </c>
      <c r="N830" s="1" t="s">
        <v>1129</v>
      </c>
      <c r="O830" s="1" t="s">
        <v>1467</v>
      </c>
      <c r="P830" s="1">
        <v>20104010</v>
      </c>
      <c r="Q830" s="73">
        <v>234000000</v>
      </c>
      <c r="R830" s="74">
        <v>544000</v>
      </c>
      <c r="S830" s="1" t="s">
        <v>3451</v>
      </c>
      <c r="T830" s="75">
        <v>1321.75</v>
      </c>
      <c r="U830" s="76">
        <v>14446302250.8039</v>
      </c>
      <c r="V830" s="77">
        <v>14446302250.8039</v>
      </c>
      <c r="W830" s="77">
        <v>96308681672.025696</v>
      </c>
      <c r="X830" s="76">
        <v>0.21803846410489999</v>
      </c>
      <c r="Y830" s="71">
        <v>1</v>
      </c>
      <c r="Z830" s="71">
        <v>0</v>
      </c>
      <c r="AA830" s="71">
        <v>0</v>
      </c>
      <c r="AB830" s="71">
        <v>0</v>
      </c>
      <c r="AC830" s="73">
        <v>0</v>
      </c>
      <c r="AD830" s="73">
        <v>1</v>
      </c>
      <c r="AE830" s="1" t="s">
        <v>3452</v>
      </c>
      <c r="AF830" s="1" t="s">
        <v>1450</v>
      </c>
      <c r="AG830" s="1" t="s">
        <v>1451</v>
      </c>
    </row>
    <row r="831" spans="1:33">
      <c r="A831" s="70">
        <v>45169</v>
      </c>
      <c r="B831" s="70">
        <v>45169</v>
      </c>
      <c r="C831" s="71">
        <v>891800</v>
      </c>
      <c r="D831" s="1" t="s">
        <v>8923</v>
      </c>
      <c r="E831" s="71">
        <v>5328601</v>
      </c>
      <c r="G831" s="1" t="s">
        <v>8924</v>
      </c>
      <c r="H831" s="72" t="s">
        <v>8925</v>
      </c>
      <c r="I831" s="1" t="s">
        <v>8926</v>
      </c>
      <c r="J831" s="73">
        <v>0.3</v>
      </c>
      <c r="K831" s="73">
        <v>0.3</v>
      </c>
      <c r="L831" s="73">
        <v>0.3</v>
      </c>
      <c r="M831" s="1">
        <v>1</v>
      </c>
      <c r="N831" s="1" t="s">
        <v>1283</v>
      </c>
      <c r="O831" s="1" t="s">
        <v>1474</v>
      </c>
      <c r="P831" s="1">
        <v>45102010</v>
      </c>
      <c r="Q831" s="73">
        <v>80000000</v>
      </c>
      <c r="R831" s="74">
        <v>850</v>
      </c>
      <c r="S831" s="1" t="s">
        <v>3317</v>
      </c>
      <c r="T831" s="75">
        <v>3.7506499999999998</v>
      </c>
      <c r="U831" s="76">
        <v>5439057230.0801201</v>
      </c>
      <c r="V831" s="77">
        <v>5439057230.0801201</v>
      </c>
      <c r="W831" s="77">
        <v>18130190766.933701</v>
      </c>
      <c r="X831" s="76">
        <v>8.2091850498200003E-2</v>
      </c>
      <c r="Y831" s="71">
        <v>0</v>
      </c>
      <c r="Z831" s="71">
        <v>1</v>
      </c>
      <c r="AA831" s="71">
        <v>0</v>
      </c>
      <c r="AB831" s="71">
        <v>0</v>
      </c>
      <c r="AC831" s="73">
        <v>0</v>
      </c>
      <c r="AD831" s="73">
        <v>1</v>
      </c>
      <c r="AE831" s="1" t="s">
        <v>3318</v>
      </c>
      <c r="AF831" s="1" t="s">
        <v>1450</v>
      </c>
      <c r="AG831" s="1" t="s">
        <v>1451</v>
      </c>
    </row>
    <row r="832" spans="1:33">
      <c r="A832" s="70">
        <v>45169</v>
      </c>
      <c r="B832" s="70">
        <v>45169</v>
      </c>
      <c r="C832" s="71">
        <v>891800</v>
      </c>
      <c r="D832" s="1" t="s">
        <v>8927</v>
      </c>
      <c r="E832" s="71">
        <v>5338001</v>
      </c>
      <c r="G832" s="1" t="s">
        <v>8928</v>
      </c>
      <c r="H832" s="72" t="s">
        <v>8929</v>
      </c>
      <c r="I832" s="1" t="s">
        <v>8930</v>
      </c>
      <c r="J832" s="73">
        <v>0.75</v>
      </c>
      <c r="K832" s="73">
        <v>0.75</v>
      </c>
      <c r="L832" s="73">
        <v>0.75</v>
      </c>
      <c r="M832" s="1">
        <v>1</v>
      </c>
      <c r="N832" s="1" t="s">
        <v>1330</v>
      </c>
      <c r="O832" s="1" t="s">
        <v>1474</v>
      </c>
      <c r="P832" s="1">
        <v>45301020</v>
      </c>
      <c r="Q832" s="73">
        <v>4003874895</v>
      </c>
      <c r="R832" s="74">
        <v>27.85</v>
      </c>
      <c r="S832" s="1" t="s">
        <v>3111</v>
      </c>
      <c r="T832" s="75">
        <v>31.846499999999999</v>
      </c>
      <c r="U832" s="76">
        <v>2626063676.3635702</v>
      </c>
      <c r="V832" s="77">
        <v>2626063676.3635702</v>
      </c>
      <c r="W832" s="77">
        <v>3501418235.1514301</v>
      </c>
      <c r="X832" s="76">
        <v>3.9635256185000002E-2</v>
      </c>
      <c r="Y832" s="71">
        <v>0</v>
      </c>
      <c r="Z832" s="71">
        <v>1</v>
      </c>
      <c r="AA832" s="71">
        <v>0</v>
      </c>
      <c r="AB832" s="71">
        <v>0</v>
      </c>
      <c r="AC832" s="73">
        <v>1</v>
      </c>
      <c r="AD832" s="73">
        <v>0</v>
      </c>
      <c r="AE832" s="1" t="s">
        <v>3112</v>
      </c>
      <c r="AF832" s="1" t="s">
        <v>1450</v>
      </c>
      <c r="AG832" s="1" t="s">
        <v>1451</v>
      </c>
    </row>
    <row r="833" spans="1:33">
      <c r="A833" s="70">
        <v>45169</v>
      </c>
      <c r="B833" s="70">
        <v>45169</v>
      </c>
      <c r="C833" s="71">
        <v>891800</v>
      </c>
      <c r="D833" s="1" t="s">
        <v>8931</v>
      </c>
      <c r="E833" s="71">
        <v>5338502</v>
      </c>
      <c r="G833" s="1" t="s">
        <v>8932</v>
      </c>
      <c r="H833" s="72" t="s">
        <v>8933</v>
      </c>
      <c r="I833" s="1" t="s">
        <v>8934</v>
      </c>
      <c r="J833" s="73">
        <v>0.35</v>
      </c>
      <c r="K833" s="73">
        <v>0.3</v>
      </c>
      <c r="L833" s="73">
        <v>0.06</v>
      </c>
      <c r="M833" s="1">
        <v>0.2</v>
      </c>
      <c r="N833" s="1" t="s">
        <v>975</v>
      </c>
      <c r="O833" s="1" t="s">
        <v>1474</v>
      </c>
      <c r="P833" s="1">
        <v>45102010</v>
      </c>
      <c r="Q833" s="73">
        <v>952941177</v>
      </c>
      <c r="R833" s="74">
        <v>20.64</v>
      </c>
      <c r="S833" s="1" t="s">
        <v>3323</v>
      </c>
      <c r="T833" s="75">
        <v>7.2785000000000002</v>
      </c>
      <c r="U833" s="76">
        <v>162138126.48166499</v>
      </c>
      <c r="V833" s="77">
        <v>162138126.48166499</v>
      </c>
      <c r="W833" s="77">
        <v>2697965198.9355602</v>
      </c>
      <c r="X833" s="76">
        <v>2.4471555044E-3</v>
      </c>
      <c r="Y833" s="71">
        <v>0</v>
      </c>
      <c r="Z833" s="71">
        <v>1</v>
      </c>
      <c r="AA833" s="71">
        <v>0</v>
      </c>
      <c r="AB833" s="71">
        <v>0</v>
      </c>
      <c r="AC833" s="73">
        <v>0</v>
      </c>
      <c r="AD833" s="73">
        <v>1</v>
      </c>
      <c r="AE833" s="1" t="s">
        <v>3412</v>
      </c>
      <c r="AF833" s="1" t="s">
        <v>1450</v>
      </c>
      <c r="AG833" s="1" t="s">
        <v>1585</v>
      </c>
    </row>
    <row r="834" spans="1:33">
      <c r="A834" s="70">
        <v>45169</v>
      </c>
      <c r="B834" s="70">
        <v>45169</v>
      </c>
      <c r="C834" s="71">
        <v>891800</v>
      </c>
      <c r="D834" s="1" t="s">
        <v>8935</v>
      </c>
      <c r="E834" s="71">
        <v>5339001</v>
      </c>
      <c r="G834" s="1" t="s">
        <v>8936</v>
      </c>
      <c r="H834" s="72" t="s">
        <v>8937</v>
      </c>
      <c r="I834" s="1" t="s">
        <v>8938</v>
      </c>
      <c r="J834" s="73">
        <v>0.3</v>
      </c>
      <c r="K834" s="73">
        <v>0.3</v>
      </c>
      <c r="L834" s="73">
        <v>0.3</v>
      </c>
      <c r="M834" s="1">
        <v>1</v>
      </c>
      <c r="N834" s="1" t="s">
        <v>1283</v>
      </c>
      <c r="O834" s="1" t="s">
        <v>1499</v>
      </c>
      <c r="P834" s="1">
        <v>30101010</v>
      </c>
      <c r="Q834" s="73">
        <v>130000000</v>
      </c>
      <c r="R834" s="74">
        <v>151.80000000000001</v>
      </c>
      <c r="S834" s="1" t="s">
        <v>3317</v>
      </c>
      <c r="T834" s="75">
        <v>3.7506499999999998</v>
      </c>
      <c r="U834" s="76">
        <v>1578446402.6235499</v>
      </c>
      <c r="V834" s="77">
        <v>1578446402.6235499</v>
      </c>
      <c r="W834" s="77">
        <v>5261488008.7451496</v>
      </c>
      <c r="X834" s="76">
        <v>2.3823537907800001E-2</v>
      </c>
      <c r="Y834" s="71">
        <v>0</v>
      </c>
      <c r="Z834" s="71">
        <v>1</v>
      </c>
      <c r="AA834" s="71">
        <v>0</v>
      </c>
      <c r="AB834" s="71">
        <v>0</v>
      </c>
      <c r="AC834" s="73">
        <v>0</v>
      </c>
      <c r="AD834" s="73">
        <v>1</v>
      </c>
      <c r="AE834" s="1" t="s">
        <v>3318</v>
      </c>
      <c r="AF834" s="1" t="s">
        <v>1450</v>
      </c>
      <c r="AG834" s="1" t="s">
        <v>1451</v>
      </c>
    </row>
    <row r="835" spans="1:33">
      <c r="A835" s="70">
        <v>45169</v>
      </c>
      <c r="B835" s="70">
        <v>45169</v>
      </c>
      <c r="C835" s="71">
        <v>891800</v>
      </c>
      <c r="D835" s="1" t="s">
        <v>8939</v>
      </c>
      <c r="E835" s="71">
        <v>5350301</v>
      </c>
      <c r="G835" s="1" t="s">
        <v>8940</v>
      </c>
      <c r="H835" s="72" t="s">
        <v>8941</v>
      </c>
      <c r="I835" s="1" t="s">
        <v>8942</v>
      </c>
      <c r="J835" s="73">
        <v>0.7</v>
      </c>
      <c r="K835" s="73">
        <v>0.7</v>
      </c>
      <c r="L835" s="73">
        <v>0.7</v>
      </c>
      <c r="M835" s="1">
        <v>1</v>
      </c>
      <c r="N835" s="1" t="s">
        <v>1099</v>
      </c>
      <c r="O835" s="1" t="s">
        <v>1455</v>
      </c>
      <c r="P835" s="1">
        <v>25503030</v>
      </c>
      <c r="Q835" s="73">
        <v>1184363929502</v>
      </c>
      <c r="R835" s="74">
        <v>96</v>
      </c>
      <c r="S835" s="1" t="s">
        <v>3616</v>
      </c>
      <c r="T835" s="75">
        <v>15230</v>
      </c>
      <c r="U835" s="76">
        <v>5225821146.5879402</v>
      </c>
      <c r="V835" s="77">
        <v>5225821146.5879402</v>
      </c>
      <c r="W835" s="77">
        <v>7465458780.83992</v>
      </c>
      <c r="X835" s="76">
        <v>7.8873472028199998E-2</v>
      </c>
      <c r="Y835" s="71">
        <v>1</v>
      </c>
      <c r="Z835" s="71">
        <v>0</v>
      </c>
      <c r="AA835" s="71">
        <v>0</v>
      </c>
      <c r="AB835" s="71">
        <v>0</v>
      </c>
      <c r="AC835" s="73">
        <v>0</v>
      </c>
      <c r="AD835" s="73">
        <v>1</v>
      </c>
      <c r="AE835" s="1" t="s">
        <v>3617</v>
      </c>
      <c r="AF835" s="1" t="s">
        <v>1450</v>
      </c>
      <c r="AG835" s="1" t="s">
        <v>1451</v>
      </c>
    </row>
    <row r="836" spans="1:33">
      <c r="A836" s="70">
        <v>45169</v>
      </c>
      <c r="B836" s="70">
        <v>45169</v>
      </c>
      <c r="C836" s="71">
        <v>891800</v>
      </c>
      <c r="D836" s="1" t="s">
        <v>8951</v>
      </c>
      <c r="E836" s="71">
        <v>5417401</v>
      </c>
      <c r="G836" s="1" t="s">
        <v>8952</v>
      </c>
      <c r="H836" s="72" t="s">
        <v>8953</v>
      </c>
      <c r="I836" s="1" t="s">
        <v>8954</v>
      </c>
      <c r="J836" s="73">
        <v>0.2</v>
      </c>
      <c r="K836" s="73">
        <v>0.2</v>
      </c>
      <c r="L836" s="73">
        <v>0.2</v>
      </c>
      <c r="M836" s="1">
        <v>1</v>
      </c>
      <c r="N836" s="1" t="s">
        <v>975</v>
      </c>
      <c r="O836" s="1" t="s">
        <v>1455</v>
      </c>
      <c r="P836" s="1">
        <v>25504040</v>
      </c>
      <c r="Q836" s="73">
        <v>10000000000</v>
      </c>
      <c r="R836" s="74">
        <v>11.9</v>
      </c>
      <c r="S836" s="1" t="s">
        <v>1565</v>
      </c>
      <c r="T836" s="75">
        <v>7.8417500000000002</v>
      </c>
      <c r="U836" s="76">
        <v>3035036822.1379199</v>
      </c>
      <c r="V836" s="77">
        <v>3035036822.1379199</v>
      </c>
      <c r="W836" s="77">
        <v>15175184110.6896</v>
      </c>
      <c r="X836" s="76">
        <v>4.5807899884100001E-2</v>
      </c>
      <c r="Y836" s="71">
        <v>1</v>
      </c>
      <c r="Z836" s="71">
        <v>0</v>
      </c>
      <c r="AA836" s="71">
        <v>0</v>
      </c>
      <c r="AB836" s="71">
        <v>0</v>
      </c>
      <c r="AC836" s="73">
        <v>0</v>
      </c>
      <c r="AD836" s="73">
        <v>1</v>
      </c>
      <c r="AE836" s="1" t="s">
        <v>1566</v>
      </c>
      <c r="AF836" s="1" t="s">
        <v>1450</v>
      </c>
      <c r="AG836" s="1" t="s">
        <v>3300</v>
      </c>
    </row>
    <row r="837" spans="1:33">
      <c r="A837" s="70">
        <v>45169</v>
      </c>
      <c r="B837" s="70">
        <v>45169</v>
      </c>
      <c r="C837" s="71">
        <v>891800</v>
      </c>
      <c r="D837" s="1" t="s">
        <v>8955</v>
      </c>
      <c r="E837" s="71">
        <v>5422701</v>
      </c>
      <c r="G837" s="1" t="s">
        <v>8956</v>
      </c>
      <c r="H837" s="72" t="s">
        <v>8957</v>
      </c>
      <c r="I837" s="1" t="s">
        <v>8958</v>
      </c>
      <c r="J837" s="73">
        <v>0.3</v>
      </c>
      <c r="K837" s="73">
        <v>0.3</v>
      </c>
      <c r="L837" s="73">
        <v>0.3</v>
      </c>
      <c r="M837" s="1">
        <v>1</v>
      </c>
      <c r="N837" s="1" t="s">
        <v>1243</v>
      </c>
      <c r="O837" s="1" t="s">
        <v>1455</v>
      </c>
      <c r="P837" s="1">
        <v>25503030</v>
      </c>
      <c r="Q837" s="73">
        <v>575000000</v>
      </c>
      <c r="R837" s="74">
        <v>32.36</v>
      </c>
      <c r="S837" s="1" t="s">
        <v>4044</v>
      </c>
      <c r="T837" s="75">
        <v>4.1212499999999999</v>
      </c>
      <c r="U837" s="76">
        <v>1354467697.9071901</v>
      </c>
      <c r="V837" s="77">
        <v>1354467697.9071901</v>
      </c>
      <c r="W837" s="77">
        <v>4514892326.3572903</v>
      </c>
      <c r="X837" s="76">
        <v>2.0443020740100001E-2</v>
      </c>
      <c r="Y837" s="71">
        <v>0</v>
      </c>
      <c r="Z837" s="71">
        <v>1</v>
      </c>
      <c r="AA837" s="71">
        <v>0</v>
      </c>
      <c r="AB837" s="71">
        <v>0</v>
      </c>
      <c r="AC837" s="73">
        <v>0</v>
      </c>
      <c r="AD837" s="73">
        <v>1</v>
      </c>
      <c r="AE837" s="1" t="s">
        <v>4045</v>
      </c>
      <c r="AF837" s="1" t="s">
        <v>4256</v>
      </c>
      <c r="AG837" s="1" t="s">
        <v>1451</v>
      </c>
    </row>
    <row r="838" spans="1:33">
      <c r="A838" s="70">
        <v>45169</v>
      </c>
      <c r="B838" s="70">
        <v>45169</v>
      </c>
      <c r="C838" s="71">
        <v>891800</v>
      </c>
      <c r="D838" s="1" t="s">
        <v>8972</v>
      </c>
      <c r="E838" s="71">
        <v>5451601</v>
      </c>
      <c r="G838" s="1" t="s">
        <v>8973</v>
      </c>
      <c r="H838" s="72" t="s">
        <v>8974</v>
      </c>
      <c r="I838" s="1" t="s">
        <v>8975</v>
      </c>
      <c r="J838" s="73">
        <v>0.3</v>
      </c>
      <c r="K838" s="73">
        <v>0.3</v>
      </c>
      <c r="L838" s="73">
        <v>0.3</v>
      </c>
      <c r="M838" s="1">
        <v>1</v>
      </c>
      <c r="N838" s="1" t="s">
        <v>1366</v>
      </c>
      <c r="O838" s="1" t="s">
        <v>1455</v>
      </c>
      <c r="P838" s="1">
        <v>25301040</v>
      </c>
      <c r="Q838" s="73">
        <v>8423633100</v>
      </c>
      <c r="R838" s="74">
        <v>4.41</v>
      </c>
      <c r="S838" s="1" t="s">
        <v>7800</v>
      </c>
      <c r="T838" s="75">
        <v>3.6730499999999999</v>
      </c>
      <c r="U838" s="76">
        <v>3034117856.0869002</v>
      </c>
      <c r="V838" s="77">
        <v>3034117856.0869002</v>
      </c>
      <c r="W838" s="77">
        <v>10113726186.956301</v>
      </c>
      <c r="X838" s="76">
        <v>4.5794029902499998E-2</v>
      </c>
      <c r="Y838" s="71">
        <v>0</v>
      </c>
      <c r="Z838" s="71">
        <v>1</v>
      </c>
      <c r="AA838" s="71">
        <v>0</v>
      </c>
      <c r="AB838" s="71">
        <v>0</v>
      </c>
      <c r="AC838" s="73">
        <v>0</v>
      </c>
      <c r="AD838" s="73">
        <v>1</v>
      </c>
      <c r="AE838" s="1" t="s">
        <v>7815</v>
      </c>
      <c r="AF838" s="1" t="s">
        <v>1450</v>
      </c>
      <c r="AG838" s="1" t="s">
        <v>1451</v>
      </c>
    </row>
    <row r="839" spans="1:33">
      <c r="A839" s="70">
        <v>45169</v>
      </c>
      <c r="B839" s="70">
        <v>45169</v>
      </c>
      <c r="C839" s="71">
        <v>891800</v>
      </c>
      <c r="D839" s="1" t="s">
        <v>8981</v>
      </c>
      <c r="E839" s="71">
        <v>5456801</v>
      </c>
      <c r="G839" s="1" t="s">
        <v>8982</v>
      </c>
      <c r="H839" s="72" t="s">
        <v>8983</v>
      </c>
      <c r="I839" s="1" t="s">
        <v>8984</v>
      </c>
      <c r="J839" s="73">
        <v>0.3</v>
      </c>
      <c r="K839" s="73">
        <v>0.3</v>
      </c>
      <c r="L839" s="73">
        <v>0.3</v>
      </c>
      <c r="M839" s="1">
        <v>1</v>
      </c>
      <c r="N839" s="1" t="s">
        <v>1283</v>
      </c>
      <c r="O839" s="1" t="s">
        <v>1462</v>
      </c>
      <c r="P839" s="1">
        <v>15101010</v>
      </c>
      <c r="Q839" s="73">
        <v>168750000</v>
      </c>
      <c r="R839" s="74">
        <v>146.4</v>
      </c>
      <c r="S839" s="1" t="s">
        <v>3317</v>
      </c>
      <c r="T839" s="75">
        <v>3.7506499999999998</v>
      </c>
      <c r="U839" s="76">
        <v>1976057483.36955</v>
      </c>
      <c r="V839" s="77">
        <v>1976057483.36955</v>
      </c>
      <c r="W839" s="77">
        <v>6586858277.8985004</v>
      </c>
      <c r="X839" s="76">
        <v>2.9824693625900001E-2</v>
      </c>
      <c r="Y839" s="71">
        <v>0</v>
      </c>
      <c r="Z839" s="71">
        <v>1</v>
      </c>
      <c r="AA839" s="71">
        <v>0</v>
      </c>
      <c r="AB839" s="71">
        <v>0</v>
      </c>
      <c r="AC839" s="73">
        <v>0</v>
      </c>
      <c r="AD839" s="73">
        <v>1</v>
      </c>
      <c r="AE839" s="1" t="s">
        <v>3318</v>
      </c>
      <c r="AF839" s="1" t="s">
        <v>1450</v>
      </c>
      <c r="AG839" s="1" t="s">
        <v>1451</v>
      </c>
    </row>
    <row r="840" spans="1:33">
      <c r="A840" s="70">
        <v>45169</v>
      </c>
      <c r="B840" s="70">
        <v>45169</v>
      </c>
      <c r="C840" s="71">
        <v>891800</v>
      </c>
      <c r="D840" s="1" t="s">
        <v>8985</v>
      </c>
      <c r="E840" s="71">
        <v>5486601</v>
      </c>
      <c r="G840" s="1" t="s">
        <v>8986</v>
      </c>
      <c r="H840" s="72" t="s">
        <v>8987</v>
      </c>
      <c r="I840" s="1" t="s">
        <v>8988</v>
      </c>
      <c r="J840" s="73">
        <v>0.35</v>
      </c>
      <c r="K840" s="73">
        <v>0.35</v>
      </c>
      <c r="L840" s="73">
        <v>0.35</v>
      </c>
      <c r="M840" s="1">
        <v>1</v>
      </c>
      <c r="N840" s="1" t="s">
        <v>1249</v>
      </c>
      <c r="O840" s="1" t="s">
        <v>1484</v>
      </c>
      <c r="P840" s="1">
        <v>40101015</v>
      </c>
      <c r="Q840" s="73">
        <v>5234100000</v>
      </c>
      <c r="R840" s="74">
        <v>4.18</v>
      </c>
      <c r="S840" s="1" t="s">
        <v>7819</v>
      </c>
      <c r="T840" s="75">
        <v>3.64</v>
      </c>
      <c r="U840" s="76">
        <v>2103705576.92308</v>
      </c>
      <c r="V840" s="77">
        <v>2103705576.92308</v>
      </c>
      <c r="W840" s="77">
        <v>6010587362.6373596</v>
      </c>
      <c r="X840" s="76">
        <v>3.1751290050399998E-2</v>
      </c>
      <c r="Y840" s="71">
        <v>0</v>
      </c>
      <c r="Z840" s="71">
        <v>1</v>
      </c>
      <c r="AA840" s="71">
        <v>0</v>
      </c>
      <c r="AB840" s="71">
        <v>0</v>
      </c>
      <c r="AC840" s="73">
        <v>1</v>
      </c>
      <c r="AD840" s="73">
        <v>0</v>
      </c>
      <c r="AE840" s="1" t="s">
        <v>7820</v>
      </c>
      <c r="AF840" s="1" t="s">
        <v>1450</v>
      </c>
      <c r="AG840" s="1" t="s">
        <v>1451</v>
      </c>
    </row>
    <row r="841" spans="1:33">
      <c r="A841" s="70">
        <v>45169</v>
      </c>
      <c r="B841" s="70">
        <v>45169</v>
      </c>
      <c r="C841" s="71">
        <v>891800</v>
      </c>
      <c r="D841" s="1" t="s">
        <v>8994</v>
      </c>
      <c r="E841" s="71">
        <v>5606601</v>
      </c>
      <c r="G841" s="1" t="s">
        <v>8995</v>
      </c>
      <c r="H841" s="72" t="s">
        <v>8996</v>
      </c>
      <c r="I841" s="1" t="s">
        <v>8997</v>
      </c>
      <c r="J841" s="73">
        <v>0.45</v>
      </c>
      <c r="K841" s="73">
        <v>0.45</v>
      </c>
      <c r="L841" s="73">
        <v>0.45</v>
      </c>
      <c r="M841" s="1">
        <v>1</v>
      </c>
      <c r="N841" s="1" t="s">
        <v>1097</v>
      </c>
      <c r="O841" s="1" t="s">
        <v>1484</v>
      </c>
      <c r="P841" s="1">
        <v>40201020</v>
      </c>
      <c r="Q841" s="73">
        <v>6765589145</v>
      </c>
      <c r="R841" s="74">
        <v>233.5</v>
      </c>
      <c r="S841" s="1" t="s">
        <v>3305</v>
      </c>
      <c r="T841" s="75">
        <v>82.786249999999995</v>
      </c>
      <c r="U841" s="76">
        <v>8587105701.8632298</v>
      </c>
      <c r="V841" s="77">
        <v>8587105701.8632298</v>
      </c>
      <c r="W841" s="77">
        <v>19082457115.251598</v>
      </c>
      <c r="X841" s="76">
        <v>0.12960543852920001</v>
      </c>
      <c r="Y841" s="71">
        <v>1</v>
      </c>
      <c r="Z841" s="71">
        <v>0</v>
      </c>
      <c r="AA841" s="71">
        <v>0</v>
      </c>
      <c r="AB841" s="71">
        <v>0</v>
      </c>
      <c r="AC841" s="73">
        <v>1</v>
      </c>
      <c r="AD841" s="73">
        <v>0</v>
      </c>
      <c r="AE841" s="1" t="s">
        <v>3306</v>
      </c>
      <c r="AF841" s="1" t="s">
        <v>1450</v>
      </c>
      <c r="AG841" s="1" t="s">
        <v>1451</v>
      </c>
    </row>
    <row r="842" spans="1:33">
      <c r="A842" s="70">
        <v>45169</v>
      </c>
      <c r="B842" s="70">
        <v>45169</v>
      </c>
      <c r="C842" s="71">
        <v>891800</v>
      </c>
      <c r="D842" s="1" t="s">
        <v>9012</v>
      </c>
      <c r="E842" s="71">
        <v>6008901</v>
      </c>
      <c r="G842" s="1" t="s">
        <v>9013</v>
      </c>
      <c r="H842" s="72" t="s">
        <v>9014</v>
      </c>
      <c r="I842" s="1" t="s">
        <v>9015</v>
      </c>
      <c r="J842" s="73">
        <v>0.35</v>
      </c>
      <c r="K842" s="73">
        <v>0.24</v>
      </c>
      <c r="L842" s="73">
        <v>0.24</v>
      </c>
      <c r="M842" s="1">
        <v>1</v>
      </c>
      <c r="N842" s="1" t="s">
        <v>1097</v>
      </c>
      <c r="O842" s="1" t="s">
        <v>1455</v>
      </c>
      <c r="P842" s="1">
        <v>25102020</v>
      </c>
      <c r="Q842" s="73">
        <v>282957358</v>
      </c>
      <c r="R842" s="74">
        <v>4613.8</v>
      </c>
      <c r="S842" s="1" t="s">
        <v>3305</v>
      </c>
      <c r="T842" s="75">
        <v>82.786249999999995</v>
      </c>
      <c r="U842" s="76">
        <v>3784711567.4607301</v>
      </c>
      <c r="V842" s="77">
        <v>3784711567.4607301</v>
      </c>
      <c r="W842" s="77">
        <v>15769631531.086399</v>
      </c>
      <c r="X842" s="76">
        <v>5.7122762830399999E-2</v>
      </c>
      <c r="Y842" s="71">
        <v>1</v>
      </c>
      <c r="Z842" s="71">
        <v>0</v>
      </c>
      <c r="AA842" s="71">
        <v>0</v>
      </c>
      <c r="AB842" s="71">
        <v>0</v>
      </c>
      <c r="AC842" s="73">
        <v>1</v>
      </c>
      <c r="AD842" s="73">
        <v>0</v>
      </c>
      <c r="AE842" s="1" t="s">
        <v>3306</v>
      </c>
      <c r="AF842" s="1" t="s">
        <v>1450</v>
      </c>
      <c r="AG842" s="1" t="s">
        <v>1451</v>
      </c>
    </row>
    <row r="843" spans="1:33">
      <c r="A843" s="70">
        <v>45169</v>
      </c>
      <c r="B843" s="70">
        <v>45169</v>
      </c>
      <c r="C843" s="71">
        <v>891800</v>
      </c>
      <c r="D843" s="1" t="s">
        <v>9016</v>
      </c>
      <c r="E843" s="71">
        <v>6009001</v>
      </c>
      <c r="G843" s="1" t="s">
        <v>9017</v>
      </c>
      <c r="H843" s="72" t="s">
        <v>9018</v>
      </c>
      <c r="I843" s="1" t="s">
        <v>9019</v>
      </c>
      <c r="J843" s="73">
        <v>0.35</v>
      </c>
      <c r="K843" s="73">
        <v>0.24</v>
      </c>
      <c r="L843" s="73">
        <v>0.24</v>
      </c>
      <c r="M843" s="1">
        <v>1</v>
      </c>
      <c r="N843" s="1" t="s">
        <v>1097</v>
      </c>
      <c r="O843" s="1" t="s">
        <v>1484</v>
      </c>
      <c r="P843" s="1">
        <v>40201020</v>
      </c>
      <c r="Q843" s="73">
        <v>1590533321</v>
      </c>
      <c r="R843" s="74">
        <v>1488.9</v>
      </c>
      <c r="S843" s="1" t="s">
        <v>3305</v>
      </c>
      <c r="T843" s="75">
        <v>82.786249999999995</v>
      </c>
      <c r="U843" s="76">
        <v>6865328660.1682796</v>
      </c>
      <c r="V843" s="77">
        <v>6865328660.1682796</v>
      </c>
      <c r="W843" s="77">
        <v>28605536084.0345</v>
      </c>
      <c r="X843" s="76">
        <v>0.1036186070768</v>
      </c>
      <c r="Y843" s="71">
        <v>1</v>
      </c>
      <c r="Z843" s="71">
        <v>0</v>
      </c>
      <c r="AA843" s="71">
        <v>0</v>
      </c>
      <c r="AB843" s="71">
        <v>0</v>
      </c>
      <c r="AC843" s="73">
        <v>0</v>
      </c>
      <c r="AD843" s="73">
        <v>1</v>
      </c>
      <c r="AE843" s="1" t="s">
        <v>3306</v>
      </c>
      <c r="AF843" s="1" t="s">
        <v>1450</v>
      </c>
      <c r="AG843" s="1" t="s">
        <v>1451</v>
      </c>
    </row>
    <row r="844" spans="1:33">
      <c r="A844" s="70">
        <v>45169</v>
      </c>
      <c r="B844" s="70">
        <v>45169</v>
      </c>
      <c r="C844" s="71">
        <v>891800</v>
      </c>
      <c r="D844" s="1" t="s">
        <v>9024</v>
      </c>
      <c r="E844" s="71">
        <v>6018501</v>
      </c>
      <c r="G844" s="1" t="s">
        <v>9025</v>
      </c>
      <c r="H844" s="72" t="s">
        <v>9026</v>
      </c>
      <c r="I844" s="1" t="s">
        <v>9027</v>
      </c>
      <c r="J844" s="73">
        <v>0.45</v>
      </c>
      <c r="K844" s="73">
        <v>0.45</v>
      </c>
      <c r="L844" s="73">
        <v>0.45</v>
      </c>
      <c r="M844" s="1">
        <v>1</v>
      </c>
      <c r="N844" s="1" t="s">
        <v>1063</v>
      </c>
      <c r="O844" s="1" t="s">
        <v>1548</v>
      </c>
      <c r="P844" s="1">
        <v>55105020</v>
      </c>
      <c r="Q844" s="73">
        <v>115855090</v>
      </c>
      <c r="R844" s="74">
        <v>16.600000000000001</v>
      </c>
      <c r="S844" s="1" t="s">
        <v>1456</v>
      </c>
      <c r="T844" s="75">
        <v>0.92136177270005104</v>
      </c>
      <c r="U844" s="76">
        <v>939302614.82830501</v>
      </c>
      <c r="V844" s="77">
        <v>939302614.82830501</v>
      </c>
      <c r="W844" s="77">
        <v>2087339144.0629001</v>
      </c>
      <c r="X844" s="76">
        <v>1.41769219494E-2</v>
      </c>
      <c r="Y844" s="71">
        <v>0</v>
      </c>
      <c r="Z844" s="71">
        <v>1</v>
      </c>
      <c r="AA844" s="71">
        <v>0</v>
      </c>
      <c r="AB844" s="71">
        <v>0</v>
      </c>
      <c r="AC844" s="73">
        <v>0</v>
      </c>
      <c r="AD844" s="73">
        <v>1</v>
      </c>
      <c r="AE844" s="1" t="s">
        <v>3607</v>
      </c>
      <c r="AF844" s="1" t="s">
        <v>1450</v>
      </c>
      <c r="AG844" s="1" t="s">
        <v>1451</v>
      </c>
    </row>
    <row r="845" spans="1:33">
      <c r="A845" s="70">
        <v>45169</v>
      </c>
      <c r="B845" s="70">
        <v>45169</v>
      </c>
      <c r="C845" s="71">
        <v>891800</v>
      </c>
      <c r="D845" s="1" t="s">
        <v>9028</v>
      </c>
      <c r="E845" s="71">
        <v>6024401</v>
      </c>
      <c r="G845" s="1" t="s">
        <v>9029</v>
      </c>
      <c r="H845" s="72" t="s">
        <v>9030</v>
      </c>
      <c r="I845" s="1" t="s">
        <v>9031</v>
      </c>
      <c r="J845" s="73">
        <v>0.45</v>
      </c>
      <c r="K845" s="73">
        <v>0.45</v>
      </c>
      <c r="L845" s="73">
        <v>0.45</v>
      </c>
      <c r="M845" s="1">
        <v>1</v>
      </c>
      <c r="N845" s="1" t="s">
        <v>975</v>
      </c>
      <c r="O845" s="1" t="s">
        <v>1564</v>
      </c>
      <c r="P845" s="1">
        <v>60201030</v>
      </c>
      <c r="Q845" s="73">
        <v>13314992912</v>
      </c>
      <c r="R845" s="74">
        <v>1.1100000000000001</v>
      </c>
      <c r="S845" s="1" t="s">
        <v>1565</v>
      </c>
      <c r="T845" s="75">
        <v>7.8417500000000002</v>
      </c>
      <c r="U845" s="76">
        <v>848131980.68594396</v>
      </c>
      <c r="V845" s="77">
        <v>848131980.68594396</v>
      </c>
      <c r="W845" s="77">
        <v>1884737734.85765</v>
      </c>
      <c r="X845" s="76">
        <v>1.28008808909E-2</v>
      </c>
      <c r="Y845" s="71">
        <v>0</v>
      </c>
      <c r="Z845" s="71">
        <v>1</v>
      </c>
      <c r="AA845" s="71">
        <v>0</v>
      </c>
      <c r="AB845" s="71">
        <v>0</v>
      </c>
      <c r="AC845" s="73">
        <v>1</v>
      </c>
      <c r="AD845" s="73">
        <v>0</v>
      </c>
      <c r="AE845" s="1" t="s">
        <v>1566</v>
      </c>
      <c r="AF845" s="1" t="s">
        <v>1450</v>
      </c>
      <c r="AG845" s="1" t="s">
        <v>3271</v>
      </c>
    </row>
    <row r="846" spans="1:33">
      <c r="A846" s="70">
        <v>45169</v>
      </c>
      <c r="B846" s="70">
        <v>45169</v>
      </c>
      <c r="C846" s="71">
        <v>891800</v>
      </c>
      <c r="D846" s="1" t="s">
        <v>9045</v>
      </c>
      <c r="E846" s="71">
        <v>6051301</v>
      </c>
      <c r="G846" s="1" t="s">
        <v>9046</v>
      </c>
      <c r="H846" s="72" t="s">
        <v>9047</v>
      </c>
      <c r="I846" s="1" t="s">
        <v>9048</v>
      </c>
      <c r="J846" s="73">
        <v>1</v>
      </c>
      <c r="K846" s="73">
        <v>1</v>
      </c>
      <c r="L846" s="73">
        <v>1</v>
      </c>
      <c r="M846" s="1">
        <v>1</v>
      </c>
      <c r="N846" s="1" t="s">
        <v>1305</v>
      </c>
      <c r="O846" s="1" t="s">
        <v>1564</v>
      </c>
      <c r="P846" s="1">
        <v>60101010</v>
      </c>
      <c r="Q846" s="73">
        <v>3430787066</v>
      </c>
      <c r="R846" s="74">
        <v>11.81</v>
      </c>
      <c r="S846" s="1" t="s">
        <v>1573</v>
      </c>
      <c r="T846" s="75">
        <v>18.934999999999999</v>
      </c>
      <c r="U846" s="76">
        <v>2139825468.6802199</v>
      </c>
      <c r="V846" s="77">
        <v>2139825468.6802199</v>
      </c>
      <c r="W846" s="77">
        <v>2139825468.6802199</v>
      </c>
      <c r="X846" s="76">
        <v>3.2296448637399999E-2</v>
      </c>
      <c r="Y846" s="71">
        <v>0</v>
      </c>
      <c r="Z846" s="71">
        <v>1</v>
      </c>
      <c r="AA846" s="71">
        <v>0</v>
      </c>
      <c r="AB846" s="71">
        <v>0</v>
      </c>
      <c r="AC846" s="73">
        <v>1</v>
      </c>
      <c r="AD846" s="73">
        <v>0</v>
      </c>
      <c r="AE846" s="1" t="s">
        <v>1574</v>
      </c>
      <c r="AF846" s="1" t="s">
        <v>1450</v>
      </c>
      <c r="AG846" s="1" t="s">
        <v>1451</v>
      </c>
    </row>
    <row r="847" spans="1:33">
      <c r="A847" s="70">
        <v>45169</v>
      </c>
      <c r="B847" s="70">
        <v>45169</v>
      </c>
      <c r="C847" s="71">
        <v>891800</v>
      </c>
      <c r="D847" s="1" t="s">
        <v>9049</v>
      </c>
      <c r="E847" s="71">
        <v>6054101</v>
      </c>
      <c r="F847" s="1" t="s">
        <v>9050</v>
      </c>
      <c r="G847" s="1" t="s">
        <v>9051</v>
      </c>
      <c r="H847" s="72" t="s">
        <v>9052</v>
      </c>
      <c r="I847" s="1" t="s">
        <v>9053</v>
      </c>
      <c r="J847" s="73">
        <v>0.25</v>
      </c>
      <c r="K847" s="73">
        <v>0.25</v>
      </c>
      <c r="L847" s="73">
        <v>0.25</v>
      </c>
      <c r="M847" s="1">
        <v>1</v>
      </c>
      <c r="N847" s="1" t="s">
        <v>1283</v>
      </c>
      <c r="O847" s="1" t="s">
        <v>1541</v>
      </c>
      <c r="P847" s="1">
        <v>10102030</v>
      </c>
      <c r="Q847" s="73">
        <v>1671000000</v>
      </c>
      <c r="R847" s="74">
        <v>10.32</v>
      </c>
      <c r="S847" s="1" t="s">
        <v>3317</v>
      </c>
      <c r="T847" s="75">
        <v>3.7506499999999998</v>
      </c>
      <c r="U847" s="76">
        <v>1149448762.21455</v>
      </c>
      <c r="V847" s="77">
        <v>1149448762.21455</v>
      </c>
      <c r="W847" s="77">
        <v>4597795048.8582001</v>
      </c>
      <c r="X847" s="76">
        <v>1.7348663923099999E-2</v>
      </c>
      <c r="Y847" s="71">
        <v>0</v>
      </c>
      <c r="Z847" s="71">
        <v>1</v>
      </c>
      <c r="AA847" s="71">
        <v>0</v>
      </c>
      <c r="AB847" s="71">
        <v>0</v>
      </c>
      <c r="AC847" s="73">
        <v>1</v>
      </c>
      <c r="AD847" s="73">
        <v>0</v>
      </c>
      <c r="AE847" s="1" t="s">
        <v>3318</v>
      </c>
      <c r="AF847" s="1" t="s">
        <v>1450</v>
      </c>
      <c r="AG847" s="1" t="s">
        <v>1451</v>
      </c>
    </row>
    <row r="848" spans="1:33">
      <c r="A848" s="70">
        <v>45169</v>
      </c>
      <c r="B848" s="70">
        <v>45169</v>
      </c>
      <c r="C848" s="71">
        <v>891800</v>
      </c>
      <c r="D848" s="1" t="s">
        <v>9054</v>
      </c>
      <c r="E848" s="71">
        <v>6054301</v>
      </c>
      <c r="G848" s="1" t="s">
        <v>9055</v>
      </c>
      <c r="H848" s="72" t="s">
        <v>9056</v>
      </c>
      <c r="I848" s="1" t="s">
        <v>9057</v>
      </c>
      <c r="J848" s="73">
        <v>1</v>
      </c>
      <c r="K848" s="73">
        <v>0.49</v>
      </c>
      <c r="L848" s="73">
        <v>0.49</v>
      </c>
      <c r="M848" s="1">
        <v>1</v>
      </c>
      <c r="N848" s="1" t="s">
        <v>1283</v>
      </c>
      <c r="O848" s="1" t="s">
        <v>1564</v>
      </c>
      <c r="P848" s="1">
        <v>60201030</v>
      </c>
      <c r="Q848" s="73">
        <v>1080000000</v>
      </c>
      <c r="R848" s="74">
        <v>18.62</v>
      </c>
      <c r="S848" s="1" t="s">
        <v>3317</v>
      </c>
      <c r="T848" s="75">
        <v>3.7506499999999998</v>
      </c>
      <c r="U848" s="76">
        <v>2627199018.83673</v>
      </c>
      <c r="V848" s="77">
        <v>2627199018.83673</v>
      </c>
      <c r="W848" s="77">
        <v>5361630650.6872101</v>
      </c>
      <c r="X848" s="76">
        <v>3.9652391942299997E-2</v>
      </c>
      <c r="Y848" s="71">
        <v>0</v>
      </c>
      <c r="Z848" s="71">
        <v>1</v>
      </c>
      <c r="AA848" s="71">
        <v>0</v>
      </c>
      <c r="AB848" s="71">
        <v>0</v>
      </c>
      <c r="AC848" s="73">
        <v>1</v>
      </c>
      <c r="AD848" s="73">
        <v>0</v>
      </c>
      <c r="AE848" s="1" t="s">
        <v>3318</v>
      </c>
      <c r="AF848" s="1" t="s">
        <v>1450</v>
      </c>
      <c r="AG848" s="1" t="s">
        <v>1451</v>
      </c>
    </row>
    <row r="849" spans="1:33">
      <c r="A849" s="70">
        <v>45169</v>
      </c>
      <c r="B849" s="70">
        <v>45169</v>
      </c>
      <c r="C849" s="71">
        <v>891800</v>
      </c>
      <c r="D849" s="1" t="s">
        <v>9058</v>
      </c>
      <c r="E849" s="71">
        <v>6056001</v>
      </c>
      <c r="G849" s="1" t="s">
        <v>9059</v>
      </c>
      <c r="H849" s="72" t="s">
        <v>9060</v>
      </c>
      <c r="I849" s="1" t="s">
        <v>9061</v>
      </c>
      <c r="J849" s="73">
        <v>0.35</v>
      </c>
      <c r="K849" s="73">
        <v>0.35</v>
      </c>
      <c r="L849" s="73">
        <v>0.35</v>
      </c>
      <c r="M849" s="1">
        <v>1</v>
      </c>
      <c r="N849" s="1" t="s">
        <v>975</v>
      </c>
      <c r="O849" s="1" t="s">
        <v>1474</v>
      </c>
      <c r="P849" s="1">
        <v>45201020</v>
      </c>
      <c r="Q849" s="73">
        <v>2253204500</v>
      </c>
      <c r="R849" s="74">
        <v>36.35</v>
      </c>
      <c r="S849" s="1" t="s">
        <v>1565</v>
      </c>
      <c r="T849" s="75">
        <v>7.8417500000000002</v>
      </c>
      <c r="U849" s="76">
        <v>3655611853.38094</v>
      </c>
      <c r="V849" s="77">
        <v>3655611853.38094</v>
      </c>
      <c r="W849" s="77">
        <v>10444605295.3741</v>
      </c>
      <c r="X849" s="76">
        <v>5.5174257054600002E-2</v>
      </c>
      <c r="Y849" s="71">
        <v>0</v>
      </c>
      <c r="Z849" s="71">
        <v>1</v>
      </c>
      <c r="AA849" s="71">
        <v>0</v>
      </c>
      <c r="AB849" s="71">
        <v>0</v>
      </c>
      <c r="AC849" s="73">
        <v>0</v>
      </c>
      <c r="AD849" s="73">
        <v>1</v>
      </c>
      <c r="AE849" s="1" t="s">
        <v>1566</v>
      </c>
      <c r="AF849" s="1" t="s">
        <v>1450</v>
      </c>
      <c r="AG849" s="1" t="s">
        <v>3300</v>
      </c>
    </row>
    <row r="850" spans="1:33">
      <c r="A850" s="70">
        <v>45169</v>
      </c>
      <c r="B850" s="70">
        <v>45169</v>
      </c>
      <c r="C850" s="71">
        <v>891800</v>
      </c>
      <c r="D850" s="1" t="s">
        <v>9062</v>
      </c>
      <c r="E850" s="71">
        <v>6056301</v>
      </c>
      <c r="G850" s="1" t="s">
        <v>9063</v>
      </c>
      <c r="H850" s="72" t="s">
        <v>9064</v>
      </c>
      <c r="I850" s="1" t="s">
        <v>9065</v>
      </c>
      <c r="J850" s="73">
        <v>0.7</v>
      </c>
      <c r="K850" s="73">
        <v>0.7</v>
      </c>
      <c r="L850" s="73">
        <v>0.7</v>
      </c>
      <c r="M850" s="1">
        <v>1</v>
      </c>
      <c r="N850" s="1" t="s">
        <v>975</v>
      </c>
      <c r="O850" s="1" t="s">
        <v>1462</v>
      </c>
      <c r="P850" s="1">
        <v>15101050</v>
      </c>
      <c r="Q850" s="73">
        <v>2253689455</v>
      </c>
      <c r="R850" s="74">
        <v>6.74</v>
      </c>
      <c r="S850" s="1" t="s">
        <v>1565</v>
      </c>
      <c r="T850" s="75">
        <v>7.8417500000000002</v>
      </c>
      <c r="U850" s="76">
        <v>1355935454.29145</v>
      </c>
      <c r="V850" s="77">
        <v>1355935454.29145</v>
      </c>
      <c r="W850" s="77">
        <v>1937050648.9877901</v>
      </c>
      <c r="X850" s="76">
        <v>2.0465173630299999E-2</v>
      </c>
      <c r="Y850" s="71">
        <v>0</v>
      </c>
      <c r="Z850" s="71">
        <v>1</v>
      </c>
      <c r="AA850" s="71">
        <v>0</v>
      </c>
      <c r="AB850" s="71">
        <v>0</v>
      </c>
      <c r="AC850" s="73">
        <v>1</v>
      </c>
      <c r="AD850" s="73">
        <v>0</v>
      </c>
      <c r="AE850" s="1" t="s">
        <v>1566</v>
      </c>
      <c r="AF850" s="1" t="s">
        <v>1450</v>
      </c>
      <c r="AG850" s="1" t="s">
        <v>3300</v>
      </c>
    </row>
    <row r="851" spans="1:33">
      <c r="A851" s="70">
        <v>45169</v>
      </c>
      <c r="B851" s="70">
        <v>45169</v>
      </c>
      <c r="C851" s="71">
        <v>891800</v>
      </c>
      <c r="D851" s="1" t="s">
        <v>9066</v>
      </c>
      <c r="E851" s="71">
        <v>6056401</v>
      </c>
      <c r="G851" s="1" t="s">
        <v>9067</v>
      </c>
      <c r="H851" s="72" t="s">
        <v>9068</v>
      </c>
      <c r="I851" s="1" t="s">
        <v>9069</v>
      </c>
      <c r="J851" s="73">
        <v>0.75</v>
      </c>
      <c r="K851" s="73">
        <v>0.75</v>
      </c>
      <c r="L851" s="73">
        <v>0.75</v>
      </c>
      <c r="M851" s="1">
        <v>1</v>
      </c>
      <c r="N851" s="1" t="s">
        <v>975</v>
      </c>
      <c r="O851" s="1" t="s">
        <v>1474</v>
      </c>
      <c r="P851" s="1">
        <v>45301010</v>
      </c>
      <c r="Q851" s="73">
        <v>27076872973</v>
      </c>
      <c r="R851" s="74">
        <v>1.36</v>
      </c>
      <c r="S851" s="1" t="s">
        <v>1565</v>
      </c>
      <c r="T851" s="75">
        <v>7.8417500000000002</v>
      </c>
      <c r="U851" s="76">
        <v>3521970278.63168</v>
      </c>
      <c r="V851" s="77">
        <v>3521970278.63168</v>
      </c>
      <c r="W851" s="77">
        <v>4695960371.5089102</v>
      </c>
      <c r="X851" s="76">
        <v>5.3157200842399999E-2</v>
      </c>
      <c r="Y851" s="71">
        <v>1</v>
      </c>
      <c r="Z851" s="71">
        <v>0</v>
      </c>
      <c r="AA851" s="71">
        <v>0</v>
      </c>
      <c r="AB851" s="71">
        <v>0</v>
      </c>
      <c r="AC851" s="73">
        <v>1</v>
      </c>
      <c r="AD851" s="73">
        <v>0</v>
      </c>
      <c r="AE851" s="1" t="s">
        <v>1566</v>
      </c>
      <c r="AF851" s="1" t="s">
        <v>1450</v>
      </c>
      <c r="AG851" s="1" t="s">
        <v>3300</v>
      </c>
    </row>
    <row r="852" spans="1:33">
      <c r="A852" s="70">
        <v>45169</v>
      </c>
      <c r="B852" s="70">
        <v>45169</v>
      </c>
      <c r="C852" s="71">
        <v>891800</v>
      </c>
      <c r="D852" s="1" t="s">
        <v>9070</v>
      </c>
      <c r="E852" s="71">
        <v>6056901</v>
      </c>
      <c r="G852" s="1" t="s">
        <v>9071</v>
      </c>
      <c r="H852" s="72" t="s">
        <v>9072</v>
      </c>
      <c r="I852" s="1" t="s">
        <v>9073</v>
      </c>
      <c r="J852" s="73">
        <v>0.7</v>
      </c>
      <c r="K852" s="73">
        <v>0.7</v>
      </c>
      <c r="L852" s="73">
        <v>0.7</v>
      </c>
      <c r="M852" s="1">
        <v>1</v>
      </c>
      <c r="N852" s="1" t="s">
        <v>975</v>
      </c>
      <c r="O852" s="1" t="s">
        <v>1692</v>
      </c>
      <c r="P852" s="1">
        <v>50202020</v>
      </c>
      <c r="Q852" s="73">
        <v>1362895717</v>
      </c>
      <c r="R852" s="74">
        <v>31.3</v>
      </c>
      <c r="S852" s="1" t="s">
        <v>1565</v>
      </c>
      <c r="T852" s="75">
        <v>7.8417500000000002</v>
      </c>
      <c r="U852" s="76">
        <v>3807956790.1896901</v>
      </c>
      <c r="V852" s="77">
        <v>3807956790.1896901</v>
      </c>
      <c r="W852" s="77">
        <v>5439938271.6995602</v>
      </c>
      <c r="X852" s="76">
        <v>5.7473603659700001E-2</v>
      </c>
      <c r="Y852" s="71">
        <v>0</v>
      </c>
      <c r="Z852" s="71">
        <v>1</v>
      </c>
      <c r="AA852" s="71">
        <v>0</v>
      </c>
      <c r="AB852" s="71">
        <v>0</v>
      </c>
      <c r="AC852" s="73">
        <v>0.5</v>
      </c>
      <c r="AD852" s="73">
        <v>0.5</v>
      </c>
      <c r="AE852" s="1" t="s">
        <v>1566</v>
      </c>
      <c r="AF852" s="1" t="s">
        <v>1450</v>
      </c>
      <c r="AG852" s="1" t="s">
        <v>3300</v>
      </c>
    </row>
    <row r="853" spans="1:33">
      <c r="A853" s="70">
        <v>45169</v>
      </c>
      <c r="B853" s="70">
        <v>45169</v>
      </c>
      <c r="C853" s="71">
        <v>891800</v>
      </c>
      <c r="D853" s="1" t="s">
        <v>9074</v>
      </c>
      <c r="E853" s="71">
        <v>6057401</v>
      </c>
      <c r="G853" s="1" t="s">
        <v>9075</v>
      </c>
      <c r="H853" s="72" t="s">
        <v>9076</v>
      </c>
      <c r="I853" s="1" t="s">
        <v>9077</v>
      </c>
      <c r="J853" s="73">
        <v>0.35</v>
      </c>
      <c r="K853" s="73">
        <v>0.35</v>
      </c>
      <c r="L853" s="73">
        <v>0.35</v>
      </c>
      <c r="M853" s="1">
        <v>1</v>
      </c>
      <c r="N853" s="1" t="s">
        <v>975</v>
      </c>
      <c r="O853" s="1" t="s">
        <v>1455</v>
      </c>
      <c r="P853" s="1">
        <v>25203010</v>
      </c>
      <c r="Q853" s="73">
        <v>10903285385</v>
      </c>
      <c r="R853" s="74">
        <v>3.08</v>
      </c>
      <c r="S853" s="1" t="s">
        <v>1565</v>
      </c>
      <c r="T853" s="75">
        <v>7.8417500000000002</v>
      </c>
      <c r="U853" s="76">
        <v>1498867171.87235</v>
      </c>
      <c r="V853" s="77">
        <v>1498867171.87235</v>
      </c>
      <c r="W853" s="77">
        <v>4282477633.921</v>
      </c>
      <c r="X853" s="76">
        <v>2.2622446241199998E-2</v>
      </c>
      <c r="Y853" s="71">
        <v>0</v>
      </c>
      <c r="Z853" s="71">
        <v>1</v>
      </c>
      <c r="AA853" s="71">
        <v>0</v>
      </c>
      <c r="AB853" s="71">
        <v>0</v>
      </c>
      <c r="AC853" s="73">
        <v>1</v>
      </c>
      <c r="AD853" s="73">
        <v>0</v>
      </c>
      <c r="AE853" s="1" t="s">
        <v>1566</v>
      </c>
      <c r="AF853" s="1" t="s">
        <v>1450</v>
      </c>
      <c r="AG853" s="1" t="s">
        <v>3300</v>
      </c>
    </row>
    <row r="854" spans="1:33">
      <c r="A854" s="70">
        <v>45169</v>
      </c>
      <c r="B854" s="70">
        <v>45169</v>
      </c>
      <c r="C854" s="71">
        <v>891800</v>
      </c>
      <c r="D854" s="1" t="s">
        <v>9081</v>
      </c>
      <c r="E854" s="71">
        <v>6069201</v>
      </c>
      <c r="F854" s="1" t="s">
        <v>9082</v>
      </c>
      <c r="G854" s="1" t="s">
        <v>9083</v>
      </c>
      <c r="H854" s="72" t="s">
        <v>9084</v>
      </c>
      <c r="I854" s="1" t="s">
        <v>9085</v>
      </c>
      <c r="J854" s="73">
        <v>0.7</v>
      </c>
      <c r="K854" s="73">
        <v>0.49</v>
      </c>
      <c r="L854" s="73">
        <v>0.49</v>
      </c>
      <c r="M854" s="1">
        <v>1</v>
      </c>
      <c r="N854" s="1" t="s">
        <v>1283</v>
      </c>
      <c r="O854" s="1" t="s">
        <v>1455</v>
      </c>
      <c r="P854" s="1">
        <v>25504040</v>
      </c>
      <c r="Q854" s="73">
        <v>1200000000</v>
      </c>
      <c r="R854" s="74">
        <v>14.76</v>
      </c>
      <c r="S854" s="1" t="s">
        <v>3317</v>
      </c>
      <c r="T854" s="75">
        <v>3.7506499999999998</v>
      </c>
      <c r="U854" s="76">
        <v>2313966912.4018502</v>
      </c>
      <c r="V854" s="77">
        <v>2313966912.4018502</v>
      </c>
      <c r="W854" s="77">
        <v>4722381453.8813295</v>
      </c>
      <c r="X854" s="76">
        <v>3.4924770561399997E-2</v>
      </c>
      <c r="Y854" s="71">
        <v>0</v>
      </c>
      <c r="Z854" s="71">
        <v>1</v>
      </c>
      <c r="AA854" s="71">
        <v>0</v>
      </c>
      <c r="AB854" s="71">
        <v>0</v>
      </c>
      <c r="AC854" s="73">
        <v>0.65</v>
      </c>
      <c r="AD854" s="73">
        <v>0.35</v>
      </c>
      <c r="AE854" s="1" t="s">
        <v>3318</v>
      </c>
      <c r="AF854" s="1" t="s">
        <v>1450</v>
      </c>
      <c r="AG854" s="1" t="s">
        <v>1451</v>
      </c>
    </row>
    <row r="855" spans="1:33">
      <c r="A855" s="70">
        <v>45169</v>
      </c>
      <c r="B855" s="70">
        <v>45169</v>
      </c>
      <c r="C855" s="71">
        <v>891800</v>
      </c>
      <c r="D855" s="1" t="s">
        <v>9090</v>
      </c>
      <c r="E855" s="71">
        <v>6075401</v>
      </c>
      <c r="G855" s="1" t="s">
        <v>9091</v>
      </c>
      <c r="H855" s="72" t="s">
        <v>9092</v>
      </c>
      <c r="I855" s="1" t="s">
        <v>9093</v>
      </c>
      <c r="J855" s="73">
        <v>0.4</v>
      </c>
      <c r="K855" s="73">
        <v>0.4</v>
      </c>
      <c r="L855" s="73">
        <v>0.4</v>
      </c>
      <c r="M855" s="1">
        <v>1</v>
      </c>
      <c r="N855" s="1" t="s">
        <v>975</v>
      </c>
      <c r="O855" s="1" t="s">
        <v>1499</v>
      </c>
      <c r="P855" s="1">
        <v>30202030</v>
      </c>
      <c r="Q855" s="73">
        <v>11882083135</v>
      </c>
      <c r="R855" s="74">
        <v>5.19</v>
      </c>
      <c r="S855" s="1" t="s">
        <v>1565</v>
      </c>
      <c r="T855" s="75">
        <v>7.8417500000000002</v>
      </c>
      <c r="U855" s="76">
        <v>3145624967.41926</v>
      </c>
      <c r="V855" s="77">
        <v>3145624967.41926</v>
      </c>
      <c r="W855" s="77">
        <v>7864062418.5481596</v>
      </c>
      <c r="X855" s="76">
        <v>4.7477010008400003E-2</v>
      </c>
      <c r="Y855" s="71">
        <v>1</v>
      </c>
      <c r="Z855" s="71">
        <v>0</v>
      </c>
      <c r="AA855" s="71">
        <v>0</v>
      </c>
      <c r="AB855" s="71">
        <v>0</v>
      </c>
      <c r="AC855" s="73">
        <v>1</v>
      </c>
      <c r="AD855" s="73">
        <v>0</v>
      </c>
      <c r="AE855" s="1" t="s">
        <v>1566</v>
      </c>
      <c r="AF855" s="1" t="s">
        <v>1450</v>
      </c>
      <c r="AG855" s="1" t="s">
        <v>3300</v>
      </c>
    </row>
    <row r="856" spans="1:33">
      <c r="A856" s="70">
        <v>45169</v>
      </c>
      <c r="B856" s="70">
        <v>45169</v>
      </c>
      <c r="C856" s="71">
        <v>891800</v>
      </c>
      <c r="D856" s="1" t="s">
        <v>9094</v>
      </c>
      <c r="E856" s="71">
        <v>6076001</v>
      </c>
      <c r="G856" s="1" t="s">
        <v>9095</v>
      </c>
      <c r="H856" s="72" t="s">
        <v>9096</v>
      </c>
      <c r="I856" s="1" t="s">
        <v>9097</v>
      </c>
      <c r="J856" s="73">
        <v>0.55000000000000004</v>
      </c>
      <c r="K856" s="73">
        <v>0.49</v>
      </c>
      <c r="L856" s="73">
        <v>0.49</v>
      </c>
      <c r="M856" s="1">
        <v>1</v>
      </c>
      <c r="N856" s="1" t="s">
        <v>1283</v>
      </c>
      <c r="O856" s="1" t="s">
        <v>1692</v>
      </c>
      <c r="P856" s="1">
        <v>50102010</v>
      </c>
      <c r="Q856" s="73">
        <v>898729175</v>
      </c>
      <c r="R856" s="74">
        <v>13.5</v>
      </c>
      <c r="S856" s="1" t="s">
        <v>3317</v>
      </c>
      <c r="T856" s="75">
        <v>3.7506499999999998</v>
      </c>
      <c r="U856" s="76">
        <v>1585083516.8904099</v>
      </c>
      <c r="V856" s="77">
        <v>1585083516.8904099</v>
      </c>
      <c r="W856" s="77">
        <v>3234864320.1845002</v>
      </c>
      <c r="X856" s="76">
        <v>2.3923712068400001E-2</v>
      </c>
      <c r="Y856" s="71">
        <v>0</v>
      </c>
      <c r="Z856" s="71">
        <v>1</v>
      </c>
      <c r="AA856" s="71">
        <v>0</v>
      </c>
      <c r="AB856" s="71">
        <v>0</v>
      </c>
      <c r="AC856" s="73">
        <v>0.65</v>
      </c>
      <c r="AD856" s="73">
        <v>0.35</v>
      </c>
      <c r="AE856" s="1" t="s">
        <v>3318</v>
      </c>
      <c r="AF856" s="1" t="s">
        <v>1450</v>
      </c>
      <c r="AG856" s="1" t="s">
        <v>1451</v>
      </c>
    </row>
    <row r="857" spans="1:33">
      <c r="A857" s="70">
        <v>45169</v>
      </c>
      <c r="B857" s="70">
        <v>45169</v>
      </c>
      <c r="C857" s="71">
        <v>891800</v>
      </c>
      <c r="D857" s="1" t="s">
        <v>9098</v>
      </c>
      <c r="E857" s="71">
        <v>6077702</v>
      </c>
      <c r="G857" s="1" t="s">
        <v>9099</v>
      </c>
      <c r="H857" s="72" t="s">
        <v>9100</v>
      </c>
      <c r="I857" s="1" t="s">
        <v>9101</v>
      </c>
      <c r="J857" s="73">
        <v>0.6</v>
      </c>
      <c r="K857" s="73">
        <v>0.3</v>
      </c>
      <c r="L857" s="73">
        <v>0.06</v>
      </c>
      <c r="M857" s="1">
        <v>0.2</v>
      </c>
      <c r="N857" s="1" t="s">
        <v>975</v>
      </c>
      <c r="O857" s="1" t="s">
        <v>1474</v>
      </c>
      <c r="P857" s="1">
        <v>45301020</v>
      </c>
      <c r="Q857" s="73">
        <v>4501955828</v>
      </c>
      <c r="R857" s="74">
        <v>32.08</v>
      </c>
      <c r="S857" s="1" t="s">
        <v>3323</v>
      </c>
      <c r="T857" s="75">
        <v>7.2785000000000002</v>
      </c>
      <c r="U857" s="76">
        <v>1190542636.2209799</v>
      </c>
      <c r="V857" s="77">
        <v>1190542636.2209799</v>
      </c>
      <c r="W857" s="77">
        <v>19810532353.329102</v>
      </c>
      <c r="X857" s="76">
        <v>1.7968894970199999E-2</v>
      </c>
      <c r="Y857" s="71">
        <v>1</v>
      </c>
      <c r="Z857" s="71">
        <v>0</v>
      </c>
      <c r="AA857" s="71">
        <v>0</v>
      </c>
      <c r="AB857" s="71">
        <v>0</v>
      </c>
      <c r="AC857" s="73">
        <v>0</v>
      </c>
      <c r="AD857" s="73">
        <v>1</v>
      </c>
      <c r="AE857" s="1" t="s">
        <v>3324</v>
      </c>
      <c r="AF857" s="1" t="s">
        <v>1450</v>
      </c>
      <c r="AG857" s="1" t="s">
        <v>1585</v>
      </c>
    </row>
    <row r="858" spans="1:33">
      <c r="A858" s="70">
        <v>45169</v>
      </c>
      <c r="B858" s="70">
        <v>45169</v>
      </c>
      <c r="C858" s="71">
        <v>891800</v>
      </c>
      <c r="D858" s="1" t="s">
        <v>9102</v>
      </c>
      <c r="E858" s="71">
        <v>6079401</v>
      </c>
      <c r="F858" s="1" t="s">
        <v>9103</v>
      </c>
      <c r="G858" s="1" t="s">
        <v>9104</v>
      </c>
      <c r="H858" s="72" t="s">
        <v>9105</v>
      </c>
      <c r="I858" s="1" t="s">
        <v>9106</v>
      </c>
      <c r="J858" s="73">
        <v>0.65</v>
      </c>
      <c r="K858" s="73">
        <v>0.65</v>
      </c>
      <c r="L858" s="73">
        <v>0.65</v>
      </c>
      <c r="M858" s="1">
        <v>1</v>
      </c>
      <c r="N858" s="1" t="s">
        <v>975</v>
      </c>
      <c r="O858" s="1" t="s">
        <v>1692</v>
      </c>
      <c r="P858" s="1">
        <v>50203010</v>
      </c>
      <c r="Q858" s="73">
        <v>9570509275</v>
      </c>
      <c r="R858" s="74">
        <v>325</v>
      </c>
      <c r="S858" s="1" t="s">
        <v>1565</v>
      </c>
      <c r="T858" s="75">
        <v>7.8417500000000002</v>
      </c>
      <c r="U858" s="76">
        <v>257821287894.12399</v>
      </c>
      <c r="V858" s="77">
        <v>257821287894.12399</v>
      </c>
      <c r="W858" s="77">
        <v>396648135221.72998</v>
      </c>
      <c r="X858" s="76">
        <v>3.8913042694271001</v>
      </c>
      <c r="Y858" s="71">
        <v>1</v>
      </c>
      <c r="Z858" s="71">
        <v>0</v>
      </c>
      <c r="AA858" s="71">
        <v>0</v>
      </c>
      <c r="AB858" s="71">
        <v>0</v>
      </c>
      <c r="AC858" s="73">
        <v>0</v>
      </c>
      <c r="AD858" s="73">
        <v>1</v>
      </c>
      <c r="AE858" s="1" t="s">
        <v>1566</v>
      </c>
      <c r="AF858" s="1" t="s">
        <v>1450</v>
      </c>
      <c r="AG858" s="1" t="s">
        <v>3300</v>
      </c>
    </row>
    <row r="859" spans="1:33">
      <c r="A859" s="70">
        <v>45169</v>
      </c>
      <c r="B859" s="70">
        <v>45169</v>
      </c>
      <c r="C859" s="71">
        <v>891800</v>
      </c>
      <c r="D859" s="1" t="s">
        <v>9107</v>
      </c>
      <c r="E859" s="71">
        <v>6079501</v>
      </c>
      <c r="F859" s="1" t="s">
        <v>9108</v>
      </c>
      <c r="G859" s="1" t="s">
        <v>9109</v>
      </c>
      <c r="H859" s="72">
        <v>6903556</v>
      </c>
      <c r="I859" s="1" t="s">
        <v>9110</v>
      </c>
      <c r="J859" s="73">
        <v>0.35</v>
      </c>
      <c r="K859" s="73">
        <v>0.35</v>
      </c>
      <c r="L859" s="73">
        <v>0.35</v>
      </c>
      <c r="M859" s="1">
        <v>1</v>
      </c>
      <c r="N859" s="1" t="s">
        <v>975</v>
      </c>
      <c r="O859" s="1" t="s">
        <v>1499</v>
      </c>
      <c r="P859" s="1">
        <v>30202030</v>
      </c>
      <c r="Q859" s="73">
        <v>5634164360</v>
      </c>
      <c r="R859" s="74">
        <v>11.52</v>
      </c>
      <c r="S859" s="1" t="s">
        <v>1565</v>
      </c>
      <c r="T859" s="75">
        <v>7.8417500000000002</v>
      </c>
      <c r="U859" s="76">
        <v>2896923607.5518899</v>
      </c>
      <c r="V859" s="77">
        <v>2896923607.5518899</v>
      </c>
      <c r="W859" s="77">
        <v>8276924593.0053902</v>
      </c>
      <c r="X859" s="76">
        <v>4.3723353080500002E-2</v>
      </c>
      <c r="Y859" s="71">
        <v>1</v>
      </c>
      <c r="Z859" s="71">
        <v>0</v>
      </c>
      <c r="AA859" s="71">
        <v>0</v>
      </c>
      <c r="AB859" s="71">
        <v>0</v>
      </c>
      <c r="AC859" s="73">
        <v>1</v>
      </c>
      <c r="AD859" s="73">
        <v>0</v>
      </c>
      <c r="AE859" s="1" t="s">
        <v>1566</v>
      </c>
      <c r="AF859" s="1" t="s">
        <v>1450</v>
      </c>
      <c r="AG859" s="1" t="s">
        <v>3300</v>
      </c>
    </row>
    <row r="860" spans="1:33">
      <c r="A860" s="70">
        <v>45169</v>
      </c>
      <c r="B860" s="70">
        <v>45169</v>
      </c>
      <c r="C860" s="71">
        <v>891800</v>
      </c>
      <c r="D860" s="1" t="s">
        <v>9111</v>
      </c>
      <c r="E860" s="71">
        <v>6079901</v>
      </c>
      <c r="G860" s="1" t="s">
        <v>9112</v>
      </c>
      <c r="H860" s="72" t="s">
        <v>9113</v>
      </c>
      <c r="I860" s="1" t="s">
        <v>9114</v>
      </c>
      <c r="J860" s="73">
        <v>0.3</v>
      </c>
      <c r="K860" s="73">
        <v>0.3</v>
      </c>
      <c r="L860" s="73">
        <v>0.3</v>
      </c>
      <c r="M860" s="1">
        <v>1</v>
      </c>
      <c r="N860" s="1" t="s">
        <v>975</v>
      </c>
      <c r="O860" s="1" t="s">
        <v>1467</v>
      </c>
      <c r="P860" s="1">
        <v>20105010</v>
      </c>
      <c r="Q860" s="73">
        <v>8220210124</v>
      </c>
      <c r="R860" s="74">
        <v>4.91</v>
      </c>
      <c r="S860" s="1" t="s">
        <v>1565</v>
      </c>
      <c r="T860" s="75">
        <v>7.8417500000000002</v>
      </c>
      <c r="U860" s="76">
        <v>1544090223.82147</v>
      </c>
      <c r="V860" s="77">
        <v>1544090223.82147</v>
      </c>
      <c r="W860" s="77">
        <v>5146967412.7382298</v>
      </c>
      <c r="X860" s="76">
        <v>2.3304999092300001E-2</v>
      </c>
      <c r="Y860" s="71">
        <v>1</v>
      </c>
      <c r="Z860" s="71">
        <v>0</v>
      </c>
      <c r="AA860" s="71">
        <v>0</v>
      </c>
      <c r="AB860" s="71">
        <v>0</v>
      </c>
      <c r="AC860" s="73">
        <v>1</v>
      </c>
      <c r="AD860" s="73">
        <v>0</v>
      </c>
      <c r="AE860" s="1" t="s">
        <v>1566</v>
      </c>
      <c r="AF860" s="1" t="s">
        <v>1450</v>
      </c>
      <c r="AG860" s="1" t="s">
        <v>3300</v>
      </c>
    </row>
    <row r="861" spans="1:33">
      <c r="A861" s="70">
        <v>45169</v>
      </c>
      <c r="B861" s="70">
        <v>45169</v>
      </c>
      <c r="C861" s="71">
        <v>891800</v>
      </c>
      <c r="D861" s="1" t="s">
        <v>9115</v>
      </c>
      <c r="E861" s="71">
        <v>6081201</v>
      </c>
      <c r="G861" s="1" t="s">
        <v>9116</v>
      </c>
      <c r="H861" s="72" t="s">
        <v>9117</v>
      </c>
      <c r="I861" s="1" t="s">
        <v>9118</v>
      </c>
      <c r="J861" s="73">
        <v>0.3</v>
      </c>
      <c r="K861" s="73">
        <v>0.3</v>
      </c>
      <c r="L861" s="73">
        <v>0.3</v>
      </c>
      <c r="M861" s="1">
        <v>1</v>
      </c>
      <c r="N861" s="1" t="s">
        <v>975</v>
      </c>
      <c r="O861" s="1" t="s">
        <v>1499</v>
      </c>
      <c r="P861" s="1">
        <v>30301010</v>
      </c>
      <c r="Q861" s="73">
        <v>1203285373</v>
      </c>
      <c r="R861" s="74">
        <v>18.16</v>
      </c>
      <c r="S861" s="1" t="s">
        <v>1565</v>
      </c>
      <c r="T861" s="75">
        <v>7.8417500000000002</v>
      </c>
      <c r="U861" s="76">
        <v>835973948.68543398</v>
      </c>
      <c r="V861" s="77">
        <v>835973948.68543398</v>
      </c>
      <c r="W861" s="77">
        <v>2786579828.9514499</v>
      </c>
      <c r="X861" s="76">
        <v>1.2617379356900001E-2</v>
      </c>
      <c r="Y861" s="71">
        <v>0</v>
      </c>
      <c r="Z861" s="71">
        <v>1</v>
      </c>
      <c r="AA861" s="71">
        <v>0</v>
      </c>
      <c r="AB861" s="71">
        <v>0</v>
      </c>
      <c r="AC861" s="73">
        <v>1</v>
      </c>
      <c r="AD861" s="73">
        <v>0</v>
      </c>
      <c r="AE861" s="1" t="s">
        <v>1566</v>
      </c>
      <c r="AF861" s="1" t="s">
        <v>1450</v>
      </c>
      <c r="AG861" s="1" t="s">
        <v>3300</v>
      </c>
    </row>
    <row r="862" spans="1:33">
      <c r="A862" s="70">
        <v>45169</v>
      </c>
      <c r="B862" s="70">
        <v>45169</v>
      </c>
      <c r="C862" s="71">
        <v>891800</v>
      </c>
      <c r="D862" s="1" t="s">
        <v>9119</v>
      </c>
      <c r="E862" s="71">
        <v>6082001</v>
      </c>
      <c r="G862" s="1" t="s">
        <v>9120</v>
      </c>
      <c r="H862" s="72" t="s">
        <v>9121</v>
      </c>
      <c r="I862" s="1" t="s">
        <v>9122</v>
      </c>
      <c r="J862" s="73">
        <v>0.3</v>
      </c>
      <c r="K862" s="73">
        <v>0.3</v>
      </c>
      <c r="L862" s="73">
        <v>0.3</v>
      </c>
      <c r="M862" s="1">
        <v>1</v>
      </c>
      <c r="N862" s="1" t="s">
        <v>975</v>
      </c>
      <c r="O862" s="1" t="s">
        <v>1474</v>
      </c>
      <c r="P862" s="1">
        <v>45203015</v>
      </c>
      <c r="Q862" s="73">
        <v>3120000000</v>
      </c>
      <c r="R862" s="74">
        <v>6.52</v>
      </c>
      <c r="S862" s="1" t="s">
        <v>1565</v>
      </c>
      <c r="T862" s="75">
        <v>7.8417500000000002</v>
      </c>
      <c r="U862" s="76">
        <v>778234450.218382</v>
      </c>
      <c r="V862" s="77">
        <v>778234450.218382</v>
      </c>
      <c r="W862" s="77">
        <v>2594114834.0612702</v>
      </c>
      <c r="X862" s="76">
        <v>1.1745915411000001E-2</v>
      </c>
      <c r="Y862" s="71">
        <v>0</v>
      </c>
      <c r="Z862" s="71">
        <v>1</v>
      </c>
      <c r="AA862" s="71">
        <v>0</v>
      </c>
      <c r="AB862" s="71">
        <v>0</v>
      </c>
      <c r="AC862" s="73">
        <v>1</v>
      </c>
      <c r="AD862" s="73">
        <v>0</v>
      </c>
      <c r="AE862" s="1" t="s">
        <v>1566</v>
      </c>
      <c r="AF862" s="1" t="s">
        <v>1450</v>
      </c>
      <c r="AG862" s="1" t="s">
        <v>3300</v>
      </c>
    </row>
    <row r="863" spans="1:33">
      <c r="A863" s="70">
        <v>45169</v>
      </c>
      <c r="B863" s="70">
        <v>45169</v>
      </c>
      <c r="C863" s="71">
        <v>891800</v>
      </c>
      <c r="D863" s="1" t="s">
        <v>9128</v>
      </c>
      <c r="E863" s="71">
        <v>6082601</v>
      </c>
      <c r="G863" s="1" t="s">
        <v>9129</v>
      </c>
      <c r="H863" s="72" t="s">
        <v>9130</v>
      </c>
      <c r="I863" s="1" t="s">
        <v>9131</v>
      </c>
      <c r="J863" s="73">
        <v>0.3</v>
      </c>
      <c r="K863" s="73">
        <v>0.3</v>
      </c>
      <c r="L863" s="73">
        <v>0.3</v>
      </c>
      <c r="M863" s="1">
        <v>1</v>
      </c>
      <c r="N863" s="1" t="s">
        <v>1158</v>
      </c>
      <c r="O863" s="1" t="s">
        <v>1692</v>
      </c>
      <c r="P863" s="1">
        <v>50102010</v>
      </c>
      <c r="Q863" s="73">
        <v>9178951782</v>
      </c>
      <c r="R863" s="74">
        <v>2.36</v>
      </c>
      <c r="S863" s="1" t="s">
        <v>2074</v>
      </c>
      <c r="T863" s="75">
        <v>4.6399999999999997</v>
      </c>
      <c r="U863" s="76">
        <v>1400581435.70172</v>
      </c>
      <c r="V863" s="77">
        <v>1400581435.70172</v>
      </c>
      <c r="W863" s="77">
        <v>4668604785.67241</v>
      </c>
      <c r="X863" s="76">
        <v>2.11390167389E-2</v>
      </c>
      <c r="Y863" s="71">
        <v>0</v>
      </c>
      <c r="Z863" s="71">
        <v>1</v>
      </c>
      <c r="AA863" s="71">
        <v>0</v>
      </c>
      <c r="AB863" s="71">
        <v>0</v>
      </c>
      <c r="AC863" s="73">
        <v>0</v>
      </c>
      <c r="AD863" s="73">
        <v>1</v>
      </c>
      <c r="AE863" s="1" t="s">
        <v>2075</v>
      </c>
      <c r="AF863" s="1" t="s">
        <v>1450</v>
      </c>
      <c r="AG863" s="1" t="s">
        <v>1451</v>
      </c>
    </row>
    <row r="864" spans="1:33">
      <c r="A864" s="70">
        <v>45169</v>
      </c>
      <c r="B864" s="70">
        <v>45169</v>
      </c>
      <c r="C864" s="71">
        <v>891800</v>
      </c>
      <c r="D864" s="1" t="s">
        <v>9132</v>
      </c>
      <c r="E864" s="71">
        <v>6082701</v>
      </c>
      <c r="G864" s="1" t="s">
        <v>9133</v>
      </c>
      <c r="H864" s="72" t="s">
        <v>9134</v>
      </c>
      <c r="I864" s="1" t="s">
        <v>9135</v>
      </c>
      <c r="J864" s="73">
        <v>0.9</v>
      </c>
      <c r="K864" s="73">
        <v>0.49</v>
      </c>
      <c r="L864" s="73">
        <v>0.49</v>
      </c>
      <c r="M864" s="1">
        <v>1</v>
      </c>
      <c r="N864" s="1" t="s">
        <v>1283</v>
      </c>
      <c r="O864" s="1" t="s">
        <v>1484</v>
      </c>
      <c r="P864" s="1">
        <v>40101010</v>
      </c>
      <c r="Q864" s="73">
        <v>2000000000</v>
      </c>
      <c r="R864" s="74">
        <v>36.9</v>
      </c>
      <c r="S864" s="1" t="s">
        <v>3317</v>
      </c>
      <c r="T864" s="75">
        <v>3.7506499999999998</v>
      </c>
      <c r="U864" s="76">
        <v>9641528801.6743698</v>
      </c>
      <c r="V864" s="77">
        <v>9641528801.6743698</v>
      </c>
      <c r="W864" s="77">
        <v>19676589391.172199</v>
      </c>
      <c r="X864" s="76">
        <v>0.14551987733909999</v>
      </c>
      <c r="Y864" s="71">
        <v>1</v>
      </c>
      <c r="Z864" s="71">
        <v>0</v>
      </c>
      <c r="AA864" s="71">
        <v>0</v>
      </c>
      <c r="AB864" s="71">
        <v>0</v>
      </c>
      <c r="AC864" s="73">
        <v>0</v>
      </c>
      <c r="AD864" s="73">
        <v>1</v>
      </c>
      <c r="AE864" s="1" t="s">
        <v>3318</v>
      </c>
      <c r="AF864" s="1" t="s">
        <v>1450</v>
      </c>
      <c r="AG864" s="1" t="s">
        <v>1451</v>
      </c>
    </row>
    <row r="865" spans="1:33">
      <c r="A865" s="70">
        <v>45169</v>
      </c>
      <c r="B865" s="70">
        <v>45169</v>
      </c>
      <c r="C865" s="71">
        <v>891800</v>
      </c>
      <c r="D865" s="1" t="s">
        <v>9140</v>
      </c>
      <c r="E865" s="71">
        <v>6086301</v>
      </c>
      <c r="G865" s="1" t="s">
        <v>9141</v>
      </c>
      <c r="H865" s="72" t="s">
        <v>9142</v>
      </c>
      <c r="I865" s="1" t="s">
        <v>9143</v>
      </c>
      <c r="J865" s="73">
        <v>0.4</v>
      </c>
      <c r="K865" s="73">
        <v>0.4</v>
      </c>
      <c r="L865" s="73">
        <v>0.4</v>
      </c>
      <c r="M865" s="1">
        <v>1</v>
      </c>
      <c r="N865" s="1" t="s">
        <v>1243</v>
      </c>
      <c r="O865" s="1" t="s">
        <v>1692</v>
      </c>
      <c r="P865" s="1">
        <v>50201030</v>
      </c>
      <c r="Q865" s="73">
        <v>639546016</v>
      </c>
      <c r="R865" s="74">
        <v>13.56</v>
      </c>
      <c r="S865" s="1" t="s">
        <v>4044</v>
      </c>
      <c r="T865" s="75">
        <v>4.1212499999999999</v>
      </c>
      <c r="U865" s="76">
        <v>841710061.45805299</v>
      </c>
      <c r="V865" s="77">
        <v>841710061.45805299</v>
      </c>
      <c r="W865" s="77">
        <v>2104275153.6451299</v>
      </c>
      <c r="X865" s="76">
        <v>1.27039546754E-2</v>
      </c>
      <c r="Y865" s="71">
        <v>0</v>
      </c>
      <c r="Z865" s="71">
        <v>1</v>
      </c>
      <c r="AA865" s="71">
        <v>0</v>
      </c>
      <c r="AB865" s="71">
        <v>0</v>
      </c>
      <c r="AC865" s="73">
        <v>1</v>
      </c>
      <c r="AD865" s="73">
        <v>0</v>
      </c>
      <c r="AE865" s="1" t="s">
        <v>4045</v>
      </c>
      <c r="AF865" s="1" t="s">
        <v>4256</v>
      </c>
      <c r="AG865" s="1" t="s">
        <v>1451</v>
      </c>
    </row>
    <row r="866" spans="1:33">
      <c r="A866" s="70">
        <v>45169</v>
      </c>
      <c r="B866" s="70">
        <v>45169</v>
      </c>
      <c r="C866" s="71">
        <v>891800</v>
      </c>
      <c r="D866" s="1" t="s">
        <v>9144</v>
      </c>
      <c r="E866" s="71">
        <v>6089401</v>
      </c>
      <c r="G866" s="1" t="s">
        <v>9145</v>
      </c>
      <c r="H866" s="72" t="s">
        <v>9146</v>
      </c>
      <c r="I866" s="1" t="s">
        <v>9147</v>
      </c>
      <c r="J866" s="73">
        <v>0.55000000000000004</v>
      </c>
      <c r="K866" s="73">
        <v>0.55000000000000004</v>
      </c>
      <c r="L866" s="73">
        <v>0.55000000000000004</v>
      </c>
      <c r="M866" s="1">
        <v>1</v>
      </c>
      <c r="N866" s="1" t="s">
        <v>975</v>
      </c>
      <c r="O866" s="1" t="s">
        <v>1455</v>
      </c>
      <c r="P866" s="1">
        <v>25203020</v>
      </c>
      <c r="Q866" s="73">
        <v>2636716923</v>
      </c>
      <c r="R866" s="74">
        <v>7.77</v>
      </c>
      <c r="S866" s="1" t="s">
        <v>1565</v>
      </c>
      <c r="T866" s="75">
        <v>7.8417500000000002</v>
      </c>
      <c r="U866" s="76">
        <v>1436925401.9116299</v>
      </c>
      <c r="V866" s="77">
        <v>1436925401.9116299</v>
      </c>
      <c r="W866" s="77">
        <v>2612591639.8393202</v>
      </c>
      <c r="X866" s="76">
        <v>2.1687557288099998E-2</v>
      </c>
      <c r="Y866" s="71">
        <v>0</v>
      </c>
      <c r="Z866" s="71">
        <v>1</v>
      </c>
      <c r="AA866" s="71">
        <v>0</v>
      </c>
      <c r="AB866" s="71">
        <v>0</v>
      </c>
      <c r="AC866" s="73">
        <v>1</v>
      </c>
      <c r="AD866" s="73">
        <v>0</v>
      </c>
      <c r="AE866" s="1" t="s">
        <v>1566</v>
      </c>
      <c r="AF866" s="1" t="s">
        <v>1450</v>
      </c>
      <c r="AG866" s="1" t="s">
        <v>3300</v>
      </c>
    </row>
    <row r="867" spans="1:33">
      <c r="A867" s="70">
        <v>45169</v>
      </c>
      <c r="B867" s="70">
        <v>45169</v>
      </c>
      <c r="C867" s="71">
        <v>891800</v>
      </c>
      <c r="D867" s="1" t="s">
        <v>9148</v>
      </c>
      <c r="E867" s="71">
        <v>6089701</v>
      </c>
      <c r="F867" s="1" t="s">
        <v>9149</v>
      </c>
      <c r="G867" s="1" t="s">
        <v>9150</v>
      </c>
      <c r="H867" s="72" t="s">
        <v>9151</v>
      </c>
      <c r="I867" s="1" t="s">
        <v>9152</v>
      </c>
      <c r="J867" s="73">
        <v>0.3</v>
      </c>
      <c r="K867" s="73">
        <v>0.3</v>
      </c>
      <c r="L867" s="73">
        <v>0.3</v>
      </c>
      <c r="M867" s="1">
        <v>1</v>
      </c>
      <c r="N867" s="1" t="s">
        <v>975</v>
      </c>
      <c r="O867" s="1" t="s">
        <v>1499</v>
      </c>
      <c r="P867" s="1">
        <v>30202030</v>
      </c>
      <c r="Q867" s="73">
        <v>4319334000</v>
      </c>
      <c r="R867" s="74">
        <v>5.8</v>
      </c>
      <c r="S867" s="1" t="s">
        <v>1565</v>
      </c>
      <c r="T867" s="75">
        <v>7.8417500000000002</v>
      </c>
      <c r="U867" s="76">
        <v>958413767.33509696</v>
      </c>
      <c r="V867" s="77">
        <v>958413767.33509696</v>
      </c>
      <c r="W867" s="77">
        <v>3194712557.7836599</v>
      </c>
      <c r="X867" s="76">
        <v>1.44653671354E-2</v>
      </c>
      <c r="Y867" s="71">
        <v>0</v>
      </c>
      <c r="Z867" s="71">
        <v>1</v>
      </c>
      <c r="AA867" s="71">
        <v>0</v>
      </c>
      <c r="AB867" s="71">
        <v>0</v>
      </c>
      <c r="AC867" s="73">
        <v>1</v>
      </c>
      <c r="AD867" s="73">
        <v>0</v>
      </c>
      <c r="AE867" s="1" t="s">
        <v>1566</v>
      </c>
      <c r="AF867" s="1" t="s">
        <v>1450</v>
      </c>
      <c r="AG867" s="1" t="s">
        <v>3300</v>
      </c>
    </row>
    <row r="868" spans="1:33">
      <c r="A868" s="70">
        <v>45169</v>
      </c>
      <c r="B868" s="70">
        <v>45169</v>
      </c>
      <c r="C868" s="71">
        <v>891800</v>
      </c>
      <c r="D868" s="1" t="s">
        <v>9153</v>
      </c>
      <c r="E868" s="71">
        <v>6090602</v>
      </c>
      <c r="G868" s="1" t="s">
        <v>9154</v>
      </c>
      <c r="H868" s="72" t="s">
        <v>9155</v>
      </c>
      <c r="I868" s="1" t="s">
        <v>9156</v>
      </c>
      <c r="J868" s="73">
        <v>0.3</v>
      </c>
      <c r="K868" s="73">
        <v>0.3</v>
      </c>
      <c r="L868" s="73">
        <v>0.06</v>
      </c>
      <c r="M868" s="1">
        <v>0.2</v>
      </c>
      <c r="N868" s="1" t="s">
        <v>975</v>
      </c>
      <c r="O868" s="1" t="s">
        <v>1462</v>
      </c>
      <c r="P868" s="1">
        <v>15104020</v>
      </c>
      <c r="Q868" s="73">
        <v>3226604400</v>
      </c>
      <c r="R868" s="74">
        <v>10.87</v>
      </c>
      <c r="S868" s="1" t="s">
        <v>3323</v>
      </c>
      <c r="T868" s="75">
        <v>7.2785000000000002</v>
      </c>
      <c r="U868" s="76">
        <v>289124323.649104</v>
      </c>
      <c r="V868" s="77">
        <v>289124323.649104</v>
      </c>
      <c r="W868" s="77">
        <v>4811005161.4496202</v>
      </c>
      <c r="X868" s="76">
        <v>4.3637619072999997E-3</v>
      </c>
      <c r="Y868" s="71">
        <v>0</v>
      </c>
      <c r="Z868" s="71">
        <v>1</v>
      </c>
      <c r="AA868" s="71">
        <v>0</v>
      </c>
      <c r="AB868" s="71">
        <v>0</v>
      </c>
      <c r="AC868" s="73">
        <v>0.35</v>
      </c>
      <c r="AD868" s="73">
        <v>0.65</v>
      </c>
      <c r="AE868" s="1" t="s">
        <v>3324</v>
      </c>
      <c r="AF868" s="1" t="s">
        <v>1450</v>
      </c>
      <c r="AG868" s="1" t="s">
        <v>1585</v>
      </c>
    </row>
    <row r="869" spans="1:33">
      <c r="A869" s="70">
        <v>45169</v>
      </c>
      <c r="B869" s="70">
        <v>45169</v>
      </c>
      <c r="C869" s="71">
        <v>891800</v>
      </c>
      <c r="D869" s="1" t="s">
        <v>9157</v>
      </c>
      <c r="E869" s="71">
        <v>6095001</v>
      </c>
      <c r="G869" s="1" t="s">
        <v>9158</v>
      </c>
      <c r="H869" s="72">
        <v>6578608</v>
      </c>
      <c r="I869" s="1" t="s">
        <v>9159</v>
      </c>
      <c r="J869" s="73">
        <v>0.7</v>
      </c>
      <c r="K869" s="73">
        <v>0.7</v>
      </c>
      <c r="L869" s="73">
        <v>0.7</v>
      </c>
      <c r="M869" s="1">
        <v>1</v>
      </c>
      <c r="N869" s="1" t="s">
        <v>1129</v>
      </c>
      <c r="O869" s="1" t="s">
        <v>1474</v>
      </c>
      <c r="P869" s="1">
        <v>45203015</v>
      </c>
      <c r="Q869" s="73">
        <v>36018316</v>
      </c>
      <c r="R869" s="74">
        <v>215000</v>
      </c>
      <c r="S869" s="1" t="s">
        <v>3451</v>
      </c>
      <c r="T869" s="75">
        <v>1321.75</v>
      </c>
      <c r="U869" s="76">
        <v>4101196563.6466799</v>
      </c>
      <c r="V869" s="77">
        <v>4101196563.6466799</v>
      </c>
      <c r="W869" s="77">
        <v>5858852233.7809696</v>
      </c>
      <c r="X869" s="76">
        <v>6.1899480171799998E-2</v>
      </c>
      <c r="Y869" s="71">
        <v>0</v>
      </c>
      <c r="Z869" s="71">
        <v>1</v>
      </c>
      <c r="AA869" s="71">
        <v>0</v>
      </c>
      <c r="AB869" s="71">
        <v>0</v>
      </c>
      <c r="AC869" s="73">
        <v>0</v>
      </c>
      <c r="AD869" s="73">
        <v>1</v>
      </c>
      <c r="AE869" s="1" t="s">
        <v>4054</v>
      </c>
      <c r="AF869" s="1" t="s">
        <v>1450</v>
      </c>
      <c r="AG869" s="1" t="s">
        <v>1451</v>
      </c>
    </row>
    <row r="870" spans="1:33">
      <c r="A870" s="70">
        <v>45169</v>
      </c>
      <c r="B870" s="70">
        <v>45169</v>
      </c>
      <c r="C870" s="71">
        <v>891800</v>
      </c>
      <c r="D870" s="1" t="s">
        <v>9160</v>
      </c>
      <c r="E870" s="71">
        <v>6110801</v>
      </c>
      <c r="G870" s="1" t="s">
        <v>9161</v>
      </c>
      <c r="H870" s="72" t="s">
        <v>9162</v>
      </c>
      <c r="I870" s="1" t="s">
        <v>9163</v>
      </c>
      <c r="J870" s="73">
        <v>0.5</v>
      </c>
      <c r="K870" s="73">
        <v>0.5</v>
      </c>
      <c r="L870" s="73">
        <v>0.5</v>
      </c>
      <c r="M870" s="1">
        <v>1</v>
      </c>
      <c r="N870" s="1" t="s">
        <v>1283</v>
      </c>
      <c r="O870" s="1" t="s">
        <v>1484</v>
      </c>
      <c r="P870" s="1">
        <v>40301020</v>
      </c>
      <c r="Q870" s="73">
        <v>150000000</v>
      </c>
      <c r="R870" s="74">
        <v>201.6</v>
      </c>
      <c r="S870" s="1" t="s">
        <v>3317</v>
      </c>
      <c r="T870" s="75">
        <v>3.7506499999999998</v>
      </c>
      <c r="U870" s="76">
        <v>4031301241.1182098</v>
      </c>
      <c r="V870" s="77">
        <v>4031301241.1182098</v>
      </c>
      <c r="W870" s="77">
        <v>8062602482.2364101</v>
      </c>
      <c r="X870" s="76">
        <v>6.0844548016300001E-2</v>
      </c>
      <c r="Y870" s="71">
        <v>0</v>
      </c>
      <c r="Z870" s="71">
        <v>1</v>
      </c>
      <c r="AA870" s="71">
        <v>0</v>
      </c>
      <c r="AB870" s="71">
        <v>0</v>
      </c>
      <c r="AC870" s="73">
        <v>0</v>
      </c>
      <c r="AD870" s="73">
        <v>1</v>
      </c>
      <c r="AE870" s="1" t="s">
        <v>3318</v>
      </c>
      <c r="AF870" s="1" t="s">
        <v>1450</v>
      </c>
      <c r="AG870" s="1" t="s">
        <v>1451</v>
      </c>
    </row>
    <row r="871" spans="1:33">
      <c r="A871" s="70">
        <v>45169</v>
      </c>
      <c r="B871" s="70">
        <v>45169</v>
      </c>
      <c r="C871" s="71">
        <v>891800</v>
      </c>
      <c r="D871" s="1" t="s">
        <v>9164</v>
      </c>
      <c r="E871" s="71">
        <v>6113801</v>
      </c>
      <c r="G871" s="1" t="s">
        <v>9165</v>
      </c>
      <c r="H871" s="72" t="s">
        <v>9166</v>
      </c>
      <c r="I871" s="1" t="s">
        <v>9167</v>
      </c>
      <c r="J871" s="73">
        <v>0.75</v>
      </c>
      <c r="K871" s="73">
        <v>0.75</v>
      </c>
      <c r="L871" s="73">
        <v>0.75</v>
      </c>
      <c r="M871" s="1">
        <v>1</v>
      </c>
      <c r="N871" s="1" t="s">
        <v>945</v>
      </c>
      <c r="O871" s="1" t="s">
        <v>1499</v>
      </c>
      <c r="P871" s="1">
        <v>30101010</v>
      </c>
      <c r="Q871" s="73">
        <v>1718007200</v>
      </c>
      <c r="R871" s="74">
        <v>27.48</v>
      </c>
      <c r="S871" s="1" t="s">
        <v>3542</v>
      </c>
      <c r="T871" s="75">
        <v>4.9509499999999997</v>
      </c>
      <c r="U871" s="76">
        <v>7151784686.17134</v>
      </c>
      <c r="V871" s="77">
        <v>7151784686.17134</v>
      </c>
      <c r="W871" s="77">
        <v>9535712914.8951206</v>
      </c>
      <c r="X871" s="76">
        <v>0.10794209628940001</v>
      </c>
      <c r="Y871" s="71">
        <v>1</v>
      </c>
      <c r="Z871" s="71">
        <v>0</v>
      </c>
      <c r="AA871" s="71">
        <v>0</v>
      </c>
      <c r="AB871" s="71">
        <v>0</v>
      </c>
      <c r="AC871" s="73">
        <v>0</v>
      </c>
      <c r="AD871" s="73">
        <v>1</v>
      </c>
      <c r="AE871" s="1" t="s">
        <v>3543</v>
      </c>
      <c r="AF871" s="1" t="s">
        <v>3544</v>
      </c>
      <c r="AG871" s="1" t="s">
        <v>1451</v>
      </c>
    </row>
    <row r="872" spans="1:33">
      <c r="A872" s="70">
        <v>45169</v>
      </c>
      <c r="B872" s="70">
        <v>45169</v>
      </c>
      <c r="C872" s="71">
        <v>891800</v>
      </c>
      <c r="D872" s="1" t="s">
        <v>9168</v>
      </c>
      <c r="E872" s="71">
        <v>6114701</v>
      </c>
      <c r="G872" s="1" t="s">
        <v>9169</v>
      </c>
      <c r="H872" s="72" t="s">
        <v>9170</v>
      </c>
      <c r="I872" s="1" t="s">
        <v>9171</v>
      </c>
      <c r="J872" s="73">
        <v>0.65</v>
      </c>
      <c r="K872" s="73">
        <v>0.65</v>
      </c>
      <c r="L872" s="73">
        <v>0.65</v>
      </c>
      <c r="M872" s="1">
        <v>1</v>
      </c>
      <c r="N872" s="1" t="s">
        <v>945</v>
      </c>
      <c r="O872" s="1" t="s">
        <v>1447</v>
      </c>
      <c r="P872" s="1">
        <v>35202010</v>
      </c>
      <c r="Q872" s="73">
        <v>633420823</v>
      </c>
      <c r="R872" s="74">
        <v>38.99</v>
      </c>
      <c r="S872" s="1" t="s">
        <v>3542</v>
      </c>
      <c r="T872" s="75">
        <v>4.9509499999999997</v>
      </c>
      <c r="U872" s="76">
        <v>3242428347.6303501</v>
      </c>
      <c r="V872" s="77">
        <v>3242428347.6303501</v>
      </c>
      <c r="W872" s="77">
        <v>4988351304.0466995</v>
      </c>
      <c r="X872" s="76">
        <v>4.8938066268700002E-2</v>
      </c>
      <c r="Y872" s="71">
        <v>0</v>
      </c>
      <c r="Z872" s="71">
        <v>1</v>
      </c>
      <c r="AA872" s="71">
        <v>0</v>
      </c>
      <c r="AB872" s="71">
        <v>0</v>
      </c>
      <c r="AC872" s="73">
        <v>0</v>
      </c>
      <c r="AD872" s="73">
        <v>1</v>
      </c>
      <c r="AE872" s="1" t="s">
        <v>3543</v>
      </c>
      <c r="AF872" s="1" t="s">
        <v>3544</v>
      </c>
      <c r="AG872" s="1" t="s">
        <v>1451</v>
      </c>
    </row>
    <row r="873" spans="1:33">
      <c r="A873" s="70">
        <v>45169</v>
      </c>
      <c r="B873" s="70">
        <v>45169</v>
      </c>
      <c r="C873" s="71">
        <v>891800</v>
      </c>
      <c r="D873" s="1" t="s">
        <v>9172</v>
      </c>
      <c r="E873" s="71">
        <v>6115201</v>
      </c>
      <c r="G873" s="1" t="s">
        <v>9173</v>
      </c>
      <c r="H873" s="72" t="s">
        <v>9174</v>
      </c>
      <c r="I873" s="1" t="s">
        <v>9175</v>
      </c>
      <c r="J873" s="73">
        <v>0.5</v>
      </c>
      <c r="K873" s="73">
        <v>0.5</v>
      </c>
      <c r="L873" s="73">
        <v>0.5</v>
      </c>
      <c r="M873" s="1">
        <v>1</v>
      </c>
      <c r="N873" s="1" t="s">
        <v>1176</v>
      </c>
      <c r="O873" s="1" t="s">
        <v>1462</v>
      </c>
      <c r="P873" s="1">
        <v>15101010</v>
      </c>
      <c r="Q873" s="73">
        <v>2010000000</v>
      </c>
      <c r="R873" s="74">
        <v>37.950000000000003</v>
      </c>
      <c r="S873" s="1" t="s">
        <v>3694</v>
      </c>
      <c r="T873" s="75">
        <v>16.83175</v>
      </c>
      <c r="U873" s="76">
        <v>2265940855.82307</v>
      </c>
      <c r="V873" s="77">
        <v>2265940855.82307</v>
      </c>
      <c r="W873" s="77">
        <v>4531881711.6461401</v>
      </c>
      <c r="X873" s="76">
        <v>3.4199911879100001E-2</v>
      </c>
      <c r="Y873" s="71">
        <v>0</v>
      </c>
      <c r="Z873" s="71">
        <v>1</v>
      </c>
      <c r="AA873" s="71">
        <v>0</v>
      </c>
      <c r="AB873" s="71">
        <v>0</v>
      </c>
      <c r="AC873" s="73">
        <v>0.35</v>
      </c>
      <c r="AD873" s="73">
        <v>0.65</v>
      </c>
      <c r="AE873" s="1" t="s">
        <v>3695</v>
      </c>
      <c r="AF873" s="1" t="s">
        <v>1450</v>
      </c>
      <c r="AG873" s="1" t="s">
        <v>1451</v>
      </c>
    </row>
    <row r="874" spans="1:33">
      <c r="A874" s="70">
        <v>45169</v>
      </c>
      <c r="B874" s="70">
        <v>45169</v>
      </c>
      <c r="C874" s="71">
        <v>891800</v>
      </c>
      <c r="D874" s="1" t="s">
        <v>9180</v>
      </c>
      <c r="E874" s="71">
        <v>6127801</v>
      </c>
      <c r="G874" s="1" t="s">
        <v>9181</v>
      </c>
      <c r="H874" s="72" t="s">
        <v>9182</v>
      </c>
      <c r="I874" s="1" t="s">
        <v>9183</v>
      </c>
      <c r="J874" s="73">
        <v>0.35</v>
      </c>
      <c r="K874" s="73">
        <v>0.35</v>
      </c>
      <c r="L874" s="73">
        <v>0.35</v>
      </c>
      <c r="M874" s="1">
        <v>1</v>
      </c>
      <c r="N874" s="1" t="s">
        <v>1283</v>
      </c>
      <c r="O874" s="1" t="s">
        <v>1462</v>
      </c>
      <c r="P874" s="1">
        <v>15104020</v>
      </c>
      <c r="Q874" s="73">
        <v>3691773438</v>
      </c>
      <c r="R874" s="74">
        <v>40.5</v>
      </c>
      <c r="S874" s="1" t="s">
        <v>3317</v>
      </c>
      <c r="T874" s="75">
        <v>3.7506499999999998</v>
      </c>
      <c r="U874" s="76">
        <v>13952485164.878099</v>
      </c>
      <c r="V874" s="77">
        <v>13952485164.878099</v>
      </c>
      <c r="W874" s="77">
        <v>39864243328.223099</v>
      </c>
      <c r="X874" s="76">
        <v>0.21058526832550001</v>
      </c>
      <c r="Y874" s="71">
        <v>1</v>
      </c>
      <c r="Z874" s="71">
        <v>0</v>
      </c>
      <c r="AA874" s="71">
        <v>0</v>
      </c>
      <c r="AB874" s="71">
        <v>0</v>
      </c>
      <c r="AC874" s="73">
        <v>0</v>
      </c>
      <c r="AD874" s="73">
        <v>1</v>
      </c>
      <c r="AE874" s="1" t="s">
        <v>3318</v>
      </c>
      <c r="AF874" s="1" t="s">
        <v>1450</v>
      </c>
      <c r="AG874" s="1" t="s">
        <v>1451</v>
      </c>
    </row>
    <row r="875" spans="1:33">
      <c r="A875" s="70">
        <v>45169</v>
      </c>
      <c r="B875" s="70">
        <v>45169</v>
      </c>
      <c r="C875" s="71">
        <v>891800</v>
      </c>
      <c r="D875" s="1" t="s">
        <v>9192</v>
      </c>
      <c r="E875" s="71">
        <v>6139302</v>
      </c>
      <c r="G875" s="1" t="s">
        <v>9193</v>
      </c>
      <c r="H875" s="72" t="s">
        <v>9194</v>
      </c>
      <c r="I875" s="1" t="s">
        <v>9195</v>
      </c>
      <c r="J875" s="73">
        <v>0.45</v>
      </c>
      <c r="K875" s="73">
        <v>0.3</v>
      </c>
      <c r="L875" s="73">
        <v>0.06</v>
      </c>
      <c r="M875" s="1">
        <v>0.2</v>
      </c>
      <c r="N875" s="1" t="s">
        <v>975</v>
      </c>
      <c r="O875" s="1" t="s">
        <v>1484</v>
      </c>
      <c r="P875" s="1">
        <v>40203020</v>
      </c>
      <c r="Q875" s="73">
        <v>4363777891</v>
      </c>
      <c r="R875" s="74">
        <v>6.95</v>
      </c>
      <c r="S875" s="1" t="s">
        <v>3323</v>
      </c>
      <c r="T875" s="75">
        <v>7.2785000000000002</v>
      </c>
      <c r="U875" s="76">
        <v>250009669.649928</v>
      </c>
      <c r="V875" s="77">
        <v>250009669.649928</v>
      </c>
      <c r="W875" s="77">
        <v>4160140509.5127702</v>
      </c>
      <c r="X875" s="76">
        <v>3.7734032859000001E-3</v>
      </c>
      <c r="Y875" s="71">
        <v>0</v>
      </c>
      <c r="Z875" s="71">
        <v>1</v>
      </c>
      <c r="AA875" s="71">
        <v>0</v>
      </c>
      <c r="AB875" s="71">
        <v>0</v>
      </c>
      <c r="AC875" s="73">
        <v>1</v>
      </c>
      <c r="AD875" s="73">
        <v>0</v>
      </c>
      <c r="AE875" s="1" t="s">
        <v>3412</v>
      </c>
      <c r="AF875" s="1" t="s">
        <v>1450</v>
      </c>
      <c r="AG875" s="1" t="s">
        <v>1585</v>
      </c>
    </row>
    <row r="876" spans="1:33">
      <c r="A876" s="70">
        <v>45169</v>
      </c>
      <c r="B876" s="70">
        <v>45169</v>
      </c>
      <c r="C876" s="71">
        <v>891800</v>
      </c>
      <c r="D876" s="1" t="s">
        <v>9196</v>
      </c>
      <c r="E876" s="71">
        <v>6139402</v>
      </c>
      <c r="G876" s="1" t="s">
        <v>9197</v>
      </c>
      <c r="H876" s="72" t="s">
        <v>9198</v>
      </c>
      <c r="I876" s="1" t="s">
        <v>9199</v>
      </c>
      <c r="J876" s="73">
        <v>0.6</v>
      </c>
      <c r="K876" s="73">
        <v>0.3</v>
      </c>
      <c r="L876" s="73">
        <v>0.06</v>
      </c>
      <c r="M876" s="1">
        <v>0.2</v>
      </c>
      <c r="N876" s="1" t="s">
        <v>975</v>
      </c>
      <c r="O876" s="1" t="s">
        <v>1484</v>
      </c>
      <c r="P876" s="1">
        <v>40203020</v>
      </c>
      <c r="Q876" s="73">
        <v>3724359310</v>
      </c>
      <c r="R876" s="74">
        <v>9.39</v>
      </c>
      <c r="S876" s="1" t="s">
        <v>3323</v>
      </c>
      <c r="T876" s="75">
        <v>7.2785000000000002</v>
      </c>
      <c r="U876" s="76">
        <v>288287976.26626402</v>
      </c>
      <c r="V876" s="77">
        <v>288287976.26626402</v>
      </c>
      <c r="W876" s="77">
        <v>4797088409.2206001</v>
      </c>
      <c r="X876" s="76">
        <v>4.3511388917000004E-3</v>
      </c>
      <c r="Y876" s="71">
        <v>0</v>
      </c>
      <c r="Z876" s="71">
        <v>1</v>
      </c>
      <c r="AA876" s="71">
        <v>0</v>
      </c>
      <c r="AB876" s="71">
        <v>0</v>
      </c>
      <c r="AC876" s="73">
        <v>1</v>
      </c>
      <c r="AD876" s="73">
        <v>0</v>
      </c>
      <c r="AE876" s="1" t="s">
        <v>3324</v>
      </c>
      <c r="AF876" s="1" t="s">
        <v>1450</v>
      </c>
      <c r="AG876" s="1" t="s">
        <v>1585</v>
      </c>
    </row>
    <row r="877" spans="1:33">
      <c r="A877" s="70">
        <v>45169</v>
      </c>
      <c r="B877" s="70">
        <v>45169</v>
      </c>
      <c r="C877" s="71">
        <v>891800</v>
      </c>
      <c r="D877" s="1" t="s">
        <v>9200</v>
      </c>
      <c r="E877" s="71">
        <v>6139502</v>
      </c>
      <c r="G877" s="1" t="s">
        <v>9201</v>
      </c>
      <c r="H877" s="72" t="s">
        <v>9202</v>
      </c>
      <c r="I877" s="1" t="s">
        <v>9203</v>
      </c>
      <c r="J877" s="73">
        <v>0.3</v>
      </c>
      <c r="K877" s="73">
        <v>0.3</v>
      </c>
      <c r="L877" s="73">
        <v>0.06</v>
      </c>
      <c r="M877" s="1">
        <v>0.2</v>
      </c>
      <c r="N877" s="1" t="s">
        <v>975</v>
      </c>
      <c r="O877" s="1" t="s">
        <v>1541</v>
      </c>
      <c r="P877" s="1">
        <v>10102050</v>
      </c>
      <c r="Q877" s="73">
        <v>2241573493</v>
      </c>
      <c r="R877" s="74">
        <v>13.25</v>
      </c>
      <c r="S877" s="1" t="s">
        <v>3323</v>
      </c>
      <c r="T877" s="75">
        <v>7.2785000000000002</v>
      </c>
      <c r="U877" s="76">
        <v>244837662.55890599</v>
      </c>
      <c r="V877" s="77">
        <v>244837662.55890599</v>
      </c>
      <c r="W877" s="77">
        <v>4074078733.40238</v>
      </c>
      <c r="X877" s="76">
        <v>3.6953420310000002E-3</v>
      </c>
      <c r="Y877" s="71">
        <v>0</v>
      </c>
      <c r="Z877" s="71">
        <v>1</v>
      </c>
      <c r="AA877" s="71">
        <v>0</v>
      </c>
      <c r="AB877" s="71">
        <v>0</v>
      </c>
      <c r="AC877" s="73">
        <v>1</v>
      </c>
      <c r="AD877" s="73">
        <v>0</v>
      </c>
      <c r="AE877" s="1" t="s">
        <v>3412</v>
      </c>
      <c r="AF877" s="1" t="s">
        <v>1450</v>
      </c>
      <c r="AG877" s="1" t="s">
        <v>1585</v>
      </c>
    </row>
    <row r="878" spans="1:33">
      <c r="A878" s="70">
        <v>45169</v>
      </c>
      <c r="B878" s="70">
        <v>45169</v>
      </c>
      <c r="C878" s="71">
        <v>891800</v>
      </c>
      <c r="D878" s="1" t="s">
        <v>9204</v>
      </c>
      <c r="E878" s="71">
        <v>6139702</v>
      </c>
      <c r="G878" s="1" t="s">
        <v>9205</v>
      </c>
      <c r="H878" s="72" t="s">
        <v>9206</v>
      </c>
      <c r="I878" s="1" t="s">
        <v>9207</v>
      </c>
      <c r="J878" s="73">
        <v>0.5</v>
      </c>
      <c r="K878" s="73">
        <v>0.3</v>
      </c>
      <c r="L878" s="73">
        <v>0.06</v>
      </c>
      <c r="M878" s="1">
        <v>0.2</v>
      </c>
      <c r="N878" s="1" t="s">
        <v>975</v>
      </c>
      <c r="O878" s="1" t="s">
        <v>1447</v>
      </c>
      <c r="P878" s="1">
        <v>35202010</v>
      </c>
      <c r="Q878" s="73">
        <v>3090907356</v>
      </c>
      <c r="R878" s="74">
        <v>16.28</v>
      </c>
      <c r="S878" s="1" t="s">
        <v>3323</v>
      </c>
      <c r="T878" s="75">
        <v>7.2785000000000002</v>
      </c>
      <c r="U878" s="76">
        <v>414810511.14114201</v>
      </c>
      <c r="V878" s="77">
        <v>414810511.14114201</v>
      </c>
      <c r="W878" s="77">
        <v>6902413069.0077105</v>
      </c>
      <c r="X878" s="76">
        <v>6.2607472261000004E-3</v>
      </c>
      <c r="Y878" s="71">
        <v>1</v>
      </c>
      <c r="Z878" s="71">
        <v>0</v>
      </c>
      <c r="AA878" s="71">
        <v>0</v>
      </c>
      <c r="AB878" s="71">
        <v>0</v>
      </c>
      <c r="AC878" s="73">
        <v>1</v>
      </c>
      <c r="AD878" s="73">
        <v>0</v>
      </c>
      <c r="AE878" s="1" t="s">
        <v>3412</v>
      </c>
      <c r="AF878" s="1" t="s">
        <v>1450</v>
      </c>
      <c r="AG878" s="1" t="s">
        <v>1585</v>
      </c>
    </row>
    <row r="879" spans="1:33">
      <c r="A879" s="70">
        <v>45169</v>
      </c>
      <c r="B879" s="70">
        <v>45169</v>
      </c>
      <c r="C879" s="71">
        <v>891800</v>
      </c>
      <c r="D879" s="1" t="s">
        <v>9208</v>
      </c>
      <c r="E879" s="71">
        <v>6140002</v>
      </c>
      <c r="G879" s="1" t="s">
        <v>9209</v>
      </c>
      <c r="H879" s="72" t="s">
        <v>9210</v>
      </c>
      <c r="I879" s="1" t="s">
        <v>9211</v>
      </c>
      <c r="J879" s="73">
        <v>0.65</v>
      </c>
      <c r="K879" s="73">
        <v>0.3</v>
      </c>
      <c r="L879" s="73">
        <v>0.06</v>
      </c>
      <c r="M879" s="1">
        <v>0.2</v>
      </c>
      <c r="N879" s="1" t="s">
        <v>975</v>
      </c>
      <c r="O879" s="1" t="s">
        <v>1462</v>
      </c>
      <c r="P879" s="1">
        <v>15101030</v>
      </c>
      <c r="Q879" s="73">
        <v>2123319999</v>
      </c>
      <c r="R879" s="74">
        <v>33.1</v>
      </c>
      <c r="S879" s="1" t="s">
        <v>3323</v>
      </c>
      <c r="T879" s="75">
        <v>7.2785000000000002</v>
      </c>
      <c r="U879" s="76">
        <v>579365737.17304397</v>
      </c>
      <c r="V879" s="77">
        <v>579365737.17304397</v>
      </c>
      <c r="W879" s="77">
        <v>9640598607.2947197</v>
      </c>
      <c r="X879" s="76">
        <v>8.7443840848999994E-3</v>
      </c>
      <c r="Y879" s="71">
        <v>1</v>
      </c>
      <c r="Z879" s="71">
        <v>0</v>
      </c>
      <c r="AA879" s="71">
        <v>0</v>
      </c>
      <c r="AB879" s="71">
        <v>0</v>
      </c>
      <c r="AC879" s="73">
        <v>0</v>
      </c>
      <c r="AD879" s="73">
        <v>1</v>
      </c>
      <c r="AE879" s="1" t="s">
        <v>3324</v>
      </c>
      <c r="AF879" s="1" t="s">
        <v>1450</v>
      </c>
      <c r="AG879" s="1" t="s">
        <v>1585</v>
      </c>
    </row>
    <row r="880" spans="1:33">
      <c r="A880" s="70">
        <v>45169</v>
      </c>
      <c r="B880" s="70">
        <v>45169</v>
      </c>
      <c r="C880" s="71">
        <v>891800</v>
      </c>
      <c r="D880" s="1" t="s">
        <v>9219</v>
      </c>
      <c r="E880" s="71">
        <v>6151401</v>
      </c>
      <c r="G880" s="1" t="s">
        <v>9220</v>
      </c>
      <c r="H880" s="72" t="s">
        <v>9221</v>
      </c>
      <c r="I880" s="1" t="s">
        <v>9222</v>
      </c>
      <c r="J880" s="73">
        <v>0.7</v>
      </c>
      <c r="K880" s="73">
        <v>0.7</v>
      </c>
      <c r="L880" s="73">
        <v>0.7</v>
      </c>
      <c r="M880" s="1">
        <v>1</v>
      </c>
      <c r="N880" s="1" t="s">
        <v>1305</v>
      </c>
      <c r="O880" s="1" t="s">
        <v>1484</v>
      </c>
      <c r="P880" s="1">
        <v>40203010</v>
      </c>
      <c r="Q880" s="73">
        <v>195941286</v>
      </c>
      <c r="R880" s="74">
        <v>404.38</v>
      </c>
      <c r="S880" s="1" t="s">
        <v>1573</v>
      </c>
      <c r="T880" s="75">
        <v>18.934999999999999</v>
      </c>
      <c r="U880" s="76">
        <v>2929195461.4669099</v>
      </c>
      <c r="V880" s="77">
        <v>2929195461.4669099</v>
      </c>
      <c r="W880" s="77">
        <v>4184586301.17138</v>
      </c>
      <c r="X880" s="76">
        <v>4.4210433119399997E-2</v>
      </c>
      <c r="Y880" s="71">
        <v>0</v>
      </c>
      <c r="Z880" s="71">
        <v>1</v>
      </c>
      <c r="AA880" s="71">
        <v>0</v>
      </c>
      <c r="AB880" s="71">
        <v>0</v>
      </c>
      <c r="AC880" s="73">
        <v>0</v>
      </c>
      <c r="AD880" s="73">
        <v>1</v>
      </c>
      <c r="AE880" s="1" t="s">
        <v>1574</v>
      </c>
      <c r="AF880" s="1" t="s">
        <v>1450</v>
      </c>
      <c r="AG880" s="1" t="s">
        <v>1451</v>
      </c>
    </row>
    <row r="881" spans="1:33">
      <c r="A881" s="70">
        <v>45169</v>
      </c>
      <c r="B881" s="70">
        <v>45169</v>
      </c>
      <c r="C881" s="71">
        <v>891800</v>
      </c>
      <c r="D881" s="1" t="s">
        <v>9232</v>
      </c>
      <c r="E881" s="71">
        <v>6156301</v>
      </c>
      <c r="G881" s="1" t="s">
        <v>9233</v>
      </c>
      <c r="H881" s="72" t="s">
        <v>9234</v>
      </c>
      <c r="I881" s="1" t="s">
        <v>9235</v>
      </c>
      <c r="J881" s="73">
        <v>0.45</v>
      </c>
      <c r="K881" s="73">
        <v>0.45</v>
      </c>
      <c r="L881" s="73">
        <v>0.45</v>
      </c>
      <c r="M881" s="1">
        <v>1</v>
      </c>
      <c r="N881" s="1" t="s">
        <v>1099</v>
      </c>
      <c r="O881" s="1" t="s">
        <v>1541</v>
      </c>
      <c r="P881" s="1">
        <v>10102050</v>
      </c>
      <c r="Q881" s="73">
        <v>31985960000</v>
      </c>
      <c r="R881" s="74">
        <v>2670</v>
      </c>
      <c r="S881" s="1" t="s">
        <v>3616</v>
      </c>
      <c r="T881" s="75">
        <v>15230</v>
      </c>
      <c r="U881" s="76">
        <v>2523383515.4300699</v>
      </c>
      <c r="V881" s="77">
        <v>2523383515.4300699</v>
      </c>
      <c r="W881" s="77">
        <v>5607518923.1779404</v>
      </c>
      <c r="X881" s="76">
        <v>3.8085501500700003E-2</v>
      </c>
      <c r="Y881" s="71">
        <v>1</v>
      </c>
      <c r="Z881" s="71">
        <v>0</v>
      </c>
      <c r="AA881" s="71">
        <v>0</v>
      </c>
      <c r="AB881" s="71">
        <v>0</v>
      </c>
      <c r="AC881" s="73">
        <v>0.65</v>
      </c>
      <c r="AD881" s="73">
        <v>0.35</v>
      </c>
      <c r="AE881" s="1" t="s">
        <v>3617</v>
      </c>
      <c r="AF881" s="1" t="s">
        <v>1450</v>
      </c>
      <c r="AG881" s="1" t="s">
        <v>1451</v>
      </c>
    </row>
    <row r="882" spans="1:33">
      <c r="A882" s="70">
        <v>45169</v>
      </c>
      <c r="B882" s="70">
        <v>45169</v>
      </c>
      <c r="C882" s="71">
        <v>891800</v>
      </c>
      <c r="D882" s="1" t="s">
        <v>9240</v>
      </c>
      <c r="E882" s="71">
        <v>6165801</v>
      </c>
      <c r="G882" s="1" t="s">
        <v>9241</v>
      </c>
      <c r="H882" s="72">
        <v>6345783</v>
      </c>
      <c r="I882" s="1" t="s">
        <v>9242</v>
      </c>
      <c r="J882" s="73">
        <v>0.7</v>
      </c>
      <c r="K882" s="73">
        <v>0.7</v>
      </c>
      <c r="L882" s="73">
        <v>0.7</v>
      </c>
      <c r="M882" s="1">
        <v>1</v>
      </c>
      <c r="N882" s="1" t="s">
        <v>1330</v>
      </c>
      <c r="O882" s="1" t="s">
        <v>1455</v>
      </c>
      <c r="P882" s="1">
        <v>25203030</v>
      </c>
      <c r="Q882" s="73">
        <v>274367111</v>
      </c>
      <c r="R882" s="74">
        <v>509</v>
      </c>
      <c r="S882" s="1" t="s">
        <v>3111</v>
      </c>
      <c r="T882" s="75">
        <v>31.846499999999999</v>
      </c>
      <c r="U882" s="76">
        <v>3069630937.4436798</v>
      </c>
      <c r="V882" s="77">
        <v>3069630937.4436798</v>
      </c>
      <c r="W882" s="77">
        <v>4385187053.4909601</v>
      </c>
      <c r="X882" s="76">
        <v>4.6330029882299999E-2</v>
      </c>
      <c r="Y882" s="71">
        <v>0</v>
      </c>
      <c r="Z882" s="71">
        <v>1</v>
      </c>
      <c r="AA882" s="71">
        <v>0</v>
      </c>
      <c r="AB882" s="71">
        <v>0</v>
      </c>
      <c r="AC882" s="73">
        <v>0</v>
      </c>
      <c r="AD882" s="73">
        <v>1</v>
      </c>
      <c r="AE882" s="1" t="s">
        <v>3112</v>
      </c>
      <c r="AF882" s="1" t="s">
        <v>1450</v>
      </c>
      <c r="AG882" s="1" t="s">
        <v>1451</v>
      </c>
    </row>
    <row r="883" spans="1:33">
      <c r="A883" s="70">
        <v>45169</v>
      </c>
      <c r="B883" s="70">
        <v>45169</v>
      </c>
      <c r="C883" s="71">
        <v>891800</v>
      </c>
      <c r="D883" s="1" t="s">
        <v>9243</v>
      </c>
      <c r="E883" s="71">
        <v>6168702</v>
      </c>
      <c r="G883" s="1" t="s">
        <v>9244</v>
      </c>
      <c r="H883" s="72" t="s">
        <v>9245</v>
      </c>
      <c r="I883" s="1" t="s">
        <v>9246</v>
      </c>
      <c r="J883" s="73">
        <v>1</v>
      </c>
      <c r="K883" s="73">
        <v>1</v>
      </c>
      <c r="L883" s="73">
        <v>1</v>
      </c>
      <c r="M883" s="1">
        <v>1</v>
      </c>
      <c r="N883" s="1" t="s">
        <v>975</v>
      </c>
      <c r="O883" s="1" t="s">
        <v>1467</v>
      </c>
      <c r="P883" s="1">
        <v>20106010</v>
      </c>
      <c r="Q883" s="73">
        <v>4371066040</v>
      </c>
      <c r="R883" s="74">
        <v>3.86</v>
      </c>
      <c r="S883" s="1" t="s">
        <v>1565</v>
      </c>
      <c r="T883" s="75">
        <v>7.8417500000000002</v>
      </c>
      <c r="U883" s="76">
        <v>2151600715.9626398</v>
      </c>
      <c r="V883" s="77">
        <v>2151600715.9626398</v>
      </c>
      <c r="W883" s="77">
        <v>21973707160.932598</v>
      </c>
      <c r="X883" s="76">
        <v>3.2474172790399998E-2</v>
      </c>
      <c r="Y883" s="71">
        <v>1</v>
      </c>
      <c r="Z883" s="71">
        <v>0</v>
      </c>
      <c r="AA883" s="71">
        <v>0</v>
      </c>
      <c r="AB883" s="71">
        <v>0</v>
      </c>
      <c r="AC883" s="73">
        <v>1</v>
      </c>
      <c r="AD883" s="73">
        <v>0</v>
      </c>
      <c r="AE883" s="1" t="s">
        <v>1566</v>
      </c>
      <c r="AF883" s="1" t="s">
        <v>1450</v>
      </c>
      <c r="AG883" s="1" t="s">
        <v>3494</v>
      </c>
    </row>
    <row r="884" spans="1:33">
      <c r="A884" s="70">
        <v>45169</v>
      </c>
      <c r="B884" s="70">
        <v>45169</v>
      </c>
      <c r="C884" s="71">
        <v>891800</v>
      </c>
      <c r="D884" s="1" t="s">
        <v>9247</v>
      </c>
      <c r="E884" s="71">
        <v>6168703</v>
      </c>
      <c r="G884" s="1" t="s">
        <v>9248</v>
      </c>
      <c r="H884" s="72" t="s">
        <v>9249</v>
      </c>
      <c r="I884" s="1" t="s">
        <v>9250</v>
      </c>
      <c r="J884" s="73">
        <v>0.4</v>
      </c>
      <c r="K884" s="73">
        <v>0.3</v>
      </c>
      <c r="L884" s="73">
        <v>0.06</v>
      </c>
      <c r="M884" s="1">
        <v>0.2</v>
      </c>
      <c r="N884" s="1" t="s">
        <v>975</v>
      </c>
      <c r="O884" s="1" t="s">
        <v>1467</v>
      </c>
      <c r="P884" s="1">
        <v>20106010</v>
      </c>
      <c r="Q884" s="73">
        <v>24327798048</v>
      </c>
      <c r="R884" s="74">
        <v>5.94</v>
      </c>
      <c r="S884" s="1" t="s">
        <v>3323</v>
      </c>
      <c r="T884" s="75">
        <v>7.2785000000000002</v>
      </c>
      <c r="U884" s="76">
        <v>1191238198.0225599</v>
      </c>
      <c r="V884" s="77">
        <v>1191238198.0225599</v>
      </c>
      <c r="W884" s="77">
        <v>21973707160.932598</v>
      </c>
      <c r="X884" s="76">
        <v>1.7979393104900002E-2</v>
      </c>
      <c r="Y884" s="71">
        <v>1</v>
      </c>
      <c r="Z884" s="71">
        <v>0</v>
      </c>
      <c r="AA884" s="71">
        <v>0</v>
      </c>
      <c r="AB884" s="71">
        <v>0</v>
      </c>
      <c r="AC884" s="73">
        <v>1</v>
      </c>
      <c r="AD884" s="73">
        <v>0</v>
      </c>
      <c r="AE884" s="1" t="s">
        <v>3324</v>
      </c>
      <c r="AF884" s="1" t="s">
        <v>1450</v>
      </c>
      <c r="AG884" s="1" t="s">
        <v>1585</v>
      </c>
    </row>
    <row r="885" spans="1:33">
      <c r="A885" s="70">
        <v>45169</v>
      </c>
      <c r="B885" s="70">
        <v>45169</v>
      </c>
      <c r="C885" s="71">
        <v>891800</v>
      </c>
      <c r="D885" s="1" t="s">
        <v>9251</v>
      </c>
      <c r="E885" s="71">
        <v>6169002</v>
      </c>
      <c r="G885" s="1" t="s">
        <v>9252</v>
      </c>
      <c r="H885" s="72" t="s">
        <v>9253</v>
      </c>
      <c r="I885" s="1" t="s">
        <v>9254</v>
      </c>
      <c r="J885" s="73">
        <v>0.35</v>
      </c>
      <c r="K885" s="73">
        <v>0.3</v>
      </c>
      <c r="L885" s="73">
        <v>0.06</v>
      </c>
      <c r="M885" s="1">
        <v>0.2</v>
      </c>
      <c r="N885" s="1" t="s">
        <v>975</v>
      </c>
      <c r="O885" s="1" t="s">
        <v>1564</v>
      </c>
      <c r="P885" s="1">
        <v>60201030</v>
      </c>
      <c r="Q885" s="73">
        <v>3111443890</v>
      </c>
      <c r="R885" s="74">
        <v>10.49</v>
      </c>
      <c r="S885" s="1" t="s">
        <v>3323</v>
      </c>
      <c r="T885" s="75">
        <v>7.2785000000000002</v>
      </c>
      <c r="U885" s="76">
        <v>269058567.61228299</v>
      </c>
      <c r="V885" s="77">
        <v>269058567.61228299</v>
      </c>
      <c r="W885" s="77">
        <v>4477112617.7745504</v>
      </c>
      <c r="X885" s="76">
        <v>4.0609088622E-3</v>
      </c>
      <c r="Y885" s="71">
        <v>0</v>
      </c>
      <c r="Z885" s="71">
        <v>1</v>
      </c>
      <c r="AA885" s="71">
        <v>0</v>
      </c>
      <c r="AB885" s="71">
        <v>0</v>
      </c>
      <c r="AC885" s="73">
        <v>0.35</v>
      </c>
      <c r="AD885" s="73">
        <v>0.65</v>
      </c>
      <c r="AE885" s="1" t="s">
        <v>3412</v>
      </c>
      <c r="AF885" s="1" t="s">
        <v>1450</v>
      </c>
      <c r="AG885" s="1" t="s">
        <v>1585</v>
      </c>
    </row>
    <row r="886" spans="1:33">
      <c r="A886" s="70">
        <v>45169</v>
      </c>
      <c r="B886" s="70">
        <v>45169</v>
      </c>
      <c r="C886" s="71">
        <v>891800</v>
      </c>
      <c r="D886" s="1" t="s">
        <v>9255</v>
      </c>
      <c r="E886" s="71">
        <v>6169302</v>
      </c>
      <c r="G886" s="1" t="s">
        <v>9256</v>
      </c>
      <c r="H886" s="72" t="s">
        <v>9257</v>
      </c>
      <c r="I886" s="1" t="s">
        <v>9258</v>
      </c>
      <c r="J886" s="73">
        <v>0.45</v>
      </c>
      <c r="K886" s="73">
        <v>0.3</v>
      </c>
      <c r="L886" s="73">
        <v>0.06</v>
      </c>
      <c r="M886" s="1">
        <v>0.2</v>
      </c>
      <c r="N886" s="1" t="s">
        <v>975</v>
      </c>
      <c r="O886" s="1" t="s">
        <v>1447</v>
      </c>
      <c r="P886" s="1">
        <v>35102010</v>
      </c>
      <c r="Q886" s="73">
        <v>754502998</v>
      </c>
      <c r="R886" s="74">
        <v>32.549999999999997</v>
      </c>
      <c r="S886" s="1" t="s">
        <v>3323</v>
      </c>
      <c r="T886" s="75">
        <v>7.2785000000000002</v>
      </c>
      <c r="U886" s="76">
        <v>202451652.82599401</v>
      </c>
      <c r="V886" s="77">
        <v>202451652.82599401</v>
      </c>
      <c r="W886" s="77">
        <v>3368778988.9029102</v>
      </c>
      <c r="X886" s="76">
        <v>3.0556087413000001E-3</v>
      </c>
      <c r="Y886" s="71">
        <v>0</v>
      </c>
      <c r="Z886" s="71">
        <v>1</v>
      </c>
      <c r="AA886" s="71">
        <v>0</v>
      </c>
      <c r="AB886" s="71">
        <v>0</v>
      </c>
      <c r="AC886" s="73">
        <v>1</v>
      </c>
      <c r="AD886" s="73">
        <v>0</v>
      </c>
      <c r="AE886" s="1" t="s">
        <v>3324</v>
      </c>
      <c r="AF886" s="1" t="s">
        <v>1450</v>
      </c>
      <c r="AG886" s="1" t="s">
        <v>1585</v>
      </c>
    </row>
    <row r="887" spans="1:33">
      <c r="A887" s="70">
        <v>45169</v>
      </c>
      <c r="B887" s="70">
        <v>45169</v>
      </c>
      <c r="C887" s="71">
        <v>891800</v>
      </c>
      <c r="D887" s="1" t="s">
        <v>9259</v>
      </c>
      <c r="E887" s="71">
        <v>6169602</v>
      </c>
      <c r="G887" s="1" t="s">
        <v>9260</v>
      </c>
      <c r="H887" s="72" t="s">
        <v>9261</v>
      </c>
      <c r="I887" s="1" t="s">
        <v>9262</v>
      </c>
      <c r="J887" s="73">
        <v>0.55000000000000004</v>
      </c>
      <c r="K887" s="73">
        <v>0.3</v>
      </c>
      <c r="L887" s="73">
        <v>0.06</v>
      </c>
      <c r="M887" s="1">
        <v>0.2</v>
      </c>
      <c r="N887" s="1" t="s">
        <v>975</v>
      </c>
      <c r="O887" s="1" t="s">
        <v>1462</v>
      </c>
      <c r="P887" s="1">
        <v>15102010</v>
      </c>
      <c r="Q887" s="73">
        <v>4003136728</v>
      </c>
      <c r="R887" s="74">
        <v>13.96</v>
      </c>
      <c r="S887" s="1" t="s">
        <v>3323</v>
      </c>
      <c r="T887" s="75">
        <v>7.2785000000000002</v>
      </c>
      <c r="U887" s="76">
        <v>460675595.709665</v>
      </c>
      <c r="V887" s="77">
        <v>460675595.709665</v>
      </c>
      <c r="W887" s="77">
        <v>7665604334.9812098</v>
      </c>
      <c r="X887" s="76">
        <v>6.9529902944000001E-3</v>
      </c>
      <c r="Y887" s="71">
        <v>1</v>
      </c>
      <c r="Z887" s="71">
        <v>0</v>
      </c>
      <c r="AA887" s="71">
        <v>0</v>
      </c>
      <c r="AB887" s="71">
        <v>0</v>
      </c>
      <c r="AC887" s="73">
        <v>1</v>
      </c>
      <c r="AD887" s="73">
        <v>0</v>
      </c>
      <c r="AE887" s="1" t="s">
        <v>3324</v>
      </c>
      <c r="AF887" s="1" t="s">
        <v>1450</v>
      </c>
      <c r="AG887" s="1" t="s">
        <v>1585</v>
      </c>
    </row>
    <row r="888" spans="1:33">
      <c r="A888" s="70">
        <v>45169</v>
      </c>
      <c r="B888" s="70">
        <v>45169</v>
      </c>
      <c r="C888" s="71">
        <v>891800</v>
      </c>
      <c r="D888" s="1" t="s">
        <v>9263</v>
      </c>
      <c r="E888" s="71">
        <v>6169902</v>
      </c>
      <c r="G888" s="1" t="s">
        <v>9264</v>
      </c>
      <c r="H888" s="72" t="s">
        <v>9265</v>
      </c>
      <c r="I888" s="1" t="s">
        <v>9266</v>
      </c>
      <c r="J888" s="73">
        <v>0.2</v>
      </c>
      <c r="K888" s="73">
        <v>0.2</v>
      </c>
      <c r="L888" s="73">
        <v>0.04</v>
      </c>
      <c r="M888" s="1">
        <v>0.2</v>
      </c>
      <c r="N888" s="1" t="s">
        <v>975</v>
      </c>
      <c r="O888" s="1" t="s">
        <v>1455</v>
      </c>
      <c r="P888" s="1">
        <v>25201040</v>
      </c>
      <c r="Q888" s="73">
        <v>806784407</v>
      </c>
      <c r="R888" s="74">
        <v>47.61</v>
      </c>
      <c r="S888" s="1" t="s">
        <v>3323</v>
      </c>
      <c r="T888" s="75">
        <v>7.2785000000000002</v>
      </c>
      <c r="U888" s="76">
        <v>211092975.84540799</v>
      </c>
      <c r="V888" s="77">
        <v>211092975.84540799</v>
      </c>
      <c r="W888" s="77">
        <v>5268854848.6008596</v>
      </c>
      <c r="X888" s="76">
        <v>3.1860324833999998E-3</v>
      </c>
      <c r="Y888" s="71">
        <v>1</v>
      </c>
      <c r="Z888" s="71">
        <v>0</v>
      </c>
      <c r="AA888" s="71">
        <v>0</v>
      </c>
      <c r="AB888" s="71">
        <v>0</v>
      </c>
      <c r="AC888" s="73">
        <v>0.65</v>
      </c>
      <c r="AD888" s="73">
        <v>0.35</v>
      </c>
      <c r="AE888" s="1" t="s">
        <v>3412</v>
      </c>
      <c r="AF888" s="1" t="s">
        <v>1450</v>
      </c>
      <c r="AG888" s="1" t="s">
        <v>1585</v>
      </c>
    </row>
    <row r="889" spans="1:33">
      <c r="A889" s="70">
        <v>45169</v>
      </c>
      <c r="B889" s="70">
        <v>45169</v>
      </c>
      <c r="C889" s="71">
        <v>891800</v>
      </c>
      <c r="D889" s="1" t="s">
        <v>9267</v>
      </c>
      <c r="E889" s="71">
        <v>6170002</v>
      </c>
      <c r="G889" s="1" t="s">
        <v>9268</v>
      </c>
      <c r="H889" s="72" t="s">
        <v>9269</v>
      </c>
      <c r="I889" s="1" t="s">
        <v>9270</v>
      </c>
      <c r="J889" s="73">
        <v>0.25</v>
      </c>
      <c r="K889" s="73">
        <v>0.25</v>
      </c>
      <c r="L889" s="73">
        <v>0.05</v>
      </c>
      <c r="M889" s="1">
        <v>0.2</v>
      </c>
      <c r="N889" s="1" t="s">
        <v>975</v>
      </c>
      <c r="O889" s="1" t="s">
        <v>1474</v>
      </c>
      <c r="P889" s="1">
        <v>45103010</v>
      </c>
      <c r="Q889" s="73">
        <v>2729193841</v>
      </c>
      <c r="R889" s="74">
        <v>13.59</v>
      </c>
      <c r="S889" s="1" t="s">
        <v>3323</v>
      </c>
      <c r="T889" s="75">
        <v>7.2785000000000002</v>
      </c>
      <c r="U889" s="76">
        <v>254789752.69073299</v>
      </c>
      <c r="V889" s="77">
        <v>254789752.69073299</v>
      </c>
      <c r="W889" s="77">
        <v>5087616841.6765003</v>
      </c>
      <c r="X889" s="76">
        <v>3.8455492195999998E-3</v>
      </c>
      <c r="Y889" s="71">
        <v>0</v>
      </c>
      <c r="Z889" s="71">
        <v>1</v>
      </c>
      <c r="AA889" s="71">
        <v>0</v>
      </c>
      <c r="AB889" s="71">
        <v>0</v>
      </c>
      <c r="AC889" s="73">
        <v>0.35</v>
      </c>
      <c r="AD889" s="73">
        <v>0.65</v>
      </c>
      <c r="AE889" s="1" t="s">
        <v>3412</v>
      </c>
      <c r="AF889" s="1" t="s">
        <v>1450</v>
      </c>
      <c r="AG889" s="1" t="s">
        <v>1585</v>
      </c>
    </row>
    <row r="890" spans="1:33">
      <c r="A890" s="70">
        <v>45169</v>
      </c>
      <c r="B890" s="70">
        <v>45169</v>
      </c>
      <c r="C890" s="71">
        <v>891800</v>
      </c>
      <c r="D890" s="1" t="s">
        <v>9271</v>
      </c>
      <c r="E890" s="71">
        <v>6170102</v>
      </c>
      <c r="G890" s="1" t="s">
        <v>9272</v>
      </c>
      <c r="H890" s="72" t="s">
        <v>9273</v>
      </c>
      <c r="I890" s="1" t="s">
        <v>9274</v>
      </c>
      <c r="J890" s="73">
        <v>0.65</v>
      </c>
      <c r="K890" s="73">
        <v>0.3</v>
      </c>
      <c r="L890" s="73">
        <v>0.06</v>
      </c>
      <c r="M890" s="1">
        <v>0.2</v>
      </c>
      <c r="N890" s="1" t="s">
        <v>975</v>
      </c>
      <c r="O890" s="1" t="s">
        <v>1467</v>
      </c>
      <c r="P890" s="1">
        <v>20104010</v>
      </c>
      <c r="Q890" s="73">
        <v>3805970368</v>
      </c>
      <c r="R890" s="74">
        <v>5.83</v>
      </c>
      <c r="S890" s="1" t="s">
        <v>3323</v>
      </c>
      <c r="T890" s="75">
        <v>7.2785000000000002</v>
      </c>
      <c r="U890" s="76">
        <v>182912472.999437</v>
      </c>
      <c r="V890" s="77">
        <v>182912472.999437</v>
      </c>
      <c r="W890" s="77">
        <v>3043648630.4134302</v>
      </c>
      <c r="X890" s="76">
        <v>2.7607033264000001E-3</v>
      </c>
      <c r="Y890" s="71">
        <v>0</v>
      </c>
      <c r="Z890" s="71">
        <v>1</v>
      </c>
      <c r="AA890" s="71">
        <v>0</v>
      </c>
      <c r="AB890" s="71">
        <v>0</v>
      </c>
      <c r="AC890" s="73">
        <v>1</v>
      </c>
      <c r="AD890" s="73">
        <v>0</v>
      </c>
      <c r="AE890" s="1" t="s">
        <v>3324</v>
      </c>
      <c r="AF890" s="1" t="s">
        <v>1450</v>
      </c>
      <c r="AG890" s="1" t="s">
        <v>1585</v>
      </c>
    </row>
    <row r="891" spans="1:33">
      <c r="A891" s="70">
        <v>45169</v>
      </c>
      <c r="B891" s="70">
        <v>45169</v>
      </c>
      <c r="C891" s="71">
        <v>891800</v>
      </c>
      <c r="D891" s="1" t="s">
        <v>9275</v>
      </c>
      <c r="E891" s="71">
        <v>6170702</v>
      </c>
      <c r="G891" s="1" t="s">
        <v>9276</v>
      </c>
      <c r="H891" s="72" t="s">
        <v>9277</v>
      </c>
      <c r="I891" s="1" t="s">
        <v>9278</v>
      </c>
      <c r="J891" s="73">
        <v>0.4</v>
      </c>
      <c r="K891" s="73">
        <v>0.3</v>
      </c>
      <c r="L891" s="73">
        <v>0.06</v>
      </c>
      <c r="M891" s="1">
        <v>0.2</v>
      </c>
      <c r="N891" s="1" t="s">
        <v>975</v>
      </c>
      <c r="O891" s="1" t="s">
        <v>1447</v>
      </c>
      <c r="P891" s="1">
        <v>35102010</v>
      </c>
      <c r="Q891" s="73">
        <v>1753995348</v>
      </c>
      <c r="R891" s="74">
        <v>37.99</v>
      </c>
      <c r="S891" s="1" t="s">
        <v>3323</v>
      </c>
      <c r="T891" s="75">
        <v>7.2785000000000002</v>
      </c>
      <c r="U891" s="76">
        <v>549296832.62089705</v>
      </c>
      <c r="V891" s="77">
        <v>549296832.62089705</v>
      </c>
      <c r="W891" s="77">
        <v>9140254488.2883892</v>
      </c>
      <c r="X891" s="76">
        <v>8.2905532254999997E-3</v>
      </c>
      <c r="Y891" s="71">
        <v>1</v>
      </c>
      <c r="Z891" s="71">
        <v>0</v>
      </c>
      <c r="AA891" s="71">
        <v>0</v>
      </c>
      <c r="AB891" s="71">
        <v>0</v>
      </c>
      <c r="AC891" s="73">
        <v>0</v>
      </c>
      <c r="AD891" s="73">
        <v>1</v>
      </c>
      <c r="AE891" s="1" t="s">
        <v>3412</v>
      </c>
      <c r="AF891" s="1" t="s">
        <v>1450</v>
      </c>
      <c r="AG891" s="1" t="s">
        <v>1585</v>
      </c>
    </row>
    <row r="892" spans="1:33">
      <c r="A892" s="70">
        <v>45169</v>
      </c>
      <c r="B892" s="70">
        <v>45169</v>
      </c>
      <c r="C892" s="71">
        <v>891800</v>
      </c>
      <c r="D892" s="1" t="s">
        <v>9279</v>
      </c>
      <c r="E892" s="71">
        <v>6171202</v>
      </c>
      <c r="G892" s="1" t="s">
        <v>9280</v>
      </c>
      <c r="H892" s="72" t="s">
        <v>9281</v>
      </c>
      <c r="I892" s="1" t="s">
        <v>9282</v>
      </c>
      <c r="J892" s="73">
        <v>0.45</v>
      </c>
      <c r="K892" s="73">
        <v>0.3</v>
      </c>
      <c r="L892" s="73">
        <v>0.06</v>
      </c>
      <c r="M892" s="1">
        <v>0.2</v>
      </c>
      <c r="N892" s="1" t="s">
        <v>975</v>
      </c>
      <c r="O892" s="1" t="s">
        <v>1467</v>
      </c>
      <c r="P892" s="1">
        <v>20101010</v>
      </c>
      <c r="Q892" s="73">
        <v>2665594238</v>
      </c>
      <c r="R892" s="74">
        <v>39.24</v>
      </c>
      <c r="S892" s="1" t="s">
        <v>3323</v>
      </c>
      <c r="T892" s="75">
        <v>7.2785000000000002</v>
      </c>
      <c r="U892" s="76">
        <v>862248412.98992896</v>
      </c>
      <c r="V892" s="77">
        <v>862248412.98992896</v>
      </c>
      <c r="W892" s="77">
        <v>14347743257.951799</v>
      </c>
      <c r="X892" s="76">
        <v>1.30139406182E-2</v>
      </c>
      <c r="Y892" s="71">
        <v>1</v>
      </c>
      <c r="Z892" s="71">
        <v>0</v>
      </c>
      <c r="AA892" s="71">
        <v>0</v>
      </c>
      <c r="AB892" s="71">
        <v>0</v>
      </c>
      <c r="AC892" s="73">
        <v>0.35</v>
      </c>
      <c r="AD892" s="73">
        <v>0.65</v>
      </c>
      <c r="AE892" s="1" t="s">
        <v>3324</v>
      </c>
      <c r="AF892" s="1" t="s">
        <v>1450</v>
      </c>
      <c r="AG892" s="1" t="s">
        <v>1585</v>
      </c>
    </row>
    <row r="893" spans="1:33">
      <c r="A893" s="70">
        <v>45169</v>
      </c>
      <c r="B893" s="70">
        <v>45169</v>
      </c>
      <c r="C893" s="71">
        <v>891800</v>
      </c>
      <c r="D893" s="1" t="s">
        <v>9291</v>
      </c>
      <c r="E893" s="71">
        <v>6171701</v>
      </c>
      <c r="G893" s="1" t="s">
        <v>9292</v>
      </c>
      <c r="H893" s="72" t="s">
        <v>9293</v>
      </c>
      <c r="I893" s="1" t="s">
        <v>9294</v>
      </c>
      <c r="J893" s="73">
        <v>0.6</v>
      </c>
      <c r="K893" s="73">
        <v>0.6</v>
      </c>
      <c r="L893" s="73">
        <v>0.6</v>
      </c>
      <c r="M893" s="1">
        <v>1</v>
      </c>
      <c r="N893" s="1" t="s">
        <v>1129</v>
      </c>
      <c r="O893" s="1" t="s">
        <v>1474</v>
      </c>
      <c r="P893" s="1">
        <v>45203015</v>
      </c>
      <c r="Q893" s="73">
        <v>23667107</v>
      </c>
      <c r="R893" s="74">
        <v>270000</v>
      </c>
      <c r="S893" s="1" t="s">
        <v>3451</v>
      </c>
      <c r="T893" s="75">
        <v>1321.75</v>
      </c>
      <c r="U893" s="76">
        <v>2900753799.12994</v>
      </c>
      <c r="V893" s="77">
        <v>2900753799.12994</v>
      </c>
      <c r="W893" s="77">
        <v>4834589665.2165699</v>
      </c>
      <c r="X893" s="76">
        <v>4.3781162274499998E-2</v>
      </c>
      <c r="Y893" s="71">
        <v>0</v>
      </c>
      <c r="Z893" s="71">
        <v>1</v>
      </c>
      <c r="AA893" s="71">
        <v>0</v>
      </c>
      <c r="AB893" s="71">
        <v>0</v>
      </c>
      <c r="AC893" s="73">
        <v>0</v>
      </c>
      <c r="AD893" s="73">
        <v>1</v>
      </c>
      <c r="AE893" s="1" t="s">
        <v>3452</v>
      </c>
      <c r="AF893" s="1" t="s">
        <v>1450</v>
      </c>
      <c r="AG893" s="1" t="s">
        <v>1451</v>
      </c>
    </row>
    <row r="894" spans="1:33">
      <c r="A894" s="70">
        <v>45169</v>
      </c>
      <c r="B894" s="70">
        <v>45169</v>
      </c>
      <c r="C894" s="71">
        <v>891800</v>
      </c>
      <c r="D894" s="1" t="s">
        <v>9295</v>
      </c>
      <c r="E894" s="71">
        <v>6172001</v>
      </c>
      <c r="G894" s="1" t="s">
        <v>9296</v>
      </c>
      <c r="H894" s="72" t="s">
        <v>9297</v>
      </c>
      <c r="I894" s="1" t="s">
        <v>9298</v>
      </c>
      <c r="J894" s="73">
        <v>0.75</v>
      </c>
      <c r="K894" s="73">
        <v>0.75</v>
      </c>
      <c r="L894" s="73">
        <v>0.75</v>
      </c>
      <c r="M894" s="1">
        <v>1</v>
      </c>
      <c r="N894" s="1" t="s">
        <v>1129</v>
      </c>
      <c r="O894" s="1" t="s">
        <v>1447</v>
      </c>
      <c r="P894" s="1">
        <v>35201010</v>
      </c>
      <c r="Q894" s="73">
        <v>146331198</v>
      </c>
      <c r="R894" s="74">
        <v>143900</v>
      </c>
      <c r="S894" s="1" t="s">
        <v>3451</v>
      </c>
      <c r="T894" s="75">
        <v>1321.75</v>
      </c>
      <c r="U894" s="76">
        <v>11948397612.370001</v>
      </c>
      <c r="V894" s="77">
        <v>11948397612.370001</v>
      </c>
      <c r="W894" s="77">
        <v>15931196816.493299</v>
      </c>
      <c r="X894" s="76">
        <v>0.180337516043</v>
      </c>
      <c r="Y894" s="71">
        <v>1</v>
      </c>
      <c r="Z894" s="71">
        <v>0</v>
      </c>
      <c r="AA894" s="71">
        <v>0</v>
      </c>
      <c r="AB894" s="71">
        <v>0</v>
      </c>
      <c r="AC894" s="73">
        <v>0</v>
      </c>
      <c r="AD894" s="73">
        <v>1</v>
      </c>
      <c r="AE894" s="1" t="s">
        <v>3452</v>
      </c>
      <c r="AF894" s="1" t="s">
        <v>1450</v>
      </c>
      <c r="AG894" s="1" t="s">
        <v>1451</v>
      </c>
    </row>
    <row r="895" spans="1:33">
      <c r="A895" s="70">
        <v>45169</v>
      </c>
      <c r="B895" s="70">
        <v>45169</v>
      </c>
      <c r="C895" s="71">
        <v>891800</v>
      </c>
      <c r="D895" s="1" t="s">
        <v>9299</v>
      </c>
      <c r="E895" s="71">
        <v>6174001</v>
      </c>
      <c r="G895" s="1" t="s">
        <v>9300</v>
      </c>
      <c r="H895" s="72" t="s">
        <v>9301</v>
      </c>
      <c r="I895" s="1" t="s">
        <v>9302</v>
      </c>
      <c r="J895" s="73">
        <v>0.4</v>
      </c>
      <c r="K895" s="73">
        <v>0.4</v>
      </c>
      <c r="L895" s="73">
        <v>0.4</v>
      </c>
      <c r="M895" s="1">
        <v>1</v>
      </c>
      <c r="N895" s="1" t="s">
        <v>975</v>
      </c>
      <c r="O895" s="1" t="s">
        <v>1548</v>
      </c>
      <c r="P895" s="1">
        <v>55104010</v>
      </c>
      <c r="Q895" s="73">
        <v>10046609871</v>
      </c>
      <c r="R895" s="74">
        <v>1.81</v>
      </c>
      <c r="S895" s="1" t="s">
        <v>1565</v>
      </c>
      <c r="T895" s="75">
        <v>7.8417500000000002</v>
      </c>
      <c r="U895" s="76">
        <v>927566620.53801799</v>
      </c>
      <c r="V895" s="77">
        <v>927566620.53801799</v>
      </c>
      <c r="W895" s="77">
        <v>2318916551.3450398</v>
      </c>
      <c r="X895" s="76">
        <v>1.39997902429E-2</v>
      </c>
      <c r="Y895" s="71">
        <v>0</v>
      </c>
      <c r="Z895" s="71">
        <v>1</v>
      </c>
      <c r="AA895" s="71">
        <v>0</v>
      </c>
      <c r="AB895" s="71">
        <v>0</v>
      </c>
      <c r="AC895" s="73">
        <v>1</v>
      </c>
      <c r="AD895" s="73">
        <v>0</v>
      </c>
      <c r="AE895" s="1" t="s">
        <v>1566</v>
      </c>
      <c r="AF895" s="1" t="s">
        <v>1450</v>
      </c>
      <c r="AG895" s="1" t="s">
        <v>3271</v>
      </c>
    </row>
    <row r="896" spans="1:33">
      <c r="A896" s="70">
        <v>45169</v>
      </c>
      <c r="B896" s="70">
        <v>45169</v>
      </c>
      <c r="C896" s="71">
        <v>891800</v>
      </c>
      <c r="D896" s="1" t="s">
        <v>9303</v>
      </c>
      <c r="E896" s="71">
        <v>6178402</v>
      </c>
      <c r="G896" s="1" t="s">
        <v>9304</v>
      </c>
      <c r="H896" s="72" t="s">
        <v>9305</v>
      </c>
      <c r="I896" s="1" t="s">
        <v>9306</v>
      </c>
      <c r="J896" s="73">
        <v>0.6</v>
      </c>
      <c r="K896" s="73">
        <v>0.3</v>
      </c>
      <c r="L896" s="73">
        <v>0.06</v>
      </c>
      <c r="M896" s="1">
        <v>0.2</v>
      </c>
      <c r="N896" s="1" t="s">
        <v>975</v>
      </c>
      <c r="O896" s="1" t="s">
        <v>1474</v>
      </c>
      <c r="P896" s="1">
        <v>45102010</v>
      </c>
      <c r="Q896" s="73">
        <v>3205482375</v>
      </c>
      <c r="R896" s="74">
        <v>6.72</v>
      </c>
      <c r="S896" s="1" t="s">
        <v>3323</v>
      </c>
      <c r="T896" s="75">
        <v>7.2785000000000002</v>
      </c>
      <c r="U896" s="76">
        <v>177570995.89201099</v>
      </c>
      <c r="V896" s="77">
        <v>177570995.89201099</v>
      </c>
      <c r="W896" s="77">
        <v>2954766887.0538502</v>
      </c>
      <c r="X896" s="76">
        <v>2.6800842556E-3</v>
      </c>
      <c r="Y896" s="71">
        <v>0</v>
      </c>
      <c r="Z896" s="71">
        <v>1</v>
      </c>
      <c r="AA896" s="71">
        <v>0</v>
      </c>
      <c r="AB896" s="71">
        <v>0</v>
      </c>
      <c r="AC896" s="73">
        <v>0.5</v>
      </c>
      <c r="AD896" s="73">
        <v>0.5</v>
      </c>
      <c r="AE896" s="1" t="s">
        <v>3412</v>
      </c>
      <c r="AF896" s="1" t="s">
        <v>1450</v>
      </c>
      <c r="AG896" s="1" t="s">
        <v>1585</v>
      </c>
    </row>
    <row r="897" spans="1:33">
      <c r="A897" s="70">
        <v>45169</v>
      </c>
      <c r="B897" s="70">
        <v>45169</v>
      </c>
      <c r="C897" s="71">
        <v>891800</v>
      </c>
      <c r="D897" s="1" t="s">
        <v>9307</v>
      </c>
      <c r="E897" s="71">
        <v>6178502</v>
      </c>
      <c r="G897" s="1" t="s">
        <v>9308</v>
      </c>
      <c r="H897" s="72" t="s">
        <v>9309</v>
      </c>
      <c r="I897" s="1" t="s">
        <v>9310</v>
      </c>
      <c r="J897" s="73">
        <v>0.65</v>
      </c>
      <c r="K897" s="73">
        <v>0.3</v>
      </c>
      <c r="L897" s="73">
        <v>0.06</v>
      </c>
      <c r="M897" s="1">
        <v>0.2</v>
      </c>
      <c r="N897" s="1" t="s">
        <v>975</v>
      </c>
      <c r="O897" s="1" t="s">
        <v>1447</v>
      </c>
      <c r="P897" s="1">
        <v>35201010</v>
      </c>
      <c r="Q897" s="73">
        <v>6740787907</v>
      </c>
      <c r="R897" s="74">
        <v>7.11</v>
      </c>
      <c r="S897" s="1" t="s">
        <v>3323</v>
      </c>
      <c r="T897" s="75">
        <v>7.2785000000000002</v>
      </c>
      <c r="U897" s="76">
        <v>395084168.59602898</v>
      </c>
      <c r="V897" s="77">
        <v>395084168.59602898</v>
      </c>
      <c r="W897" s="77">
        <v>6574168338.1484699</v>
      </c>
      <c r="X897" s="76">
        <v>5.9630169588000001E-3</v>
      </c>
      <c r="Y897" s="71">
        <v>1</v>
      </c>
      <c r="Z897" s="71">
        <v>0</v>
      </c>
      <c r="AA897" s="71">
        <v>0</v>
      </c>
      <c r="AB897" s="71">
        <v>0</v>
      </c>
      <c r="AC897" s="73">
        <v>1</v>
      </c>
      <c r="AD897" s="73">
        <v>0</v>
      </c>
      <c r="AE897" s="1" t="s">
        <v>3412</v>
      </c>
      <c r="AF897" s="1" t="s">
        <v>1450</v>
      </c>
      <c r="AG897" s="1" t="s">
        <v>1585</v>
      </c>
    </row>
    <row r="898" spans="1:33">
      <c r="A898" s="70">
        <v>45169</v>
      </c>
      <c r="B898" s="70">
        <v>45169</v>
      </c>
      <c r="C898" s="71">
        <v>891800</v>
      </c>
      <c r="D898" s="1" t="s">
        <v>9311</v>
      </c>
      <c r="E898" s="71">
        <v>6179002</v>
      </c>
      <c r="G898" s="1" t="s">
        <v>9312</v>
      </c>
      <c r="H898" s="72" t="s">
        <v>9313</v>
      </c>
      <c r="I898" s="1" t="s">
        <v>9314</v>
      </c>
      <c r="J898" s="73">
        <v>0.7</v>
      </c>
      <c r="K898" s="73">
        <v>0.3</v>
      </c>
      <c r="L898" s="73">
        <v>0.06</v>
      </c>
      <c r="M898" s="1">
        <v>0.2</v>
      </c>
      <c r="N898" s="1" t="s">
        <v>975</v>
      </c>
      <c r="O898" s="1" t="s">
        <v>1499</v>
      </c>
      <c r="P898" s="1">
        <v>30202010</v>
      </c>
      <c r="Q898" s="73">
        <v>1316970298</v>
      </c>
      <c r="R898" s="74">
        <v>15.06</v>
      </c>
      <c r="S898" s="1" t="s">
        <v>3323</v>
      </c>
      <c r="T898" s="75">
        <v>7.2785000000000002</v>
      </c>
      <c r="U898" s="76">
        <v>163497198.77348399</v>
      </c>
      <c r="V898" s="77">
        <v>163497198.77348399</v>
      </c>
      <c r="W898" s="77">
        <v>2720580051.0109501</v>
      </c>
      <c r="X898" s="76">
        <v>2.4676680223999999E-3</v>
      </c>
      <c r="Y898" s="71">
        <v>0</v>
      </c>
      <c r="Z898" s="71">
        <v>1</v>
      </c>
      <c r="AA898" s="71">
        <v>0</v>
      </c>
      <c r="AB898" s="71">
        <v>0</v>
      </c>
      <c r="AC898" s="73">
        <v>0.5</v>
      </c>
      <c r="AD898" s="73">
        <v>0.5</v>
      </c>
      <c r="AE898" s="1" t="s">
        <v>3412</v>
      </c>
      <c r="AF898" s="1" t="s">
        <v>1450</v>
      </c>
      <c r="AG898" s="1" t="s">
        <v>1585</v>
      </c>
    </row>
    <row r="899" spans="1:33">
      <c r="A899" s="70">
        <v>45169</v>
      </c>
      <c r="B899" s="70">
        <v>45169</v>
      </c>
      <c r="C899" s="71">
        <v>891800</v>
      </c>
      <c r="D899" s="1" t="s">
        <v>9315</v>
      </c>
      <c r="E899" s="71">
        <v>6179302</v>
      </c>
      <c r="G899" s="1" t="s">
        <v>9316</v>
      </c>
      <c r="H899" s="72" t="s">
        <v>9317</v>
      </c>
      <c r="I899" s="1" t="s">
        <v>9318</v>
      </c>
      <c r="J899" s="73">
        <v>0.5</v>
      </c>
      <c r="K899" s="73">
        <v>0.3</v>
      </c>
      <c r="L899" s="73">
        <v>0.06</v>
      </c>
      <c r="M899" s="1">
        <v>0.2</v>
      </c>
      <c r="N899" s="1" t="s">
        <v>975</v>
      </c>
      <c r="O899" s="1" t="s">
        <v>1462</v>
      </c>
      <c r="P899" s="1">
        <v>15101050</v>
      </c>
      <c r="Q899" s="73">
        <v>1919676011</v>
      </c>
      <c r="R899" s="74">
        <v>10.17</v>
      </c>
      <c r="S899" s="1" t="s">
        <v>3323</v>
      </c>
      <c r="T899" s="75">
        <v>7.2785000000000002</v>
      </c>
      <c r="U899" s="76">
        <v>160937872.07696599</v>
      </c>
      <c r="V899" s="77">
        <v>160937872.07696599</v>
      </c>
      <c r="W899" s="77">
        <v>2677993063.5469499</v>
      </c>
      <c r="X899" s="76">
        <v>2.4290400294000002E-3</v>
      </c>
      <c r="Y899" s="71">
        <v>0</v>
      </c>
      <c r="Z899" s="71">
        <v>1</v>
      </c>
      <c r="AA899" s="71">
        <v>0</v>
      </c>
      <c r="AB899" s="71">
        <v>0</v>
      </c>
      <c r="AC899" s="73">
        <v>1</v>
      </c>
      <c r="AD899" s="73">
        <v>0</v>
      </c>
      <c r="AE899" s="1" t="s">
        <v>3412</v>
      </c>
      <c r="AF899" s="1" t="s">
        <v>1450</v>
      </c>
      <c r="AG899" s="1" t="s">
        <v>1585</v>
      </c>
    </row>
    <row r="900" spans="1:33">
      <c r="A900" s="70">
        <v>45169</v>
      </c>
      <c r="B900" s="70">
        <v>45169</v>
      </c>
      <c r="C900" s="71">
        <v>891800</v>
      </c>
      <c r="D900" s="1" t="s">
        <v>9319</v>
      </c>
      <c r="E900" s="71">
        <v>6179802</v>
      </c>
      <c r="G900" s="1" t="s">
        <v>9320</v>
      </c>
      <c r="H900" s="72" t="s">
        <v>9321</v>
      </c>
      <c r="I900" s="1" t="s">
        <v>9322</v>
      </c>
      <c r="J900" s="73">
        <v>0.5</v>
      </c>
      <c r="K900" s="73">
        <v>0.3</v>
      </c>
      <c r="L900" s="73">
        <v>0.06</v>
      </c>
      <c r="M900" s="1">
        <v>0.2</v>
      </c>
      <c r="N900" s="1" t="s">
        <v>975</v>
      </c>
      <c r="O900" s="1" t="s">
        <v>1462</v>
      </c>
      <c r="P900" s="1">
        <v>15105020</v>
      </c>
      <c r="Q900" s="73">
        <v>2794684119</v>
      </c>
      <c r="R900" s="74">
        <v>11.47</v>
      </c>
      <c r="S900" s="1" t="s">
        <v>3323</v>
      </c>
      <c r="T900" s="75">
        <v>7.2785000000000002</v>
      </c>
      <c r="U900" s="76">
        <v>264244227.61500299</v>
      </c>
      <c r="V900" s="77">
        <v>264244227.61500299</v>
      </c>
      <c r="W900" s="77">
        <v>4397002392.9288597</v>
      </c>
      <c r="X900" s="76">
        <v>3.9882458872999996E-3</v>
      </c>
      <c r="Y900" s="71">
        <v>0</v>
      </c>
      <c r="Z900" s="71">
        <v>1</v>
      </c>
      <c r="AA900" s="71">
        <v>0</v>
      </c>
      <c r="AB900" s="71">
        <v>0</v>
      </c>
      <c r="AC900" s="73">
        <v>1</v>
      </c>
      <c r="AD900" s="73">
        <v>0</v>
      </c>
      <c r="AE900" s="1" t="s">
        <v>3412</v>
      </c>
      <c r="AF900" s="1" t="s">
        <v>1450</v>
      </c>
      <c r="AG900" s="1" t="s">
        <v>1585</v>
      </c>
    </row>
    <row r="901" spans="1:33">
      <c r="A901" s="70">
        <v>45169</v>
      </c>
      <c r="B901" s="70">
        <v>45169</v>
      </c>
      <c r="C901" s="71">
        <v>891800</v>
      </c>
      <c r="D901" s="1" t="s">
        <v>9323</v>
      </c>
      <c r="E901" s="71">
        <v>6181702</v>
      </c>
      <c r="G901" s="1" t="s">
        <v>9324</v>
      </c>
      <c r="H901" s="72" t="s">
        <v>9325</v>
      </c>
      <c r="I901" s="1" t="s">
        <v>9326</v>
      </c>
      <c r="J901" s="73">
        <v>0.7</v>
      </c>
      <c r="K901" s="73">
        <v>0.3</v>
      </c>
      <c r="L901" s="73">
        <v>0.06</v>
      </c>
      <c r="M901" s="1">
        <v>0.2</v>
      </c>
      <c r="N901" s="1" t="s">
        <v>975</v>
      </c>
      <c r="O901" s="1" t="s">
        <v>1462</v>
      </c>
      <c r="P901" s="1">
        <v>15101010</v>
      </c>
      <c r="Q901" s="73">
        <v>3621758560</v>
      </c>
      <c r="R901" s="74">
        <v>7.06</v>
      </c>
      <c r="S901" s="1" t="s">
        <v>3323</v>
      </c>
      <c r="T901" s="75">
        <v>7.2785000000000002</v>
      </c>
      <c r="U901" s="76">
        <v>210782019.09954</v>
      </c>
      <c r="V901" s="77">
        <v>210782019.09954</v>
      </c>
      <c r="W901" s="77">
        <v>3507395604.1809502</v>
      </c>
      <c r="X901" s="76">
        <v>3.1813392041E-3</v>
      </c>
      <c r="Y901" s="71">
        <v>0</v>
      </c>
      <c r="Z901" s="71">
        <v>1</v>
      </c>
      <c r="AA901" s="71">
        <v>0</v>
      </c>
      <c r="AB901" s="71">
        <v>0</v>
      </c>
      <c r="AC901" s="73">
        <v>0</v>
      </c>
      <c r="AD901" s="73">
        <v>1</v>
      </c>
      <c r="AE901" s="1" t="s">
        <v>3412</v>
      </c>
      <c r="AF901" s="1" t="s">
        <v>1450</v>
      </c>
      <c r="AG901" s="1" t="s">
        <v>1585</v>
      </c>
    </row>
    <row r="902" spans="1:33">
      <c r="A902" s="70">
        <v>45169</v>
      </c>
      <c r="B902" s="70">
        <v>45169</v>
      </c>
      <c r="C902" s="71">
        <v>891800</v>
      </c>
      <c r="D902" s="1" t="s">
        <v>9327</v>
      </c>
      <c r="E902" s="71">
        <v>6181902</v>
      </c>
      <c r="G902" s="1" t="s">
        <v>9328</v>
      </c>
      <c r="H902" s="72" t="s">
        <v>9329</v>
      </c>
      <c r="I902" s="1" t="s">
        <v>9330</v>
      </c>
      <c r="J902" s="73">
        <v>0.65</v>
      </c>
      <c r="K902" s="73">
        <v>0.3</v>
      </c>
      <c r="L902" s="73">
        <v>0.06</v>
      </c>
      <c r="M902" s="1">
        <v>0.2</v>
      </c>
      <c r="N902" s="1" t="s">
        <v>975</v>
      </c>
      <c r="O902" s="1" t="s">
        <v>1462</v>
      </c>
      <c r="P902" s="1">
        <v>15101010</v>
      </c>
      <c r="Q902" s="73">
        <v>2600819517</v>
      </c>
      <c r="R902" s="74">
        <v>6.72</v>
      </c>
      <c r="S902" s="1" t="s">
        <v>3323</v>
      </c>
      <c r="T902" s="75">
        <v>7.2785000000000002</v>
      </c>
      <c r="U902" s="76">
        <v>144075074.43214899</v>
      </c>
      <c r="V902" s="77">
        <v>144075074.43214899</v>
      </c>
      <c r="W902" s="77">
        <v>2397397486.2472901</v>
      </c>
      <c r="X902" s="76">
        <v>2.1745293293000002E-3</v>
      </c>
      <c r="Y902" s="71">
        <v>0</v>
      </c>
      <c r="Z902" s="71">
        <v>1</v>
      </c>
      <c r="AA902" s="71">
        <v>0</v>
      </c>
      <c r="AB902" s="71">
        <v>0</v>
      </c>
      <c r="AC902" s="73">
        <v>1</v>
      </c>
      <c r="AD902" s="73">
        <v>0</v>
      </c>
      <c r="AE902" s="1" t="s">
        <v>3412</v>
      </c>
      <c r="AF902" s="1" t="s">
        <v>1450</v>
      </c>
      <c r="AG902" s="1" t="s">
        <v>1585</v>
      </c>
    </row>
    <row r="903" spans="1:33">
      <c r="A903" s="70">
        <v>45169</v>
      </c>
      <c r="B903" s="70">
        <v>45169</v>
      </c>
      <c r="C903" s="71">
        <v>891800</v>
      </c>
      <c r="D903" s="1" t="s">
        <v>9331</v>
      </c>
      <c r="E903" s="71">
        <v>6182602</v>
      </c>
      <c r="G903" s="1" t="s">
        <v>9332</v>
      </c>
      <c r="H903" s="72" t="s">
        <v>9333</v>
      </c>
      <c r="I903" s="1" t="s">
        <v>9334</v>
      </c>
      <c r="J903" s="73">
        <v>0.4</v>
      </c>
      <c r="K903" s="73">
        <v>0.3</v>
      </c>
      <c r="L903" s="73">
        <v>0.06</v>
      </c>
      <c r="M903" s="1">
        <v>0.2</v>
      </c>
      <c r="N903" s="1" t="s">
        <v>975</v>
      </c>
      <c r="O903" s="1" t="s">
        <v>1462</v>
      </c>
      <c r="P903" s="1">
        <v>15101010</v>
      </c>
      <c r="Q903" s="73">
        <v>1678123585</v>
      </c>
      <c r="R903" s="74">
        <v>21.95</v>
      </c>
      <c r="S903" s="1" t="s">
        <v>3323</v>
      </c>
      <c r="T903" s="75">
        <v>7.2785000000000002</v>
      </c>
      <c r="U903" s="76">
        <v>303646185.53891599</v>
      </c>
      <c r="V903" s="77">
        <v>303646185.53891599</v>
      </c>
      <c r="W903" s="77">
        <v>5052647758.7377596</v>
      </c>
      <c r="X903" s="76">
        <v>4.5829407953000001E-3</v>
      </c>
      <c r="Y903" s="71">
        <v>0</v>
      </c>
      <c r="Z903" s="71">
        <v>1</v>
      </c>
      <c r="AA903" s="71">
        <v>0</v>
      </c>
      <c r="AB903" s="71">
        <v>0</v>
      </c>
      <c r="AC903" s="73">
        <v>1</v>
      </c>
      <c r="AD903" s="73">
        <v>0</v>
      </c>
      <c r="AE903" s="1" t="s">
        <v>3412</v>
      </c>
      <c r="AF903" s="1" t="s">
        <v>1450</v>
      </c>
      <c r="AG903" s="1" t="s">
        <v>1585</v>
      </c>
    </row>
    <row r="904" spans="1:33">
      <c r="A904" s="70">
        <v>45169</v>
      </c>
      <c r="B904" s="70">
        <v>45169</v>
      </c>
      <c r="C904" s="71">
        <v>891800</v>
      </c>
      <c r="D904" s="1" t="s">
        <v>9335</v>
      </c>
      <c r="E904" s="71">
        <v>6182702</v>
      </c>
      <c r="G904" s="1" t="s">
        <v>9336</v>
      </c>
      <c r="H904" s="72" t="s">
        <v>9337</v>
      </c>
      <c r="I904" s="1" t="s">
        <v>9338</v>
      </c>
      <c r="J904" s="73">
        <v>0.75</v>
      </c>
      <c r="K904" s="73">
        <v>0.3</v>
      </c>
      <c r="L904" s="73">
        <v>0.06</v>
      </c>
      <c r="M904" s="1">
        <v>0.2</v>
      </c>
      <c r="N904" s="1" t="s">
        <v>975</v>
      </c>
      <c r="O904" s="1" t="s">
        <v>1474</v>
      </c>
      <c r="P904" s="1">
        <v>45103010</v>
      </c>
      <c r="Q904" s="73">
        <v>1900006442</v>
      </c>
      <c r="R904" s="74">
        <v>36</v>
      </c>
      <c r="S904" s="1" t="s">
        <v>3323</v>
      </c>
      <c r="T904" s="75">
        <v>7.2785000000000002</v>
      </c>
      <c r="U904" s="76">
        <v>563854353.88060701</v>
      </c>
      <c r="V904" s="77">
        <v>563854353.88060701</v>
      </c>
      <c r="W904" s="77">
        <v>9382490454.5828609</v>
      </c>
      <c r="X904" s="76">
        <v>8.5102703214000007E-3</v>
      </c>
      <c r="Y904" s="71">
        <v>1</v>
      </c>
      <c r="Z904" s="71">
        <v>0</v>
      </c>
      <c r="AA904" s="71">
        <v>0</v>
      </c>
      <c r="AB904" s="71">
        <v>0</v>
      </c>
      <c r="AC904" s="73">
        <v>0</v>
      </c>
      <c r="AD904" s="73">
        <v>1</v>
      </c>
      <c r="AE904" s="1" t="s">
        <v>3324</v>
      </c>
      <c r="AF904" s="1" t="s">
        <v>1450</v>
      </c>
      <c r="AG904" s="1" t="s">
        <v>1585</v>
      </c>
    </row>
    <row r="905" spans="1:33">
      <c r="A905" s="70">
        <v>45169</v>
      </c>
      <c r="B905" s="70">
        <v>45169</v>
      </c>
      <c r="C905" s="71">
        <v>891800</v>
      </c>
      <c r="D905" s="1" t="s">
        <v>9339</v>
      </c>
      <c r="E905" s="71">
        <v>6183002</v>
      </c>
      <c r="G905" s="1" t="s">
        <v>9340</v>
      </c>
      <c r="H905" s="72" t="s">
        <v>9341</v>
      </c>
      <c r="I905" s="1" t="s">
        <v>9342</v>
      </c>
      <c r="J905" s="73">
        <v>0.7</v>
      </c>
      <c r="K905" s="73">
        <v>0.3</v>
      </c>
      <c r="L905" s="73">
        <v>0.06</v>
      </c>
      <c r="M905" s="1">
        <v>0.2</v>
      </c>
      <c r="N905" s="1" t="s">
        <v>975</v>
      </c>
      <c r="O905" s="1" t="s">
        <v>1474</v>
      </c>
      <c r="P905" s="1">
        <v>45301010</v>
      </c>
      <c r="Q905" s="73">
        <v>4042236811</v>
      </c>
      <c r="R905" s="74">
        <v>25.65</v>
      </c>
      <c r="S905" s="1" t="s">
        <v>3323</v>
      </c>
      <c r="T905" s="75">
        <v>7.2785000000000002</v>
      </c>
      <c r="U905" s="76">
        <v>854709411.57230198</v>
      </c>
      <c r="V905" s="77">
        <v>854709411.57230198</v>
      </c>
      <c r="W905" s="77">
        <v>14222294889.323999</v>
      </c>
      <c r="X905" s="76">
        <v>1.2900154248500001E-2</v>
      </c>
      <c r="Y905" s="71">
        <v>1</v>
      </c>
      <c r="Z905" s="71">
        <v>0</v>
      </c>
      <c r="AA905" s="71">
        <v>0</v>
      </c>
      <c r="AB905" s="71">
        <v>0</v>
      </c>
      <c r="AC905" s="73">
        <v>0</v>
      </c>
      <c r="AD905" s="73">
        <v>1</v>
      </c>
      <c r="AE905" s="1" t="s">
        <v>3412</v>
      </c>
      <c r="AF905" s="1" t="s">
        <v>1450</v>
      </c>
      <c r="AG905" s="1" t="s">
        <v>1585</v>
      </c>
    </row>
    <row r="906" spans="1:33">
      <c r="A906" s="70">
        <v>45169</v>
      </c>
      <c r="B906" s="70">
        <v>45169</v>
      </c>
      <c r="C906" s="71">
        <v>891800</v>
      </c>
      <c r="D906" s="1" t="s">
        <v>9343</v>
      </c>
      <c r="E906" s="71">
        <v>6183202</v>
      </c>
      <c r="G906" s="1" t="s">
        <v>9344</v>
      </c>
      <c r="H906" s="72" t="s">
        <v>9345</v>
      </c>
      <c r="I906" s="1" t="s">
        <v>9346</v>
      </c>
      <c r="J906" s="73">
        <v>0.4</v>
      </c>
      <c r="K906" s="73">
        <v>0.3</v>
      </c>
      <c r="L906" s="73">
        <v>0.06</v>
      </c>
      <c r="M906" s="1">
        <v>0.2</v>
      </c>
      <c r="N906" s="1" t="s">
        <v>975</v>
      </c>
      <c r="O906" s="1" t="s">
        <v>1467</v>
      </c>
      <c r="P906" s="1">
        <v>20104020</v>
      </c>
      <c r="Q906" s="73">
        <v>5369795962</v>
      </c>
      <c r="R906" s="74">
        <v>3.95</v>
      </c>
      <c r="S906" s="1" t="s">
        <v>3323</v>
      </c>
      <c r="T906" s="75">
        <v>7.2785000000000002</v>
      </c>
      <c r="U906" s="76">
        <v>174849439.16933399</v>
      </c>
      <c r="V906" s="77">
        <v>174849439.16933399</v>
      </c>
      <c r="W906" s="77">
        <v>2909480405.1877899</v>
      </c>
      <c r="X906" s="76">
        <v>2.6390077201000001E-3</v>
      </c>
      <c r="Y906" s="71">
        <v>0</v>
      </c>
      <c r="Z906" s="71">
        <v>1</v>
      </c>
      <c r="AA906" s="71">
        <v>0</v>
      </c>
      <c r="AB906" s="71">
        <v>0</v>
      </c>
      <c r="AC906" s="73">
        <v>0</v>
      </c>
      <c r="AD906" s="73">
        <v>1</v>
      </c>
      <c r="AE906" s="1" t="s">
        <v>3412</v>
      </c>
      <c r="AF906" s="1" t="s">
        <v>1450</v>
      </c>
      <c r="AG906" s="1" t="s">
        <v>1585</v>
      </c>
    </row>
    <row r="907" spans="1:33">
      <c r="A907" s="70">
        <v>45169</v>
      </c>
      <c r="B907" s="70">
        <v>45169</v>
      </c>
      <c r="C907" s="71">
        <v>891800</v>
      </c>
      <c r="D907" s="1" t="s">
        <v>9347</v>
      </c>
      <c r="E907" s="71">
        <v>6183602</v>
      </c>
      <c r="G907" s="1" t="s">
        <v>9348</v>
      </c>
      <c r="H907" s="72" t="s">
        <v>9349</v>
      </c>
      <c r="I907" s="1" t="s">
        <v>9350</v>
      </c>
      <c r="J907" s="73">
        <v>0.55000000000000004</v>
      </c>
      <c r="K907" s="73">
        <v>0.3</v>
      </c>
      <c r="L907" s="73">
        <v>0.06</v>
      </c>
      <c r="M907" s="1">
        <v>0.2</v>
      </c>
      <c r="N907" s="1" t="s">
        <v>975</v>
      </c>
      <c r="O907" s="1" t="s">
        <v>1462</v>
      </c>
      <c r="P907" s="1">
        <v>15101030</v>
      </c>
      <c r="Q907" s="73">
        <v>402868579</v>
      </c>
      <c r="R907" s="74">
        <v>63.92</v>
      </c>
      <c r="S907" s="1" t="s">
        <v>3323</v>
      </c>
      <c r="T907" s="75">
        <v>7.2785000000000002</v>
      </c>
      <c r="U907" s="76">
        <v>212280219.02600801</v>
      </c>
      <c r="V907" s="77">
        <v>212280219.02600801</v>
      </c>
      <c r="W907" s="77">
        <v>3532325528.7481799</v>
      </c>
      <c r="X907" s="76">
        <v>3.2039515796E-3</v>
      </c>
      <c r="Y907" s="71">
        <v>0</v>
      </c>
      <c r="Z907" s="71">
        <v>1</v>
      </c>
      <c r="AA907" s="71">
        <v>0</v>
      </c>
      <c r="AB907" s="71">
        <v>0</v>
      </c>
      <c r="AC907" s="73">
        <v>0</v>
      </c>
      <c r="AD907" s="73">
        <v>1</v>
      </c>
      <c r="AE907" s="1" t="s">
        <v>3324</v>
      </c>
      <c r="AF907" s="1" t="s">
        <v>1450</v>
      </c>
      <c r="AG907" s="1" t="s">
        <v>1585</v>
      </c>
    </row>
    <row r="908" spans="1:33">
      <c r="A908" s="70">
        <v>45169</v>
      </c>
      <c r="B908" s="70">
        <v>45169</v>
      </c>
      <c r="C908" s="71">
        <v>891800</v>
      </c>
      <c r="D908" s="1" t="s">
        <v>9351</v>
      </c>
      <c r="E908" s="71">
        <v>6183802</v>
      </c>
      <c r="G908" s="1" t="s">
        <v>9352</v>
      </c>
      <c r="H908" s="72" t="s">
        <v>9353</v>
      </c>
      <c r="I908" s="1" t="s">
        <v>9354</v>
      </c>
      <c r="J908" s="73">
        <v>0.5</v>
      </c>
      <c r="K908" s="73">
        <v>0.3</v>
      </c>
      <c r="L908" s="73">
        <v>0.06</v>
      </c>
      <c r="M908" s="1">
        <v>0.2</v>
      </c>
      <c r="N908" s="1" t="s">
        <v>975</v>
      </c>
      <c r="O908" s="1" t="s">
        <v>1455</v>
      </c>
      <c r="P908" s="1">
        <v>25501010</v>
      </c>
      <c r="Q908" s="73">
        <v>5194872040</v>
      </c>
      <c r="R908" s="74">
        <v>4.6500000000000004</v>
      </c>
      <c r="S908" s="1" t="s">
        <v>3323</v>
      </c>
      <c r="T908" s="75">
        <v>7.2785000000000002</v>
      </c>
      <c r="U908" s="76">
        <v>199130219.02315</v>
      </c>
      <c r="V908" s="77">
        <v>199130219.02315</v>
      </c>
      <c r="W908" s="77">
        <v>3313510601.3552399</v>
      </c>
      <c r="X908" s="76">
        <v>3.0054782434E-3</v>
      </c>
      <c r="Y908" s="71">
        <v>0</v>
      </c>
      <c r="Z908" s="71">
        <v>1</v>
      </c>
      <c r="AA908" s="71">
        <v>0</v>
      </c>
      <c r="AB908" s="71">
        <v>0</v>
      </c>
      <c r="AC908" s="73">
        <v>1</v>
      </c>
      <c r="AD908" s="73">
        <v>0</v>
      </c>
      <c r="AE908" s="1" t="s">
        <v>3324</v>
      </c>
      <c r="AF908" s="1" t="s">
        <v>1450</v>
      </c>
      <c r="AG908" s="1" t="s">
        <v>1585</v>
      </c>
    </row>
    <row r="909" spans="1:33">
      <c r="A909" s="70">
        <v>45169</v>
      </c>
      <c r="B909" s="70">
        <v>45169</v>
      </c>
      <c r="C909" s="71">
        <v>891800</v>
      </c>
      <c r="D909" s="1" t="s">
        <v>9355</v>
      </c>
      <c r="E909" s="71">
        <v>6184102</v>
      </c>
      <c r="G909" s="1" t="s">
        <v>9356</v>
      </c>
      <c r="H909" s="72" t="s">
        <v>9357</v>
      </c>
      <c r="I909" s="1" t="s">
        <v>9358</v>
      </c>
      <c r="J909" s="73">
        <v>0.65</v>
      </c>
      <c r="K909" s="73">
        <v>0.3</v>
      </c>
      <c r="L909" s="73">
        <v>0.06</v>
      </c>
      <c r="M909" s="1">
        <v>0.2</v>
      </c>
      <c r="N909" s="1" t="s">
        <v>975</v>
      </c>
      <c r="O909" s="1" t="s">
        <v>1474</v>
      </c>
      <c r="P909" s="1">
        <v>45203020</v>
      </c>
      <c r="Q909" s="73">
        <v>3416818902</v>
      </c>
      <c r="R909" s="74">
        <v>15.32</v>
      </c>
      <c r="S909" s="1" t="s">
        <v>3323</v>
      </c>
      <c r="T909" s="75">
        <v>7.2785000000000002</v>
      </c>
      <c r="U909" s="76">
        <v>431509230.57201302</v>
      </c>
      <c r="V909" s="77">
        <v>431509230.57201302</v>
      </c>
      <c r="W909" s="77">
        <v>7180278398.2112999</v>
      </c>
      <c r="X909" s="76">
        <v>6.5127814888000001E-3</v>
      </c>
      <c r="Y909" s="71">
        <v>1</v>
      </c>
      <c r="Z909" s="71">
        <v>0</v>
      </c>
      <c r="AA909" s="71">
        <v>0</v>
      </c>
      <c r="AB909" s="71">
        <v>0</v>
      </c>
      <c r="AC909" s="73">
        <v>1</v>
      </c>
      <c r="AD909" s="73">
        <v>0</v>
      </c>
      <c r="AE909" s="1" t="s">
        <v>3412</v>
      </c>
      <c r="AF909" s="1" t="s">
        <v>1450</v>
      </c>
      <c r="AG909" s="1" t="s">
        <v>1585</v>
      </c>
    </row>
    <row r="910" spans="1:33">
      <c r="A910" s="70">
        <v>45169</v>
      </c>
      <c r="B910" s="70">
        <v>45169</v>
      </c>
      <c r="C910" s="71">
        <v>891800</v>
      </c>
      <c r="D910" s="1" t="s">
        <v>9359</v>
      </c>
      <c r="E910" s="71">
        <v>6185902</v>
      </c>
      <c r="G910" s="1" t="s">
        <v>9360</v>
      </c>
      <c r="H910" s="72" t="s">
        <v>9361</v>
      </c>
      <c r="I910" s="1" t="s">
        <v>9362</v>
      </c>
      <c r="J910" s="73">
        <v>0.5</v>
      </c>
      <c r="K910" s="73">
        <v>0.3</v>
      </c>
      <c r="L910" s="73">
        <v>0.06</v>
      </c>
      <c r="M910" s="1">
        <v>0.2</v>
      </c>
      <c r="N910" s="1" t="s">
        <v>975</v>
      </c>
      <c r="O910" s="1" t="s">
        <v>1462</v>
      </c>
      <c r="P910" s="1">
        <v>15104010</v>
      </c>
      <c r="Q910" s="73">
        <v>3013897259</v>
      </c>
      <c r="R910" s="74">
        <v>6.8</v>
      </c>
      <c r="S910" s="1" t="s">
        <v>3323</v>
      </c>
      <c r="T910" s="75">
        <v>7.2785000000000002</v>
      </c>
      <c r="U910" s="76">
        <v>168945535.71092901</v>
      </c>
      <c r="V910" s="77">
        <v>168945535.71092901</v>
      </c>
      <c r="W910" s="77">
        <v>2811239933.22543</v>
      </c>
      <c r="X910" s="76">
        <v>2.5498999318E-3</v>
      </c>
      <c r="Y910" s="71">
        <v>0</v>
      </c>
      <c r="Z910" s="71">
        <v>1</v>
      </c>
      <c r="AA910" s="71">
        <v>0</v>
      </c>
      <c r="AB910" s="71">
        <v>0</v>
      </c>
      <c r="AC910" s="73">
        <v>1</v>
      </c>
      <c r="AD910" s="73">
        <v>0</v>
      </c>
      <c r="AE910" s="1" t="s">
        <v>3324</v>
      </c>
      <c r="AF910" s="1" t="s">
        <v>1450</v>
      </c>
      <c r="AG910" s="1" t="s">
        <v>1585</v>
      </c>
    </row>
    <row r="911" spans="1:33">
      <c r="A911" s="70">
        <v>45169</v>
      </c>
      <c r="B911" s="70">
        <v>45169</v>
      </c>
      <c r="C911" s="71">
        <v>891800</v>
      </c>
      <c r="D911" s="1" t="s">
        <v>9363</v>
      </c>
      <c r="E911" s="71">
        <v>6190801</v>
      </c>
      <c r="G911" s="1" t="s">
        <v>9364</v>
      </c>
      <c r="H911" s="72" t="s">
        <v>9365</v>
      </c>
      <c r="I911" s="1" t="s">
        <v>9366</v>
      </c>
      <c r="J911" s="73">
        <v>0.3</v>
      </c>
      <c r="K911" s="73">
        <v>0.3</v>
      </c>
      <c r="L911" s="73">
        <v>0.3</v>
      </c>
      <c r="M911" s="1">
        <v>1</v>
      </c>
      <c r="N911" s="1" t="s">
        <v>1305</v>
      </c>
      <c r="O911" s="1" t="s">
        <v>1692</v>
      </c>
      <c r="P911" s="1">
        <v>50102010</v>
      </c>
      <c r="Q911" s="73">
        <v>2077841204</v>
      </c>
      <c r="R911" s="74">
        <v>107.86</v>
      </c>
      <c r="S911" s="1" t="s">
        <v>1573</v>
      </c>
      <c r="T911" s="75">
        <v>18.934999999999999</v>
      </c>
      <c r="U911" s="76">
        <v>3550820474.2028999</v>
      </c>
      <c r="V911" s="77">
        <v>3550820474.2028999</v>
      </c>
      <c r="W911" s="77">
        <v>11836068247.343</v>
      </c>
      <c r="X911" s="76">
        <v>5.3592637691399998E-2</v>
      </c>
      <c r="Y911" s="71">
        <v>1</v>
      </c>
      <c r="Z911" s="71">
        <v>0</v>
      </c>
      <c r="AA911" s="71">
        <v>0</v>
      </c>
      <c r="AB911" s="71">
        <v>0</v>
      </c>
      <c r="AC911" s="73">
        <v>1</v>
      </c>
      <c r="AD911" s="73">
        <v>0</v>
      </c>
      <c r="AE911" s="1" t="s">
        <v>1574</v>
      </c>
      <c r="AF911" s="1" t="s">
        <v>1450</v>
      </c>
      <c r="AG911" s="1" t="s">
        <v>1451</v>
      </c>
    </row>
    <row r="912" spans="1:33">
      <c r="A912" s="70">
        <v>45169</v>
      </c>
      <c r="B912" s="70">
        <v>45169</v>
      </c>
      <c r="C912" s="71">
        <v>891800</v>
      </c>
      <c r="D912" s="1" t="s">
        <v>9367</v>
      </c>
      <c r="E912" s="71">
        <v>6192001</v>
      </c>
      <c r="F912" s="1" t="s">
        <v>9368</v>
      </c>
      <c r="G912" s="1" t="s">
        <v>9369</v>
      </c>
      <c r="H912" s="72">
        <v>6491318</v>
      </c>
      <c r="I912" s="1" t="s">
        <v>9370</v>
      </c>
      <c r="J912" s="73">
        <v>0.6</v>
      </c>
      <c r="K912" s="73">
        <v>0.6</v>
      </c>
      <c r="L912" s="73">
        <v>0.6</v>
      </c>
      <c r="M912" s="1">
        <v>1</v>
      </c>
      <c r="N912" s="1" t="s">
        <v>975</v>
      </c>
      <c r="O912" s="1" t="s">
        <v>1474</v>
      </c>
      <c r="P912" s="1">
        <v>45203015</v>
      </c>
      <c r="Q912" s="73">
        <v>1108791736</v>
      </c>
      <c r="R912" s="74">
        <v>17.8</v>
      </c>
      <c r="S912" s="1" t="s">
        <v>1565</v>
      </c>
      <c r="T912" s="75">
        <v>7.8417500000000002</v>
      </c>
      <c r="U912" s="76">
        <v>1510108807.4065101</v>
      </c>
      <c r="V912" s="77">
        <v>1510108807.4065101</v>
      </c>
      <c r="W912" s="77">
        <v>2516848012.3441801</v>
      </c>
      <c r="X912" s="76">
        <v>2.2792116576399998E-2</v>
      </c>
      <c r="Y912" s="71">
        <v>0</v>
      </c>
      <c r="Z912" s="71">
        <v>1</v>
      </c>
      <c r="AA912" s="71">
        <v>0</v>
      </c>
      <c r="AB912" s="71">
        <v>0</v>
      </c>
      <c r="AC912" s="73">
        <v>1</v>
      </c>
      <c r="AD912" s="73">
        <v>0</v>
      </c>
      <c r="AE912" s="1" t="s">
        <v>1566</v>
      </c>
      <c r="AF912" s="1" t="s">
        <v>1450</v>
      </c>
      <c r="AG912" s="1" t="s">
        <v>3300</v>
      </c>
    </row>
    <row r="913" spans="1:33">
      <c r="A913" s="70">
        <v>45169</v>
      </c>
      <c r="B913" s="70">
        <v>45169</v>
      </c>
      <c r="C913" s="71">
        <v>891800</v>
      </c>
      <c r="D913" s="1" t="s">
        <v>9371</v>
      </c>
      <c r="E913" s="71">
        <v>6195802</v>
      </c>
      <c r="G913" s="1" t="s">
        <v>9372</v>
      </c>
      <c r="H913" s="72" t="s">
        <v>9373</v>
      </c>
      <c r="I913" s="1" t="s">
        <v>9374</v>
      </c>
      <c r="J913" s="73">
        <v>0.6</v>
      </c>
      <c r="K913" s="73">
        <v>0.3</v>
      </c>
      <c r="L913" s="73">
        <v>0.06</v>
      </c>
      <c r="M913" s="1">
        <v>0.2</v>
      </c>
      <c r="N913" s="1" t="s">
        <v>975</v>
      </c>
      <c r="O913" s="1" t="s">
        <v>1462</v>
      </c>
      <c r="P913" s="1">
        <v>15104020</v>
      </c>
      <c r="Q913" s="73">
        <v>980889000</v>
      </c>
      <c r="R913" s="74">
        <v>28.59</v>
      </c>
      <c r="S913" s="1" t="s">
        <v>3323</v>
      </c>
      <c r="T913" s="75">
        <v>7.2785000000000002</v>
      </c>
      <c r="U913" s="76">
        <v>231176339.98763499</v>
      </c>
      <c r="V913" s="77">
        <v>231176339.98763499</v>
      </c>
      <c r="W913" s="77">
        <v>3846755440.1799698</v>
      </c>
      <c r="X913" s="76">
        <v>3.4891512882000001E-3</v>
      </c>
      <c r="Y913" s="71">
        <v>0</v>
      </c>
      <c r="Z913" s="71">
        <v>1</v>
      </c>
      <c r="AA913" s="71">
        <v>0</v>
      </c>
      <c r="AB913" s="71">
        <v>0</v>
      </c>
      <c r="AC913" s="73">
        <v>0</v>
      </c>
      <c r="AD913" s="73">
        <v>1</v>
      </c>
      <c r="AE913" s="1" t="s">
        <v>3412</v>
      </c>
      <c r="AF913" s="1" t="s">
        <v>1450</v>
      </c>
      <c r="AG913" s="1" t="s">
        <v>1585</v>
      </c>
    </row>
    <row r="914" spans="1:33">
      <c r="A914" s="70">
        <v>45169</v>
      </c>
      <c r="B914" s="70">
        <v>45169</v>
      </c>
      <c r="C914" s="71">
        <v>891800</v>
      </c>
      <c r="D914" s="1" t="s">
        <v>9375</v>
      </c>
      <c r="E914" s="71">
        <v>6196502</v>
      </c>
      <c r="G914" s="1" t="s">
        <v>9376</v>
      </c>
      <c r="H914" s="72" t="s">
        <v>9377</v>
      </c>
      <c r="I914" s="1" t="s">
        <v>9378</v>
      </c>
      <c r="J914" s="73">
        <v>0.45</v>
      </c>
      <c r="K914" s="73">
        <v>0.3</v>
      </c>
      <c r="L914" s="73">
        <v>0.06</v>
      </c>
      <c r="M914" s="1">
        <v>0.2</v>
      </c>
      <c r="N914" s="1" t="s">
        <v>975</v>
      </c>
      <c r="O914" s="1" t="s">
        <v>1474</v>
      </c>
      <c r="P914" s="1">
        <v>45301020</v>
      </c>
      <c r="Q914" s="73">
        <v>4989018727</v>
      </c>
      <c r="R914" s="74">
        <v>15.71</v>
      </c>
      <c r="S914" s="1" t="s">
        <v>3323</v>
      </c>
      <c r="T914" s="75">
        <v>7.2785000000000002</v>
      </c>
      <c r="U914" s="76">
        <v>646101401.67207503</v>
      </c>
      <c r="V914" s="77">
        <v>646101401.67207503</v>
      </c>
      <c r="W914" s="77">
        <v>10751074620.884199</v>
      </c>
      <c r="X914" s="76">
        <v>9.7516274289999993E-3</v>
      </c>
      <c r="Y914" s="71">
        <v>1</v>
      </c>
      <c r="Z914" s="71">
        <v>0</v>
      </c>
      <c r="AA914" s="71">
        <v>0</v>
      </c>
      <c r="AB914" s="71">
        <v>0</v>
      </c>
      <c r="AC914" s="73">
        <v>0</v>
      </c>
      <c r="AD914" s="73">
        <v>1</v>
      </c>
      <c r="AE914" s="1" t="s">
        <v>3324</v>
      </c>
      <c r="AF914" s="1" t="s">
        <v>1450</v>
      </c>
      <c r="AG914" s="1" t="s">
        <v>1585</v>
      </c>
    </row>
    <row r="915" spans="1:33">
      <c r="A915" s="70">
        <v>45169</v>
      </c>
      <c r="B915" s="70">
        <v>45169</v>
      </c>
      <c r="C915" s="71">
        <v>891800</v>
      </c>
      <c r="D915" s="1" t="s">
        <v>9379</v>
      </c>
      <c r="E915" s="71">
        <v>6197302</v>
      </c>
      <c r="G915" s="1" t="s">
        <v>9380</v>
      </c>
      <c r="H915" s="72" t="s">
        <v>9381</v>
      </c>
      <c r="I915" s="1" t="s">
        <v>9382</v>
      </c>
      <c r="J915" s="73">
        <v>0.4</v>
      </c>
      <c r="K915" s="73">
        <v>0.3</v>
      </c>
      <c r="L915" s="73">
        <v>0.06</v>
      </c>
      <c r="M915" s="1">
        <v>0.2</v>
      </c>
      <c r="N915" s="1" t="s">
        <v>975</v>
      </c>
      <c r="O915" s="1" t="s">
        <v>1484</v>
      </c>
      <c r="P915" s="1">
        <v>40203020</v>
      </c>
      <c r="Q915" s="73">
        <v>6645109124</v>
      </c>
      <c r="R915" s="74">
        <v>4.22</v>
      </c>
      <c r="S915" s="1" t="s">
        <v>3323</v>
      </c>
      <c r="T915" s="75">
        <v>7.2785000000000002</v>
      </c>
      <c r="U915" s="76">
        <v>231165986.15055299</v>
      </c>
      <c r="V915" s="77">
        <v>231165986.15055299</v>
      </c>
      <c r="W915" s="77">
        <v>3846583153.1754999</v>
      </c>
      <c r="X915" s="76">
        <v>3.4889950173999998E-3</v>
      </c>
      <c r="Y915" s="71">
        <v>0</v>
      </c>
      <c r="Z915" s="71">
        <v>1</v>
      </c>
      <c r="AA915" s="71">
        <v>0</v>
      </c>
      <c r="AB915" s="71">
        <v>0</v>
      </c>
      <c r="AC915" s="73">
        <v>1</v>
      </c>
      <c r="AD915" s="73">
        <v>0</v>
      </c>
      <c r="AE915" s="1" t="s">
        <v>3324</v>
      </c>
      <c r="AF915" s="1" t="s">
        <v>1450</v>
      </c>
      <c r="AG915" s="1" t="s">
        <v>1585</v>
      </c>
    </row>
    <row r="916" spans="1:33">
      <c r="A916" s="70">
        <v>45169</v>
      </c>
      <c r="B916" s="70">
        <v>45169</v>
      </c>
      <c r="C916" s="71">
        <v>891800</v>
      </c>
      <c r="D916" s="1" t="s">
        <v>9383</v>
      </c>
      <c r="E916" s="71">
        <v>6197402</v>
      </c>
      <c r="G916" s="1" t="s">
        <v>9384</v>
      </c>
      <c r="H916" s="72" t="s">
        <v>9385</v>
      </c>
      <c r="I916" s="1" t="s">
        <v>9386</v>
      </c>
      <c r="J916" s="73">
        <v>0.55000000000000004</v>
      </c>
      <c r="K916" s="73">
        <v>0.3</v>
      </c>
      <c r="L916" s="73">
        <v>0.06</v>
      </c>
      <c r="M916" s="1">
        <v>0.2</v>
      </c>
      <c r="N916" s="1" t="s">
        <v>975</v>
      </c>
      <c r="O916" s="1" t="s">
        <v>1474</v>
      </c>
      <c r="P916" s="1">
        <v>45103010</v>
      </c>
      <c r="Q916" s="73">
        <v>860205342</v>
      </c>
      <c r="R916" s="74">
        <v>43.2</v>
      </c>
      <c r="S916" s="1" t="s">
        <v>3323</v>
      </c>
      <c r="T916" s="75">
        <v>7.2785000000000002</v>
      </c>
      <c r="U916" s="76">
        <v>306334031.25149399</v>
      </c>
      <c r="V916" s="77">
        <v>306334031.25149399</v>
      </c>
      <c r="W916" s="77">
        <v>5097373292.1456203</v>
      </c>
      <c r="X916" s="76">
        <v>4.6235085296000003E-3</v>
      </c>
      <c r="Y916" s="71">
        <v>0</v>
      </c>
      <c r="Z916" s="71">
        <v>1</v>
      </c>
      <c r="AA916" s="71">
        <v>0</v>
      </c>
      <c r="AB916" s="71">
        <v>0</v>
      </c>
      <c r="AC916" s="73">
        <v>0</v>
      </c>
      <c r="AD916" s="73">
        <v>1</v>
      </c>
      <c r="AE916" s="1" t="s">
        <v>3324</v>
      </c>
      <c r="AF916" s="1" t="s">
        <v>1450</v>
      </c>
      <c r="AG916" s="1" t="s">
        <v>1585</v>
      </c>
    </row>
    <row r="917" spans="1:33">
      <c r="A917" s="70">
        <v>45169</v>
      </c>
      <c r="B917" s="70">
        <v>45169</v>
      </c>
      <c r="C917" s="71">
        <v>891800</v>
      </c>
      <c r="D917" s="1" t="s">
        <v>9387</v>
      </c>
      <c r="E917" s="71">
        <v>6197802</v>
      </c>
      <c r="G917" s="1" t="s">
        <v>9388</v>
      </c>
      <c r="H917" s="72" t="s">
        <v>9389</v>
      </c>
      <c r="I917" s="1" t="s">
        <v>9390</v>
      </c>
      <c r="J917" s="73">
        <v>0.5</v>
      </c>
      <c r="K917" s="73">
        <v>0.3</v>
      </c>
      <c r="L917" s="73">
        <v>0.06</v>
      </c>
      <c r="M917" s="1">
        <v>0.2</v>
      </c>
      <c r="N917" s="1" t="s">
        <v>975</v>
      </c>
      <c r="O917" s="1" t="s">
        <v>1467</v>
      </c>
      <c r="P917" s="1">
        <v>20106020</v>
      </c>
      <c r="Q917" s="73">
        <v>1948419929</v>
      </c>
      <c r="R917" s="74">
        <v>10.06</v>
      </c>
      <c r="S917" s="1" t="s">
        <v>3323</v>
      </c>
      <c r="T917" s="75">
        <v>7.2785000000000002</v>
      </c>
      <c r="U917" s="76">
        <v>161580857.201951</v>
      </c>
      <c r="V917" s="77">
        <v>161580857.201951</v>
      </c>
      <c r="W917" s="77">
        <v>2688692283.57795</v>
      </c>
      <c r="X917" s="76">
        <v>2.4387446228E-3</v>
      </c>
      <c r="Y917" s="71">
        <v>0</v>
      </c>
      <c r="Z917" s="71">
        <v>1</v>
      </c>
      <c r="AA917" s="71">
        <v>0</v>
      </c>
      <c r="AB917" s="71">
        <v>0</v>
      </c>
      <c r="AC917" s="73">
        <v>0</v>
      </c>
      <c r="AD917" s="73">
        <v>1</v>
      </c>
      <c r="AE917" s="1" t="s">
        <v>3324</v>
      </c>
      <c r="AF917" s="1" t="s">
        <v>1450</v>
      </c>
      <c r="AG917" s="1" t="s">
        <v>1585</v>
      </c>
    </row>
    <row r="918" spans="1:33">
      <c r="A918" s="70">
        <v>45169</v>
      </c>
      <c r="B918" s="70">
        <v>45169</v>
      </c>
      <c r="C918" s="71">
        <v>891800</v>
      </c>
      <c r="D918" s="1" t="s">
        <v>9391</v>
      </c>
      <c r="E918" s="71">
        <v>6197902</v>
      </c>
      <c r="G918" s="1" t="s">
        <v>9392</v>
      </c>
      <c r="H918" s="72" t="s">
        <v>9393</v>
      </c>
      <c r="I918" s="1" t="s">
        <v>9394</v>
      </c>
      <c r="J918" s="73">
        <v>0.75</v>
      </c>
      <c r="K918" s="73">
        <v>0.3</v>
      </c>
      <c r="L918" s="73">
        <v>0.06</v>
      </c>
      <c r="M918" s="1">
        <v>0.2</v>
      </c>
      <c r="N918" s="1" t="s">
        <v>975</v>
      </c>
      <c r="O918" s="1" t="s">
        <v>1467</v>
      </c>
      <c r="P918" s="1">
        <v>20104010</v>
      </c>
      <c r="Q918" s="73">
        <v>3412949652</v>
      </c>
      <c r="R918" s="74">
        <v>14.57</v>
      </c>
      <c r="S918" s="1" t="s">
        <v>3323</v>
      </c>
      <c r="T918" s="75">
        <v>7.2785000000000002</v>
      </c>
      <c r="U918" s="76">
        <v>409919706.77727598</v>
      </c>
      <c r="V918" s="77">
        <v>409919706.77727598</v>
      </c>
      <c r="W918" s="77">
        <v>6821030483.3392801</v>
      </c>
      <c r="X918" s="76">
        <v>6.1869301722000001E-3</v>
      </c>
      <c r="Y918" s="71">
        <v>1</v>
      </c>
      <c r="Z918" s="71">
        <v>0</v>
      </c>
      <c r="AA918" s="71">
        <v>0</v>
      </c>
      <c r="AB918" s="71">
        <v>0</v>
      </c>
      <c r="AC918" s="73">
        <v>0.65</v>
      </c>
      <c r="AD918" s="73">
        <v>0.35</v>
      </c>
      <c r="AE918" s="1" t="s">
        <v>3324</v>
      </c>
      <c r="AF918" s="1" t="s">
        <v>1450</v>
      </c>
      <c r="AG918" s="1" t="s">
        <v>1585</v>
      </c>
    </row>
    <row r="919" spans="1:33">
      <c r="A919" s="70">
        <v>45169</v>
      </c>
      <c r="B919" s="70">
        <v>45169</v>
      </c>
      <c r="C919" s="71">
        <v>891800</v>
      </c>
      <c r="D919" s="1" t="s">
        <v>9395</v>
      </c>
      <c r="E919" s="71">
        <v>6198002</v>
      </c>
      <c r="G919" s="1" t="s">
        <v>9396</v>
      </c>
      <c r="H919" s="72" t="s">
        <v>9397</v>
      </c>
      <c r="I919" s="1" t="s">
        <v>9398</v>
      </c>
      <c r="J919" s="73">
        <v>0.55000000000000004</v>
      </c>
      <c r="K919" s="73">
        <v>0.3</v>
      </c>
      <c r="L919" s="73">
        <v>0.06</v>
      </c>
      <c r="M919" s="1">
        <v>0.2</v>
      </c>
      <c r="N919" s="1" t="s">
        <v>975</v>
      </c>
      <c r="O919" s="1" t="s">
        <v>1467</v>
      </c>
      <c r="P919" s="1">
        <v>20106020</v>
      </c>
      <c r="Q919" s="73">
        <v>1870661251</v>
      </c>
      <c r="R919" s="74">
        <v>10.18</v>
      </c>
      <c r="S919" s="1" t="s">
        <v>3323</v>
      </c>
      <c r="T919" s="75">
        <v>7.2785000000000002</v>
      </c>
      <c r="U919" s="76">
        <v>156982880.00423199</v>
      </c>
      <c r="V919" s="77">
        <v>156982880.00423199</v>
      </c>
      <c r="W919" s="77">
        <v>2612182318.06809</v>
      </c>
      <c r="X919" s="76">
        <v>2.3693472179000001E-3</v>
      </c>
      <c r="Y919" s="71">
        <v>0</v>
      </c>
      <c r="Z919" s="71">
        <v>1</v>
      </c>
      <c r="AA919" s="71">
        <v>0</v>
      </c>
      <c r="AB919" s="71">
        <v>0</v>
      </c>
      <c r="AC919" s="73">
        <v>0</v>
      </c>
      <c r="AD919" s="73">
        <v>1</v>
      </c>
      <c r="AE919" s="1" t="s">
        <v>3324</v>
      </c>
      <c r="AF919" s="1" t="s">
        <v>1450</v>
      </c>
      <c r="AG919" s="1" t="s">
        <v>1585</v>
      </c>
    </row>
    <row r="920" spans="1:33">
      <c r="A920" s="70">
        <v>45169</v>
      </c>
      <c r="B920" s="70">
        <v>45169</v>
      </c>
      <c r="C920" s="71">
        <v>891800</v>
      </c>
      <c r="D920" s="1" t="s">
        <v>9399</v>
      </c>
      <c r="E920" s="71">
        <v>6198202</v>
      </c>
      <c r="G920" s="1" t="s">
        <v>9400</v>
      </c>
      <c r="H920" s="72" t="s">
        <v>9401</v>
      </c>
      <c r="I920" s="1" t="s">
        <v>9402</v>
      </c>
      <c r="J920" s="73">
        <v>0.45</v>
      </c>
      <c r="K920" s="73">
        <v>0.3</v>
      </c>
      <c r="L920" s="73">
        <v>0.06</v>
      </c>
      <c r="M920" s="1">
        <v>0.2</v>
      </c>
      <c r="N920" s="1" t="s">
        <v>975</v>
      </c>
      <c r="O920" s="1" t="s">
        <v>1467</v>
      </c>
      <c r="P920" s="1">
        <v>20107010</v>
      </c>
      <c r="Q920" s="73">
        <v>1982456140</v>
      </c>
      <c r="R920" s="74">
        <v>16.829999999999998</v>
      </c>
      <c r="S920" s="1" t="s">
        <v>3323</v>
      </c>
      <c r="T920" s="75">
        <v>7.2785000000000002</v>
      </c>
      <c r="U920" s="76">
        <v>275040765.29119998</v>
      </c>
      <c r="V920" s="77">
        <v>275040765.29119998</v>
      </c>
      <c r="W920" s="77">
        <v>4576655899.1797199</v>
      </c>
      <c r="X920" s="76">
        <v>4.1511983475000002E-3</v>
      </c>
      <c r="Y920" s="71">
        <v>0</v>
      </c>
      <c r="Z920" s="71">
        <v>1</v>
      </c>
      <c r="AA920" s="71">
        <v>0</v>
      </c>
      <c r="AB920" s="71">
        <v>0</v>
      </c>
      <c r="AC920" s="73">
        <v>0.65</v>
      </c>
      <c r="AD920" s="73">
        <v>0.35</v>
      </c>
      <c r="AE920" s="1" t="s">
        <v>3324</v>
      </c>
      <c r="AF920" s="1" t="s">
        <v>1450</v>
      </c>
      <c r="AG920" s="1" t="s">
        <v>1585</v>
      </c>
    </row>
    <row r="921" spans="1:33">
      <c r="A921" s="70">
        <v>45169</v>
      </c>
      <c r="B921" s="70">
        <v>45169</v>
      </c>
      <c r="C921" s="71">
        <v>891800</v>
      </c>
      <c r="D921" s="1" t="s">
        <v>9403</v>
      </c>
      <c r="E921" s="71">
        <v>6198902</v>
      </c>
      <c r="G921" s="1" t="s">
        <v>9404</v>
      </c>
      <c r="H921" s="72" t="s">
        <v>9405</v>
      </c>
      <c r="I921" s="1" t="s">
        <v>9406</v>
      </c>
      <c r="J921" s="73">
        <v>0.45</v>
      </c>
      <c r="K921" s="73">
        <v>0.3</v>
      </c>
      <c r="L921" s="73">
        <v>0.06</v>
      </c>
      <c r="M921" s="1">
        <v>0.2</v>
      </c>
      <c r="N921" s="1" t="s">
        <v>975</v>
      </c>
      <c r="O921" s="1" t="s">
        <v>1474</v>
      </c>
      <c r="P921" s="1">
        <v>45203015</v>
      </c>
      <c r="Q921" s="73">
        <v>1626712074</v>
      </c>
      <c r="R921" s="74">
        <v>16.41</v>
      </c>
      <c r="S921" s="1" t="s">
        <v>3323</v>
      </c>
      <c r="T921" s="75">
        <v>7.2785000000000002</v>
      </c>
      <c r="U921" s="76">
        <v>220053679.75000301</v>
      </c>
      <c r="V921" s="77">
        <v>220053679.75000301</v>
      </c>
      <c r="W921" s="77">
        <v>3661675281.1088901</v>
      </c>
      <c r="X921" s="76">
        <v>3.3212766505999998E-3</v>
      </c>
      <c r="Y921" s="71">
        <v>0</v>
      </c>
      <c r="Z921" s="71">
        <v>1</v>
      </c>
      <c r="AA921" s="71">
        <v>0</v>
      </c>
      <c r="AB921" s="71">
        <v>0</v>
      </c>
      <c r="AC921" s="73">
        <v>0</v>
      </c>
      <c r="AD921" s="73">
        <v>1</v>
      </c>
      <c r="AE921" s="1" t="s">
        <v>3412</v>
      </c>
      <c r="AF921" s="1" t="s">
        <v>1450</v>
      </c>
      <c r="AG921" s="1" t="s">
        <v>1585</v>
      </c>
    </row>
    <row r="922" spans="1:33">
      <c r="A922" s="70">
        <v>45169</v>
      </c>
      <c r="B922" s="70">
        <v>45169</v>
      </c>
      <c r="C922" s="71">
        <v>891800</v>
      </c>
      <c r="D922" s="1" t="s">
        <v>9407</v>
      </c>
      <c r="E922" s="71">
        <v>6200102</v>
      </c>
      <c r="G922" s="1" t="s">
        <v>9408</v>
      </c>
      <c r="H922" s="72" t="s">
        <v>9409</v>
      </c>
      <c r="I922" s="1" t="s">
        <v>9410</v>
      </c>
      <c r="J922" s="73">
        <v>0.4</v>
      </c>
      <c r="K922" s="73">
        <v>0.3</v>
      </c>
      <c r="L922" s="73">
        <v>0.06</v>
      </c>
      <c r="M922" s="1">
        <v>0.2</v>
      </c>
      <c r="N922" s="1" t="s">
        <v>975</v>
      </c>
      <c r="O922" s="1" t="s">
        <v>1467</v>
      </c>
      <c r="P922" s="1">
        <v>20103010</v>
      </c>
      <c r="Q922" s="73">
        <v>41934432844</v>
      </c>
      <c r="R922" s="74">
        <v>5.63</v>
      </c>
      <c r="S922" s="1" t="s">
        <v>3323</v>
      </c>
      <c r="T922" s="75">
        <v>7.2785000000000002</v>
      </c>
      <c r="U922" s="76">
        <v>1946204769.4859099</v>
      </c>
      <c r="V922" s="77">
        <v>1946204769.4859099</v>
      </c>
      <c r="W922" s="77">
        <v>32384688610.973598</v>
      </c>
      <c r="X922" s="76">
        <v>2.9374125738600002E-2</v>
      </c>
      <c r="Y922" s="71">
        <v>1</v>
      </c>
      <c r="Z922" s="71">
        <v>0</v>
      </c>
      <c r="AA922" s="71">
        <v>0</v>
      </c>
      <c r="AB922" s="71">
        <v>0</v>
      </c>
      <c r="AC922" s="73">
        <v>1</v>
      </c>
      <c r="AD922" s="73">
        <v>0</v>
      </c>
      <c r="AE922" s="1" t="s">
        <v>3324</v>
      </c>
      <c r="AF922" s="1" t="s">
        <v>1450</v>
      </c>
      <c r="AG922" s="1" t="s">
        <v>1585</v>
      </c>
    </row>
    <row r="923" spans="1:33">
      <c r="A923" s="70">
        <v>45169</v>
      </c>
      <c r="B923" s="70">
        <v>45169</v>
      </c>
      <c r="C923" s="71">
        <v>891800</v>
      </c>
      <c r="D923" s="1" t="s">
        <v>9411</v>
      </c>
      <c r="E923" s="71">
        <v>6200204</v>
      </c>
      <c r="G923" s="1" t="s">
        <v>9412</v>
      </c>
      <c r="H923" s="72" t="s">
        <v>9413</v>
      </c>
      <c r="I923" s="1" t="s">
        <v>9414</v>
      </c>
      <c r="J923" s="73">
        <v>0.35</v>
      </c>
      <c r="K923" s="73">
        <v>0.3</v>
      </c>
      <c r="L923" s="73">
        <v>0.06</v>
      </c>
      <c r="M923" s="1">
        <v>0.2</v>
      </c>
      <c r="N923" s="1" t="s">
        <v>975</v>
      </c>
      <c r="O923" s="1" t="s">
        <v>1462</v>
      </c>
      <c r="P923" s="1">
        <v>15102010</v>
      </c>
      <c r="Q923" s="73">
        <v>8339006264</v>
      </c>
      <c r="R923" s="74">
        <v>2.2000000000000002</v>
      </c>
      <c r="S923" s="1" t="s">
        <v>3323</v>
      </c>
      <c r="T923" s="75">
        <v>7.2785000000000002</v>
      </c>
      <c r="U923" s="76">
        <v>151232922.55931899</v>
      </c>
      <c r="V923" s="77">
        <v>151232922.55931899</v>
      </c>
      <c r="W923" s="77">
        <v>2761064619.1200399</v>
      </c>
      <c r="X923" s="76">
        <v>2.2825629412999999E-3</v>
      </c>
      <c r="Y923" s="71">
        <v>0</v>
      </c>
      <c r="Z923" s="71">
        <v>1</v>
      </c>
      <c r="AA923" s="71">
        <v>0</v>
      </c>
      <c r="AB923" s="71">
        <v>0</v>
      </c>
      <c r="AC923" s="73">
        <v>1</v>
      </c>
      <c r="AD923" s="73">
        <v>0</v>
      </c>
      <c r="AE923" s="1" t="s">
        <v>3324</v>
      </c>
      <c r="AF923" s="1" t="s">
        <v>1450</v>
      </c>
      <c r="AG923" s="1" t="s">
        <v>1585</v>
      </c>
    </row>
    <row r="924" spans="1:33">
      <c r="A924" s="70">
        <v>45169</v>
      </c>
      <c r="B924" s="70">
        <v>45169</v>
      </c>
      <c r="C924" s="71">
        <v>891800</v>
      </c>
      <c r="D924" s="1" t="s">
        <v>9420</v>
      </c>
      <c r="E924" s="71">
        <v>6202902</v>
      </c>
      <c r="G924" s="1" t="s">
        <v>9421</v>
      </c>
      <c r="H924" s="72" t="s">
        <v>9422</v>
      </c>
      <c r="I924" s="1" t="s">
        <v>9423</v>
      </c>
      <c r="J924" s="73">
        <v>0.35</v>
      </c>
      <c r="K924" s="73">
        <v>0.3</v>
      </c>
      <c r="L924" s="73">
        <v>0.06</v>
      </c>
      <c r="M924" s="1">
        <v>0.2</v>
      </c>
      <c r="N924" s="1" t="s">
        <v>975</v>
      </c>
      <c r="O924" s="1" t="s">
        <v>1462</v>
      </c>
      <c r="P924" s="1">
        <v>15104050</v>
      </c>
      <c r="Q924" s="73">
        <v>2481037228</v>
      </c>
      <c r="R924" s="74">
        <v>11.73</v>
      </c>
      <c r="S924" s="1" t="s">
        <v>3323</v>
      </c>
      <c r="T924" s="75">
        <v>7.2785000000000002</v>
      </c>
      <c r="U924" s="76">
        <v>239905749.95760101</v>
      </c>
      <c r="V924" s="77">
        <v>239905749.95760101</v>
      </c>
      <c r="W924" s="77">
        <v>3992012110.0161901</v>
      </c>
      <c r="X924" s="76">
        <v>3.6209045292000001E-3</v>
      </c>
      <c r="Y924" s="71">
        <v>0</v>
      </c>
      <c r="Z924" s="71">
        <v>1</v>
      </c>
      <c r="AA924" s="71">
        <v>0</v>
      </c>
      <c r="AB924" s="71">
        <v>0</v>
      </c>
      <c r="AC924" s="73">
        <v>1</v>
      </c>
      <c r="AD924" s="73">
        <v>0</v>
      </c>
      <c r="AE924" s="1" t="s">
        <v>3324</v>
      </c>
      <c r="AF924" s="1" t="s">
        <v>1450</v>
      </c>
      <c r="AG924" s="1" t="s">
        <v>1585</v>
      </c>
    </row>
    <row r="925" spans="1:33">
      <c r="A925" s="70">
        <v>45169</v>
      </c>
      <c r="B925" s="70">
        <v>45169</v>
      </c>
      <c r="C925" s="71">
        <v>891800</v>
      </c>
      <c r="D925" s="1" t="s">
        <v>9424</v>
      </c>
      <c r="E925" s="71">
        <v>6203502</v>
      </c>
      <c r="G925" s="1" t="s">
        <v>9425</v>
      </c>
      <c r="H925" s="72" t="s">
        <v>9426</v>
      </c>
      <c r="I925" s="1" t="s">
        <v>9427</v>
      </c>
      <c r="J925" s="73">
        <v>0.7</v>
      </c>
      <c r="K925" s="73">
        <v>0.3</v>
      </c>
      <c r="L925" s="73">
        <v>0.06</v>
      </c>
      <c r="M925" s="1">
        <v>0.2</v>
      </c>
      <c r="N925" s="1" t="s">
        <v>975</v>
      </c>
      <c r="O925" s="1" t="s">
        <v>1474</v>
      </c>
      <c r="P925" s="1">
        <v>45103010</v>
      </c>
      <c r="Q925" s="73">
        <v>2323084333</v>
      </c>
      <c r="R925" s="74">
        <v>54.83</v>
      </c>
      <c r="S925" s="1" t="s">
        <v>3323</v>
      </c>
      <c r="T925" s="75">
        <v>7.2785000000000002</v>
      </c>
      <c r="U925" s="76">
        <v>1050007946.5141701</v>
      </c>
      <c r="V925" s="77">
        <v>1050007946.5141701</v>
      </c>
      <c r="W925" s="77">
        <v>17472046580.1199</v>
      </c>
      <c r="X925" s="76">
        <v>1.5847800771500001E-2</v>
      </c>
      <c r="Y925" s="71">
        <v>1</v>
      </c>
      <c r="Z925" s="71">
        <v>0</v>
      </c>
      <c r="AA925" s="71">
        <v>0</v>
      </c>
      <c r="AB925" s="71">
        <v>0</v>
      </c>
      <c r="AC925" s="73">
        <v>0</v>
      </c>
      <c r="AD925" s="73">
        <v>1</v>
      </c>
      <c r="AE925" s="1" t="s">
        <v>3412</v>
      </c>
      <c r="AF925" s="1" t="s">
        <v>1450</v>
      </c>
      <c r="AG925" s="1" t="s">
        <v>1585</v>
      </c>
    </row>
    <row r="926" spans="1:33">
      <c r="A926" s="70">
        <v>45169</v>
      </c>
      <c r="B926" s="70">
        <v>45169</v>
      </c>
      <c r="C926" s="71">
        <v>891800</v>
      </c>
      <c r="D926" s="1" t="s">
        <v>9428</v>
      </c>
      <c r="E926" s="71">
        <v>6204102</v>
      </c>
      <c r="G926" s="1" t="s">
        <v>9429</v>
      </c>
      <c r="H926" s="72" t="s">
        <v>9430</v>
      </c>
      <c r="I926" s="1" t="s">
        <v>9431</v>
      </c>
      <c r="J926" s="73">
        <v>0.5</v>
      </c>
      <c r="K926" s="73">
        <v>0.3</v>
      </c>
      <c r="L926" s="73">
        <v>0.06</v>
      </c>
      <c r="M926" s="1">
        <v>0.2</v>
      </c>
      <c r="N926" s="1" t="s">
        <v>975</v>
      </c>
      <c r="O926" s="1" t="s">
        <v>1447</v>
      </c>
      <c r="P926" s="1">
        <v>35202010</v>
      </c>
      <c r="Q926" s="73">
        <v>1178523492</v>
      </c>
      <c r="R926" s="74">
        <v>17.55</v>
      </c>
      <c r="S926" s="1" t="s">
        <v>3323</v>
      </c>
      <c r="T926" s="75">
        <v>7.2785000000000002</v>
      </c>
      <c r="U926" s="76">
        <v>170500135.61530501</v>
      </c>
      <c r="V926" s="77">
        <v>170500135.61530501</v>
      </c>
      <c r="W926" s="77">
        <v>2837108348.82445</v>
      </c>
      <c r="X926" s="76">
        <v>2.5733635538000002E-3</v>
      </c>
      <c r="Y926" s="71">
        <v>0</v>
      </c>
      <c r="Z926" s="71">
        <v>1</v>
      </c>
      <c r="AA926" s="71">
        <v>0</v>
      </c>
      <c r="AB926" s="71">
        <v>0</v>
      </c>
      <c r="AC926" s="73">
        <v>0</v>
      </c>
      <c r="AD926" s="73">
        <v>1</v>
      </c>
      <c r="AE926" s="1" t="s">
        <v>3412</v>
      </c>
      <c r="AF926" s="1" t="s">
        <v>1450</v>
      </c>
      <c r="AG926" s="1" t="s">
        <v>1585</v>
      </c>
    </row>
    <row r="927" spans="1:33">
      <c r="A927" s="70">
        <v>45169</v>
      </c>
      <c r="B927" s="70">
        <v>45169</v>
      </c>
      <c r="C927" s="71">
        <v>891800</v>
      </c>
      <c r="D927" s="1" t="s">
        <v>9432</v>
      </c>
      <c r="E927" s="71">
        <v>6205802</v>
      </c>
      <c r="G927" s="1" t="s">
        <v>9433</v>
      </c>
      <c r="H927" s="72" t="s">
        <v>9434</v>
      </c>
      <c r="I927" s="1" t="s">
        <v>9435</v>
      </c>
      <c r="J927" s="73">
        <v>0.55000000000000004</v>
      </c>
      <c r="K927" s="73">
        <v>0.3</v>
      </c>
      <c r="L927" s="73">
        <v>0.06</v>
      </c>
      <c r="M927" s="1">
        <v>0.2</v>
      </c>
      <c r="N927" s="1" t="s">
        <v>975</v>
      </c>
      <c r="O927" s="1" t="s">
        <v>1455</v>
      </c>
      <c r="P927" s="1">
        <v>25301020</v>
      </c>
      <c r="Q927" s="73">
        <v>1118858874</v>
      </c>
      <c r="R927" s="74">
        <v>17.37</v>
      </c>
      <c r="S927" s="1" t="s">
        <v>3323</v>
      </c>
      <c r="T927" s="75">
        <v>7.2785000000000002</v>
      </c>
      <c r="U927" s="76">
        <v>160208108.60518</v>
      </c>
      <c r="V927" s="77">
        <v>160208108.60518</v>
      </c>
      <c r="W927" s="77">
        <v>2665849858.9037299</v>
      </c>
      <c r="X927" s="76">
        <v>2.4180256878999998E-3</v>
      </c>
      <c r="Y927" s="71">
        <v>0</v>
      </c>
      <c r="Z927" s="71">
        <v>1</v>
      </c>
      <c r="AA927" s="71">
        <v>0</v>
      </c>
      <c r="AB927" s="71">
        <v>0</v>
      </c>
      <c r="AC927" s="73">
        <v>0.5</v>
      </c>
      <c r="AD927" s="73">
        <v>0.5</v>
      </c>
      <c r="AE927" s="1" t="s">
        <v>3324</v>
      </c>
      <c r="AF927" s="1" t="s">
        <v>1450</v>
      </c>
      <c r="AG927" s="1" t="s">
        <v>1585</v>
      </c>
    </row>
    <row r="928" spans="1:33">
      <c r="A928" s="70">
        <v>45169</v>
      </c>
      <c r="B928" s="70">
        <v>45169</v>
      </c>
      <c r="C928" s="71">
        <v>891800</v>
      </c>
      <c r="D928" s="1" t="s">
        <v>9436</v>
      </c>
      <c r="E928" s="71">
        <v>6208202</v>
      </c>
      <c r="G928" s="1" t="s">
        <v>9437</v>
      </c>
      <c r="H928" s="72" t="s">
        <v>9438</v>
      </c>
      <c r="I928" s="1" t="s">
        <v>9439</v>
      </c>
      <c r="J928" s="73">
        <v>0.7</v>
      </c>
      <c r="K928" s="73">
        <v>0.3</v>
      </c>
      <c r="L928" s="73">
        <v>0.06</v>
      </c>
      <c r="M928" s="1">
        <v>0.2</v>
      </c>
      <c r="N928" s="1" t="s">
        <v>975</v>
      </c>
      <c r="O928" s="1" t="s">
        <v>1447</v>
      </c>
      <c r="P928" s="1">
        <v>35202010</v>
      </c>
      <c r="Q928" s="73">
        <v>404709790</v>
      </c>
      <c r="R928" s="74">
        <v>137.5</v>
      </c>
      <c r="S928" s="1" t="s">
        <v>3323</v>
      </c>
      <c r="T928" s="75">
        <v>7.2785000000000002</v>
      </c>
      <c r="U928" s="76">
        <v>458728552.24290699</v>
      </c>
      <c r="V928" s="77">
        <v>458728552.24290699</v>
      </c>
      <c r="W928" s="77">
        <v>7633205690.5160398</v>
      </c>
      <c r="X928" s="76">
        <v>6.9236035101E-3</v>
      </c>
      <c r="Y928" s="71">
        <v>1</v>
      </c>
      <c r="Z928" s="71">
        <v>0</v>
      </c>
      <c r="AA928" s="71">
        <v>0</v>
      </c>
      <c r="AB928" s="71">
        <v>0</v>
      </c>
      <c r="AC928" s="73">
        <v>0</v>
      </c>
      <c r="AD928" s="73">
        <v>1</v>
      </c>
      <c r="AE928" s="1" t="s">
        <v>3412</v>
      </c>
      <c r="AF928" s="1" t="s">
        <v>1450</v>
      </c>
      <c r="AG928" s="1" t="s">
        <v>1585</v>
      </c>
    </row>
    <row r="929" spans="1:33">
      <c r="A929" s="70">
        <v>45169</v>
      </c>
      <c r="B929" s="70">
        <v>45169</v>
      </c>
      <c r="C929" s="71">
        <v>891800</v>
      </c>
      <c r="D929" s="1" t="s">
        <v>9440</v>
      </c>
      <c r="E929" s="71">
        <v>6208602</v>
      </c>
      <c r="G929" s="1" t="s">
        <v>9441</v>
      </c>
      <c r="H929" s="72" t="s">
        <v>9442</v>
      </c>
      <c r="I929" s="1" t="s">
        <v>9443</v>
      </c>
      <c r="J929" s="73">
        <v>0.6</v>
      </c>
      <c r="K929" s="73">
        <v>0.3</v>
      </c>
      <c r="L929" s="73">
        <v>0.06</v>
      </c>
      <c r="M929" s="1">
        <v>0.2</v>
      </c>
      <c r="N929" s="1" t="s">
        <v>975</v>
      </c>
      <c r="O929" s="1" t="s">
        <v>1467</v>
      </c>
      <c r="P929" s="1">
        <v>20106020</v>
      </c>
      <c r="Q929" s="73">
        <v>1392558982</v>
      </c>
      <c r="R929" s="74">
        <v>15.25</v>
      </c>
      <c r="S929" s="1" t="s">
        <v>3323</v>
      </c>
      <c r="T929" s="75">
        <v>7.2785000000000002</v>
      </c>
      <c r="U929" s="76">
        <v>175062371.16576201</v>
      </c>
      <c r="V929" s="77">
        <v>175062371.16576201</v>
      </c>
      <c r="W929" s="77">
        <v>2913023576.2393298</v>
      </c>
      <c r="X929" s="76">
        <v>2.6422215089E-3</v>
      </c>
      <c r="Y929" s="71">
        <v>0</v>
      </c>
      <c r="Z929" s="71">
        <v>1</v>
      </c>
      <c r="AA929" s="71">
        <v>0</v>
      </c>
      <c r="AB929" s="71">
        <v>0</v>
      </c>
      <c r="AC929" s="73">
        <v>0</v>
      </c>
      <c r="AD929" s="73">
        <v>1</v>
      </c>
      <c r="AE929" s="1" t="s">
        <v>3412</v>
      </c>
      <c r="AF929" s="1" t="s">
        <v>1450</v>
      </c>
      <c r="AG929" s="1" t="s">
        <v>1585</v>
      </c>
    </row>
    <row r="930" spans="1:33">
      <c r="A930" s="70">
        <v>45169</v>
      </c>
      <c r="B930" s="70">
        <v>45169</v>
      </c>
      <c r="C930" s="71">
        <v>891800</v>
      </c>
      <c r="D930" s="1" t="s">
        <v>9444</v>
      </c>
      <c r="E930" s="71">
        <v>6212002</v>
      </c>
      <c r="G930" s="1" t="s">
        <v>9445</v>
      </c>
      <c r="H930" s="72" t="s">
        <v>9446</v>
      </c>
      <c r="I930" s="1" t="s">
        <v>9447</v>
      </c>
      <c r="J930" s="73">
        <v>0.6</v>
      </c>
      <c r="K930" s="73">
        <v>0.3</v>
      </c>
      <c r="L930" s="73">
        <v>0.06</v>
      </c>
      <c r="M930" s="1">
        <v>0.2</v>
      </c>
      <c r="N930" s="1" t="s">
        <v>975</v>
      </c>
      <c r="O930" s="1" t="s">
        <v>1548</v>
      </c>
      <c r="P930" s="1">
        <v>55105020</v>
      </c>
      <c r="Q930" s="73">
        <v>3909227441</v>
      </c>
      <c r="R930" s="74">
        <v>6.03</v>
      </c>
      <c r="S930" s="1" t="s">
        <v>3323</v>
      </c>
      <c r="T930" s="75">
        <v>7.2785000000000002</v>
      </c>
      <c r="U930" s="76">
        <v>194320050.58099899</v>
      </c>
      <c r="V930" s="77">
        <v>194320050.58099899</v>
      </c>
      <c r="W930" s="77">
        <v>3233469790.8466201</v>
      </c>
      <c r="X930" s="76">
        <v>2.9328782299E-3</v>
      </c>
      <c r="Y930" s="71">
        <v>0</v>
      </c>
      <c r="Z930" s="71">
        <v>1</v>
      </c>
      <c r="AA930" s="71">
        <v>0</v>
      </c>
      <c r="AB930" s="71">
        <v>0</v>
      </c>
      <c r="AC930" s="73">
        <v>1</v>
      </c>
      <c r="AD930" s="73">
        <v>0</v>
      </c>
      <c r="AE930" s="1" t="s">
        <v>3412</v>
      </c>
      <c r="AF930" s="1" t="s">
        <v>1450</v>
      </c>
      <c r="AG930" s="1" t="s">
        <v>1585</v>
      </c>
    </row>
    <row r="931" spans="1:33">
      <c r="A931" s="70">
        <v>45169</v>
      </c>
      <c r="B931" s="70">
        <v>45169</v>
      </c>
      <c r="C931" s="71">
        <v>891800</v>
      </c>
      <c r="D931" s="1" t="s">
        <v>9448</v>
      </c>
      <c r="E931" s="71">
        <v>6212302</v>
      </c>
      <c r="G931" s="1" t="s">
        <v>9449</v>
      </c>
      <c r="H931" s="72" t="s">
        <v>9450</v>
      </c>
      <c r="I931" s="1" t="s">
        <v>9451</v>
      </c>
      <c r="J931" s="73">
        <v>0.45</v>
      </c>
      <c r="K931" s="73">
        <v>0.3</v>
      </c>
      <c r="L931" s="73">
        <v>0.06</v>
      </c>
      <c r="M931" s="1">
        <v>0.2</v>
      </c>
      <c r="N931" s="1" t="s">
        <v>975</v>
      </c>
      <c r="O931" s="1" t="s">
        <v>1462</v>
      </c>
      <c r="P931" s="1">
        <v>15101010</v>
      </c>
      <c r="Q931" s="73">
        <v>3871026315</v>
      </c>
      <c r="R931" s="74">
        <v>5.18</v>
      </c>
      <c r="S931" s="1" t="s">
        <v>3323</v>
      </c>
      <c r="T931" s="75">
        <v>7.2785000000000002</v>
      </c>
      <c r="U931" s="76">
        <v>165297104.994436</v>
      </c>
      <c r="V931" s="77">
        <v>165297104.994436</v>
      </c>
      <c r="W931" s="77">
        <v>2750530343.7079902</v>
      </c>
      <c r="X931" s="76">
        <v>2.4948340598E-3</v>
      </c>
      <c r="Y931" s="71">
        <v>0</v>
      </c>
      <c r="Z931" s="71">
        <v>1</v>
      </c>
      <c r="AA931" s="71">
        <v>0</v>
      </c>
      <c r="AB931" s="71">
        <v>0</v>
      </c>
      <c r="AC931" s="73">
        <v>0</v>
      </c>
      <c r="AD931" s="73">
        <v>1</v>
      </c>
      <c r="AE931" s="1" t="s">
        <v>3412</v>
      </c>
      <c r="AF931" s="1" t="s">
        <v>1450</v>
      </c>
      <c r="AG931" s="1" t="s">
        <v>1585</v>
      </c>
    </row>
    <row r="932" spans="1:33">
      <c r="A932" s="70">
        <v>45169</v>
      </c>
      <c r="B932" s="70">
        <v>45169</v>
      </c>
      <c r="C932" s="71">
        <v>891800</v>
      </c>
      <c r="D932" s="1" t="s">
        <v>9452</v>
      </c>
      <c r="E932" s="71">
        <v>6212402</v>
      </c>
      <c r="G932" s="1" t="s">
        <v>9453</v>
      </c>
      <c r="H932" s="72" t="s">
        <v>9454</v>
      </c>
      <c r="I932" s="1" t="s">
        <v>9455</v>
      </c>
      <c r="J932" s="73">
        <v>0.5</v>
      </c>
      <c r="K932" s="73">
        <v>0.3</v>
      </c>
      <c r="L932" s="73">
        <v>0.06</v>
      </c>
      <c r="M932" s="1">
        <v>0.2</v>
      </c>
      <c r="N932" s="1" t="s">
        <v>975</v>
      </c>
      <c r="O932" s="1" t="s">
        <v>1447</v>
      </c>
      <c r="P932" s="1">
        <v>35102010</v>
      </c>
      <c r="Q932" s="73">
        <v>1495879748</v>
      </c>
      <c r="R932" s="74">
        <v>12.51</v>
      </c>
      <c r="S932" s="1" t="s">
        <v>3323</v>
      </c>
      <c r="T932" s="75">
        <v>7.2785000000000002</v>
      </c>
      <c r="U932" s="76">
        <v>154263562.38906401</v>
      </c>
      <c r="V932" s="77">
        <v>154263562.38906401</v>
      </c>
      <c r="W932" s="77">
        <v>2566933094.7683201</v>
      </c>
      <c r="X932" s="76">
        <v>2.3283044773000001E-3</v>
      </c>
      <c r="Y932" s="71">
        <v>0</v>
      </c>
      <c r="Z932" s="71">
        <v>1</v>
      </c>
      <c r="AA932" s="71">
        <v>0</v>
      </c>
      <c r="AB932" s="71">
        <v>0</v>
      </c>
      <c r="AC932" s="73">
        <v>1</v>
      </c>
      <c r="AD932" s="73">
        <v>0</v>
      </c>
      <c r="AE932" s="1" t="s">
        <v>3324</v>
      </c>
      <c r="AF932" s="1" t="s">
        <v>1450</v>
      </c>
      <c r="AG932" s="1" t="s">
        <v>1585</v>
      </c>
    </row>
    <row r="933" spans="1:33">
      <c r="A933" s="70">
        <v>45169</v>
      </c>
      <c r="B933" s="70">
        <v>45169</v>
      </c>
      <c r="C933" s="71">
        <v>891800</v>
      </c>
      <c r="D933" s="1" t="s">
        <v>9456</v>
      </c>
      <c r="E933" s="71">
        <v>6212702</v>
      </c>
      <c r="G933" s="1" t="s">
        <v>9457</v>
      </c>
      <c r="H933" s="72" t="s">
        <v>9458</v>
      </c>
      <c r="I933" s="1" t="s">
        <v>9459</v>
      </c>
      <c r="J933" s="73">
        <v>0.65</v>
      </c>
      <c r="K933" s="73">
        <v>0.3</v>
      </c>
      <c r="L933" s="73">
        <v>0.06</v>
      </c>
      <c r="M933" s="1">
        <v>0.2</v>
      </c>
      <c r="N933" s="1" t="s">
        <v>975</v>
      </c>
      <c r="O933" s="1" t="s">
        <v>1447</v>
      </c>
      <c r="P933" s="1">
        <v>35201010</v>
      </c>
      <c r="Q933" s="73">
        <v>1403446035</v>
      </c>
      <c r="R933" s="74">
        <v>9.39</v>
      </c>
      <c r="S933" s="1" t="s">
        <v>3323</v>
      </c>
      <c r="T933" s="75">
        <v>7.2785000000000002</v>
      </c>
      <c r="U933" s="76">
        <v>108635226.50532401</v>
      </c>
      <c r="V933" s="77">
        <v>108635226.50532401</v>
      </c>
      <c r="W933" s="77">
        <v>1807681307.5978701</v>
      </c>
      <c r="X933" s="76">
        <v>1.6396346638999999E-3</v>
      </c>
      <c r="Y933" s="71">
        <v>0</v>
      </c>
      <c r="Z933" s="71">
        <v>1</v>
      </c>
      <c r="AA933" s="71">
        <v>0</v>
      </c>
      <c r="AB933" s="71">
        <v>0</v>
      </c>
      <c r="AC933" s="73">
        <v>0</v>
      </c>
      <c r="AD933" s="73">
        <v>1</v>
      </c>
      <c r="AE933" s="1" t="s">
        <v>3412</v>
      </c>
      <c r="AF933" s="1" t="s">
        <v>1450</v>
      </c>
      <c r="AG933" s="1" t="s">
        <v>1585</v>
      </c>
    </row>
    <row r="934" spans="1:33">
      <c r="A934" s="70">
        <v>45169</v>
      </c>
      <c r="B934" s="70">
        <v>45169</v>
      </c>
      <c r="C934" s="71">
        <v>891800</v>
      </c>
      <c r="D934" s="1" t="s">
        <v>9460</v>
      </c>
      <c r="E934" s="71">
        <v>6212902</v>
      </c>
      <c r="G934" s="1" t="s">
        <v>9461</v>
      </c>
      <c r="H934" s="72" t="s">
        <v>9462</v>
      </c>
      <c r="I934" s="1" t="s">
        <v>9463</v>
      </c>
      <c r="J934" s="73">
        <v>0.3</v>
      </c>
      <c r="K934" s="73">
        <v>0.3</v>
      </c>
      <c r="L934" s="73">
        <v>0.06</v>
      </c>
      <c r="M934" s="1">
        <v>0.2</v>
      </c>
      <c r="N934" s="1" t="s">
        <v>975</v>
      </c>
      <c r="O934" s="1" t="s">
        <v>1462</v>
      </c>
      <c r="P934" s="1">
        <v>15101010</v>
      </c>
      <c r="Q934" s="73">
        <v>7039099786</v>
      </c>
      <c r="R934" s="74">
        <v>14.36</v>
      </c>
      <c r="S934" s="1" t="s">
        <v>3323</v>
      </c>
      <c r="T934" s="75">
        <v>7.2785000000000002</v>
      </c>
      <c r="U934" s="76">
        <v>833260750.92637205</v>
      </c>
      <c r="V934" s="77">
        <v>833260750.92637205</v>
      </c>
      <c r="W934" s="77">
        <v>13865390925.7579</v>
      </c>
      <c r="X934" s="76">
        <v>1.2576428983500001E-2</v>
      </c>
      <c r="Y934" s="71">
        <v>1</v>
      </c>
      <c r="Z934" s="71">
        <v>0</v>
      </c>
      <c r="AA934" s="71">
        <v>0</v>
      </c>
      <c r="AB934" s="71">
        <v>0</v>
      </c>
      <c r="AC934" s="73">
        <v>0.5</v>
      </c>
      <c r="AD934" s="73">
        <v>0.5</v>
      </c>
      <c r="AE934" s="1" t="s">
        <v>3324</v>
      </c>
      <c r="AF934" s="1" t="s">
        <v>1450</v>
      </c>
      <c r="AG934" s="1" t="s">
        <v>1585</v>
      </c>
    </row>
    <row r="935" spans="1:33">
      <c r="A935" s="70">
        <v>45169</v>
      </c>
      <c r="B935" s="70">
        <v>45169</v>
      </c>
      <c r="C935" s="71">
        <v>891800</v>
      </c>
      <c r="D935" s="1" t="s">
        <v>9464</v>
      </c>
      <c r="E935" s="71">
        <v>6213002</v>
      </c>
      <c r="G935" s="1" t="s">
        <v>9465</v>
      </c>
      <c r="H935" s="72" t="s">
        <v>9466</v>
      </c>
      <c r="I935" s="1" t="s">
        <v>9467</v>
      </c>
      <c r="J935" s="73">
        <v>0.4</v>
      </c>
      <c r="K935" s="73">
        <v>0.3</v>
      </c>
      <c r="L935" s="73">
        <v>0.06</v>
      </c>
      <c r="M935" s="1">
        <v>0.2</v>
      </c>
      <c r="N935" s="1" t="s">
        <v>975</v>
      </c>
      <c r="O935" s="1" t="s">
        <v>1467</v>
      </c>
      <c r="P935" s="1">
        <v>20301010</v>
      </c>
      <c r="Q935" s="73">
        <v>3441710237</v>
      </c>
      <c r="R935" s="74">
        <v>15.1</v>
      </c>
      <c r="S935" s="1" t="s">
        <v>3323</v>
      </c>
      <c r="T935" s="75">
        <v>7.2785000000000002</v>
      </c>
      <c r="U935" s="76">
        <v>428411001.54180098</v>
      </c>
      <c r="V935" s="77">
        <v>428411001.54180098</v>
      </c>
      <c r="W935" s="77">
        <v>7128724119.87325</v>
      </c>
      <c r="X935" s="76">
        <v>6.4660198271000004E-3</v>
      </c>
      <c r="Y935" s="71">
        <v>1</v>
      </c>
      <c r="Z935" s="71">
        <v>0</v>
      </c>
      <c r="AA935" s="71">
        <v>0</v>
      </c>
      <c r="AB935" s="71">
        <v>0</v>
      </c>
      <c r="AC935" s="73">
        <v>0</v>
      </c>
      <c r="AD935" s="73">
        <v>1</v>
      </c>
      <c r="AE935" s="1" t="s">
        <v>3324</v>
      </c>
      <c r="AF935" s="1" t="s">
        <v>1450</v>
      </c>
      <c r="AG935" s="1" t="s">
        <v>1585</v>
      </c>
    </row>
    <row r="936" spans="1:33">
      <c r="A936" s="70">
        <v>45169</v>
      </c>
      <c r="B936" s="70">
        <v>45169</v>
      </c>
      <c r="C936" s="71">
        <v>891800</v>
      </c>
      <c r="D936" s="1" t="s">
        <v>9468</v>
      </c>
      <c r="E936" s="71">
        <v>6220002</v>
      </c>
      <c r="G936" s="1" t="s">
        <v>9469</v>
      </c>
      <c r="H936" s="72" t="s">
        <v>9470</v>
      </c>
      <c r="I936" s="1" t="s">
        <v>9471</v>
      </c>
      <c r="J936" s="73">
        <v>0.6</v>
      </c>
      <c r="K936" s="73">
        <v>0.3</v>
      </c>
      <c r="L936" s="73">
        <v>0.06</v>
      </c>
      <c r="M936" s="1">
        <v>0.2</v>
      </c>
      <c r="N936" s="1" t="s">
        <v>975</v>
      </c>
      <c r="O936" s="1" t="s">
        <v>1462</v>
      </c>
      <c r="P936" s="1">
        <v>15101050</v>
      </c>
      <c r="Q936" s="73">
        <v>911895872</v>
      </c>
      <c r="R936" s="74">
        <v>22.85</v>
      </c>
      <c r="S936" s="1" t="s">
        <v>3323</v>
      </c>
      <c r="T936" s="75">
        <v>7.2785000000000002</v>
      </c>
      <c r="U936" s="76">
        <v>171767430.17269999</v>
      </c>
      <c r="V936" s="77">
        <v>171767430.17269999</v>
      </c>
      <c r="W936" s="77">
        <v>2858196026.8854098</v>
      </c>
      <c r="X936" s="76">
        <v>2.5924908678000001E-3</v>
      </c>
      <c r="Y936" s="71">
        <v>0</v>
      </c>
      <c r="Z936" s="71">
        <v>1</v>
      </c>
      <c r="AA936" s="71">
        <v>0</v>
      </c>
      <c r="AB936" s="71">
        <v>0</v>
      </c>
      <c r="AC936" s="73">
        <v>0</v>
      </c>
      <c r="AD936" s="73">
        <v>1</v>
      </c>
      <c r="AE936" s="1" t="s">
        <v>3412</v>
      </c>
      <c r="AF936" s="1" t="s">
        <v>1450</v>
      </c>
      <c r="AG936" s="1" t="s">
        <v>1585</v>
      </c>
    </row>
    <row r="937" spans="1:33">
      <c r="A937" s="70">
        <v>45169</v>
      </c>
      <c r="B937" s="70">
        <v>45169</v>
      </c>
      <c r="C937" s="71">
        <v>891800</v>
      </c>
      <c r="D937" s="1" t="s">
        <v>9472</v>
      </c>
      <c r="E937" s="71">
        <v>6221502</v>
      </c>
      <c r="G937" s="1" t="s">
        <v>9473</v>
      </c>
      <c r="H937" s="72" t="s">
        <v>9474</v>
      </c>
      <c r="I937" s="1" t="s">
        <v>9475</v>
      </c>
      <c r="J937" s="73">
        <v>0.75</v>
      </c>
      <c r="K937" s="73">
        <v>0.3</v>
      </c>
      <c r="L937" s="73">
        <v>0.06</v>
      </c>
      <c r="M937" s="1">
        <v>0.2</v>
      </c>
      <c r="N937" s="1" t="s">
        <v>975</v>
      </c>
      <c r="O937" s="1" t="s">
        <v>1462</v>
      </c>
      <c r="P937" s="1">
        <v>15104020</v>
      </c>
      <c r="Q937" s="73">
        <v>259655204</v>
      </c>
      <c r="R937" s="74">
        <v>51.46</v>
      </c>
      <c r="S937" s="1" t="s">
        <v>3323</v>
      </c>
      <c r="T937" s="75">
        <v>7.2785000000000002</v>
      </c>
      <c r="U937" s="76">
        <v>110147888.695528</v>
      </c>
      <c r="V937" s="77">
        <v>110147888.695528</v>
      </c>
      <c r="W937" s="77">
        <v>1832851883.0539601</v>
      </c>
      <c r="X937" s="76">
        <v>1.6624653187000001E-3</v>
      </c>
      <c r="Y937" s="71">
        <v>0</v>
      </c>
      <c r="Z937" s="71">
        <v>1</v>
      </c>
      <c r="AA937" s="71">
        <v>0</v>
      </c>
      <c r="AB937" s="71">
        <v>0</v>
      </c>
      <c r="AC937" s="73">
        <v>0</v>
      </c>
      <c r="AD937" s="73">
        <v>1</v>
      </c>
      <c r="AE937" s="1" t="s">
        <v>3412</v>
      </c>
      <c r="AF937" s="1" t="s">
        <v>1450</v>
      </c>
      <c r="AG937" s="1" t="s">
        <v>1585</v>
      </c>
    </row>
    <row r="938" spans="1:33">
      <c r="A938" s="70">
        <v>45169</v>
      </c>
      <c r="B938" s="70">
        <v>45169</v>
      </c>
      <c r="C938" s="71">
        <v>891800</v>
      </c>
      <c r="D938" s="1" t="s">
        <v>9476</v>
      </c>
      <c r="E938" s="71">
        <v>6221702</v>
      </c>
      <c r="G938" s="1" t="s">
        <v>9477</v>
      </c>
      <c r="H938" s="72" t="s">
        <v>9478</v>
      </c>
      <c r="I938" s="1" t="s">
        <v>9479</v>
      </c>
      <c r="J938" s="73">
        <v>0.45</v>
      </c>
      <c r="K938" s="73">
        <v>0.3</v>
      </c>
      <c r="L938" s="73">
        <v>0.06</v>
      </c>
      <c r="M938" s="1">
        <v>0.2</v>
      </c>
      <c r="N938" s="1" t="s">
        <v>975</v>
      </c>
      <c r="O938" s="1" t="s">
        <v>1462</v>
      </c>
      <c r="P938" s="1">
        <v>15101030</v>
      </c>
      <c r="Q938" s="73">
        <v>929138953</v>
      </c>
      <c r="R938" s="74">
        <v>27.97</v>
      </c>
      <c r="S938" s="1" t="s">
        <v>3323</v>
      </c>
      <c r="T938" s="75">
        <v>7.2785000000000002</v>
      </c>
      <c r="U938" s="76">
        <v>214231090.32418799</v>
      </c>
      <c r="V938" s="77">
        <v>214231090.32418799</v>
      </c>
      <c r="W938" s="77">
        <v>3564787868.0159702</v>
      </c>
      <c r="X938" s="76">
        <v>3.2333961374000002E-3</v>
      </c>
      <c r="Y938" s="71">
        <v>0</v>
      </c>
      <c r="Z938" s="71">
        <v>1</v>
      </c>
      <c r="AA938" s="71">
        <v>0</v>
      </c>
      <c r="AB938" s="71">
        <v>0</v>
      </c>
      <c r="AC938" s="73">
        <v>1</v>
      </c>
      <c r="AD938" s="73">
        <v>0</v>
      </c>
      <c r="AE938" s="1" t="s">
        <v>3412</v>
      </c>
      <c r="AF938" s="1" t="s">
        <v>1450</v>
      </c>
      <c r="AG938" s="1" t="s">
        <v>1585</v>
      </c>
    </row>
    <row r="939" spans="1:33">
      <c r="A939" s="70">
        <v>45169</v>
      </c>
      <c r="B939" s="70">
        <v>45169</v>
      </c>
      <c r="C939" s="71">
        <v>891800</v>
      </c>
      <c r="D939" s="1" t="s">
        <v>9480</v>
      </c>
      <c r="E939" s="71">
        <v>6224402</v>
      </c>
      <c r="G939" s="1" t="s">
        <v>9481</v>
      </c>
      <c r="H939" s="72" t="s">
        <v>9482</v>
      </c>
      <c r="I939" s="1" t="s">
        <v>9483</v>
      </c>
      <c r="J939" s="73">
        <v>0.35</v>
      </c>
      <c r="K939" s="73">
        <v>0.3</v>
      </c>
      <c r="L939" s="73">
        <v>0.06</v>
      </c>
      <c r="M939" s="1">
        <v>0.2</v>
      </c>
      <c r="N939" s="1" t="s">
        <v>975</v>
      </c>
      <c r="O939" s="1" t="s">
        <v>1564</v>
      </c>
      <c r="P939" s="1">
        <v>60201010</v>
      </c>
      <c r="Q939" s="73">
        <v>11425309602</v>
      </c>
      <c r="R939" s="74">
        <v>4</v>
      </c>
      <c r="S939" s="1" t="s">
        <v>3323</v>
      </c>
      <c r="T939" s="75">
        <v>7.2785000000000002</v>
      </c>
      <c r="U939" s="76">
        <v>376736182.52112401</v>
      </c>
      <c r="V939" s="77">
        <v>376736182.52112401</v>
      </c>
      <c r="W939" s="77">
        <v>6268859346.51999</v>
      </c>
      <c r="X939" s="76">
        <v>5.6860902661000001E-3</v>
      </c>
      <c r="Y939" s="71">
        <v>1</v>
      </c>
      <c r="Z939" s="71">
        <v>0</v>
      </c>
      <c r="AA939" s="71">
        <v>0</v>
      </c>
      <c r="AB939" s="71">
        <v>0</v>
      </c>
      <c r="AC939" s="73">
        <v>1</v>
      </c>
      <c r="AD939" s="73">
        <v>0</v>
      </c>
      <c r="AE939" s="1" t="s">
        <v>3324</v>
      </c>
      <c r="AF939" s="1" t="s">
        <v>1450</v>
      </c>
      <c r="AG939" s="1" t="s">
        <v>1585</v>
      </c>
    </row>
    <row r="940" spans="1:33">
      <c r="A940" s="70">
        <v>45169</v>
      </c>
      <c r="B940" s="70">
        <v>45169</v>
      </c>
      <c r="C940" s="71">
        <v>891800</v>
      </c>
      <c r="D940" s="1" t="s">
        <v>9484</v>
      </c>
      <c r="E940" s="71">
        <v>6225502</v>
      </c>
      <c r="G940" s="1" t="s">
        <v>9485</v>
      </c>
      <c r="H940" s="72" t="s">
        <v>9486</v>
      </c>
      <c r="I940" s="1" t="s">
        <v>9487</v>
      </c>
      <c r="J940" s="73">
        <v>0.25</v>
      </c>
      <c r="K940" s="73">
        <v>0.25</v>
      </c>
      <c r="L940" s="73">
        <v>0.05</v>
      </c>
      <c r="M940" s="1">
        <v>0.2</v>
      </c>
      <c r="N940" s="1" t="s">
        <v>975</v>
      </c>
      <c r="O940" s="1" t="s">
        <v>1548</v>
      </c>
      <c r="P940" s="1">
        <v>55102010</v>
      </c>
      <c r="Q940" s="73">
        <v>3098397607</v>
      </c>
      <c r="R940" s="74">
        <v>17.46</v>
      </c>
      <c r="S940" s="1" t="s">
        <v>3323</v>
      </c>
      <c r="T940" s="75">
        <v>7.2785000000000002</v>
      </c>
      <c r="U940" s="76">
        <v>371628922.29319203</v>
      </c>
      <c r="V940" s="77">
        <v>371628922.29319203</v>
      </c>
      <c r="W940" s="77">
        <v>7420649943.5159502</v>
      </c>
      <c r="X940" s="76">
        <v>5.6090062375000003E-3</v>
      </c>
      <c r="Y940" s="71">
        <v>0</v>
      </c>
      <c r="Z940" s="71">
        <v>1</v>
      </c>
      <c r="AA940" s="71">
        <v>0</v>
      </c>
      <c r="AB940" s="71">
        <v>0</v>
      </c>
      <c r="AC940" s="73">
        <v>0</v>
      </c>
      <c r="AD940" s="73">
        <v>1</v>
      </c>
      <c r="AE940" s="1" t="s">
        <v>3324</v>
      </c>
      <c r="AF940" s="1" t="s">
        <v>1450</v>
      </c>
      <c r="AG940" s="1" t="s">
        <v>1585</v>
      </c>
    </row>
    <row r="941" spans="1:33">
      <c r="A941" s="70">
        <v>45169</v>
      </c>
      <c r="B941" s="70">
        <v>45169</v>
      </c>
      <c r="C941" s="71">
        <v>891800</v>
      </c>
      <c r="D941" s="1" t="s">
        <v>9488</v>
      </c>
      <c r="E941" s="71">
        <v>6225602</v>
      </c>
      <c r="G941" s="1" t="s">
        <v>9489</v>
      </c>
      <c r="H941" s="72" t="s">
        <v>9490</v>
      </c>
      <c r="I941" s="1" t="s">
        <v>9491</v>
      </c>
      <c r="J941" s="73">
        <v>0.75</v>
      </c>
      <c r="K941" s="73">
        <v>0.3</v>
      </c>
      <c r="L941" s="73">
        <v>0.06</v>
      </c>
      <c r="M941" s="1">
        <v>0.2</v>
      </c>
      <c r="N941" s="1" t="s">
        <v>975</v>
      </c>
      <c r="O941" s="1" t="s">
        <v>1499</v>
      </c>
      <c r="P941" s="1">
        <v>30201020</v>
      </c>
      <c r="Q941" s="73">
        <v>914747444</v>
      </c>
      <c r="R941" s="74">
        <v>23.56</v>
      </c>
      <c r="S941" s="1" t="s">
        <v>3323</v>
      </c>
      <c r="T941" s="75">
        <v>7.2785000000000002</v>
      </c>
      <c r="U941" s="76">
        <v>177658444.30011699</v>
      </c>
      <c r="V941" s="77">
        <v>177658444.30011699</v>
      </c>
      <c r="W941" s="77">
        <v>2956222021.43151</v>
      </c>
      <c r="X941" s="76">
        <v>2.681404117E-3</v>
      </c>
      <c r="Y941" s="71">
        <v>0</v>
      </c>
      <c r="Z941" s="71">
        <v>1</v>
      </c>
      <c r="AA941" s="71">
        <v>0</v>
      </c>
      <c r="AB941" s="71">
        <v>0</v>
      </c>
      <c r="AC941" s="73">
        <v>0</v>
      </c>
      <c r="AD941" s="73">
        <v>1</v>
      </c>
      <c r="AE941" s="1" t="s">
        <v>3324</v>
      </c>
      <c r="AF941" s="1" t="s">
        <v>1450</v>
      </c>
      <c r="AG941" s="1" t="s">
        <v>1585</v>
      </c>
    </row>
    <row r="942" spans="1:33">
      <c r="A942" s="70">
        <v>45169</v>
      </c>
      <c r="B942" s="70">
        <v>45169</v>
      </c>
      <c r="C942" s="71">
        <v>891800</v>
      </c>
      <c r="D942" s="1" t="s">
        <v>9492</v>
      </c>
      <c r="E942" s="71">
        <v>6225702</v>
      </c>
      <c r="G942" s="1" t="s">
        <v>9493</v>
      </c>
      <c r="H942" s="72" t="s">
        <v>9494</v>
      </c>
      <c r="I942" s="1" t="s">
        <v>9495</v>
      </c>
      <c r="J942" s="73">
        <v>0.7</v>
      </c>
      <c r="K942" s="73">
        <v>0.3</v>
      </c>
      <c r="L942" s="73">
        <v>0.06</v>
      </c>
      <c r="M942" s="1">
        <v>0.2</v>
      </c>
      <c r="N942" s="1" t="s">
        <v>975</v>
      </c>
      <c r="O942" s="1" t="s">
        <v>1692</v>
      </c>
      <c r="P942" s="1">
        <v>50201010</v>
      </c>
      <c r="Q942" s="73">
        <v>14442199726</v>
      </c>
      <c r="R942" s="74">
        <v>7.7</v>
      </c>
      <c r="S942" s="1" t="s">
        <v>3323</v>
      </c>
      <c r="T942" s="75">
        <v>7.2785000000000002</v>
      </c>
      <c r="U942" s="76">
        <v>916713096.57374501</v>
      </c>
      <c r="V942" s="77">
        <v>916713096.57374501</v>
      </c>
      <c r="W942" s="77">
        <v>15254031150.064501</v>
      </c>
      <c r="X942" s="76">
        <v>1.3835977687E-2</v>
      </c>
      <c r="Y942" s="71">
        <v>1</v>
      </c>
      <c r="Z942" s="71">
        <v>0</v>
      </c>
      <c r="AA942" s="71">
        <v>0</v>
      </c>
      <c r="AB942" s="71">
        <v>0</v>
      </c>
      <c r="AC942" s="73">
        <v>1</v>
      </c>
      <c r="AD942" s="73">
        <v>0</v>
      </c>
      <c r="AE942" s="1" t="s">
        <v>3412</v>
      </c>
      <c r="AF942" s="1" t="s">
        <v>1450</v>
      </c>
      <c r="AG942" s="1" t="s">
        <v>1585</v>
      </c>
    </row>
    <row r="943" spans="1:33">
      <c r="A943" s="70">
        <v>45169</v>
      </c>
      <c r="B943" s="70">
        <v>45169</v>
      </c>
      <c r="C943" s="71">
        <v>891800</v>
      </c>
      <c r="D943" s="1" t="s">
        <v>9496</v>
      </c>
      <c r="E943" s="71">
        <v>6227602</v>
      </c>
      <c r="G943" s="1" t="s">
        <v>9497</v>
      </c>
      <c r="H943" s="72" t="s">
        <v>9498</v>
      </c>
      <c r="I943" s="1" t="s">
        <v>9499</v>
      </c>
      <c r="J943" s="73">
        <v>0.75</v>
      </c>
      <c r="K943" s="73">
        <v>0.3</v>
      </c>
      <c r="L943" s="73">
        <v>0.06</v>
      </c>
      <c r="M943" s="1">
        <v>0.2</v>
      </c>
      <c r="N943" s="1" t="s">
        <v>975</v>
      </c>
      <c r="O943" s="1" t="s">
        <v>1474</v>
      </c>
      <c r="P943" s="1">
        <v>45203010</v>
      </c>
      <c r="Q943" s="73">
        <v>1005502707</v>
      </c>
      <c r="R943" s="74">
        <v>31.45</v>
      </c>
      <c r="S943" s="1" t="s">
        <v>3323</v>
      </c>
      <c r="T943" s="75">
        <v>7.2785000000000002</v>
      </c>
      <c r="U943" s="76">
        <v>260683328.72281399</v>
      </c>
      <c r="V943" s="77">
        <v>260683328.72281399</v>
      </c>
      <c r="W943" s="77">
        <v>4337749325.8278198</v>
      </c>
      <c r="X943" s="76">
        <v>3.9345011356999998E-3</v>
      </c>
      <c r="Y943" s="71">
        <v>0</v>
      </c>
      <c r="Z943" s="71">
        <v>1</v>
      </c>
      <c r="AA943" s="71">
        <v>0</v>
      </c>
      <c r="AB943" s="71">
        <v>0</v>
      </c>
      <c r="AC943" s="73">
        <v>0</v>
      </c>
      <c r="AD943" s="73">
        <v>1</v>
      </c>
      <c r="AE943" s="1" t="s">
        <v>3412</v>
      </c>
      <c r="AF943" s="1" t="s">
        <v>1450</v>
      </c>
      <c r="AG943" s="1" t="s">
        <v>1585</v>
      </c>
    </row>
    <row r="944" spans="1:33">
      <c r="A944" s="70">
        <v>45169</v>
      </c>
      <c r="B944" s="70">
        <v>45169</v>
      </c>
      <c r="C944" s="71">
        <v>891800</v>
      </c>
      <c r="D944" s="1" t="s">
        <v>9500</v>
      </c>
      <c r="E944" s="71">
        <v>6229102</v>
      </c>
      <c r="G944" s="1" t="s">
        <v>9501</v>
      </c>
      <c r="H944" s="72" t="s">
        <v>9502</v>
      </c>
      <c r="I944" s="1" t="s">
        <v>9503</v>
      </c>
      <c r="J944" s="73">
        <v>0.65</v>
      </c>
      <c r="K944" s="73">
        <v>0.3</v>
      </c>
      <c r="L944" s="73">
        <v>0.06</v>
      </c>
      <c r="M944" s="1">
        <v>0.2</v>
      </c>
      <c r="N944" s="1" t="s">
        <v>975</v>
      </c>
      <c r="O944" s="1" t="s">
        <v>1462</v>
      </c>
      <c r="P944" s="1">
        <v>15101010</v>
      </c>
      <c r="Q944" s="73">
        <v>1111672172</v>
      </c>
      <c r="R944" s="74">
        <v>20.3</v>
      </c>
      <c r="S944" s="1" t="s">
        <v>3323</v>
      </c>
      <c r="T944" s="75">
        <v>7.2785000000000002</v>
      </c>
      <c r="U944" s="76">
        <v>186029635.98213899</v>
      </c>
      <c r="V944" s="77">
        <v>186029635.98213899</v>
      </c>
      <c r="W944" s="77">
        <v>3095517968.1764598</v>
      </c>
      <c r="X944" s="76">
        <v>2.8077507589E-3</v>
      </c>
      <c r="Y944" s="71">
        <v>0</v>
      </c>
      <c r="Z944" s="71">
        <v>1</v>
      </c>
      <c r="AA944" s="71">
        <v>0</v>
      </c>
      <c r="AB944" s="71">
        <v>0</v>
      </c>
      <c r="AC944" s="73">
        <v>0.35</v>
      </c>
      <c r="AD944" s="73">
        <v>0.65</v>
      </c>
      <c r="AE944" s="1" t="s">
        <v>3324</v>
      </c>
      <c r="AF944" s="1" t="s">
        <v>1450</v>
      </c>
      <c r="AG944" s="1" t="s">
        <v>1585</v>
      </c>
    </row>
    <row r="945" spans="1:33">
      <c r="A945" s="70">
        <v>45169</v>
      </c>
      <c r="B945" s="70">
        <v>45169</v>
      </c>
      <c r="C945" s="71">
        <v>891800</v>
      </c>
      <c r="D945" s="1" t="s">
        <v>9504</v>
      </c>
      <c r="E945" s="71">
        <v>6230802</v>
      </c>
      <c r="G945" s="1" t="s">
        <v>9505</v>
      </c>
      <c r="H945" s="72" t="s">
        <v>9506</v>
      </c>
      <c r="I945" s="1" t="s">
        <v>9507</v>
      </c>
      <c r="J945" s="73">
        <v>0.65</v>
      </c>
      <c r="K945" s="73">
        <v>0.3</v>
      </c>
      <c r="L945" s="73">
        <v>0.06</v>
      </c>
      <c r="M945" s="1">
        <v>0.2</v>
      </c>
      <c r="N945" s="1" t="s">
        <v>975</v>
      </c>
      <c r="O945" s="1" t="s">
        <v>1474</v>
      </c>
      <c r="P945" s="1">
        <v>45202030</v>
      </c>
      <c r="Q945" s="73">
        <v>1463709516</v>
      </c>
      <c r="R945" s="74">
        <v>39.130000000000003</v>
      </c>
      <c r="S945" s="1" t="s">
        <v>3323</v>
      </c>
      <c r="T945" s="75">
        <v>7.2785000000000002</v>
      </c>
      <c r="U945" s="76">
        <v>472143601.24542099</v>
      </c>
      <c r="V945" s="77">
        <v>472143601.24542099</v>
      </c>
      <c r="W945" s="77">
        <v>7856431011.6430302</v>
      </c>
      <c r="X945" s="76">
        <v>7.1260772386999996E-3</v>
      </c>
      <c r="Y945" s="71">
        <v>1</v>
      </c>
      <c r="Z945" s="71">
        <v>0</v>
      </c>
      <c r="AA945" s="71">
        <v>0</v>
      </c>
      <c r="AB945" s="71">
        <v>0</v>
      </c>
      <c r="AC945" s="73">
        <v>0</v>
      </c>
      <c r="AD945" s="73">
        <v>1</v>
      </c>
      <c r="AE945" s="1" t="s">
        <v>3412</v>
      </c>
      <c r="AF945" s="1" t="s">
        <v>1450</v>
      </c>
      <c r="AG945" s="1" t="s">
        <v>1585</v>
      </c>
    </row>
    <row r="946" spans="1:33">
      <c r="A946" s="70">
        <v>45169</v>
      </c>
      <c r="B946" s="70">
        <v>45169</v>
      </c>
      <c r="C946" s="71">
        <v>891800</v>
      </c>
      <c r="D946" s="1" t="s">
        <v>9508</v>
      </c>
      <c r="E946" s="71">
        <v>6231502</v>
      </c>
      <c r="G946" s="1" t="s">
        <v>9509</v>
      </c>
      <c r="H946" s="72" t="s">
        <v>9510</v>
      </c>
      <c r="I946" s="1" t="s">
        <v>9511</v>
      </c>
      <c r="J946" s="73">
        <v>0.6</v>
      </c>
      <c r="K946" s="73">
        <v>0.3</v>
      </c>
      <c r="L946" s="73">
        <v>0.06</v>
      </c>
      <c r="M946" s="1">
        <v>0.2</v>
      </c>
      <c r="N946" s="1" t="s">
        <v>975</v>
      </c>
      <c r="O946" s="1" t="s">
        <v>1467</v>
      </c>
      <c r="P946" s="1">
        <v>20104010</v>
      </c>
      <c r="Q946" s="73">
        <v>1778874835</v>
      </c>
      <c r="R946" s="74">
        <v>24.22</v>
      </c>
      <c r="S946" s="1" t="s">
        <v>3323</v>
      </c>
      <c r="T946" s="75">
        <v>7.2785000000000002</v>
      </c>
      <c r="U946" s="76">
        <v>355163963.75929099</v>
      </c>
      <c r="V946" s="77">
        <v>355163963.75929099</v>
      </c>
      <c r="W946" s="77">
        <v>5909899385.9839201</v>
      </c>
      <c r="X946" s="76">
        <v>5.3605001348E-3</v>
      </c>
      <c r="Y946" s="71">
        <v>0</v>
      </c>
      <c r="Z946" s="71">
        <v>1</v>
      </c>
      <c r="AA946" s="71">
        <v>0</v>
      </c>
      <c r="AB946" s="71">
        <v>0</v>
      </c>
      <c r="AC946" s="73">
        <v>0.35</v>
      </c>
      <c r="AD946" s="73">
        <v>0.65</v>
      </c>
      <c r="AE946" s="1" t="s">
        <v>3412</v>
      </c>
      <c r="AF946" s="1" t="s">
        <v>1450</v>
      </c>
      <c r="AG946" s="1" t="s">
        <v>1585</v>
      </c>
    </row>
    <row r="947" spans="1:33">
      <c r="A947" s="70">
        <v>45169</v>
      </c>
      <c r="B947" s="70">
        <v>45169</v>
      </c>
      <c r="C947" s="71">
        <v>891800</v>
      </c>
      <c r="D947" s="1" t="s">
        <v>9512</v>
      </c>
      <c r="E947" s="71">
        <v>6231702</v>
      </c>
      <c r="G947" s="1" t="s">
        <v>9513</v>
      </c>
      <c r="H947" s="72" t="s">
        <v>9514</v>
      </c>
      <c r="I947" s="1" t="s">
        <v>9515</v>
      </c>
      <c r="J947" s="73">
        <v>0.75</v>
      </c>
      <c r="K947" s="73">
        <v>0.3</v>
      </c>
      <c r="L947" s="73">
        <v>0.06</v>
      </c>
      <c r="M947" s="1">
        <v>0.2</v>
      </c>
      <c r="N947" s="1" t="s">
        <v>975</v>
      </c>
      <c r="O947" s="1" t="s">
        <v>1474</v>
      </c>
      <c r="P947" s="1">
        <v>45201020</v>
      </c>
      <c r="Q947" s="73">
        <v>2466734657</v>
      </c>
      <c r="R947" s="74">
        <v>14.14</v>
      </c>
      <c r="S947" s="1" t="s">
        <v>3323</v>
      </c>
      <c r="T947" s="75">
        <v>7.2785000000000002</v>
      </c>
      <c r="U947" s="76">
        <v>287528705.502343</v>
      </c>
      <c r="V947" s="77">
        <v>287528705.502343</v>
      </c>
      <c r="W947" s="77">
        <v>4784454205.6431904</v>
      </c>
      <c r="X947" s="76">
        <v>4.3396791958000003E-3</v>
      </c>
      <c r="Y947" s="71">
        <v>0</v>
      </c>
      <c r="Z947" s="71">
        <v>1</v>
      </c>
      <c r="AA947" s="71">
        <v>0</v>
      </c>
      <c r="AB947" s="71">
        <v>0</v>
      </c>
      <c r="AC947" s="73">
        <v>1</v>
      </c>
      <c r="AD947" s="73">
        <v>0</v>
      </c>
      <c r="AE947" s="1" t="s">
        <v>3324</v>
      </c>
      <c r="AF947" s="1" t="s">
        <v>1450</v>
      </c>
      <c r="AG947" s="1" t="s">
        <v>1585</v>
      </c>
    </row>
    <row r="948" spans="1:33">
      <c r="A948" s="70">
        <v>45169</v>
      </c>
      <c r="B948" s="70">
        <v>45169</v>
      </c>
      <c r="C948" s="71">
        <v>891800</v>
      </c>
      <c r="D948" s="1" t="s">
        <v>9516</v>
      </c>
      <c r="E948" s="71">
        <v>6233102</v>
      </c>
      <c r="G948" s="1" t="s">
        <v>9517</v>
      </c>
      <c r="H948" s="72" t="s">
        <v>9518</v>
      </c>
      <c r="I948" s="1" t="s">
        <v>9519</v>
      </c>
      <c r="J948" s="73">
        <v>0.65</v>
      </c>
      <c r="K948" s="73">
        <v>0.3</v>
      </c>
      <c r="L948" s="73">
        <v>0.06</v>
      </c>
      <c r="M948" s="1">
        <v>0.2</v>
      </c>
      <c r="N948" s="1" t="s">
        <v>975</v>
      </c>
      <c r="O948" s="1" t="s">
        <v>1447</v>
      </c>
      <c r="P948" s="1">
        <v>35102015</v>
      </c>
      <c r="Q948" s="73">
        <v>3914253923</v>
      </c>
      <c r="R948" s="74">
        <v>6.8</v>
      </c>
      <c r="S948" s="1" t="s">
        <v>3323</v>
      </c>
      <c r="T948" s="75">
        <v>7.2785000000000002</v>
      </c>
      <c r="U948" s="76">
        <v>219415484.03984299</v>
      </c>
      <c r="V948" s="77">
        <v>219415484.03984299</v>
      </c>
      <c r="W948" s="77">
        <v>3651055756.54989</v>
      </c>
      <c r="X948" s="76">
        <v>3.3116443439999998E-3</v>
      </c>
      <c r="Y948" s="71">
        <v>0</v>
      </c>
      <c r="Z948" s="71">
        <v>1</v>
      </c>
      <c r="AA948" s="71">
        <v>0</v>
      </c>
      <c r="AB948" s="71">
        <v>0</v>
      </c>
      <c r="AC948" s="73">
        <v>0.65</v>
      </c>
      <c r="AD948" s="73">
        <v>0.35</v>
      </c>
      <c r="AE948" s="1" t="s">
        <v>3412</v>
      </c>
      <c r="AF948" s="1" t="s">
        <v>1450</v>
      </c>
      <c r="AG948" s="1" t="s">
        <v>1585</v>
      </c>
    </row>
    <row r="949" spans="1:33">
      <c r="A949" s="70">
        <v>45169</v>
      </c>
      <c r="B949" s="70">
        <v>45169</v>
      </c>
      <c r="C949" s="71">
        <v>891800</v>
      </c>
      <c r="D949" s="1" t="s">
        <v>9520</v>
      </c>
      <c r="E949" s="71">
        <v>6233702</v>
      </c>
      <c r="G949" s="1" t="s">
        <v>9521</v>
      </c>
      <c r="H949" s="72" t="s">
        <v>9522</v>
      </c>
      <c r="I949" s="1" t="s">
        <v>9523</v>
      </c>
      <c r="J949" s="73">
        <v>0.55000000000000004</v>
      </c>
      <c r="K949" s="73">
        <v>0.3</v>
      </c>
      <c r="L949" s="73">
        <v>0.06</v>
      </c>
      <c r="M949" s="1">
        <v>0.2</v>
      </c>
      <c r="N949" s="1" t="s">
        <v>975</v>
      </c>
      <c r="O949" s="1" t="s">
        <v>1447</v>
      </c>
      <c r="P949" s="1">
        <v>35101010</v>
      </c>
      <c r="Q949" s="73">
        <v>1002476930</v>
      </c>
      <c r="R949" s="74">
        <v>33.909999999999997</v>
      </c>
      <c r="S949" s="1" t="s">
        <v>3323</v>
      </c>
      <c r="T949" s="75">
        <v>7.2785000000000002</v>
      </c>
      <c r="U949" s="76">
        <v>280228008.76252002</v>
      </c>
      <c r="V949" s="77">
        <v>280228008.76252002</v>
      </c>
      <c r="W949" s="77">
        <v>4662971207.4154301</v>
      </c>
      <c r="X949" s="76">
        <v>4.2294895654999996E-3</v>
      </c>
      <c r="Y949" s="71">
        <v>0</v>
      </c>
      <c r="Z949" s="71">
        <v>1</v>
      </c>
      <c r="AA949" s="71">
        <v>0</v>
      </c>
      <c r="AB949" s="71">
        <v>0</v>
      </c>
      <c r="AC949" s="73">
        <v>0</v>
      </c>
      <c r="AD949" s="73">
        <v>1</v>
      </c>
      <c r="AE949" s="1" t="s">
        <v>3412</v>
      </c>
      <c r="AF949" s="1" t="s">
        <v>1450</v>
      </c>
      <c r="AG949" s="1" t="s">
        <v>1585</v>
      </c>
    </row>
    <row r="950" spans="1:33">
      <c r="A950" s="70">
        <v>45169</v>
      </c>
      <c r="B950" s="70">
        <v>45169</v>
      </c>
      <c r="C950" s="71">
        <v>891800</v>
      </c>
      <c r="D950" s="1" t="s">
        <v>9524</v>
      </c>
      <c r="E950" s="71">
        <v>6234302</v>
      </c>
      <c r="G950" s="1" t="s">
        <v>9525</v>
      </c>
      <c r="H950" s="72" t="s">
        <v>9526</v>
      </c>
      <c r="I950" s="1" t="s">
        <v>9527</v>
      </c>
      <c r="J950" s="73">
        <v>0.8</v>
      </c>
      <c r="K950" s="73">
        <v>0.3</v>
      </c>
      <c r="L950" s="73">
        <v>0.06</v>
      </c>
      <c r="M950" s="1">
        <v>0.2</v>
      </c>
      <c r="N950" s="1" t="s">
        <v>975</v>
      </c>
      <c r="O950" s="1" t="s">
        <v>1467</v>
      </c>
      <c r="P950" s="1">
        <v>20104010</v>
      </c>
      <c r="Q950" s="73">
        <v>1706325581</v>
      </c>
      <c r="R950" s="74">
        <v>9.08</v>
      </c>
      <c r="S950" s="1" t="s">
        <v>3323</v>
      </c>
      <c r="T950" s="75">
        <v>7.2785000000000002</v>
      </c>
      <c r="U950" s="76">
        <v>127719471.941856</v>
      </c>
      <c r="V950" s="77">
        <v>127719471.941856</v>
      </c>
      <c r="W950" s="77">
        <v>2125241594.94664</v>
      </c>
      <c r="X950" s="76">
        <v>1.9276737407E-3</v>
      </c>
      <c r="Y950" s="71">
        <v>0</v>
      </c>
      <c r="Z950" s="71">
        <v>1</v>
      </c>
      <c r="AA950" s="71">
        <v>0</v>
      </c>
      <c r="AB950" s="71">
        <v>0</v>
      </c>
      <c r="AC950" s="73">
        <v>0</v>
      </c>
      <c r="AD950" s="73">
        <v>1</v>
      </c>
      <c r="AE950" s="1" t="s">
        <v>3412</v>
      </c>
      <c r="AF950" s="1" t="s">
        <v>1450</v>
      </c>
      <c r="AG950" s="1" t="s">
        <v>1585</v>
      </c>
    </row>
    <row r="951" spans="1:33">
      <c r="A951" s="70">
        <v>45169</v>
      </c>
      <c r="B951" s="70">
        <v>45169</v>
      </c>
      <c r="C951" s="71">
        <v>891800</v>
      </c>
      <c r="D951" s="1" t="s">
        <v>9528</v>
      </c>
      <c r="E951" s="71">
        <v>6236002</v>
      </c>
      <c r="G951" s="1" t="s">
        <v>9529</v>
      </c>
      <c r="H951" s="72" t="s">
        <v>9530</v>
      </c>
      <c r="I951" s="1" t="s">
        <v>9531</v>
      </c>
      <c r="J951" s="73">
        <v>0.7</v>
      </c>
      <c r="K951" s="73">
        <v>0.3</v>
      </c>
      <c r="L951" s="73">
        <v>0.06</v>
      </c>
      <c r="M951" s="1">
        <v>0.2</v>
      </c>
      <c r="N951" s="1" t="s">
        <v>975</v>
      </c>
      <c r="O951" s="1" t="s">
        <v>1499</v>
      </c>
      <c r="P951" s="1">
        <v>30201020</v>
      </c>
      <c r="Q951" s="73">
        <v>324928980</v>
      </c>
      <c r="R951" s="74">
        <v>89.6</v>
      </c>
      <c r="S951" s="1" t="s">
        <v>3323</v>
      </c>
      <c r="T951" s="75">
        <v>7.2785000000000002</v>
      </c>
      <c r="U951" s="76">
        <v>239997004.39376199</v>
      </c>
      <c r="V951" s="77">
        <v>239997004.39376199</v>
      </c>
      <c r="W951" s="77">
        <v>3993530576.3902202</v>
      </c>
      <c r="X951" s="76">
        <v>3.6222818351000002E-3</v>
      </c>
      <c r="Y951" s="71">
        <v>1</v>
      </c>
      <c r="Z951" s="71">
        <v>0</v>
      </c>
      <c r="AA951" s="71">
        <v>0</v>
      </c>
      <c r="AB951" s="71">
        <v>0</v>
      </c>
      <c r="AC951" s="73">
        <v>0</v>
      </c>
      <c r="AD951" s="73">
        <v>1</v>
      </c>
      <c r="AE951" s="1" t="s">
        <v>3412</v>
      </c>
      <c r="AF951" s="1" t="s">
        <v>1450</v>
      </c>
      <c r="AG951" s="1" t="s">
        <v>1585</v>
      </c>
    </row>
    <row r="952" spans="1:33">
      <c r="A952" s="70">
        <v>45169</v>
      </c>
      <c r="B952" s="70">
        <v>45169</v>
      </c>
      <c r="C952" s="71">
        <v>891800</v>
      </c>
      <c r="D952" s="1" t="s">
        <v>9532</v>
      </c>
      <c r="E952" s="71">
        <v>6236102</v>
      </c>
      <c r="G952" s="1" t="s">
        <v>9533</v>
      </c>
      <c r="H952" s="72" t="s">
        <v>9534</v>
      </c>
      <c r="I952" s="1" t="s">
        <v>9535</v>
      </c>
      <c r="J952" s="73">
        <v>0.55000000000000004</v>
      </c>
      <c r="K952" s="73">
        <v>0.3</v>
      </c>
      <c r="L952" s="73">
        <v>0.06</v>
      </c>
      <c r="M952" s="1">
        <v>0.2</v>
      </c>
      <c r="N952" s="1" t="s">
        <v>975</v>
      </c>
      <c r="O952" s="1" t="s">
        <v>1474</v>
      </c>
      <c r="P952" s="1">
        <v>45203020</v>
      </c>
      <c r="Q952" s="73">
        <v>1242807535</v>
      </c>
      <c r="R952" s="74">
        <v>46.18</v>
      </c>
      <c r="S952" s="1" t="s">
        <v>3323</v>
      </c>
      <c r="T952" s="75">
        <v>7.2785000000000002</v>
      </c>
      <c r="U952" s="76">
        <v>473115493.299169</v>
      </c>
      <c r="V952" s="77">
        <v>473115493.299169</v>
      </c>
      <c r="W952" s="77">
        <v>7872603216.1394701</v>
      </c>
      <c r="X952" s="76">
        <v>7.1407460339999998E-3</v>
      </c>
      <c r="Y952" s="71">
        <v>1</v>
      </c>
      <c r="Z952" s="71">
        <v>0</v>
      </c>
      <c r="AA952" s="71">
        <v>0</v>
      </c>
      <c r="AB952" s="71">
        <v>0</v>
      </c>
      <c r="AC952" s="73">
        <v>0</v>
      </c>
      <c r="AD952" s="73">
        <v>1</v>
      </c>
      <c r="AE952" s="1" t="s">
        <v>3324</v>
      </c>
      <c r="AF952" s="1" t="s">
        <v>1450</v>
      </c>
      <c r="AG952" s="1" t="s">
        <v>1585</v>
      </c>
    </row>
    <row r="953" spans="1:33">
      <c r="A953" s="70">
        <v>45169</v>
      </c>
      <c r="B953" s="70">
        <v>45169</v>
      </c>
      <c r="C953" s="71">
        <v>891800</v>
      </c>
      <c r="D953" s="1" t="s">
        <v>9536</v>
      </c>
      <c r="E953" s="71">
        <v>6238402</v>
      </c>
      <c r="G953" s="1" t="s">
        <v>9537</v>
      </c>
      <c r="H953" s="72" t="s">
        <v>9538</v>
      </c>
      <c r="I953" s="1" t="s">
        <v>9539</v>
      </c>
      <c r="J953" s="73">
        <v>0.6</v>
      </c>
      <c r="K953" s="73">
        <v>0.3</v>
      </c>
      <c r="L953" s="73">
        <v>0.06</v>
      </c>
      <c r="M953" s="1">
        <v>0.2</v>
      </c>
      <c r="N953" s="1" t="s">
        <v>975</v>
      </c>
      <c r="O953" s="1" t="s">
        <v>1455</v>
      </c>
      <c r="P953" s="1">
        <v>25101010</v>
      </c>
      <c r="Q953" s="73">
        <v>1368084624</v>
      </c>
      <c r="R953" s="74">
        <v>18.34</v>
      </c>
      <c r="S953" s="1" t="s">
        <v>3323</v>
      </c>
      <c r="T953" s="75">
        <v>7.2785000000000002</v>
      </c>
      <c r="U953" s="76">
        <v>206833869.65028501</v>
      </c>
      <c r="V953" s="77">
        <v>206833869.65028501</v>
      </c>
      <c r="W953" s="77">
        <v>3441698719.3986402</v>
      </c>
      <c r="X953" s="76">
        <v>3.1217496686000001E-3</v>
      </c>
      <c r="Y953" s="71">
        <v>0</v>
      </c>
      <c r="Z953" s="71">
        <v>1</v>
      </c>
      <c r="AA953" s="71">
        <v>0</v>
      </c>
      <c r="AB953" s="71">
        <v>0</v>
      </c>
      <c r="AC953" s="73">
        <v>1</v>
      </c>
      <c r="AD953" s="73">
        <v>0</v>
      </c>
      <c r="AE953" s="1" t="s">
        <v>3324</v>
      </c>
      <c r="AF953" s="1" t="s">
        <v>1450</v>
      </c>
      <c r="AG953" s="1" t="s">
        <v>1585</v>
      </c>
    </row>
    <row r="954" spans="1:33">
      <c r="A954" s="70">
        <v>45169</v>
      </c>
      <c r="B954" s="70">
        <v>45169</v>
      </c>
      <c r="C954" s="71">
        <v>891800</v>
      </c>
      <c r="D954" s="1" t="s">
        <v>9540</v>
      </c>
      <c r="E954" s="71">
        <v>6240902</v>
      </c>
      <c r="G954" s="1" t="s">
        <v>9541</v>
      </c>
      <c r="H954" s="72" t="s">
        <v>9542</v>
      </c>
      <c r="I954" s="1" t="s">
        <v>9543</v>
      </c>
      <c r="J954" s="73">
        <v>0.45</v>
      </c>
      <c r="K954" s="73">
        <v>0.3</v>
      </c>
      <c r="L954" s="73">
        <v>0.06</v>
      </c>
      <c r="M954" s="1">
        <v>0.2</v>
      </c>
      <c r="N954" s="1" t="s">
        <v>975</v>
      </c>
      <c r="O954" s="1" t="s">
        <v>1467</v>
      </c>
      <c r="P954" s="1">
        <v>20101010</v>
      </c>
      <c r="Q954" s="73">
        <v>1315184052</v>
      </c>
      <c r="R954" s="74">
        <v>22.41</v>
      </c>
      <c r="S954" s="1" t="s">
        <v>3323</v>
      </c>
      <c r="T954" s="75">
        <v>7.2785000000000002</v>
      </c>
      <c r="U954" s="76">
        <v>242961664.67255601</v>
      </c>
      <c r="V954" s="77">
        <v>242961664.67255601</v>
      </c>
      <c r="W954" s="77">
        <v>4042862281.5999599</v>
      </c>
      <c r="X954" s="76">
        <v>3.6670275398000001E-3</v>
      </c>
      <c r="Y954" s="71">
        <v>0</v>
      </c>
      <c r="Z954" s="71">
        <v>1</v>
      </c>
      <c r="AA954" s="71">
        <v>0</v>
      </c>
      <c r="AB954" s="71">
        <v>0</v>
      </c>
      <c r="AC954" s="73">
        <v>0</v>
      </c>
      <c r="AD954" s="73">
        <v>1</v>
      </c>
      <c r="AE954" s="1" t="s">
        <v>3412</v>
      </c>
      <c r="AF954" s="1" t="s">
        <v>1450</v>
      </c>
      <c r="AG954" s="1" t="s">
        <v>1585</v>
      </c>
    </row>
    <row r="955" spans="1:33">
      <c r="A955" s="70">
        <v>45169</v>
      </c>
      <c r="B955" s="70">
        <v>45169</v>
      </c>
      <c r="C955" s="71">
        <v>891800</v>
      </c>
      <c r="D955" s="1" t="s">
        <v>9544</v>
      </c>
      <c r="E955" s="71">
        <v>6242302</v>
      </c>
      <c r="G955" s="1" t="s">
        <v>9545</v>
      </c>
      <c r="H955" s="72" t="s">
        <v>9546</v>
      </c>
      <c r="I955" s="1" t="s">
        <v>9547</v>
      </c>
      <c r="J955" s="73">
        <v>0.55000000000000004</v>
      </c>
      <c r="K955" s="73">
        <v>0.3</v>
      </c>
      <c r="L955" s="73">
        <v>0.06</v>
      </c>
      <c r="M955" s="1">
        <v>0.2</v>
      </c>
      <c r="N955" s="1" t="s">
        <v>975</v>
      </c>
      <c r="O955" s="1" t="s">
        <v>1474</v>
      </c>
      <c r="P955" s="1">
        <v>45301020</v>
      </c>
      <c r="Q955" s="73">
        <v>1513236677</v>
      </c>
      <c r="R955" s="74">
        <v>20.39</v>
      </c>
      <c r="S955" s="1" t="s">
        <v>3323</v>
      </c>
      <c r="T955" s="75">
        <v>7.2785000000000002</v>
      </c>
      <c r="U955" s="76">
        <v>254350999.60730901</v>
      </c>
      <c r="V955" s="77">
        <v>254350999.60730901</v>
      </c>
      <c r="W955" s="77">
        <v>4232379885.8783002</v>
      </c>
      <c r="X955" s="76">
        <v>3.8389271064000001E-3</v>
      </c>
      <c r="Y955" s="71">
        <v>0</v>
      </c>
      <c r="Z955" s="71">
        <v>1</v>
      </c>
      <c r="AA955" s="71">
        <v>0</v>
      </c>
      <c r="AB955" s="71">
        <v>0</v>
      </c>
      <c r="AC955" s="73">
        <v>0</v>
      </c>
      <c r="AD955" s="73">
        <v>1</v>
      </c>
      <c r="AE955" s="1" t="s">
        <v>3412</v>
      </c>
      <c r="AF955" s="1" t="s">
        <v>1450</v>
      </c>
      <c r="AG955" s="1" t="s">
        <v>1585</v>
      </c>
    </row>
    <row r="956" spans="1:33">
      <c r="A956" s="70">
        <v>45169</v>
      </c>
      <c r="B956" s="70">
        <v>45169</v>
      </c>
      <c r="C956" s="71">
        <v>891800</v>
      </c>
      <c r="D956" s="1" t="s">
        <v>9548</v>
      </c>
      <c r="E956" s="71">
        <v>6243402</v>
      </c>
      <c r="G956" s="1" t="s">
        <v>9549</v>
      </c>
      <c r="H956" s="72" t="s">
        <v>9550</v>
      </c>
      <c r="I956" s="1" t="s">
        <v>9551</v>
      </c>
      <c r="J956" s="73">
        <v>0.4</v>
      </c>
      <c r="K956" s="73">
        <v>0.3</v>
      </c>
      <c r="L956" s="73">
        <v>0.06</v>
      </c>
      <c r="M956" s="1">
        <v>0.2</v>
      </c>
      <c r="N956" s="1" t="s">
        <v>975</v>
      </c>
      <c r="O956" s="1" t="s">
        <v>1467</v>
      </c>
      <c r="P956" s="1">
        <v>20301010</v>
      </c>
      <c r="Q956" s="73">
        <v>2902263500</v>
      </c>
      <c r="R956" s="74">
        <v>9.85</v>
      </c>
      <c r="S956" s="1" t="s">
        <v>3323</v>
      </c>
      <c r="T956" s="75">
        <v>7.2785000000000002</v>
      </c>
      <c r="U956" s="76">
        <v>235658134.02486801</v>
      </c>
      <c r="V956" s="77">
        <v>235658134.02486801</v>
      </c>
      <c r="W956" s="77">
        <v>3921332127.3764801</v>
      </c>
      <c r="X956" s="76">
        <v>3.5567951371999998E-3</v>
      </c>
      <c r="Y956" s="71">
        <v>0</v>
      </c>
      <c r="Z956" s="71">
        <v>1</v>
      </c>
      <c r="AA956" s="71">
        <v>0</v>
      </c>
      <c r="AB956" s="71">
        <v>0</v>
      </c>
      <c r="AC956" s="73">
        <v>0</v>
      </c>
      <c r="AD956" s="73">
        <v>1</v>
      </c>
      <c r="AE956" s="1" t="s">
        <v>3412</v>
      </c>
      <c r="AF956" s="1" t="s">
        <v>1450</v>
      </c>
      <c r="AG956" s="1" t="s">
        <v>1585</v>
      </c>
    </row>
    <row r="957" spans="1:33">
      <c r="A957" s="70">
        <v>45169</v>
      </c>
      <c r="B957" s="70">
        <v>45169</v>
      </c>
      <c r="C957" s="71">
        <v>891800</v>
      </c>
      <c r="D957" s="1" t="s">
        <v>9552</v>
      </c>
      <c r="E957" s="71">
        <v>6251302</v>
      </c>
      <c r="G957" s="1" t="s">
        <v>9553</v>
      </c>
      <c r="H957" s="72" t="s">
        <v>9554</v>
      </c>
      <c r="I957" s="1" t="s">
        <v>9555</v>
      </c>
      <c r="J957" s="73">
        <v>0.25</v>
      </c>
      <c r="K957" s="73">
        <v>0.25</v>
      </c>
      <c r="L957" s="73">
        <v>0.05</v>
      </c>
      <c r="M957" s="1">
        <v>0.2</v>
      </c>
      <c r="N957" s="1" t="s">
        <v>975</v>
      </c>
      <c r="O957" s="1" t="s">
        <v>1564</v>
      </c>
      <c r="P957" s="1">
        <v>60201030</v>
      </c>
      <c r="Q957" s="73">
        <v>14054218314</v>
      </c>
      <c r="R957" s="74">
        <v>2.93</v>
      </c>
      <c r="S957" s="1" t="s">
        <v>3323</v>
      </c>
      <c r="T957" s="75">
        <v>7.2785000000000002</v>
      </c>
      <c r="U957" s="76">
        <v>282880124.06416202</v>
      </c>
      <c r="V957" s="77">
        <v>282880124.06416202</v>
      </c>
      <c r="W957" s="77">
        <v>5648522627.6398401</v>
      </c>
      <c r="X957" s="76">
        <v>4.2695180196000004E-3</v>
      </c>
      <c r="Y957" s="71">
        <v>1</v>
      </c>
      <c r="Z957" s="71">
        <v>0</v>
      </c>
      <c r="AA957" s="71">
        <v>0</v>
      </c>
      <c r="AB957" s="71">
        <v>0</v>
      </c>
      <c r="AC957" s="73">
        <v>1</v>
      </c>
      <c r="AD957" s="73">
        <v>0</v>
      </c>
      <c r="AE957" s="1" t="s">
        <v>3324</v>
      </c>
      <c r="AF957" s="1" t="s">
        <v>1450</v>
      </c>
      <c r="AG957" s="1" t="s">
        <v>1585</v>
      </c>
    </row>
    <row r="958" spans="1:33">
      <c r="A958" s="70">
        <v>45169</v>
      </c>
      <c r="B958" s="70">
        <v>45169</v>
      </c>
      <c r="C958" s="71">
        <v>891800</v>
      </c>
      <c r="D958" s="1" t="s">
        <v>9556</v>
      </c>
      <c r="E958" s="71">
        <v>6252502</v>
      </c>
      <c r="G958" s="1" t="s">
        <v>9557</v>
      </c>
      <c r="H958" s="72" t="s">
        <v>9558</v>
      </c>
      <c r="I958" s="1" t="s">
        <v>9559</v>
      </c>
      <c r="J958" s="73">
        <v>0.45</v>
      </c>
      <c r="K958" s="73">
        <v>0.3</v>
      </c>
      <c r="L958" s="73">
        <v>0.06</v>
      </c>
      <c r="M958" s="1">
        <v>0.2</v>
      </c>
      <c r="N958" s="1" t="s">
        <v>975</v>
      </c>
      <c r="O958" s="1" t="s">
        <v>1474</v>
      </c>
      <c r="P958" s="1">
        <v>45301020</v>
      </c>
      <c r="Q958" s="73">
        <v>1823710466</v>
      </c>
      <c r="R958" s="74">
        <v>22.21</v>
      </c>
      <c r="S958" s="1" t="s">
        <v>3323</v>
      </c>
      <c r="T958" s="75">
        <v>7.2785000000000002</v>
      </c>
      <c r="U958" s="76">
        <v>333897996.42668098</v>
      </c>
      <c r="V958" s="77">
        <v>333897996.42668098</v>
      </c>
      <c r="W958" s="77">
        <v>5556035424.2489901</v>
      </c>
      <c r="X958" s="76">
        <v>5.0395322653999999E-3</v>
      </c>
      <c r="Y958" s="71">
        <v>0</v>
      </c>
      <c r="Z958" s="71">
        <v>1</v>
      </c>
      <c r="AA958" s="71">
        <v>0</v>
      </c>
      <c r="AB958" s="71">
        <v>0</v>
      </c>
      <c r="AC958" s="73">
        <v>0</v>
      </c>
      <c r="AD958" s="73">
        <v>1</v>
      </c>
      <c r="AE958" s="1" t="s">
        <v>3324</v>
      </c>
      <c r="AF958" s="1" t="s">
        <v>1450</v>
      </c>
      <c r="AG958" s="1" t="s">
        <v>1585</v>
      </c>
    </row>
    <row r="959" spans="1:33">
      <c r="A959" s="70">
        <v>45169</v>
      </c>
      <c r="B959" s="70">
        <v>45169</v>
      </c>
      <c r="C959" s="71">
        <v>891800</v>
      </c>
      <c r="D959" s="1" t="s">
        <v>9560</v>
      </c>
      <c r="E959" s="71">
        <v>6253002</v>
      </c>
      <c r="G959" s="1" t="s">
        <v>9561</v>
      </c>
      <c r="H959" s="72" t="s">
        <v>9562</v>
      </c>
      <c r="I959" s="1" t="s">
        <v>9563</v>
      </c>
      <c r="J959" s="73">
        <v>0.55000000000000004</v>
      </c>
      <c r="K959" s="73">
        <v>0.3</v>
      </c>
      <c r="L959" s="73">
        <v>0.06</v>
      </c>
      <c r="M959" s="1">
        <v>0.2</v>
      </c>
      <c r="N959" s="1" t="s">
        <v>975</v>
      </c>
      <c r="O959" s="1" t="s">
        <v>1462</v>
      </c>
      <c r="P959" s="1">
        <v>15104050</v>
      </c>
      <c r="Q959" s="73">
        <v>4326449597</v>
      </c>
      <c r="R959" s="74">
        <v>7.17</v>
      </c>
      <c r="S959" s="1" t="s">
        <v>3323</v>
      </c>
      <c r="T959" s="75">
        <v>7.2785000000000002</v>
      </c>
      <c r="U959" s="76">
        <v>255717334.15255901</v>
      </c>
      <c r="V959" s="77">
        <v>255717334.15255901</v>
      </c>
      <c r="W959" s="77">
        <v>4255115581.2584</v>
      </c>
      <c r="X959" s="76">
        <v>3.8595492338000001E-3</v>
      </c>
      <c r="Y959" s="71">
        <v>0</v>
      </c>
      <c r="Z959" s="71">
        <v>1</v>
      </c>
      <c r="AA959" s="71">
        <v>0</v>
      </c>
      <c r="AB959" s="71">
        <v>0</v>
      </c>
      <c r="AC959" s="73">
        <v>1</v>
      </c>
      <c r="AD959" s="73">
        <v>0</v>
      </c>
      <c r="AE959" s="1" t="s">
        <v>3412</v>
      </c>
      <c r="AF959" s="1" t="s">
        <v>1450</v>
      </c>
      <c r="AG959" s="1" t="s">
        <v>1585</v>
      </c>
    </row>
    <row r="960" spans="1:33">
      <c r="A960" s="70">
        <v>45169</v>
      </c>
      <c r="B960" s="70">
        <v>45169</v>
      </c>
      <c r="C960" s="71">
        <v>891800</v>
      </c>
      <c r="D960" s="1" t="s">
        <v>9564</v>
      </c>
      <c r="E960" s="71">
        <v>6255702</v>
      </c>
      <c r="G960" s="1" t="s">
        <v>9565</v>
      </c>
      <c r="H960" s="72" t="s">
        <v>9566</v>
      </c>
      <c r="I960" s="1" t="s">
        <v>9567</v>
      </c>
      <c r="J960" s="73">
        <v>0.25</v>
      </c>
      <c r="K960" s="73">
        <v>0.25</v>
      </c>
      <c r="L960" s="73">
        <v>0.05</v>
      </c>
      <c r="M960" s="1">
        <v>0.2</v>
      </c>
      <c r="N960" s="1" t="s">
        <v>975</v>
      </c>
      <c r="O960" s="1" t="s">
        <v>1474</v>
      </c>
      <c r="P960" s="1">
        <v>45203010</v>
      </c>
      <c r="Q960" s="73">
        <v>1137959234</v>
      </c>
      <c r="R960" s="74">
        <v>27.46</v>
      </c>
      <c r="S960" s="1" t="s">
        <v>3323</v>
      </c>
      <c r="T960" s="75">
        <v>7.2785000000000002</v>
      </c>
      <c r="U960" s="76">
        <v>214662090.85416001</v>
      </c>
      <c r="V960" s="77">
        <v>214662090.85416001</v>
      </c>
      <c r="W960" s="77">
        <v>4286351618.0132198</v>
      </c>
      <c r="X960" s="76">
        <v>3.2399012411000001E-3</v>
      </c>
      <c r="Y960" s="71">
        <v>0</v>
      </c>
      <c r="Z960" s="71">
        <v>1</v>
      </c>
      <c r="AA960" s="71">
        <v>0</v>
      </c>
      <c r="AB960" s="71">
        <v>0</v>
      </c>
      <c r="AC960" s="73">
        <v>0</v>
      </c>
      <c r="AD960" s="73">
        <v>1</v>
      </c>
      <c r="AE960" s="1" t="s">
        <v>3412</v>
      </c>
      <c r="AF960" s="1" t="s">
        <v>1450</v>
      </c>
      <c r="AG960" s="1" t="s">
        <v>1585</v>
      </c>
    </row>
    <row r="961" spans="1:33">
      <c r="A961" s="70">
        <v>45169</v>
      </c>
      <c r="B961" s="70">
        <v>45169</v>
      </c>
      <c r="C961" s="71">
        <v>891800</v>
      </c>
      <c r="D961" s="1" t="s">
        <v>9568</v>
      </c>
      <c r="E961" s="71">
        <v>6256102</v>
      </c>
      <c r="G961" s="1" t="s">
        <v>9569</v>
      </c>
      <c r="H961" s="72" t="s">
        <v>9570</v>
      </c>
      <c r="I961" s="1" t="s">
        <v>9571</v>
      </c>
      <c r="J961" s="73">
        <v>0.8</v>
      </c>
      <c r="K961" s="73">
        <v>0.3</v>
      </c>
      <c r="L961" s="73">
        <v>0.06</v>
      </c>
      <c r="M961" s="1">
        <v>0.2</v>
      </c>
      <c r="N961" s="1" t="s">
        <v>975</v>
      </c>
      <c r="O961" s="1" t="s">
        <v>1474</v>
      </c>
      <c r="P961" s="1">
        <v>45203015</v>
      </c>
      <c r="Q961" s="73">
        <v>806318354</v>
      </c>
      <c r="R961" s="74">
        <v>26.8</v>
      </c>
      <c r="S961" s="1" t="s">
        <v>3323</v>
      </c>
      <c r="T961" s="75">
        <v>7.2785000000000002</v>
      </c>
      <c r="U961" s="76">
        <v>178135592.94250199</v>
      </c>
      <c r="V961" s="77">
        <v>178135592.94250199</v>
      </c>
      <c r="W961" s="77">
        <v>2964161735.9194498</v>
      </c>
      <c r="X961" s="76">
        <v>2.6886057355E-3</v>
      </c>
      <c r="Y961" s="71">
        <v>0</v>
      </c>
      <c r="Z961" s="71">
        <v>1</v>
      </c>
      <c r="AA961" s="71">
        <v>0</v>
      </c>
      <c r="AB961" s="71">
        <v>0</v>
      </c>
      <c r="AC961" s="73">
        <v>0</v>
      </c>
      <c r="AD961" s="73">
        <v>1</v>
      </c>
      <c r="AE961" s="1" t="s">
        <v>3412</v>
      </c>
      <c r="AF961" s="1" t="s">
        <v>1450</v>
      </c>
      <c r="AG961" s="1" t="s">
        <v>1585</v>
      </c>
    </row>
    <row r="962" spans="1:33">
      <c r="A962" s="70">
        <v>45169</v>
      </c>
      <c r="B962" s="70">
        <v>45169</v>
      </c>
      <c r="C962" s="71">
        <v>891800</v>
      </c>
      <c r="D962" s="1" t="s">
        <v>9572</v>
      </c>
      <c r="E962" s="71">
        <v>6257402</v>
      </c>
      <c r="G962" s="1" t="s">
        <v>9573</v>
      </c>
      <c r="H962" s="72" t="s">
        <v>9574</v>
      </c>
      <c r="I962" s="1" t="s">
        <v>9575</v>
      </c>
      <c r="J962" s="73">
        <v>0.5</v>
      </c>
      <c r="K962" s="73">
        <v>0.3</v>
      </c>
      <c r="L962" s="73">
        <v>0.06</v>
      </c>
      <c r="M962" s="1">
        <v>0.2</v>
      </c>
      <c r="N962" s="1" t="s">
        <v>975</v>
      </c>
      <c r="O962" s="1" t="s">
        <v>1467</v>
      </c>
      <c r="P962" s="1">
        <v>20107010</v>
      </c>
      <c r="Q962" s="73">
        <v>1475926818</v>
      </c>
      <c r="R962" s="74">
        <v>12.63</v>
      </c>
      <c r="S962" s="1" t="s">
        <v>3323</v>
      </c>
      <c r="T962" s="75">
        <v>7.2785000000000002</v>
      </c>
      <c r="U962" s="76">
        <v>153665912.300666</v>
      </c>
      <c r="V962" s="77">
        <v>153665912.300666</v>
      </c>
      <c r="W962" s="77">
        <v>2556988246.04812</v>
      </c>
      <c r="X962" s="76">
        <v>2.3192841269000001E-3</v>
      </c>
      <c r="Y962" s="71">
        <v>0</v>
      </c>
      <c r="Z962" s="71">
        <v>1</v>
      </c>
      <c r="AA962" s="71">
        <v>0</v>
      </c>
      <c r="AB962" s="71">
        <v>0</v>
      </c>
      <c r="AC962" s="73">
        <v>0.35</v>
      </c>
      <c r="AD962" s="73">
        <v>0.65</v>
      </c>
      <c r="AE962" s="1" t="s">
        <v>3412</v>
      </c>
      <c r="AF962" s="1" t="s">
        <v>1450</v>
      </c>
      <c r="AG962" s="1" t="s">
        <v>1585</v>
      </c>
    </row>
    <row r="963" spans="1:33">
      <c r="A963" s="70">
        <v>45169</v>
      </c>
      <c r="B963" s="70">
        <v>45169</v>
      </c>
      <c r="C963" s="71">
        <v>891800</v>
      </c>
      <c r="D963" s="1" t="s">
        <v>9576</v>
      </c>
      <c r="E963" s="71">
        <v>6259102</v>
      </c>
      <c r="G963" s="1" t="s">
        <v>9577</v>
      </c>
      <c r="H963" s="72" t="s">
        <v>9578</v>
      </c>
      <c r="I963" s="1" t="s">
        <v>9579</v>
      </c>
      <c r="J963" s="73">
        <v>0.25</v>
      </c>
      <c r="K963" s="73">
        <v>0.25</v>
      </c>
      <c r="L963" s="73">
        <v>0.05</v>
      </c>
      <c r="M963" s="1">
        <v>0.2</v>
      </c>
      <c r="N963" s="1" t="s">
        <v>975</v>
      </c>
      <c r="O963" s="1" t="s">
        <v>1467</v>
      </c>
      <c r="P963" s="1">
        <v>20103010</v>
      </c>
      <c r="Q963" s="73">
        <v>8715578165</v>
      </c>
      <c r="R963" s="74">
        <v>8.91</v>
      </c>
      <c r="S963" s="1" t="s">
        <v>3323</v>
      </c>
      <c r="T963" s="75">
        <v>7.2785000000000002</v>
      </c>
      <c r="U963" s="76">
        <v>533460200.93528903</v>
      </c>
      <c r="V963" s="77">
        <v>533460200.93528903</v>
      </c>
      <c r="W963" s="77">
        <v>10652081074.613899</v>
      </c>
      <c r="X963" s="76">
        <v>8.0515304783999996E-3</v>
      </c>
      <c r="Y963" s="71">
        <v>1</v>
      </c>
      <c r="Z963" s="71">
        <v>0</v>
      </c>
      <c r="AA963" s="71">
        <v>0</v>
      </c>
      <c r="AB963" s="71">
        <v>0</v>
      </c>
      <c r="AC963" s="73">
        <v>0</v>
      </c>
      <c r="AD963" s="73">
        <v>1</v>
      </c>
      <c r="AE963" s="1" t="s">
        <v>3324</v>
      </c>
      <c r="AF963" s="1" t="s">
        <v>1450</v>
      </c>
      <c r="AG963" s="1" t="s">
        <v>1585</v>
      </c>
    </row>
    <row r="964" spans="1:33">
      <c r="A964" s="70">
        <v>45169</v>
      </c>
      <c r="B964" s="70">
        <v>45169</v>
      </c>
      <c r="C964" s="71">
        <v>891800</v>
      </c>
      <c r="D964" s="1" t="s">
        <v>9580</v>
      </c>
      <c r="E964" s="71">
        <v>6259602</v>
      </c>
      <c r="G964" s="1" t="s">
        <v>9581</v>
      </c>
      <c r="H964" s="72" t="s">
        <v>9582</v>
      </c>
      <c r="I964" s="1" t="s">
        <v>9583</v>
      </c>
      <c r="J964" s="73">
        <v>0.25</v>
      </c>
      <c r="K964" s="73">
        <v>0.25</v>
      </c>
      <c r="L964" s="73">
        <v>0.05</v>
      </c>
      <c r="M964" s="1">
        <v>0.2</v>
      </c>
      <c r="N964" s="1" t="s">
        <v>975</v>
      </c>
      <c r="O964" s="1" t="s">
        <v>1462</v>
      </c>
      <c r="P964" s="1">
        <v>15101050</v>
      </c>
      <c r="Q964" s="73">
        <v>911473807</v>
      </c>
      <c r="R964" s="74">
        <v>33.590000000000003</v>
      </c>
      <c r="S964" s="1" t="s">
        <v>3323</v>
      </c>
      <c r="T964" s="75">
        <v>7.2785000000000002</v>
      </c>
      <c r="U964" s="76">
        <v>210320843.42330199</v>
      </c>
      <c r="V964" s="77">
        <v>210320843.42330199</v>
      </c>
      <c r="W964" s="77">
        <v>4199666014.2561202</v>
      </c>
      <c r="X964" s="76">
        <v>3.1743786661000001E-3</v>
      </c>
      <c r="Y964" s="71">
        <v>0</v>
      </c>
      <c r="Z964" s="71">
        <v>1</v>
      </c>
      <c r="AA964" s="71">
        <v>0</v>
      </c>
      <c r="AB964" s="71">
        <v>0</v>
      </c>
      <c r="AC964" s="73">
        <v>0</v>
      </c>
      <c r="AD964" s="73">
        <v>1</v>
      </c>
      <c r="AE964" s="1" t="s">
        <v>3324</v>
      </c>
      <c r="AF964" s="1" t="s">
        <v>1450</v>
      </c>
      <c r="AG964" s="1" t="s">
        <v>1585</v>
      </c>
    </row>
    <row r="965" spans="1:33">
      <c r="A965" s="70">
        <v>45169</v>
      </c>
      <c r="B965" s="70">
        <v>45169</v>
      </c>
      <c r="C965" s="71">
        <v>891800</v>
      </c>
      <c r="D965" s="1" t="s">
        <v>9584</v>
      </c>
      <c r="E965" s="71">
        <v>6260202</v>
      </c>
      <c r="G965" s="1" t="s">
        <v>9585</v>
      </c>
      <c r="H965" s="72" t="s">
        <v>9586</v>
      </c>
      <c r="I965" s="1" t="s">
        <v>9587</v>
      </c>
      <c r="J965" s="73">
        <v>0.3</v>
      </c>
      <c r="K965" s="73">
        <v>0.3</v>
      </c>
      <c r="L965" s="73">
        <v>0.06</v>
      </c>
      <c r="M965" s="1">
        <v>0.2</v>
      </c>
      <c r="N965" s="1" t="s">
        <v>975</v>
      </c>
      <c r="O965" s="1" t="s">
        <v>1484</v>
      </c>
      <c r="P965" s="1">
        <v>40203020</v>
      </c>
      <c r="Q965" s="73">
        <v>6425306159</v>
      </c>
      <c r="R965" s="74">
        <v>7.33</v>
      </c>
      <c r="S965" s="1" t="s">
        <v>3323</v>
      </c>
      <c r="T965" s="75">
        <v>7.2785000000000002</v>
      </c>
      <c r="U965" s="76">
        <v>388246156.31355399</v>
      </c>
      <c r="V965" s="77">
        <v>388246156.31355399</v>
      </c>
      <c r="W965" s="77">
        <v>6460384371.5494804</v>
      </c>
      <c r="X965" s="76">
        <v>5.8598106386000002E-3</v>
      </c>
      <c r="Y965" s="71">
        <v>1</v>
      </c>
      <c r="Z965" s="71">
        <v>0</v>
      </c>
      <c r="AA965" s="71">
        <v>0</v>
      </c>
      <c r="AB965" s="71">
        <v>0</v>
      </c>
      <c r="AC965" s="73">
        <v>1</v>
      </c>
      <c r="AD965" s="73">
        <v>0</v>
      </c>
      <c r="AE965" s="1" t="s">
        <v>3324</v>
      </c>
      <c r="AF965" s="1" t="s">
        <v>1450</v>
      </c>
      <c r="AG965" s="1" t="s">
        <v>1585</v>
      </c>
    </row>
    <row r="966" spans="1:33">
      <c r="A966" s="70">
        <v>45169</v>
      </c>
      <c r="B966" s="70">
        <v>45169</v>
      </c>
      <c r="C966" s="71">
        <v>891800</v>
      </c>
      <c r="D966" s="1" t="s">
        <v>9588</v>
      </c>
      <c r="E966" s="71">
        <v>6261902</v>
      </c>
      <c r="G966" s="1" t="s">
        <v>9589</v>
      </c>
      <c r="H966" s="72" t="s">
        <v>9590</v>
      </c>
      <c r="I966" s="1" t="s">
        <v>9591</v>
      </c>
      <c r="J966" s="73">
        <v>0.7</v>
      </c>
      <c r="K966" s="73">
        <v>0.3</v>
      </c>
      <c r="L966" s="73">
        <v>0.06</v>
      </c>
      <c r="M966" s="1">
        <v>0.2</v>
      </c>
      <c r="N966" s="1" t="s">
        <v>975</v>
      </c>
      <c r="O966" s="1" t="s">
        <v>1548</v>
      </c>
      <c r="P966" s="1">
        <v>55105010</v>
      </c>
      <c r="Q966" s="73">
        <v>22217764145</v>
      </c>
      <c r="R966" s="74">
        <v>1.46</v>
      </c>
      <c r="S966" s="1" t="s">
        <v>3323</v>
      </c>
      <c r="T966" s="75">
        <v>7.2785000000000002</v>
      </c>
      <c r="U966" s="76">
        <v>267400719.80518001</v>
      </c>
      <c r="V966" s="77">
        <v>267400719.80518001</v>
      </c>
      <c r="W966" s="77">
        <v>4449526165.49615</v>
      </c>
      <c r="X966" s="76">
        <v>4.0358869165999997E-3</v>
      </c>
      <c r="Y966" s="71">
        <v>0</v>
      </c>
      <c r="Z966" s="71">
        <v>1</v>
      </c>
      <c r="AA966" s="71">
        <v>0</v>
      </c>
      <c r="AB966" s="71">
        <v>0</v>
      </c>
      <c r="AC966" s="73">
        <v>1</v>
      </c>
      <c r="AD966" s="73">
        <v>0</v>
      </c>
      <c r="AE966" s="1" t="s">
        <v>3324</v>
      </c>
      <c r="AF966" s="1" t="s">
        <v>1450</v>
      </c>
      <c r="AG966" s="1" t="s">
        <v>1585</v>
      </c>
    </row>
    <row r="967" spans="1:33">
      <c r="A967" s="70">
        <v>45169</v>
      </c>
      <c r="B967" s="70">
        <v>45169</v>
      </c>
      <c r="C967" s="71">
        <v>891800</v>
      </c>
      <c r="D967" s="1" t="s">
        <v>9592</v>
      </c>
      <c r="E967" s="71">
        <v>6262702</v>
      </c>
      <c r="G967" s="1" t="s">
        <v>9593</v>
      </c>
      <c r="H967" s="72" t="s">
        <v>9594</v>
      </c>
      <c r="I967" s="1" t="s">
        <v>9595</v>
      </c>
      <c r="J967" s="73">
        <v>0.7</v>
      </c>
      <c r="K967" s="73">
        <v>0.3</v>
      </c>
      <c r="L967" s="73">
        <v>0.06</v>
      </c>
      <c r="M967" s="1">
        <v>0.2</v>
      </c>
      <c r="N967" s="1" t="s">
        <v>975</v>
      </c>
      <c r="O967" s="1" t="s">
        <v>1474</v>
      </c>
      <c r="P967" s="1">
        <v>45301020</v>
      </c>
      <c r="Q967" s="73">
        <v>849617907</v>
      </c>
      <c r="R967" s="74">
        <v>92.73</v>
      </c>
      <c r="S967" s="1" t="s">
        <v>3323</v>
      </c>
      <c r="T967" s="75">
        <v>7.2785000000000002</v>
      </c>
      <c r="U967" s="76">
        <v>649461305.346789</v>
      </c>
      <c r="V967" s="77">
        <v>649461305.346789</v>
      </c>
      <c r="W967" s="77">
        <v>10806983143.9618</v>
      </c>
      <c r="X967" s="76">
        <v>9.8023385537999996E-3</v>
      </c>
      <c r="Y967" s="71">
        <v>1</v>
      </c>
      <c r="Z967" s="71">
        <v>0</v>
      </c>
      <c r="AA967" s="71">
        <v>0</v>
      </c>
      <c r="AB967" s="71">
        <v>0</v>
      </c>
      <c r="AC967" s="73">
        <v>0</v>
      </c>
      <c r="AD967" s="73">
        <v>1</v>
      </c>
      <c r="AE967" s="1" t="s">
        <v>3412</v>
      </c>
      <c r="AF967" s="1" t="s">
        <v>1450</v>
      </c>
      <c r="AG967" s="1" t="s">
        <v>1585</v>
      </c>
    </row>
    <row r="968" spans="1:33">
      <c r="A968" s="70">
        <v>45169</v>
      </c>
      <c r="B968" s="70">
        <v>45169</v>
      </c>
      <c r="C968" s="71">
        <v>891800</v>
      </c>
      <c r="D968" s="1" t="s">
        <v>9596</v>
      </c>
      <c r="E968" s="71">
        <v>6263102</v>
      </c>
      <c r="G968" s="1" t="s">
        <v>9597</v>
      </c>
      <c r="H968" s="72" t="s">
        <v>9598</v>
      </c>
      <c r="I968" s="1" t="s">
        <v>9599</v>
      </c>
      <c r="J968" s="73">
        <v>0.65</v>
      </c>
      <c r="K968" s="73">
        <v>0.3</v>
      </c>
      <c r="L968" s="73">
        <v>0.06</v>
      </c>
      <c r="M968" s="1">
        <v>0.2</v>
      </c>
      <c r="N968" s="1" t="s">
        <v>975</v>
      </c>
      <c r="O968" s="1" t="s">
        <v>1462</v>
      </c>
      <c r="P968" s="1">
        <v>15104020</v>
      </c>
      <c r="Q968" s="73">
        <v>1752826570</v>
      </c>
      <c r="R968" s="74">
        <v>11.06</v>
      </c>
      <c r="S968" s="1" t="s">
        <v>3323</v>
      </c>
      <c r="T968" s="75">
        <v>7.2785000000000002</v>
      </c>
      <c r="U968" s="76">
        <v>159809811.34189701</v>
      </c>
      <c r="V968" s="77">
        <v>159809811.34189701</v>
      </c>
      <c r="W968" s="77">
        <v>2659222224.9320998</v>
      </c>
      <c r="X968" s="76">
        <v>2.4120141755999999E-3</v>
      </c>
      <c r="Y968" s="71">
        <v>0</v>
      </c>
      <c r="Z968" s="71">
        <v>1</v>
      </c>
      <c r="AA968" s="71">
        <v>0</v>
      </c>
      <c r="AB968" s="71">
        <v>0</v>
      </c>
      <c r="AC968" s="73">
        <v>0</v>
      </c>
      <c r="AD968" s="73">
        <v>1</v>
      </c>
      <c r="AE968" s="1" t="s">
        <v>3324</v>
      </c>
      <c r="AF968" s="1" t="s">
        <v>1450</v>
      </c>
      <c r="AG968" s="1" t="s">
        <v>1585</v>
      </c>
    </row>
    <row r="969" spans="1:33">
      <c r="A969" s="70">
        <v>45169</v>
      </c>
      <c r="B969" s="70">
        <v>45169</v>
      </c>
      <c r="C969" s="71">
        <v>891800</v>
      </c>
      <c r="D969" s="1" t="s">
        <v>9600</v>
      </c>
      <c r="E969" s="71">
        <v>6264002</v>
      </c>
      <c r="G969" s="1" t="s">
        <v>9601</v>
      </c>
      <c r="H969" s="72" t="s">
        <v>9602</v>
      </c>
      <c r="I969" s="1" t="s">
        <v>9603</v>
      </c>
      <c r="J969" s="73">
        <v>0.4</v>
      </c>
      <c r="K969" s="73">
        <v>0.3</v>
      </c>
      <c r="L969" s="73">
        <v>0.06</v>
      </c>
      <c r="M969" s="1">
        <v>0.2</v>
      </c>
      <c r="N969" s="1" t="s">
        <v>975</v>
      </c>
      <c r="O969" s="1" t="s">
        <v>1474</v>
      </c>
      <c r="P969" s="1">
        <v>45203015</v>
      </c>
      <c r="Q969" s="73">
        <v>2457747610</v>
      </c>
      <c r="R969" s="74">
        <v>8.6</v>
      </c>
      <c r="S969" s="1" t="s">
        <v>3323</v>
      </c>
      <c r="T969" s="75">
        <v>7.2785000000000002</v>
      </c>
      <c r="U969" s="76">
        <v>174238890.80992001</v>
      </c>
      <c r="V969" s="77">
        <v>174238890.80992001</v>
      </c>
      <c r="W969" s="77">
        <v>2899320930.2899799</v>
      </c>
      <c r="X969" s="76">
        <v>2.6297926956999999E-3</v>
      </c>
      <c r="Y969" s="71">
        <v>0</v>
      </c>
      <c r="Z969" s="71">
        <v>1</v>
      </c>
      <c r="AA969" s="71">
        <v>0</v>
      </c>
      <c r="AB969" s="71">
        <v>0</v>
      </c>
      <c r="AC969" s="73">
        <v>1</v>
      </c>
      <c r="AD969" s="73">
        <v>0</v>
      </c>
      <c r="AE969" s="1" t="s">
        <v>3412</v>
      </c>
      <c r="AF969" s="1" t="s">
        <v>1450</v>
      </c>
      <c r="AG969" s="1" t="s">
        <v>1585</v>
      </c>
    </row>
    <row r="970" spans="1:33">
      <c r="A970" s="70">
        <v>45169</v>
      </c>
      <c r="B970" s="70">
        <v>45169</v>
      </c>
      <c r="C970" s="71">
        <v>891800</v>
      </c>
      <c r="D970" s="1" t="s">
        <v>9604</v>
      </c>
      <c r="E970" s="71">
        <v>6264102</v>
      </c>
      <c r="G970" s="1" t="s">
        <v>9605</v>
      </c>
      <c r="H970" s="72" t="s">
        <v>9606</v>
      </c>
      <c r="I970" s="1" t="s">
        <v>9607</v>
      </c>
      <c r="J970" s="73">
        <v>0.75</v>
      </c>
      <c r="K970" s="73">
        <v>0.3</v>
      </c>
      <c r="L970" s="73">
        <v>0.06</v>
      </c>
      <c r="M970" s="1">
        <v>0.2</v>
      </c>
      <c r="N970" s="1" t="s">
        <v>975</v>
      </c>
      <c r="O970" s="1" t="s">
        <v>1474</v>
      </c>
      <c r="P970" s="1">
        <v>45301020</v>
      </c>
      <c r="Q970" s="73">
        <v>3204484648</v>
      </c>
      <c r="R970" s="74">
        <v>8.98</v>
      </c>
      <c r="S970" s="1" t="s">
        <v>3323</v>
      </c>
      <c r="T970" s="75">
        <v>7.2785000000000002</v>
      </c>
      <c r="U970" s="76">
        <v>237215954.98281199</v>
      </c>
      <c r="V970" s="77">
        <v>237215954.98281199</v>
      </c>
      <c r="W970" s="77">
        <v>3947254141.0441399</v>
      </c>
      <c r="X970" s="76">
        <v>3.5803073747000002E-3</v>
      </c>
      <c r="Y970" s="71">
        <v>0</v>
      </c>
      <c r="Z970" s="71">
        <v>1</v>
      </c>
      <c r="AA970" s="71">
        <v>0</v>
      </c>
      <c r="AB970" s="71">
        <v>0</v>
      </c>
      <c r="AC970" s="73">
        <v>0.65</v>
      </c>
      <c r="AD970" s="73">
        <v>0.35</v>
      </c>
      <c r="AE970" s="1" t="s">
        <v>3412</v>
      </c>
      <c r="AF970" s="1" t="s">
        <v>1450</v>
      </c>
      <c r="AG970" s="1" t="s">
        <v>1585</v>
      </c>
    </row>
    <row r="971" spans="1:33">
      <c r="A971" s="70">
        <v>45169</v>
      </c>
      <c r="B971" s="70">
        <v>45169</v>
      </c>
      <c r="C971" s="71">
        <v>891800</v>
      </c>
      <c r="D971" s="1" t="s">
        <v>9608</v>
      </c>
      <c r="E971" s="71">
        <v>6264402</v>
      </c>
      <c r="G971" s="1" t="s">
        <v>9609</v>
      </c>
      <c r="H971" s="72" t="s">
        <v>9610</v>
      </c>
      <c r="I971" s="1" t="s">
        <v>9611</v>
      </c>
      <c r="J971" s="73">
        <v>0.75</v>
      </c>
      <c r="K971" s="73">
        <v>0.3</v>
      </c>
      <c r="L971" s="73">
        <v>0.06</v>
      </c>
      <c r="M971" s="1">
        <v>0.2</v>
      </c>
      <c r="N971" s="1" t="s">
        <v>975</v>
      </c>
      <c r="O971" s="1" t="s">
        <v>1462</v>
      </c>
      <c r="P971" s="1">
        <v>15104020</v>
      </c>
      <c r="Q971" s="73">
        <v>914210220</v>
      </c>
      <c r="R971" s="74">
        <v>14.48</v>
      </c>
      <c r="S971" s="1" t="s">
        <v>3323</v>
      </c>
      <c r="T971" s="75">
        <v>7.2785000000000002</v>
      </c>
      <c r="U971" s="76">
        <v>109124934.964072</v>
      </c>
      <c r="V971" s="77">
        <v>109124934.964072</v>
      </c>
      <c r="W971" s="77">
        <v>1815830016.4055901</v>
      </c>
      <c r="X971" s="76">
        <v>1.647025848E-3</v>
      </c>
      <c r="Y971" s="71">
        <v>0</v>
      </c>
      <c r="Z971" s="71">
        <v>1</v>
      </c>
      <c r="AA971" s="71">
        <v>0</v>
      </c>
      <c r="AB971" s="71">
        <v>0</v>
      </c>
      <c r="AC971" s="73">
        <v>0.5</v>
      </c>
      <c r="AD971" s="73">
        <v>0.5</v>
      </c>
      <c r="AE971" s="1" t="s">
        <v>3324</v>
      </c>
      <c r="AF971" s="1" t="s">
        <v>1450</v>
      </c>
      <c r="AG971" s="1" t="s">
        <v>1585</v>
      </c>
    </row>
    <row r="972" spans="1:33">
      <c r="A972" s="70">
        <v>45169</v>
      </c>
      <c r="B972" s="70">
        <v>45169</v>
      </c>
      <c r="C972" s="71">
        <v>891800</v>
      </c>
      <c r="D972" s="1" t="s">
        <v>9612</v>
      </c>
      <c r="E972" s="71">
        <v>6265102</v>
      </c>
      <c r="G972" s="1" t="s">
        <v>9613</v>
      </c>
      <c r="H972" s="72" t="s">
        <v>9614</v>
      </c>
      <c r="I972" s="1" t="s">
        <v>9615</v>
      </c>
      <c r="J972" s="73">
        <v>0.6</v>
      </c>
      <c r="K972" s="73">
        <v>0.3</v>
      </c>
      <c r="L972" s="73">
        <v>0.06</v>
      </c>
      <c r="M972" s="1">
        <v>0.2</v>
      </c>
      <c r="N972" s="1" t="s">
        <v>975</v>
      </c>
      <c r="O972" s="1" t="s">
        <v>1447</v>
      </c>
      <c r="P972" s="1">
        <v>35102015</v>
      </c>
      <c r="Q972" s="73">
        <v>320640000</v>
      </c>
      <c r="R972" s="74">
        <v>93.32</v>
      </c>
      <c r="S972" s="1" t="s">
        <v>3323</v>
      </c>
      <c r="T972" s="75">
        <v>7.2785000000000002</v>
      </c>
      <c r="U972" s="76">
        <v>246661741.84241301</v>
      </c>
      <c r="V972" s="77">
        <v>246661741.84241301</v>
      </c>
      <c r="W972" s="77">
        <v>4104431263.8885102</v>
      </c>
      <c r="X972" s="76">
        <v>3.7228729131999999E-3</v>
      </c>
      <c r="Y972" s="71">
        <v>1</v>
      </c>
      <c r="Z972" s="71">
        <v>0</v>
      </c>
      <c r="AA972" s="71">
        <v>0</v>
      </c>
      <c r="AB972" s="71">
        <v>0</v>
      </c>
      <c r="AC972" s="73">
        <v>0</v>
      </c>
      <c r="AD972" s="73">
        <v>1</v>
      </c>
      <c r="AE972" s="1" t="s">
        <v>3324</v>
      </c>
      <c r="AF972" s="1" t="s">
        <v>1450</v>
      </c>
      <c r="AG972" s="1" t="s">
        <v>1585</v>
      </c>
    </row>
    <row r="973" spans="1:33">
      <c r="A973" s="70">
        <v>45169</v>
      </c>
      <c r="B973" s="70">
        <v>45169</v>
      </c>
      <c r="C973" s="71">
        <v>891800</v>
      </c>
      <c r="D973" s="1" t="s">
        <v>9616</v>
      </c>
      <c r="E973" s="71">
        <v>6265502</v>
      </c>
      <c r="G973" s="1" t="s">
        <v>9617</v>
      </c>
      <c r="H973" s="72" t="s">
        <v>9618</v>
      </c>
      <c r="I973" s="1" t="s">
        <v>9619</v>
      </c>
      <c r="J973" s="73">
        <v>0.65</v>
      </c>
      <c r="K973" s="73">
        <v>0.3</v>
      </c>
      <c r="L973" s="73">
        <v>0.06</v>
      </c>
      <c r="M973" s="1">
        <v>0.2</v>
      </c>
      <c r="N973" s="1" t="s">
        <v>975</v>
      </c>
      <c r="O973" s="1" t="s">
        <v>1499</v>
      </c>
      <c r="P973" s="1">
        <v>30201020</v>
      </c>
      <c r="Q973" s="73">
        <v>333195979</v>
      </c>
      <c r="R973" s="74">
        <v>134.49</v>
      </c>
      <c r="S973" s="1" t="s">
        <v>3323</v>
      </c>
      <c r="T973" s="75">
        <v>7.2785000000000002</v>
      </c>
      <c r="U973" s="76">
        <v>369401886.78197402</v>
      </c>
      <c r="V973" s="77">
        <v>369401886.78197402</v>
      </c>
      <c r="W973" s="77">
        <v>6146817263.6841202</v>
      </c>
      <c r="X973" s="76">
        <v>5.5753935250999996E-3</v>
      </c>
      <c r="Y973" s="71">
        <v>1</v>
      </c>
      <c r="Z973" s="71">
        <v>0</v>
      </c>
      <c r="AA973" s="71">
        <v>0</v>
      </c>
      <c r="AB973" s="71">
        <v>0</v>
      </c>
      <c r="AC973" s="73">
        <v>0</v>
      </c>
      <c r="AD973" s="73">
        <v>1</v>
      </c>
      <c r="AE973" s="1" t="s">
        <v>3324</v>
      </c>
      <c r="AF973" s="1" t="s">
        <v>1450</v>
      </c>
      <c r="AG973" s="1" t="s">
        <v>1585</v>
      </c>
    </row>
    <row r="974" spans="1:33">
      <c r="A974" s="70">
        <v>45169</v>
      </c>
      <c r="B974" s="70">
        <v>45169</v>
      </c>
      <c r="C974" s="71">
        <v>891800</v>
      </c>
      <c r="D974" s="1" t="s">
        <v>9620</v>
      </c>
      <c r="E974" s="71">
        <v>6266302</v>
      </c>
      <c r="G974" s="1" t="s">
        <v>9621</v>
      </c>
      <c r="H974" s="72" t="s">
        <v>9622</v>
      </c>
      <c r="I974" s="1" t="s">
        <v>9623</v>
      </c>
      <c r="J974" s="73">
        <v>0.65</v>
      </c>
      <c r="K974" s="73">
        <v>0.3</v>
      </c>
      <c r="L974" s="73">
        <v>0.06</v>
      </c>
      <c r="M974" s="1">
        <v>0.2</v>
      </c>
      <c r="N974" s="1" t="s">
        <v>975</v>
      </c>
      <c r="O974" s="1" t="s">
        <v>1474</v>
      </c>
      <c r="P974" s="1">
        <v>45203010</v>
      </c>
      <c r="Q974" s="73">
        <v>845876603</v>
      </c>
      <c r="R974" s="74">
        <v>25.01</v>
      </c>
      <c r="S974" s="1" t="s">
        <v>3323</v>
      </c>
      <c r="T974" s="75">
        <v>7.2785000000000002</v>
      </c>
      <c r="U974" s="76">
        <v>174393409.41977099</v>
      </c>
      <c r="V974" s="77">
        <v>174393409.41977099</v>
      </c>
      <c r="W974" s="77">
        <v>2901892107.3537102</v>
      </c>
      <c r="X974" s="76">
        <v>2.6321248497E-3</v>
      </c>
      <c r="Y974" s="71">
        <v>0</v>
      </c>
      <c r="Z974" s="71">
        <v>1</v>
      </c>
      <c r="AA974" s="71">
        <v>0</v>
      </c>
      <c r="AB974" s="71">
        <v>0</v>
      </c>
      <c r="AC974" s="73">
        <v>0</v>
      </c>
      <c r="AD974" s="73">
        <v>1</v>
      </c>
      <c r="AE974" s="1" t="s">
        <v>3412</v>
      </c>
      <c r="AF974" s="1" t="s">
        <v>1450</v>
      </c>
      <c r="AG974" s="1" t="s">
        <v>1585</v>
      </c>
    </row>
    <row r="975" spans="1:33">
      <c r="A975" s="70">
        <v>45169</v>
      </c>
      <c r="B975" s="70">
        <v>45169</v>
      </c>
      <c r="C975" s="71">
        <v>891800</v>
      </c>
      <c r="D975" s="1" t="s">
        <v>9624</v>
      </c>
      <c r="E975" s="71">
        <v>6267202</v>
      </c>
      <c r="G975" s="1" t="s">
        <v>9625</v>
      </c>
      <c r="H975" s="72" t="s">
        <v>9626</v>
      </c>
      <c r="I975" s="1" t="s">
        <v>9627</v>
      </c>
      <c r="J975" s="73">
        <v>0.65</v>
      </c>
      <c r="K975" s="73">
        <v>0.3</v>
      </c>
      <c r="L975" s="73">
        <v>0.06</v>
      </c>
      <c r="M975" s="1">
        <v>0.2</v>
      </c>
      <c r="N975" s="1" t="s">
        <v>975</v>
      </c>
      <c r="O975" s="1" t="s">
        <v>1447</v>
      </c>
      <c r="P975" s="1">
        <v>35202010</v>
      </c>
      <c r="Q975" s="73">
        <v>1632715541</v>
      </c>
      <c r="R975" s="74">
        <v>23.36</v>
      </c>
      <c r="S975" s="1" t="s">
        <v>3323</v>
      </c>
      <c r="T975" s="75">
        <v>7.2785000000000002</v>
      </c>
      <c r="U975" s="76">
        <v>314407378.20507002</v>
      </c>
      <c r="V975" s="77">
        <v>314407378.20507002</v>
      </c>
      <c r="W975" s="77">
        <v>5231713126.9046097</v>
      </c>
      <c r="X975" s="76">
        <v>4.7453597922000003E-3</v>
      </c>
      <c r="Y975" s="71">
        <v>0</v>
      </c>
      <c r="Z975" s="71">
        <v>1</v>
      </c>
      <c r="AA975" s="71">
        <v>0</v>
      </c>
      <c r="AB975" s="71">
        <v>0</v>
      </c>
      <c r="AC975" s="73">
        <v>0.35</v>
      </c>
      <c r="AD975" s="73">
        <v>0.65</v>
      </c>
      <c r="AE975" s="1" t="s">
        <v>3324</v>
      </c>
      <c r="AF975" s="1" t="s">
        <v>1450</v>
      </c>
      <c r="AG975" s="1" t="s">
        <v>1585</v>
      </c>
    </row>
    <row r="976" spans="1:33">
      <c r="A976" s="70">
        <v>45169</v>
      </c>
      <c r="B976" s="70">
        <v>45169</v>
      </c>
      <c r="C976" s="71">
        <v>891800</v>
      </c>
      <c r="D976" s="1" t="s">
        <v>9628</v>
      </c>
      <c r="E976" s="71">
        <v>6267402</v>
      </c>
      <c r="G976" s="1" t="s">
        <v>9629</v>
      </c>
      <c r="H976" s="72" t="s">
        <v>9630</v>
      </c>
      <c r="I976" s="1" t="s">
        <v>9631</v>
      </c>
      <c r="J976" s="73">
        <v>0.7</v>
      </c>
      <c r="K976" s="73">
        <v>0.15</v>
      </c>
      <c r="L976" s="73">
        <v>0.03</v>
      </c>
      <c r="M976" s="1">
        <v>0.2</v>
      </c>
      <c r="N976" s="1" t="s">
        <v>975</v>
      </c>
      <c r="O976" s="1" t="s">
        <v>1467</v>
      </c>
      <c r="P976" s="1">
        <v>20104010</v>
      </c>
      <c r="Q976" s="73">
        <v>1042674041</v>
      </c>
      <c r="R976" s="74">
        <v>35.119999999999997</v>
      </c>
      <c r="S976" s="1" t="s">
        <v>3323</v>
      </c>
      <c r="T976" s="75">
        <v>7.2785000000000002</v>
      </c>
      <c r="U976" s="76">
        <v>150932385.73848999</v>
      </c>
      <c r="V976" s="77">
        <v>150932385.73848999</v>
      </c>
      <c r="W976" s="77">
        <v>5023005174.05832</v>
      </c>
      <c r="X976" s="76">
        <v>2.2780269303000001E-3</v>
      </c>
      <c r="Y976" s="71">
        <v>0</v>
      </c>
      <c r="Z976" s="71">
        <v>1</v>
      </c>
      <c r="AA976" s="71">
        <v>0</v>
      </c>
      <c r="AB976" s="71">
        <v>0</v>
      </c>
      <c r="AC976" s="73">
        <v>0</v>
      </c>
      <c r="AD976" s="73">
        <v>1</v>
      </c>
      <c r="AE976" s="1" t="s">
        <v>3324</v>
      </c>
      <c r="AF976" s="1" t="s">
        <v>1450</v>
      </c>
      <c r="AG976" s="1" t="s">
        <v>1585</v>
      </c>
    </row>
    <row r="977" spans="1:33">
      <c r="A977" s="70">
        <v>45169</v>
      </c>
      <c r="B977" s="70">
        <v>45169</v>
      </c>
      <c r="C977" s="71">
        <v>891800</v>
      </c>
      <c r="D977" s="1" t="s">
        <v>9632</v>
      </c>
      <c r="E977" s="71">
        <v>6268502</v>
      </c>
      <c r="G977" s="1" t="s">
        <v>9633</v>
      </c>
      <c r="H977" s="72" t="s">
        <v>9634</v>
      </c>
      <c r="I977" s="1" t="s">
        <v>9635</v>
      </c>
      <c r="J977" s="73">
        <v>0.6</v>
      </c>
      <c r="K977" s="73">
        <v>0.3</v>
      </c>
      <c r="L977" s="73">
        <v>0.06</v>
      </c>
      <c r="M977" s="1">
        <v>0.2</v>
      </c>
      <c r="N977" s="1" t="s">
        <v>975</v>
      </c>
      <c r="O977" s="1" t="s">
        <v>1499</v>
      </c>
      <c r="P977" s="1">
        <v>30202030</v>
      </c>
      <c r="Q977" s="73">
        <v>2943426102</v>
      </c>
      <c r="R977" s="74">
        <v>9.1300000000000008</v>
      </c>
      <c r="S977" s="1" t="s">
        <v>3323</v>
      </c>
      <c r="T977" s="75">
        <v>7.2785000000000002</v>
      </c>
      <c r="U977" s="76">
        <v>221530372.83445799</v>
      </c>
      <c r="V977" s="77">
        <v>221530372.83445799</v>
      </c>
      <c r="W977" s="77">
        <v>3686247333.57933</v>
      </c>
      <c r="X977" s="76">
        <v>3.3435644226999998E-3</v>
      </c>
      <c r="Y977" s="71">
        <v>0</v>
      </c>
      <c r="Z977" s="71">
        <v>1</v>
      </c>
      <c r="AA977" s="71">
        <v>0</v>
      </c>
      <c r="AB977" s="71">
        <v>0</v>
      </c>
      <c r="AC977" s="73">
        <v>0.35</v>
      </c>
      <c r="AD977" s="73">
        <v>0.65</v>
      </c>
      <c r="AE977" s="1" t="s">
        <v>3324</v>
      </c>
      <c r="AF977" s="1" t="s">
        <v>1450</v>
      </c>
      <c r="AG977" s="1" t="s">
        <v>1585</v>
      </c>
    </row>
    <row r="978" spans="1:33">
      <c r="A978" s="70">
        <v>45169</v>
      </c>
      <c r="B978" s="70">
        <v>45169</v>
      </c>
      <c r="C978" s="71">
        <v>891800</v>
      </c>
      <c r="D978" s="1" t="s">
        <v>9636</v>
      </c>
      <c r="E978" s="71">
        <v>6269102</v>
      </c>
      <c r="G978" s="1" t="s">
        <v>9637</v>
      </c>
      <c r="H978" s="72" t="s">
        <v>9638</v>
      </c>
      <c r="I978" s="1" t="s">
        <v>9639</v>
      </c>
      <c r="J978" s="73">
        <v>0.55000000000000004</v>
      </c>
      <c r="K978" s="73">
        <v>0.3</v>
      </c>
      <c r="L978" s="73">
        <v>0.06</v>
      </c>
      <c r="M978" s="1">
        <v>0.2</v>
      </c>
      <c r="N978" s="1" t="s">
        <v>975</v>
      </c>
      <c r="O978" s="1" t="s">
        <v>1474</v>
      </c>
      <c r="P978" s="1">
        <v>45203015</v>
      </c>
      <c r="Q978" s="73">
        <v>225000000</v>
      </c>
      <c r="R978" s="74">
        <v>113.65</v>
      </c>
      <c r="S978" s="1" t="s">
        <v>3323</v>
      </c>
      <c r="T978" s="75">
        <v>7.2785000000000002</v>
      </c>
      <c r="U978" s="76">
        <v>210795493.57697299</v>
      </c>
      <c r="V978" s="77">
        <v>210795493.57697299</v>
      </c>
      <c r="W978" s="77">
        <v>3507619818.3863301</v>
      </c>
      <c r="X978" s="76">
        <v>3.1815425748E-3</v>
      </c>
      <c r="Y978" s="71">
        <v>0</v>
      </c>
      <c r="Z978" s="71">
        <v>1</v>
      </c>
      <c r="AA978" s="71">
        <v>0</v>
      </c>
      <c r="AB978" s="71">
        <v>0</v>
      </c>
      <c r="AC978" s="73">
        <v>0</v>
      </c>
      <c r="AD978" s="73">
        <v>1</v>
      </c>
      <c r="AE978" s="1" t="s">
        <v>3324</v>
      </c>
      <c r="AF978" s="1" t="s">
        <v>1450</v>
      </c>
      <c r="AG978" s="1" t="s">
        <v>1585</v>
      </c>
    </row>
    <row r="979" spans="1:33">
      <c r="A979" s="70">
        <v>45169</v>
      </c>
      <c r="B979" s="70">
        <v>45169</v>
      </c>
      <c r="C979" s="71">
        <v>891800</v>
      </c>
      <c r="D979" s="1" t="s">
        <v>9640</v>
      </c>
      <c r="E979" s="71">
        <v>6273702</v>
      </c>
      <c r="G979" s="1" t="s">
        <v>9641</v>
      </c>
      <c r="H979" s="72" t="s">
        <v>9642</v>
      </c>
      <c r="I979" s="1" t="s">
        <v>9643</v>
      </c>
      <c r="J979" s="73">
        <v>0.4</v>
      </c>
      <c r="K979" s="73">
        <v>0.3</v>
      </c>
      <c r="L979" s="73">
        <v>0.06</v>
      </c>
      <c r="M979" s="1">
        <v>0.2</v>
      </c>
      <c r="N979" s="1" t="s">
        <v>975</v>
      </c>
      <c r="O979" s="1" t="s">
        <v>1462</v>
      </c>
      <c r="P979" s="1">
        <v>15101030</v>
      </c>
      <c r="Q979" s="73">
        <v>1580435073</v>
      </c>
      <c r="R979" s="74">
        <v>22.47</v>
      </c>
      <c r="S979" s="1" t="s">
        <v>3323</v>
      </c>
      <c r="T979" s="75">
        <v>7.2785000000000002</v>
      </c>
      <c r="U979" s="76">
        <v>292744736.61037302</v>
      </c>
      <c r="V979" s="77">
        <v>292744736.61037302</v>
      </c>
      <c r="W979" s="77">
        <v>4871248537.8055496</v>
      </c>
      <c r="X979" s="76">
        <v>4.4184049065E-3</v>
      </c>
      <c r="Y979" s="71">
        <v>1</v>
      </c>
      <c r="Z979" s="71">
        <v>0</v>
      </c>
      <c r="AA979" s="71">
        <v>0</v>
      </c>
      <c r="AB979" s="71">
        <v>0</v>
      </c>
      <c r="AC979" s="73">
        <v>0.35</v>
      </c>
      <c r="AD979" s="73">
        <v>0.65</v>
      </c>
      <c r="AE979" s="1" t="s">
        <v>3412</v>
      </c>
      <c r="AF979" s="1" t="s">
        <v>1450</v>
      </c>
      <c r="AG979" s="1" t="s">
        <v>1585</v>
      </c>
    </row>
    <row r="980" spans="1:33">
      <c r="A980" s="70">
        <v>45169</v>
      </c>
      <c r="B980" s="70">
        <v>45169</v>
      </c>
      <c r="C980" s="71">
        <v>891800</v>
      </c>
      <c r="D980" s="1" t="s">
        <v>9644</v>
      </c>
      <c r="E980" s="71">
        <v>6274002</v>
      </c>
      <c r="G980" s="1" t="s">
        <v>9645</v>
      </c>
      <c r="H980" s="72" t="s">
        <v>9646</v>
      </c>
      <c r="I980" s="1" t="s">
        <v>9647</v>
      </c>
      <c r="J980" s="73">
        <v>0.4</v>
      </c>
      <c r="K980" s="73">
        <v>0.3</v>
      </c>
      <c r="L980" s="73">
        <v>0.06</v>
      </c>
      <c r="M980" s="1">
        <v>0.2</v>
      </c>
      <c r="N980" s="1" t="s">
        <v>975</v>
      </c>
      <c r="O980" s="1" t="s">
        <v>1447</v>
      </c>
      <c r="P980" s="1">
        <v>35202010</v>
      </c>
      <c r="Q980" s="73">
        <v>603317250</v>
      </c>
      <c r="R980" s="74">
        <v>276.33999999999997</v>
      </c>
      <c r="S980" s="1" t="s">
        <v>3323</v>
      </c>
      <c r="T980" s="75">
        <v>7.2785000000000002</v>
      </c>
      <c r="U980" s="76">
        <v>1374354789.02246</v>
      </c>
      <c r="V980" s="77">
        <v>1374354789.02246</v>
      </c>
      <c r="W980" s="77">
        <v>22869151582.261101</v>
      </c>
      <c r="X980" s="76">
        <v>2.07431771903E-2</v>
      </c>
      <c r="Y980" s="71">
        <v>1</v>
      </c>
      <c r="Z980" s="71">
        <v>0</v>
      </c>
      <c r="AA980" s="71">
        <v>0</v>
      </c>
      <c r="AB980" s="71">
        <v>0</v>
      </c>
      <c r="AC980" s="73">
        <v>0</v>
      </c>
      <c r="AD980" s="73">
        <v>1</v>
      </c>
      <c r="AE980" s="1" t="s">
        <v>3324</v>
      </c>
      <c r="AF980" s="1" t="s">
        <v>1450</v>
      </c>
      <c r="AG980" s="1" t="s">
        <v>1585</v>
      </c>
    </row>
    <row r="981" spans="1:33">
      <c r="A981" s="70">
        <v>45169</v>
      </c>
      <c r="B981" s="70">
        <v>45169</v>
      </c>
      <c r="C981" s="71">
        <v>891800</v>
      </c>
      <c r="D981" s="1" t="s">
        <v>9648</v>
      </c>
      <c r="E981" s="71">
        <v>6274402</v>
      </c>
      <c r="G981" s="1" t="s">
        <v>9649</v>
      </c>
      <c r="H981" s="72" t="s">
        <v>9650</v>
      </c>
      <c r="I981" s="1" t="s">
        <v>9651</v>
      </c>
      <c r="J981" s="73">
        <v>0.5</v>
      </c>
      <c r="K981" s="73">
        <v>0.3</v>
      </c>
      <c r="L981" s="73">
        <v>0.06</v>
      </c>
      <c r="M981" s="1">
        <v>0.2</v>
      </c>
      <c r="N981" s="1" t="s">
        <v>975</v>
      </c>
      <c r="O981" s="1" t="s">
        <v>1474</v>
      </c>
      <c r="P981" s="1">
        <v>45203010</v>
      </c>
      <c r="Q981" s="73">
        <v>3326264570</v>
      </c>
      <c r="R981" s="74">
        <v>21.58</v>
      </c>
      <c r="S981" s="1" t="s">
        <v>3323</v>
      </c>
      <c r="T981" s="75">
        <v>7.2785000000000002</v>
      </c>
      <c r="U981" s="76">
        <v>591721833.51459801</v>
      </c>
      <c r="V981" s="77">
        <v>591721833.51459801</v>
      </c>
      <c r="W981" s="77">
        <v>9846203042.5228405</v>
      </c>
      <c r="X981" s="76">
        <v>8.9308750099000005E-3</v>
      </c>
      <c r="Y981" s="71">
        <v>1</v>
      </c>
      <c r="Z981" s="71">
        <v>0</v>
      </c>
      <c r="AA981" s="71">
        <v>0</v>
      </c>
      <c r="AB981" s="71">
        <v>0</v>
      </c>
      <c r="AC981" s="73">
        <v>0</v>
      </c>
      <c r="AD981" s="73">
        <v>1</v>
      </c>
      <c r="AE981" s="1" t="s">
        <v>3412</v>
      </c>
      <c r="AF981" s="1" t="s">
        <v>1450</v>
      </c>
      <c r="AG981" s="1" t="s">
        <v>1585</v>
      </c>
    </row>
    <row r="982" spans="1:33">
      <c r="A982" s="70">
        <v>45169</v>
      </c>
      <c r="B982" s="70">
        <v>45169</v>
      </c>
      <c r="C982" s="71">
        <v>891800</v>
      </c>
      <c r="D982" s="1" t="s">
        <v>9652</v>
      </c>
      <c r="E982" s="71">
        <v>6276602</v>
      </c>
      <c r="G982" s="1" t="s">
        <v>9653</v>
      </c>
      <c r="H982" s="72" t="s">
        <v>9654</v>
      </c>
      <c r="I982" s="1" t="s">
        <v>9655</v>
      </c>
      <c r="J982" s="73">
        <v>0.35</v>
      </c>
      <c r="K982" s="73">
        <v>0.3</v>
      </c>
      <c r="L982" s="73">
        <v>0.06</v>
      </c>
      <c r="M982" s="1">
        <v>0.2</v>
      </c>
      <c r="N982" s="1" t="s">
        <v>975</v>
      </c>
      <c r="O982" s="1" t="s">
        <v>1462</v>
      </c>
      <c r="P982" s="1">
        <v>15101010</v>
      </c>
      <c r="Q982" s="73">
        <v>4962543897</v>
      </c>
      <c r="R982" s="74">
        <v>7</v>
      </c>
      <c r="S982" s="1" t="s">
        <v>3323</v>
      </c>
      <c r="T982" s="75">
        <v>7.2785000000000002</v>
      </c>
      <c r="U982" s="76">
        <v>286359612.10963798</v>
      </c>
      <c r="V982" s="77">
        <v>286359612.10963798</v>
      </c>
      <c r="W982" s="77">
        <v>4765000586.9523497</v>
      </c>
      <c r="X982" s="76">
        <v>4.3220340349000002E-3</v>
      </c>
      <c r="Y982" s="71">
        <v>0</v>
      </c>
      <c r="Z982" s="71">
        <v>1</v>
      </c>
      <c r="AA982" s="71">
        <v>0</v>
      </c>
      <c r="AB982" s="71">
        <v>0</v>
      </c>
      <c r="AC982" s="73">
        <v>0.35</v>
      </c>
      <c r="AD982" s="73">
        <v>0.65</v>
      </c>
      <c r="AE982" s="1" t="s">
        <v>3412</v>
      </c>
      <c r="AF982" s="1" t="s">
        <v>1450</v>
      </c>
      <c r="AG982" s="1" t="s">
        <v>1585</v>
      </c>
    </row>
    <row r="983" spans="1:33">
      <c r="A983" s="70">
        <v>45169</v>
      </c>
      <c r="B983" s="70">
        <v>45169</v>
      </c>
      <c r="C983" s="71">
        <v>891800</v>
      </c>
      <c r="D983" s="1" t="s">
        <v>9656</v>
      </c>
      <c r="E983" s="71">
        <v>6278102</v>
      </c>
      <c r="G983" s="1" t="s">
        <v>9657</v>
      </c>
      <c r="H983" s="72" t="s">
        <v>9658</v>
      </c>
      <c r="I983" s="1" t="s">
        <v>9659</v>
      </c>
      <c r="J983" s="73">
        <v>0.55000000000000004</v>
      </c>
      <c r="K983" s="73">
        <v>0.15</v>
      </c>
      <c r="L983" s="73">
        <v>0.03</v>
      </c>
      <c r="M983" s="1">
        <v>0.2</v>
      </c>
      <c r="N983" s="1" t="s">
        <v>975</v>
      </c>
      <c r="O983" s="1" t="s">
        <v>1467</v>
      </c>
      <c r="P983" s="1">
        <v>20106020</v>
      </c>
      <c r="Q983" s="73">
        <v>3590869252</v>
      </c>
      <c r="R983" s="74">
        <v>29.7</v>
      </c>
      <c r="S983" s="1" t="s">
        <v>3323</v>
      </c>
      <c r="T983" s="75">
        <v>7.2785000000000002</v>
      </c>
      <c r="U983" s="76">
        <v>439577454.631037</v>
      </c>
      <c r="V983" s="77">
        <v>439577454.631037</v>
      </c>
      <c r="W983" s="77">
        <v>14629065976.8456</v>
      </c>
      <c r="X983" s="76">
        <v>6.6345554315000001E-3</v>
      </c>
      <c r="Y983" s="71">
        <v>1</v>
      </c>
      <c r="Z983" s="71">
        <v>0</v>
      </c>
      <c r="AA983" s="71">
        <v>0</v>
      </c>
      <c r="AB983" s="71">
        <v>0</v>
      </c>
      <c r="AC983" s="73">
        <v>0</v>
      </c>
      <c r="AD983" s="73">
        <v>1</v>
      </c>
      <c r="AE983" s="1" t="s">
        <v>3412</v>
      </c>
      <c r="AF983" s="1" t="s">
        <v>1450</v>
      </c>
      <c r="AG983" s="1" t="s">
        <v>1585</v>
      </c>
    </row>
    <row r="984" spans="1:33">
      <c r="A984" s="70">
        <v>45169</v>
      </c>
      <c r="B984" s="70">
        <v>45169</v>
      </c>
      <c r="C984" s="71">
        <v>891800</v>
      </c>
      <c r="D984" s="1" t="s">
        <v>9660</v>
      </c>
      <c r="E984" s="71">
        <v>6280202</v>
      </c>
      <c r="G984" s="1" t="s">
        <v>9661</v>
      </c>
      <c r="H984" s="72" t="s">
        <v>9662</v>
      </c>
      <c r="I984" s="1" t="s">
        <v>9663</v>
      </c>
      <c r="J984" s="73">
        <v>0.6</v>
      </c>
      <c r="K984" s="73">
        <v>0.3</v>
      </c>
      <c r="L984" s="73">
        <v>0.06</v>
      </c>
      <c r="M984" s="1">
        <v>0.2</v>
      </c>
      <c r="N984" s="1" t="s">
        <v>975</v>
      </c>
      <c r="O984" s="1" t="s">
        <v>1474</v>
      </c>
      <c r="P984" s="1">
        <v>45202030</v>
      </c>
      <c r="Q984" s="73">
        <v>1416046938</v>
      </c>
      <c r="R984" s="74">
        <v>27.98</v>
      </c>
      <c r="S984" s="1" t="s">
        <v>3323</v>
      </c>
      <c r="T984" s="75">
        <v>7.2785000000000002</v>
      </c>
      <c r="U984" s="76">
        <v>326613945.11429501</v>
      </c>
      <c r="V984" s="77">
        <v>326613945.11429501</v>
      </c>
      <c r="W984" s="77">
        <v>5434829404.5760098</v>
      </c>
      <c r="X984" s="76">
        <v>4.9295938649999999E-3</v>
      </c>
      <c r="Y984" s="71">
        <v>1</v>
      </c>
      <c r="Z984" s="71">
        <v>0</v>
      </c>
      <c r="AA984" s="71">
        <v>0</v>
      </c>
      <c r="AB984" s="71">
        <v>0</v>
      </c>
      <c r="AC984" s="73">
        <v>0</v>
      </c>
      <c r="AD984" s="73">
        <v>1</v>
      </c>
      <c r="AE984" s="1" t="s">
        <v>3412</v>
      </c>
      <c r="AF984" s="1" t="s">
        <v>1450</v>
      </c>
      <c r="AG984" s="1" t="s">
        <v>1585</v>
      </c>
    </row>
    <row r="985" spans="1:33">
      <c r="A985" s="70">
        <v>45169</v>
      </c>
      <c r="B985" s="70">
        <v>45169</v>
      </c>
      <c r="C985" s="71">
        <v>891800</v>
      </c>
      <c r="D985" s="1" t="s">
        <v>9664</v>
      </c>
      <c r="E985" s="71">
        <v>6280501</v>
      </c>
      <c r="G985" s="1" t="s">
        <v>9665</v>
      </c>
      <c r="H985" s="72" t="s">
        <v>9666</v>
      </c>
      <c r="I985" s="1" t="s">
        <v>9667</v>
      </c>
      <c r="J985" s="73">
        <v>0.2</v>
      </c>
      <c r="K985" s="73">
        <v>0.2</v>
      </c>
      <c r="L985" s="73">
        <v>0.2</v>
      </c>
      <c r="M985" s="1">
        <v>1</v>
      </c>
      <c r="N985" s="1" t="s">
        <v>1097</v>
      </c>
      <c r="O985" s="1" t="s">
        <v>1548</v>
      </c>
      <c r="P985" s="1">
        <v>55105010</v>
      </c>
      <c r="Q985" s="73">
        <v>3856938941</v>
      </c>
      <c r="R985" s="74">
        <v>321.3</v>
      </c>
      <c r="S985" s="1" t="s">
        <v>3305</v>
      </c>
      <c r="T985" s="75">
        <v>82.786249999999995</v>
      </c>
      <c r="U985" s="76">
        <v>2993817165.8779101</v>
      </c>
      <c r="V985" s="77">
        <v>2993817165.8779101</v>
      </c>
      <c r="W985" s="77">
        <v>14969085829.3895</v>
      </c>
      <c r="X985" s="76">
        <v>4.51857704017E-2</v>
      </c>
      <c r="Y985" s="71">
        <v>1</v>
      </c>
      <c r="Z985" s="71">
        <v>0</v>
      </c>
      <c r="AA985" s="71">
        <v>0</v>
      </c>
      <c r="AB985" s="71">
        <v>0</v>
      </c>
      <c r="AC985" s="73">
        <v>0</v>
      </c>
      <c r="AD985" s="73">
        <v>1</v>
      </c>
      <c r="AE985" s="1" t="s">
        <v>3306</v>
      </c>
      <c r="AF985" s="1" t="s">
        <v>1450</v>
      </c>
      <c r="AG985" s="1" t="s">
        <v>1451</v>
      </c>
    </row>
    <row r="986" spans="1:33">
      <c r="A986" s="70">
        <v>45169</v>
      </c>
      <c r="B986" s="70">
        <v>45169</v>
      </c>
      <c r="C986" s="71">
        <v>891800</v>
      </c>
      <c r="D986" s="1" t="s">
        <v>9668</v>
      </c>
      <c r="E986" s="71">
        <v>6292701</v>
      </c>
      <c r="G986" s="1" t="s">
        <v>9669</v>
      </c>
      <c r="H986" s="72">
        <v>6971779</v>
      </c>
      <c r="I986" s="1" t="s">
        <v>9670</v>
      </c>
      <c r="J986" s="73">
        <v>0.6</v>
      </c>
      <c r="K986" s="73">
        <v>0.6</v>
      </c>
      <c r="L986" s="73">
        <v>0.6</v>
      </c>
      <c r="M986" s="1">
        <v>1</v>
      </c>
      <c r="N986" s="1" t="s">
        <v>975</v>
      </c>
      <c r="O986" s="1" t="s">
        <v>1447</v>
      </c>
      <c r="P986" s="1">
        <v>35202010</v>
      </c>
      <c r="Q986" s="73">
        <v>5035801852</v>
      </c>
      <c r="R986" s="74">
        <v>3.06</v>
      </c>
      <c r="S986" s="1" t="s">
        <v>1565</v>
      </c>
      <c r="T986" s="75">
        <v>7.8417500000000002</v>
      </c>
      <c r="U986" s="76">
        <v>1179039398.1282201</v>
      </c>
      <c r="V986" s="77">
        <v>1179039398.1282201</v>
      </c>
      <c r="W986" s="77">
        <v>1965065663.54704</v>
      </c>
      <c r="X986" s="76">
        <v>1.77952762599E-2</v>
      </c>
      <c r="Y986" s="71">
        <v>0</v>
      </c>
      <c r="Z986" s="71">
        <v>1</v>
      </c>
      <c r="AA986" s="71">
        <v>0</v>
      </c>
      <c r="AB986" s="71">
        <v>0</v>
      </c>
      <c r="AC986" s="73">
        <v>1</v>
      </c>
      <c r="AD986" s="73">
        <v>0</v>
      </c>
      <c r="AE986" s="1" t="s">
        <v>1566</v>
      </c>
      <c r="AF986" s="1" t="s">
        <v>1450</v>
      </c>
      <c r="AG986" s="1" t="s">
        <v>3271</v>
      </c>
    </row>
    <row r="987" spans="1:33">
      <c r="A987" s="70">
        <v>45169</v>
      </c>
      <c r="B987" s="70">
        <v>45169</v>
      </c>
      <c r="C987" s="71">
        <v>891800</v>
      </c>
      <c r="D987" s="1" t="s">
        <v>9675</v>
      </c>
      <c r="E987" s="71">
        <v>6301301</v>
      </c>
      <c r="G987" s="1" t="s">
        <v>9676</v>
      </c>
      <c r="H987" s="72" t="s">
        <v>9677</v>
      </c>
      <c r="I987" s="1" t="s">
        <v>9678</v>
      </c>
      <c r="J987" s="73">
        <v>0.85</v>
      </c>
      <c r="K987" s="73">
        <v>0.85</v>
      </c>
      <c r="L987" s="73">
        <v>0.85</v>
      </c>
      <c r="M987" s="1">
        <v>1</v>
      </c>
      <c r="N987" s="1" t="s">
        <v>1330</v>
      </c>
      <c r="O987" s="1" t="s">
        <v>1474</v>
      </c>
      <c r="P987" s="1">
        <v>45301020</v>
      </c>
      <c r="Q987" s="73">
        <v>76186442</v>
      </c>
      <c r="R987" s="74">
        <v>1815</v>
      </c>
      <c r="S987" s="1" t="s">
        <v>3111</v>
      </c>
      <c r="T987" s="75">
        <v>31.846499999999999</v>
      </c>
      <c r="U987" s="76">
        <v>3690723734.0210099</v>
      </c>
      <c r="V987" s="77">
        <v>3690723734.0210099</v>
      </c>
      <c r="W987" s="77">
        <v>4342027922.3776598</v>
      </c>
      <c r="X987" s="76">
        <v>5.5704201700199997E-2</v>
      </c>
      <c r="Y987" s="71">
        <v>0</v>
      </c>
      <c r="Z987" s="71">
        <v>1</v>
      </c>
      <c r="AA987" s="71">
        <v>0</v>
      </c>
      <c r="AB987" s="71">
        <v>0</v>
      </c>
      <c r="AC987" s="73">
        <v>0</v>
      </c>
      <c r="AD987" s="73">
        <v>1</v>
      </c>
      <c r="AE987" s="1" t="s">
        <v>8038</v>
      </c>
      <c r="AF987" s="1" t="s">
        <v>1450</v>
      </c>
      <c r="AG987" s="1" t="s">
        <v>1451</v>
      </c>
    </row>
    <row r="988" spans="1:33">
      <c r="A988" s="70">
        <v>45169</v>
      </c>
      <c r="B988" s="70">
        <v>45169</v>
      </c>
      <c r="C988" s="71">
        <v>891800</v>
      </c>
      <c r="D988" s="1" t="s">
        <v>9679</v>
      </c>
      <c r="E988" s="71">
        <v>6308103</v>
      </c>
      <c r="G988" s="1" t="s">
        <v>9680</v>
      </c>
      <c r="H988" s="72" t="s">
        <v>9681</v>
      </c>
      <c r="I988" s="1" t="s">
        <v>9682</v>
      </c>
      <c r="J988" s="73">
        <v>0.35</v>
      </c>
      <c r="K988" s="73">
        <v>0.3</v>
      </c>
      <c r="L988" s="73">
        <v>0.06</v>
      </c>
      <c r="M988" s="1">
        <v>0.2</v>
      </c>
      <c r="N988" s="1" t="s">
        <v>975</v>
      </c>
      <c r="O988" s="1" t="s">
        <v>1467</v>
      </c>
      <c r="P988" s="1">
        <v>20103010</v>
      </c>
      <c r="Q988" s="73">
        <v>17852619170</v>
      </c>
      <c r="R988" s="74">
        <v>3.64</v>
      </c>
      <c r="S988" s="1" t="s">
        <v>3323</v>
      </c>
      <c r="T988" s="75">
        <v>7.2785000000000002</v>
      </c>
      <c r="U988" s="76">
        <v>535688950.57058501</v>
      </c>
      <c r="V988" s="77">
        <v>535688950.57058501</v>
      </c>
      <c r="W988" s="77">
        <v>9539880950.4281693</v>
      </c>
      <c r="X988" s="76">
        <v>8.0851690621000002E-3</v>
      </c>
      <c r="Y988" s="71">
        <v>1</v>
      </c>
      <c r="Z988" s="71">
        <v>0</v>
      </c>
      <c r="AA988" s="71">
        <v>0</v>
      </c>
      <c r="AB988" s="71">
        <v>0</v>
      </c>
      <c r="AC988" s="73">
        <v>1</v>
      </c>
      <c r="AD988" s="73">
        <v>0</v>
      </c>
      <c r="AE988" s="1" t="s">
        <v>3324</v>
      </c>
      <c r="AF988" s="1" t="s">
        <v>1450</v>
      </c>
      <c r="AG988" s="1" t="s">
        <v>1585</v>
      </c>
    </row>
    <row r="989" spans="1:33">
      <c r="A989" s="70">
        <v>45169</v>
      </c>
      <c r="B989" s="70">
        <v>45169</v>
      </c>
      <c r="C989" s="71">
        <v>891800</v>
      </c>
      <c r="D989" s="1" t="s">
        <v>9683</v>
      </c>
      <c r="E989" s="71">
        <v>6309901</v>
      </c>
      <c r="G989" s="1" t="s">
        <v>9684</v>
      </c>
      <c r="H989" s="72" t="s">
        <v>9685</v>
      </c>
      <c r="I989" s="1" t="s">
        <v>9686</v>
      </c>
      <c r="J989" s="73">
        <v>0.45</v>
      </c>
      <c r="K989" s="73">
        <v>0.45</v>
      </c>
      <c r="L989" s="73">
        <v>0.45</v>
      </c>
      <c r="M989" s="1">
        <v>1</v>
      </c>
      <c r="N989" s="1" t="s">
        <v>1129</v>
      </c>
      <c r="O989" s="1" t="s">
        <v>1447</v>
      </c>
      <c r="P989" s="1">
        <v>35202010</v>
      </c>
      <c r="Q989" s="73">
        <v>39588427</v>
      </c>
      <c r="R989" s="74">
        <v>68700</v>
      </c>
      <c r="S989" s="1" t="s">
        <v>3451</v>
      </c>
      <c r="T989" s="75">
        <v>1321.75</v>
      </c>
      <c r="U989" s="76">
        <v>925951368.03858495</v>
      </c>
      <c r="V989" s="77">
        <v>925951368.03858495</v>
      </c>
      <c r="W989" s="77">
        <v>2057669706.7524099</v>
      </c>
      <c r="X989" s="76">
        <v>1.3975411189500001E-2</v>
      </c>
      <c r="Y989" s="71">
        <v>0</v>
      </c>
      <c r="Z989" s="71">
        <v>1</v>
      </c>
      <c r="AA989" s="71">
        <v>0</v>
      </c>
      <c r="AB989" s="71">
        <v>0</v>
      </c>
      <c r="AC989" s="73">
        <v>0</v>
      </c>
      <c r="AD989" s="73">
        <v>1</v>
      </c>
      <c r="AE989" s="1" t="s">
        <v>4054</v>
      </c>
      <c r="AF989" s="1" t="s">
        <v>1450</v>
      </c>
      <c r="AG989" s="1" t="s">
        <v>1451</v>
      </c>
    </row>
    <row r="990" spans="1:33">
      <c r="A990" s="70">
        <v>45169</v>
      </c>
      <c r="B990" s="70">
        <v>45169</v>
      </c>
      <c r="C990" s="71">
        <v>891800</v>
      </c>
      <c r="D990" s="1" t="s">
        <v>9687</v>
      </c>
      <c r="E990" s="71">
        <v>6313301</v>
      </c>
      <c r="G990" s="1" t="s">
        <v>9688</v>
      </c>
      <c r="H990" s="72" t="s">
        <v>9689</v>
      </c>
      <c r="I990" s="1" t="s">
        <v>9690</v>
      </c>
      <c r="J990" s="73">
        <v>1</v>
      </c>
      <c r="K990" s="73">
        <v>1</v>
      </c>
      <c r="L990" s="73">
        <v>1</v>
      </c>
      <c r="M990" s="1">
        <v>1</v>
      </c>
      <c r="N990" s="1" t="s">
        <v>975</v>
      </c>
      <c r="O990" s="1" t="s">
        <v>1447</v>
      </c>
      <c r="P990" s="1">
        <v>35102010</v>
      </c>
      <c r="Q990" s="73">
        <v>1341810740</v>
      </c>
      <c r="R990" s="74">
        <v>22.75</v>
      </c>
      <c r="S990" s="1" t="s">
        <v>1565</v>
      </c>
      <c r="T990" s="75">
        <v>7.8417500000000002</v>
      </c>
      <c r="U990" s="76">
        <v>3892778312.8765898</v>
      </c>
      <c r="V990" s="77">
        <v>3892778312.8765898</v>
      </c>
      <c r="W990" s="77">
        <v>9053454693.8183498</v>
      </c>
      <c r="X990" s="76">
        <v>5.8753817392499998E-2</v>
      </c>
      <c r="Y990" s="71">
        <v>1</v>
      </c>
      <c r="Z990" s="71">
        <v>0</v>
      </c>
      <c r="AA990" s="71">
        <v>0</v>
      </c>
      <c r="AB990" s="71">
        <v>0</v>
      </c>
      <c r="AC990" s="73">
        <v>1</v>
      </c>
      <c r="AD990" s="73">
        <v>0</v>
      </c>
      <c r="AE990" s="1" t="s">
        <v>1566</v>
      </c>
      <c r="AF990" s="1" t="s">
        <v>1450</v>
      </c>
      <c r="AG990" s="1" t="s">
        <v>3494</v>
      </c>
    </row>
    <row r="991" spans="1:33">
      <c r="A991" s="70">
        <v>45169</v>
      </c>
      <c r="B991" s="70">
        <v>45169</v>
      </c>
      <c r="C991" s="71">
        <v>891800</v>
      </c>
      <c r="D991" s="1" t="s">
        <v>9691</v>
      </c>
      <c r="E991" s="71">
        <v>6314502</v>
      </c>
      <c r="G991" s="1" t="s">
        <v>9692</v>
      </c>
      <c r="H991" s="72" t="s">
        <v>9693</v>
      </c>
      <c r="I991" s="1" t="s">
        <v>9694</v>
      </c>
      <c r="J991" s="73">
        <v>0.45</v>
      </c>
      <c r="K991" s="73">
        <v>0.3</v>
      </c>
      <c r="L991" s="73">
        <v>0.06</v>
      </c>
      <c r="M991" s="1">
        <v>0.2</v>
      </c>
      <c r="N991" s="1" t="s">
        <v>975</v>
      </c>
      <c r="O991" s="1" t="s">
        <v>1462</v>
      </c>
      <c r="P991" s="1">
        <v>15101010</v>
      </c>
      <c r="Q991" s="73">
        <v>3666296532</v>
      </c>
      <c r="R991" s="74">
        <v>7.67</v>
      </c>
      <c r="S991" s="1" t="s">
        <v>3323</v>
      </c>
      <c r="T991" s="75">
        <v>7.2785000000000002</v>
      </c>
      <c r="U991" s="76">
        <v>231810079.55298501</v>
      </c>
      <c r="V991" s="77">
        <v>231810079.55298501</v>
      </c>
      <c r="W991" s="77">
        <v>3857300814.8528199</v>
      </c>
      <c r="X991" s="76">
        <v>3.4987163381000001E-3</v>
      </c>
      <c r="Y991" s="71">
        <v>0</v>
      </c>
      <c r="Z991" s="71">
        <v>1</v>
      </c>
      <c r="AA991" s="71">
        <v>0</v>
      </c>
      <c r="AB991" s="71">
        <v>0</v>
      </c>
      <c r="AC991" s="73">
        <v>1</v>
      </c>
      <c r="AD991" s="73">
        <v>0</v>
      </c>
      <c r="AE991" s="1" t="s">
        <v>3412</v>
      </c>
      <c r="AF991" s="1" t="s">
        <v>1450</v>
      </c>
      <c r="AG991" s="1" t="s">
        <v>1585</v>
      </c>
    </row>
    <row r="992" spans="1:33">
      <c r="A992" s="70">
        <v>45169</v>
      </c>
      <c r="B992" s="70">
        <v>45169</v>
      </c>
      <c r="C992" s="71">
        <v>891800</v>
      </c>
      <c r="D992" s="1" t="s">
        <v>9695</v>
      </c>
      <c r="E992" s="71">
        <v>6315202</v>
      </c>
      <c r="G992" s="1" t="s">
        <v>9696</v>
      </c>
      <c r="H992" s="72" t="s">
        <v>9697</v>
      </c>
      <c r="I992" s="1" t="s">
        <v>9698</v>
      </c>
      <c r="J992" s="73">
        <v>0.4</v>
      </c>
      <c r="K992" s="73">
        <v>0.3</v>
      </c>
      <c r="L992" s="73">
        <v>0.06</v>
      </c>
      <c r="M992" s="1">
        <v>0.2</v>
      </c>
      <c r="N992" s="1" t="s">
        <v>975</v>
      </c>
      <c r="O992" s="1" t="s">
        <v>1447</v>
      </c>
      <c r="P992" s="1">
        <v>35202010</v>
      </c>
      <c r="Q992" s="73">
        <v>921822160</v>
      </c>
      <c r="R992" s="74">
        <v>26.18</v>
      </c>
      <c r="S992" s="1" t="s">
        <v>3323</v>
      </c>
      <c r="T992" s="75">
        <v>7.2785000000000002</v>
      </c>
      <c r="U992" s="76">
        <v>198941849.13484901</v>
      </c>
      <c r="V992" s="77">
        <v>198941849.13484901</v>
      </c>
      <c r="W992" s="77">
        <v>3310376141.7793698</v>
      </c>
      <c r="X992" s="76">
        <v>3.0026351711999999E-3</v>
      </c>
      <c r="Y992" s="71">
        <v>0</v>
      </c>
      <c r="Z992" s="71">
        <v>1</v>
      </c>
      <c r="AA992" s="71">
        <v>0</v>
      </c>
      <c r="AB992" s="71">
        <v>0</v>
      </c>
      <c r="AC992" s="73">
        <v>1</v>
      </c>
      <c r="AD992" s="73">
        <v>0</v>
      </c>
      <c r="AE992" s="1" t="s">
        <v>3324</v>
      </c>
      <c r="AF992" s="1" t="s">
        <v>1450</v>
      </c>
      <c r="AG992" s="1" t="s">
        <v>1585</v>
      </c>
    </row>
    <row r="993" spans="1:33">
      <c r="A993" s="70">
        <v>45169</v>
      </c>
      <c r="B993" s="70">
        <v>45169</v>
      </c>
      <c r="C993" s="71">
        <v>891800</v>
      </c>
      <c r="D993" s="1" t="s">
        <v>9699</v>
      </c>
      <c r="E993" s="71">
        <v>6317303</v>
      </c>
      <c r="G993" s="1" t="s">
        <v>9700</v>
      </c>
      <c r="H993" s="72" t="s">
        <v>9701</v>
      </c>
      <c r="I993" s="1" t="s">
        <v>9702</v>
      </c>
      <c r="J993" s="73">
        <v>0.45</v>
      </c>
      <c r="K993" s="73">
        <v>0.3</v>
      </c>
      <c r="L993" s="73">
        <v>0.06</v>
      </c>
      <c r="M993" s="1">
        <v>0.2</v>
      </c>
      <c r="N993" s="1" t="s">
        <v>975</v>
      </c>
      <c r="O993" s="1" t="s">
        <v>1484</v>
      </c>
      <c r="P993" s="1">
        <v>40203020</v>
      </c>
      <c r="Q993" s="73">
        <v>3906698839</v>
      </c>
      <c r="R993" s="74">
        <v>17.16</v>
      </c>
      <c r="S993" s="1" t="s">
        <v>3323</v>
      </c>
      <c r="T993" s="75">
        <v>7.2785000000000002</v>
      </c>
      <c r="U993" s="76">
        <v>552632702.42967606</v>
      </c>
      <c r="V993" s="77">
        <v>552632702.42967606</v>
      </c>
      <c r="W993" s="77">
        <v>9718324611.9064808</v>
      </c>
      <c r="X993" s="76">
        <v>8.3409016065000008E-3</v>
      </c>
      <c r="Y993" s="71">
        <v>1</v>
      </c>
      <c r="Z993" s="71">
        <v>0</v>
      </c>
      <c r="AA993" s="71">
        <v>0</v>
      </c>
      <c r="AB993" s="71">
        <v>0</v>
      </c>
      <c r="AC993" s="73">
        <v>0.65</v>
      </c>
      <c r="AD993" s="73">
        <v>0.35</v>
      </c>
      <c r="AE993" s="1" t="s">
        <v>3324</v>
      </c>
      <c r="AF993" s="1" t="s">
        <v>1450</v>
      </c>
      <c r="AG993" s="1" t="s">
        <v>1585</v>
      </c>
    </row>
    <row r="994" spans="1:33">
      <c r="A994" s="70">
        <v>45169</v>
      </c>
      <c r="B994" s="70">
        <v>45169</v>
      </c>
      <c r="C994" s="71">
        <v>891800</v>
      </c>
      <c r="D994" s="1" t="s">
        <v>9703</v>
      </c>
      <c r="E994" s="71">
        <v>6318103</v>
      </c>
      <c r="G994" s="1" t="s">
        <v>9704</v>
      </c>
      <c r="H994" s="72" t="s">
        <v>9705</v>
      </c>
      <c r="I994" s="1" t="s">
        <v>9706</v>
      </c>
      <c r="J994" s="73">
        <v>0.1</v>
      </c>
      <c r="K994" s="73">
        <v>0.1</v>
      </c>
      <c r="L994" s="73">
        <v>0.1</v>
      </c>
      <c r="M994" s="1">
        <v>1</v>
      </c>
      <c r="N994" s="1" t="s">
        <v>945</v>
      </c>
      <c r="O994" s="1" t="s">
        <v>1484</v>
      </c>
      <c r="P994" s="1">
        <v>40101010</v>
      </c>
      <c r="Q994" s="73">
        <v>3749265526</v>
      </c>
      <c r="R994" s="74">
        <v>27.11</v>
      </c>
      <c r="S994" s="1" t="s">
        <v>3542</v>
      </c>
      <c r="T994" s="75">
        <v>4.9509499999999997</v>
      </c>
      <c r="U994" s="76">
        <v>2052991615.9496701</v>
      </c>
      <c r="V994" s="77">
        <v>2052991615.9496701</v>
      </c>
      <c r="W994" s="77">
        <v>20529916159.4967</v>
      </c>
      <c r="X994" s="76">
        <v>3.0985862748200001E-2</v>
      </c>
      <c r="Y994" s="71">
        <v>1</v>
      </c>
      <c r="Z994" s="71">
        <v>0</v>
      </c>
      <c r="AA994" s="71">
        <v>0</v>
      </c>
      <c r="AB994" s="71">
        <v>0</v>
      </c>
      <c r="AC994" s="73">
        <v>1</v>
      </c>
      <c r="AD994" s="73">
        <v>0</v>
      </c>
      <c r="AE994" s="1" t="s">
        <v>3543</v>
      </c>
      <c r="AF994" s="1" t="s">
        <v>3567</v>
      </c>
      <c r="AG994" s="1" t="s">
        <v>1451</v>
      </c>
    </row>
    <row r="995" spans="1:33">
      <c r="A995" s="70">
        <v>45169</v>
      </c>
      <c r="B995" s="70">
        <v>45169</v>
      </c>
      <c r="C995" s="71">
        <v>891800</v>
      </c>
      <c r="D995" s="1" t="s">
        <v>9707</v>
      </c>
      <c r="E995" s="71">
        <v>6319201</v>
      </c>
      <c r="G995" s="1" t="s">
        <v>9708</v>
      </c>
      <c r="H995" s="72">
        <v>2823885</v>
      </c>
      <c r="I995" s="1" t="s">
        <v>9709</v>
      </c>
      <c r="J995" s="73">
        <v>0.3</v>
      </c>
      <c r="K995" s="73">
        <v>0.3</v>
      </c>
      <c r="L995" s="73">
        <v>0.3</v>
      </c>
      <c r="M995" s="1">
        <v>1</v>
      </c>
      <c r="N995" s="1" t="s">
        <v>1176</v>
      </c>
      <c r="O995" s="1" t="s">
        <v>1499</v>
      </c>
      <c r="P995" s="1">
        <v>30201030</v>
      </c>
      <c r="Q995" s="73">
        <v>1744306714</v>
      </c>
      <c r="R995" s="74">
        <v>166</v>
      </c>
      <c r="S995" s="1" t="s">
        <v>3694</v>
      </c>
      <c r="T995" s="75">
        <v>16.83175</v>
      </c>
      <c r="U995" s="76">
        <v>5160870043.6496496</v>
      </c>
      <c r="V995" s="77">
        <v>5160870043.6496496</v>
      </c>
      <c r="W995" s="77">
        <v>17202900145.498798</v>
      </c>
      <c r="X995" s="76">
        <v>7.7893163124099996E-2</v>
      </c>
      <c r="Y995" s="71">
        <v>1</v>
      </c>
      <c r="Z995" s="71">
        <v>0</v>
      </c>
      <c r="AA995" s="71">
        <v>0</v>
      </c>
      <c r="AB995" s="71">
        <v>0</v>
      </c>
      <c r="AC995" s="73">
        <v>0.65</v>
      </c>
      <c r="AD995" s="73">
        <v>0.35</v>
      </c>
      <c r="AE995" s="1" t="s">
        <v>3695</v>
      </c>
      <c r="AF995" s="1" t="s">
        <v>1450</v>
      </c>
      <c r="AG995" s="1" t="s">
        <v>1451</v>
      </c>
    </row>
    <row r="996" spans="1:33">
      <c r="A996" s="70">
        <v>45169</v>
      </c>
      <c r="B996" s="70">
        <v>45169</v>
      </c>
      <c r="C996" s="71">
        <v>891800</v>
      </c>
      <c r="D996" s="1" t="s">
        <v>9710</v>
      </c>
      <c r="E996" s="71">
        <v>6320901</v>
      </c>
      <c r="G996" s="1" t="s">
        <v>9711</v>
      </c>
      <c r="H996" s="72" t="s">
        <v>9712</v>
      </c>
      <c r="I996" s="1" t="s">
        <v>9713</v>
      </c>
      <c r="J996" s="73">
        <v>0.55000000000000004</v>
      </c>
      <c r="K996" s="73">
        <v>0.55000000000000004</v>
      </c>
      <c r="L996" s="73">
        <v>0.55000000000000004</v>
      </c>
      <c r="M996" s="1">
        <v>1</v>
      </c>
      <c r="N996" s="1" t="s">
        <v>1097</v>
      </c>
      <c r="O996" s="1" t="s">
        <v>1474</v>
      </c>
      <c r="P996" s="1">
        <v>45102010</v>
      </c>
      <c r="Q996" s="73">
        <v>974162725</v>
      </c>
      <c r="R996" s="74">
        <v>1201.95</v>
      </c>
      <c r="S996" s="1" t="s">
        <v>3305</v>
      </c>
      <c r="T996" s="75">
        <v>82.786249999999995</v>
      </c>
      <c r="U996" s="76">
        <v>7778975228.6468201</v>
      </c>
      <c r="V996" s="77">
        <v>7778975228.6468201</v>
      </c>
      <c r="W996" s="77">
        <v>14143591324.812401</v>
      </c>
      <c r="X996" s="76">
        <v>0.1174083015652</v>
      </c>
      <c r="Y996" s="71">
        <v>1</v>
      </c>
      <c r="Z996" s="71">
        <v>0</v>
      </c>
      <c r="AA996" s="71">
        <v>0</v>
      </c>
      <c r="AB996" s="71">
        <v>0</v>
      </c>
      <c r="AC996" s="73">
        <v>1</v>
      </c>
      <c r="AD996" s="73">
        <v>0</v>
      </c>
      <c r="AE996" s="1" t="s">
        <v>3306</v>
      </c>
      <c r="AF996" s="1" t="s">
        <v>1450</v>
      </c>
      <c r="AG996" s="1" t="s">
        <v>1451</v>
      </c>
    </row>
    <row r="997" spans="1:33">
      <c r="A997" s="70">
        <v>45169</v>
      </c>
      <c r="B997" s="70">
        <v>45169</v>
      </c>
      <c r="C997" s="71">
        <v>891800</v>
      </c>
      <c r="D997" s="1" t="s">
        <v>9728</v>
      </c>
      <c r="E997" s="71">
        <v>6342701</v>
      </c>
      <c r="G997" s="1" t="s">
        <v>9729</v>
      </c>
      <c r="H997" s="72" t="s">
        <v>9730</v>
      </c>
      <c r="I997" s="1" t="s">
        <v>9731</v>
      </c>
      <c r="J997" s="73">
        <v>0.6</v>
      </c>
      <c r="K997" s="73">
        <v>0.6</v>
      </c>
      <c r="L997" s="73">
        <v>0.6</v>
      </c>
      <c r="M997" s="1">
        <v>1</v>
      </c>
      <c r="N997" s="1" t="s">
        <v>1337</v>
      </c>
      <c r="O997" s="1" t="s">
        <v>1467</v>
      </c>
      <c r="P997" s="1">
        <v>20304010</v>
      </c>
      <c r="Q997" s="73">
        <v>13167638462</v>
      </c>
      <c r="R997" s="74">
        <v>7.35</v>
      </c>
      <c r="S997" s="1" t="s">
        <v>3341</v>
      </c>
      <c r="T997" s="75">
        <v>35.017499999999998</v>
      </c>
      <c r="U997" s="76">
        <v>1658293299.5622201</v>
      </c>
      <c r="V997" s="77">
        <v>1658293299.5622201</v>
      </c>
      <c r="W997" s="77">
        <v>2763822165.9370298</v>
      </c>
      <c r="X997" s="76">
        <v>2.50286694681E-2</v>
      </c>
      <c r="Y997" s="71">
        <v>0</v>
      </c>
      <c r="Z997" s="71">
        <v>1</v>
      </c>
      <c r="AA997" s="71">
        <v>0</v>
      </c>
      <c r="AB997" s="71">
        <v>0</v>
      </c>
      <c r="AC997" s="73">
        <v>1</v>
      </c>
      <c r="AD997" s="73">
        <v>0</v>
      </c>
      <c r="AE997" s="1" t="s">
        <v>3342</v>
      </c>
      <c r="AF997" s="1" t="s">
        <v>1450</v>
      </c>
      <c r="AG997" s="1" t="s">
        <v>1451</v>
      </c>
    </row>
    <row r="998" spans="1:33">
      <c r="A998" s="70">
        <v>45169</v>
      </c>
      <c r="B998" s="70">
        <v>45169</v>
      </c>
      <c r="C998" s="71">
        <v>891800</v>
      </c>
      <c r="D998" s="1" t="s">
        <v>9735</v>
      </c>
      <c r="E998" s="71">
        <v>6354601</v>
      </c>
      <c r="G998" s="1" t="s">
        <v>9736</v>
      </c>
      <c r="H998" s="72" t="s">
        <v>9737</v>
      </c>
      <c r="I998" s="1" t="s">
        <v>9738</v>
      </c>
      <c r="J998" s="73">
        <v>0.4</v>
      </c>
      <c r="K998" s="73">
        <v>0.4</v>
      </c>
      <c r="L998" s="73">
        <v>0.4</v>
      </c>
      <c r="M998" s="1">
        <v>1</v>
      </c>
      <c r="N998" s="1" t="s">
        <v>1243</v>
      </c>
      <c r="O998" s="1" t="s">
        <v>1548</v>
      </c>
      <c r="P998" s="1">
        <v>55101010</v>
      </c>
      <c r="Q998" s="73">
        <v>2243712994</v>
      </c>
      <c r="R998" s="74">
        <v>8.4860000000000007</v>
      </c>
      <c r="S998" s="1" t="s">
        <v>4044</v>
      </c>
      <c r="T998" s="75">
        <v>4.1212499999999999</v>
      </c>
      <c r="U998" s="76">
        <v>1847997424.7700601</v>
      </c>
      <c r="V998" s="77">
        <v>1847997424.7700601</v>
      </c>
      <c r="W998" s="77">
        <v>4619993561.9251404</v>
      </c>
      <c r="X998" s="76">
        <v>2.7891879400799999E-2</v>
      </c>
      <c r="Y998" s="71">
        <v>0</v>
      </c>
      <c r="Z998" s="71">
        <v>1</v>
      </c>
      <c r="AA998" s="71">
        <v>0</v>
      </c>
      <c r="AB998" s="71">
        <v>0</v>
      </c>
      <c r="AC998" s="73">
        <v>1</v>
      </c>
      <c r="AD998" s="73">
        <v>0</v>
      </c>
      <c r="AE998" s="1" t="s">
        <v>4045</v>
      </c>
      <c r="AF998" s="1" t="s">
        <v>4256</v>
      </c>
      <c r="AG998" s="1" t="s">
        <v>1451</v>
      </c>
    </row>
    <row r="999" spans="1:33">
      <c r="A999" s="70">
        <v>45169</v>
      </c>
      <c r="B999" s="70">
        <v>45169</v>
      </c>
      <c r="C999" s="71">
        <v>891800</v>
      </c>
      <c r="D999" s="1" t="s">
        <v>9743</v>
      </c>
      <c r="E999" s="71">
        <v>6355201</v>
      </c>
      <c r="G999" s="1" t="s">
        <v>9744</v>
      </c>
      <c r="H999" s="72" t="s">
        <v>9745</v>
      </c>
      <c r="I999" s="1" t="s">
        <v>9746</v>
      </c>
      <c r="J999" s="73">
        <v>0.3</v>
      </c>
      <c r="K999" s="73">
        <v>0.3</v>
      </c>
      <c r="L999" s="73">
        <v>0.3</v>
      </c>
      <c r="M999" s="1">
        <v>1</v>
      </c>
      <c r="N999" s="1" t="s">
        <v>1158</v>
      </c>
      <c r="O999" s="1" t="s">
        <v>1692</v>
      </c>
      <c r="P999" s="1">
        <v>50102010</v>
      </c>
      <c r="Q999" s="73">
        <v>7830148710</v>
      </c>
      <c r="R999" s="74">
        <v>4.01</v>
      </c>
      <c r="S999" s="1" t="s">
        <v>2074</v>
      </c>
      <c r="T999" s="75">
        <v>4.6399999999999997</v>
      </c>
      <c r="U999" s="76">
        <v>2030101055.63147</v>
      </c>
      <c r="V999" s="77">
        <v>2030101055.63147</v>
      </c>
      <c r="W999" s="77">
        <v>6767003518.7715502</v>
      </c>
      <c r="X999" s="76">
        <v>3.06403748491E-2</v>
      </c>
      <c r="Y999" s="71">
        <v>1</v>
      </c>
      <c r="Z999" s="71">
        <v>0</v>
      </c>
      <c r="AA999" s="71">
        <v>0</v>
      </c>
      <c r="AB999" s="71">
        <v>0</v>
      </c>
      <c r="AC999" s="73">
        <v>0.5</v>
      </c>
      <c r="AD999" s="73">
        <v>0.5</v>
      </c>
      <c r="AE999" s="1" t="s">
        <v>2075</v>
      </c>
      <c r="AF999" s="1" t="s">
        <v>1450</v>
      </c>
      <c r="AG999" s="1" t="s">
        <v>1451</v>
      </c>
    </row>
    <row r="1000" spans="1:33">
      <c r="A1000" s="70">
        <v>45169</v>
      </c>
      <c r="B1000" s="70">
        <v>45169</v>
      </c>
      <c r="C1000" s="71">
        <v>891800</v>
      </c>
      <c r="D1000" s="1" t="s">
        <v>9747</v>
      </c>
      <c r="E1000" s="71">
        <v>6355303</v>
      </c>
      <c r="G1000" s="1" t="s">
        <v>9748</v>
      </c>
      <c r="H1000" s="72" t="s">
        <v>9749</v>
      </c>
      <c r="I1000" s="1" t="s">
        <v>9750</v>
      </c>
      <c r="J1000" s="73">
        <v>0.35</v>
      </c>
      <c r="K1000" s="73">
        <v>0.3</v>
      </c>
      <c r="L1000" s="73">
        <v>0.06</v>
      </c>
      <c r="M1000" s="1">
        <v>0.2</v>
      </c>
      <c r="N1000" s="1" t="s">
        <v>975</v>
      </c>
      <c r="O1000" s="1" t="s">
        <v>1484</v>
      </c>
      <c r="P1000" s="1">
        <v>40203020</v>
      </c>
      <c r="Q1000" s="73">
        <v>7422005272</v>
      </c>
      <c r="R1000" s="74">
        <v>14.21</v>
      </c>
      <c r="S1000" s="1" t="s">
        <v>3323</v>
      </c>
      <c r="T1000" s="75">
        <v>7.2785000000000002</v>
      </c>
      <c r="U1000" s="76">
        <v>869410138.752105</v>
      </c>
      <c r="V1000" s="77">
        <v>869410138.752105</v>
      </c>
      <c r="W1000" s="77">
        <v>15642007448.217699</v>
      </c>
      <c r="X1000" s="76">
        <v>1.31220327555E-2</v>
      </c>
      <c r="Y1000" s="71">
        <v>1</v>
      </c>
      <c r="Z1000" s="71">
        <v>0</v>
      </c>
      <c r="AA1000" s="71">
        <v>0</v>
      </c>
      <c r="AB1000" s="71">
        <v>0</v>
      </c>
      <c r="AC1000" s="73">
        <v>1</v>
      </c>
      <c r="AD1000" s="73">
        <v>0</v>
      </c>
      <c r="AE1000" s="1" t="s">
        <v>3324</v>
      </c>
      <c r="AF1000" s="1" t="s">
        <v>1450</v>
      </c>
      <c r="AG1000" s="1" t="s">
        <v>1585</v>
      </c>
    </row>
    <row r="1001" spans="1:33">
      <c r="A1001" s="70">
        <v>45169</v>
      </c>
      <c r="B1001" s="70">
        <v>45169</v>
      </c>
      <c r="C1001" s="71">
        <v>891800</v>
      </c>
      <c r="D1001" s="1" t="s">
        <v>9751</v>
      </c>
      <c r="E1001" s="71">
        <v>6355401</v>
      </c>
      <c r="G1001" s="1" t="s">
        <v>9752</v>
      </c>
      <c r="H1001" s="72" t="s">
        <v>9753</v>
      </c>
      <c r="I1001" s="1" t="s">
        <v>9754</v>
      </c>
      <c r="J1001" s="73">
        <v>0.3</v>
      </c>
      <c r="K1001" s="73">
        <v>0.3</v>
      </c>
      <c r="L1001" s="73">
        <v>0.3</v>
      </c>
      <c r="M1001" s="1">
        <v>1</v>
      </c>
      <c r="N1001" s="1" t="s">
        <v>975</v>
      </c>
      <c r="O1001" s="1" t="s">
        <v>1564</v>
      </c>
      <c r="P1001" s="1">
        <v>60201030</v>
      </c>
      <c r="Q1001" s="73">
        <v>6341704750</v>
      </c>
      <c r="R1001" s="74">
        <v>16.52</v>
      </c>
      <c r="S1001" s="1" t="s">
        <v>1565</v>
      </c>
      <c r="T1001" s="75">
        <v>7.8417500000000002</v>
      </c>
      <c r="U1001" s="76">
        <v>4007968723.94555</v>
      </c>
      <c r="V1001" s="77">
        <v>4007968723.94555</v>
      </c>
      <c r="W1001" s="77">
        <v>13359895746.485201</v>
      </c>
      <c r="X1001" s="76">
        <v>6.0492389649500003E-2</v>
      </c>
      <c r="Y1001" s="71">
        <v>1</v>
      </c>
      <c r="Z1001" s="71">
        <v>0</v>
      </c>
      <c r="AA1001" s="71">
        <v>0</v>
      </c>
      <c r="AB1001" s="71">
        <v>0</v>
      </c>
      <c r="AC1001" s="73">
        <v>1</v>
      </c>
      <c r="AD1001" s="73">
        <v>0</v>
      </c>
      <c r="AE1001" s="1" t="s">
        <v>1566</v>
      </c>
      <c r="AF1001" s="1" t="s">
        <v>1450</v>
      </c>
      <c r="AG1001" s="1" t="s">
        <v>3300</v>
      </c>
    </row>
    <row r="1002" spans="1:33">
      <c r="A1002" s="70">
        <v>45169</v>
      </c>
      <c r="B1002" s="70">
        <v>45169</v>
      </c>
      <c r="C1002" s="71">
        <v>891800</v>
      </c>
      <c r="D1002" s="1" t="s">
        <v>9759</v>
      </c>
      <c r="E1002" s="71">
        <v>6355901</v>
      </c>
      <c r="G1002" s="1" t="s">
        <v>9760</v>
      </c>
      <c r="H1002" s="72" t="s">
        <v>9761</v>
      </c>
      <c r="I1002" s="1" t="s">
        <v>9762</v>
      </c>
      <c r="J1002" s="73">
        <v>1</v>
      </c>
      <c r="K1002" s="73">
        <v>1</v>
      </c>
      <c r="L1002" s="73">
        <v>1</v>
      </c>
      <c r="M1002" s="1">
        <v>1</v>
      </c>
      <c r="N1002" s="1" t="s">
        <v>975</v>
      </c>
      <c r="O1002" s="1" t="s">
        <v>1548</v>
      </c>
      <c r="P1002" s="1">
        <v>55105020</v>
      </c>
      <c r="Q1002" s="73">
        <v>3340029000</v>
      </c>
      <c r="R1002" s="74">
        <v>6.21</v>
      </c>
      <c r="S1002" s="1" t="s">
        <v>1565</v>
      </c>
      <c r="T1002" s="75">
        <v>7.8417500000000002</v>
      </c>
      <c r="U1002" s="76">
        <v>2645019299.2635598</v>
      </c>
      <c r="V1002" s="77">
        <v>2645019299.2635598</v>
      </c>
      <c r="W1002" s="77">
        <v>16269625349.9618</v>
      </c>
      <c r="X1002" s="76">
        <v>3.9921353957999998E-2</v>
      </c>
      <c r="Y1002" s="71">
        <v>1</v>
      </c>
      <c r="Z1002" s="71">
        <v>0</v>
      </c>
      <c r="AA1002" s="71">
        <v>0</v>
      </c>
      <c r="AB1002" s="71">
        <v>0</v>
      </c>
      <c r="AC1002" s="73">
        <v>1</v>
      </c>
      <c r="AD1002" s="73">
        <v>0</v>
      </c>
      <c r="AE1002" s="1" t="s">
        <v>1566</v>
      </c>
      <c r="AF1002" s="1" t="s">
        <v>1450</v>
      </c>
      <c r="AG1002" s="1" t="s">
        <v>3494</v>
      </c>
    </row>
    <row r="1003" spans="1:33">
      <c r="A1003" s="70">
        <v>45169</v>
      </c>
      <c r="B1003" s="70">
        <v>45169</v>
      </c>
      <c r="C1003" s="71">
        <v>891800</v>
      </c>
      <c r="D1003" s="1" t="s">
        <v>9774</v>
      </c>
      <c r="E1003" s="71">
        <v>6357102</v>
      </c>
      <c r="G1003" s="1" t="s">
        <v>9775</v>
      </c>
      <c r="H1003" s="72" t="s">
        <v>9776</v>
      </c>
      <c r="I1003" s="1" t="s">
        <v>9777</v>
      </c>
      <c r="J1003" s="73">
        <v>0.45</v>
      </c>
      <c r="K1003" s="73">
        <v>0.3</v>
      </c>
      <c r="L1003" s="73">
        <v>0.06</v>
      </c>
      <c r="M1003" s="1">
        <v>0.2</v>
      </c>
      <c r="N1003" s="1" t="s">
        <v>975</v>
      </c>
      <c r="O1003" s="1" t="s">
        <v>1455</v>
      </c>
      <c r="P1003" s="1">
        <v>25504040</v>
      </c>
      <c r="Q1003" s="73">
        <v>1952475544</v>
      </c>
      <c r="R1003" s="74">
        <v>108.92</v>
      </c>
      <c r="S1003" s="1" t="s">
        <v>3323</v>
      </c>
      <c r="T1003" s="75">
        <v>7.2785000000000002</v>
      </c>
      <c r="U1003" s="76">
        <v>1753083489.06352</v>
      </c>
      <c r="V1003" s="77">
        <v>1753083489.06352</v>
      </c>
      <c r="W1003" s="77">
        <v>30733978455.314098</v>
      </c>
      <c r="X1003" s="76">
        <v>2.6459340581899998E-2</v>
      </c>
      <c r="Y1003" s="71">
        <v>1</v>
      </c>
      <c r="Z1003" s="71">
        <v>0</v>
      </c>
      <c r="AA1003" s="71">
        <v>0</v>
      </c>
      <c r="AB1003" s="71">
        <v>0</v>
      </c>
      <c r="AC1003" s="73">
        <v>0</v>
      </c>
      <c r="AD1003" s="73">
        <v>1</v>
      </c>
      <c r="AE1003" s="1" t="s">
        <v>3324</v>
      </c>
      <c r="AF1003" s="1" t="s">
        <v>1450</v>
      </c>
      <c r="AG1003" s="1" t="s">
        <v>1585</v>
      </c>
    </row>
    <row r="1004" spans="1:33">
      <c r="A1004" s="70">
        <v>45169</v>
      </c>
      <c r="B1004" s="70">
        <v>45169</v>
      </c>
      <c r="C1004" s="71">
        <v>891800</v>
      </c>
      <c r="D1004" s="1" t="s">
        <v>9778</v>
      </c>
      <c r="E1004" s="71">
        <v>6357103</v>
      </c>
      <c r="G1004" s="1" t="s">
        <v>9779</v>
      </c>
      <c r="H1004" s="72" t="s">
        <v>9780</v>
      </c>
      <c r="I1004" s="1" t="s">
        <v>9781</v>
      </c>
      <c r="J1004" s="73">
        <v>0.7</v>
      </c>
      <c r="K1004" s="73">
        <v>0.7</v>
      </c>
      <c r="L1004" s="73">
        <v>0.7</v>
      </c>
      <c r="M1004" s="1">
        <v>1</v>
      </c>
      <c r="N1004" s="1" t="s">
        <v>975</v>
      </c>
      <c r="O1004" s="1" t="s">
        <v>1455</v>
      </c>
      <c r="P1004" s="1">
        <v>25504040</v>
      </c>
      <c r="Q1004" s="73">
        <v>116383500</v>
      </c>
      <c r="R1004" s="74">
        <v>105.3</v>
      </c>
      <c r="S1004" s="1" t="s">
        <v>1565</v>
      </c>
      <c r="T1004" s="75">
        <v>7.8417500000000002</v>
      </c>
      <c r="U1004" s="76">
        <v>1093968538.2727101</v>
      </c>
      <c r="V1004" s="77">
        <v>1093968538.2727101</v>
      </c>
      <c r="W1004" s="77">
        <v>30733978455.314098</v>
      </c>
      <c r="X1004" s="76">
        <v>1.65112992739E-2</v>
      </c>
      <c r="Y1004" s="71">
        <v>1</v>
      </c>
      <c r="Z1004" s="71">
        <v>0</v>
      </c>
      <c r="AA1004" s="71">
        <v>0</v>
      </c>
      <c r="AB1004" s="71">
        <v>0</v>
      </c>
      <c r="AC1004" s="73">
        <v>0</v>
      </c>
      <c r="AD1004" s="73">
        <v>1</v>
      </c>
      <c r="AE1004" s="1" t="s">
        <v>1566</v>
      </c>
      <c r="AF1004" s="1" t="s">
        <v>1450</v>
      </c>
      <c r="AG1004" s="1" t="s">
        <v>3494</v>
      </c>
    </row>
    <row r="1005" spans="1:33">
      <c r="A1005" s="70">
        <v>45169</v>
      </c>
      <c r="B1005" s="70">
        <v>45169</v>
      </c>
      <c r="C1005" s="71">
        <v>891800</v>
      </c>
      <c r="D1005" s="1" t="s">
        <v>9782</v>
      </c>
      <c r="E1005" s="71">
        <v>6357202</v>
      </c>
      <c r="G1005" s="1" t="s">
        <v>9783</v>
      </c>
      <c r="H1005" s="72" t="s">
        <v>9784</v>
      </c>
      <c r="I1005" s="1" t="s">
        <v>9785</v>
      </c>
      <c r="J1005" s="73">
        <v>0.35</v>
      </c>
      <c r="K1005" s="73">
        <v>0.3</v>
      </c>
      <c r="L1005" s="73">
        <v>0.06</v>
      </c>
      <c r="M1005" s="1">
        <v>0.2</v>
      </c>
      <c r="N1005" s="1" t="s">
        <v>975</v>
      </c>
      <c r="O1005" s="1" t="s">
        <v>1499</v>
      </c>
      <c r="P1005" s="1">
        <v>30201020</v>
      </c>
      <c r="Q1005" s="73">
        <v>1506988000</v>
      </c>
      <c r="R1005" s="74">
        <v>134.19999999999999</v>
      </c>
      <c r="S1005" s="1" t="s">
        <v>3323</v>
      </c>
      <c r="T1005" s="75">
        <v>7.2785000000000002</v>
      </c>
      <c r="U1005" s="76">
        <v>1667138473.03703</v>
      </c>
      <c r="V1005" s="77">
        <v>1667138473.03703</v>
      </c>
      <c r="W1005" s="77">
        <v>27741048201.6954</v>
      </c>
      <c r="X1005" s="76">
        <v>2.5162169931100001E-2</v>
      </c>
      <c r="Y1005" s="71">
        <v>1</v>
      </c>
      <c r="Z1005" s="71">
        <v>0</v>
      </c>
      <c r="AA1005" s="71">
        <v>0</v>
      </c>
      <c r="AB1005" s="71">
        <v>0</v>
      </c>
      <c r="AC1005" s="73">
        <v>0.5</v>
      </c>
      <c r="AD1005" s="73">
        <v>0.5</v>
      </c>
      <c r="AE1005" s="1" t="s">
        <v>3412</v>
      </c>
      <c r="AF1005" s="1" t="s">
        <v>1450</v>
      </c>
      <c r="AG1005" s="1" t="s">
        <v>1585</v>
      </c>
    </row>
    <row r="1006" spans="1:33">
      <c r="A1006" s="70">
        <v>45169</v>
      </c>
      <c r="B1006" s="70">
        <v>45169</v>
      </c>
      <c r="C1006" s="71">
        <v>891800</v>
      </c>
      <c r="D1006" s="1" t="s">
        <v>9786</v>
      </c>
      <c r="E1006" s="71">
        <v>6359102</v>
      </c>
      <c r="G1006" s="1" t="s">
        <v>9787</v>
      </c>
      <c r="H1006" s="72" t="s">
        <v>9788</v>
      </c>
      <c r="I1006" s="1" t="s">
        <v>9789</v>
      </c>
      <c r="J1006" s="73">
        <v>0.75</v>
      </c>
      <c r="K1006" s="73">
        <v>0.75</v>
      </c>
      <c r="L1006" s="73">
        <v>0.75</v>
      </c>
      <c r="M1006" s="1">
        <v>1</v>
      </c>
      <c r="N1006" s="1" t="s">
        <v>975</v>
      </c>
      <c r="O1006" s="1" t="s">
        <v>1484</v>
      </c>
      <c r="P1006" s="1">
        <v>40203020</v>
      </c>
      <c r="Q1006" s="73">
        <v>1719045680</v>
      </c>
      <c r="R1006" s="74">
        <v>10.32</v>
      </c>
      <c r="S1006" s="1" t="s">
        <v>1565</v>
      </c>
      <c r="T1006" s="75">
        <v>7.8417500000000002</v>
      </c>
      <c r="U1006" s="76">
        <v>1696740340.2556801</v>
      </c>
      <c r="V1006" s="77">
        <v>1696740340.2556801</v>
      </c>
      <c r="W1006" s="77">
        <v>18286833958.154202</v>
      </c>
      <c r="X1006" s="76">
        <v>2.56089517824E-2</v>
      </c>
      <c r="Y1006" s="71">
        <v>1</v>
      </c>
      <c r="Z1006" s="71">
        <v>0</v>
      </c>
      <c r="AA1006" s="71">
        <v>0</v>
      </c>
      <c r="AB1006" s="71">
        <v>0</v>
      </c>
      <c r="AC1006" s="73">
        <v>1</v>
      </c>
      <c r="AD1006" s="73">
        <v>0</v>
      </c>
      <c r="AE1006" s="1" t="s">
        <v>1566</v>
      </c>
      <c r="AF1006" s="1" t="s">
        <v>1450</v>
      </c>
      <c r="AG1006" s="1" t="s">
        <v>3494</v>
      </c>
    </row>
    <row r="1007" spans="1:33">
      <c r="A1007" s="70">
        <v>45169</v>
      </c>
      <c r="B1007" s="70">
        <v>45169</v>
      </c>
      <c r="C1007" s="71">
        <v>891800</v>
      </c>
      <c r="D1007" s="1" t="s">
        <v>9790</v>
      </c>
      <c r="E1007" s="71">
        <v>6359103</v>
      </c>
      <c r="G1007" s="1" t="s">
        <v>9791</v>
      </c>
      <c r="H1007" s="72" t="s">
        <v>9792</v>
      </c>
      <c r="I1007" s="1" t="s">
        <v>9793</v>
      </c>
      <c r="J1007" s="73">
        <v>0.6</v>
      </c>
      <c r="K1007" s="73">
        <v>0.3</v>
      </c>
      <c r="L1007" s="73">
        <v>0.06</v>
      </c>
      <c r="M1007" s="1">
        <v>0.2</v>
      </c>
      <c r="N1007" s="1" t="s">
        <v>975</v>
      </c>
      <c r="O1007" s="1" t="s">
        <v>1484</v>
      </c>
      <c r="P1007" s="1">
        <v>40203020</v>
      </c>
      <c r="Q1007" s="73">
        <v>7356543347</v>
      </c>
      <c r="R1007" s="74">
        <v>15.88</v>
      </c>
      <c r="S1007" s="1" t="s">
        <v>3323</v>
      </c>
      <c r="T1007" s="75">
        <v>7.2785000000000002</v>
      </c>
      <c r="U1007" s="76">
        <v>963016349.662925</v>
      </c>
      <c r="V1007" s="77">
        <v>963016349.662925</v>
      </c>
      <c r="W1007" s="77">
        <v>18286833958.154202</v>
      </c>
      <c r="X1007" s="76">
        <v>1.4534834045599999E-2</v>
      </c>
      <c r="Y1007" s="71">
        <v>1</v>
      </c>
      <c r="Z1007" s="71">
        <v>0</v>
      </c>
      <c r="AA1007" s="71">
        <v>0</v>
      </c>
      <c r="AB1007" s="71">
        <v>0</v>
      </c>
      <c r="AC1007" s="73">
        <v>1</v>
      </c>
      <c r="AD1007" s="73">
        <v>0</v>
      </c>
      <c r="AE1007" s="1" t="s">
        <v>3324</v>
      </c>
      <c r="AF1007" s="1" t="s">
        <v>1450</v>
      </c>
      <c r="AG1007" s="1" t="s">
        <v>1585</v>
      </c>
    </row>
    <row r="1008" spans="1:33">
      <c r="A1008" s="70">
        <v>45169</v>
      </c>
      <c r="B1008" s="70">
        <v>45169</v>
      </c>
      <c r="C1008" s="71">
        <v>891800</v>
      </c>
      <c r="D1008" s="1" t="s">
        <v>9794</v>
      </c>
      <c r="E1008" s="71">
        <v>6360701</v>
      </c>
      <c r="F1008" s="1" t="s">
        <v>9795</v>
      </c>
      <c r="G1008" s="1" t="s">
        <v>9796</v>
      </c>
      <c r="H1008" s="72" t="s">
        <v>9797</v>
      </c>
      <c r="I1008" s="1" t="s">
        <v>9798</v>
      </c>
      <c r="J1008" s="73">
        <v>0.5</v>
      </c>
      <c r="K1008" s="73">
        <v>0.49</v>
      </c>
      <c r="L1008" s="73">
        <v>0.49</v>
      </c>
      <c r="M1008" s="1">
        <v>1</v>
      </c>
      <c r="N1008" s="1" t="s">
        <v>1283</v>
      </c>
      <c r="O1008" s="1" t="s">
        <v>1447</v>
      </c>
      <c r="P1008" s="1">
        <v>35102020</v>
      </c>
      <c r="Q1008" s="73">
        <v>200000000</v>
      </c>
      <c r="R1008" s="74">
        <v>110.2</v>
      </c>
      <c r="S1008" s="1" t="s">
        <v>3317</v>
      </c>
      <c r="T1008" s="75">
        <v>3.7506499999999998</v>
      </c>
      <c r="U1008" s="76">
        <v>2879394238.3320198</v>
      </c>
      <c r="V1008" s="77">
        <v>2879394238.3320198</v>
      </c>
      <c r="W1008" s="77">
        <v>5876314772.1061697</v>
      </c>
      <c r="X1008" s="76">
        <v>4.34587817961E-2</v>
      </c>
      <c r="Y1008" s="71">
        <v>0</v>
      </c>
      <c r="Z1008" s="71">
        <v>1</v>
      </c>
      <c r="AA1008" s="71">
        <v>0</v>
      </c>
      <c r="AB1008" s="71">
        <v>0</v>
      </c>
      <c r="AC1008" s="73">
        <v>0</v>
      </c>
      <c r="AD1008" s="73">
        <v>1</v>
      </c>
      <c r="AE1008" s="1" t="s">
        <v>3318</v>
      </c>
      <c r="AF1008" s="1" t="s">
        <v>1450</v>
      </c>
      <c r="AG1008" s="1" t="s">
        <v>1451</v>
      </c>
    </row>
    <row r="1009" spans="1:33">
      <c r="A1009" s="70">
        <v>45169</v>
      </c>
      <c r="B1009" s="70">
        <v>45169</v>
      </c>
      <c r="C1009" s="71">
        <v>891800</v>
      </c>
      <c r="D1009" s="1" t="s">
        <v>1297</v>
      </c>
      <c r="E1009" s="71">
        <v>6366401</v>
      </c>
      <c r="G1009" s="1" t="s">
        <v>9799</v>
      </c>
      <c r="H1009" s="72" t="s">
        <v>9800</v>
      </c>
      <c r="I1009" s="1" t="s">
        <v>9801</v>
      </c>
      <c r="J1009" s="73">
        <v>0.5</v>
      </c>
      <c r="K1009" s="73">
        <v>0.5</v>
      </c>
      <c r="L1009" s="73">
        <v>0.5</v>
      </c>
      <c r="M1009" s="1">
        <v>1</v>
      </c>
      <c r="N1009" s="1" t="s">
        <v>1129</v>
      </c>
      <c r="O1009" s="1" t="s">
        <v>1467</v>
      </c>
      <c r="P1009" s="1">
        <v>20105010</v>
      </c>
      <c r="Q1009" s="73">
        <v>73198329</v>
      </c>
      <c r="R1009" s="74">
        <v>144500</v>
      </c>
      <c r="S1009" s="1" t="s">
        <v>3451</v>
      </c>
      <c r="T1009" s="75">
        <v>1321.75</v>
      </c>
      <c r="U1009" s="76">
        <v>4001194832.79743</v>
      </c>
      <c r="V1009" s="77">
        <v>4001194832.79743</v>
      </c>
      <c r="W1009" s="77">
        <v>8057857403.4424105</v>
      </c>
      <c r="X1009" s="76">
        <v>6.0390151111400003E-2</v>
      </c>
      <c r="Y1009" s="71">
        <v>1</v>
      </c>
      <c r="Z1009" s="71">
        <v>0</v>
      </c>
      <c r="AA1009" s="71">
        <v>0</v>
      </c>
      <c r="AB1009" s="71">
        <v>0</v>
      </c>
      <c r="AC1009" s="73">
        <v>1</v>
      </c>
      <c r="AD1009" s="73">
        <v>0</v>
      </c>
      <c r="AE1009" s="1" t="s">
        <v>3452</v>
      </c>
      <c r="AF1009" s="1" t="s">
        <v>1450</v>
      </c>
      <c r="AG1009" s="1" t="s">
        <v>1451</v>
      </c>
    </row>
    <row r="1010" spans="1:33">
      <c r="A1010" s="70">
        <v>45169</v>
      </c>
      <c r="B1010" s="70">
        <v>45169</v>
      </c>
      <c r="C1010" s="71">
        <v>891800</v>
      </c>
      <c r="D1010" s="1" t="s">
        <v>9802</v>
      </c>
      <c r="E1010" s="71">
        <v>6371103</v>
      </c>
      <c r="G1010" s="1" t="s">
        <v>9803</v>
      </c>
      <c r="H1010" s="72" t="s">
        <v>9804</v>
      </c>
      <c r="I1010" s="1" t="s">
        <v>9805</v>
      </c>
      <c r="J1010" s="73">
        <v>0.6</v>
      </c>
      <c r="K1010" s="73">
        <v>0.6</v>
      </c>
      <c r="L1010" s="73">
        <v>0.6</v>
      </c>
      <c r="M1010" s="1">
        <v>1</v>
      </c>
      <c r="N1010" s="1" t="s">
        <v>975</v>
      </c>
      <c r="O1010" s="1" t="s">
        <v>1484</v>
      </c>
      <c r="P1010" s="1">
        <v>40203020</v>
      </c>
      <c r="Q1010" s="73">
        <v>1701796200</v>
      </c>
      <c r="R1010" s="74">
        <v>11.2</v>
      </c>
      <c r="S1010" s="1" t="s">
        <v>1565</v>
      </c>
      <c r="T1010" s="75">
        <v>7.8417500000000002</v>
      </c>
      <c r="U1010" s="76">
        <v>1458356931.0421801</v>
      </c>
      <c r="V1010" s="77">
        <v>1458356931.0421801</v>
      </c>
      <c r="W1010" s="77">
        <v>14658589926.0623</v>
      </c>
      <c r="X1010" s="76">
        <v>2.2011023986700001E-2</v>
      </c>
      <c r="Y1010" s="71">
        <v>1</v>
      </c>
      <c r="Z1010" s="71">
        <v>0</v>
      </c>
      <c r="AA1010" s="71">
        <v>0</v>
      </c>
      <c r="AB1010" s="71">
        <v>0</v>
      </c>
      <c r="AC1010" s="73">
        <v>1</v>
      </c>
      <c r="AD1010" s="73">
        <v>0</v>
      </c>
      <c r="AE1010" s="1" t="s">
        <v>1566</v>
      </c>
      <c r="AF1010" s="1" t="s">
        <v>1450</v>
      </c>
      <c r="AG1010" s="1" t="s">
        <v>3494</v>
      </c>
    </row>
    <row r="1011" spans="1:33">
      <c r="A1011" s="70">
        <v>45169</v>
      </c>
      <c r="B1011" s="70">
        <v>45169</v>
      </c>
      <c r="C1011" s="71">
        <v>891800</v>
      </c>
      <c r="D1011" s="1" t="s">
        <v>9806</v>
      </c>
      <c r="E1011" s="71">
        <v>6371104</v>
      </c>
      <c r="G1011" s="1" t="s">
        <v>9807</v>
      </c>
      <c r="H1011" s="72" t="s">
        <v>9808</v>
      </c>
      <c r="I1011" s="1" t="s">
        <v>9809</v>
      </c>
      <c r="J1011" s="73">
        <v>0.45</v>
      </c>
      <c r="K1011" s="73">
        <v>0.3</v>
      </c>
      <c r="L1011" s="73">
        <v>0.06</v>
      </c>
      <c r="M1011" s="1">
        <v>0.2</v>
      </c>
      <c r="N1011" s="1" t="s">
        <v>975</v>
      </c>
      <c r="O1011" s="1" t="s">
        <v>1484</v>
      </c>
      <c r="P1011" s="1">
        <v>40203020</v>
      </c>
      <c r="Q1011" s="73">
        <v>5919291464</v>
      </c>
      <c r="R1011" s="74">
        <v>15.06</v>
      </c>
      <c r="S1011" s="1" t="s">
        <v>3323</v>
      </c>
      <c r="T1011" s="75">
        <v>7.2785000000000002</v>
      </c>
      <c r="U1011" s="76">
        <v>734859073.55504596</v>
      </c>
      <c r="V1011" s="77">
        <v>734859073.55504596</v>
      </c>
      <c r="W1011" s="77">
        <v>14658589926.0623</v>
      </c>
      <c r="X1011" s="76">
        <v>1.1091249577200001E-2</v>
      </c>
      <c r="Y1011" s="71">
        <v>1</v>
      </c>
      <c r="Z1011" s="71">
        <v>0</v>
      </c>
      <c r="AA1011" s="71">
        <v>0</v>
      </c>
      <c r="AB1011" s="71">
        <v>0</v>
      </c>
      <c r="AC1011" s="73">
        <v>1</v>
      </c>
      <c r="AD1011" s="73">
        <v>0</v>
      </c>
      <c r="AE1011" s="1" t="s">
        <v>3412</v>
      </c>
      <c r="AF1011" s="1" t="s">
        <v>1450</v>
      </c>
      <c r="AG1011" s="1" t="s">
        <v>1585</v>
      </c>
    </row>
    <row r="1012" spans="1:33">
      <c r="A1012" s="70">
        <v>45169</v>
      </c>
      <c r="B1012" s="70">
        <v>45169</v>
      </c>
      <c r="C1012" s="71">
        <v>891800</v>
      </c>
      <c r="D1012" s="1" t="s">
        <v>9810</v>
      </c>
      <c r="E1012" s="71">
        <v>6371202</v>
      </c>
      <c r="G1012" s="1" t="s">
        <v>9811</v>
      </c>
      <c r="H1012" s="72" t="s">
        <v>9812</v>
      </c>
      <c r="I1012" s="1" t="s">
        <v>9813</v>
      </c>
      <c r="J1012" s="73">
        <v>0.5</v>
      </c>
      <c r="K1012" s="73">
        <v>0.3</v>
      </c>
      <c r="L1012" s="73">
        <v>0.06</v>
      </c>
      <c r="M1012" s="1">
        <v>0.2</v>
      </c>
      <c r="N1012" s="1" t="s">
        <v>975</v>
      </c>
      <c r="O1012" s="1" t="s">
        <v>1467</v>
      </c>
      <c r="P1012" s="1">
        <v>20103010</v>
      </c>
      <c r="Q1012" s="73">
        <v>6109470588</v>
      </c>
      <c r="R1012" s="74">
        <v>7.78</v>
      </c>
      <c r="S1012" s="1" t="s">
        <v>3323</v>
      </c>
      <c r="T1012" s="75">
        <v>7.2785000000000002</v>
      </c>
      <c r="U1012" s="76">
        <v>391825358.31261897</v>
      </c>
      <c r="V1012" s="77">
        <v>391825358.31261897</v>
      </c>
      <c r="W1012" s="77">
        <v>6519942000.8559399</v>
      </c>
      <c r="X1012" s="76">
        <v>5.9138316394000004E-3</v>
      </c>
      <c r="Y1012" s="71">
        <v>0</v>
      </c>
      <c r="Z1012" s="71">
        <v>1</v>
      </c>
      <c r="AA1012" s="71">
        <v>0</v>
      </c>
      <c r="AB1012" s="71">
        <v>0</v>
      </c>
      <c r="AC1012" s="73">
        <v>1</v>
      </c>
      <c r="AD1012" s="73">
        <v>0</v>
      </c>
      <c r="AE1012" s="1" t="s">
        <v>3324</v>
      </c>
      <c r="AF1012" s="1" t="s">
        <v>1450</v>
      </c>
      <c r="AG1012" s="1" t="s">
        <v>1585</v>
      </c>
    </row>
    <row r="1013" spans="1:33">
      <c r="A1013" s="70">
        <v>45169</v>
      </c>
      <c r="B1013" s="70">
        <v>45169</v>
      </c>
      <c r="C1013" s="71">
        <v>891800</v>
      </c>
      <c r="D1013" s="1" t="s">
        <v>9814</v>
      </c>
      <c r="E1013" s="71">
        <v>6371302</v>
      </c>
      <c r="G1013" s="1" t="s">
        <v>9815</v>
      </c>
      <c r="H1013" s="72" t="s">
        <v>9816</v>
      </c>
      <c r="I1013" s="1" t="s">
        <v>9817</v>
      </c>
      <c r="J1013" s="73">
        <v>0.45</v>
      </c>
      <c r="K1013" s="73">
        <v>0.3</v>
      </c>
      <c r="L1013" s="73">
        <v>0.06</v>
      </c>
      <c r="M1013" s="1">
        <v>0.2</v>
      </c>
      <c r="N1013" s="1" t="s">
        <v>975</v>
      </c>
      <c r="O1013" s="1" t="s">
        <v>1467</v>
      </c>
      <c r="P1013" s="1">
        <v>20104010</v>
      </c>
      <c r="Q1013" s="73">
        <v>2149973551</v>
      </c>
      <c r="R1013" s="74">
        <v>24.78</v>
      </c>
      <c r="S1013" s="1" t="s">
        <v>3323</v>
      </c>
      <c r="T1013" s="75">
        <v>7.2785000000000002</v>
      </c>
      <c r="U1013" s="76">
        <v>439181242.78722298</v>
      </c>
      <c r="V1013" s="77">
        <v>439181242.78722298</v>
      </c>
      <c r="W1013" s="77">
        <v>7307940055.6610203</v>
      </c>
      <c r="X1013" s="76">
        <v>6.6285753944999998E-3</v>
      </c>
      <c r="Y1013" s="71">
        <v>1</v>
      </c>
      <c r="Z1013" s="71">
        <v>0</v>
      </c>
      <c r="AA1013" s="71">
        <v>0</v>
      </c>
      <c r="AB1013" s="71">
        <v>0</v>
      </c>
      <c r="AC1013" s="73">
        <v>1</v>
      </c>
      <c r="AD1013" s="73">
        <v>0</v>
      </c>
      <c r="AE1013" s="1" t="s">
        <v>3324</v>
      </c>
      <c r="AF1013" s="1" t="s">
        <v>1450</v>
      </c>
      <c r="AG1013" s="1" t="s">
        <v>1585</v>
      </c>
    </row>
    <row r="1014" spans="1:33">
      <c r="A1014" s="70">
        <v>45169</v>
      </c>
      <c r="B1014" s="70">
        <v>45169</v>
      </c>
      <c r="C1014" s="71">
        <v>891800</v>
      </c>
      <c r="D1014" s="1" t="s">
        <v>9818</v>
      </c>
      <c r="E1014" s="71">
        <v>6371602</v>
      </c>
      <c r="G1014" s="1" t="s">
        <v>9819</v>
      </c>
      <c r="H1014" s="72" t="s">
        <v>9820</v>
      </c>
      <c r="I1014" s="1" t="s">
        <v>9821</v>
      </c>
      <c r="J1014" s="73">
        <v>0.4</v>
      </c>
      <c r="K1014" s="73">
        <v>0.3</v>
      </c>
      <c r="L1014" s="73">
        <v>0.06</v>
      </c>
      <c r="M1014" s="1">
        <v>0.2</v>
      </c>
      <c r="N1014" s="1" t="s">
        <v>975</v>
      </c>
      <c r="O1014" s="1" t="s">
        <v>1447</v>
      </c>
      <c r="P1014" s="1">
        <v>35202010</v>
      </c>
      <c r="Q1014" s="73">
        <v>1114816535</v>
      </c>
      <c r="R1014" s="74">
        <v>27.65</v>
      </c>
      <c r="S1014" s="1" t="s">
        <v>3323</v>
      </c>
      <c r="T1014" s="75">
        <v>7.2785000000000002</v>
      </c>
      <c r="U1014" s="76">
        <v>254101893.46225199</v>
      </c>
      <c r="V1014" s="77">
        <v>254101893.46225199</v>
      </c>
      <c r="W1014" s="77">
        <v>4228234779.9443102</v>
      </c>
      <c r="X1014" s="76">
        <v>3.8351673399999999E-3</v>
      </c>
      <c r="Y1014" s="71">
        <v>0</v>
      </c>
      <c r="Z1014" s="71">
        <v>1</v>
      </c>
      <c r="AA1014" s="71">
        <v>0</v>
      </c>
      <c r="AB1014" s="71">
        <v>0</v>
      </c>
      <c r="AC1014" s="73">
        <v>0.35</v>
      </c>
      <c r="AD1014" s="73">
        <v>0.65</v>
      </c>
      <c r="AE1014" s="1" t="s">
        <v>3412</v>
      </c>
      <c r="AF1014" s="1" t="s">
        <v>1450</v>
      </c>
      <c r="AG1014" s="1" t="s">
        <v>1585</v>
      </c>
    </row>
    <row r="1015" spans="1:33">
      <c r="A1015" s="70">
        <v>45169</v>
      </c>
      <c r="B1015" s="70">
        <v>45169</v>
      </c>
      <c r="C1015" s="71">
        <v>891800</v>
      </c>
      <c r="D1015" s="1" t="s">
        <v>9822</v>
      </c>
      <c r="E1015" s="71">
        <v>6371902</v>
      </c>
      <c r="G1015" s="1" t="s">
        <v>9823</v>
      </c>
      <c r="H1015" s="72" t="s">
        <v>9824</v>
      </c>
      <c r="I1015" s="1" t="s">
        <v>9825</v>
      </c>
      <c r="J1015" s="73">
        <v>0.5</v>
      </c>
      <c r="K1015" s="73">
        <v>0.3</v>
      </c>
      <c r="L1015" s="73">
        <v>0.06</v>
      </c>
      <c r="M1015" s="1">
        <v>0.2</v>
      </c>
      <c r="N1015" s="1" t="s">
        <v>975</v>
      </c>
      <c r="O1015" s="1" t="s">
        <v>1499</v>
      </c>
      <c r="P1015" s="1">
        <v>30202030</v>
      </c>
      <c r="Q1015" s="73">
        <v>1243639674</v>
      </c>
      <c r="R1015" s="74">
        <v>19.48</v>
      </c>
      <c r="S1015" s="1" t="s">
        <v>3323</v>
      </c>
      <c r="T1015" s="75">
        <v>7.2785000000000002</v>
      </c>
      <c r="U1015" s="76">
        <v>199706814.72435299</v>
      </c>
      <c r="V1015" s="77">
        <v>199706814.72435299</v>
      </c>
      <c r="W1015" s="77">
        <v>3323105106.7899399</v>
      </c>
      <c r="X1015" s="76">
        <v>3.0141808192999998E-3</v>
      </c>
      <c r="Y1015" s="71">
        <v>0</v>
      </c>
      <c r="Z1015" s="71">
        <v>1</v>
      </c>
      <c r="AA1015" s="71">
        <v>0</v>
      </c>
      <c r="AB1015" s="71">
        <v>0</v>
      </c>
      <c r="AC1015" s="73">
        <v>0</v>
      </c>
      <c r="AD1015" s="73">
        <v>1</v>
      </c>
      <c r="AE1015" s="1" t="s">
        <v>3412</v>
      </c>
      <c r="AF1015" s="1" t="s">
        <v>1450</v>
      </c>
      <c r="AG1015" s="1" t="s">
        <v>1585</v>
      </c>
    </row>
    <row r="1016" spans="1:33">
      <c r="A1016" s="70">
        <v>45169</v>
      </c>
      <c r="B1016" s="70">
        <v>45169</v>
      </c>
      <c r="C1016" s="71">
        <v>891800</v>
      </c>
      <c r="D1016" s="1" t="s">
        <v>9826</v>
      </c>
      <c r="E1016" s="71">
        <v>6372002</v>
      </c>
      <c r="G1016" s="1" t="s">
        <v>9827</v>
      </c>
      <c r="H1016" s="72" t="s">
        <v>9828</v>
      </c>
      <c r="I1016" s="1" t="s">
        <v>9829</v>
      </c>
      <c r="J1016" s="73">
        <v>0.6</v>
      </c>
      <c r="K1016" s="73">
        <v>0.3</v>
      </c>
      <c r="L1016" s="73">
        <v>0.06</v>
      </c>
      <c r="M1016" s="1">
        <v>0.2</v>
      </c>
      <c r="N1016" s="1" t="s">
        <v>975</v>
      </c>
      <c r="O1016" s="1" t="s">
        <v>1541</v>
      </c>
      <c r="P1016" s="1">
        <v>10101020</v>
      </c>
      <c r="Q1016" s="73">
        <v>1026952849</v>
      </c>
      <c r="R1016" s="74">
        <v>28.59</v>
      </c>
      <c r="S1016" s="1" t="s">
        <v>3323</v>
      </c>
      <c r="T1016" s="75">
        <v>7.2785000000000002</v>
      </c>
      <c r="U1016" s="76">
        <v>242032687.66567299</v>
      </c>
      <c r="V1016" s="77">
        <v>242032687.66567299</v>
      </c>
      <c r="W1016" s="77">
        <v>4027404179.9827199</v>
      </c>
      <c r="X1016" s="76">
        <v>3.6530064625E-3</v>
      </c>
      <c r="Y1016" s="71">
        <v>0</v>
      </c>
      <c r="Z1016" s="71">
        <v>1</v>
      </c>
      <c r="AA1016" s="71">
        <v>0</v>
      </c>
      <c r="AB1016" s="71">
        <v>0</v>
      </c>
      <c r="AC1016" s="73">
        <v>0</v>
      </c>
      <c r="AD1016" s="73">
        <v>1</v>
      </c>
      <c r="AE1016" s="1" t="s">
        <v>3412</v>
      </c>
      <c r="AF1016" s="1" t="s">
        <v>1450</v>
      </c>
      <c r="AG1016" s="1" t="s">
        <v>1585</v>
      </c>
    </row>
    <row r="1017" spans="1:33">
      <c r="A1017" s="70">
        <v>45169</v>
      </c>
      <c r="B1017" s="70">
        <v>45169</v>
      </c>
      <c r="C1017" s="71">
        <v>891800</v>
      </c>
      <c r="D1017" s="1" t="s">
        <v>9830</v>
      </c>
      <c r="E1017" s="71">
        <v>6372602</v>
      </c>
      <c r="G1017" s="1" t="s">
        <v>9831</v>
      </c>
      <c r="H1017" s="72" t="s">
        <v>9832</v>
      </c>
      <c r="I1017" s="1" t="s">
        <v>9833</v>
      </c>
      <c r="J1017" s="73">
        <v>0.45</v>
      </c>
      <c r="K1017" s="73">
        <v>0.3</v>
      </c>
      <c r="L1017" s="73">
        <v>0.06</v>
      </c>
      <c r="M1017" s="1">
        <v>0.2</v>
      </c>
      <c r="N1017" s="1" t="s">
        <v>975</v>
      </c>
      <c r="O1017" s="1" t="s">
        <v>1499</v>
      </c>
      <c r="P1017" s="1">
        <v>30202030</v>
      </c>
      <c r="Q1017" s="73">
        <v>1661161061</v>
      </c>
      <c r="R1017" s="74">
        <v>48.24</v>
      </c>
      <c r="S1017" s="1" t="s">
        <v>3323</v>
      </c>
      <c r="T1017" s="75">
        <v>7.2785000000000002</v>
      </c>
      <c r="U1017" s="76">
        <v>660584540.07809305</v>
      </c>
      <c r="V1017" s="77">
        <v>660584540.07809305</v>
      </c>
      <c r="W1017" s="77">
        <v>10992072862.560699</v>
      </c>
      <c r="X1017" s="76">
        <v>9.9702218623000001E-3</v>
      </c>
      <c r="Y1017" s="71">
        <v>1</v>
      </c>
      <c r="Z1017" s="71">
        <v>0</v>
      </c>
      <c r="AA1017" s="71">
        <v>0</v>
      </c>
      <c r="AB1017" s="71">
        <v>0</v>
      </c>
      <c r="AC1017" s="73">
        <v>0</v>
      </c>
      <c r="AD1017" s="73">
        <v>1</v>
      </c>
      <c r="AE1017" s="1" t="s">
        <v>3412</v>
      </c>
      <c r="AF1017" s="1" t="s">
        <v>1450</v>
      </c>
      <c r="AG1017" s="1" t="s">
        <v>1585</v>
      </c>
    </row>
    <row r="1018" spans="1:33">
      <c r="A1018" s="70">
        <v>45169</v>
      </c>
      <c r="B1018" s="70">
        <v>45169</v>
      </c>
      <c r="C1018" s="71">
        <v>891800</v>
      </c>
      <c r="D1018" s="1" t="s">
        <v>9834</v>
      </c>
      <c r="E1018" s="71">
        <v>6373702</v>
      </c>
      <c r="G1018" s="1" t="s">
        <v>9835</v>
      </c>
      <c r="H1018" s="72" t="s">
        <v>9836</v>
      </c>
      <c r="I1018" s="1" t="s">
        <v>9837</v>
      </c>
      <c r="J1018" s="73">
        <v>0.9</v>
      </c>
      <c r="K1018" s="73">
        <v>0.3</v>
      </c>
      <c r="L1018" s="73">
        <v>0.06</v>
      </c>
      <c r="M1018" s="1">
        <v>0.2</v>
      </c>
      <c r="N1018" s="1" t="s">
        <v>975</v>
      </c>
      <c r="O1018" s="1" t="s">
        <v>1462</v>
      </c>
      <c r="P1018" s="1">
        <v>15104020</v>
      </c>
      <c r="Q1018" s="73">
        <v>5135586557</v>
      </c>
      <c r="R1018" s="74">
        <v>6.26</v>
      </c>
      <c r="S1018" s="1" t="s">
        <v>3323</v>
      </c>
      <c r="T1018" s="75">
        <v>7.2785000000000002</v>
      </c>
      <c r="U1018" s="76">
        <v>265017010.484193</v>
      </c>
      <c r="V1018" s="77">
        <v>265017010.484193</v>
      </c>
      <c r="W1018" s="77">
        <v>4409861436.8357496</v>
      </c>
      <c r="X1018" s="76">
        <v>3.9999095218000002E-3</v>
      </c>
      <c r="Y1018" s="71">
        <v>0</v>
      </c>
      <c r="Z1018" s="71">
        <v>1</v>
      </c>
      <c r="AA1018" s="71">
        <v>0</v>
      </c>
      <c r="AB1018" s="71">
        <v>0</v>
      </c>
      <c r="AC1018" s="73">
        <v>0</v>
      </c>
      <c r="AD1018" s="73">
        <v>1</v>
      </c>
      <c r="AE1018" s="1" t="s">
        <v>3412</v>
      </c>
      <c r="AF1018" s="1" t="s">
        <v>1450</v>
      </c>
      <c r="AG1018" s="1" t="s">
        <v>1585</v>
      </c>
    </row>
    <row r="1019" spans="1:33">
      <c r="A1019" s="70">
        <v>45169</v>
      </c>
      <c r="B1019" s="70">
        <v>45169</v>
      </c>
      <c r="C1019" s="71">
        <v>891800</v>
      </c>
      <c r="D1019" s="1" t="s">
        <v>9838</v>
      </c>
      <c r="E1019" s="71">
        <v>6378302</v>
      </c>
      <c r="G1019" s="1" t="s">
        <v>9839</v>
      </c>
      <c r="H1019" s="72" t="s">
        <v>9840</v>
      </c>
      <c r="I1019" s="1" t="s">
        <v>9841</v>
      </c>
      <c r="J1019" s="73">
        <v>0.4</v>
      </c>
      <c r="K1019" s="73">
        <v>0.3</v>
      </c>
      <c r="L1019" s="73">
        <v>0.06</v>
      </c>
      <c r="M1019" s="1">
        <v>0.2</v>
      </c>
      <c r="N1019" s="1" t="s">
        <v>975</v>
      </c>
      <c r="O1019" s="1" t="s">
        <v>1467</v>
      </c>
      <c r="P1019" s="1">
        <v>20301010</v>
      </c>
      <c r="Q1019" s="73">
        <v>4895202373</v>
      </c>
      <c r="R1019" s="74">
        <v>43.48</v>
      </c>
      <c r="S1019" s="1" t="s">
        <v>3323</v>
      </c>
      <c r="T1019" s="75">
        <v>7.2785000000000002</v>
      </c>
      <c r="U1019" s="76">
        <v>1754565356.9667399</v>
      </c>
      <c r="V1019" s="77">
        <v>1754565356.9667399</v>
      </c>
      <c r="W1019" s="77">
        <v>29195824418.814301</v>
      </c>
      <c r="X1019" s="76">
        <v>2.64817064577E-2</v>
      </c>
      <c r="Y1019" s="71">
        <v>1</v>
      </c>
      <c r="Z1019" s="71">
        <v>0</v>
      </c>
      <c r="AA1019" s="71">
        <v>0</v>
      </c>
      <c r="AB1019" s="71">
        <v>0</v>
      </c>
      <c r="AC1019" s="73">
        <v>0</v>
      </c>
      <c r="AD1019" s="73">
        <v>1</v>
      </c>
      <c r="AE1019" s="1" t="s">
        <v>3412</v>
      </c>
      <c r="AF1019" s="1" t="s">
        <v>1450</v>
      </c>
      <c r="AG1019" s="1" t="s">
        <v>1585</v>
      </c>
    </row>
    <row r="1020" spans="1:33">
      <c r="A1020" s="70">
        <v>45169</v>
      </c>
      <c r="B1020" s="70">
        <v>45169</v>
      </c>
      <c r="C1020" s="71">
        <v>891800</v>
      </c>
      <c r="D1020" s="1" t="s">
        <v>9842</v>
      </c>
      <c r="E1020" s="71">
        <v>6379602</v>
      </c>
      <c r="G1020" s="1" t="s">
        <v>9843</v>
      </c>
      <c r="H1020" s="72" t="s">
        <v>9844</v>
      </c>
      <c r="I1020" s="1" t="s">
        <v>9845</v>
      </c>
      <c r="J1020" s="73">
        <v>0.75</v>
      </c>
      <c r="K1020" s="73">
        <v>0.3</v>
      </c>
      <c r="L1020" s="73">
        <v>0.06</v>
      </c>
      <c r="M1020" s="1">
        <v>0.2</v>
      </c>
      <c r="N1020" s="1" t="s">
        <v>975</v>
      </c>
      <c r="O1020" s="1" t="s">
        <v>1462</v>
      </c>
      <c r="P1020" s="1">
        <v>15104030</v>
      </c>
      <c r="Q1020" s="73">
        <v>1663911378</v>
      </c>
      <c r="R1020" s="74">
        <v>15.13</v>
      </c>
      <c r="S1020" s="1" t="s">
        <v>3323</v>
      </c>
      <c r="T1020" s="75">
        <v>7.2785000000000002</v>
      </c>
      <c r="U1020" s="76">
        <v>207528851.954166</v>
      </c>
      <c r="V1020" s="77">
        <v>207528851.954166</v>
      </c>
      <c r="W1020" s="77">
        <v>3453263168.2450399</v>
      </c>
      <c r="X1020" s="76">
        <v>3.1322390569000001E-3</v>
      </c>
      <c r="Y1020" s="71">
        <v>0</v>
      </c>
      <c r="Z1020" s="71">
        <v>1</v>
      </c>
      <c r="AA1020" s="71">
        <v>0</v>
      </c>
      <c r="AB1020" s="71">
        <v>0</v>
      </c>
      <c r="AC1020" s="73">
        <v>0</v>
      </c>
      <c r="AD1020" s="73">
        <v>1</v>
      </c>
      <c r="AE1020" s="1" t="s">
        <v>3324</v>
      </c>
      <c r="AF1020" s="1" t="s">
        <v>1450</v>
      </c>
      <c r="AG1020" s="1" t="s">
        <v>1585</v>
      </c>
    </row>
    <row r="1021" spans="1:33">
      <c r="A1021" s="70">
        <v>45169</v>
      </c>
      <c r="B1021" s="70">
        <v>45169</v>
      </c>
      <c r="C1021" s="71">
        <v>891800</v>
      </c>
      <c r="D1021" s="1" t="s">
        <v>9846</v>
      </c>
      <c r="E1021" s="71">
        <v>6381501</v>
      </c>
      <c r="G1021" s="1" t="s">
        <v>9847</v>
      </c>
      <c r="H1021" s="72" t="s">
        <v>9848</v>
      </c>
      <c r="I1021" s="1" t="s">
        <v>9849</v>
      </c>
      <c r="J1021" s="73">
        <v>0.3</v>
      </c>
      <c r="K1021" s="73">
        <v>0.3</v>
      </c>
      <c r="L1021" s="73">
        <v>0.3</v>
      </c>
      <c r="M1021" s="1">
        <v>1</v>
      </c>
      <c r="N1021" s="1" t="s">
        <v>1359</v>
      </c>
      <c r="O1021" s="1" t="s">
        <v>1462</v>
      </c>
      <c r="P1021" s="1">
        <v>15104030</v>
      </c>
      <c r="Q1021" s="73">
        <v>3202500000</v>
      </c>
      <c r="R1021" s="74">
        <v>28.46</v>
      </c>
      <c r="S1021" s="1" t="s">
        <v>3311</v>
      </c>
      <c r="T1021" s="75">
        <v>26.657550000000001</v>
      </c>
      <c r="U1021" s="76">
        <v>1025711102.48316</v>
      </c>
      <c r="V1021" s="77">
        <v>1025711102.48316</v>
      </c>
      <c r="W1021" s="77">
        <v>3419037008.2772002</v>
      </c>
      <c r="X1021" s="76">
        <v>1.5481087791100001E-2</v>
      </c>
      <c r="Y1021" s="71">
        <v>0</v>
      </c>
      <c r="Z1021" s="71">
        <v>1</v>
      </c>
      <c r="AA1021" s="71">
        <v>0</v>
      </c>
      <c r="AB1021" s="71">
        <v>0</v>
      </c>
      <c r="AC1021" s="73">
        <v>0</v>
      </c>
      <c r="AD1021" s="73">
        <v>1</v>
      </c>
      <c r="AE1021" s="1" t="s">
        <v>3312</v>
      </c>
      <c r="AF1021" s="1" t="s">
        <v>1450</v>
      </c>
      <c r="AG1021" s="1" t="s">
        <v>1451</v>
      </c>
    </row>
    <row r="1022" spans="1:33">
      <c r="A1022" s="70">
        <v>45169</v>
      </c>
      <c r="B1022" s="70">
        <v>45169</v>
      </c>
      <c r="C1022" s="71">
        <v>891800</v>
      </c>
      <c r="D1022" s="1" t="s">
        <v>9850</v>
      </c>
      <c r="E1022" s="71">
        <v>6387801</v>
      </c>
      <c r="G1022" s="1" t="s">
        <v>9851</v>
      </c>
      <c r="H1022" s="72" t="s">
        <v>9852</v>
      </c>
      <c r="I1022" s="1" t="s">
        <v>9853</v>
      </c>
      <c r="J1022" s="73">
        <v>0.55000000000000004</v>
      </c>
      <c r="K1022" s="73">
        <v>0.55000000000000004</v>
      </c>
      <c r="L1022" s="73">
        <v>0.55000000000000004</v>
      </c>
      <c r="M1022" s="1">
        <v>1</v>
      </c>
      <c r="N1022" s="1" t="s">
        <v>1097</v>
      </c>
      <c r="O1022" s="1" t="s">
        <v>1455</v>
      </c>
      <c r="P1022" s="1">
        <v>25203010</v>
      </c>
      <c r="Q1022" s="73">
        <v>11153874</v>
      </c>
      <c r="R1022" s="74">
        <v>40153.199999999997</v>
      </c>
      <c r="S1022" s="1" t="s">
        <v>3305</v>
      </c>
      <c r="T1022" s="75">
        <v>82.786249999999995</v>
      </c>
      <c r="U1022" s="76">
        <v>2975434367.7028499</v>
      </c>
      <c r="V1022" s="77">
        <v>2975434367.7028499</v>
      </c>
      <c r="W1022" s="77">
        <v>5409880668.5506401</v>
      </c>
      <c r="X1022" s="76">
        <v>4.4908318289E-2</v>
      </c>
      <c r="Y1022" s="71">
        <v>0</v>
      </c>
      <c r="Z1022" s="71">
        <v>1</v>
      </c>
      <c r="AA1022" s="71">
        <v>0</v>
      </c>
      <c r="AB1022" s="71">
        <v>0</v>
      </c>
      <c r="AC1022" s="73">
        <v>0</v>
      </c>
      <c r="AD1022" s="73">
        <v>1</v>
      </c>
      <c r="AE1022" s="1" t="s">
        <v>3306</v>
      </c>
      <c r="AF1022" s="1" t="s">
        <v>1450</v>
      </c>
      <c r="AG1022" s="1" t="s">
        <v>1451</v>
      </c>
    </row>
    <row r="1023" spans="1:33">
      <c r="A1023" s="70">
        <v>45169</v>
      </c>
      <c r="B1023" s="70">
        <v>45169</v>
      </c>
      <c r="C1023" s="71">
        <v>891800</v>
      </c>
      <c r="D1023" s="1" t="s">
        <v>9854</v>
      </c>
      <c r="E1023" s="71">
        <v>6388301</v>
      </c>
      <c r="G1023" s="1" t="s">
        <v>9855</v>
      </c>
      <c r="H1023" s="72" t="s">
        <v>9856</v>
      </c>
      <c r="I1023" s="1" t="s">
        <v>9857</v>
      </c>
      <c r="J1023" s="73">
        <v>0.6</v>
      </c>
      <c r="K1023" s="73">
        <v>0.6</v>
      </c>
      <c r="L1023" s="73">
        <v>0.6</v>
      </c>
      <c r="M1023" s="1">
        <v>1</v>
      </c>
      <c r="N1023" s="1" t="s">
        <v>1097</v>
      </c>
      <c r="O1023" s="1" t="s">
        <v>1455</v>
      </c>
      <c r="P1023" s="1">
        <v>25301040</v>
      </c>
      <c r="Q1023" s="73">
        <v>658646981</v>
      </c>
      <c r="R1023" s="74">
        <v>512.04999999999995</v>
      </c>
      <c r="S1023" s="1" t="s">
        <v>3305</v>
      </c>
      <c r="T1023" s="75">
        <v>82.786249999999995</v>
      </c>
      <c r="U1023" s="76">
        <v>2444320306.4836202</v>
      </c>
      <c r="V1023" s="77">
        <v>2444320306.4836202</v>
      </c>
      <c r="W1023" s="77">
        <v>4073867177.4727101</v>
      </c>
      <c r="X1023" s="76">
        <v>3.6892198166199999E-2</v>
      </c>
      <c r="Y1023" s="71">
        <v>0</v>
      </c>
      <c r="Z1023" s="71">
        <v>1</v>
      </c>
      <c r="AA1023" s="71">
        <v>0</v>
      </c>
      <c r="AB1023" s="71">
        <v>0</v>
      </c>
      <c r="AC1023" s="73">
        <v>0</v>
      </c>
      <c r="AD1023" s="73">
        <v>1</v>
      </c>
      <c r="AE1023" s="1" t="s">
        <v>3306</v>
      </c>
      <c r="AF1023" s="1" t="s">
        <v>1450</v>
      </c>
      <c r="AG1023" s="1" t="s">
        <v>1451</v>
      </c>
    </row>
    <row r="1024" spans="1:33">
      <c r="A1024" s="70">
        <v>45169</v>
      </c>
      <c r="B1024" s="70">
        <v>45169</v>
      </c>
      <c r="C1024" s="71">
        <v>891800</v>
      </c>
      <c r="D1024" s="1" t="s">
        <v>9879</v>
      </c>
      <c r="E1024" s="71">
        <v>6406401</v>
      </c>
      <c r="G1024" s="1" t="s">
        <v>9880</v>
      </c>
      <c r="H1024" s="72" t="s">
        <v>9881</v>
      </c>
      <c r="I1024" s="1" t="s">
        <v>9882</v>
      </c>
      <c r="J1024" s="73">
        <v>0.35</v>
      </c>
      <c r="K1024" s="73">
        <v>0.35</v>
      </c>
      <c r="L1024" s="73">
        <v>0.35</v>
      </c>
      <c r="M1024" s="1">
        <v>1</v>
      </c>
      <c r="N1024" s="1" t="s">
        <v>975</v>
      </c>
      <c r="O1024" s="1" t="s">
        <v>1462</v>
      </c>
      <c r="P1024" s="1">
        <v>15102010</v>
      </c>
      <c r="Q1024" s="73">
        <v>6982937817</v>
      </c>
      <c r="R1024" s="74">
        <v>2.6</v>
      </c>
      <c r="S1024" s="1" t="s">
        <v>1565</v>
      </c>
      <c r="T1024" s="75">
        <v>7.8417500000000002</v>
      </c>
      <c r="U1024" s="76">
        <v>810338688.87302005</v>
      </c>
      <c r="V1024" s="77">
        <v>810338688.87302005</v>
      </c>
      <c r="W1024" s="77">
        <v>2315253396.7800598</v>
      </c>
      <c r="X1024" s="76">
        <v>1.2230465627800001E-2</v>
      </c>
      <c r="Y1024" s="71">
        <v>0</v>
      </c>
      <c r="Z1024" s="71">
        <v>1</v>
      </c>
      <c r="AA1024" s="71">
        <v>0</v>
      </c>
      <c r="AB1024" s="71">
        <v>0</v>
      </c>
      <c r="AC1024" s="73">
        <v>1</v>
      </c>
      <c r="AD1024" s="73">
        <v>0</v>
      </c>
      <c r="AE1024" s="1" t="s">
        <v>1566</v>
      </c>
      <c r="AF1024" s="1" t="s">
        <v>1450</v>
      </c>
      <c r="AG1024" s="1" t="s">
        <v>3271</v>
      </c>
    </row>
    <row r="1025" spans="1:33">
      <c r="A1025" s="70">
        <v>45169</v>
      </c>
      <c r="B1025" s="70">
        <v>45169</v>
      </c>
      <c r="C1025" s="71">
        <v>891800</v>
      </c>
      <c r="D1025" s="1" t="s">
        <v>9883</v>
      </c>
      <c r="E1025" s="71">
        <v>6408201</v>
      </c>
      <c r="G1025" s="1" t="s">
        <v>9884</v>
      </c>
      <c r="H1025" s="72" t="s">
        <v>9885</v>
      </c>
      <c r="I1025" s="1" t="s">
        <v>9886</v>
      </c>
      <c r="J1025" s="73">
        <v>0.35</v>
      </c>
      <c r="K1025" s="73">
        <v>0.35</v>
      </c>
      <c r="L1025" s="73">
        <v>0.35</v>
      </c>
      <c r="M1025" s="1">
        <v>1</v>
      </c>
      <c r="N1025" s="1" t="s">
        <v>975</v>
      </c>
      <c r="O1025" s="1" t="s">
        <v>1467</v>
      </c>
      <c r="P1025" s="1">
        <v>20106010</v>
      </c>
      <c r="Q1025" s="73">
        <v>3173204053</v>
      </c>
      <c r="R1025" s="74">
        <v>12.24</v>
      </c>
      <c r="S1025" s="1" t="s">
        <v>1565</v>
      </c>
      <c r="T1025" s="75">
        <v>7.8417500000000002</v>
      </c>
      <c r="U1025" s="76">
        <v>1733542406.10221</v>
      </c>
      <c r="V1025" s="77">
        <v>1733542406.10221</v>
      </c>
      <c r="W1025" s="77">
        <v>4952978303.1491699</v>
      </c>
      <c r="X1025" s="76">
        <v>2.6164406442899999E-2</v>
      </c>
      <c r="Y1025" s="71">
        <v>0</v>
      </c>
      <c r="Z1025" s="71">
        <v>1</v>
      </c>
      <c r="AA1025" s="71">
        <v>0</v>
      </c>
      <c r="AB1025" s="71">
        <v>0</v>
      </c>
      <c r="AC1025" s="73">
        <v>0</v>
      </c>
      <c r="AD1025" s="73">
        <v>1</v>
      </c>
      <c r="AE1025" s="1" t="s">
        <v>1566</v>
      </c>
      <c r="AF1025" s="1" t="s">
        <v>1450</v>
      </c>
      <c r="AG1025" s="1" t="s">
        <v>3300</v>
      </c>
    </row>
    <row r="1026" spans="1:33">
      <c r="A1026" s="70">
        <v>45169</v>
      </c>
      <c r="B1026" s="70">
        <v>45169</v>
      </c>
      <c r="C1026" s="71">
        <v>891800</v>
      </c>
      <c r="D1026" s="1" t="s">
        <v>9891</v>
      </c>
      <c r="E1026" s="71">
        <v>6414601</v>
      </c>
      <c r="G1026" s="1" t="s">
        <v>9892</v>
      </c>
      <c r="H1026" s="72" t="s">
        <v>9893</v>
      </c>
      <c r="I1026" s="1" t="s">
        <v>9894</v>
      </c>
      <c r="J1026" s="73">
        <v>0.3</v>
      </c>
      <c r="K1026" s="73">
        <v>0.3</v>
      </c>
      <c r="L1026" s="73">
        <v>0.3</v>
      </c>
      <c r="M1026" s="1">
        <v>1</v>
      </c>
      <c r="N1026" s="1" t="s">
        <v>1337</v>
      </c>
      <c r="O1026" s="1" t="s">
        <v>1462</v>
      </c>
      <c r="P1026" s="1">
        <v>15101010</v>
      </c>
      <c r="Q1026" s="73">
        <v>5614551908</v>
      </c>
      <c r="R1026" s="74">
        <v>29</v>
      </c>
      <c r="S1026" s="1" t="s">
        <v>3341</v>
      </c>
      <c r="T1026" s="75">
        <v>35.017499999999998</v>
      </c>
      <c r="U1026" s="76">
        <v>1394919728.6956501</v>
      </c>
      <c r="V1026" s="77">
        <v>1394919728.6956501</v>
      </c>
      <c r="W1026" s="77">
        <v>4649732428.9855099</v>
      </c>
      <c r="X1026" s="76">
        <v>2.1053564428699999E-2</v>
      </c>
      <c r="Y1026" s="71">
        <v>0</v>
      </c>
      <c r="Z1026" s="71">
        <v>1</v>
      </c>
      <c r="AA1026" s="71">
        <v>0</v>
      </c>
      <c r="AB1026" s="71">
        <v>0</v>
      </c>
      <c r="AC1026" s="73">
        <v>0.65</v>
      </c>
      <c r="AD1026" s="73">
        <v>0.35</v>
      </c>
      <c r="AE1026" s="1" t="s">
        <v>3342</v>
      </c>
      <c r="AF1026" s="1" t="s">
        <v>1450</v>
      </c>
      <c r="AG1026" s="1" t="s">
        <v>1451</v>
      </c>
    </row>
    <row r="1027" spans="1:33">
      <c r="A1027" s="70">
        <v>45169</v>
      </c>
      <c r="B1027" s="70">
        <v>45169</v>
      </c>
      <c r="C1027" s="71">
        <v>891800</v>
      </c>
      <c r="D1027" s="1" t="s">
        <v>9910</v>
      </c>
      <c r="E1027" s="71">
        <v>6428101</v>
      </c>
      <c r="G1027" s="1" t="s">
        <v>9911</v>
      </c>
      <c r="H1027" s="72" t="s">
        <v>9912</v>
      </c>
      <c r="I1027" s="1" t="s">
        <v>9913</v>
      </c>
      <c r="J1027" s="73">
        <v>0.75</v>
      </c>
      <c r="K1027" s="73">
        <v>0.75</v>
      </c>
      <c r="L1027" s="73">
        <v>0.75</v>
      </c>
      <c r="M1027" s="1">
        <v>1</v>
      </c>
      <c r="N1027" s="1" t="s">
        <v>1330</v>
      </c>
      <c r="O1027" s="1" t="s">
        <v>1474</v>
      </c>
      <c r="P1027" s="1">
        <v>45202030</v>
      </c>
      <c r="Q1027" s="73">
        <v>2666923391</v>
      </c>
      <c r="R1027" s="74">
        <v>78</v>
      </c>
      <c r="S1027" s="1" t="s">
        <v>3111</v>
      </c>
      <c r="T1027" s="75">
        <v>31.846499999999999</v>
      </c>
      <c r="U1027" s="76">
        <v>4898969066.4123201</v>
      </c>
      <c r="V1027" s="77">
        <v>4898969066.4123201</v>
      </c>
      <c r="W1027" s="77">
        <v>6531958755.2164297</v>
      </c>
      <c r="X1027" s="76">
        <v>7.3940283983600003E-2</v>
      </c>
      <c r="Y1027" s="71">
        <v>0</v>
      </c>
      <c r="Z1027" s="71">
        <v>1</v>
      </c>
      <c r="AA1027" s="71">
        <v>0</v>
      </c>
      <c r="AB1027" s="71">
        <v>0</v>
      </c>
      <c r="AC1027" s="73">
        <v>1</v>
      </c>
      <c r="AD1027" s="73">
        <v>0</v>
      </c>
      <c r="AE1027" s="1" t="s">
        <v>3112</v>
      </c>
      <c r="AF1027" s="1" t="s">
        <v>1450</v>
      </c>
      <c r="AG1027" s="1" t="s">
        <v>1451</v>
      </c>
    </row>
    <row r="1028" spans="1:33">
      <c r="A1028" s="70">
        <v>45169</v>
      </c>
      <c r="B1028" s="70">
        <v>45169</v>
      </c>
      <c r="C1028" s="71">
        <v>891800</v>
      </c>
      <c r="D1028" s="1" t="s">
        <v>9914</v>
      </c>
      <c r="E1028" s="71">
        <v>6428201</v>
      </c>
      <c r="G1028" s="1" t="s">
        <v>9915</v>
      </c>
      <c r="H1028" s="72" t="s">
        <v>9916</v>
      </c>
      <c r="I1028" s="1" t="s">
        <v>9917</v>
      </c>
      <c r="J1028" s="73">
        <v>0.7</v>
      </c>
      <c r="K1028" s="73">
        <v>0.7</v>
      </c>
      <c r="L1028" s="73">
        <v>0.7</v>
      </c>
      <c r="M1028" s="1">
        <v>1</v>
      </c>
      <c r="N1028" s="1" t="s">
        <v>1243</v>
      </c>
      <c r="O1028" s="1" t="s">
        <v>1484</v>
      </c>
      <c r="P1028" s="1">
        <v>40301030</v>
      </c>
      <c r="Q1028" s="73">
        <v>863523000</v>
      </c>
      <c r="R1028" s="74">
        <v>41.33</v>
      </c>
      <c r="S1028" s="1" t="s">
        <v>4044</v>
      </c>
      <c r="T1028" s="75">
        <v>4.1212499999999999</v>
      </c>
      <c r="U1028" s="76">
        <v>6061894792.3566904</v>
      </c>
      <c r="V1028" s="77">
        <v>6061894792.3566904</v>
      </c>
      <c r="W1028" s="77">
        <v>8659849703.3666992</v>
      </c>
      <c r="X1028" s="76">
        <v>9.1492356116100002E-2</v>
      </c>
      <c r="Y1028" s="71">
        <v>0</v>
      </c>
      <c r="Z1028" s="71">
        <v>1</v>
      </c>
      <c r="AA1028" s="71">
        <v>0</v>
      </c>
      <c r="AB1028" s="71">
        <v>0</v>
      </c>
      <c r="AC1028" s="73">
        <v>1</v>
      </c>
      <c r="AD1028" s="73">
        <v>0</v>
      </c>
      <c r="AE1028" s="1" t="s">
        <v>4045</v>
      </c>
      <c r="AF1028" s="1" t="s">
        <v>4256</v>
      </c>
      <c r="AG1028" s="1" t="s">
        <v>1451</v>
      </c>
    </row>
    <row r="1029" spans="1:33">
      <c r="A1029" s="70">
        <v>45169</v>
      </c>
      <c r="B1029" s="70">
        <v>45169</v>
      </c>
      <c r="C1029" s="71">
        <v>891800</v>
      </c>
      <c r="D1029" s="1" t="s">
        <v>9918</v>
      </c>
      <c r="E1029" s="71">
        <v>6428301</v>
      </c>
      <c r="G1029" s="1" t="s">
        <v>9919</v>
      </c>
      <c r="H1029" s="72" t="s">
        <v>9920</v>
      </c>
      <c r="I1029" s="1" t="s">
        <v>9921</v>
      </c>
      <c r="J1029" s="73">
        <v>0.4</v>
      </c>
      <c r="K1029" s="73">
        <v>0.4</v>
      </c>
      <c r="L1029" s="73">
        <v>0.4</v>
      </c>
      <c r="M1029" s="1">
        <v>1</v>
      </c>
      <c r="N1029" s="1" t="s">
        <v>1129</v>
      </c>
      <c r="O1029" s="1" t="s">
        <v>1484</v>
      </c>
      <c r="P1029" s="1">
        <v>40301020</v>
      </c>
      <c r="Q1029" s="73">
        <v>200000000</v>
      </c>
      <c r="R1029" s="74">
        <v>67600</v>
      </c>
      <c r="S1029" s="1" t="s">
        <v>3451</v>
      </c>
      <c r="T1029" s="75">
        <v>1321.75</v>
      </c>
      <c r="U1029" s="76">
        <v>4091545299.7919402</v>
      </c>
      <c r="V1029" s="77">
        <v>4091545299.7919402</v>
      </c>
      <c r="W1029" s="77">
        <v>10228863249.4799</v>
      </c>
      <c r="X1029" s="76">
        <v>6.1753813363000003E-2</v>
      </c>
      <c r="Y1029" s="71">
        <v>1</v>
      </c>
      <c r="Z1029" s="71">
        <v>0</v>
      </c>
      <c r="AA1029" s="71">
        <v>0</v>
      </c>
      <c r="AB1029" s="71">
        <v>0</v>
      </c>
      <c r="AC1029" s="73">
        <v>1</v>
      </c>
      <c r="AD1029" s="73">
        <v>0</v>
      </c>
      <c r="AE1029" s="1" t="s">
        <v>3452</v>
      </c>
      <c r="AF1029" s="1" t="s">
        <v>1450</v>
      </c>
      <c r="AG1029" s="1" t="s">
        <v>1451</v>
      </c>
    </row>
    <row r="1030" spans="1:33">
      <c r="A1030" s="70">
        <v>45169</v>
      </c>
      <c r="B1030" s="70">
        <v>45169</v>
      </c>
      <c r="C1030" s="71">
        <v>891800</v>
      </c>
      <c r="D1030" s="1" t="s">
        <v>9932</v>
      </c>
      <c r="E1030" s="71">
        <v>6429301</v>
      </c>
      <c r="G1030" s="1" t="s">
        <v>9933</v>
      </c>
      <c r="H1030" s="72" t="s">
        <v>9934</v>
      </c>
      <c r="I1030" s="1" t="s">
        <v>9935</v>
      </c>
      <c r="J1030" s="73">
        <v>0.55000000000000004</v>
      </c>
      <c r="K1030" s="73">
        <v>0.55000000000000004</v>
      </c>
      <c r="L1030" s="73">
        <v>0.55000000000000004</v>
      </c>
      <c r="M1030" s="1">
        <v>1</v>
      </c>
      <c r="N1030" s="1" t="s">
        <v>1129</v>
      </c>
      <c r="O1030" s="1" t="s">
        <v>1447</v>
      </c>
      <c r="P1030" s="1">
        <v>35202010</v>
      </c>
      <c r="Q1030" s="73">
        <v>12562158</v>
      </c>
      <c r="R1030" s="74">
        <v>294500</v>
      </c>
      <c r="S1030" s="1" t="s">
        <v>3451</v>
      </c>
      <c r="T1030" s="75">
        <v>1321.75</v>
      </c>
      <c r="U1030" s="76">
        <v>1539440546.28334</v>
      </c>
      <c r="V1030" s="77">
        <v>1539440546.28334</v>
      </c>
      <c r="W1030" s="77">
        <v>2798982811.4242501</v>
      </c>
      <c r="X1030" s="76">
        <v>2.3234821372599999E-2</v>
      </c>
      <c r="Y1030" s="71">
        <v>0</v>
      </c>
      <c r="Z1030" s="71">
        <v>1</v>
      </c>
      <c r="AA1030" s="71">
        <v>0</v>
      </c>
      <c r="AB1030" s="71">
        <v>0</v>
      </c>
      <c r="AC1030" s="73">
        <v>0</v>
      </c>
      <c r="AD1030" s="73">
        <v>1</v>
      </c>
      <c r="AE1030" s="1" t="s">
        <v>3452</v>
      </c>
      <c r="AF1030" s="1" t="s">
        <v>1450</v>
      </c>
      <c r="AG1030" s="1" t="s">
        <v>1451</v>
      </c>
    </row>
    <row r="1031" spans="1:33">
      <c r="A1031" s="70">
        <v>45169</v>
      </c>
      <c r="B1031" s="70">
        <v>45169</v>
      </c>
      <c r="C1031" s="71">
        <v>891800</v>
      </c>
      <c r="D1031" s="1" t="s">
        <v>9936</v>
      </c>
      <c r="E1031" s="71">
        <v>6430602</v>
      </c>
      <c r="G1031" s="1" t="s">
        <v>9937</v>
      </c>
      <c r="H1031" s="72" t="s">
        <v>9938</v>
      </c>
      <c r="I1031" s="1" t="s">
        <v>9939</v>
      </c>
      <c r="J1031" s="73">
        <v>0.7</v>
      </c>
      <c r="K1031" s="73">
        <v>0.3</v>
      </c>
      <c r="L1031" s="73">
        <v>0.06</v>
      </c>
      <c r="M1031" s="1">
        <v>0.2</v>
      </c>
      <c r="N1031" s="1" t="s">
        <v>975</v>
      </c>
      <c r="O1031" s="1" t="s">
        <v>1474</v>
      </c>
      <c r="P1031" s="1">
        <v>45203015</v>
      </c>
      <c r="Q1031" s="73">
        <v>1709867327</v>
      </c>
      <c r="R1031" s="74">
        <v>18.8</v>
      </c>
      <c r="S1031" s="1" t="s">
        <v>3323</v>
      </c>
      <c r="T1031" s="75">
        <v>7.2785000000000002</v>
      </c>
      <c r="U1031" s="76">
        <v>264990086.53651199</v>
      </c>
      <c r="V1031" s="77">
        <v>264990086.53651199</v>
      </c>
      <c r="W1031" s="77">
        <v>4409413424.5425396</v>
      </c>
      <c r="X1031" s="76">
        <v>3.9995031579000001E-3</v>
      </c>
      <c r="Y1031" s="71">
        <v>0</v>
      </c>
      <c r="Z1031" s="71">
        <v>1</v>
      </c>
      <c r="AA1031" s="71">
        <v>0</v>
      </c>
      <c r="AB1031" s="71">
        <v>0</v>
      </c>
      <c r="AC1031" s="73">
        <v>0</v>
      </c>
      <c r="AD1031" s="73">
        <v>1</v>
      </c>
      <c r="AE1031" s="1" t="s">
        <v>3412</v>
      </c>
      <c r="AF1031" s="1" t="s">
        <v>1450</v>
      </c>
      <c r="AG1031" s="1" t="s">
        <v>1585</v>
      </c>
    </row>
    <row r="1032" spans="1:33">
      <c r="A1032" s="70">
        <v>45169</v>
      </c>
      <c r="B1032" s="70">
        <v>45169</v>
      </c>
      <c r="C1032" s="71">
        <v>891800</v>
      </c>
      <c r="D1032" s="1" t="s">
        <v>9940</v>
      </c>
      <c r="E1032" s="71">
        <v>6430902</v>
      </c>
      <c r="G1032" s="1" t="s">
        <v>9941</v>
      </c>
      <c r="H1032" s="72" t="s">
        <v>9942</v>
      </c>
      <c r="I1032" s="1" t="s">
        <v>9943</v>
      </c>
      <c r="J1032" s="73">
        <v>0.8</v>
      </c>
      <c r="K1032" s="73">
        <v>0.3</v>
      </c>
      <c r="L1032" s="73">
        <v>0.06</v>
      </c>
      <c r="M1032" s="1">
        <v>0.2</v>
      </c>
      <c r="N1032" s="1" t="s">
        <v>975</v>
      </c>
      <c r="O1032" s="1" t="s">
        <v>1474</v>
      </c>
      <c r="P1032" s="1">
        <v>45103010</v>
      </c>
      <c r="Q1032" s="73">
        <v>2380308314</v>
      </c>
      <c r="R1032" s="74">
        <v>10.3</v>
      </c>
      <c r="S1032" s="1" t="s">
        <v>3323</v>
      </c>
      <c r="T1032" s="75">
        <v>7.2785000000000002</v>
      </c>
      <c r="U1032" s="76">
        <v>202106277.12468201</v>
      </c>
      <c r="V1032" s="77">
        <v>202106277.12468201</v>
      </c>
      <c r="W1032" s="77">
        <v>3363031965.4056101</v>
      </c>
      <c r="X1032" s="76">
        <v>3.0503959757E-3</v>
      </c>
      <c r="Y1032" s="71">
        <v>0</v>
      </c>
      <c r="Z1032" s="71">
        <v>1</v>
      </c>
      <c r="AA1032" s="71">
        <v>0</v>
      </c>
      <c r="AB1032" s="71">
        <v>0</v>
      </c>
      <c r="AC1032" s="73">
        <v>0</v>
      </c>
      <c r="AD1032" s="73">
        <v>1</v>
      </c>
      <c r="AE1032" s="1" t="s">
        <v>3412</v>
      </c>
      <c r="AF1032" s="1" t="s">
        <v>1450</v>
      </c>
      <c r="AG1032" s="1" t="s">
        <v>1585</v>
      </c>
    </row>
    <row r="1033" spans="1:33">
      <c r="A1033" s="70">
        <v>45169</v>
      </c>
      <c r="B1033" s="70">
        <v>45169</v>
      </c>
      <c r="C1033" s="71">
        <v>891800</v>
      </c>
      <c r="D1033" s="1" t="s">
        <v>9944</v>
      </c>
      <c r="E1033" s="71">
        <v>6431002</v>
      </c>
      <c r="G1033" s="1" t="s">
        <v>9945</v>
      </c>
      <c r="H1033" s="72" t="s">
        <v>9946</v>
      </c>
      <c r="I1033" s="1" t="s">
        <v>9947</v>
      </c>
      <c r="J1033" s="73">
        <v>0.7</v>
      </c>
      <c r="K1033" s="73">
        <v>0.3</v>
      </c>
      <c r="L1033" s="73">
        <v>0.06</v>
      </c>
      <c r="M1033" s="1">
        <v>0.2</v>
      </c>
      <c r="N1033" s="1" t="s">
        <v>975</v>
      </c>
      <c r="O1033" s="1" t="s">
        <v>1499</v>
      </c>
      <c r="P1033" s="1">
        <v>30202010</v>
      </c>
      <c r="Q1033" s="73">
        <v>4140741853</v>
      </c>
      <c r="R1033" s="74">
        <v>6.49</v>
      </c>
      <c r="S1033" s="1" t="s">
        <v>3323</v>
      </c>
      <c r="T1033" s="75">
        <v>7.2785000000000002</v>
      </c>
      <c r="U1033" s="76">
        <v>221529831.36061001</v>
      </c>
      <c r="V1033" s="77">
        <v>221529831.36061001</v>
      </c>
      <c r="W1033" s="77">
        <v>3686238323.4986701</v>
      </c>
      <c r="X1033" s="76">
        <v>3.3435562502000002E-3</v>
      </c>
      <c r="Y1033" s="71">
        <v>0</v>
      </c>
      <c r="Z1033" s="71">
        <v>1</v>
      </c>
      <c r="AA1033" s="71">
        <v>0</v>
      </c>
      <c r="AB1033" s="71">
        <v>0</v>
      </c>
      <c r="AC1033" s="73">
        <v>0.35</v>
      </c>
      <c r="AD1033" s="73">
        <v>0.65</v>
      </c>
      <c r="AE1033" s="1" t="s">
        <v>3412</v>
      </c>
      <c r="AF1033" s="1" t="s">
        <v>1450</v>
      </c>
      <c r="AG1033" s="1" t="s">
        <v>1585</v>
      </c>
    </row>
    <row r="1034" spans="1:33">
      <c r="A1034" s="70">
        <v>45169</v>
      </c>
      <c r="B1034" s="70">
        <v>45169</v>
      </c>
      <c r="C1034" s="71">
        <v>891800</v>
      </c>
      <c r="D1034" s="1" t="s">
        <v>9952</v>
      </c>
      <c r="E1034" s="71">
        <v>6432802</v>
      </c>
      <c r="G1034" s="1" t="s">
        <v>9953</v>
      </c>
      <c r="H1034" s="72" t="s">
        <v>9954</v>
      </c>
      <c r="I1034" s="1" t="s">
        <v>9955</v>
      </c>
      <c r="J1034" s="73">
        <v>0.35</v>
      </c>
      <c r="K1034" s="73">
        <v>0.3</v>
      </c>
      <c r="L1034" s="73">
        <v>0.06</v>
      </c>
      <c r="M1034" s="1">
        <v>0.2</v>
      </c>
      <c r="N1034" s="1" t="s">
        <v>975</v>
      </c>
      <c r="O1034" s="1" t="s">
        <v>1462</v>
      </c>
      <c r="P1034" s="1">
        <v>15101040</v>
      </c>
      <c r="Q1034" s="73">
        <v>984543783</v>
      </c>
      <c r="R1034" s="74">
        <v>30.61</v>
      </c>
      <c r="S1034" s="1" t="s">
        <v>3323</v>
      </c>
      <c r="T1034" s="75">
        <v>7.2785000000000002</v>
      </c>
      <c r="U1034" s="76">
        <v>248432109.89322001</v>
      </c>
      <c r="V1034" s="77">
        <v>248432109.89322001</v>
      </c>
      <c r="W1034" s="77">
        <v>4133890043.8437901</v>
      </c>
      <c r="X1034" s="76">
        <v>3.7495931301000001E-3</v>
      </c>
      <c r="Y1034" s="71">
        <v>0</v>
      </c>
      <c r="Z1034" s="71">
        <v>1</v>
      </c>
      <c r="AA1034" s="71">
        <v>0</v>
      </c>
      <c r="AB1034" s="71">
        <v>0</v>
      </c>
      <c r="AC1034" s="73">
        <v>0</v>
      </c>
      <c r="AD1034" s="73">
        <v>1</v>
      </c>
      <c r="AE1034" s="1" t="s">
        <v>3412</v>
      </c>
      <c r="AF1034" s="1" t="s">
        <v>1450</v>
      </c>
      <c r="AG1034" s="1" t="s">
        <v>1585</v>
      </c>
    </row>
    <row r="1035" spans="1:33">
      <c r="A1035" s="70">
        <v>45169</v>
      </c>
      <c r="B1035" s="70">
        <v>45169</v>
      </c>
      <c r="C1035" s="71">
        <v>891800</v>
      </c>
      <c r="D1035" s="1" t="s">
        <v>9956</v>
      </c>
      <c r="E1035" s="71">
        <v>6433102</v>
      </c>
      <c r="G1035" s="1" t="s">
        <v>9957</v>
      </c>
      <c r="H1035" s="72" t="s">
        <v>9958</v>
      </c>
      <c r="I1035" s="1" t="s">
        <v>9959</v>
      </c>
      <c r="J1035" s="73">
        <v>0.65</v>
      </c>
      <c r="K1035" s="73">
        <v>0.3</v>
      </c>
      <c r="L1035" s="73">
        <v>0.06</v>
      </c>
      <c r="M1035" s="1">
        <v>0.2</v>
      </c>
      <c r="N1035" s="1" t="s">
        <v>975</v>
      </c>
      <c r="O1035" s="1" t="s">
        <v>1447</v>
      </c>
      <c r="P1035" s="1">
        <v>35202010</v>
      </c>
      <c r="Q1035" s="73">
        <v>1471269780</v>
      </c>
      <c r="R1035" s="74">
        <v>27.1</v>
      </c>
      <c r="S1035" s="1" t="s">
        <v>3323</v>
      </c>
      <c r="T1035" s="75">
        <v>7.2785000000000002</v>
      </c>
      <c r="U1035" s="76">
        <v>328678252.70041901</v>
      </c>
      <c r="V1035" s="77">
        <v>328678252.70041901</v>
      </c>
      <c r="W1035" s="77">
        <v>5469179314.4221001</v>
      </c>
      <c r="X1035" s="76">
        <v>4.9607505201000003E-3</v>
      </c>
      <c r="Y1035" s="71">
        <v>0</v>
      </c>
      <c r="Z1035" s="71">
        <v>1</v>
      </c>
      <c r="AA1035" s="71">
        <v>0</v>
      </c>
      <c r="AB1035" s="71">
        <v>0</v>
      </c>
      <c r="AC1035" s="73">
        <v>0</v>
      </c>
      <c r="AD1035" s="73">
        <v>1</v>
      </c>
      <c r="AE1035" s="1" t="s">
        <v>3412</v>
      </c>
      <c r="AF1035" s="1" t="s">
        <v>1450</v>
      </c>
      <c r="AG1035" s="1" t="s">
        <v>1585</v>
      </c>
    </row>
    <row r="1036" spans="1:33">
      <c r="A1036" s="70">
        <v>45169</v>
      </c>
      <c r="B1036" s="70">
        <v>45169</v>
      </c>
      <c r="C1036" s="71">
        <v>891800</v>
      </c>
      <c r="D1036" s="1" t="s">
        <v>9964</v>
      </c>
      <c r="E1036" s="71">
        <v>6433902</v>
      </c>
      <c r="G1036" s="1" t="s">
        <v>9965</v>
      </c>
      <c r="H1036" s="72" t="s">
        <v>9966</v>
      </c>
      <c r="I1036" s="1" t="s">
        <v>9967</v>
      </c>
      <c r="J1036" s="73">
        <v>0.95</v>
      </c>
      <c r="K1036" s="73">
        <v>0.95</v>
      </c>
      <c r="L1036" s="73">
        <v>0.95</v>
      </c>
      <c r="M1036" s="1">
        <v>1</v>
      </c>
      <c r="N1036" s="1" t="s">
        <v>975</v>
      </c>
      <c r="O1036" s="1" t="s">
        <v>1484</v>
      </c>
      <c r="P1036" s="1">
        <v>40101010</v>
      </c>
      <c r="Q1036" s="73">
        <v>30738823096</v>
      </c>
      <c r="R1036" s="74">
        <v>2.69</v>
      </c>
      <c r="S1036" s="1" t="s">
        <v>1565</v>
      </c>
      <c r="T1036" s="75">
        <v>7.8417500000000002</v>
      </c>
      <c r="U1036" s="76">
        <v>10017287266.4683</v>
      </c>
      <c r="V1036" s="77">
        <v>10017287266.4683</v>
      </c>
      <c r="W1036" s="77">
        <v>162060928000.078</v>
      </c>
      <c r="X1036" s="76">
        <v>0.15119121088279999</v>
      </c>
      <c r="Y1036" s="71">
        <v>1</v>
      </c>
      <c r="Z1036" s="71">
        <v>0</v>
      </c>
      <c r="AA1036" s="71">
        <v>0</v>
      </c>
      <c r="AB1036" s="71">
        <v>0</v>
      </c>
      <c r="AC1036" s="73">
        <v>1</v>
      </c>
      <c r="AD1036" s="73">
        <v>0</v>
      </c>
      <c r="AE1036" s="1" t="s">
        <v>1566</v>
      </c>
      <c r="AF1036" s="1" t="s">
        <v>1450</v>
      </c>
      <c r="AG1036" s="1" t="s">
        <v>3494</v>
      </c>
    </row>
    <row r="1037" spans="1:33">
      <c r="A1037" s="70">
        <v>45169</v>
      </c>
      <c r="B1037" s="70">
        <v>45169</v>
      </c>
      <c r="C1037" s="71">
        <v>891800</v>
      </c>
      <c r="D1037" s="1" t="s">
        <v>9968</v>
      </c>
      <c r="E1037" s="71">
        <v>6433903</v>
      </c>
      <c r="G1037" s="1" t="s">
        <v>9969</v>
      </c>
      <c r="H1037" s="72" t="s">
        <v>9970</v>
      </c>
      <c r="I1037" s="1" t="s">
        <v>9971</v>
      </c>
      <c r="J1037" s="73">
        <v>0.08</v>
      </c>
      <c r="K1037" s="73">
        <v>0.08</v>
      </c>
      <c r="L1037" s="73">
        <v>1.6E-2</v>
      </c>
      <c r="M1037" s="1">
        <v>0.2</v>
      </c>
      <c r="N1037" s="1" t="s">
        <v>975</v>
      </c>
      <c r="O1037" s="1" t="s">
        <v>1484</v>
      </c>
      <c r="P1037" s="1">
        <v>40101010</v>
      </c>
      <c r="Q1037" s="73">
        <v>319244210773</v>
      </c>
      <c r="R1037" s="74">
        <v>3.46</v>
      </c>
      <c r="S1037" s="1" t="s">
        <v>3323</v>
      </c>
      <c r="T1037" s="75">
        <v>7.2785000000000002</v>
      </c>
      <c r="U1037" s="76">
        <v>2428159580.7368698</v>
      </c>
      <c r="V1037" s="77">
        <v>2428159580.7368698</v>
      </c>
      <c r="W1037" s="77">
        <v>162060928000.078</v>
      </c>
      <c r="X1037" s="76">
        <v>3.6648283858000001E-2</v>
      </c>
      <c r="Y1037" s="71">
        <v>1</v>
      </c>
      <c r="Z1037" s="71">
        <v>0</v>
      </c>
      <c r="AA1037" s="71">
        <v>0</v>
      </c>
      <c r="AB1037" s="71">
        <v>0</v>
      </c>
      <c r="AC1037" s="73">
        <v>1</v>
      </c>
      <c r="AD1037" s="73">
        <v>0</v>
      </c>
      <c r="AE1037" s="1" t="s">
        <v>3324</v>
      </c>
      <c r="AF1037" s="1" t="s">
        <v>1450</v>
      </c>
      <c r="AG1037" s="1" t="s">
        <v>1585</v>
      </c>
    </row>
    <row r="1038" spans="1:33">
      <c r="A1038" s="70">
        <v>45169</v>
      </c>
      <c r="B1038" s="70">
        <v>45169</v>
      </c>
      <c r="C1038" s="71">
        <v>891800</v>
      </c>
      <c r="D1038" s="1" t="s">
        <v>9979</v>
      </c>
      <c r="E1038" s="71">
        <v>6573001</v>
      </c>
      <c r="G1038" s="1" t="s">
        <v>9980</v>
      </c>
      <c r="H1038" s="72" t="s">
        <v>9981</v>
      </c>
      <c r="I1038" s="1" t="s">
        <v>9982</v>
      </c>
      <c r="J1038" s="73">
        <v>0.95</v>
      </c>
      <c r="K1038" s="73">
        <v>0.95</v>
      </c>
      <c r="L1038" s="73">
        <v>0.95</v>
      </c>
      <c r="M1038" s="1">
        <v>1</v>
      </c>
      <c r="N1038" s="1" t="s">
        <v>975</v>
      </c>
      <c r="O1038" s="1" t="s">
        <v>1455</v>
      </c>
      <c r="P1038" s="1">
        <v>25102010</v>
      </c>
      <c r="Q1038" s="73">
        <v>3098620305</v>
      </c>
      <c r="R1038" s="74">
        <v>4.13</v>
      </c>
      <c r="S1038" s="1" t="s">
        <v>1565</v>
      </c>
      <c r="T1038" s="75">
        <v>7.8417500000000002</v>
      </c>
      <c r="U1038" s="76">
        <v>1550347405.4474399</v>
      </c>
      <c r="V1038" s="77">
        <v>1550347405.4474399</v>
      </c>
      <c r="W1038" s="77">
        <v>11842040732.739799</v>
      </c>
      <c r="X1038" s="76">
        <v>2.33994389183E-2</v>
      </c>
      <c r="Y1038" s="71">
        <v>1</v>
      </c>
      <c r="Z1038" s="71">
        <v>0</v>
      </c>
      <c r="AA1038" s="71">
        <v>0</v>
      </c>
      <c r="AB1038" s="71">
        <v>0</v>
      </c>
      <c r="AC1038" s="73">
        <v>1</v>
      </c>
      <c r="AD1038" s="73">
        <v>0</v>
      </c>
      <c r="AE1038" s="1" t="s">
        <v>1566</v>
      </c>
      <c r="AF1038" s="1" t="s">
        <v>1450</v>
      </c>
      <c r="AG1038" s="1" t="s">
        <v>3494</v>
      </c>
    </row>
    <row r="1039" spans="1:33">
      <c r="A1039" s="70">
        <v>45169</v>
      </c>
      <c r="B1039" s="70">
        <v>45169</v>
      </c>
      <c r="C1039" s="71">
        <v>891800</v>
      </c>
      <c r="D1039" s="1" t="s">
        <v>9983</v>
      </c>
      <c r="E1039" s="71">
        <v>6573004</v>
      </c>
      <c r="G1039" s="1" t="s">
        <v>9984</v>
      </c>
      <c r="H1039" s="72" t="s">
        <v>9985</v>
      </c>
      <c r="I1039" s="1" t="s">
        <v>9986</v>
      </c>
      <c r="J1039" s="73">
        <v>0.2</v>
      </c>
      <c r="K1039" s="73">
        <v>0.2</v>
      </c>
      <c r="L1039" s="73">
        <v>0.04</v>
      </c>
      <c r="M1039" s="1">
        <v>0.2</v>
      </c>
      <c r="N1039" s="1" t="s">
        <v>975</v>
      </c>
      <c r="O1039" s="1" t="s">
        <v>1455</v>
      </c>
      <c r="P1039" s="1">
        <v>25102010</v>
      </c>
      <c r="Q1039" s="73">
        <v>7384289936</v>
      </c>
      <c r="R1039" s="74">
        <v>10.08</v>
      </c>
      <c r="S1039" s="1" t="s">
        <v>3323</v>
      </c>
      <c r="T1039" s="75">
        <v>7.2785000000000002</v>
      </c>
      <c r="U1039" s="76">
        <v>409060342.405056</v>
      </c>
      <c r="V1039" s="77">
        <v>409060342.405056</v>
      </c>
      <c r="W1039" s="77">
        <v>11842040732.739799</v>
      </c>
      <c r="X1039" s="76">
        <v>6.1739597605000003E-3</v>
      </c>
      <c r="Y1039" s="71">
        <v>1</v>
      </c>
      <c r="Z1039" s="71">
        <v>0</v>
      </c>
      <c r="AA1039" s="71">
        <v>0</v>
      </c>
      <c r="AB1039" s="71">
        <v>0</v>
      </c>
      <c r="AC1039" s="73">
        <v>1</v>
      </c>
      <c r="AD1039" s="73">
        <v>0</v>
      </c>
      <c r="AE1039" s="1" t="s">
        <v>3324</v>
      </c>
      <c r="AF1039" s="1" t="s">
        <v>1450</v>
      </c>
      <c r="AG1039" s="1" t="s">
        <v>1585</v>
      </c>
    </row>
    <row r="1040" spans="1:33">
      <c r="A1040" s="70">
        <v>45169</v>
      </c>
      <c r="B1040" s="70">
        <v>45169</v>
      </c>
      <c r="C1040" s="71">
        <v>891800</v>
      </c>
      <c r="D1040" s="1" t="s">
        <v>9987</v>
      </c>
      <c r="E1040" s="71">
        <v>6578702</v>
      </c>
      <c r="G1040" s="1" t="s">
        <v>9988</v>
      </c>
      <c r="H1040" s="72" t="s">
        <v>9989</v>
      </c>
      <c r="I1040" s="1" t="s">
        <v>9990</v>
      </c>
      <c r="J1040" s="73">
        <v>0.25</v>
      </c>
      <c r="K1040" s="73">
        <v>0.25</v>
      </c>
      <c r="L1040" s="73">
        <v>0.25</v>
      </c>
      <c r="M1040" s="1">
        <v>1</v>
      </c>
      <c r="N1040" s="1" t="s">
        <v>975</v>
      </c>
      <c r="O1040" s="1" t="s">
        <v>1484</v>
      </c>
      <c r="P1040" s="1">
        <v>40101010</v>
      </c>
      <c r="Q1040" s="73">
        <v>12678735500</v>
      </c>
      <c r="R1040" s="74">
        <v>2.2599999999999998</v>
      </c>
      <c r="S1040" s="1" t="s">
        <v>1565</v>
      </c>
      <c r="T1040" s="75">
        <v>7.8417500000000002</v>
      </c>
      <c r="U1040" s="76">
        <v>913505984.95233798</v>
      </c>
      <c r="V1040" s="77">
        <v>913505984.95233798</v>
      </c>
      <c r="W1040" s="77">
        <v>22814611418.700199</v>
      </c>
      <c r="X1040" s="76">
        <v>1.3787572657100001E-2</v>
      </c>
      <c r="Y1040" s="71">
        <v>1</v>
      </c>
      <c r="Z1040" s="71">
        <v>0</v>
      </c>
      <c r="AA1040" s="71">
        <v>0</v>
      </c>
      <c r="AB1040" s="71">
        <v>0</v>
      </c>
      <c r="AC1040" s="73">
        <v>1</v>
      </c>
      <c r="AD1040" s="73">
        <v>0</v>
      </c>
      <c r="AE1040" s="1" t="s">
        <v>1566</v>
      </c>
      <c r="AF1040" s="1" t="s">
        <v>1450</v>
      </c>
      <c r="AG1040" s="1" t="s">
        <v>3494</v>
      </c>
    </row>
    <row r="1041" spans="1:33">
      <c r="A1041" s="70">
        <v>45169</v>
      </c>
      <c r="B1041" s="70">
        <v>45169</v>
      </c>
      <c r="C1041" s="71">
        <v>891800</v>
      </c>
      <c r="D1041" s="1" t="s">
        <v>9991</v>
      </c>
      <c r="E1041" s="71">
        <v>6578703</v>
      </c>
      <c r="G1041" s="1" t="s">
        <v>9992</v>
      </c>
      <c r="H1041" s="72" t="s">
        <v>9993</v>
      </c>
      <c r="I1041" s="1" t="s">
        <v>9994</v>
      </c>
      <c r="J1041" s="73">
        <v>0.35</v>
      </c>
      <c r="K1041" s="73">
        <v>0.3</v>
      </c>
      <c r="L1041" s="73">
        <v>0.06</v>
      </c>
      <c r="M1041" s="1">
        <v>0.2</v>
      </c>
      <c r="N1041" s="1" t="s">
        <v>975</v>
      </c>
      <c r="O1041" s="1" t="s">
        <v>1484</v>
      </c>
      <c r="P1041" s="1">
        <v>40101010</v>
      </c>
      <c r="Q1041" s="73">
        <v>46406815561</v>
      </c>
      <c r="R1041" s="74">
        <v>3.01</v>
      </c>
      <c r="S1041" s="1" t="s">
        <v>3323</v>
      </c>
      <c r="T1041" s="75">
        <v>7.2785000000000002</v>
      </c>
      <c r="U1041" s="76">
        <v>1151483257.58283</v>
      </c>
      <c r="V1041" s="77">
        <v>1151483257.58283</v>
      </c>
      <c r="W1041" s="77">
        <v>22814611418.700199</v>
      </c>
      <c r="X1041" s="76">
        <v>1.7379370621399999E-2</v>
      </c>
      <c r="Y1041" s="71">
        <v>1</v>
      </c>
      <c r="Z1041" s="71">
        <v>0</v>
      </c>
      <c r="AA1041" s="71">
        <v>0</v>
      </c>
      <c r="AB1041" s="71">
        <v>0</v>
      </c>
      <c r="AC1041" s="73">
        <v>1</v>
      </c>
      <c r="AD1041" s="73">
        <v>0</v>
      </c>
      <c r="AE1041" s="1" t="s">
        <v>3324</v>
      </c>
      <c r="AF1041" s="1" t="s">
        <v>1450</v>
      </c>
      <c r="AG1041" s="1" t="s">
        <v>1585</v>
      </c>
    </row>
    <row r="1042" spans="1:33">
      <c r="A1042" s="70">
        <v>45169</v>
      </c>
      <c r="B1042" s="70">
        <v>45169</v>
      </c>
      <c r="C1042" s="71">
        <v>891800</v>
      </c>
      <c r="D1042" s="1" t="s">
        <v>10004</v>
      </c>
      <c r="E1042" s="71">
        <v>6624501</v>
      </c>
      <c r="G1042" s="1" t="s">
        <v>10005</v>
      </c>
      <c r="H1042" s="72">
        <v>6094018</v>
      </c>
      <c r="I1042" s="1" t="s">
        <v>10006</v>
      </c>
      <c r="J1042" s="73">
        <v>0.25</v>
      </c>
      <c r="K1042" s="73">
        <v>0.25</v>
      </c>
      <c r="L1042" s="73">
        <v>0.25</v>
      </c>
      <c r="M1042" s="1">
        <v>1</v>
      </c>
      <c r="N1042" s="1" t="s">
        <v>1337</v>
      </c>
      <c r="O1042" s="1" t="s">
        <v>1499</v>
      </c>
      <c r="P1042" s="1">
        <v>30101040</v>
      </c>
      <c r="Q1042" s="73">
        <v>4007796699</v>
      </c>
      <c r="R1042" s="74">
        <v>33.75</v>
      </c>
      <c r="S1042" s="1" t="s">
        <v>3341</v>
      </c>
      <c r="T1042" s="75">
        <v>35.017499999999998</v>
      </c>
      <c r="U1042" s="76">
        <v>965682434.434569</v>
      </c>
      <c r="V1042" s="77">
        <v>965682434.434569</v>
      </c>
      <c r="W1042" s="77">
        <v>3862729737.7382698</v>
      </c>
      <c r="X1042" s="76">
        <v>1.4575073341399999E-2</v>
      </c>
      <c r="Y1042" s="71">
        <v>0</v>
      </c>
      <c r="Z1042" s="71">
        <v>1</v>
      </c>
      <c r="AA1042" s="71">
        <v>0</v>
      </c>
      <c r="AB1042" s="71">
        <v>0</v>
      </c>
      <c r="AC1042" s="73">
        <v>0</v>
      </c>
      <c r="AD1042" s="73">
        <v>1</v>
      </c>
      <c r="AE1042" s="1" t="s">
        <v>3342</v>
      </c>
      <c r="AF1042" s="1" t="s">
        <v>1450</v>
      </c>
      <c r="AG1042" s="1" t="s">
        <v>1451</v>
      </c>
    </row>
    <row r="1043" spans="1:33">
      <c r="A1043" s="70">
        <v>45169</v>
      </c>
      <c r="B1043" s="70">
        <v>45169</v>
      </c>
      <c r="C1043" s="71">
        <v>891800</v>
      </c>
      <c r="D1043" s="1" t="s">
        <v>10011</v>
      </c>
      <c r="E1043" s="71">
        <v>6629501</v>
      </c>
      <c r="G1043" s="1" t="s">
        <v>10012</v>
      </c>
      <c r="H1043" s="72" t="s">
        <v>10013</v>
      </c>
      <c r="I1043" s="1" t="s">
        <v>10014</v>
      </c>
      <c r="J1043" s="73">
        <v>0.2</v>
      </c>
      <c r="K1043" s="73">
        <v>0.2</v>
      </c>
      <c r="L1043" s="73">
        <v>0.2</v>
      </c>
      <c r="M1043" s="1">
        <v>1</v>
      </c>
      <c r="N1043" s="1" t="s">
        <v>1359</v>
      </c>
      <c r="O1043" s="1" t="s">
        <v>1462</v>
      </c>
      <c r="P1043" s="1">
        <v>15101010</v>
      </c>
      <c r="Q1043" s="73">
        <v>5295959799</v>
      </c>
      <c r="R1043" s="74">
        <v>52.75</v>
      </c>
      <c r="S1043" s="1" t="s">
        <v>3311</v>
      </c>
      <c r="T1043" s="75">
        <v>26.657550000000001</v>
      </c>
      <c r="U1043" s="76">
        <v>2095930641.76753</v>
      </c>
      <c r="V1043" s="77">
        <v>2095930641.76753</v>
      </c>
      <c r="W1043" s="77">
        <v>10479653208.837601</v>
      </c>
      <c r="X1043" s="76">
        <v>3.1633942725800002E-2</v>
      </c>
      <c r="Y1043" s="71">
        <v>1</v>
      </c>
      <c r="Z1043" s="71">
        <v>0</v>
      </c>
      <c r="AA1043" s="71">
        <v>0</v>
      </c>
      <c r="AB1043" s="71">
        <v>0</v>
      </c>
      <c r="AC1043" s="73">
        <v>0</v>
      </c>
      <c r="AD1043" s="73">
        <v>1</v>
      </c>
      <c r="AE1043" s="1" t="s">
        <v>3312</v>
      </c>
      <c r="AF1043" s="1" t="s">
        <v>1450</v>
      </c>
      <c r="AG1043" s="1" t="s">
        <v>1451</v>
      </c>
    </row>
    <row r="1044" spans="1:33">
      <c r="A1044" s="70">
        <v>45169</v>
      </c>
      <c r="B1044" s="70">
        <v>45169</v>
      </c>
      <c r="C1044" s="71">
        <v>891800</v>
      </c>
      <c r="D1044" s="1" t="s">
        <v>10023</v>
      </c>
      <c r="E1044" s="71">
        <v>6639701</v>
      </c>
      <c r="G1044" s="1" t="s">
        <v>10024</v>
      </c>
      <c r="H1044" s="72" t="s">
        <v>10025</v>
      </c>
      <c r="I1044" s="1" t="s">
        <v>10026</v>
      </c>
      <c r="J1044" s="73">
        <v>0.3</v>
      </c>
      <c r="K1044" s="73">
        <v>0.3</v>
      </c>
      <c r="L1044" s="73">
        <v>0.3</v>
      </c>
      <c r="M1044" s="1">
        <v>1</v>
      </c>
      <c r="N1044" s="1" t="s">
        <v>975</v>
      </c>
      <c r="O1044" s="1" t="s">
        <v>1455</v>
      </c>
      <c r="P1044" s="1">
        <v>25504050</v>
      </c>
      <c r="Q1044" s="73">
        <v>2401823363</v>
      </c>
      <c r="R1044" s="74">
        <v>23.9</v>
      </c>
      <c r="S1044" s="1" t="s">
        <v>1565</v>
      </c>
      <c r="T1044" s="75">
        <v>7.8417500000000002</v>
      </c>
      <c r="U1044" s="76">
        <v>2196075303.6898699</v>
      </c>
      <c r="V1044" s="77">
        <v>2196075303.6898699</v>
      </c>
      <c r="W1044" s="77">
        <v>7320251012.2995501</v>
      </c>
      <c r="X1044" s="76">
        <v>3.3145429049099999E-2</v>
      </c>
      <c r="Y1044" s="71">
        <v>1</v>
      </c>
      <c r="Z1044" s="71">
        <v>0</v>
      </c>
      <c r="AA1044" s="71">
        <v>0</v>
      </c>
      <c r="AB1044" s="71">
        <v>0</v>
      </c>
      <c r="AC1044" s="73">
        <v>1</v>
      </c>
      <c r="AD1044" s="73">
        <v>0</v>
      </c>
      <c r="AE1044" s="1" t="s">
        <v>1566</v>
      </c>
      <c r="AF1044" s="1" t="s">
        <v>1450</v>
      </c>
      <c r="AG1044" s="1" t="s">
        <v>3300</v>
      </c>
    </row>
    <row r="1045" spans="1:33">
      <c r="A1045" s="70">
        <v>45169</v>
      </c>
      <c r="B1045" s="70">
        <v>45169</v>
      </c>
      <c r="C1045" s="71">
        <v>891800</v>
      </c>
      <c r="D1045" s="1" t="s">
        <v>10027</v>
      </c>
      <c r="E1045" s="71">
        <v>6650001</v>
      </c>
      <c r="G1045" s="1" t="s">
        <v>10028</v>
      </c>
      <c r="H1045" s="72" t="s">
        <v>10029</v>
      </c>
      <c r="I1045" s="1" t="s">
        <v>10030</v>
      </c>
      <c r="J1045" s="73">
        <v>0.45</v>
      </c>
      <c r="K1045" s="73">
        <v>0.45</v>
      </c>
      <c r="L1045" s="73">
        <v>0.45</v>
      </c>
      <c r="M1045" s="1">
        <v>1</v>
      </c>
      <c r="N1045" s="1" t="s">
        <v>1097</v>
      </c>
      <c r="O1045" s="1" t="s">
        <v>1564</v>
      </c>
      <c r="P1045" s="1">
        <v>60201030</v>
      </c>
      <c r="Q1045" s="73">
        <v>278020964</v>
      </c>
      <c r="R1045" s="74">
        <v>1645.8</v>
      </c>
      <c r="S1045" s="1" t="s">
        <v>3305</v>
      </c>
      <c r="T1045" s="75">
        <v>82.786249999999995</v>
      </c>
      <c r="U1045" s="76">
        <v>2487189673.9861999</v>
      </c>
      <c r="V1045" s="77">
        <v>2487189673.9861999</v>
      </c>
      <c r="W1045" s="77">
        <v>5527088164.4137802</v>
      </c>
      <c r="X1045" s="76">
        <v>3.7539226788900003E-2</v>
      </c>
      <c r="Y1045" s="71">
        <v>0</v>
      </c>
      <c r="Z1045" s="71">
        <v>1</v>
      </c>
      <c r="AA1045" s="71">
        <v>0</v>
      </c>
      <c r="AB1045" s="71">
        <v>0</v>
      </c>
      <c r="AC1045" s="73">
        <v>0.65</v>
      </c>
      <c r="AD1045" s="73">
        <v>0.35</v>
      </c>
      <c r="AE1045" s="1" t="s">
        <v>3306</v>
      </c>
      <c r="AF1045" s="1" t="s">
        <v>1450</v>
      </c>
      <c r="AG1045" s="1" t="s">
        <v>1451</v>
      </c>
    </row>
    <row r="1046" spans="1:33">
      <c r="A1046" s="70">
        <v>45169</v>
      </c>
      <c r="B1046" s="70">
        <v>45169</v>
      </c>
      <c r="C1046" s="71">
        <v>891800</v>
      </c>
      <c r="D1046" s="1" t="s">
        <v>10035</v>
      </c>
      <c r="E1046" s="71">
        <v>6723802</v>
      </c>
      <c r="G1046" s="1" t="s">
        <v>10036</v>
      </c>
      <c r="H1046" s="72" t="s">
        <v>10037</v>
      </c>
      <c r="I1046" s="1" t="s">
        <v>10038</v>
      </c>
      <c r="J1046" s="73">
        <v>0.85</v>
      </c>
      <c r="K1046" s="73">
        <v>0.3</v>
      </c>
      <c r="L1046" s="73">
        <v>0.06</v>
      </c>
      <c r="M1046" s="1">
        <v>0.2</v>
      </c>
      <c r="N1046" s="1" t="s">
        <v>975</v>
      </c>
      <c r="O1046" s="1" t="s">
        <v>1462</v>
      </c>
      <c r="P1046" s="1">
        <v>15101010</v>
      </c>
      <c r="Q1046" s="73">
        <v>1072433025</v>
      </c>
      <c r="R1046" s="74">
        <v>16.399999999999999</v>
      </c>
      <c r="S1046" s="1" t="s">
        <v>3323</v>
      </c>
      <c r="T1046" s="75">
        <v>7.2785000000000002</v>
      </c>
      <c r="U1046" s="76">
        <v>144985106.35433099</v>
      </c>
      <c r="V1046" s="77">
        <v>144985106.35433099</v>
      </c>
      <c r="W1046" s="77">
        <v>2412540343.20046</v>
      </c>
      <c r="X1046" s="76">
        <v>2.1882644679000001E-3</v>
      </c>
      <c r="Y1046" s="71">
        <v>0</v>
      </c>
      <c r="Z1046" s="71">
        <v>1</v>
      </c>
      <c r="AA1046" s="71">
        <v>0</v>
      </c>
      <c r="AB1046" s="71">
        <v>0</v>
      </c>
      <c r="AC1046" s="73">
        <v>1</v>
      </c>
      <c r="AD1046" s="73">
        <v>0</v>
      </c>
      <c r="AE1046" s="1" t="s">
        <v>3412</v>
      </c>
      <c r="AF1046" s="1" t="s">
        <v>1450</v>
      </c>
      <c r="AG1046" s="1" t="s">
        <v>1585</v>
      </c>
    </row>
    <row r="1047" spans="1:33">
      <c r="A1047" s="70">
        <v>45169</v>
      </c>
      <c r="B1047" s="70">
        <v>45169</v>
      </c>
      <c r="C1047" s="71">
        <v>891800</v>
      </c>
      <c r="D1047" s="1" t="s">
        <v>10039</v>
      </c>
      <c r="E1047" s="71">
        <v>6723902</v>
      </c>
      <c r="G1047" s="1" t="s">
        <v>10040</v>
      </c>
      <c r="H1047" s="72" t="s">
        <v>10041</v>
      </c>
      <c r="I1047" s="1" t="s">
        <v>10042</v>
      </c>
      <c r="J1047" s="73">
        <v>0.5</v>
      </c>
      <c r="K1047" s="73">
        <v>0.3</v>
      </c>
      <c r="L1047" s="73">
        <v>0.06</v>
      </c>
      <c r="M1047" s="1">
        <v>0.2</v>
      </c>
      <c r="N1047" s="1" t="s">
        <v>975</v>
      </c>
      <c r="O1047" s="1" t="s">
        <v>1462</v>
      </c>
      <c r="P1047" s="1">
        <v>15101010</v>
      </c>
      <c r="Q1047" s="73">
        <v>475927678</v>
      </c>
      <c r="R1047" s="74">
        <v>67.930000000000007</v>
      </c>
      <c r="S1047" s="1" t="s">
        <v>3323</v>
      </c>
      <c r="T1047" s="75">
        <v>7.2785000000000002</v>
      </c>
      <c r="U1047" s="76">
        <v>266509037.57538</v>
      </c>
      <c r="V1047" s="77">
        <v>266509037.57538</v>
      </c>
      <c r="W1047" s="77">
        <v>4434688645.9274101</v>
      </c>
      <c r="X1047" s="76">
        <v>4.0224287304999997E-3</v>
      </c>
      <c r="Y1047" s="71">
        <v>0</v>
      </c>
      <c r="Z1047" s="71">
        <v>1</v>
      </c>
      <c r="AA1047" s="71">
        <v>0</v>
      </c>
      <c r="AB1047" s="71">
        <v>0</v>
      </c>
      <c r="AC1047" s="73">
        <v>0</v>
      </c>
      <c r="AD1047" s="73">
        <v>1</v>
      </c>
      <c r="AE1047" s="1" t="s">
        <v>3412</v>
      </c>
      <c r="AF1047" s="1" t="s">
        <v>1450</v>
      </c>
      <c r="AG1047" s="1" t="s">
        <v>1585</v>
      </c>
    </row>
    <row r="1048" spans="1:33">
      <c r="A1048" s="70">
        <v>45169</v>
      </c>
      <c r="B1048" s="70">
        <v>45169</v>
      </c>
      <c r="C1048" s="71">
        <v>891800</v>
      </c>
      <c r="D1048" s="1" t="s">
        <v>10043</v>
      </c>
      <c r="E1048" s="71">
        <v>6724602</v>
      </c>
      <c r="G1048" s="1" t="s">
        <v>10044</v>
      </c>
      <c r="H1048" s="72" t="s">
        <v>10045</v>
      </c>
      <c r="I1048" s="1" t="s">
        <v>10046</v>
      </c>
      <c r="J1048" s="73">
        <v>0.35</v>
      </c>
      <c r="K1048" s="73">
        <v>0.3</v>
      </c>
      <c r="L1048" s="73">
        <v>0.06</v>
      </c>
      <c r="M1048" s="1">
        <v>0.2</v>
      </c>
      <c r="N1048" s="1" t="s">
        <v>975</v>
      </c>
      <c r="O1048" s="1" t="s">
        <v>1467</v>
      </c>
      <c r="P1048" s="1">
        <v>20102010</v>
      </c>
      <c r="Q1048" s="73">
        <v>1592077988</v>
      </c>
      <c r="R1048" s="74">
        <v>20.21</v>
      </c>
      <c r="S1048" s="1" t="s">
        <v>3323</v>
      </c>
      <c r="T1048" s="75">
        <v>7.2785000000000002</v>
      </c>
      <c r="U1048" s="76">
        <v>265240608.40129101</v>
      </c>
      <c r="V1048" s="77">
        <v>265240608.40129101</v>
      </c>
      <c r="W1048" s="77">
        <v>4413582087.9372301</v>
      </c>
      <c r="X1048" s="76">
        <v>4.0032842917000003E-3</v>
      </c>
      <c r="Y1048" s="71">
        <v>0</v>
      </c>
      <c r="Z1048" s="71">
        <v>1</v>
      </c>
      <c r="AA1048" s="71">
        <v>0</v>
      </c>
      <c r="AB1048" s="71">
        <v>0</v>
      </c>
      <c r="AC1048" s="73">
        <v>0.35</v>
      </c>
      <c r="AD1048" s="73">
        <v>0.65</v>
      </c>
      <c r="AE1048" s="1" t="s">
        <v>3412</v>
      </c>
      <c r="AF1048" s="1" t="s">
        <v>1450</v>
      </c>
      <c r="AG1048" s="1" t="s">
        <v>1585</v>
      </c>
    </row>
    <row r="1049" spans="1:33">
      <c r="A1049" s="70">
        <v>45169</v>
      </c>
      <c r="B1049" s="70">
        <v>45169</v>
      </c>
      <c r="C1049" s="71">
        <v>891800</v>
      </c>
      <c r="D1049" s="1" t="s">
        <v>10047</v>
      </c>
      <c r="E1049" s="71">
        <v>6725202</v>
      </c>
      <c r="G1049" s="1" t="s">
        <v>10048</v>
      </c>
      <c r="H1049" s="72" t="s">
        <v>10049</v>
      </c>
      <c r="I1049" s="1" t="s">
        <v>10050</v>
      </c>
      <c r="J1049" s="73">
        <v>0.7</v>
      </c>
      <c r="K1049" s="73">
        <v>0.3</v>
      </c>
      <c r="L1049" s="73">
        <v>0.06</v>
      </c>
      <c r="M1049" s="1">
        <v>0.2</v>
      </c>
      <c r="N1049" s="1" t="s">
        <v>975</v>
      </c>
      <c r="O1049" s="1" t="s">
        <v>1462</v>
      </c>
      <c r="P1049" s="1">
        <v>15101050</v>
      </c>
      <c r="Q1049" s="73">
        <v>1477099383</v>
      </c>
      <c r="R1049" s="74">
        <v>57.57</v>
      </c>
      <c r="S1049" s="1" t="s">
        <v>3323</v>
      </c>
      <c r="T1049" s="75">
        <v>7.2785000000000002</v>
      </c>
      <c r="U1049" s="76">
        <v>700995629.42345297</v>
      </c>
      <c r="V1049" s="77">
        <v>700995629.42345297</v>
      </c>
      <c r="W1049" s="77">
        <v>12564469234.680099</v>
      </c>
      <c r="X1049" s="76">
        <v>1.05801476205E-2</v>
      </c>
      <c r="Y1049" s="71">
        <v>1</v>
      </c>
      <c r="Z1049" s="71">
        <v>0</v>
      </c>
      <c r="AA1049" s="71">
        <v>0</v>
      </c>
      <c r="AB1049" s="71">
        <v>0</v>
      </c>
      <c r="AC1049" s="73">
        <v>1</v>
      </c>
      <c r="AD1049" s="73">
        <v>0</v>
      </c>
      <c r="AE1049" s="1" t="s">
        <v>3412</v>
      </c>
      <c r="AF1049" s="1" t="s">
        <v>1450</v>
      </c>
      <c r="AG1049" s="1" t="s">
        <v>1585</v>
      </c>
    </row>
    <row r="1050" spans="1:33">
      <c r="A1050" s="70">
        <v>45169</v>
      </c>
      <c r="B1050" s="70">
        <v>45169</v>
      </c>
      <c r="C1050" s="71">
        <v>891800</v>
      </c>
      <c r="D1050" s="1" t="s">
        <v>10051</v>
      </c>
      <c r="E1050" s="71">
        <v>6725402</v>
      </c>
      <c r="G1050" s="1" t="s">
        <v>10052</v>
      </c>
      <c r="H1050" s="72" t="s">
        <v>10053</v>
      </c>
      <c r="I1050" s="1" t="s">
        <v>10054</v>
      </c>
      <c r="J1050" s="73">
        <v>0.45</v>
      </c>
      <c r="K1050" s="73">
        <v>0.3</v>
      </c>
      <c r="L1050" s="73">
        <v>0.06</v>
      </c>
      <c r="M1050" s="1">
        <v>0.2</v>
      </c>
      <c r="N1050" s="1" t="s">
        <v>975</v>
      </c>
      <c r="O1050" s="1" t="s">
        <v>1462</v>
      </c>
      <c r="P1050" s="1">
        <v>15101010</v>
      </c>
      <c r="Q1050" s="73">
        <v>2842833818</v>
      </c>
      <c r="R1050" s="74">
        <v>6.13</v>
      </c>
      <c r="S1050" s="1" t="s">
        <v>3323</v>
      </c>
      <c r="T1050" s="75">
        <v>7.2785000000000002</v>
      </c>
      <c r="U1050" s="76">
        <v>143655186.956159</v>
      </c>
      <c r="V1050" s="77">
        <v>143655186.956159</v>
      </c>
      <c r="W1050" s="77">
        <v>2390410592.8973098</v>
      </c>
      <c r="X1050" s="76">
        <v>2.1681919553E-3</v>
      </c>
      <c r="Y1050" s="71">
        <v>0</v>
      </c>
      <c r="Z1050" s="71">
        <v>1</v>
      </c>
      <c r="AA1050" s="71">
        <v>0</v>
      </c>
      <c r="AB1050" s="71">
        <v>0</v>
      </c>
      <c r="AC1050" s="73">
        <v>1</v>
      </c>
      <c r="AD1050" s="73">
        <v>0</v>
      </c>
      <c r="AE1050" s="1" t="s">
        <v>3412</v>
      </c>
      <c r="AF1050" s="1" t="s">
        <v>1450</v>
      </c>
      <c r="AG1050" s="1" t="s">
        <v>1585</v>
      </c>
    </row>
    <row r="1051" spans="1:33">
      <c r="A1051" s="70">
        <v>45169</v>
      </c>
      <c r="B1051" s="70">
        <v>45169</v>
      </c>
      <c r="C1051" s="71">
        <v>891800</v>
      </c>
      <c r="D1051" s="1" t="s">
        <v>10055</v>
      </c>
      <c r="E1051" s="71">
        <v>6726002</v>
      </c>
      <c r="G1051" s="1" t="s">
        <v>10056</v>
      </c>
      <c r="H1051" s="72" t="s">
        <v>10057</v>
      </c>
      <c r="I1051" s="1" t="s">
        <v>10058</v>
      </c>
      <c r="J1051" s="73">
        <v>0.65</v>
      </c>
      <c r="K1051" s="73">
        <v>0.3</v>
      </c>
      <c r="L1051" s="73">
        <v>0.06</v>
      </c>
      <c r="M1051" s="1">
        <v>0.2</v>
      </c>
      <c r="N1051" s="1" t="s">
        <v>975</v>
      </c>
      <c r="O1051" s="1" t="s">
        <v>1462</v>
      </c>
      <c r="P1051" s="1">
        <v>15101050</v>
      </c>
      <c r="Q1051" s="73">
        <v>1613529459</v>
      </c>
      <c r="R1051" s="74">
        <v>47.41</v>
      </c>
      <c r="S1051" s="1" t="s">
        <v>3323</v>
      </c>
      <c r="T1051" s="75">
        <v>7.2785000000000002</v>
      </c>
      <c r="U1051" s="76">
        <v>630603269.776932</v>
      </c>
      <c r="V1051" s="77">
        <v>630603269.776932</v>
      </c>
      <c r="W1051" s="77">
        <v>12423116896.698099</v>
      </c>
      <c r="X1051" s="76">
        <v>9.5177136691999998E-3</v>
      </c>
      <c r="Y1051" s="71">
        <v>1</v>
      </c>
      <c r="Z1051" s="71">
        <v>0</v>
      </c>
      <c r="AA1051" s="71">
        <v>0</v>
      </c>
      <c r="AB1051" s="71">
        <v>0</v>
      </c>
      <c r="AC1051" s="73">
        <v>0</v>
      </c>
      <c r="AD1051" s="73">
        <v>1</v>
      </c>
      <c r="AE1051" s="1" t="s">
        <v>3412</v>
      </c>
      <c r="AF1051" s="1" t="s">
        <v>1450</v>
      </c>
      <c r="AG1051" s="1" t="s">
        <v>1585</v>
      </c>
    </row>
    <row r="1052" spans="1:33">
      <c r="A1052" s="70">
        <v>45169</v>
      </c>
      <c r="B1052" s="70">
        <v>45169</v>
      </c>
      <c r="C1052" s="71">
        <v>891800</v>
      </c>
      <c r="D1052" s="1" t="s">
        <v>10059</v>
      </c>
      <c r="E1052" s="71">
        <v>6726003</v>
      </c>
      <c r="G1052" s="1" t="s">
        <v>10060</v>
      </c>
      <c r="H1052" s="72" t="s">
        <v>10061</v>
      </c>
      <c r="I1052" s="1" t="s">
        <v>10062</v>
      </c>
      <c r="J1052" s="73">
        <v>1</v>
      </c>
      <c r="K1052" s="73">
        <v>1</v>
      </c>
      <c r="L1052" s="73">
        <v>1</v>
      </c>
      <c r="M1052" s="1">
        <v>1</v>
      </c>
      <c r="N1052" s="1" t="s">
        <v>975</v>
      </c>
      <c r="O1052" s="1" t="s">
        <v>1462</v>
      </c>
      <c r="P1052" s="1">
        <v>15101050</v>
      </c>
      <c r="Q1052" s="73">
        <v>403574080</v>
      </c>
      <c r="R1052" s="74">
        <v>37.5</v>
      </c>
      <c r="S1052" s="1" t="s">
        <v>1565</v>
      </c>
      <c r="T1052" s="75">
        <v>7.8417500000000002</v>
      </c>
      <c r="U1052" s="76">
        <v>1929929926.35572</v>
      </c>
      <c r="V1052" s="77">
        <v>1929929926.35572</v>
      </c>
      <c r="W1052" s="77">
        <v>12423116896.698099</v>
      </c>
      <c r="X1052" s="76">
        <v>2.91284890533E-2</v>
      </c>
      <c r="Y1052" s="71">
        <v>1</v>
      </c>
      <c r="Z1052" s="71">
        <v>0</v>
      </c>
      <c r="AA1052" s="71">
        <v>0</v>
      </c>
      <c r="AB1052" s="71">
        <v>0</v>
      </c>
      <c r="AC1052" s="73">
        <v>0</v>
      </c>
      <c r="AD1052" s="73">
        <v>1</v>
      </c>
      <c r="AE1052" s="1" t="s">
        <v>1566</v>
      </c>
      <c r="AF1052" s="1" t="s">
        <v>1450</v>
      </c>
      <c r="AG1052" s="1" t="s">
        <v>3494</v>
      </c>
    </row>
    <row r="1053" spans="1:33">
      <c r="A1053" s="70">
        <v>45169</v>
      </c>
      <c r="B1053" s="70">
        <v>45169</v>
      </c>
      <c r="C1053" s="71">
        <v>891800</v>
      </c>
      <c r="D1053" s="1" t="s">
        <v>10063</v>
      </c>
      <c r="E1053" s="71">
        <v>6726301</v>
      </c>
      <c r="G1053" s="1" t="s">
        <v>10064</v>
      </c>
      <c r="H1053" s="72" t="s">
        <v>10065</v>
      </c>
      <c r="I1053" s="1" t="s">
        <v>10066</v>
      </c>
      <c r="J1053" s="73">
        <v>0.35</v>
      </c>
      <c r="K1053" s="73">
        <v>0.35</v>
      </c>
      <c r="L1053" s="73">
        <v>0.35</v>
      </c>
      <c r="M1053" s="1">
        <v>1</v>
      </c>
      <c r="N1053" s="1" t="s">
        <v>975</v>
      </c>
      <c r="O1053" s="1" t="s">
        <v>1467</v>
      </c>
      <c r="P1053" s="1">
        <v>20102010</v>
      </c>
      <c r="Q1053" s="73">
        <v>3102418400</v>
      </c>
      <c r="R1053" s="74">
        <v>4.32</v>
      </c>
      <c r="S1053" s="1" t="s">
        <v>1565</v>
      </c>
      <c r="T1053" s="75">
        <v>7.8417500000000002</v>
      </c>
      <c r="U1053" s="76">
        <v>598190024.01249695</v>
      </c>
      <c r="V1053" s="77">
        <v>598190024.01249695</v>
      </c>
      <c r="W1053" s="77">
        <v>1709114354.32142</v>
      </c>
      <c r="X1053" s="76">
        <v>9.0284995989999995E-3</v>
      </c>
      <c r="Y1053" s="71">
        <v>0</v>
      </c>
      <c r="Z1053" s="71">
        <v>1</v>
      </c>
      <c r="AA1053" s="71">
        <v>0</v>
      </c>
      <c r="AB1053" s="71">
        <v>0</v>
      </c>
      <c r="AC1053" s="73">
        <v>1</v>
      </c>
      <c r="AD1053" s="73">
        <v>0</v>
      </c>
      <c r="AE1053" s="1" t="s">
        <v>1566</v>
      </c>
      <c r="AF1053" s="1" t="s">
        <v>1450</v>
      </c>
      <c r="AG1053" s="1" t="s">
        <v>3300</v>
      </c>
    </row>
    <row r="1054" spans="1:33">
      <c r="A1054" s="70">
        <v>45169</v>
      </c>
      <c r="B1054" s="70">
        <v>45169</v>
      </c>
      <c r="C1054" s="71">
        <v>891800</v>
      </c>
      <c r="D1054" s="1" t="s">
        <v>10067</v>
      </c>
      <c r="E1054" s="71">
        <v>6732102</v>
      </c>
      <c r="G1054" s="1" t="s">
        <v>10068</v>
      </c>
      <c r="H1054" s="72" t="s">
        <v>10069</v>
      </c>
      <c r="I1054" s="1" t="s">
        <v>10070</v>
      </c>
      <c r="J1054" s="73">
        <v>0.75</v>
      </c>
      <c r="K1054" s="73">
        <v>0.3</v>
      </c>
      <c r="L1054" s="73">
        <v>0.06</v>
      </c>
      <c r="M1054" s="1">
        <v>0.2</v>
      </c>
      <c r="N1054" s="1" t="s">
        <v>975</v>
      </c>
      <c r="O1054" s="1" t="s">
        <v>1474</v>
      </c>
      <c r="P1054" s="1">
        <v>45201020</v>
      </c>
      <c r="Q1054" s="73">
        <v>2304448671</v>
      </c>
      <c r="R1054" s="74">
        <v>10.59</v>
      </c>
      <c r="S1054" s="1" t="s">
        <v>3323</v>
      </c>
      <c r="T1054" s="75">
        <v>7.2785000000000002</v>
      </c>
      <c r="U1054" s="76">
        <v>201174237.212805</v>
      </c>
      <c r="V1054" s="77">
        <v>201174237.212805</v>
      </c>
      <c r="W1054" s="77">
        <v>3347522897.2991099</v>
      </c>
      <c r="X1054" s="76">
        <v>3.03632867E-3</v>
      </c>
      <c r="Y1054" s="71">
        <v>0</v>
      </c>
      <c r="Z1054" s="71">
        <v>1</v>
      </c>
      <c r="AA1054" s="71">
        <v>0</v>
      </c>
      <c r="AB1054" s="71">
        <v>0</v>
      </c>
      <c r="AC1054" s="73">
        <v>0.35</v>
      </c>
      <c r="AD1054" s="73">
        <v>0.65</v>
      </c>
      <c r="AE1054" s="1" t="s">
        <v>3412</v>
      </c>
      <c r="AF1054" s="1" t="s">
        <v>1450</v>
      </c>
      <c r="AG1054" s="1" t="s">
        <v>1585</v>
      </c>
    </row>
    <row r="1055" spans="1:33">
      <c r="A1055" s="70">
        <v>45169</v>
      </c>
      <c r="B1055" s="70">
        <v>45169</v>
      </c>
      <c r="C1055" s="71">
        <v>891800</v>
      </c>
      <c r="D1055" s="1" t="s">
        <v>10071</v>
      </c>
      <c r="E1055" s="71">
        <v>6732702</v>
      </c>
      <c r="G1055" s="1" t="s">
        <v>10072</v>
      </c>
      <c r="H1055" s="72" t="s">
        <v>10073</v>
      </c>
      <c r="I1055" s="1" t="s">
        <v>10074</v>
      </c>
      <c r="J1055" s="73">
        <v>0.35</v>
      </c>
      <c r="K1055" s="73">
        <v>0.3</v>
      </c>
      <c r="L1055" s="73">
        <v>0.06</v>
      </c>
      <c r="M1055" s="1">
        <v>0.2</v>
      </c>
      <c r="N1055" s="1" t="s">
        <v>975</v>
      </c>
      <c r="O1055" s="1" t="s">
        <v>1474</v>
      </c>
      <c r="P1055" s="1">
        <v>45203010</v>
      </c>
      <c r="Q1055" s="73">
        <v>4270736115</v>
      </c>
      <c r="R1055" s="74">
        <v>7.71</v>
      </c>
      <c r="S1055" s="1" t="s">
        <v>3323</v>
      </c>
      <c r="T1055" s="75">
        <v>7.2785000000000002</v>
      </c>
      <c r="U1055" s="76">
        <v>271435395.58961302</v>
      </c>
      <c r="V1055" s="77">
        <v>271435395.58961302</v>
      </c>
      <c r="W1055" s="77">
        <v>4516662841.4378204</v>
      </c>
      <c r="X1055" s="76">
        <v>4.0967823967000003E-3</v>
      </c>
      <c r="Y1055" s="71">
        <v>0</v>
      </c>
      <c r="Z1055" s="71">
        <v>1</v>
      </c>
      <c r="AA1055" s="71">
        <v>0</v>
      </c>
      <c r="AB1055" s="71">
        <v>0</v>
      </c>
      <c r="AC1055" s="73">
        <v>0</v>
      </c>
      <c r="AD1055" s="73">
        <v>1</v>
      </c>
      <c r="AE1055" s="1" t="s">
        <v>3412</v>
      </c>
      <c r="AF1055" s="1" t="s">
        <v>1450</v>
      </c>
      <c r="AG1055" s="1" t="s">
        <v>1585</v>
      </c>
    </row>
    <row r="1056" spans="1:33">
      <c r="A1056" s="70">
        <v>45169</v>
      </c>
      <c r="B1056" s="70">
        <v>45169</v>
      </c>
      <c r="C1056" s="71">
        <v>891800</v>
      </c>
      <c r="D1056" s="1" t="s">
        <v>10075</v>
      </c>
      <c r="E1056" s="71">
        <v>6732802</v>
      </c>
      <c r="G1056" s="1" t="s">
        <v>10076</v>
      </c>
      <c r="H1056" s="72" t="s">
        <v>10077</v>
      </c>
      <c r="I1056" s="1" t="s">
        <v>10078</v>
      </c>
      <c r="J1056" s="73">
        <v>0.5</v>
      </c>
      <c r="K1056" s="73">
        <v>0.3</v>
      </c>
      <c r="L1056" s="73">
        <v>0.06</v>
      </c>
      <c r="M1056" s="1">
        <v>0.2</v>
      </c>
      <c r="N1056" s="1" t="s">
        <v>975</v>
      </c>
      <c r="O1056" s="1" t="s">
        <v>1474</v>
      </c>
      <c r="P1056" s="1">
        <v>45301010</v>
      </c>
      <c r="Q1056" s="73">
        <v>528754806</v>
      </c>
      <c r="R1056" s="74">
        <v>271.26</v>
      </c>
      <c r="S1056" s="1" t="s">
        <v>3323</v>
      </c>
      <c r="T1056" s="75">
        <v>7.2785000000000002</v>
      </c>
      <c r="U1056" s="76">
        <v>1182359238.92747</v>
      </c>
      <c r="V1056" s="77">
        <v>1182359238.92747</v>
      </c>
      <c r="W1056" s="77">
        <v>19674361289.890499</v>
      </c>
      <c r="X1056" s="76">
        <v>1.7845382714600001E-2</v>
      </c>
      <c r="Y1056" s="71">
        <v>1</v>
      </c>
      <c r="Z1056" s="71">
        <v>0</v>
      </c>
      <c r="AA1056" s="71">
        <v>0</v>
      </c>
      <c r="AB1056" s="71">
        <v>0</v>
      </c>
      <c r="AC1056" s="73">
        <v>0</v>
      </c>
      <c r="AD1056" s="73">
        <v>1</v>
      </c>
      <c r="AE1056" s="1" t="s">
        <v>3412</v>
      </c>
      <c r="AF1056" s="1" t="s">
        <v>1450</v>
      </c>
      <c r="AG1056" s="1" t="s">
        <v>1585</v>
      </c>
    </row>
    <row r="1057" spans="1:33">
      <c r="A1057" s="70">
        <v>45169</v>
      </c>
      <c r="B1057" s="70">
        <v>45169</v>
      </c>
      <c r="C1057" s="71">
        <v>891800</v>
      </c>
      <c r="D1057" s="1" t="s">
        <v>10079</v>
      </c>
      <c r="E1057" s="71">
        <v>6733202</v>
      </c>
      <c r="G1057" s="1" t="s">
        <v>10080</v>
      </c>
      <c r="H1057" s="72" t="s">
        <v>10081</v>
      </c>
      <c r="I1057" s="1" t="s">
        <v>10082</v>
      </c>
      <c r="J1057" s="73">
        <v>0.7</v>
      </c>
      <c r="K1057" s="73">
        <v>0.3</v>
      </c>
      <c r="L1057" s="73">
        <v>0.06</v>
      </c>
      <c r="M1057" s="1">
        <v>0.2</v>
      </c>
      <c r="N1057" s="1" t="s">
        <v>975</v>
      </c>
      <c r="O1057" s="1" t="s">
        <v>1474</v>
      </c>
      <c r="P1057" s="1">
        <v>45203015</v>
      </c>
      <c r="Q1057" s="73">
        <v>1896658773</v>
      </c>
      <c r="R1057" s="74">
        <v>21.13</v>
      </c>
      <c r="S1057" s="1" t="s">
        <v>3323</v>
      </c>
      <c r="T1057" s="75">
        <v>7.2785000000000002</v>
      </c>
      <c r="U1057" s="76">
        <v>330368069.30128503</v>
      </c>
      <c r="V1057" s="77">
        <v>330368069.30128503</v>
      </c>
      <c r="W1057" s="77">
        <v>5497297724.8209896</v>
      </c>
      <c r="X1057" s="76">
        <v>4.9862549716E-3</v>
      </c>
      <c r="Y1057" s="71">
        <v>0</v>
      </c>
      <c r="Z1057" s="71">
        <v>1</v>
      </c>
      <c r="AA1057" s="71">
        <v>0</v>
      </c>
      <c r="AB1057" s="71">
        <v>0</v>
      </c>
      <c r="AC1057" s="73">
        <v>0</v>
      </c>
      <c r="AD1057" s="73">
        <v>1</v>
      </c>
      <c r="AE1057" s="1" t="s">
        <v>3412</v>
      </c>
      <c r="AF1057" s="1" t="s">
        <v>1450</v>
      </c>
      <c r="AG1057" s="1" t="s">
        <v>1585</v>
      </c>
    </row>
    <row r="1058" spans="1:33">
      <c r="A1058" s="70">
        <v>45169</v>
      </c>
      <c r="B1058" s="70">
        <v>45169</v>
      </c>
      <c r="C1058" s="71">
        <v>891800</v>
      </c>
      <c r="D1058" s="1" t="s">
        <v>10097</v>
      </c>
      <c r="E1058" s="71">
        <v>6751301</v>
      </c>
      <c r="G1058" s="1" t="s">
        <v>10098</v>
      </c>
      <c r="H1058" s="72" t="s">
        <v>10099</v>
      </c>
      <c r="I1058" s="1" t="s">
        <v>10100</v>
      </c>
      <c r="J1058" s="73">
        <v>0.5</v>
      </c>
      <c r="K1058" s="73">
        <v>0.5</v>
      </c>
      <c r="L1058" s="73">
        <v>0.5</v>
      </c>
      <c r="M1058" s="1">
        <v>1</v>
      </c>
      <c r="N1058" s="1" t="s">
        <v>1097</v>
      </c>
      <c r="O1058" s="1" t="s">
        <v>1484</v>
      </c>
      <c r="P1058" s="1">
        <v>40202010</v>
      </c>
      <c r="Q1058" s="73">
        <v>822029506</v>
      </c>
      <c r="R1058" s="74">
        <v>1121.8499999999999</v>
      </c>
      <c r="S1058" s="1" t="s">
        <v>3305</v>
      </c>
      <c r="T1058" s="75">
        <v>82.786249999999995</v>
      </c>
      <c r="U1058" s="76">
        <v>5569728072.63344</v>
      </c>
      <c r="V1058" s="77">
        <v>5569728072.63344</v>
      </c>
      <c r="W1058" s="77">
        <v>11139456145.266899</v>
      </c>
      <c r="X1058" s="76">
        <v>8.4064069362199997E-2</v>
      </c>
      <c r="Y1058" s="71">
        <v>0</v>
      </c>
      <c r="Z1058" s="71">
        <v>1</v>
      </c>
      <c r="AA1058" s="71">
        <v>0</v>
      </c>
      <c r="AB1058" s="71">
        <v>0</v>
      </c>
      <c r="AC1058" s="73">
        <v>0</v>
      </c>
      <c r="AD1058" s="73">
        <v>1</v>
      </c>
      <c r="AE1058" s="1" t="s">
        <v>3306</v>
      </c>
      <c r="AF1058" s="1" t="s">
        <v>1450</v>
      </c>
      <c r="AG1058" s="1" t="s">
        <v>1451</v>
      </c>
    </row>
    <row r="1059" spans="1:33">
      <c r="A1059" s="70">
        <v>45169</v>
      </c>
      <c r="B1059" s="70">
        <v>45169</v>
      </c>
      <c r="C1059" s="71">
        <v>891800</v>
      </c>
      <c r="D1059" s="1" t="s">
        <v>10101</v>
      </c>
      <c r="E1059" s="71">
        <v>6754702</v>
      </c>
      <c r="G1059" s="1" t="s">
        <v>10102</v>
      </c>
      <c r="H1059" s="72" t="s">
        <v>10103</v>
      </c>
      <c r="I1059" s="1" t="s">
        <v>10104</v>
      </c>
      <c r="J1059" s="73">
        <v>0.45</v>
      </c>
      <c r="K1059" s="73">
        <v>0.3</v>
      </c>
      <c r="L1059" s="73">
        <v>0.06</v>
      </c>
      <c r="M1059" s="1">
        <v>0.2</v>
      </c>
      <c r="N1059" s="1" t="s">
        <v>975</v>
      </c>
      <c r="O1059" s="1" t="s">
        <v>1474</v>
      </c>
      <c r="P1059" s="1">
        <v>45301020</v>
      </c>
      <c r="Q1059" s="73">
        <v>3299120390</v>
      </c>
      <c r="R1059" s="74">
        <v>27.83</v>
      </c>
      <c r="S1059" s="1" t="s">
        <v>3323</v>
      </c>
      <c r="T1059" s="75">
        <v>7.2785000000000002</v>
      </c>
      <c r="U1059" s="76">
        <v>756869028.95129502</v>
      </c>
      <c r="V1059" s="77">
        <v>756869028.95129502</v>
      </c>
      <c r="W1059" s="77">
        <v>12594238903.418301</v>
      </c>
      <c r="X1059" s="76">
        <v>1.14234464804E-2</v>
      </c>
      <c r="Y1059" s="71">
        <v>1</v>
      </c>
      <c r="Z1059" s="71">
        <v>0</v>
      </c>
      <c r="AA1059" s="71">
        <v>0</v>
      </c>
      <c r="AB1059" s="71">
        <v>0</v>
      </c>
      <c r="AC1059" s="73">
        <v>0</v>
      </c>
      <c r="AD1059" s="73">
        <v>1</v>
      </c>
      <c r="AE1059" s="1" t="s">
        <v>3412</v>
      </c>
      <c r="AF1059" s="1" t="s">
        <v>1450</v>
      </c>
      <c r="AG1059" s="1" t="s">
        <v>1585</v>
      </c>
    </row>
    <row r="1060" spans="1:33">
      <c r="A1060" s="70">
        <v>45169</v>
      </c>
      <c r="B1060" s="70">
        <v>45169</v>
      </c>
      <c r="C1060" s="71">
        <v>891800</v>
      </c>
      <c r="D1060" s="1" t="s">
        <v>10119</v>
      </c>
      <c r="E1060" s="71">
        <v>6762201</v>
      </c>
      <c r="G1060" s="1" t="s">
        <v>10120</v>
      </c>
      <c r="H1060" s="72" t="s">
        <v>10121</v>
      </c>
      <c r="I1060" s="1" t="s">
        <v>10122</v>
      </c>
      <c r="J1060" s="73">
        <v>0.25</v>
      </c>
      <c r="K1060" s="73">
        <v>0.25</v>
      </c>
      <c r="L1060" s="73">
        <v>0.25</v>
      </c>
      <c r="M1060" s="1">
        <v>1</v>
      </c>
      <c r="N1060" s="1" t="s">
        <v>1097</v>
      </c>
      <c r="O1060" s="1" t="s">
        <v>1541</v>
      </c>
      <c r="P1060" s="1">
        <v>10102050</v>
      </c>
      <c r="Q1060" s="73">
        <v>6162728327</v>
      </c>
      <c r="R1060" s="74">
        <v>230.05</v>
      </c>
      <c r="S1060" s="1" t="s">
        <v>3305</v>
      </c>
      <c r="T1060" s="75">
        <v>82.786249999999995</v>
      </c>
      <c r="U1060" s="76">
        <v>4281313779.84372</v>
      </c>
      <c r="V1060" s="77">
        <v>4281313779.84372</v>
      </c>
      <c r="W1060" s="77">
        <v>17125255119.374901</v>
      </c>
      <c r="X1060" s="76">
        <v>6.4617994605300003E-2</v>
      </c>
      <c r="Y1060" s="71">
        <v>1</v>
      </c>
      <c r="Z1060" s="71">
        <v>0</v>
      </c>
      <c r="AA1060" s="71">
        <v>0</v>
      </c>
      <c r="AB1060" s="71">
        <v>0</v>
      </c>
      <c r="AC1060" s="73">
        <v>1</v>
      </c>
      <c r="AD1060" s="73">
        <v>0</v>
      </c>
      <c r="AE1060" s="1" t="s">
        <v>3306</v>
      </c>
      <c r="AF1060" s="1" t="s">
        <v>1450</v>
      </c>
      <c r="AG1060" s="1" t="s">
        <v>1451</v>
      </c>
    </row>
    <row r="1061" spans="1:33">
      <c r="A1061" s="70">
        <v>45169</v>
      </c>
      <c r="B1061" s="70">
        <v>45169</v>
      </c>
      <c r="C1061" s="71">
        <v>891800</v>
      </c>
      <c r="D1061" s="1" t="s">
        <v>10140</v>
      </c>
      <c r="E1061" s="71">
        <v>6763401</v>
      </c>
      <c r="G1061" s="1" t="s">
        <v>10141</v>
      </c>
      <c r="H1061" s="72" t="s">
        <v>10142</v>
      </c>
      <c r="I1061" s="1" t="s">
        <v>10143</v>
      </c>
      <c r="J1061" s="73">
        <v>0.35</v>
      </c>
      <c r="K1061" s="73">
        <v>0.35</v>
      </c>
      <c r="L1061" s="73">
        <v>0.35</v>
      </c>
      <c r="M1061" s="1">
        <v>1</v>
      </c>
      <c r="N1061" s="1" t="s">
        <v>1158</v>
      </c>
      <c r="O1061" s="1" t="s">
        <v>1462</v>
      </c>
      <c r="P1061" s="1">
        <v>15101010</v>
      </c>
      <c r="Q1061" s="73">
        <v>8000000000</v>
      </c>
      <c r="R1061" s="74">
        <v>7.12</v>
      </c>
      <c r="S1061" s="1" t="s">
        <v>2074</v>
      </c>
      <c r="T1061" s="75">
        <v>4.6399999999999997</v>
      </c>
      <c r="U1061" s="76">
        <v>4296551724.1379299</v>
      </c>
      <c r="V1061" s="77">
        <v>4296551724.1379299</v>
      </c>
      <c r="W1061" s="77">
        <v>12275862068.9655</v>
      </c>
      <c r="X1061" s="76">
        <v>6.4847981346000005E-2</v>
      </c>
      <c r="Y1061" s="71">
        <v>1</v>
      </c>
      <c r="Z1061" s="71">
        <v>0</v>
      </c>
      <c r="AA1061" s="71">
        <v>0</v>
      </c>
      <c r="AB1061" s="71">
        <v>0</v>
      </c>
      <c r="AC1061" s="73">
        <v>0.5</v>
      </c>
      <c r="AD1061" s="73">
        <v>0.5</v>
      </c>
      <c r="AE1061" s="1" t="s">
        <v>2075</v>
      </c>
      <c r="AF1061" s="1" t="s">
        <v>1450</v>
      </c>
      <c r="AG1061" s="1" t="s">
        <v>1451</v>
      </c>
    </row>
    <row r="1062" spans="1:33">
      <c r="A1062" s="70">
        <v>45169</v>
      </c>
      <c r="B1062" s="70">
        <v>45169</v>
      </c>
      <c r="C1062" s="71">
        <v>891800</v>
      </c>
      <c r="D1062" s="1" t="s">
        <v>10156</v>
      </c>
      <c r="E1062" s="71">
        <v>6764601</v>
      </c>
      <c r="G1062" s="1" t="s">
        <v>10157</v>
      </c>
      <c r="H1062" s="72" t="s">
        <v>10158</v>
      </c>
      <c r="I1062" s="1" t="s">
        <v>10159</v>
      </c>
      <c r="J1062" s="73">
        <v>0.2</v>
      </c>
      <c r="K1062" s="73">
        <v>0.2</v>
      </c>
      <c r="L1062" s="73">
        <v>0.2</v>
      </c>
      <c r="M1062" s="1">
        <v>1</v>
      </c>
      <c r="N1062" s="1" t="s">
        <v>1099</v>
      </c>
      <c r="O1062" s="1" t="s">
        <v>1499</v>
      </c>
      <c r="P1062" s="1">
        <v>30202030</v>
      </c>
      <c r="Q1062" s="73">
        <v>11661907968</v>
      </c>
      <c r="R1062" s="74">
        <v>11200</v>
      </c>
      <c r="S1062" s="1" t="s">
        <v>3616</v>
      </c>
      <c r="T1062" s="75">
        <v>15230</v>
      </c>
      <c r="U1062" s="76">
        <v>1715211677.49967</v>
      </c>
      <c r="V1062" s="77">
        <v>1715211677.49967</v>
      </c>
      <c r="W1062" s="77">
        <v>8576058387.4983597</v>
      </c>
      <c r="X1062" s="76">
        <v>2.58877402178E-2</v>
      </c>
      <c r="Y1062" s="71">
        <v>1</v>
      </c>
      <c r="Z1062" s="71">
        <v>0</v>
      </c>
      <c r="AA1062" s="71">
        <v>0</v>
      </c>
      <c r="AB1062" s="71">
        <v>0</v>
      </c>
      <c r="AC1062" s="73">
        <v>0</v>
      </c>
      <c r="AD1062" s="73">
        <v>1</v>
      </c>
      <c r="AE1062" s="1" t="s">
        <v>3617</v>
      </c>
      <c r="AF1062" s="1" t="s">
        <v>1450</v>
      </c>
      <c r="AG1062" s="1" t="s">
        <v>1451</v>
      </c>
    </row>
    <row r="1063" spans="1:33">
      <c r="A1063" s="70">
        <v>45169</v>
      </c>
      <c r="B1063" s="70">
        <v>45169</v>
      </c>
      <c r="C1063" s="71">
        <v>891800</v>
      </c>
      <c r="D1063" s="1" t="s">
        <v>10164</v>
      </c>
      <c r="E1063" s="71">
        <v>6765102</v>
      </c>
      <c r="G1063" s="1" t="s">
        <v>10165</v>
      </c>
      <c r="H1063" s="72" t="s">
        <v>10166</v>
      </c>
      <c r="I1063" s="1" t="s">
        <v>10167</v>
      </c>
      <c r="J1063" s="73">
        <v>0.3</v>
      </c>
      <c r="K1063" s="73">
        <v>0.3</v>
      </c>
      <c r="L1063" s="73">
        <v>0.06</v>
      </c>
      <c r="M1063" s="1">
        <v>0.2</v>
      </c>
      <c r="N1063" s="1" t="s">
        <v>975</v>
      </c>
      <c r="O1063" s="1" t="s">
        <v>1462</v>
      </c>
      <c r="P1063" s="1">
        <v>15101010</v>
      </c>
      <c r="Q1063" s="73">
        <v>10125525000</v>
      </c>
      <c r="R1063" s="74">
        <v>12.05</v>
      </c>
      <c r="S1063" s="1" t="s">
        <v>3323</v>
      </c>
      <c r="T1063" s="75">
        <v>7.2785000000000002</v>
      </c>
      <c r="U1063" s="76">
        <v>1005805396.0294</v>
      </c>
      <c r="V1063" s="77">
        <v>1005805396.0294</v>
      </c>
      <c r="W1063" s="77">
        <v>16736519745.686001</v>
      </c>
      <c r="X1063" s="76">
        <v>1.5180650379E-2</v>
      </c>
      <c r="Y1063" s="71">
        <v>1</v>
      </c>
      <c r="Z1063" s="71">
        <v>0</v>
      </c>
      <c r="AA1063" s="71">
        <v>0</v>
      </c>
      <c r="AB1063" s="71">
        <v>0</v>
      </c>
      <c r="AC1063" s="73">
        <v>0</v>
      </c>
      <c r="AD1063" s="73">
        <v>1</v>
      </c>
      <c r="AE1063" s="1" t="s">
        <v>3412</v>
      </c>
      <c r="AF1063" s="1" t="s">
        <v>1450</v>
      </c>
      <c r="AG1063" s="1" t="s">
        <v>1585</v>
      </c>
    </row>
    <row r="1064" spans="1:33">
      <c r="A1064" s="70">
        <v>45169</v>
      </c>
      <c r="B1064" s="70">
        <v>45169</v>
      </c>
      <c r="C1064" s="71">
        <v>891800</v>
      </c>
      <c r="D1064" s="1" t="s">
        <v>10168</v>
      </c>
      <c r="E1064" s="71">
        <v>6765502</v>
      </c>
      <c r="G1064" s="1" t="s">
        <v>10169</v>
      </c>
      <c r="H1064" s="72" t="s">
        <v>10170</v>
      </c>
      <c r="I1064" s="1" t="s">
        <v>10171</v>
      </c>
      <c r="J1064" s="73">
        <v>0.6</v>
      </c>
      <c r="K1064" s="73">
        <v>0.3</v>
      </c>
      <c r="L1064" s="73">
        <v>0.06</v>
      </c>
      <c r="M1064" s="1">
        <v>0.2</v>
      </c>
      <c r="N1064" s="1" t="s">
        <v>975</v>
      </c>
      <c r="O1064" s="1" t="s">
        <v>1474</v>
      </c>
      <c r="P1064" s="1">
        <v>45203015</v>
      </c>
      <c r="Q1064" s="73">
        <v>7130392021</v>
      </c>
      <c r="R1064" s="74">
        <v>33</v>
      </c>
      <c r="S1064" s="1" t="s">
        <v>3323</v>
      </c>
      <c r="T1064" s="75">
        <v>7.2785000000000002</v>
      </c>
      <c r="U1064" s="76">
        <v>1939709583.2355599</v>
      </c>
      <c r="V1064" s="77">
        <v>1939709583.2355599</v>
      </c>
      <c r="W1064" s="77">
        <v>32276609241.584599</v>
      </c>
      <c r="X1064" s="76">
        <v>2.92760937017E-2</v>
      </c>
      <c r="Y1064" s="71">
        <v>1</v>
      </c>
      <c r="Z1064" s="71">
        <v>0</v>
      </c>
      <c r="AA1064" s="71">
        <v>0</v>
      </c>
      <c r="AB1064" s="71">
        <v>0</v>
      </c>
      <c r="AC1064" s="73">
        <v>0</v>
      </c>
      <c r="AD1064" s="73">
        <v>1</v>
      </c>
      <c r="AE1064" s="1" t="s">
        <v>3412</v>
      </c>
      <c r="AF1064" s="1" t="s">
        <v>1450</v>
      </c>
      <c r="AG1064" s="1" t="s">
        <v>1585</v>
      </c>
    </row>
    <row r="1065" spans="1:33">
      <c r="A1065" s="70">
        <v>45169</v>
      </c>
      <c r="B1065" s="70">
        <v>45169</v>
      </c>
      <c r="C1065" s="71">
        <v>891800</v>
      </c>
      <c r="D1065" s="1" t="s">
        <v>10172</v>
      </c>
      <c r="E1065" s="71">
        <v>6765902</v>
      </c>
      <c r="G1065" s="1" t="s">
        <v>10173</v>
      </c>
      <c r="H1065" s="72" t="s">
        <v>10174</v>
      </c>
      <c r="I1065" s="1" t="s">
        <v>10175</v>
      </c>
      <c r="J1065" s="73">
        <v>0.65</v>
      </c>
      <c r="K1065" s="73">
        <v>0.3</v>
      </c>
      <c r="L1065" s="73">
        <v>0.06</v>
      </c>
      <c r="M1065" s="1">
        <v>0.2</v>
      </c>
      <c r="N1065" s="1" t="s">
        <v>975</v>
      </c>
      <c r="O1065" s="1" t="s">
        <v>1484</v>
      </c>
      <c r="P1065" s="1">
        <v>40203020</v>
      </c>
      <c r="Q1065" s="73">
        <v>8635987294</v>
      </c>
      <c r="R1065" s="74">
        <v>6.41</v>
      </c>
      <c r="S1065" s="1" t="s">
        <v>3323</v>
      </c>
      <c r="T1065" s="75">
        <v>7.2785000000000002</v>
      </c>
      <c r="U1065" s="76">
        <v>456330385.83120102</v>
      </c>
      <c r="V1065" s="77">
        <v>456330385.83120102</v>
      </c>
      <c r="W1065" s="77">
        <v>7593300397.0453501</v>
      </c>
      <c r="X1065" s="76">
        <v>6.8874079140999996E-3</v>
      </c>
      <c r="Y1065" s="71">
        <v>1</v>
      </c>
      <c r="Z1065" s="71">
        <v>0</v>
      </c>
      <c r="AA1065" s="71">
        <v>0</v>
      </c>
      <c r="AB1065" s="71">
        <v>0</v>
      </c>
      <c r="AC1065" s="73">
        <v>1</v>
      </c>
      <c r="AD1065" s="73">
        <v>0</v>
      </c>
      <c r="AE1065" s="1" t="s">
        <v>3324</v>
      </c>
      <c r="AF1065" s="1" t="s">
        <v>1450</v>
      </c>
      <c r="AG1065" s="1" t="s">
        <v>1585</v>
      </c>
    </row>
    <row r="1066" spans="1:33">
      <c r="A1066" s="70">
        <v>45169</v>
      </c>
      <c r="B1066" s="70">
        <v>45169</v>
      </c>
      <c r="C1066" s="71">
        <v>891800</v>
      </c>
      <c r="D1066" s="1" t="s">
        <v>10176</v>
      </c>
      <c r="E1066" s="71">
        <v>6766702</v>
      </c>
      <c r="G1066" s="1" t="s">
        <v>10177</v>
      </c>
      <c r="H1066" s="72" t="s">
        <v>10178</v>
      </c>
      <c r="I1066" s="1" t="s">
        <v>10179</v>
      </c>
      <c r="J1066" s="73">
        <v>0.5</v>
      </c>
      <c r="K1066" s="73">
        <v>0.3</v>
      </c>
      <c r="L1066" s="73">
        <v>0.06</v>
      </c>
      <c r="M1066" s="1">
        <v>0.2</v>
      </c>
      <c r="N1066" s="1" t="s">
        <v>975</v>
      </c>
      <c r="O1066" s="1" t="s">
        <v>1447</v>
      </c>
      <c r="P1066" s="1">
        <v>35102010</v>
      </c>
      <c r="Q1066" s="73">
        <v>2792065467</v>
      </c>
      <c r="R1066" s="74">
        <v>10.33</v>
      </c>
      <c r="S1066" s="1" t="s">
        <v>3323</v>
      </c>
      <c r="T1066" s="75">
        <v>7.2785000000000002</v>
      </c>
      <c r="U1066" s="76">
        <v>237758078.78637099</v>
      </c>
      <c r="V1066" s="77">
        <v>237758078.78637099</v>
      </c>
      <c r="W1066" s="77">
        <v>3956275036.91394</v>
      </c>
      <c r="X1066" s="76">
        <v>3.5884896651999999E-3</v>
      </c>
      <c r="Y1066" s="71">
        <v>0</v>
      </c>
      <c r="Z1066" s="71">
        <v>1</v>
      </c>
      <c r="AA1066" s="71">
        <v>0</v>
      </c>
      <c r="AB1066" s="71">
        <v>0</v>
      </c>
      <c r="AC1066" s="73">
        <v>1</v>
      </c>
      <c r="AD1066" s="73">
        <v>0</v>
      </c>
      <c r="AE1066" s="1" t="s">
        <v>3324</v>
      </c>
      <c r="AF1066" s="1" t="s">
        <v>1450</v>
      </c>
      <c r="AG1066" s="1" t="s">
        <v>1585</v>
      </c>
    </row>
    <row r="1067" spans="1:33">
      <c r="A1067" s="70">
        <v>45169</v>
      </c>
      <c r="B1067" s="70">
        <v>45169</v>
      </c>
      <c r="C1067" s="71">
        <v>891800</v>
      </c>
      <c r="D1067" s="1" t="s">
        <v>10180</v>
      </c>
      <c r="E1067" s="71">
        <v>6766902</v>
      </c>
      <c r="G1067" s="1" t="s">
        <v>10181</v>
      </c>
      <c r="H1067" s="72" t="s">
        <v>10182</v>
      </c>
      <c r="I1067" s="1" t="s">
        <v>10183</v>
      </c>
      <c r="J1067" s="73">
        <v>0.5</v>
      </c>
      <c r="K1067" s="73">
        <v>0.3</v>
      </c>
      <c r="L1067" s="73">
        <v>0.06</v>
      </c>
      <c r="M1067" s="1">
        <v>0.2</v>
      </c>
      <c r="N1067" s="1" t="s">
        <v>975</v>
      </c>
      <c r="O1067" s="1" t="s">
        <v>1484</v>
      </c>
      <c r="P1067" s="1">
        <v>40203020</v>
      </c>
      <c r="Q1067" s="73">
        <v>3589771547</v>
      </c>
      <c r="R1067" s="74">
        <v>6.06</v>
      </c>
      <c r="S1067" s="1" t="s">
        <v>3323</v>
      </c>
      <c r="T1067" s="75">
        <v>7.2785000000000002</v>
      </c>
      <c r="U1067" s="76">
        <v>179328286.66472501</v>
      </c>
      <c r="V1067" s="77">
        <v>179328286.66472501</v>
      </c>
      <c r="W1067" s="77">
        <v>2984008062.1683898</v>
      </c>
      <c r="X1067" s="76">
        <v>2.7066070968000001E-3</v>
      </c>
      <c r="Y1067" s="71">
        <v>0</v>
      </c>
      <c r="Z1067" s="71">
        <v>1</v>
      </c>
      <c r="AA1067" s="71">
        <v>0</v>
      </c>
      <c r="AB1067" s="71">
        <v>0</v>
      </c>
      <c r="AC1067" s="73">
        <v>1</v>
      </c>
      <c r="AD1067" s="73">
        <v>0</v>
      </c>
      <c r="AE1067" s="1" t="s">
        <v>3412</v>
      </c>
      <c r="AF1067" s="1" t="s">
        <v>1450</v>
      </c>
      <c r="AG1067" s="1" t="s">
        <v>1585</v>
      </c>
    </row>
    <row r="1068" spans="1:33">
      <c r="A1068" s="70">
        <v>45169</v>
      </c>
      <c r="B1068" s="70">
        <v>45169</v>
      </c>
      <c r="C1068" s="71">
        <v>891800</v>
      </c>
      <c r="D1068" s="1" t="s">
        <v>10184</v>
      </c>
      <c r="E1068" s="71">
        <v>6767001</v>
      </c>
      <c r="G1068" s="1" t="s">
        <v>10185</v>
      </c>
      <c r="H1068" s="72" t="s">
        <v>10186</v>
      </c>
      <c r="I1068" s="1" t="s">
        <v>10187</v>
      </c>
      <c r="J1068" s="73">
        <v>0.85</v>
      </c>
      <c r="K1068" s="73">
        <v>0.85</v>
      </c>
      <c r="L1068" s="73">
        <v>0.85</v>
      </c>
      <c r="M1068" s="1">
        <v>1</v>
      </c>
      <c r="N1068" s="1" t="s">
        <v>945</v>
      </c>
      <c r="O1068" s="1" t="s">
        <v>1541</v>
      </c>
      <c r="P1068" s="1">
        <v>10102020</v>
      </c>
      <c r="Q1068" s="73">
        <v>887229147</v>
      </c>
      <c r="R1068" s="74">
        <v>46.42</v>
      </c>
      <c r="S1068" s="1" t="s">
        <v>3542</v>
      </c>
      <c r="T1068" s="75">
        <v>4.9509499999999997</v>
      </c>
      <c r="U1068" s="76">
        <v>7070845080.87922</v>
      </c>
      <c r="V1068" s="77">
        <v>7070845080.87922</v>
      </c>
      <c r="W1068" s="77">
        <v>8318641271.6226196</v>
      </c>
      <c r="X1068" s="76">
        <v>0.1067204724498</v>
      </c>
      <c r="Y1068" s="71">
        <v>0</v>
      </c>
      <c r="Z1068" s="71">
        <v>1</v>
      </c>
      <c r="AA1068" s="71">
        <v>0</v>
      </c>
      <c r="AB1068" s="71">
        <v>0</v>
      </c>
      <c r="AC1068" s="73">
        <v>0</v>
      </c>
      <c r="AD1068" s="73">
        <v>1</v>
      </c>
      <c r="AE1068" s="1" t="s">
        <v>3543</v>
      </c>
      <c r="AF1068" s="1" t="s">
        <v>3544</v>
      </c>
      <c r="AG1068" s="1" t="s">
        <v>1451</v>
      </c>
    </row>
    <row r="1069" spans="1:33">
      <c r="A1069" s="70">
        <v>45169</v>
      </c>
      <c r="B1069" s="70">
        <v>45169</v>
      </c>
      <c r="C1069" s="71">
        <v>891800</v>
      </c>
      <c r="D1069" s="1" t="s">
        <v>10188</v>
      </c>
      <c r="E1069" s="71">
        <v>6768404</v>
      </c>
      <c r="G1069" s="1" t="s">
        <v>10189</v>
      </c>
      <c r="H1069" s="72" t="s">
        <v>10190</v>
      </c>
      <c r="I1069" s="1" t="s">
        <v>10191</v>
      </c>
      <c r="J1069" s="73">
        <v>0.6</v>
      </c>
      <c r="K1069" s="73">
        <v>0.3</v>
      </c>
      <c r="L1069" s="73">
        <v>0.06</v>
      </c>
      <c r="M1069" s="1">
        <v>0.2</v>
      </c>
      <c r="N1069" s="1" t="s">
        <v>975</v>
      </c>
      <c r="O1069" s="1" t="s">
        <v>1484</v>
      </c>
      <c r="P1069" s="1">
        <v>40101015</v>
      </c>
      <c r="Q1069" s="73">
        <v>8843663959</v>
      </c>
      <c r="R1069" s="74">
        <v>3.76</v>
      </c>
      <c r="S1069" s="1" t="s">
        <v>3323</v>
      </c>
      <c r="T1069" s="75">
        <v>7.2785000000000002</v>
      </c>
      <c r="U1069" s="76">
        <v>274112878.91054499</v>
      </c>
      <c r="V1069" s="77">
        <v>274112878.91054499</v>
      </c>
      <c r="W1069" s="77">
        <v>5449020432.1927099</v>
      </c>
      <c r="X1069" s="76">
        <v>4.1371937310999999E-3</v>
      </c>
      <c r="Y1069" s="71">
        <v>1</v>
      </c>
      <c r="Z1069" s="71">
        <v>0</v>
      </c>
      <c r="AA1069" s="71">
        <v>0</v>
      </c>
      <c r="AB1069" s="71">
        <v>0</v>
      </c>
      <c r="AC1069" s="73">
        <v>1</v>
      </c>
      <c r="AD1069" s="73">
        <v>0</v>
      </c>
      <c r="AE1069" s="1" t="s">
        <v>3324</v>
      </c>
      <c r="AF1069" s="1" t="s">
        <v>1450</v>
      </c>
      <c r="AG1069" s="1" t="s">
        <v>1585</v>
      </c>
    </row>
    <row r="1070" spans="1:33">
      <c r="A1070" s="70">
        <v>45169</v>
      </c>
      <c r="B1070" s="70">
        <v>45169</v>
      </c>
      <c r="C1070" s="71">
        <v>891800</v>
      </c>
      <c r="D1070" s="1" t="s">
        <v>10192</v>
      </c>
      <c r="E1070" s="71">
        <v>6768802</v>
      </c>
      <c r="G1070" s="1" t="s">
        <v>10193</v>
      </c>
      <c r="H1070" s="72" t="s">
        <v>10194</v>
      </c>
      <c r="I1070" s="1" t="s">
        <v>10195</v>
      </c>
      <c r="J1070" s="73">
        <v>0.45</v>
      </c>
      <c r="K1070" s="73">
        <v>0.3</v>
      </c>
      <c r="L1070" s="73">
        <v>0.06</v>
      </c>
      <c r="M1070" s="1">
        <v>0.2</v>
      </c>
      <c r="N1070" s="1" t="s">
        <v>975</v>
      </c>
      <c r="O1070" s="1" t="s">
        <v>1499</v>
      </c>
      <c r="P1070" s="1">
        <v>30101030</v>
      </c>
      <c r="Q1070" s="73">
        <v>9075036993</v>
      </c>
      <c r="R1070" s="74">
        <v>3.22</v>
      </c>
      <c r="S1070" s="1" t="s">
        <v>3323</v>
      </c>
      <c r="T1070" s="75">
        <v>7.2785000000000002</v>
      </c>
      <c r="U1070" s="76">
        <v>240887153.54092199</v>
      </c>
      <c r="V1070" s="77">
        <v>240887153.54092199</v>
      </c>
      <c r="W1070" s="77">
        <v>4008342585.58887</v>
      </c>
      <c r="X1070" s="76">
        <v>3.6357168823000002E-3</v>
      </c>
      <c r="Y1070" s="71">
        <v>0</v>
      </c>
      <c r="Z1070" s="71">
        <v>1</v>
      </c>
      <c r="AA1070" s="71">
        <v>0</v>
      </c>
      <c r="AB1070" s="71">
        <v>0</v>
      </c>
      <c r="AC1070" s="73">
        <v>0.35</v>
      </c>
      <c r="AD1070" s="73">
        <v>0.65</v>
      </c>
      <c r="AE1070" s="1" t="s">
        <v>3324</v>
      </c>
      <c r="AF1070" s="1" t="s">
        <v>1450</v>
      </c>
      <c r="AG1070" s="1" t="s">
        <v>1585</v>
      </c>
    </row>
    <row r="1071" spans="1:33">
      <c r="A1071" s="70">
        <v>45169</v>
      </c>
      <c r="B1071" s="70">
        <v>45169</v>
      </c>
      <c r="C1071" s="71">
        <v>891800</v>
      </c>
      <c r="D1071" s="1" t="s">
        <v>10196</v>
      </c>
      <c r="E1071" s="71">
        <v>6772001</v>
      </c>
      <c r="G1071" s="1" t="s">
        <v>10197</v>
      </c>
      <c r="H1071" s="72">
        <v>6388788</v>
      </c>
      <c r="I1071" s="1" t="s">
        <v>10198</v>
      </c>
      <c r="J1071" s="73">
        <v>0.4</v>
      </c>
      <c r="K1071" s="73">
        <v>0.4</v>
      </c>
      <c r="L1071" s="73">
        <v>0.4</v>
      </c>
      <c r="M1071" s="1">
        <v>1</v>
      </c>
      <c r="N1071" s="1" t="s">
        <v>1097</v>
      </c>
      <c r="O1071" s="1" t="s">
        <v>1455</v>
      </c>
      <c r="P1071" s="1">
        <v>25101020</v>
      </c>
      <c r="Q1071" s="73">
        <v>193317190</v>
      </c>
      <c r="R1071" s="74">
        <v>2323.15</v>
      </c>
      <c r="S1071" s="1" t="s">
        <v>3305</v>
      </c>
      <c r="T1071" s="75">
        <v>82.786249999999995</v>
      </c>
      <c r="U1071" s="76">
        <v>2169948898.2699399</v>
      </c>
      <c r="V1071" s="77">
        <v>2169948898.2699399</v>
      </c>
      <c r="W1071" s="77">
        <v>5424872245.67486</v>
      </c>
      <c r="X1071" s="76">
        <v>3.27511024448E-2</v>
      </c>
      <c r="Y1071" s="71">
        <v>0</v>
      </c>
      <c r="Z1071" s="71">
        <v>1</v>
      </c>
      <c r="AA1071" s="71">
        <v>0</v>
      </c>
      <c r="AB1071" s="71">
        <v>0</v>
      </c>
      <c r="AC1071" s="73">
        <v>0</v>
      </c>
      <c r="AD1071" s="73">
        <v>1</v>
      </c>
      <c r="AE1071" s="1" t="s">
        <v>3306</v>
      </c>
      <c r="AF1071" s="1" t="s">
        <v>1450</v>
      </c>
      <c r="AG1071" s="1" t="s">
        <v>1451</v>
      </c>
    </row>
    <row r="1072" spans="1:33">
      <c r="A1072" s="70">
        <v>45169</v>
      </c>
      <c r="B1072" s="70">
        <v>45169</v>
      </c>
      <c r="C1072" s="71">
        <v>891800</v>
      </c>
      <c r="D1072" s="1" t="s">
        <v>10199</v>
      </c>
      <c r="E1072" s="71">
        <v>6773201</v>
      </c>
      <c r="G1072" s="1" t="s">
        <v>10200</v>
      </c>
      <c r="H1072" s="72">
        <v>6128605</v>
      </c>
      <c r="I1072" s="1" t="s">
        <v>10201</v>
      </c>
      <c r="J1072" s="73">
        <v>0.35</v>
      </c>
      <c r="K1072" s="73">
        <v>0.35</v>
      </c>
      <c r="L1072" s="73">
        <v>0.35</v>
      </c>
      <c r="M1072" s="1">
        <v>1</v>
      </c>
      <c r="N1072" s="1" t="s">
        <v>1097</v>
      </c>
      <c r="O1072" s="1" t="s">
        <v>1499</v>
      </c>
      <c r="P1072" s="1">
        <v>30202030</v>
      </c>
      <c r="Q1072" s="73">
        <v>96415716</v>
      </c>
      <c r="R1072" s="74">
        <v>21986.400000000001</v>
      </c>
      <c r="S1072" s="1" t="s">
        <v>3305</v>
      </c>
      <c r="T1072" s="75">
        <v>82.786249999999995</v>
      </c>
      <c r="U1072" s="76">
        <v>8962141350.66922</v>
      </c>
      <c r="V1072" s="77">
        <v>8962141350.66922</v>
      </c>
      <c r="W1072" s="77">
        <v>25606118144.769199</v>
      </c>
      <c r="X1072" s="76">
        <v>0.13526586259000001</v>
      </c>
      <c r="Y1072" s="71">
        <v>1</v>
      </c>
      <c r="Z1072" s="71">
        <v>0</v>
      </c>
      <c r="AA1072" s="71">
        <v>0</v>
      </c>
      <c r="AB1072" s="71">
        <v>0</v>
      </c>
      <c r="AC1072" s="73">
        <v>0</v>
      </c>
      <c r="AD1072" s="73">
        <v>1</v>
      </c>
      <c r="AE1072" s="1" t="s">
        <v>3306</v>
      </c>
      <c r="AF1072" s="1" t="s">
        <v>1450</v>
      </c>
      <c r="AG1072" s="1" t="s">
        <v>1451</v>
      </c>
    </row>
    <row r="1073" spans="1:33">
      <c r="A1073" s="70">
        <v>45169</v>
      </c>
      <c r="B1073" s="70">
        <v>45169</v>
      </c>
      <c r="C1073" s="71">
        <v>891800</v>
      </c>
      <c r="D1073" s="1" t="s">
        <v>10208</v>
      </c>
      <c r="E1073" s="71">
        <v>6774201</v>
      </c>
      <c r="G1073" s="1" t="s">
        <v>10209</v>
      </c>
      <c r="H1073" s="72" t="s">
        <v>10210</v>
      </c>
      <c r="I1073" s="1" t="s">
        <v>10211</v>
      </c>
      <c r="J1073" s="73">
        <v>0.55000000000000004</v>
      </c>
      <c r="K1073" s="73">
        <v>0.55000000000000004</v>
      </c>
      <c r="L1073" s="73">
        <v>0.55000000000000004</v>
      </c>
      <c r="M1073" s="1">
        <v>1</v>
      </c>
      <c r="N1073" s="1" t="s">
        <v>1305</v>
      </c>
      <c r="O1073" s="1" t="s">
        <v>1484</v>
      </c>
      <c r="P1073" s="1">
        <v>40301040</v>
      </c>
      <c r="Q1073" s="73">
        <v>1531807770</v>
      </c>
      <c r="R1073" s="74">
        <v>40</v>
      </c>
      <c r="S1073" s="1" t="s">
        <v>1573</v>
      </c>
      <c r="T1073" s="75">
        <v>18.934999999999999</v>
      </c>
      <c r="U1073" s="76">
        <v>1779760810.13995</v>
      </c>
      <c r="V1073" s="77">
        <v>1779760810.13995</v>
      </c>
      <c r="W1073" s="77">
        <v>3235928745.7090001</v>
      </c>
      <c r="X1073" s="76">
        <v>2.68619821723E-2</v>
      </c>
      <c r="Y1073" s="71">
        <v>0</v>
      </c>
      <c r="Z1073" s="71">
        <v>1</v>
      </c>
      <c r="AA1073" s="71">
        <v>0</v>
      </c>
      <c r="AB1073" s="71">
        <v>0</v>
      </c>
      <c r="AC1073" s="73">
        <v>0</v>
      </c>
      <c r="AD1073" s="73">
        <v>1</v>
      </c>
      <c r="AE1073" s="1" t="s">
        <v>1574</v>
      </c>
      <c r="AF1073" s="1" t="s">
        <v>1450</v>
      </c>
      <c r="AG1073" s="1" t="s">
        <v>1451</v>
      </c>
    </row>
    <row r="1074" spans="1:33">
      <c r="A1074" s="70">
        <v>45169</v>
      </c>
      <c r="B1074" s="70">
        <v>45169</v>
      </c>
      <c r="C1074" s="71">
        <v>891800</v>
      </c>
      <c r="D1074" s="1" t="s">
        <v>10212</v>
      </c>
      <c r="E1074" s="71">
        <v>6780001</v>
      </c>
      <c r="G1074" s="1" t="s">
        <v>10213</v>
      </c>
      <c r="H1074" s="72" t="s">
        <v>10214</v>
      </c>
      <c r="I1074" s="1" t="s">
        <v>10215</v>
      </c>
      <c r="J1074" s="73">
        <v>0.55000000000000004</v>
      </c>
      <c r="K1074" s="73">
        <v>0.55000000000000004</v>
      </c>
      <c r="L1074" s="73">
        <v>0.55000000000000004</v>
      </c>
      <c r="M1074" s="1">
        <v>1</v>
      </c>
      <c r="N1074" s="1" t="s">
        <v>975</v>
      </c>
      <c r="O1074" s="1" t="s">
        <v>1447</v>
      </c>
      <c r="P1074" s="1">
        <v>35202010</v>
      </c>
      <c r="Q1074" s="73">
        <v>2451988512</v>
      </c>
      <c r="R1074" s="74">
        <v>11.32</v>
      </c>
      <c r="S1074" s="1" t="s">
        <v>1565</v>
      </c>
      <c r="T1074" s="75">
        <v>7.8417500000000002</v>
      </c>
      <c r="U1074" s="76">
        <v>1946769595.52549</v>
      </c>
      <c r="V1074" s="77">
        <v>1946769595.52549</v>
      </c>
      <c r="W1074" s="77">
        <v>3539581082.7736201</v>
      </c>
      <c r="X1074" s="76">
        <v>2.9382650674600001E-2</v>
      </c>
      <c r="Y1074" s="71">
        <v>0</v>
      </c>
      <c r="Z1074" s="71">
        <v>1</v>
      </c>
      <c r="AA1074" s="71">
        <v>0</v>
      </c>
      <c r="AB1074" s="71">
        <v>0</v>
      </c>
      <c r="AC1074" s="73">
        <v>1</v>
      </c>
      <c r="AD1074" s="73">
        <v>0</v>
      </c>
      <c r="AE1074" s="1" t="s">
        <v>1566</v>
      </c>
      <c r="AF1074" s="1" t="s">
        <v>1450</v>
      </c>
      <c r="AG1074" s="1" t="s">
        <v>3300</v>
      </c>
    </row>
    <row r="1075" spans="1:33">
      <c r="A1075" s="70">
        <v>45169</v>
      </c>
      <c r="B1075" s="70">
        <v>45169</v>
      </c>
      <c r="C1075" s="71">
        <v>891800</v>
      </c>
      <c r="D1075" s="1" t="s">
        <v>10216</v>
      </c>
      <c r="E1075" s="71">
        <v>6780802</v>
      </c>
      <c r="G1075" s="1" t="s">
        <v>10217</v>
      </c>
      <c r="H1075" s="72" t="s">
        <v>10218</v>
      </c>
      <c r="I1075" s="1" t="s">
        <v>10219</v>
      </c>
      <c r="J1075" s="73">
        <v>0.4</v>
      </c>
      <c r="K1075" s="73">
        <v>0.3</v>
      </c>
      <c r="L1075" s="73">
        <v>0.06</v>
      </c>
      <c r="M1075" s="1">
        <v>0.2</v>
      </c>
      <c r="N1075" s="1" t="s">
        <v>975</v>
      </c>
      <c r="O1075" s="1" t="s">
        <v>1467</v>
      </c>
      <c r="P1075" s="1">
        <v>20104010</v>
      </c>
      <c r="Q1075" s="73">
        <v>582445394</v>
      </c>
      <c r="R1075" s="74">
        <v>30.28</v>
      </c>
      <c r="S1075" s="1" t="s">
        <v>3323</v>
      </c>
      <c r="T1075" s="75">
        <v>7.2785000000000002</v>
      </c>
      <c r="U1075" s="76">
        <v>145385284.305722</v>
      </c>
      <c r="V1075" s="77">
        <v>145385284.305722</v>
      </c>
      <c r="W1075" s="77">
        <v>2419199271.6688199</v>
      </c>
      <c r="X1075" s="76">
        <v>2.1943043654E-3</v>
      </c>
      <c r="Y1075" s="71">
        <v>0</v>
      </c>
      <c r="Z1075" s="71">
        <v>1</v>
      </c>
      <c r="AA1075" s="71">
        <v>0</v>
      </c>
      <c r="AB1075" s="71">
        <v>0</v>
      </c>
      <c r="AC1075" s="73">
        <v>0</v>
      </c>
      <c r="AD1075" s="73">
        <v>1</v>
      </c>
      <c r="AE1075" s="1" t="s">
        <v>3412</v>
      </c>
      <c r="AF1075" s="1" t="s">
        <v>1450</v>
      </c>
      <c r="AG1075" s="1" t="s">
        <v>1585</v>
      </c>
    </row>
    <row r="1076" spans="1:33">
      <c r="A1076" s="70">
        <v>45169</v>
      </c>
      <c r="B1076" s="70">
        <v>45169</v>
      </c>
      <c r="C1076" s="71">
        <v>891800</v>
      </c>
      <c r="D1076" s="1" t="s">
        <v>10220</v>
      </c>
      <c r="E1076" s="71">
        <v>6781102</v>
      </c>
      <c r="G1076" s="1" t="s">
        <v>10221</v>
      </c>
      <c r="H1076" s="72" t="s">
        <v>10222</v>
      </c>
      <c r="I1076" s="1" t="s">
        <v>10223</v>
      </c>
      <c r="J1076" s="73">
        <v>0.8</v>
      </c>
      <c r="K1076" s="73">
        <v>0.3</v>
      </c>
      <c r="L1076" s="73">
        <v>0.06</v>
      </c>
      <c r="M1076" s="1">
        <v>0.2</v>
      </c>
      <c r="N1076" s="1" t="s">
        <v>975</v>
      </c>
      <c r="O1076" s="1" t="s">
        <v>1462</v>
      </c>
      <c r="P1076" s="1">
        <v>15101010</v>
      </c>
      <c r="Q1076" s="73">
        <v>1152562520</v>
      </c>
      <c r="R1076" s="74">
        <v>15.67</v>
      </c>
      <c r="S1076" s="1" t="s">
        <v>3323</v>
      </c>
      <c r="T1076" s="75">
        <v>7.2785000000000002</v>
      </c>
      <c r="U1076" s="76">
        <v>148882225.91248199</v>
      </c>
      <c r="V1076" s="77">
        <v>148882225.91248199</v>
      </c>
      <c r="W1076" s="77">
        <v>2477388094.75735</v>
      </c>
      <c r="X1076" s="76">
        <v>2.2470838078E-3</v>
      </c>
      <c r="Y1076" s="71">
        <v>0</v>
      </c>
      <c r="Z1076" s="71">
        <v>1</v>
      </c>
      <c r="AA1076" s="71">
        <v>0</v>
      </c>
      <c r="AB1076" s="71">
        <v>0</v>
      </c>
      <c r="AC1076" s="73">
        <v>0</v>
      </c>
      <c r="AD1076" s="73">
        <v>1</v>
      </c>
      <c r="AE1076" s="1" t="s">
        <v>3412</v>
      </c>
      <c r="AF1076" s="1" t="s">
        <v>1450</v>
      </c>
      <c r="AG1076" s="1" t="s">
        <v>1585</v>
      </c>
    </row>
    <row r="1077" spans="1:33">
      <c r="A1077" s="70">
        <v>45169</v>
      </c>
      <c r="B1077" s="70">
        <v>45169</v>
      </c>
      <c r="C1077" s="71">
        <v>891800</v>
      </c>
      <c r="D1077" s="1" t="s">
        <v>10224</v>
      </c>
      <c r="E1077" s="71">
        <v>6782702</v>
      </c>
      <c r="G1077" s="1" t="s">
        <v>10225</v>
      </c>
      <c r="H1077" s="72" t="s">
        <v>10226</v>
      </c>
      <c r="I1077" s="1" t="s">
        <v>10227</v>
      </c>
      <c r="J1077" s="73">
        <v>0.45</v>
      </c>
      <c r="K1077" s="73">
        <v>0.3</v>
      </c>
      <c r="L1077" s="73">
        <v>0.06</v>
      </c>
      <c r="M1077" s="1">
        <v>0.2</v>
      </c>
      <c r="N1077" s="1" t="s">
        <v>975</v>
      </c>
      <c r="O1077" s="1" t="s">
        <v>1467</v>
      </c>
      <c r="P1077" s="1">
        <v>20104020</v>
      </c>
      <c r="Q1077" s="73">
        <v>637749349</v>
      </c>
      <c r="R1077" s="74">
        <v>24.67</v>
      </c>
      <c r="S1077" s="1" t="s">
        <v>3323</v>
      </c>
      <c r="T1077" s="75">
        <v>7.2785000000000002</v>
      </c>
      <c r="U1077" s="76">
        <v>129696583.965075</v>
      </c>
      <c r="V1077" s="77">
        <v>129696583.965075</v>
      </c>
      <c r="W1077" s="77">
        <v>2158140577.7386098</v>
      </c>
      <c r="X1077" s="76">
        <v>1.9575143505000002E-3</v>
      </c>
      <c r="Y1077" s="71">
        <v>0</v>
      </c>
      <c r="Z1077" s="71">
        <v>1</v>
      </c>
      <c r="AA1077" s="71">
        <v>0</v>
      </c>
      <c r="AB1077" s="71">
        <v>0</v>
      </c>
      <c r="AC1077" s="73">
        <v>0</v>
      </c>
      <c r="AD1077" s="73">
        <v>1</v>
      </c>
      <c r="AE1077" s="1" t="s">
        <v>3412</v>
      </c>
      <c r="AF1077" s="1" t="s">
        <v>1450</v>
      </c>
      <c r="AG1077" s="1" t="s">
        <v>1585</v>
      </c>
    </row>
    <row r="1078" spans="1:33">
      <c r="A1078" s="70">
        <v>45169</v>
      </c>
      <c r="B1078" s="70">
        <v>45169</v>
      </c>
      <c r="C1078" s="71">
        <v>891800</v>
      </c>
      <c r="D1078" s="1" t="s">
        <v>10228</v>
      </c>
      <c r="E1078" s="71">
        <v>6782802</v>
      </c>
      <c r="G1078" s="1" t="s">
        <v>10229</v>
      </c>
      <c r="H1078" s="72" t="s">
        <v>10230</v>
      </c>
      <c r="I1078" s="1" t="s">
        <v>10231</v>
      </c>
      <c r="J1078" s="73">
        <v>0.5</v>
      </c>
      <c r="K1078" s="73">
        <v>0.3</v>
      </c>
      <c r="L1078" s="73">
        <v>0.06</v>
      </c>
      <c r="M1078" s="1">
        <v>0.2</v>
      </c>
      <c r="N1078" s="1" t="s">
        <v>975</v>
      </c>
      <c r="O1078" s="1" t="s">
        <v>1467</v>
      </c>
      <c r="P1078" s="1">
        <v>20104020</v>
      </c>
      <c r="Q1078" s="73">
        <v>1802509062</v>
      </c>
      <c r="R1078" s="74">
        <v>13.01</v>
      </c>
      <c r="S1078" s="1" t="s">
        <v>3323</v>
      </c>
      <c r="T1078" s="75">
        <v>7.2785000000000002</v>
      </c>
      <c r="U1078" s="76">
        <v>193314360.62336999</v>
      </c>
      <c r="V1078" s="77">
        <v>193314360.62336999</v>
      </c>
      <c r="W1078" s="77">
        <v>3216735191.9864998</v>
      </c>
      <c r="X1078" s="76">
        <v>2.9176993218E-3</v>
      </c>
      <c r="Y1078" s="71">
        <v>0</v>
      </c>
      <c r="Z1078" s="71">
        <v>1</v>
      </c>
      <c r="AA1078" s="71">
        <v>0</v>
      </c>
      <c r="AB1078" s="71">
        <v>0</v>
      </c>
      <c r="AC1078" s="73">
        <v>0</v>
      </c>
      <c r="AD1078" s="73">
        <v>1</v>
      </c>
      <c r="AE1078" s="1" t="s">
        <v>3412</v>
      </c>
      <c r="AF1078" s="1" t="s">
        <v>1450</v>
      </c>
      <c r="AG1078" s="1" t="s">
        <v>1585</v>
      </c>
    </row>
    <row r="1079" spans="1:33">
      <c r="A1079" s="70">
        <v>45169</v>
      </c>
      <c r="B1079" s="70">
        <v>45169</v>
      </c>
      <c r="C1079" s="71">
        <v>891800</v>
      </c>
      <c r="D1079" s="1" t="s">
        <v>10232</v>
      </c>
      <c r="E1079" s="71">
        <v>6783902</v>
      </c>
      <c r="G1079" s="1" t="s">
        <v>10233</v>
      </c>
      <c r="H1079" s="72" t="s">
        <v>10234</v>
      </c>
      <c r="I1079" s="1" t="s">
        <v>10235</v>
      </c>
      <c r="J1079" s="73">
        <v>0.3</v>
      </c>
      <c r="K1079" s="73">
        <v>0.3</v>
      </c>
      <c r="L1079" s="73">
        <v>0.06</v>
      </c>
      <c r="M1079" s="1">
        <v>0.2</v>
      </c>
      <c r="N1079" s="1" t="s">
        <v>975</v>
      </c>
      <c r="O1079" s="1" t="s">
        <v>1462</v>
      </c>
      <c r="P1079" s="1">
        <v>15104010</v>
      </c>
      <c r="Q1079" s="73">
        <v>4651885415</v>
      </c>
      <c r="R1079" s="74">
        <v>6.32</v>
      </c>
      <c r="S1079" s="1" t="s">
        <v>3323</v>
      </c>
      <c r="T1079" s="75">
        <v>7.2785000000000002</v>
      </c>
      <c r="U1079" s="76">
        <v>242356934.721165</v>
      </c>
      <c r="V1079" s="77">
        <v>242356934.721165</v>
      </c>
      <c r="W1079" s="77">
        <v>4032799624.5370498</v>
      </c>
      <c r="X1079" s="76">
        <v>3.6579003329000001E-3</v>
      </c>
      <c r="Y1079" s="71">
        <v>0</v>
      </c>
      <c r="Z1079" s="71">
        <v>1</v>
      </c>
      <c r="AA1079" s="71">
        <v>0</v>
      </c>
      <c r="AB1079" s="71">
        <v>0</v>
      </c>
      <c r="AC1079" s="73">
        <v>1</v>
      </c>
      <c r="AD1079" s="73">
        <v>0</v>
      </c>
      <c r="AE1079" s="1" t="s">
        <v>3412</v>
      </c>
      <c r="AF1079" s="1" t="s">
        <v>1450</v>
      </c>
      <c r="AG1079" s="1" t="s">
        <v>1585</v>
      </c>
    </row>
    <row r="1080" spans="1:33">
      <c r="A1080" s="70">
        <v>45169</v>
      </c>
      <c r="B1080" s="70">
        <v>45169</v>
      </c>
      <c r="C1080" s="71">
        <v>891800</v>
      </c>
      <c r="D1080" s="1" t="s">
        <v>10236</v>
      </c>
      <c r="E1080" s="71">
        <v>6784302</v>
      </c>
      <c r="G1080" s="1" t="s">
        <v>10237</v>
      </c>
      <c r="H1080" s="72" t="s">
        <v>10238</v>
      </c>
      <c r="I1080" s="1" t="s">
        <v>10239</v>
      </c>
      <c r="J1080" s="73">
        <v>0.5</v>
      </c>
      <c r="K1080" s="73">
        <v>0.3</v>
      </c>
      <c r="L1080" s="73">
        <v>0.06</v>
      </c>
      <c r="M1080" s="1">
        <v>0.2</v>
      </c>
      <c r="N1080" s="1" t="s">
        <v>975</v>
      </c>
      <c r="O1080" s="1" t="s">
        <v>1455</v>
      </c>
      <c r="P1080" s="1">
        <v>25201040</v>
      </c>
      <c r="Q1080" s="73">
        <v>949024050</v>
      </c>
      <c r="R1080" s="74">
        <v>27.49</v>
      </c>
      <c r="S1080" s="1" t="s">
        <v>3323</v>
      </c>
      <c r="T1080" s="75">
        <v>7.2785000000000002</v>
      </c>
      <c r="U1080" s="76">
        <v>215060832.32396799</v>
      </c>
      <c r="V1080" s="77">
        <v>215060832.32396799</v>
      </c>
      <c r="W1080" s="77">
        <v>3578594707.2096801</v>
      </c>
      <c r="X1080" s="76">
        <v>3.2459194578000001E-3</v>
      </c>
      <c r="Y1080" s="71">
        <v>0</v>
      </c>
      <c r="Z1080" s="71">
        <v>1</v>
      </c>
      <c r="AA1080" s="71">
        <v>0</v>
      </c>
      <c r="AB1080" s="71">
        <v>0</v>
      </c>
      <c r="AC1080" s="73">
        <v>1</v>
      </c>
      <c r="AD1080" s="73">
        <v>0</v>
      </c>
      <c r="AE1080" s="1" t="s">
        <v>3412</v>
      </c>
      <c r="AF1080" s="1" t="s">
        <v>1450</v>
      </c>
      <c r="AG1080" s="1" t="s">
        <v>1585</v>
      </c>
    </row>
    <row r="1081" spans="1:33">
      <c r="A1081" s="70">
        <v>45169</v>
      </c>
      <c r="B1081" s="70">
        <v>45169</v>
      </c>
      <c r="C1081" s="71">
        <v>891800</v>
      </c>
      <c r="D1081" s="1" t="s">
        <v>10240</v>
      </c>
      <c r="E1081" s="71">
        <v>6785302</v>
      </c>
      <c r="G1081" s="1" t="s">
        <v>10241</v>
      </c>
      <c r="H1081" s="72" t="s">
        <v>10242</v>
      </c>
      <c r="I1081" s="1" t="s">
        <v>10243</v>
      </c>
      <c r="J1081" s="73">
        <v>0.65</v>
      </c>
      <c r="K1081" s="73">
        <v>0.3</v>
      </c>
      <c r="L1081" s="73">
        <v>0.06</v>
      </c>
      <c r="M1081" s="1">
        <v>0.2</v>
      </c>
      <c r="N1081" s="1" t="s">
        <v>975</v>
      </c>
      <c r="O1081" s="1" t="s">
        <v>1499</v>
      </c>
      <c r="P1081" s="1">
        <v>30202030</v>
      </c>
      <c r="Q1081" s="73">
        <v>1153918871</v>
      </c>
      <c r="R1081" s="74">
        <v>15.91</v>
      </c>
      <c r="S1081" s="1" t="s">
        <v>3323</v>
      </c>
      <c r="T1081" s="75">
        <v>7.2785000000000002</v>
      </c>
      <c r="U1081" s="76">
        <v>151340379.783829</v>
      </c>
      <c r="V1081" s="77">
        <v>151340379.783829</v>
      </c>
      <c r="W1081" s="77">
        <v>2518291574.66325</v>
      </c>
      <c r="X1081" s="76">
        <v>2.2841847964000001E-3</v>
      </c>
      <c r="Y1081" s="71">
        <v>0</v>
      </c>
      <c r="Z1081" s="71">
        <v>1</v>
      </c>
      <c r="AA1081" s="71">
        <v>0</v>
      </c>
      <c r="AB1081" s="71">
        <v>0</v>
      </c>
      <c r="AC1081" s="73">
        <v>0</v>
      </c>
      <c r="AD1081" s="73">
        <v>1</v>
      </c>
      <c r="AE1081" s="1" t="s">
        <v>3412</v>
      </c>
      <c r="AF1081" s="1" t="s">
        <v>1450</v>
      </c>
      <c r="AG1081" s="1" t="s">
        <v>1585</v>
      </c>
    </row>
    <row r="1082" spans="1:33">
      <c r="A1082" s="70">
        <v>45169</v>
      </c>
      <c r="B1082" s="70">
        <v>45169</v>
      </c>
      <c r="C1082" s="71">
        <v>891800</v>
      </c>
      <c r="D1082" s="1" t="s">
        <v>10244</v>
      </c>
      <c r="E1082" s="71">
        <v>6806801</v>
      </c>
      <c r="G1082" s="1" t="s">
        <v>10245</v>
      </c>
      <c r="H1082" s="72">
        <v>7302215</v>
      </c>
      <c r="I1082" s="1" t="s">
        <v>10246</v>
      </c>
      <c r="J1082" s="73">
        <v>0.65</v>
      </c>
      <c r="K1082" s="73">
        <v>0.65</v>
      </c>
      <c r="L1082" s="73">
        <v>0.65</v>
      </c>
      <c r="M1082" s="1">
        <v>1</v>
      </c>
      <c r="N1082" s="1" t="s">
        <v>1243</v>
      </c>
      <c r="O1082" s="1" t="s">
        <v>1692</v>
      </c>
      <c r="P1082" s="1">
        <v>50202020</v>
      </c>
      <c r="Q1082" s="73">
        <v>100770800</v>
      </c>
      <c r="R1082" s="74">
        <v>147.55000000000001</v>
      </c>
      <c r="S1082" s="1" t="s">
        <v>4044</v>
      </c>
      <c r="T1082" s="75">
        <v>4.1212499999999999</v>
      </c>
      <c r="U1082" s="76">
        <v>2345083530.7248998</v>
      </c>
      <c r="V1082" s="77">
        <v>2345083530.7248998</v>
      </c>
      <c r="W1082" s="77">
        <v>3607820816.4998498</v>
      </c>
      <c r="X1082" s="76">
        <v>3.5394414595500003E-2</v>
      </c>
      <c r="Y1082" s="71">
        <v>0</v>
      </c>
      <c r="Z1082" s="71">
        <v>1</v>
      </c>
      <c r="AA1082" s="71">
        <v>0</v>
      </c>
      <c r="AB1082" s="71">
        <v>0</v>
      </c>
      <c r="AC1082" s="73">
        <v>0</v>
      </c>
      <c r="AD1082" s="73">
        <v>1</v>
      </c>
      <c r="AE1082" s="1" t="s">
        <v>4045</v>
      </c>
      <c r="AF1082" s="1" t="s">
        <v>4256</v>
      </c>
      <c r="AG1082" s="1" t="s">
        <v>1451</v>
      </c>
    </row>
    <row r="1083" spans="1:33">
      <c r="A1083" s="70">
        <v>45169</v>
      </c>
      <c r="B1083" s="70">
        <v>45169</v>
      </c>
      <c r="C1083" s="71">
        <v>891800</v>
      </c>
      <c r="D1083" s="1" t="s">
        <v>10261</v>
      </c>
      <c r="E1083" s="71">
        <v>6818601</v>
      </c>
      <c r="G1083" s="1" t="s">
        <v>10262</v>
      </c>
      <c r="H1083" s="72" t="s">
        <v>10263</v>
      </c>
      <c r="I1083" s="1" t="s">
        <v>10264</v>
      </c>
      <c r="J1083" s="73">
        <v>0.5</v>
      </c>
      <c r="K1083" s="73">
        <v>0.5</v>
      </c>
      <c r="L1083" s="73">
        <v>0.5</v>
      </c>
      <c r="M1083" s="1">
        <v>1</v>
      </c>
      <c r="N1083" s="1" t="s">
        <v>1129</v>
      </c>
      <c r="O1083" s="1" t="s">
        <v>1484</v>
      </c>
      <c r="P1083" s="1">
        <v>40201020</v>
      </c>
      <c r="Q1083" s="73">
        <v>208217858</v>
      </c>
      <c r="R1083" s="74">
        <v>54700</v>
      </c>
      <c r="S1083" s="1" t="s">
        <v>3451</v>
      </c>
      <c r="T1083" s="75">
        <v>1321.75</v>
      </c>
      <c r="U1083" s="76">
        <v>4308498896.3873701</v>
      </c>
      <c r="V1083" s="77">
        <v>4308498896.3873701</v>
      </c>
      <c r="W1083" s="77">
        <v>8616997792.7747307</v>
      </c>
      <c r="X1083" s="76">
        <v>6.5028300367600003E-2</v>
      </c>
      <c r="Y1083" s="71">
        <v>0</v>
      </c>
      <c r="Z1083" s="71">
        <v>1</v>
      </c>
      <c r="AA1083" s="71">
        <v>0</v>
      </c>
      <c r="AB1083" s="71">
        <v>0</v>
      </c>
      <c r="AC1083" s="73">
        <v>0</v>
      </c>
      <c r="AD1083" s="73">
        <v>1</v>
      </c>
      <c r="AE1083" s="1" t="s">
        <v>3452</v>
      </c>
      <c r="AF1083" s="1" t="s">
        <v>1450</v>
      </c>
      <c r="AG1083" s="1" t="s">
        <v>1451</v>
      </c>
    </row>
    <row r="1084" spans="1:33">
      <c r="A1084" s="70">
        <v>45169</v>
      </c>
      <c r="B1084" s="70">
        <v>45169</v>
      </c>
      <c r="C1084" s="71">
        <v>891800</v>
      </c>
      <c r="D1084" s="1" t="s">
        <v>10277</v>
      </c>
      <c r="E1084" s="71">
        <v>6841402</v>
      </c>
      <c r="G1084" s="1" t="s">
        <v>10278</v>
      </c>
      <c r="H1084" s="72" t="s">
        <v>10279</v>
      </c>
      <c r="I1084" s="1" t="s">
        <v>10280</v>
      </c>
      <c r="J1084" s="73">
        <v>0.35</v>
      </c>
      <c r="K1084" s="73">
        <v>0.3</v>
      </c>
      <c r="L1084" s="73">
        <v>0.06</v>
      </c>
      <c r="M1084" s="1">
        <v>0.2</v>
      </c>
      <c r="N1084" s="1" t="s">
        <v>975</v>
      </c>
      <c r="O1084" s="1" t="s">
        <v>1462</v>
      </c>
      <c r="P1084" s="1">
        <v>15101010</v>
      </c>
      <c r="Q1084" s="73">
        <v>8438017390</v>
      </c>
      <c r="R1084" s="74">
        <v>4.18</v>
      </c>
      <c r="S1084" s="1" t="s">
        <v>3323</v>
      </c>
      <c r="T1084" s="75">
        <v>7.2785000000000002</v>
      </c>
      <c r="U1084" s="76">
        <v>290754243.51336098</v>
      </c>
      <c r="V1084" s="77">
        <v>290754243.51336098</v>
      </c>
      <c r="W1084" s="77">
        <v>4838126895.0371704</v>
      </c>
      <c r="X1084" s="76">
        <v>4.3883623356999997E-3</v>
      </c>
      <c r="Y1084" s="71">
        <v>0</v>
      </c>
      <c r="Z1084" s="71">
        <v>1</v>
      </c>
      <c r="AA1084" s="71">
        <v>0</v>
      </c>
      <c r="AB1084" s="71">
        <v>0</v>
      </c>
      <c r="AC1084" s="73">
        <v>0.35</v>
      </c>
      <c r="AD1084" s="73">
        <v>0.65</v>
      </c>
      <c r="AE1084" s="1" t="s">
        <v>3324</v>
      </c>
      <c r="AF1084" s="1" t="s">
        <v>1450</v>
      </c>
      <c r="AG1084" s="1" t="s">
        <v>1585</v>
      </c>
    </row>
    <row r="1085" spans="1:33">
      <c r="A1085" s="70">
        <v>45169</v>
      </c>
      <c r="B1085" s="70">
        <v>45169</v>
      </c>
      <c r="C1085" s="71">
        <v>891800</v>
      </c>
      <c r="D1085" s="1" t="s">
        <v>10281</v>
      </c>
      <c r="E1085" s="71">
        <v>6842002</v>
      </c>
      <c r="G1085" s="1" t="s">
        <v>10282</v>
      </c>
      <c r="H1085" s="72" t="s">
        <v>10283</v>
      </c>
      <c r="I1085" s="1" t="s">
        <v>10284</v>
      </c>
      <c r="J1085" s="73">
        <v>0.55000000000000004</v>
      </c>
      <c r="K1085" s="73">
        <v>0.3</v>
      </c>
      <c r="L1085" s="73">
        <v>0.06</v>
      </c>
      <c r="M1085" s="1">
        <v>0.2</v>
      </c>
      <c r="N1085" s="1" t="s">
        <v>975</v>
      </c>
      <c r="O1085" s="1" t="s">
        <v>1462</v>
      </c>
      <c r="P1085" s="1">
        <v>15104050</v>
      </c>
      <c r="Q1085" s="73">
        <v>690010246</v>
      </c>
      <c r="R1085" s="74">
        <v>26.8</v>
      </c>
      <c r="S1085" s="1" t="s">
        <v>3323</v>
      </c>
      <c r="T1085" s="75">
        <v>7.2785000000000002</v>
      </c>
      <c r="U1085" s="76">
        <v>152440265.92951801</v>
      </c>
      <c r="V1085" s="77">
        <v>152440265.92951801</v>
      </c>
      <c r="W1085" s="77">
        <v>2536593590.40904</v>
      </c>
      <c r="X1085" s="76">
        <v>2.3007854103000002E-3</v>
      </c>
      <c r="Y1085" s="71">
        <v>0</v>
      </c>
      <c r="Z1085" s="71">
        <v>1</v>
      </c>
      <c r="AA1085" s="71">
        <v>0</v>
      </c>
      <c r="AB1085" s="71">
        <v>0</v>
      </c>
      <c r="AC1085" s="73">
        <v>0</v>
      </c>
      <c r="AD1085" s="73">
        <v>1</v>
      </c>
      <c r="AE1085" s="1" t="s">
        <v>3412</v>
      </c>
      <c r="AF1085" s="1" t="s">
        <v>1450</v>
      </c>
      <c r="AG1085" s="1" t="s">
        <v>1585</v>
      </c>
    </row>
    <row r="1086" spans="1:33">
      <c r="A1086" s="70">
        <v>45169</v>
      </c>
      <c r="B1086" s="70">
        <v>45169</v>
      </c>
      <c r="C1086" s="71">
        <v>891800</v>
      </c>
      <c r="D1086" s="1" t="s">
        <v>10285</v>
      </c>
      <c r="E1086" s="71">
        <v>6842902</v>
      </c>
      <c r="G1086" s="1" t="s">
        <v>10286</v>
      </c>
      <c r="H1086" s="72" t="s">
        <v>10287</v>
      </c>
      <c r="I1086" s="1" t="s">
        <v>10288</v>
      </c>
      <c r="J1086" s="73">
        <v>0.45</v>
      </c>
      <c r="K1086" s="73">
        <v>0.3</v>
      </c>
      <c r="L1086" s="73">
        <v>0.06</v>
      </c>
      <c r="M1086" s="1">
        <v>0.2</v>
      </c>
      <c r="N1086" s="1" t="s">
        <v>975</v>
      </c>
      <c r="O1086" s="1" t="s">
        <v>1455</v>
      </c>
      <c r="P1086" s="1">
        <v>25101010</v>
      </c>
      <c r="Q1086" s="73">
        <v>285679419</v>
      </c>
      <c r="R1086" s="74">
        <v>147.85</v>
      </c>
      <c r="S1086" s="1" t="s">
        <v>3323</v>
      </c>
      <c r="T1086" s="75">
        <v>7.2785000000000002</v>
      </c>
      <c r="U1086" s="76">
        <v>348184670.73559099</v>
      </c>
      <c r="V1086" s="77">
        <v>348184670.73559099</v>
      </c>
      <c r="W1086" s="77">
        <v>5793764519.37533</v>
      </c>
      <c r="X1086" s="76">
        <v>5.2551614602999999E-3</v>
      </c>
      <c r="Y1086" s="71">
        <v>0</v>
      </c>
      <c r="Z1086" s="71">
        <v>1</v>
      </c>
      <c r="AA1086" s="71">
        <v>0</v>
      </c>
      <c r="AB1086" s="71">
        <v>0</v>
      </c>
      <c r="AC1086" s="73">
        <v>0</v>
      </c>
      <c r="AD1086" s="73">
        <v>1</v>
      </c>
      <c r="AE1086" s="1" t="s">
        <v>3324</v>
      </c>
      <c r="AF1086" s="1" t="s">
        <v>1450</v>
      </c>
      <c r="AG1086" s="1" t="s">
        <v>1585</v>
      </c>
    </row>
    <row r="1087" spans="1:33">
      <c r="A1087" s="70">
        <v>45169</v>
      </c>
      <c r="B1087" s="70">
        <v>45169</v>
      </c>
      <c r="C1087" s="71">
        <v>891800</v>
      </c>
      <c r="D1087" s="1" t="s">
        <v>10289</v>
      </c>
      <c r="E1087" s="71">
        <v>6849701</v>
      </c>
      <c r="G1087" s="1" t="s">
        <v>10290</v>
      </c>
      <c r="H1087" s="72" t="s">
        <v>10291</v>
      </c>
      <c r="I1087" s="1" t="s">
        <v>10292</v>
      </c>
      <c r="J1087" s="73">
        <v>0.8</v>
      </c>
      <c r="K1087" s="73">
        <v>0.8</v>
      </c>
      <c r="L1087" s="73">
        <v>0.8</v>
      </c>
      <c r="M1087" s="1">
        <v>1</v>
      </c>
      <c r="N1087" s="1" t="s">
        <v>1330</v>
      </c>
      <c r="O1087" s="1" t="s">
        <v>1474</v>
      </c>
      <c r="P1087" s="1">
        <v>45301020</v>
      </c>
      <c r="Q1087" s="73">
        <v>423940384</v>
      </c>
      <c r="R1087" s="74">
        <v>136</v>
      </c>
      <c r="S1087" s="1" t="s">
        <v>3111</v>
      </c>
      <c r="T1087" s="75">
        <v>31.846499999999999</v>
      </c>
      <c r="U1087" s="76">
        <v>1448344834.72909</v>
      </c>
      <c r="V1087" s="77">
        <v>1448344834.72909</v>
      </c>
      <c r="W1087" s="77">
        <v>1810431043.41136</v>
      </c>
      <c r="X1087" s="76">
        <v>2.1859911122999998E-2</v>
      </c>
      <c r="Y1087" s="71">
        <v>0</v>
      </c>
      <c r="Z1087" s="71">
        <v>1</v>
      </c>
      <c r="AA1087" s="71">
        <v>0</v>
      </c>
      <c r="AB1087" s="71">
        <v>0</v>
      </c>
      <c r="AC1087" s="73">
        <v>1</v>
      </c>
      <c r="AD1087" s="73">
        <v>0</v>
      </c>
      <c r="AE1087" s="1" t="s">
        <v>8038</v>
      </c>
      <c r="AF1087" s="1" t="s">
        <v>1450</v>
      </c>
      <c r="AG1087" s="1" t="s">
        <v>1451</v>
      </c>
    </row>
    <row r="1088" spans="1:33">
      <c r="A1088" s="70">
        <v>45169</v>
      </c>
      <c r="B1088" s="70">
        <v>45169</v>
      </c>
      <c r="C1088" s="71">
        <v>891800</v>
      </c>
      <c r="D1088" s="1" t="s">
        <v>10297</v>
      </c>
      <c r="E1088" s="71">
        <v>6867901</v>
      </c>
      <c r="G1088" s="1" t="s">
        <v>10298</v>
      </c>
      <c r="H1088" s="72" t="s">
        <v>10299</v>
      </c>
      <c r="I1088" s="1" t="s">
        <v>10300</v>
      </c>
      <c r="J1088" s="73">
        <v>0.7</v>
      </c>
      <c r="K1088" s="73">
        <v>0.7</v>
      </c>
      <c r="L1088" s="73">
        <v>0.7</v>
      </c>
      <c r="M1088" s="1">
        <v>1</v>
      </c>
      <c r="N1088" s="1" t="s">
        <v>1330</v>
      </c>
      <c r="O1088" s="1" t="s">
        <v>1467</v>
      </c>
      <c r="P1088" s="1">
        <v>20106020</v>
      </c>
      <c r="Q1088" s="73">
        <v>199999998</v>
      </c>
      <c r="R1088" s="74">
        <v>920</v>
      </c>
      <c r="S1088" s="1" t="s">
        <v>3111</v>
      </c>
      <c r="T1088" s="75">
        <v>31.846499999999999</v>
      </c>
      <c r="U1088" s="76">
        <v>4044400443.1256199</v>
      </c>
      <c r="V1088" s="77">
        <v>4044400443.1256199</v>
      </c>
      <c r="W1088" s="77">
        <v>5777714918.7508802</v>
      </c>
      <c r="X1088" s="76">
        <v>6.1042254656899997E-2</v>
      </c>
      <c r="Y1088" s="71">
        <v>0</v>
      </c>
      <c r="Z1088" s="71">
        <v>1</v>
      </c>
      <c r="AA1088" s="71">
        <v>0</v>
      </c>
      <c r="AB1088" s="71">
        <v>0</v>
      </c>
      <c r="AC1088" s="73">
        <v>0</v>
      </c>
      <c r="AD1088" s="73">
        <v>1</v>
      </c>
      <c r="AE1088" s="1" t="s">
        <v>3112</v>
      </c>
      <c r="AF1088" s="1" t="s">
        <v>1450</v>
      </c>
      <c r="AG1088" s="1" t="s">
        <v>1451</v>
      </c>
    </row>
    <row r="1089" spans="1:33">
      <c r="A1089" s="70">
        <v>45169</v>
      </c>
      <c r="B1089" s="70">
        <v>45169</v>
      </c>
      <c r="C1089" s="71">
        <v>891800</v>
      </c>
      <c r="D1089" s="1" t="s">
        <v>10309</v>
      </c>
      <c r="E1089" s="71">
        <v>6873001</v>
      </c>
      <c r="G1089" s="1" t="s">
        <v>10310</v>
      </c>
      <c r="H1089" s="72" t="s">
        <v>10311</v>
      </c>
      <c r="I1089" s="1" t="s">
        <v>10312</v>
      </c>
      <c r="J1089" s="73">
        <v>1</v>
      </c>
      <c r="K1089" s="73">
        <v>1</v>
      </c>
      <c r="L1089" s="73">
        <v>1</v>
      </c>
      <c r="M1089" s="1">
        <v>1</v>
      </c>
      <c r="N1089" s="1" t="s">
        <v>975</v>
      </c>
      <c r="O1089" s="1" t="s">
        <v>1692</v>
      </c>
      <c r="P1089" s="1">
        <v>50203010</v>
      </c>
      <c r="Q1089" s="73">
        <v>2255397456</v>
      </c>
      <c r="R1089" s="74">
        <v>139.4</v>
      </c>
      <c r="S1089" s="1" t="s">
        <v>1565</v>
      </c>
      <c r="T1089" s="75">
        <v>7.8417500000000002</v>
      </c>
      <c r="U1089" s="76">
        <v>40093398204.0233</v>
      </c>
      <c r="V1089" s="77">
        <v>40093398204.0233</v>
      </c>
      <c r="W1089" s="77">
        <v>49717323553.3395</v>
      </c>
      <c r="X1089" s="76">
        <v>0.60513083648559995</v>
      </c>
      <c r="Y1089" s="71">
        <v>1</v>
      </c>
      <c r="Z1089" s="71">
        <v>0</v>
      </c>
      <c r="AA1089" s="71">
        <v>0</v>
      </c>
      <c r="AB1089" s="71">
        <v>0</v>
      </c>
      <c r="AC1089" s="73">
        <v>0.65</v>
      </c>
      <c r="AD1089" s="73">
        <v>0.35</v>
      </c>
      <c r="AE1089" s="1" t="s">
        <v>1566</v>
      </c>
      <c r="AF1089" s="1" t="s">
        <v>1450</v>
      </c>
      <c r="AG1089" s="1" t="s">
        <v>3300</v>
      </c>
    </row>
    <row r="1090" spans="1:33">
      <c r="A1090" s="70">
        <v>45169</v>
      </c>
      <c r="B1090" s="70">
        <v>45169</v>
      </c>
      <c r="C1090" s="71">
        <v>891800</v>
      </c>
      <c r="D1090" s="1" t="s">
        <v>10313</v>
      </c>
      <c r="E1090" s="71">
        <v>6875601</v>
      </c>
      <c r="G1090" s="1" t="s">
        <v>10314</v>
      </c>
      <c r="H1090" s="72" t="s">
        <v>10315</v>
      </c>
      <c r="I1090" s="1" t="s">
        <v>10316</v>
      </c>
      <c r="J1090" s="73">
        <v>0.85</v>
      </c>
      <c r="K1090" s="73">
        <v>0.85</v>
      </c>
      <c r="L1090" s="73">
        <v>0.85</v>
      </c>
      <c r="M1090" s="1">
        <v>1</v>
      </c>
      <c r="N1090" s="1" t="s">
        <v>975</v>
      </c>
      <c r="O1090" s="1" t="s">
        <v>1455</v>
      </c>
      <c r="P1090" s="1">
        <v>25301020</v>
      </c>
      <c r="Q1090" s="73">
        <v>646149720</v>
      </c>
      <c r="R1090" s="74">
        <v>309.39999999999998</v>
      </c>
      <c r="S1090" s="1" t="s">
        <v>1565</v>
      </c>
      <c r="T1090" s="75">
        <v>7.8417500000000002</v>
      </c>
      <c r="U1090" s="76">
        <v>21670024530.595798</v>
      </c>
      <c r="V1090" s="77">
        <v>21670024530.595798</v>
      </c>
      <c r="W1090" s="77">
        <v>25494146506.583401</v>
      </c>
      <c r="X1090" s="76">
        <v>0.32706631660739999</v>
      </c>
      <c r="Y1090" s="71">
        <v>1</v>
      </c>
      <c r="Z1090" s="71">
        <v>0</v>
      </c>
      <c r="AA1090" s="71">
        <v>0</v>
      </c>
      <c r="AB1090" s="71">
        <v>0</v>
      </c>
      <c r="AC1090" s="73">
        <v>0</v>
      </c>
      <c r="AD1090" s="73">
        <v>1</v>
      </c>
      <c r="AE1090" s="1" t="s">
        <v>1566</v>
      </c>
      <c r="AF1090" s="1" t="s">
        <v>1450</v>
      </c>
      <c r="AG1090" s="1" t="s">
        <v>3300</v>
      </c>
    </row>
    <row r="1091" spans="1:33">
      <c r="A1091" s="70">
        <v>45169</v>
      </c>
      <c r="B1091" s="70">
        <v>45169</v>
      </c>
      <c r="C1091" s="71">
        <v>891800</v>
      </c>
      <c r="D1091" s="1" t="s">
        <v>10317</v>
      </c>
      <c r="E1091" s="71">
        <v>6875701</v>
      </c>
      <c r="F1091" s="1" t="s">
        <v>10318</v>
      </c>
      <c r="G1091" s="1" t="s">
        <v>10319</v>
      </c>
      <c r="H1091" s="72" t="s">
        <v>10320</v>
      </c>
      <c r="I1091" s="1" t="s">
        <v>10321</v>
      </c>
      <c r="J1091" s="73">
        <v>0.8</v>
      </c>
      <c r="K1091" s="73">
        <v>0.8</v>
      </c>
      <c r="L1091" s="73">
        <v>0.8</v>
      </c>
      <c r="M1091" s="1">
        <v>1</v>
      </c>
      <c r="N1091" s="1" t="s">
        <v>975</v>
      </c>
      <c r="O1091" s="1" t="s">
        <v>1474</v>
      </c>
      <c r="P1091" s="1">
        <v>45301010</v>
      </c>
      <c r="Q1091" s="73">
        <v>74979744</v>
      </c>
      <c r="R1091" s="74">
        <v>36.97</v>
      </c>
      <c r="S1091" s="1" t="s">
        <v>1448</v>
      </c>
      <c r="T1091" s="75">
        <v>1</v>
      </c>
      <c r="U1091" s="76">
        <v>2217600908.5440001</v>
      </c>
      <c r="V1091" s="77">
        <v>2217600908.5440001</v>
      </c>
      <c r="W1091" s="77">
        <v>2772001135.6799998</v>
      </c>
      <c r="X1091" s="76">
        <v>3.3470315635199997E-2</v>
      </c>
      <c r="Y1091" s="71">
        <v>0</v>
      </c>
      <c r="Z1091" s="71">
        <v>1</v>
      </c>
      <c r="AA1091" s="71">
        <v>0</v>
      </c>
      <c r="AB1091" s="71">
        <v>0</v>
      </c>
      <c r="AC1091" s="73">
        <v>0.35</v>
      </c>
      <c r="AD1091" s="73">
        <v>0.65</v>
      </c>
      <c r="AE1091" s="1" t="s">
        <v>1449</v>
      </c>
      <c r="AF1091" s="1" t="s">
        <v>1450</v>
      </c>
      <c r="AG1091" s="1" t="s">
        <v>1451</v>
      </c>
    </row>
    <row r="1092" spans="1:33">
      <c r="A1092" s="70">
        <v>45169</v>
      </c>
      <c r="B1092" s="70">
        <v>45169</v>
      </c>
      <c r="C1092" s="71">
        <v>891800</v>
      </c>
      <c r="D1092" s="1" t="s">
        <v>10322</v>
      </c>
      <c r="E1092" s="71">
        <v>6878001</v>
      </c>
      <c r="G1092" s="1" t="s">
        <v>10323</v>
      </c>
      <c r="H1092" s="72" t="s">
        <v>10324</v>
      </c>
      <c r="I1092" s="1" t="s">
        <v>10325</v>
      </c>
      <c r="J1092" s="73">
        <v>0.6</v>
      </c>
      <c r="K1092" s="73">
        <v>0.6</v>
      </c>
      <c r="L1092" s="73">
        <v>0.6</v>
      </c>
      <c r="M1092" s="1">
        <v>1</v>
      </c>
      <c r="N1092" s="1" t="s">
        <v>975</v>
      </c>
      <c r="O1092" s="1" t="s">
        <v>1692</v>
      </c>
      <c r="P1092" s="1">
        <v>50202020</v>
      </c>
      <c r="Q1092" s="73">
        <v>3283990771</v>
      </c>
      <c r="R1092" s="74">
        <v>163.80000000000001</v>
      </c>
      <c r="S1092" s="1" t="s">
        <v>1565</v>
      </c>
      <c r="T1092" s="75">
        <v>7.8417500000000002</v>
      </c>
      <c r="U1092" s="76">
        <v>41157982972.407997</v>
      </c>
      <c r="V1092" s="77">
        <v>41157982972.407997</v>
      </c>
      <c r="W1092" s="77">
        <v>68596638287.346603</v>
      </c>
      <c r="X1092" s="76">
        <v>0.62119864565759997</v>
      </c>
      <c r="Y1092" s="71">
        <v>1</v>
      </c>
      <c r="Z1092" s="71">
        <v>0</v>
      </c>
      <c r="AA1092" s="71">
        <v>0</v>
      </c>
      <c r="AB1092" s="71">
        <v>0</v>
      </c>
      <c r="AC1092" s="73">
        <v>0</v>
      </c>
      <c r="AD1092" s="73">
        <v>1</v>
      </c>
      <c r="AE1092" s="1" t="s">
        <v>1566</v>
      </c>
      <c r="AF1092" s="1" t="s">
        <v>1450</v>
      </c>
      <c r="AG1092" s="1" t="s">
        <v>3300</v>
      </c>
    </row>
    <row r="1093" spans="1:33">
      <c r="A1093" s="70">
        <v>45169</v>
      </c>
      <c r="B1093" s="70">
        <v>45169</v>
      </c>
      <c r="C1093" s="71">
        <v>891800</v>
      </c>
      <c r="D1093" s="1" t="s">
        <v>10326</v>
      </c>
      <c r="E1093" s="71">
        <v>6878101</v>
      </c>
      <c r="G1093" s="1" t="s">
        <v>10327</v>
      </c>
      <c r="H1093" s="72" t="s">
        <v>10328</v>
      </c>
      <c r="I1093" s="1" t="s">
        <v>10329</v>
      </c>
      <c r="J1093" s="73">
        <v>0.9</v>
      </c>
      <c r="K1093" s="73">
        <v>0.9</v>
      </c>
      <c r="L1093" s="73">
        <v>0.9</v>
      </c>
      <c r="M1093" s="1">
        <v>1</v>
      </c>
      <c r="N1093" s="1" t="s">
        <v>975</v>
      </c>
      <c r="O1093" s="1" t="s">
        <v>1455</v>
      </c>
      <c r="P1093" s="1">
        <v>25302010</v>
      </c>
      <c r="Q1093" s="73">
        <v>1699375793</v>
      </c>
      <c r="R1093" s="74">
        <v>42.35</v>
      </c>
      <c r="S1093" s="1" t="s">
        <v>1565</v>
      </c>
      <c r="T1093" s="75">
        <v>7.8417500000000002</v>
      </c>
      <c r="U1093" s="76">
        <v>8259853776.2865496</v>
      </c>
      <c r="V1093" s="77">
        <v>8259853776.2865496</v>
      </c>
      <c r="W1093" s="77">
        <v>9177615306.9850502</v>
      </c>
      <c r="X1093" s="76">
        <v>0.12466621560629999</v>
      </c>
      <c r="Y1093" s="71">
        <v>0</v>
      </c>
      <c r="Z1093" s="71">
        <v>1</v>
      </c>
      <c r="AA1093" s="71">
        <v>0</v>
      </c>
      <c r="AB1093" s="71">
        <v>0</v>
      </c>
      <c r="AC1093" s="73">
        <v>0.35</v>
      </c>
      <c r="AD1093" s="73">
        <v>0.65</v>
      </c>
      <c r="AE1093" s="1" t="s">
        <v>1566</v>
      </c>
      <c r="AF1093" s="1" t="s">
        <v>1450</v>
      </c>
      <c r="AG1093" s="1" t="s">
        <v>3300</v>
      </c>
    </row>
    <row r="1094" spans="1:33">
      <c r="A1094" s="70">
        <v>45169</v>
      </c>
      <c r="B1094" s="70">
        <v>45169</v>
      </c>
      <c r="C1094" s="71">
        <v>891800</v>
      </c>
      <c r="D1094" s="1" t="s">
        <v>10330</v>
      </c>
      <c r="E1094" s="71">
        <v>6879801</v>
      </c>
      <c r="F1094" s="1">
        <v>874080104</v>
      </c>
      <c r="G1094" s="1" t="s">
        <v>10331</v>
      </c>
      <c r="H1094" s="72" t="s">
        <v>10332</v>
      </c>
      <c r="I1094" s="1" t="s">
        <v>10333</v>
      </c>
      <c r="J1094" s="73">
        <v>0.9</v>
      </c>
      <c r="K1094" s="73">
        <v>0.9</v>
      </c>
      <c r="L1094" s="73">
        <v>0.9</v>
      </c>
      <c r="M1094" s="1">
        <v>1</v>
      </c>
      <c r="N1094" s="1" t="s">
        <v>975</v>
      </c>
      <c r="O1094" s="1" t="s">
        <v>1455</v>
      </c>
      <c r="P1094" s="1">
        <v>25302010</v>
      </c>
      <c r="Q1094" s="73">
        <v>501336198</v>
      </c>
      <c r="R1094" s="74">
        <v>7.05</v>
      </c>
      <c r="S1094" s="1" t="s">
        <v>1448</v>
      </c>
      <c r="T1094" s="75">
        <v>1</v>
      </c>
      <c r="U1094" s="76">
        <v>3180978176.3099999</v>
      </c>
      <c r="V1094" s="77">
        <v>3180978176.3099999</v>
      </c>
      <c r="W1094" s="77">
        <v>4574018920.5</v>
      </c>
      <c r="X1094" s="76">
        <v>4.80105970284E-2</v>
      </c>
      <c r="Y1094" s="71">
        <v>0</v>
      </c>
      <c r="Z1094" s="71">
        <v>1</v>
      </c>
      <c r="AA1094" s="71">
        <v>0</v>
      </c>
      <c r="AB1094" s="71">
        <v>0</v>
      </c>
      <c r="AC1094" s="73">
        <v>1</v>
      </c>
      <c r="AD1094" s="73">
        <v>0</v>
      </c>
      <c r="AE1094" s="1" t="s">
        <v>1449</v>
      </c>
      <c r="AF1094" s="1" t="s">
        <v>1450</v>
      </c>
      <c r="AG1094" s="1" t="s">
        <v>1585</v>
      </c>
    </row>
    <row r="1095" spans="1:33">
      <c r="A1095" s="70">
        <v>45169</v>
      </c>
      <c r="B1095" s="70">
        <v>45169</v>
      </c>
      <c r="C1095" s="71">
        <v>891800</v>
      </c>
      <c r="D1095" s="1" t="s">
        <v>10339</v>
      </c>
      <c r="E1095" s="71">
        <v>6884802</v>
      </c>
      <c r="G1095" s="1" t="s">
        <v>10340</v>
      </c>
      <c r="H1095" s="72" t="s">
        <v>10341</v>
      </c>
      <c r="I1095" s="1" t="s">
        <v>10342</v>
      </c>
      <c r="J1095" s="73">
        <v>0.4</v>
      </c>
      <c r="K1095" s="73">
        <v>0.3</v>
      </c>
      <c r="L1095" s="73">
        <v>0.06</v>
      </c>
      <c r="M1095" s="1">
        <v>0.2</v>
      </c>
      <c r="N1095" s="1" t="s">
        <v>975</v>
      </c>
      <c r="O1095" s="1" t="s">
        <v>1692</v>
      </c>
      <c r="P1095" s="1">
        <v>50202020</v>
      </c>
      <c r="Q1095" s="73">
        <v>2004937008</v>
      </c>
      <c r="R1095" s="74">
        <v>14.6</v>
      </c>
      <c r="S1095" s="1" t="s">
        <v>3323</v>
      </c>
      <c r="T1095" s="75">
        <v>7.2785000000000002</v>
      </c>
      <c r="U1095" s="76">
        <v>241303128.25554699</v>
      </c>
      <c r="V1095" s="77">
        <v>241303128.25554699</v>
      </c>
      <c r="W1095" s="77">
        <v>4015264370.9088898</v>
      </c>
      <c r="X1095" s="76">
        <v>3.6419952009000001E-3</v>
      </c>
      <c r="Y1095" s="71">
        <v>0</v>
      </c>
      <c r="Z1095" s="71">
        <v>1</v>
      </c>
      <c r="AA1095" s="71">
        <v>0</v>
      </c>
      <c r="AB1095" s="71">
        <v>0</v>
      </c>
      <c r="AC1095" s="73">
        <v>0.65</v>
      </c>
      <c r="AD1095" s="73">
        <v>0.35</v>
      </c>
      <c r="AE1095" s="1" t="s">
        <v>3412</v>
      </c>
      <c r="AF1095" s="1" t="s">
        <v>1450</v>
      </c>
      <c r="AG1095" s="1" t="s">
        <v>1585</v>
      </c>
    </row>
    <row r="1096" spans="1:33">
      <c r="A1096" s="70">
        <v>45169</v>
      </c>
      <c r="B1096" s="70">
        <v>45169</v>
      </c>
      <c r="C1096" s="71">
        <v>891800</v>
      </c>
      <c r="D1096" s="1" t="s">
        <v>10343</v>
      </c>
      <c r="E1096" s="71">
        <v>6886702</v>
      </c>
      <c r="G1096" s="1" t="s">
        <v>10344</v>
      </c>
      <c r="H1096" s="72" t="s">
        <v>10345</v>
      </c>
      <c r="I1096" s="1" t="s">
        <v>10346</v>
      </c>
      <c r="J1096" s="73">
        <v>0.55000000000000004</v>
      </c>
      <c r="K1096" s="73">
        <v>0.3</v>
      </c>
      <c r="L1096" s="73">
        <v>0.06</v>
      </c>
      <c r="M1096" s="1">
        <v>0.2</v>
      </c>
      <c r="N1096" s="1" t="s">
        <v>975</v>
      </c>
      <c r="O1096" s="1" t="s">
        <v>1692</v>
      </c>
      <c r="P1096" s="1">
        <v>50202020</v>
      </c>
      <c r="Q1096" s="73">
        <v>2217864281</v>
      </c>
      <c r="R1096" s="74">
        <v>24.68</v>
      </c>
      <c r="S1096" s="1" t="s">
        <v>3323</v>
      </c>
      <c r="T1096" s="75">
        <v>7.2785000000000002</v>
      </c>
      <c r="U1096" s="76">
        <v>451221189.435296</v>
      </c>
      <c r="V1096" s="77">
        <v>451221189.435296</v>
      </c>
      <c r="W1096" s="77">
        <v>7508283785.7781696</v>
      </c>
      <c r="X1096" s="76">
        <v>6.8102946628000004E-3</v>
      </c>
      <c r="Y1096" s="71">
        <v>1</v>
      </c>
      <c r="Z1096" s="71">
        <v>0</v>
      </c>
      <c r="AA1096" s="71">
        <v>0</v>
      </c>
      <c r="AB1096" s="71">
        <v>0</v>
      </c>
      <c r="AC1096" s="73">
        <v>0</v>
      </c>
      <c r="AD1096" s="73">
        <v>1</v>
      </c>
      <c r="AE1096" s="1" t="s">
        <v>3412</v>
      </c>
      <c r="AF1096" s="1" t="s">
        <v>1450</v>
      </c>
      <c r="AG1096" s="1" t="s">
        <v>1585</v>
      </c>
    </row>
    <row r="1097" spans="1:33">
      <c r="A1097" s="70">
        <v>45169</v>
      </c>
      <c r="B1097" s="70">
        <v>45169</v>
      </c>
      <c r="C1097" s="71">
        <v>891800</v>
      </c>
      <c r="D1097" s="1" t="s">
        <v>10347</v>
      </c>
      <c r="E1097" s="71">
        <v>6886902</v>
      </c>
      <c r="G1097" s="1" t="s">
        <v>10348</v>
      </c>
      <c r="H1097" s="72" t="s">
        <v>10349</v>
      </c>
      <c r="I1097" s="1" t="s">
        <v>10350</v>
      </c>
      <c r="J1097" s="73">
        <v>0.5</v>
      </c>
      <c r="K1097" s="73">
        <v>0.3</v>
      </c>
      <c r="L1097" s="73">
        <v>0.06</v>
      </c>
      <c r="M1097" s="1">
        <v>0.2</v>
      </c>
      <c r="N1097" s="1" t="s">
        <v>975</v>
      </c>
      <c r="O1097" s="1" t="s">
        <v>1499</v>
      </c>
      <c r="P1097" s="1">
        <v>30201020</v>
      </c>
      <c r="Q1097" s="73">
        <v>1050159955</v>
      </c>
      <c r="R1097" s="74">
        <v>32.119999999999997</v>
      </c>
      <c r="S1097" s="1" t="s">
        <v>3323</v>
      </c>
      <c r="T1097" s="75">
        <v>7.2785000000000002</v>
      </c>
      <c r="U1097" s="76">
        <v>278061175.41746199</v>
      </c>
      <c r="V1097" s="77">
        <v>278061175.41746199</v>
      </c>
      <c r="W1097" s="77">
        <v>4626915277.3037796</v>
      </c>
      <c r="X1097" s="76">
        <v>4.1967854862000002E-3</v>
      </c>
      <c r="Y1097" s="71">
        <v>0</v>
      </c>
      <c r="Z1097" s="71">
        <v>1</v>
      </c>
      <c r="AA1097" s="71">
        <v>0</v>
      </c>
      <c r="AB1097" s="71">
        <v>0</v>
      </c>
      <c r="AC1097" s="73">
        <v>0</v>
      </c>
      <c r="AD1097" s="73">
        <v>1</v>
      </c>
      <c r="AE1097" s="1" t="s">
        <v>3412</v>
      </c>
      <c r="AF1097" s="1" t="s">
        <v>1450</v>
      </c>
      <c r="AG1097" s="1" t="s">
        <v>1585</v>
      </c>
    </row>
    <row r="1098" spans="1:33">
      <c r="A1098" s="70">
        <v>45169</v>
      </c>
      <c r="B1098" s="70">
        <v>45169</v>
      </c>
      <c r="C1098" s="71">
        <v>891800</v>
      </c>
      <c r="D1098" s="1" t="s">
        <v>10351</v>
      </c>
      <c r="E1098" s="71">
        <v>6887601</v>
      </c>
      <c r="G1098" s="1" t="s">
        <v>10352</v>
      </c>
      <c r="H1098" s="72" t="s">
        <v>10353</v>
      </c>
      <c r="I1098" s="1" t="s">
        <v>10354</v>
      </c>
      <c r="J1098" s="73">
        <v>0.25</v>
      </c>
      <c r="K1098" s="73">
        <v>0.25</v>
      </c>
      <c r="L1098" s="73">
        <v>0.25</v>
      </c>
      <c r="M1098" s="1">
        <v>1</v>
      </c>
      <c r="N1098" s="1" t="s">
        <v>975</v>
      </c>
      <c r="O1098" s="1" t="s">
        <v>1462</v>
      </c>
      <c r="P1098" s="1">
        <v>15104010</v>
      </c>
      <c r="Q1098" s="73">
        <v>9475538425</v>
      </c>
      <c r="R1098" s="74">
        <v>7.82</v>
      </c>
      <c r="S1098" s="1" t="s">
        <v>1565</v>
      </c>
      <c r="T1098" s="75">
        <v>7.8417500000000002</v>
      </c>
      <c r="U1098" s="76">
        <v>2362314230.9911699</v>
      </c>
      <c r="V1098" s="77">
        <v>2362314230.9911699</v>
      </c>
      <c r="W1098" s="77">
        <v>9449256923.9646797</v>
      </c>
      <c r="X1098" s="76">
        <v>3.5654478060600001E-2</v>
      </c>
      <c r="Y1098" s="71">
        <v>1</v>
      </c>
      <c r="Z1098" s="71">
        <v>0</v>
      </c>
      <c r="AA1098" s="71">
        <v>0</v>
      </c>
      <c r="AB1098" s="71">
        <v>0</v>
      </c>
      <c r="AC1098" s="73">
        <v>1</v>
      </c>
      <c r="AD1098" s="73">
        <v>0</v>
      </c>
      <c r="AE1098" s="1" t="s">
        <v>1566</v>
      </c>
      <c r="AF1098" s="1" t="s">
        <v>1450</v>
      </c>
      <c r="AG1098" s="1" t="s">
        <v>3300</v>
      </c>
    </row>
    <row r="1099" spans="1:33">
      <c r="A1099" s="70">
        <v>45169</v>
      </c>
      <c r="B1099" s="70">
        <v>45169</v>
      </c>
      <c r="C1099" s="71">
        <v>891800</v>
      </c>
      <c r="D1099" s="1" t="s">
        <v>10355</v>
      </c>
      <c r="E1099" s="71">
        <v>6887901</v>
      </c>
      <c r="G1099" s="1" t="s">
        <v>10356</v>
      </c>
      <c r="H1099" s="72" t="s">
        <v>10357</v>
      </c>
      <c r="I1099" s="1" t="s">
        <v>10358</v>
      </c>
      <c r="J1099" s="73">
        <v>0.3</v>
      </c>
      <c r="K1099" s="73">
        <v>0.3</v>
      </c>
      <c r="L1099" s="73">
        <v>0.3</v>
      </c>
      <c r="M1099" s="1">
        <v>1</v>
      </c>
      <c r="N1099" s="1" t="s">
        <v>975</v>
      </c>
      <c r="O1099" s="1" t="s">
        <v>1484</v>
      </c>
      <c r="P1099" s="1">
        <v>40201040</v>
      </c>
      <c r="Q1099" s="73">
        <v>4316653200</v>
      </c>
      <c r="R1099" s="74">
        <v>5.36</v>
      </c>
      <c r="S1099" s="1" t="s">
        <v>1565</v>
      </c>
      <c r="T1099" s="75">
        <v>7.8417500000000002</v>
      </c>
      <c r="U1099" s="76">
        <v>885156801.173208</v>
      </c>
      <c r="V1099" s="77">
        <v>885156801.173208</v>
      </c>
      <c r="W1099" s="77">
        <v>2950522670.5773602</v>
      </c>
      <c r="X1099" s="76">
        <v>1.3359697593800001E-2</v>
      </c>
      <c r="Y1099" s="71">
        <v>0</v>
      </c>
      <c r="Z1099" s="71">
        <v>1</v>
      </c>
      <c r="AA1099" s="71">
        <v>0</v>
      </c>
      <c r="AB1099" s="71">
        <v>0</v>
      </c>
      <c r="AC1099" s="73">
        <v>1</v>
      </c>
      <c r="AD1099" s="73">
        <v>0</v>
      </c>
      <c r="AE1099" s="1" t="s">
        <v>1566</v>
      </c>
      <c r="AF1099" s="1" t="s">
        <v>1450</v>
      </c>
      <c r="AG1099" s="1" t="s">
        <v>3271</v>
      </c>
    </row>
    <row r="1100" spans="1:33">
      <c r="A1100" s="70">
        <v>45169</v>
      </c>
      <c r="B1100" s="70">
        <v>45169</v>
      </c>
      <c r="C1100" s="71">
        <v>891800</v>
      </c>
      <c r="D1100" s="1" t="s">
        <v>10359</v>
      </c>
      <c r="E1100" s="71">
        <v>6888002</v>
      </c>
      <c r="G1100" s="1" t="s">
        <v>10360</v>
      </c>
      <c r="H1100" s="72" t="s">
        <v>10361</v>
      </c>
      <c r="I1100" s="1" t="s">
        <v>10362</v>
      </c>
      <c r="J1100" s="73">
        <v>0.6</v>
      </c>
      <c r="K1100" s="73">
        <v>0.3</v>
      </c>
      <c r="L1100" s="73">
        <v>0.06</v>
      </c>
      <c r="M1100" s="1">
        <v>0.2</v>
      </c>
      <c r="N1100" s="1" t="s">
        <v>975</v>
      </c>
      <c r="O1100" s="1" t="s">
        <v>1462</v>
      </c>
      <c r="P1100" s="1">
        <v>15101010</v>
      </c>
      <c r="Q1100" s="73">
        <v>2411119493</v>
      </c>
      <c r="R1100" s="74">
        <v>14.84</v>
      </c>
      <c r="S1100" s="1" t="s">
        <v>3323</v>
      </c>
      <c r="T1100" s="75">
        <v>7.2785000000000002</v>
      </c>
      <c r="U1100" s="76">
        <v>294959235.63470501</v>
      </c>
      <c r="V1100" s="77">
        <v>294959235.63470501</v>
      </c>
      <c r="W1100" s="77">
        <v>4908097620.93221</v>
      </c>
      <c r="X1100" s="76">
        <v>4.4518284052999998E-3</v>
      </c>
      <c r="Y1100" s="71">
        <v>0</v>
      </c>
      <c r="Z1100" s="71">
        <v>1</v>
      </c>
      <c r="AA1100" s="71">
        <v>0</v>
      </c>
      <c r="AB1100" s="71">
        <v>0</v>
      </c>
      <c r="AC1100" s="73">
        <v>1</v>
      </c>
      <c r="AD1100" s="73">
        <v>0</v>
      </c>
      <c r="AE1100" s="1" t="s">
        <v>3324</v>
      </c>
      <c r="AF1100" s="1" t="s">
        <v>1450</v>
      </c>
      <c r="AG1100" s="1" t="s">
        <v>1585</v>
      </c>
    </row>
    <row r="1101" spans="1:33">
      <c r="A1101" s="70">
        <v>45169</v>
      </c>
      <c r="B1101" s="70">
        <v>45169</v>
      </c>
      <c r="C1101" s="71">
        <v>891800</v>
      </c>
      <c r="D1101" s="1" t="s">
        <v>10377</v>
      </c>
      <c r="E1101" s="71">
        <v>6909701</v>
      </c>
      <c r="G1101" s="1" t="s">
        <v>10378</v>
      </c>
      <c r="H1101" s="72" t="s">
        <v>10379</v>
      </c>
      <c r="I1101" s="1" t="s">
        <v>10380</v>
      </c>
      <c r="J1101" s="73">
        <v>0.75</v>
      </c>
      <c r="K1101" s="73">
        <v>0.75</v>
      </c>
      <c r="L1101" s="73">
        <v>0.75</v>
      </c>
      <c r="M1101" s="1">
        <v>1</v>
      </c>
      <c r="N1101" s="1" t="s">
        <v>1129</v>
      </c>
      <c r="O1101" s="1" t="s">
        <v>1467</v>
      </c>
      <c r="P1101" s="1">
        <v>20101010</v>
      </c>
      <c r="Q1101" s="73">
        <v>97475107</v>
      </c>
      <c r="R1101" s="74">
        <v>50600</v>
      </c>
      <c r="S1101" s="1" t="s">
        <v>3451</v>
      </c>
      <c r="T1101" s="75">
        <v>1321.75</v>
      </c>
      <c r="U1101" s="76">
        <v>2798698929.94137</v>
      </c>
      <c r="V1101" s="77">
        <v>2798698929.94137</v>
      </c>
      <c r="W1101" s="77">
        <v>3731598573.2551498</v>
      </c>
      <c r="X1101" s="76">
        <v>4.2240845136899997E-2</v>
      </c>
      <c r="Y1101" s="71">
        <v>0</v>
      </c>
      <c r="Z1101" s="71">
        <v>1</v>
      </c>
      <c r="AA1101" s="71">
        <v>0</v>
      </c>
      <c r="AB1101" s="71">
        <v>0</v>
      </c>
      <c r="AC1101" s="73">
        <v>0.5</v>
      </c>
      <c r="AD1101" s="73">
        <v>0.5</v>
      </c>
      <c r="AE1101" s="1" t="s">
        <v>3452</v>
      </c>
      <c r="AF1101" s="1" t="s">
        <v>1450</v>
      </c>
      <c r="AG1101" s="1" t="s">
        <v>1451</v>
      </c>
    </row>
    <row r="1102" spans="1:33">
      <c r="A1102" s="70">
        <v>45169</v>
      </c>
      <c r="B1102" s="70">
        <v>45169</v>
      </c>
      <c r="C1102" s="71">
        <v>891800</v>
      </c>
      <c r="D1102" s="1" t="s">
        <v>10381</v>
      </c>
      <c r="E1102" s="71">
        <v>6910201</v>
      </c>
      <c r="G1102" s="1" t="s">
        <v>10382</v>
      </c>
      <c r="H1102" s="72" t="s">
        <v>10383</v>
      </c>
      <c r="I1102" s="1" t="s">
        <v>10384</v>
      </c>
      <c r="J1102" s="73">
        <v>0.45</v>
      </c>
      <c r="K1102" s="73">
        <v>0.45</v>
      </c>
      <c r="L1102" s="73">
        <v>0.45</v>
      </c>
      <c r="M1102" s="1">
        <v>1</v>
      </c>
      <c r="N1102" s="1" t="s">
        <v>1129</v>
      </c>
      <c r="O1102" s="1" t="s">
        <v>1455</v>
      </c>
      <c r="P1102" s="1">
        <v>25203010</v>
      </c>
      <c r="Q1102" s="73">
        <v>38307075</v>
      </c>
      <c r="R1102" s="74">
        <v>103000</v>
      </c>
      <c r="S1102" s="1" t="s">
        <v>3451</v>
      </c>
      <c r="T1102" s="75">
        <v>1321.75</v>
      </c>
      <c r="U1102" s="76">
        <v>1343319785.32249</v>
      </c>
      <c r="V1102" s="77">
        <v>1343319785.32249</v>
      </c>
      <c r="W1102" s="77">
        <v>2985155078.4944201</v>
      </c>
      <c r="X1102" s="76">
        <v>2.02747649681E-2</v>
      </c>
      <c r="Y1102" s="71">
        <v>0</v>
      </c>
      <c r="Z1102" s="71">
        <v>1</v>
      </c>
      <c r="AA1102" s="71">
        <v>0</v>
      </c>
      <c r="AB1102" s="71">
        <v>0</v>
      </c>
      <c r="AC1102" s="73">
        <v>0</v>
      </c>
      <c r="AD1102" s="73">
        <v>1</v>
      </c>
      <c r="AE1102" s="1" t="s">
        <v>3452</v>
      </c>
      <c r="AF1102" s="1" t="s">
        <v>1450</v>
      </c>
      <c r="AG1102" s="1" t="s">
        <v>1451</v>
      </c>
    </row>
    <row r="1103" spans="1:33">
      <c r="A1103" s="70">
        <v>45169</v>
      </c>
      <c r="B1103" s="70">
        <v>45169</v>
      </c>
      <c r="C1103" s="71">
        <v>891800</v>
      </c>
      <c r="D1103" s="1" t="s">
        <v>10385</v>
      </c>
      <c r="E1103" s="71">
        <v>6911602</v>
      </c>
      <c r="G1103" s="1" t="s">
        <v>10386</v>
      </c>
      <c r="H1103" s="72" t="s">
        <v>10387</v>
      </c>
      <c r="I1103" s="1" t="s">
        <v>10388</v>
      </c>
      <c r="J1103" s="73">
        <v>0.7</v>
      </c>
      <c r="K1103" s="73">
        <v>0.3</v>
      </c>
      <c r="L1103" s="73">
        <v>0.06</v>
      </c>
      <c r="M1103" s="1">
        <v>0.2</v>
      </c>
      <c r="N1103" s="1" t="s">
        <v>975</v>
      </c>
      <c r="O1103" s="1" t="s">
        <v>1455</v>
      </c>
      <c r="P1103" s="1">
        <v>25101020</v>
      </c>
      <c r="Q1103" s="73">
        <v>3062584772</v>
      </c>
      <c r="R1103" s="74">
        <v>12.34</v>
      </c>
      <c r="S1103" s="1" t="s">
        <v>3323</v>
      </c>
      <c r="T1103" s="75">
        <v>7.2785000000000002</v>
      </c>
      <c r="U1103" s="76">
        <v>311539158.506396</v>
      </c>
      <c r="V1103" s="77">
        <v>311539158.506396</v>
      </c>
      <c r="W1103" s="77">
        <v>5183986185.0813398</v>
      </c>
      <c r="X1103" s="76">
        <v>4.7020696681000004E-3</v>
      </c>
      <c r="Y1103" s="71">
        <v>0</v>
      </c>
      <c r="Z1103" s="71">
        <v>1</v>
      </c>
      <c r="AA1103" s="71">
        <v>0</v>
      </c>
      <c r="AB1103" s="71">
        <v>0</v>
      </c>
      <c r="AC1103" s="73">
        <v>1</v>
      </c>
      <c r="AD1103" s="73">
        <v>0</v>
      </c>
      <c r="AE1103" s="1" t="s">
        <v>3324</v>
      </c>
      <c r="AF1103" s="1" t="s">
        <v>1450</v>
      </c>
      <c r="AG1103" s="1" t="s">
        <v>1585</v>
      </c>
    </row>
    <row r="1104" spans="1:33">
      <c r="A1104" s="70">
        <v>45169</v>
      </c>
      <c r="B1104" s="70">
        <v>45169</v>
      </c>
      <c r="C1104" s="71">
        <v>891800</v>
      </c>
      <c r="D1104" s="1" t="s">
        <v>10389</v>
      </c>
      <c r="E1104" s="71">
        <v>6917001</v>
      </c>
      <c r="G1104" s="1" t="s">
        <v>10390</v>
      </c>
      <c r="H1104" s="72" t="s">
        <v>10391</v>
      </c>
      <c r="I1104" s="1" t="s">
        <v>10392</v>
      </c>
      <c r="J1104" s="73">
        <v>0.3</v>
      </c>
      <c r="K1104" s="73">
        <v>0.3</v>
      </c>
      <c r="L1104" s="73">
        <v>0.3</v>
      </c>
      <c r="M1104" s="1">
        <v>1</v>
      </c>
      <c r="N1104" s="1" t="s">
        <v>1097</v>
      </c>
      <c r="O1104" s="1" t="s">
        <v>1484</v>
      </c>
      <c r="P1104" s="1">
        <v>40202010</v>
      </c>
      <c r="Q1104" s="73">
        <v>401448231</v>
      </c>
      <c r="R1104" s="74">
        <v>1260.3499999999999</v>
      </c>
      <c r="S1104" s="1" t="s">
        <v>3305</v>
      </c>
      <c r="T1104" s="75">
        <v>82.786249999999995</v>
      </c>
      <c r="U1104" s="76">
        <v>1833512006.9124401</v>
      </c>
      <c r="V1104" s="77">
        <v>1833512006.9124401</v>
      </c>
      <c r="W1104" s="77">
        <v>6111706689.7081299</v>
      </c>
      <c r="X1104" s="76">
        <v>2.76732505637E-2</v>
      </c>
      <c r="Y1104" s="71">
        <v>0</v>
      </c>
      <c r="Z1104" s="71">
        <v>1</v>
      </c>
      <c r="AA1104" s="71">
        <v>0</v>
      </c>
      <c r="AB1104" s="71">
        <v>0</v>
      </c>
      <c r="AC1104" s="73">
        <v>1</v>
      </c>
      <c r="AD1104" s="73">
        <v>0</v>
      </c>
      <c r="AE1104" s="1" t="s">
        <v>3306</v>
      </c>
      <c r="AF1104" s="1" t="s">
        <v>1450</v>
      </c>
      <c r="AG1104" s="1" t="s">
        <v>1451</v>
      </c>
    </row>
    <row r="1105" spans="1:33">
      <c r="A1105" s="70">
        <v>45169</v>
      </c>
      <c r="B1105" s="70">
        <v>45169</v>
      </c>
      <c r="C1105" s="71">
        <v>891800</v>
      </c>
      <c r="D1105" s="1" t="s">
        <v>10393</v>
      </c>
      <c r="E1105" s="71">
        <v>6922001</v>
      </c>
      <c r="G1105" s="1" t="s">
        <v>10394</v>
      </c>
      <c r="H1105" s="72" t="s">
        <v>10395</v>
      </c>
      <c r="I1105" s="1" t="s">
        <v>10396</v>
      </c>
      <c r="J1105" s="73">
        <v>0.45</v>
      </c>
      <c r="K1105" s="73">
        <v>0.45</v>
      </c>
      <c r="L1105" s="73">
        <v>0.45</v>
      </c>
      <c r="M1105" s="1">
        <v>1</v>
      </c>
      <c r="N1105" s="1" t="s">
        <v>945</v>
      </c>
      <c r="O1105" s="1" t="s">
        <v>1455</v>
      </c>
      <c r="P1105" s="1">
        <v>25503030</v>
      </c>
      <c r="Q1105" s="73">
        <v>6748926848</v>
      </c>
      <c r="R1105" s="74">
        <v>2.76</v>
      </c>
      <c r="S1105" s="1" t="s">
        <v>3542</v>
      </c>
      <c r="T1105" s="75">
        <v>4.9509499999999997</v>
      </c>
      <c r="U1105" s="76">
        <v>1693042172.7579601</v>
      </c>
      <c r="V1105" s="77">
        <v>1693042172.7579601</v>
      </c>
      <c r="W1105" s="77">
        <v>3762315939.4621201</v>
      </c>
      <c r="X1105" s="76">
        <v>2.5553135231700001E-2</v>
      </c>
      <c r="Y1105" s="71">
        <v>0</v>
      </c>
      <c r="Z1105" s="71">
        <v>1</v>
      </c>
      <c r="AA1105" s="71">
        <v>0</v>
      </c>
      <c r="AB1105" s="71">
        <v>0</v>
      </c>
      <c r="AC1105" s="73">
        <v>0</v>
      </c>
      <c r="AD1105" s="73">
        <v>1</v>
      </c>
      <c r="AE1105" s="1" t="s">
        <v>3543</v>
      </c>
      <c r="AF1105" s="1" t="s">
        <v>3544</v>
      </c>
      <c r="AG1105" s="1" t="s">
        <v>1451</v>
      </c>
    </row>
    <row r="1106" spans="1:33">
      <c r="A1106" s="70">
        <v>45169</v>
      </c>
      <c r="B1106" s="70">
        <v>45169</v>
      </c>
      <c r="C1106" s="71">
        <v>891800</v>
      </c>
      <c r="D1106" s="1" t="s">
        <v>10402</v>
      </c>
      <c r="E1106" s="71">
        <v>6926201</v>
      </c>
      <c r="G1106" s="1" t="s">
        <v>10403</v>
      </c>
      <c r="H1106" s="72" t="s">
        <v>10404</v>
      </c>
      <c r="I1106" s="1" t="s">
        <v>10405</v>
      </c>
      <c r="J1106" s="73">
        <v>0.5</v>
      </c>
      <c r="K1106" s="73">
        <v>0.5</v>
      </c>
      <c r="L1106" s="73">
        <v>0.5</v>
      </c>
      <c r="M1106" s="1">
        <v>1</v>
      </c>
      <c r="N1106" s="1" t="s">
        <v>1097</v>
      </c>
      <c r="O1106" s="1" t="s">
        <v>1462</v>
      </c>
      <c r="P1106" s="1">
        <v>15101030</v>
      </c>
      <c r="Q1106" s="73">
        <v>151674296</v>
      </c>
      <c r="R1106" s="74">
        <v>3628.3</v>
      </c>
      <c r="S1106" s="1" t="s">
        <v>3305</v>
      </c>
      <c r="T1106" s="75">
        <v>82.786249999999995</v>
      </c>
      <c r="U1106" s="76">
        <v>3323739438.47438</v>
      </c>
      <c r="V1106" s="77">
        <v>3323739438.47438</v>
      </c>
      <c r="W1106" s="77">
        <v>6647478876.9487696</v>
      </c>
      <c r="X1106" s="76">
        <v>5.01652969506E-2</v>
      </c>
      <c r="Y1106" s="71">
        <v>0</v>
      </c>
      <c r="Z1106" s="71">
        <v>1</v>
      </c>
      <c r="AA1106" s="71">
        <v>0</v>
      </c>
      <c r="AB1106" s="71">
        <v>0</v>
      </c>
      <c r="AC1106" s="73">
        <v>0</v>
      </c>
      <c r="AD1106" s="73">
        <v>1</v>
      </c>
      <c r="AE1106" s="1" t="s">
        <v>3306</v>
      </c>
      <c r="AF1106" s="1" t="s">
        <v>1450</v>
      </c>
      <c r="AG1106" s="1" t="s">
        <v>1451</v>
      </c>
    </row>
    <row r="1107" spans="1:33">
      <c r="A1107" s="70">
        <v>45169</v>
      </c>
      <c r="B1107" s="70">
        <v>45169</v>
      </c>
      <c r="C1107" s="71">
        <v>891800</v>
      </c>
      <c r="D1107" s="1" t="s">
        <v>10406</v>
      </c>
      <c r="E1107" s="71">
        <v>6933701</v>
      </c>
      <c r="G1107" s="1" t="s">
        <v>10407</v>
      </c>
      <c r="H1107" s="72" t="s">
        <v>10408</v>
      </c>
      <c r="I1107" s="1" t="s">
        <v>10409</v>
      </c>
      <c r="J1107" s="73">
        <v>0.95</v>
      </c>
      <c r="K1107" s="73">
        <v>0.95</v>
      </c>
      <c r="L1107" s="73">
        <v>0.95</v>
      </c>
      <c r="M1107" s="1">
        <v>1</v>
      </c>
      <c r="N1107" s="1" t="s">
        <v>1330</v>
      </c>
      <c r="O1107" s="1" t="s">
        <v>1484</v>
      </c>
      <c r="P1107" s="1">
        <v>40201040</v>
      </c>
      <c r="Q1107" s="73">
        <v>1614572436</v>
      </c>
      <c r="R1107" s="74">
        <v>177.5</v>
      </c>
      <c r="S1107" s="1" t="s">
        <v>3111</v>
      </c>
      <c r="T1107" s="75">
        <v>31.846499999999999</v>
      </c>
      <c r="U1107" s="76">
        <v>8549048624.5113297</v>
      </c>
      <c r="V1107" s="77">
        <v>8549048624.5113297</v>
      </c>
      <c r="W1107" s="77">
        <v>8998998552.1171894</v>
      </c>
      <c r="X1107" s="76">
        <v>0.1290310419431</v>
      </c>
      <c r="Y1107" s="71">
        <v>1</v>
      </c>
      <c r="Z1107" s="71">
        <v>0</v>
      </c>
      <c r="AA1107" s="71">
        <v>0</v>
      </c>
      <c r="AB1107" s="71">
        <v>0</v>
      </c>
      <c r="AC1107" s="73">
        <v>1</v>
      </c>
      <c r="AD1107" s="73">
        <v>0</v>
      </c>
      <c r="AE1107" s="1" t="s">
        <v>3112</v>
      </c>
      <c r="AF1107" s="1" t="s">
        <v>1450</v>
      </c>
      <c r="AG1107" s="1" t="s">
        <v>1451</v>
      </c>
    </row>
    <row r="1108" spans="1:33">
      <c r="A1108" s="70">
        <v>45169</v>
      </c>
      <c r="B1108" s="70">
        <v>45169</v>
      </c>
      <c r="C1108" s="71">
        <v>891800</v>
      </c>
      <c r="D1108" s="1" t="s">
        <v>10410</v>
      </c>
      <c r="E1108" s="71">
        <v>6941102</v>
      </c>
      <c r="G1108" s="1" t="s">
        <v>10411</v>
      </c>
      <c r="H1108" s="72" t="s">
        <v>10412</v>
      </c>
      <c r="I1108" s="1" t="s">
        <v>10413</v>
      </c>
      <c r="J1108" s="73">
        <v>0.45</v>
      </c>
      <c r="K1108" s="73">
        <v>0.3</v>
      </c>
      <c r="L1108" s="73">
        <v>0.06</v>
      </c>
      <c r="M1108" s="1">
        <v>0.2</v>
      </c>
      <c r="N1108" s="1" t="s">
        <v>975</v>
      </c>
      <c r="O1108" s="1" t="s">
        <v>1484</v>
      </c>
      <c r="P1108" s="1">
        <v>40203020</v>
      </c>
      <c r="Q1108" s="73">
        <v>8232101400</v>
      </c>
      <c r="R1108" s="74">
        <v>7.22</v>
      </c>
      <c r="S1108" s="1" t="s">
        <v>3323</v>
      </c>
      <c r="T1108" s="75">
        <v>7.2785000000000002</v>
      </c>
      <c r="U1108" s="76">
        <v>489956217.14364201</v>
      </c>
      <c r="V1108" s="77">
        <v>489956217.14364201</v>
      </c>
      <c r="W1108" s="77">
        <v>8152831487.2019997</v>
      </c>
      <c r="X1108" s="76">
        <v>7.3949235735000004E-3</v>
      </c>
      <c r="Y1108" s="71">
        <v>1</v>
      </c>
      <c r="Z1108" s="71">
        <v>0</v>
      </c>
      <c r="AA1108" s="71">
        <v>0</v>
      </c>
      <c r="AB1108" s="71">
        <v>0</v>
      </c>
      <c r="AC1108" s="73">
        <v>0</v>
      </c>
      <c r="AD1108" s="73">
        <v>1</v>
      </c>
      <c r="AE1108" s="1" t="s">
        <v>3324</v>
      </c>
      <c r="AF1108" s="1" t="s">
        <v>1450</v>
      </c>
      <c r="AG1108" s="1" t="s">
        <v>1585</v>
      </c>
    </row>
    <row r="1109" spans="1:33">
      <c r="A1109" s="70">
        <v>45169</v>
      </c>
      <c r="B1109" s="70">
        <v>45169</v>
      </c>
      <c r="C1109" s="71">
        <v>891800</v>
      </c>
      <c r="D1109" s="1" t="s">
        <v>10414</v>
      </c>
      <c r="E1109" s="71">
        <v>6941202</v>
      </c>
      <c r="G1109" s="1" t="s">
        <v>10415</v>
      </c>
      <c r="H1109" s="72" t="s">
        <v>10416</v>
      </c>
      <c r="I1109" s="1" t="s">
        <v>10417</v>
      </c>
      <c r="J1109" s="73">
        <v>0.45</v>
      </c>
      <c r="K1109" s="73">
        <v>0.3</v>
      </c>
      <c r="L1109" s="73">
        <v>0.06</v>
      </c>
      <c r="M1109" s="1">
        <v>0.2</v>
      </c>
      <c r="N1109" s="1" t="s">
        <v>975</v>
      </c>
      <c r="O1109" s="1" t="s">
        <v>1447</v>
      </c>
      <c r="P1109" s="1">
        <v>35202010</v>
      </c>
      <c r="Q1109" s="73">
        <v>1670705376</v>
      </c>
      <c r="R1109" s="74">
        <v>23.27</v>
      </c>
      <c r="S1109" s="1" t="s">
        <v>3323</v>
      </c>
      <c r="T1109" s="75">
        <v>7.2785000000000002</v>
      </c>
      <c r="U1109" s="76">
        <v>320483457.57658899</v>
      </c>
      <c r="V1109" s="77">
        <v>320483457.57658899</v>
      </c>
      <c r="W1109" s="77">
        <v>5332818592.0166798</v>
      </c>
      <c r="X1109" s="76">
        <v>4.8370662366000001E-3</v>
      </c>
      <c r="Y1109" s="71">
        <v>0</v>
      </c>
      <c r="Z1109" s="71">
        <v>1</v>
      </c>
      <c r="AA1109" s="71">
        <v>0</v>
      </c>
      <c r="AB1109" s="71">
        <v>0</v>
      </c>
      <c r="AC1109" s="73">
        <v>0</v>
      </c>
      <c r="AD1109" s="73">
        <v>1</v>
      </c>
      <c r="AE1109" s="1" t="s">
        <v>3412</v>
      </c>
      <c r="AF1109" s="1" t="s">
        <v>1450</v>
      </c>
      <c r="AG1109" s="1" t="s">
        <v>1585</v>
      </c>
    </row>
    <row r="1110" spans="1:33">
      <c r="A1110" s="70">
        <v>45169</v>
      </c>
      <c r="B1110" s="70">
        <v>45169</v>
      </c>
      <c r="C1110" s="71">
        <v>891800</v>
      </c>
      <c r="D1110" s="1" t="s">
        <v>10418</v>
      </c>
      <c r="E1110" s="71">
        <v>6941402</v>
      </c>
      <c r="G1110" s="1" t="s">
        <v>10419</v>
      </c>
      <c r="H1110" s="72" t="s">
        <v>10420</v>
      </c>
      <c r="I1110" s="1" t="s">
        <v>10421</v>
      </c>
      <c r="J1110" s="73">
        <v>0.5</v>
      </c>
      <c r="K1110" s="73">
        <v>0.3</v>
      </c>
      <c r="L1110" s="73">
        <v>0.06</v>
      </c>
      <c r="M1110" s="1">
        <v>0.2</v>
      </c>
      <c r="N1110" s="1" t="s">
        <v>975</v>
      </c>
      <c r="O1110" s="1" t="s">
        <v>1462</v>
      </c>
      <c r="P1110" s="1">
        <v>15101010</v>
      </c>
      <c r="Q1110" s="73">
        <v>2390145256</v>
      </c>
      <c r="R1110" s="74">
        <v>18.13</v>
      </c>
      <c r="S1110" s="1" t="s">
        <v>3323</v>
      </c>
      <c r="T1110" s="75">
        <v>7.2785000000000002</v>
      </c>
      <c r="U1110" s="76">
        <v>357216460.73734999</v>
      </c>
      <c r="V1110" s="77">
        <v>357216460.73734999</v>
      </c>
      <c r="W1110" s="77">
        <v>5944052768.2752199</v>
      </c>
      <c r="X1110" s="76">
        <v>5.3914785320000004E-3</v>
      </c>
      <c r="Y1110" s="71">
        <v>1</v>
      </c>
      <c r="Z1110" s="71">
        <v>0</v>
      </c>
      <c r="AA1110" s="71">
        <v>0</v>
      </c>
      <c r="AB1110" s="71">
        <v>0</v>
      </c>
      <c r="AC1110" s="73">
        <v>1</v>
      </c>
      <c r="AD1110" s="73">
        <v>0</v>
      </c>
      <c r="AE1110" s="1" t="s">
        <v>3412</v>
      </c>
      <c r="AF1110" s="1" t="s">
        <v>1450</v>
      </c>
      <c r="AG1110" s="1" t="s">
        <v>1585</v>
      </c>
    </row>
    <row r="1111" spans="1:33">
      <c r="A1111" s="70">
        <v>45169</v>
      </c>
      <c r="B1111" s="70">
        <v>45169</v>
      </c>
      <c r="C1111" s="71">
        <v>891800</v>
      </c>
      <c r="D1111" s="1" t="s">
        <v>10422</v>
      </c>
      <c r="E1111" s="71">
        <v>6941902</v>
      </c>
      <c r="G1111" s="1" t="s">
        <v>10423</v>
      </c>
      <c r="H1111" s="72" t="s">
        <v>10424</v>
      </c>
      <c r="I1111" s="1" t="s">
        <v>10425</v>
      </c>
      <c r="J1111" s="73">
        <v>0.6</v>
      </c>
      <c r="K1111" s="73">
        <v>0.3</v>
      </c>
      <c r="L1111" s="73">
        <v>0.06</v>
      </c>
      <c r="M1111" s="1">
        <v>0.2</v>
      </c>
      <c r="N1111" s="1" t="s">
        <v>975</v>
      </c>
      <c r="O1111" s="1" t="s">
        <v>1467</v>
      </c>
      <c r="P1111" s="1">
        <v>20102010</v>
      </c>
      <c r="Q1111" s="73">
        <v>2683500504</v>
      </c>
      <c r="R1111" s="74">
        <v>8.73</v>
      </c>
      <c r="S1111" s="1" t="s">
        <v>3323</v>
      </c>
      <c r="T1111" s="75">
        <v>7.2785000000000002</v>
      </c>
      <c r="U1111" s="76">
        <v>193119126.742488</v>
      </c>
      <c r="V1111" s="77">
        <v>193119126.742488</v>
      </c>
      <c r="W1111" s="77">
        <v>3213486516.1339898</v>
      </c>
      <c r="X1111" s="76">
        <v>2.9147526510999999E-3</v>
      </c>
      <c r="Y1111" s="71">
        <v>0</v>
      </c>
      <c r="Z1111" s="71">
        <v>1</v>
      </c>
      <c r="AA1111" s="71">
        <v>0</v>
      </c>
      <c r="AB1111" s="71">
        <v>0</v>
      </c>
      <c r="AC1111" s="73">
        <v>1</v>
      </c>
      <c r="AD1111" s="73">
        <v>0</v>
      </c>
      <c r="AE1111" s="1" t="s">
        <v>3324</v>
      </c>
      <c r="AF1111" s="1" t="s">
        <v>1450</v>
      </c>
      <c r="AG1111" s="1" t="s">
        <v>1585</v>
      </c>
    </row>
    <row r="1112" spans="1:33">
      <c r="A1112" s="70">
        <v>45169</v>
      </c>
      <c r="B1112" s="70">
        <v>45169</v>
      </c>
      <c r="C1112" s="71">
        <v>891800</v>
      </c>
      <c r="D1112" s="1" t="s">
        <v>10426</v>
      </c>
      <c r="E1112" s="71">
        <v>6942002</v>
      </c>
      <c r="G1112" s="1" t="s">
        <v>10427</v>
      </c>
      <c r="H1112" s="72" t="s">
        <v>10428</v>
      </c>
      <c r="I1112" s="1" t="s">
        <v>10429</v>
      </c>
      <c r="J1112" s="73">
        <v>0.4</v>
      </c>
      <c r="K1112" s="73">
        <v>0.3</v>
      </c>
      <c r="L1112" s="73">
        <v>0.06</v>
      </c>
      <c r="M1112" s="1">
        <v>0.2</v>
      </c>
      <c r="N1112" s="1" t="s">
        <v>975</v>
      </c>
      <c r="O1112" s="1" t="s">
        <v>1474</v>
      </c>
      <c r="P1112" s="1">
        <v>45203015</v>
      </c>
      <c r="Q1112" s="73">
        <v>7038674975</v>
      </c>
      <c r="R1112" s="74">
        <v>6.02</v>
      </c>
      <c r="S1112" s="1" t="s">
        <v>3323</v>
      </c>
      <c r="T1112" s="75">
        <v>7.2785000000000002</v>
      </c>
      <c r="U1112" s="76">
        <v>349298536.91969502</v>
      </c>
      <c r="V1112" s="77">
        <v>349298536.91969502</v>
      </c>
      <c r="W1112" s="77">
        <v>5812299161.8199797</v>
      </c>
      <c r="X1112" s="76">
        <v>5.2719730752999999E-3</v>
      </c>
      <c r="Y1112" s="71">
        <v>0</v>
      </c>
      <c r="Z1112" s="71">
        <v>1</v>
      </c>
      <c r="AA1112" s="71">
        <v>0</v>
      </c>
      <c r="AB1112" s="71">
        <v>0</v>
      </c>
      <c r="AC1112" s="73">
        <v>0.65</v>
      </c>
      <c r="AD1112" s="73">
        <v>0.35</v>
      </c>
      <c r="AE1112" s="1" t="s">
        <v>3412</v>
      </c>
      <c r="AF1112" s="1" t="s">
        <v>1450</v>
      </c>
      <c r="AG1112" s="1" t="s">
        <v>1585</v>
      </c>
    </row>
    <row r="1113" spans="1:33">
      <c r="A1113" s="70">
        <v>45169</v>
      </c>
      <c r="B1113" s="70">
        <v>45169</v>
      </c>
      <c r="C1113" s="71">
        <v>891800</v>
      </c>
      <c r="D1113" s="1" t="s">
        <v>10430</v>
      </c>
      <c r="E1113" s="71">
        <v>6943002</v>
      </c>
      <c r="G1113" s="1" t="s">
        <v>10431</v>
      </c>
      <c r="H1113" s="72" t="s">
        <v>10432</v>
      </c>
      <c r="I1113" s="1" t="s">
        <v>10433</v>
      </c>
      <c r="J1113" s="73">
        <v>0.6</v>
      </c>
      <c r="K1113" s="73">
        <v>0.3</v>
      </c>
      <c r="L1113" s="73">
        <v>0.06</v>
      </c>
      <c r="M1113" s="1">
        <v>0.2</v>
      </c>
      <c r="N1113" s="1" t="s">
        <v>975</v>
      </c>
      <c r="O1113" s="1" t="s">
        <v>1692</v>
      </c>
      <c r="P1113" s="1">
        <v>50202020</v>
      </c>
      <c r="Q1113" s="73">
        <v>7452556968</v>
      </c>
      <c r="R1113" s="74">
        <v>5.42</v>
      </c>
      <c r="S1113" s="1" t="s">
        <v>3323</v>
      </c>
      <c r="T1113" s="75">
        <v>7.2785000000000002</v>
      </c>
      <c r="U1113" s="76">
        <v>332976784.50142199</v>
      </c>
      <c r="V1113" s="77">
        <v>332976784.50142199</v>
      </c>
      <c r="W1113" s="77">
        <v>5540706532.9565697</v>
      </c>
      <c r="X1113" s="76">
        <v>5.0256283867999999E-3</v>
      </c>
      <c r="Y1113" s="71">
        <v>0</v>
      </c>
      <c r="Z1113" s="71">
        <v>1</v>
      </c>
      <c r="AA1113" s="71">
        <v>0</v>
      </c>
      <c r="AB1113" s="71">
        <v>0</v>
      </c>
      <c r="AC1113" s="73">
        <v>0.5</v>
      </c>
      <c r="AD1113" s="73">
        <v>0.5</v>
      </c>
      <c r="AE1113" s="1" t="s">
        <v>3412</v>
      </c>
      <c r="AF1113" s="1" t="s">
        <v>1450</v>
      </c>
      <c r="AG1113" s="1" t="s">
        <v>1585</v>
      </c>
    </row>
    <row r="1114" spans="1:33">
      <c r="A1114" s="70">
        <v>45169</v>
      </c>
      <c r="B1114" s="70">
        <v>45169</v>
      </c>
      <c r="C1114" s="71">
        <v>891800</v>
      </c>
      <c r="D1114" s="1" t="s">
        <v>10434</v>
      </c>
      <c r="E1114" s="71">
        <v>6943402</v>
      </c>
      <c r="G1114" s="1" t="s">
        <v>10435</v>
      </c>
      <c r="H1114" s="72" t="s">
        <v>10436</v>
      </c>
      <c r="I1114" s="1" t="s">
        <v>10437</v>
      </c>
      <c r="J1114" s="73">
        <v>0.5</v>
      </c>
      <c r="K1114" s="73">
        <v>0.3</v>
      </c>
      <c r="L1114" s="73">
        <v>0.06</v>
      </c>
      <c r="M1114" s="1">
        <v>0.2</v>
      </c>
      <c r="N1114" s="1" t="s">
        <v>975</v>
      </c>
      <c r="O1114" s="1" t="s">
        <v>1455</v>
      </c>
      <c r="P1114" s="1">
        <v>25302010</v>
      </c>
      <c r="Q1114" s="73">
        <v>6167399389</v>
      </c>
      <c r="R1114" s="74">
        <v>4.2699999999999996</v>
      </c>
      <c r="S1114" s="1" t="s">
        <v>3323</v>
      </c>
      <c r="T1114" s="75">
        <v>7.2785000000000002</v>
      </c>
      <c r="U1114" s="76">
        <v>217089746.98932499</v>
      </c>
      <c r="V1114" s="77">
        <v>217089746.98932499</v>
      </c>
      <c r="W1114" s="77">
        <v>3612355681.74124</v>
      </c>
      <c r="X1114" s="76">
        <v>3.2765419264000001E-3</v>
      </c>
      <c r="Y1114" s="71">
        <v>0</v>
      </c>
      <c r="Z1114" s="71">
        <v>1</v>
      </c>
      <c r="AA1114" s="71">
        <v>0</v>
      </c>
      <c r="AB1114" s="71">
        <v>0</v>
      </c>
      <c r="AC1114" s="73">
        <v>0.5</v>
      </c>
      <c r="AD1114" s="73">
        <v>0.5</v>
      </c>
      <c r="AE1114" s="1" t="s">
        <v>3412</v>
      </c>
      <c r="AF1114" s="1" t="s">
        <v>1450</v>
      </c>
      <c r="AG1114" s="1" t="s">
        <v>1585</v>
      </c>
    </row>
    <row r="1115" spans="1:33">
      <c r="A1115" s="70">
        <v>45169</v>
      </c>
      <c r="B1115" s="70">
        <v>45169</v>
      </c>
      <c r="C1115" s="71">
        <v>891800</v>
      </c>
      <c r="D1115" s="1" t="s">
        <v>10438</v>
      </c>
      <c r="E1115" s="71">
        <v>6946401</v>
      </c>
      <c r="G1115" s="1" t="s">
        <v>10439</v>
      </c>
      <c r="H1115" s="72" t="s">
        <v>10440</v>
      </c>
      <c r="I1115" s="1" t="s">
        <v>10441</v>
      </c>
      <c r="J1115" s="73">
        <v>0.5</v>
      </c>
      <c r="K1115" s="73">
        <v>0.5</v>
      </c>
      <c r="L1115" s="73">
        <v>0.5</v>
      </c>
      <c r="M1115" s="1">
        <v>1</v>
      </c>
      <c r="N1115" s="1" t="s">
        <v>1129</v>
      </c>
      <c r="O1115" s="1" t="s">
        <v>1474</v>
      </c>
      <c r="P1115" s="1">
        <v>45203015</v>
      </c>
      <c r="Q1115" s="73">
        <v>46110835</v>
      </c>
      <c r="R1115" s="74">
        <v>48700</v>
      </c>
      <c r="S1115" s="1" t="s">
        <v>3451</v>
      </c>
      <c r="T1115" s="75">
        <v>1321.75</v>
      </c>
      <c r="U1115" s="76">
        <v>849478972.76338196</v>
      </c>
      <c r="V1115" s="77">
        <v>849478972.76338196</v>
      </c>
      <c r="W1115" s="77">
        <v>1698957945.5267601</v>
      </c>
      <c r="X1115" s="76">
        <v>1.28212110819E-2</v>
      </c>
      <c r="Y1115" s="71">
        <v>0</v>
      </c>
      <c r="Z1115" s="71">
        <v>1</v>
      </c>
      <c r="AA1115" s="71">
        <v>0</v>
      </c>
      <c r="AB1115" s="71">
        <v>0</v>
      </c>
      <c r="AC1115" s="73">
        <v>0</v>
      </c>
      <c r="AD1115" s="73">
        <v>1</v>
      </c>
      <c r="AE1115" s="1" t="s">
        <v>3452</v>
      </c>
      <c r="AF1115" s="1" t="s">
        <v>1450</v>
      </c>
      <c r="AG1115" s="1" t="s">
        <v>1451</v>
      </c>
    </row>
    <row r="1116" spans="1:33">
      <c r="A1116" s="70">
        <v>45169</v>
      </c>
      <c r="B1116" s="70">
        <v>45169</v>
      </c>
      <c r="C1116" s="71">
        <v>891800</v>
      </c>
      <c r="D1116" s="1" t="s">
        <v>10452</v>
      </c>
      <c r="E1116" s="71">
        <v>6956902</v>
      </c>
      <c r="G1116" s="1" t="s">
        <v>10453</v>
      </c>
      <c r="H1116" s="72" t="s">
        <v>10454</v>
      </c>
      <c r="I1116" s="1" t="s">
        <v>10455</v>
      </c>
      <c r="J1116" s="73">
        <v>0.35</v>
      </c>
      <c r="K1116" s="73">
        <v>0.3</v>
      </c>
      <c r="L1116" s="73">
        <v>0.06</v>
      </c>
      <c r="M1116" s="1">
        <v>0.2</v>
      </c>
      <c r="N1116" s="1" t="s">
        <v>975</v>
      </c>
      <c r="O1116" s="1" t="s">
        <v>1467</v>
      </c>
      <c r="P1116" s="1">
        <v>20103010</v>
      </c>
      <c r="Q1116" s="73">
        <v>17226159334</v>
      </c>
      <c r="R1116" s="74">
        <v>5.15</v>
      </c>
      <c r="S1116" s="1" t="s">
        <v>3323</v>
      </c>
      <c r="T1116" s="75">
        <v>7.2785000000000002</v>
      </c>
      <c r="U1116" s="76">
        <v>731315962.65796494</v>
      </c>
      <c r="V1116" s="77">
        <v>731315962.65796494</v>
      </c>
      <c r="W1116" s="77">
        <v>12169037964.6786</v>
      </c>
      <c r="X1116" s="76">
        <v>1.1037773300400001E-2</v>
      </c>
      <c r="Y1116" s="71">
        <v>1</v>
      </c>
      <c r="Z1116" s="71">
        <v>0</v>
      </c>
      <c r="AA1116" s="71">
        <v>0</v>
      </c>
      <c r="AB1116" s="71">
        <v>0</v>
      </c>
      <c r="AC1116" s="73">
        <v>1</v>
      </c>
      <c r="AD1116" s="73">
        <v>0</v>
      </c>
      <c r="AE1116" s="1" t="s">
        <v>3324</v>
      </c>
      <c r="AF1116" s="1" t="s">
        <v>1450</v>
      </c>
      <c r="AG1116" s="1" t="s">
        <v>1585</v>
      </c>
    </row>
    <row r="1117" spans="1:33">
      <c r="A1117" s="70">
        <v>45169</v>
      </c>
      <c r="B1117" s="70">
        <v>45169</v>
      </c>
      <c r="C1117" s="71">
        <v>891800</v>
      </c>
      <c r="D1117" s="1" t="s">
        <v>10456</v>
      </c>
      <c r="E1117" s="71">
        <v>6970901</v>
      </c>
      <c r="G1117" s="1" t="s">
        <v>10457</v>
      </c>
      <c r="H1117" s="72" t="s">
        <v>10458</v>
      </c>
      <c r="I1117" s="1" t="s">
        <v>10459</v>
      </c>
      <c r="J1117" s="73">
        <v>0.5</v>
      </c>
      <c r="K1117" s="73">
        <v>0.5</v>
      </c>
      <c r="L1117" s="73">
        <v>0.5</v>
      </c>
      <c r="M1117" s="1">
        <v>1</v>
      </c>
      <c r="N1117" s="1" t="s">
        <v>1337</v>
      </c>
      <c r="O1117" s="1" t="s">
        <v>1462</v>
      </c>
      <c r="P1117" s="1">
        <v>15101010</v>
      </c>
      <c r="Q1117" s="73">
        <v>4508849117</v>
      </c>
      <c r="R1117" s="74">
        <v>37.25</v>
      </c>
      <c r="S1117" s="1" t="s">
        <v>3341</v>
      </c>
      <c r="T1117" s="75">
        <v>35.017499999999998</v>
      </c>
      <c r="U1117" s="76">
        <v>2398152775.1588502</v>
      </c>
      <c r="V1117" s="77">
        <v>2398152775.1588502</v>
      </c>
      <c r="W1117" s="77">
        <v>4796305550.3177004</v>
      </c>
      <c r="X1117" s="76">
        <v>3.6195390260200001E-2</v>
      </c>
      <c r="Y1117" s="71">
        <v>1</v>
      </c>
      <c r="Z1117" s="71">
        <v>0</v>
      </c>
      <c r="AA1117" s="71">
        <v>0</v>
      </c>
      <c r="AB1117" s="71">
        <v>0</v>
      </c>
      <c r="AC1117" s="73">
        <v>1</v>
      </c>
      <c r="AD1117" s="73">
        <v>0</v>
      </c>
      <c r="AE1117" s="1" t="s">
        <v>3342</v>
      </c>
      <c r="AF1117" s="1" t="s">
        <v>1450</v>
      </c>
      <c r="AG1117" s="1" t="s">
        <v>1451</v>
      </c>
    </row>
    <row r="1118" spans="1:33">
      <c r="A1118" s="70">
        <v>45169</v>
      </c>
      <c r="B1118" s="70">
        <v>45169</v>
      </c>
      <c r="C1118" s="71">
        <v>891800</v>
      </c>
      <c r="D1118" s="1" t="s">
        <v>10465</v>
      </c>
      <c r="E1118" s="71">
        <v>6973102</v>
      </c>
      <c r="G1118" s="1" t="s">
        <v>10466</v>
      </c>
      <c r="H1118" s="72" t="s">
        <v>10467</v>
      </c>
      <c r="I1118" s="1" t="s">
        <v>10468</v>
      </c>
      <c r="J1118" s="73">
        <v>0.75</v>
      </c>
      <c r="K1118" s="73">
        <v>0.75</v>
      </c>
      <c r="L1118" s="73">
        <v>0.75</v>
      </c>
      <c r="M1118" s="1">
        <v>1</v>
      </c>
      <c r="N1118" s="1" t="s">
        <v>1176</v>
      </c>
      <c r="O1118" s="1" t="s">
        <v>1564</v>
      </c>
      <c r="P1118" s="1">
        <v>60101010</v>
      </c>
      <c r="Q1118" s="73">
        <v>3831807968</v>
      </c>
      <c r="R1118" s="74">
        <v>24.84</v>
      </c>
      <c r="S1118" s="1" t="s">
        <v>3694</v>
      </c>
      <c r="T1118" s="75">
        <v>16.83175</v>
      </c>
      <c r="U1118" s="76">
        <v>4241185999.30726</v>
      </c>
      <c r="V1118" s="77">
        <v>4241185999.30726</v>
      </c>
      <c r="W1118" s="77">
        <v>5654914665.7430201</v>
      </c>
      <c r="X1118" s="76">
        <v>6.4012344835200005E-2</v>
      </c>
      <c r="Y1118" s="71">
        <v>0</v>
      </c>
      <c r="Z1118" s="71">
        <v>1</v>
      </c>
      <c r="AA1118" s="71">
        <v>0</v>
      </c>
      <c r="AB1118" s="71">
        <v>0</v>
      </c>
      <c r="AC1118" s="73">
        <v>1</v>
      </c>
      <c r="AD1118" s="73">
        <v>0</v>
      </c>
      <c r="AE1118" s="1" t="s">
        <v>3695</v>
      </c>
      <c r="AF1118" s="1" t="s">
        <v>3567</v>
      </c>
      <c r="AG1118" s="1" t="s">
        <v>1451</v>
      </c>
    </row>
    <row r="1119" spans="1:33">
      <c r="A1119" s="70">
        <v>45169</v>
      </c>
      <c r="B1119" s="70">
        <v>45169</v>
      </c>
      <c r="C1119" s="71">
        <v>891800</v>
      </c>
      <c r="D1119" s="1" t="s">
        <v>10473</v>
      </c>
      <c r="E1119" s="71">
        <v>6983902</v>
      </c>
      <c r="G1119" s="1" t="s">
        <v>10474</v>
      </c>
      <c r="H1119" s="72" t="s">
        <v>10475</v>
      </c>
      <c r="I1119" s="1" t="s">
        <v>10476</v>
      </c>
      <c r="J1119" s="73">
        <v>0.8</v>
      </c>
      <c r="K1119" s="73">
        <v>0.8</v>
      </c>
      <c r="L1119" s="73">
        <v>0.8</v>
      </c>
      <c r="M1119" s="1">
        <v>1</v>
      </c>
      <c r="N1119" s="1" t="s">
        <v>975</v>
      </c>
      <c r="O1119" s="1" t="s">
        <v>1484</v>
      </c>
      <c r="P1119" s="1">
        <v>40301020</v>
      </c>
      <c r="Q1119" s="73">
        <v>1034107260</v>
      </c>
      <c r="R1119" s="74">
        <v>19.64</v>
      </c>
      <c r="S1119" s="1" t="s">
        <v>1565</v>
      </c>
      <c r="T1119" s="75">
        <v>7.8417500000000002</v>
      </c>
      <c r="U1119" s="76">
        <v>2071972872.01454</v>
      </c>
      <c r="V1119" s="77">
        <v>2071972872.01454</v>
      </c>
      <c r="W1119" s="77">
        <v>14175422689.288401</v>
      </c>
      <c r="X1119" s="76">
        <v>3.12723474034E-2</v>
      </c>
      <c r="Y1119" s="71">
        <v>1</v>
      </c>
      <c r="Z1119" s="71">
        <v>0</v>
      </c>
      <c r="AA1119" s="71">
        <v>0</v>
      </c>
      <c r="AB1119" s="71">
        <v>0</v>
      </c>
      <c r="AC1119" s="73">
        <v>1</v>
      </c>
      <c r="AD1119" s="73">
        <v>0</v>
      </c>
      <c r="AE1119" s="1" t="s">
        <v>1566</v>
      </c>
      <c r="AF1119" s="1" t="s">
        <v>1450</v>
      </c>
      <c r="AG1119" s="1" t="s">
        <v>3494</v>
      </c>
    </row>
    <row r="1120" spans="1:33">
      <c r="A1120" s="70">
        <v>45169</v>
      </c>
      <c r="B1120" s="70">
        <v>45169</v>
      </c>
      <c r="C1120" s="71">
        <v>891800</v>
      </c>
      <c r="D1120" s="1" t="s">
        <v>10477</v>
      </c>
      <c r="E1120" s="71">
        <v>6983903</v>
      </c>
      <c r="G1120" s="1" t="s">
        <v>10478</v>
      </c>
      <c r="H1120" s="72" t="s">
        <v>10479</v>
      </c>
      <c r="I1120" s="1" t="s">
        <v>10480</v>
      </c>
      <c r="J1120" s="73">
        <v>0.3</v>
      </c>
      <c r="K1120" s="73">
        <v>0.3</v>
      </c>
      <c r="L1120" s="73">
        <v>0.06</v>
      </c>
      <c r="M1120" s="1">
        <v>0.2</v>
      </c>
      <c r="N1120" s="1" t="s">
        <v>975</v>
      </c>
      <c r="O1120" s="1" t="s">
        <v>1484</v>
      </c>
      <c r="P1120" s="1">
        <v>40301020</v>
      </c>
      <c r="Q1120" s="73">
        <v>2085439400</v>
      </c>
      <c r="R1120" s="74">
        <v>40.5</v>
      </c>
      <c r="S1120" s="1" t="s">
        <v>3323</v>
      </c>
      <c r="T1120" s="75">
        <v>7.2785000000000002</v>
      </c>
      <c r="U1120" s="76">
        <v>696244795.21879494</v>
      </c>
      <c r="V1120" s="77">
        <v>696244795.21879494</v>
      </c>
      <c r="W1120" s="77">
        <v>14175422689.288401</v>
      </c>
      <c r="X1120" s="76">
        <v>1.05084431403E-2</v>
      </c>
      <c r="Y1120" s="71">
        <v>1</v>
      </c>
      <c r="Z1120" s="71">
        <v>0</v>
      </c>
      <c r="AA1120" s="71">
        <v>0</v>
      </c>
      <c r="AB1120" s="71">
        <v>0</v>
      </c>
      <c r="AC1120" s="73">
        <v>1</v>
      </c>
      <c r="AD1120" s="73">
        <v>0</v>
      </c>
      <c r="AE1120" s="1" t="s">
        <v>3324</v>
      </c>
      <c r="AF1120" s="1" t="s">
        <v>1450</v>
      </c>
      <c r="AG1120" s="1" t="s">
        <v>1585</v>
      </c>
    </row>
    <row r="1121" spans="1:33">
      <c r="A1121" s="70">
        <v>45169</v>
      </c>
      <c r="B1121" s="70">
        <v>45169</v>
      </c>
      <c r="C1121" s="71">
        <v>891800</v>
      </c>
      <c r="D1121" s="1" t="s">
        <v>10489</v>
      </c>
      <c r="E1121" s="71">
        <v>6991102</v>
      </c>
      <c r="G1121" s="1" t="s">
        <v>10490</v>
      </c>
      <c r="H1121" s="72" t="s">
        <v>10491</v>
      </c>
      <c r="I1121" s="1" t="s">
        <v>10492</v>
      </c>
      <c r="J1121" s="73">
        <v>0.3</v>
      </c>
      <c r="K1121" s="73">
        <v>0.3</v>
      </c>
      <c r="L1121" s="73">
        <v>0.06</v>
      </c>
      <c r="M1121" s="1">
        <v>0.2</v>
      </c>
      <c r="N1121" s="1" t="s">
        <v>975</v>
      </c>
      <c r="O1121" s="1" t="s">
        <v>1467</v>
      </c>
      <c r="P1121" s="1">
        <v>20106020</v>
      </c>
      <c r="Q1121" s="73">
        <v>1340820992</v>
      </c>
      <c r="R1121" s="74">
        <v>62.15</v>
      </c>
      <c r="S1121" s="1" t="s">
        <v>3323</v>
      </c>
      <c r="T1121" s="75">
        <v>7.2785000000000002</v>
      </c>
      <c r="U1121" s="76">
        <v>686943941.63192999</v>
      </c>
      <c r="V1121" s="77">
        <v>686943941.63192999</v>
      </c>
      <c r="W1121" s="77">
        <v>11430691154.2619</v>
      </c>
      <c r="X1121" s="76">
        <v>1.0368065084000001E-2</v>
      </c>
      <c r="Y1121" s="71">
        <v>1</v>
      </c>
      <c r="Z1121" s="71">
        <v>0</v>
      </c>
      <c r="AA1121" s="71">
        <v>0</v>
      </c>
      <c r="AB1121" s="71">
        <v>0</v>
      </c>
      <c r="AC1121" s="73">
        <v>0</v>
      </c>
      <c r="AD1121" s="73">
        <v>1</v>
      </c>
      <c r="AE1121" s="1" t="s">
        <v>3324</v>
      </c>
      <c r="AF1121" s="1" t="s">
        <v>1450</v>
      </c>
      <c r="AG1121" s="1" t="s">
        <v>1585</v>
      </c>
    </row>
    <row r="1122" spans="1:33">
      <c r="A1122" s="70">
        <v>45169</v>
      </c>
      <c r="B1122" s="70">
        <v>45169</v>
      </c>
      <c r="C1122" s="71">
        <v>891800</v>
      </c>
      <c r="D1122" s="1" t="s">
        <v>10493</v>
      </c>
      <c r="E1122" s="71">
        <v>6992302</v>
      </c>
      <c r="G1122" s="1" t="s">
        <v>10494</v>
      </c>
      <c r="H1122" s="72" t="s">
        <v>10495</v>
      </c>
      <c r="I1122" s="1" t="s">
        <v>10496</v>
      </c>
      <c r="J1122" s="73">
        <v>0.65</v>
      </c>
      <c r="K1122" s="73">
        <v>0.3</v>
      </c>
      <c r="L1122" s="73">
        <v>0.06</v>
      </c>
      <c r="M1122" s="1">
        <v>0.2</v>
      </c>
      <c r="N1122" s="1" t="s">
        <v>975</v>
      </c>
      <c r="O1122" s="1" t="s">
        <v>1692</v>
      </c>
      <c r="P1122" s="1">
        <v>50202020</v>
      </c>
      <c r="Q1122" s="73">
        <v>1939968404</v>
      </c>
      <c r="R1122" s="74">
        <v>13.83</v>
      </c>
      <c r="S1122" s="1" t="s">
        <v>3323</v>
      </c>
      <c r="T1122" s="75">
        <v>7.2785000000000002</v>
      </c>
      <c r="U1122" s="76">
        <v>221169991.29480001</v>
      </c>
      <c r="V1122" s="77">
        <v>221169991.29480001</v>
      </c>
      <c r="W1122" s="77">
        <v>3680250614.1559901</v>
      </c>
      <c r="X1122" s="76">
        <v>3.3381251734999999E-3</v>
      </c>
      <c r="Y1122" s="71">
        <v>0</v>
      </c>
      <c r="Z1122" s="71">
        <v>1</v>
      </c>
      <c r="AA1122" s="71">
        <v>0</v>
      </c>
      <c r="AB1122" s="71">
        <v>0</v>
      </c>
      <c r="AC1122" s="73">
        <v>1</v>
      </c>
      <c r="AD1122" s="73">
        <v>0</v>
      </c>
      <c r="AE1122" s="1" t="s">
        <v>3412</v>
      </c>
      <c r="AF1122" s="1" t="s">
        <v>1450</v>
      </c>
      <c r="AG1122" s="1" t="s">
        <v>1585</v>
      </c>
    </row>
    <row r="1123" spans="1:33">
      <c r="A1123" s="70">
        <v>45169</v>
      </c>
      <c r="B1123" s="70">
        <v>45169</v>
      </c>
      <c r="C1123" s="71">
        <v>891800</v>
      </c>
      <c r="D1123" s="1" t="s">
        <v>10497</v>
      </c>
      <c r="E1123" s="71">
        <v>6992702</v>
      </c>
      <c r="G1123" s="1" t="s">
        <v>10498</v>
      </c>
      <c r="H1123" s="72" t="s">
        <v>10499</v>
      </c>
      <c r="I1123" s="1" t="s">
        <v>10500</v>
      </c>
      <c r="J1123" s="73">
        <v>0.55000000000000004</v>
      </c>
      <c r="K1123" s="73">
        <v>0.3</v>
      </c>
      <c r="L1123" s="73">
        <v>0.06</v>
      </c>
      <c r="M1123" s="1">
        <v>0.2</v>
      </c>
      <c r="N1123" s="1" t="s">
        <v>975</v>
      </c>
      <c r="O1123" s="1" t="s">
        <v>1467</v>
      </c>
      <c r="P1123" s="1">
        <v>20101010</v>
      </c>
      <c r="Q1123" s="73">
        <v>2154587862</v>
      </c>
      <c r="R1123" s="74">
        <v>14.9</v>
      </c>
      <c r="S1123" s="1" t="s">
        <v>3323</v>
      </c>
      <c r="T1123" s="75">
        <v>7.2785000000000002</v>
      </c>
      <c r="U1123" s="76">
        <v>264642652.83066601</v>
      </c>
      <c r="V1123" s="77">
        <v>264642652.83066601</v>
      </c>
      <c r="W1123" s="77">
        <v>4403632156.0176697</v>
      </c>
      <c r="X1123" s="76">
        <v>3.9942593307000004E-3</v>
      </c>
      <c r="Y1123" s="71">
        <v>0</v>
      </c>
      <c r="Z1123" s="71">
        <v>1</v>
      </c>
      <c r="AA1123" s="71">
        <v>0</v>
      </c>
      <c r="AB1123" s="71">
        <v>0</v>
      </c>
      <c r="AC1123" s="73">
        <v>0</v>
      </c>
      <c r="AD1123" s="73">
        <v>1</v>
      </c>
      <c r="AE1123" s="1" t="s">
        <v>3412</v>
      </c>
      <c r="AF1123" s="1" t="s">
        <v>1450</v>
      </c>
      <c r="AG1123" s="1" t="s">
        <v>1585</v>
      </c>
    </row>
    <row r="1124" spans="1:33">
      <c r="A1124" s="70">
        <v>45169</v>
      </c>
      <c r="B1124" s="70">
        <v>45169</v>
      </c>
      <c r="C1124" s="71">
        <v>891800</v>
      </c>
      <c r="D1124" s="1" t="s">
        <v>10501</v>
      </c>
      <c r="E1124" s="71">
        <v>6993802</v>
      </c>
      <c r="G1124" s="1" t="s">
        <v>10502</v>
      </c>
      <c r="H1124" s="72" t="s">
        <v>10503</v>
      </c>
      <c r="I1124" s="1" t="s">
        <v>10504</v>
      </c>
      <c r="J1124" s="73">
        <v>0.6</v>
      </c>
      <c r="K1124" s="73">
        <v>0.3</v>
      </c>
      <c r="L1124" s="73">
        <v>0.06</v>
      </c>
      <c r="M1124" s="1">
        <v>0.2</v>
      </c>
      <c r="N1124" s="1" t="s">
        <v>975</v>
      </c>
      <c r="O1124" s="1" t="s">
        <v>1484</v>
      </c>
      <c r="P1124" s="1">
        <v>40203020</v>
      </c>
      <c r="Q1124" s="73">
        <v>5007502651</v>
      </c>
      <c r="R1124" s="74">
        <v>8.19</v>
      </c>
      <c r="S1124" s="1" t="s">
        <v>3323</v>
      </c>
      <c r="T1124" s="75">
        <v>7.2785000000000002</v>
      </c>
      <c r="U1124" s="76">
        <v>338076087.47700799</v>
      </c>
      <c r="V1124" s="77">
        <v>338076087.47700799</v>
      </c>
      <c r="W1124" s="77">
        <v>5625558518.5166397</v>
      </c>
      <c r="X1124" s="76">
        <v>5.1025923162999996E-3</v>
      </c>
      <c r="Y1124" s="71">
        <v>0</v>
      </c>
      <c r="Z1124" s="71">
        <v>1</v>
      </c>
      <c r="AA1124" s="71">
        <v>0</v>
      </c>
      <c r="AB1124" s="71">
        <v>0</v>
      </c>
      <c r="AC1124" s="73">
        <v>1</v>
      </c>
      <c r="AD1124" s="73">
        <v>0</v>
      </c>
      <c r="AE1124" s="1" t="s">
        <v>3324</v>
      </c>
      <c r="AF1124" s="1" t="s">
        <v>1450</v>
      </c>
      <c r="AG1124" s="1" t="s">
        <v>1585</v>
      </c>
    </row>
    <row r="1125" spans="1:33">
      <c r="A1125" s="70">
        <v>45169</v>
      </c>
      <c r="B1125" s="70">
        <v>45169</v>
      </c>
      <c r="C1125" s="71">
        <v>891800</v>
      </c>
      <c r="D1125" s="1" t="s">
        <v>10510</v>
      </c>
      <c r="E1125" s="71">
        <v>6995501</v>
      </c>
      <c r="G1125" s="1" t="s">
        <v>10511</v>
      </c>
      <c r="H1125" s="72" t="s">
        <v>10512</v>
      </c>
      <c r="I1125" s="1" t="s">
        <v>10513</v>
      </c>
      <c r="J1125" s="73">
        <v>0.95</v>
      </c>
      <c r="K1125" s="73">
        <v>0.95</v>
      </c>
      <c r="L1125" s="73">
        <v>0.95</v>
      </c>
      <c r="M1125" s="1">
        <v>1</v>
      </c>
      <c r="N1125" s="1" t="s">
        <v>1330</v>
      </c>
      <c r="O1125" s="1" t="s">
        <v>1474</v>
      </c>
      <c r="P1125" s="1">
        <v>45301020</v>
      </c>
      <c r="Q1125" s="73">
        <v>81183188</v>
      </c>
      <c r="R1125" s="74">
        <v>898</v>
      </c>
      <c r="S1125" s="1" t="s">
        <v>3111</v>
      </c>
      <c r="T1125" s="75">
        <v>31.846499999999999</v>
      </c>
      <c r="U1125" s="76">
        <v>2174724936.26615</v>
      </c>
      <c r="V1125" s="77">
        <v>2174724936.26615</v>
      </c>
      <c r="W1125" s="77">
        <v>2289184143.4380498</v>
      </c>
      <c r="X1125" s="76">
        <v>3.2823187326600001E-2</v>
      </c>
      <c r="Y1125" s="71">
        <v>0</v>
      </c>
      <c r="Z1125" s="71">
        <v>1</v>
      </c>
      <c r="AA1125" s="71">
        <v>0</v>
      </c>
      <c r="AB1125" s="71">
        <v>0</v>
      </c>
      <c r="AC1125" s="73">
        <v>0.35</v>
      </c>
      <c r="AD1125" s="73">
        <v>0.65</v>
      </c>
      <c r="AE1125" s="1" t="s">
        <v>8038</v>
      </c>
      <c r="AF1125" s="1" t="s">
        <v>1450</v>
      </c>
      <c r="AG1125" s="1" t="s">
        <v>1451</v>
      </c>
    </row>
    <row r="1126" spans="1:33">
      <c r="A1126" s="70">
        <v>45169</v>
      </c>
      <c r="B1126" s="70">
        <v>45169</v>
      </c>
      <c r="C1126" s="71">
        <v>891800</v>
      </c>
      <c r="D1126" s="1" t="s">
        <v>10514</v>
      </c>
      <c r="E1126" s="71">
        <v>7000602</v>
      </c>
      <c r="G1126" s="1" t="s">
        <v>10515</v>
      </c>
      <c r="H1126" s="72" t="s">
        <v>10516</v>
      </c>
      <c r="I1126" s="1" t="s">
        <v>10517</v>
      </c>
      <c r="J1126" s="73">
        <v>0.5</v>
      </c>
      <c r="K1126" s="73">
        <v>0.3</v>
      </c>
      <c r="L1126" s="73">
        <v>0.06</v>
      </c>
      <c r="M1126" s="1">
        <v>0.2</v>
      </c>
      <c r="N1126" s="1" t="s">
        <v>975</v>
      </c>
      <c r="O1126" s="1" t="s">
        <v>1462</v>
      </c>
      <c r="P1126" s="1">
        <v>15101010</v>
      </c>
      <c r="Q1126" s="73">
        <v>3368762244</v>
      </c>
      <c r="R1126" s="74">
        <v>15.3</v>
      </c>
      <c r="S1126" s="1" t="s">
        <v>3323</v>
      </c>
      <c r="T1126" s="75">
        <v>7.2785000000000002</v>
      </c>
      <c r="U1126" s="76">
        <v>424884761.969087</v>
      </c>
      <c r="V1126" s="77">
        <v>424884761.969087</v>
      </c>
      <c r="W1126" s="77">
        <v>7070047781.0211</v>
      </c>
      <c r="X1126" s="76">
        <v>6.4127981896999996E-3</v>
      </c>
      <c r="Y1126" s="71">
        <v>1</v>
      </c>
      <c r="Z1126" s="71">
        <v>0</v>
      </c>
      <c r="AA1126" s="71">
        <v>0</v>
      </c>
      <c r="AB1126" s="71">
        <v>0</v>
      </c>
      <c r="AC1126" s="73">
        <v>0</v>
      </c>
      <c r="AD1126" s="73">
        <v>1</v>
      </c>
      <c r="AE1126" s="1" t="s">
        <v>3412</v>
      </c>
      <c r="AF1126" s="1" t="s">
        <v>1450</v>
      </c>
      <c r="AG1126" s="1" t="s">
        <v>1585</v>
      </c>
    </row>
    <row r="1127" spans="1:33">
      <c r="A1127" s="70">
        <v>45169</v>
      </c>
      <c r="B1127" s="70">
        <v>45169</v>
      </c>
      <c r="C1127" s="71">
        <v>891800</v>
      </c>
      <c r="D1127" s="1" t="s">
        <v>10522</v>
      </c>
      <c r="E1127" s="71">
        <v>7007102</v>
      </c>
      <c r="G1127" s="1" t="s">
        <v>10523</v>
      </c>
      <c r="H1127" s="72" t="s">
        <v>10524</v>
      </c>
      <c r="I1127" s="1" t="s">
        <v>10525</v>
      </c>
      <c r="J1127" s="73">
        <v>0.4</v>
      </c>
      <c r="K1127" s="73">
        <v>0.3</v>
      </c>
      <c r="L1127" s="73">
        <v>0.06</v>
      </c>
      <c r="M1127" s="1">
        <v>0.2</v>
      </c>
      <c r="N1127" s="1" t="s">
        <v>975</v>
      </c>
      <c r="O1127" s="1" t="s">
        <v>1474</v>
      </c>
      <c r="P1127" s="1">
        <v>45103020</v>
      </c>
      <c r="Q1127" s="73">
        <v>7145363197</v>
      </c>
      <c r="R1127" s="74">
        <v>11.18</v>
      </c>
      <c r="S1127" s="1" t="s">
        <v>3323</v>
      </c>
      <c r="T1127" s="75">
        <v>7.2785000000000002</v>
      </c>
      <c r="U1127" s="76">
        <v>658529866.39384496</v>
      </c>
      <c r="V1127" s="77">
        <v>658529866.39384496</v>
      </c>
      <c r="W1127" s="77">
        <v>10957883260.056</v>
      </c>
      <c r="X1127" s="76">
        <v>9.9392106119999997E-3</v>
      </c>
      <c r="Y1127" s="71">
        <v>1</v>
      </c>
      <c r="Z1127" s="71">
        <v>0</v>
      </c>
      <c r="AA1127" s="71">
        <v>0</v>
      </c>
      <c r="AB1127" s="71">
        <v>0</v>
      </c>
      <c r="AC1127" s="73">
        <v>0.35</v>
      </c>
      <c r="AD1127" s="73">
        <v>0.65</v>
      </c>
      <c r="AE1127" s="1" t="s">
        <v>3324</v>
      </c>
      <c r="AF1127" s="1" t="s">
        <v>1450</v>
      </c>
      <c r="AG1127" s="1" t="s">
        <v>1585</v>
      </c>
    </row>
    <row r="1128" spans="1:33">
      <c r="A1128" s="70">
        <v>45169</v>
      </c>
      <c r="B1128" s="70">
        <v>45169</v>
      </c>
      <c r="C1128" s="71">
        <v>891800</v>
      </c>
      <c r="D1128" s="1" t="s">
        <v>10526</v>
      </c>
      <c r="E1128" s="71">
        <v>7013602</v>
      </c>
      <c r="G1128" s="1" t="s">
        <v>10527</v>
      </c>
      <c r="H1128" s="72" t="s">
        <v>10528</v>
      </c>
      <c r="I1128" s="1" t="s">
        <v>10529</v>
      </c>
      <c r="J1128" s="73">
        <v>0.25</v>
      </c>
      <c r="K1128" s="73">
        <v>0.25</v>
      </c>
      <c r="L1128" s="73">
        <v>0.05</v>
      </c>
      <c r="M1128" s="1">
        <v>0.2</v>
      </c>
      <c r="N1128" s="1" t="s">
        <v>975</v>
      </c>
      <c r="O1128" s="1" t="s">
        <v>1474</v>
      </c>
      <c r="P1128" s="1">
        <v>45203010</v>
      </c>
      <c r="Q1128" s="73">
        <v>2207147357</v>
      </c>
      <c r="R1128" s="74">
        <v>14.75</v>
      </c>
      <c r="S1128" s="1" t="s">
        <v>3323</v>
      </c>
      <c r="T1128" s="75">
        <v>7.2785000000000002</v>
      </c>
      <c r="U1128" s="76">
        <v>223641021.609878</v>
      </c>
      <c r="V1128" s="77">
        <v>223641021.609878</v>
      </c>
      <c r="W1128" s="77">
        <v>4465642028.4422903</v>
      </c>
      <c r="X1128" s="76">
        <v>3.3754205067000002E-3</v>
      </c>
      <c r="Y1128" s="71">
        <v>0</v>
      </c>
      <c r="Z1128" s="71">
        <v>1</v>
      </c>
      <c r="AA1128" s="71">
        <v>0</v>
      </c>
      <c r="AB1128" s="71">
        <v>0</v>
      </c>
      <c r="AC1128" s="73">
        <v>1</v>
      </c>
      <c r="AD1128" s="73">
        <v>0</v>
      </c>
      <c r="AE1128" s="1" t="s">
        <v>3324</v>
      </c>
      <c r="AF1128" s="1" t="s">
        <v>1450</v>
      </c>
      <c r="AG1128" s="1" t="s">
        <v>1585</v>
      </c>
    </row>
    <row r="1129" spans="1:33">
      <c r="A1129" s="70">
        <v>45169</v>
      </c>
      <c r="B1129" s="70">
        <v>45169</v>
      </c>
      <c r="C1129" s="71">
        <v>891800</v>
      </c>
      <c r="D1129" s="1" t="s">
        <v>10539</v>
      </c>
      <c r="E1129" s="71">
        <v>7023501</v>
      </c>
      <c r="G1129" s="1" t="s">
        <v>10540</v>
      </c>
      <c r="H1129" s="72" t="s">
        <v>10541</v>
      </c>
      <c r="I1129" s="1" t="s">
        <v>10542</v>
      </c>
      <c r="J1129" s="73">
        <v>0.7</v>
      </c>
      <c r="K1129" s="73">
        <v>0.7</v>
      </c>
      <c r="L1129" s="73">
        <v>0.7</v>
      </c>
      <c r="M1129" s="1">
        <v>1</v>
      </c>
      <c r="N1129" s="1" t="s">
        <v>1330</v>
      </c>
      <c r="O1129" s="1" t="s">
        <v>1474</v>
      </c>
      <c r="P1129" s="1">
        <v>45203015</v>
      </c>
      <c r="Q1129" s="73">
        <v>947049161</v>
      </c>
      <c r="R1129" s="74">
        <v>96.7</v>
      </c>
      <c r="S1129" s="1" t="s">
        <v>3111</v>
      </c>
      <c r="T1129" s="75">
        <v>31.846499999999999</v>
      </c>
      <c r="U1129" s="76">
        <v>2012960849.9549401</v>
      </c>
      <c r="V1129" s="77">
        <v>2012960849.9549401</v>
      </c>
      <c r="W1129" s="77">
        <v>2875658357.0784898</v>
      </c>
      <c r="X1129" s="76">
        <v>3.0381677221500002E-2</v>
      </c>
      <c r="Y1129" s="71">
        <v>0</v>
      </c>
      <c r="Z1129" s="71">
        <v>1</v>
      </c>
      <c r="AA1129" s="71">
        <v>0</v>
      </c>
      <c r="AB1129" s="71">
        <v>0</v>
      </c>
      <c r="AC1129" s="73">
        <v>1</v>
      </c>
      <c r="AD1129" s="73">
        <v>0</v>
      </c>
      <c r="AE1129" s="1" t="s">
        <v>3112</v>
      </c>
      <c r="AF1129" s="1" t="s">
        <v>1450</v>
      </c>
      <c r="AG1129" s="1" t="s">
        <v>1451</v>
      </c>
    </row>
    <row r="1130" spans="1:33">
      <c r="A1130" s="70">
        <v>45169</v>
      </c>
      <c r="B1130" s="70">
        <v>45169</v>
      </c>
      <c r="C1130" s="71">
        <v>891800</v>
      </c>
      <c r="D1130" s="1" t="s">
        <v>10553</v>
      </c>
      <c r="E1130" s="71">
        <v>7029202</v>
      </c>
      <c r="G1130" s="1" t="s">
        <v>10554</v>
      </c>
      <c r="H1130" s="72" t="s">
        <v>10555</v>
      </c>
      <c r="I1130" s="1" t="s">
        <v>10556</v>
      </c>
      <c r="J1130" s="73">
        <v>0.5</v>
      </c>
      <c r="K1130" s="73">
        <v>0.3</v>
      </c>
      <c r="L1130" s="73">
        <v>0.06</v>
      </c>
      <c r="M1130" s="1">
        <v>0.2</v>
      </c>
      <c r="N1130" s="1" t="s">
        <v>975</v>
      </c>
      <c r="O1130" s="1" t="s">
        <v>1484</v>
      </c>
      <c r="P1130" s="1">
        <v>40203020</v>
      </c>
      <c r="Q1130" s="73">
        <v>4469581705</v>
      </c>
      <c r="R1130" s="74">
        <v>6.75</v>
      </c>
      <c r="S1130" s="1" t="s">
        <v>3323</v>
      </c>
      <c r="T1130" s="75">
        <v>7.2785000000000002</v>
      </c>
      <c r="U1130" s="76">
        <v>248702423.648417</v>
      </c>
      <c r="V1130" s="77">
        <v>248702423.648417</v>
      </c>
      <c r="W1130" s="77">
        <v>4138388042.6805801</v>
      </c>
      <c r="X1130" s="76">
        <v>3.7536729836000001E-3</v>
      </c>
      <c r="Y1130" s="71">
        <v>0</v>
      </c>
      <c r="Z1130" s="71">
        <v>1</v>
      </c>
      <c r="AA1130" s="71">
        <v>0</v>
      </c>
      <c r="AB1130" s="71">
        <v>0</v>
      </c>
      <c r="AC1130" s="73">
        <v>1</v>
      </c>
      <c r="AD1130" s="73">
        <v>0</v>
      </c>
      <c r="AE1130" s="1" t="s">
        <v>3412</v>
      </c>
      <c r="AF1130" s="1" t="s">
        <v>1450</v>
      </c>
      <c r="AG1130" s="1" t="s">
        <v>1585</v>
      </c>
    </row>
    <row r="1131" spans="1:33">
      <c r="A1131" s="70">
        <v>45169</v>
      </c>
      <c r="B1131" s="70">
        <v>45169</v>
      </c>
      <c r="C1131" s="71">
        <v>891800</v>
      </c>
      <c r="D1131" s="1" t="s">
        <v>10562</v>
      </c>
      <c r="E1131" s="71">
        <v>7031702</v>
      </c>
      <c r="G1131" s="1" t="s">
        <v>10563</v>
      </c>
      <c r="H1131" s="72" t="s">
        <v>10564</v>
      </c>
      <c r="I1131" s="1" t="s">
        <v>10565</v>
      </c>
      <c r="J1131" s="73">
        <v>0.7</v>
      </c>
      <c r="K1131" s="73">
        <v>0.3</v>
      </c>
      <c r="L1131" s="73">
        <v>0.06</v>
      </c>
      <c r="M1131" s="1">
        <v>0.2</v>
      </c>
      <c r="N1131" s="1" t="s">
        <v>975</v>
      </c>
      <c r="O1131" s="1" t="s">
        <v>1474</v>
      </c>
      <c r="P1131" s="1">
        <v>45301020</v>
      </c>
      <c r="Q1131" s="73">
        <v>7581510506</v>
      </c>
      <c r="R1131" s="74">
        <v>26.55</v>
      </c>
      <c r="S1131" s="1" t="s">
        <v>3323</v>
      </c>
      <c r="T1131" s="75">
        <v>7.2785000000000002</v>
      </c>
      <c r="U1131" s="76">
        <v>1659318023.7765999</v>
      </c>
      <c r="V1131" s="77">
        <v>1659318023.7765999</v>
      </c>
      <c r="W1131" s="77">
        <v>27610916563.921398</v>
      </c>
      <c r="X1131" s="76">
        <v>2.50441356608E-2</v>
      </c>
      <c r="Y1131" s="71">
        <v>1</v>
      </c>
      <c r="Z1131" s="71">
        <v>0</v>
      </c>
      <c r="AA1131" s="71">
        <v>0</v>
      </c>
      <c r="AB1131" s="71">
        <v>0</v>
      </c>
      <c r="AC1131" s="73">
        <v>0</v>
      </c>
      <c r="AD1131" s="73">
        <v>1</v>
      </c>
      <c r="AE1131" s="1" t="s">
        <v>3324</v>
      </c>
      <c r="AF1131" s="1" t="s">
        <v>1450</v>
      </c>
      <c r="AG1131" s="1" t="s">
        <v>1585</v>
      </c>
    </row>
    <row r="1132" spans="1:33">
      <c r="A1132" s="70">
        <v>45169</v>
      </c>
      <c r="B1132" s="70">
        <v>45169</v>
      </c>
      <c r="C1132" s="71">
        <v>891800</v>
      </c>
      <c r="D1132" s="1" t="s">
        <v>10570</v>
      </c>
      <c r="E1132" s="71">
        <v>7045901</v>
      </c>
      <c r="G1132" s="1" t="s">
        <v>10571</v>
      </c>
      <c r="H1132" s="72" t="s">
        <v>10572</v>
      </c>
      <c r="I1132" s="1" t="s">
        <v>10573</v>
      </c>
      <c r="J1132" s="73">
        <v>0.25</v>
      </c>
      <c r="K1132" s="73">
        <v>0.25</v>
      </c>
      <c r="L1132" s="73">
        <v>0.25</v>
      </c>
      <c r="M1132" s="1">
        <v>1</v>
      </c>
      <c r="N1132" s="1" t="s">
        <v>1158</v>
      </c>
      <c r="O1132" s="1" t="s">
        <v>1447</v>
      </c>
      <c r="P1132" s="1">
        <v>35102020</v>
      </c>
      <c r="Q1132" s="73">
        <v>8806991463</v>
      </c>
      <c r="R1132" s="74">
        <v>5.95</v>
      </c>
      <c r="S1132" s="1" t="s">
        <v>2074</v>
      </c>
      <c r="T1132" s="75">
        <v>4.6399999999999997</v>
      </c>
      <c r="U1132" s="76">
        <v>2823362026.1233802</v>
      </c>
      <c r="V1132" s="77">
        <v>2823362026.1233802</v>
      </c>
      <c r="W1132" s="77">
        <v>11293448104.4935</v>
      </c>
      <c r="X1132" s="76">
        <v>4.2613085971799997E-2</v>
      </c>
      <c r="Y1132" s="71">
        <v>1</v>
      </c>
      <c r="Z1132" s="71">
        <v>0</v>
      </c>
      <c r="AA1132" s="71">
        <v>0</v>
      </c>
      <c r="AB1132" s="71">
        <v>0</v>
      </c>
      <c r="AC1132" s="73">
        <v>0</v>
      </c>
      <c r="AD1132" s="73">
        <v>1</v>
      </c>
      <c r="AE1132" s="1" t="s">
        <v>2075</v>
      </c>
      <c r="AF1132" s="1" t="s">
        <v>1450</v>
      </c>
      <c r="AG1132" s="1" t="s">
        <v>1451</v>
      </c>
    </row>
    <row r="1133" spans="1:33">
      <c r="A1133" s="70">
        <v>45169</v>
      </c>
      <c r="B1133" s="70">
        <v>45169</v>
      </c>
      <c r="C1133" s="71">
        <v>891800</v>
      </c>
      <c r="D1133" s="1" t="s">
        <v>10601</v>
      </c>
      <c r="E1133" s="71">
        <v>7065602</v>
      </c>
      <c r="G1133" s="1" t="s">
        <v>10602</v>
      </c>
      <c r="H1133" s="72" t="s">
        <v>10603</v>
      </c>
      <c r="I1133" s="1" t="s">
        <v>10604</v>
      </c>
      <c r="J1133" s="73">
        <v>0.45</v>
      </c>
      <c r="K1133" s="73">
        <v>0.3</v>
      </c>
      <c r="L1133" s="73">
        <v>0.06</v>
      </c>
      <c r="M1133" s="1">
        <v>0.2</v>
      </c>
      <c r="N1133" s="1" t="s">
        <v>975</v>
      </c>
      <c r="O1133" s="1" t="s">
        <v>1484</v>
      </c>
      <c r="P1133" s="1">
        <v>40201020</v>
      </c>
      <c r="Q1133" s="73">
        <v>8830692012</v>
      </c>
      <c r="R1133" s="74">
        <v>3.68</v>
      </c>
      <c r="S1133" s="1" t="s">
        <v>3323</v>
      </c>
      <c r="T1133" s="75">
        <v>7.2785000000000002</v>
      </c>
      <c r="U1133" s="76">
        <v>267887174.03992599</v>
      </c>
      <c r="V1133" s="77">
        <v>267887174.03992599</v>
      </c>
      <c r="W1133" s="77">
        <v>4457620724.2819099</v>
      </c>
      <c r="X1133" s="76">
        <v>4.0432289845999999E-3</v>
      </c>
      <c r="Y1133" s="71">
        <v>0</v>
      </c>
      <c r="Z1133" s="71">
        <v>1</v>
      </c>
      <c r="AA1133" s="71">
        <v>0</v>
      </c>
      <c r="AB1133" s="71">
        <v>0</v>
      </c>
      <c r="AC1133" s="73">
        <v>1</v>
      </c>
      <c r="AD1133" s="73">
        <v>0</v>
      </c>
      <c r="AE1133" s="1" t="s">
        <v>3324</v>
      </c>
      <c r="AF1133" s="1" t="s">
        <v>1450</v>
      </c>
      <c r="AG1133" s="1" t="s">
        <v>1585</v>
      </c>
    </row>
    <row r="1134" spans="1:33">
      <c r="A1134" s="70">
        <v>45169</v>
      </c>
      <c r="B1134" s="70">
        <v>45169</v>
      </c>
      <c r="C1134" s="71">
        <v>891800</v>
      </c>
      <c r="D1134" s="1" t="s">
        <v>10605</v>
      </c>
      <c r="E1134" s="71">
        <v>7065702</v>
      </c>
      <c r="G1134" s="1" t="s">
        <v>10606</v>
      </c>
      <c r="H1134" s="72" t="s">
        <v>10607</v>
      </c>
      <c r="I1134" s="1" t="s">
        <v>10608</v>
      </c>
      <c r="J1134" s="73">
        <v>0.65</v>
      </c>
      <c r="K1134" s="73">
        <v>0.3</v>
      </c>
      <c r="L1134" s="73">
        <v>0.06</v>
      </c>
      <c r="M1134" s="1">
        <v>0.2</v>
      </c>
      <c r="N1134" s="1" t="s">
        <v>975</v>
      </c>
      <c r="O1134" s="1" t="s">
        <v>1462</v>
      </c>
      <c r="P1134" s="1">
        <v>15101010</v>
      </c>
      <c r="Q1134" s="73">
        <v>8831250228</v>
      </c>
      <c r="R1134" s="74">
        <v>2.39</v>
      </c>
      <c r="S1134" s="1" t="s">
        <v>3323</v>
      </c>
      <c r="T1134" s="75">
        <v>7.2785000000000002</v>
      </c>
      <c r="U1134" s="76">
        <v>173992070.16489699</v>
      </c>
      <c r="V1134" s="77">
        <v>173992070.16489699</v>
      </c>
      <c r="W1134" s="77">
        <v>2895213854.89013</v>
      </c>
      <c r="X1134" s="76">
        <v>2.6260674245E-3</v>
      </c>
      <c r="Y1134" s="71">
        <v>0</v>
      </c>
      <c r="Z1134" s="71">
        <v>1</v>
      </c>
      <c r="AA1134" s="71">
        <v>0</v>
      </c>
      <c r="AB1134" s="71">
        <v>0</v>
      </c>
      <c r="AC1134" s="73">
        <v>0</v>
      </c>
      <c r="AD1134" s="73">
        <v>1</v>
      </c>
      <c r="AE1134" s="1" t="s">
        <v>3324</v>
      </c>
      <c r="AF1134" s="1" t="s">
        <v>1450</v>
      </c>
      <c r="AG1134" s="1" t="s">
        <v>1585</v>
      </c>
    </row>
    <row r="1135" spans="1:33">
      <c r="A1135" s="70">
        <v>45169</v>
      </c>
      <c r="B1135" s="70">
        <v>45169</v>
      </c>
      <c r="C1135" s="71">
        <v>891800</v>
      </c>
      <c r="D1135" s="1" t="s">
        <v>10613</v>
      </c>
      <c r="E1135" s="71">
        <v>7082701</v>
      </c>
      <c r="F1135" s="1" t="s">
        <v>10614</v>
      </c>
      <c r="G1135" s="1" t="s">
        <v>10615</v>
      </c>
      <c r="H1135" s="72" t="s">
        <v>10616</v>
      </c>
      <c r="I1135" s="1" t="s">
        <v>10617</v>
      </c>
      <c r="J1135" s="73">
        <v>0.7</v>
      </c>
      <c r="K1135" s="73">
        <v>0.7</v>
      </c>
      <c r="L1135" s="73">
        <v>0.7</v>
      </c>
      <c r="M1135" s="1">
        <v>1</v>
      </c>
      <c r="N1135" s="1" t="s">
        <v>975</v>
      </c>
      <c r="O1135" s="1" t="s">
        <v>1455</v>
      </c>
      <c r="P1135" s="1">
        <v>25503030</v>
      </c>
      <c r="Q1135" s="73">
        <v>508106650</v>
      </c>
      <c r="R1135" s="74">
        <v>15.79</v>
      </c>
      <c r="S1135" s="1" t="s">
        <v>1448</v>
      </c>
      <c r="T1135" s="75">
        <v>1</v>
      </c>
      <c r="U1135" s="76">
        <v>5616102802.4499998</v>
      </c>
      <c r="V1135" s="77">
        <v>5616102802.4499998</v>
      </c>
      <c r="W1135" s="77">
        <v>9251494267.6000004</v>
      </c>
      <c r="X1135" s="76">
        <v>8.4764004521200004E-2</v>
      </c>
      <c r="Y1135" s="71">
        <v>0</v>
      </c>
      <c r="Z1135" s="71">
        <v>1</v>
      </c>
      <c r="AA1135" s="71">
        <v>0</v>
      </c>
      <c r="AB1135" s="71">
        <v>0</v>
      </c>
      <c r="AC1135" s="73">
        <v>1</v>
      </c>
      <c r="AD1135" s="73">
        <v>0</v>
      </c>
      <c r="AE1135" s="1" t="s">
        <v>1449</v>
      </c>
      <c r="AF1135" s="1" t="s">
        <v>1450</v>
      </c>
      <c r="AG1135" s="1" t="s">
        <v>1585</v>
      </c>
    </row>
    <row r="1136" spans="1:33">
      <c r="A1136" s="70">
        <v>45169</v>
      </c>
      <c r="B1136" s="70">
        <v>45169</v>
      </c>
      <c r="C1136" s="71">
        <v>891800</v>
      </c>
      <c r="D1136" s="1" t="s">
        <v>10618</v>
      </c>
      <c r="E1136" s="71">
        <v>7083401</v>
      </c>
      <c r="G1136" s="1" t="s">
        <v>10619</v>
      </c>
      <c r="H1136" s="72" t="s">
        <v>10620</v>
      </c>
      <c r="I1136" s="1" t="s">
        <v>10621</v>
      </c>
      <c r="J1136" s="73">
        <v>1</v>
      </c>
      <c r="K1136" s="73">
        <v>1</v>
      </c>
      <c r="L1136" s="73">
        <v>1</v>
      </c>
      <c r="M1136" s="1">
        <v>1</v>
      </c>
      <c r="N1136" s="1" t="s">
        <v>975</v>
      </c>
      <c r="O1136" s="1" t="s">
        <v>1484</v>
      </c>
      <c r="P1136" s="1">
        <v>40301040</v>
      </c>
      <c r="Q1136" s="73">
        <v>8726234000</v>
      </c>
      <c r="R1136" s="74">
        <v>2.67</v>
      </c>
      <c r="S1136" s="1" t="s">
        <v>1565</v>
      </c>
      <c r="T1136" s="75">
        <v>7.8417500000000002</v>
      </c>
      <c r="U1136" s="76">
        <v>2971153732.2663898</v>
      </c>
      <c r="V1136" s="77">
        <v>2971153732.2663898</v>
      </c>
      <c r="W1136" s="77">
        <v>31407533865.146099</v>
      </c>
      <c r="X1136" s="76">
        <v>4.4843710532699997E-2</v>
      </c>
      <c r="Y1136" s="71">
        <v>1</v>
      </c>
      <c r="Z1136" s="71">
        <v>0</v>
      </c>
      <c r="AA1136" s="71">
        <v>0</v>
      </c>
      <c r="AB1136" s="71">
        <v>0</v>
      </c>
      <c r="AC1136" s="73">
        <v>1</v>
      </c>
      <c r="AD1136" s="73">
        <v>0</v>
      </c>
      <c r="AE1136" s="1" t="s">
        <v>1566</v>
      </c>
      <c r="AF1136" s="1" t="s">
        <v>1450</v>
      </c>
      <c r="AG1136" s="1" t="s">
        <v>3494</v>
      </c>
    </row>
    <row r="1137" spans="1:33">
      <c r="A1137" s="70">
        <v>45169</v>
      </c>
      <c r="B1137" s="70">
        <v>45169</v>
      </c>
      <c r="C1137" s="71">
        <v>891800</v>
      </c>
      <c r="D1137" s="1" t="s">
        <v>10622</v>
      </c>
      <c r="E1137" s="71">
        <v>7083404</v>
      </c>
      <c r="G1137" s="1" t="s">
        <v>10623</v>
      </c>
      <c r="H1137" s="72" t="s">
        <v>10624</v>
      </c>
      <c r="I1137" s="1" t="s">
        <v>10625</v>
      </c>
      <c r="J1137" s="73">
        <v>0.08</v>
      </c>
      <c r="K1137" s="73">
        <v>0.08</v>
      </c>
      <c r="L1137" s="73">
        <v>1.6E-2</v>
      </c>
      <c r="M1137" s="1">
        <v>0.2</v>
      </c>
      <c r="N1137" s="1" t="s">
        <v>975</v>
      </c>
      <c r="O1137" s="1" t="s">
        <v>1484</v>
      </c>
      <c r="P1137" s="1">
        <v>40301040</v>
      </c>
      <c r="Q1137" s="73">
        <v>35497756583</v>
      </c>
      <c r="R1137" s="74">
        <v>5.84</v>
      </c>
      <c r="S1137" s="1" t="s">
        <v>3323</v>
      </c>
      <c r="T1137" s="75">
        <v>7.2785000000000002</v>
      </c>
      <c r="U1137" s="76">
        <v>455713454.024252</v>
      </c>
      <c r="V1137" s="77">
        <v>455713454.024252</v>
      </c>
      <c r="W1137" s="77">
        <v>31407533865.146099</v>
      </c>
      <c r="X1137" s="76">
        <v>6.8780965442000004E-3</v>
      </c>
      <c r="Y1137" s="71">
        <v>1</v>
      </c>
      <c r="Z1137" s="71">
        <v>0</v>
      </c>
      <c r="AA1137" s="71">
        <v>0</v>
      </c>
      <c r="AB1137" s="71">
        <v>0</v>
      </c>
      <c r="AC1137" s="73">
        <v>1</v>
      </c>
      <c r="AD1137" s="73">
        <v>0</v>
      </c>
      <c r="AE1137" s="1" t="s">
        <v>3324</v>
      </c>
      <c r="AF1137" s="1" t="s">
        <v>1450</v>
      </c>
      <c r="AG1137" s="1" t="s">
        <v>1585</v>
      </c>
    </row>
    <row r="1138" spans="1:33">
      <c r="A1138" s="70">
        <v>45169</v>
      </c>
      <c r="B1138" s="70">
        <v>45169</v>
      </c>
      <c r="C1138" s="71">
        <v>891800</v>
      </c>
      <c r="D1138" s="1" t="s">
        <v>10650</v>
      </c>
      <c r="E1138" s="71">
        <v>7105201</v>
      </c>
      <c r="G1138" s="1" t="s">
        <v>10651</v>
      </c>
      <c r="H1138" s="72">
        <v>6280743</v>
      </c>
      <c r="I1138" s="1" t="s">
        <v>10652</v>
      </c>
      <c r="J1138" s="73">
        <v>1</v>
      </c>
      <c r="K1138" s="73">
        <v>1</v>
      </c>
      <c r="L1138" s="73">
        <v>1</v>
      </c>
      <c r="M1138" s="1">
        <v>1</v>
      </c>
      <c r="N1138" s="1" t="s">
        <v>975</v>
      </c>
      <c r="O1138" s="1" t="s">
        <v>1474</v>
      </c>
      <c r="P1138" s="1">
        <v>45301020</v>
      </c>
      <c r="Q1138" s="73">
        <v>284330000</v>
      </c>
      <c r="R1138" s="74">
        <v>18.8</v>
      </c>
      <c r="S1138" s="1" t="s">
        <v>1565</v>
      </c>
      <c r="T1138" s="75">
        <v>7.8417500000000002</v>
      </c>
      <c r="U1138" s="76">
        <v>681659578.53795397</v>
      </c>
      <c r="V1138" s="77">
        <v>681659578.53795397</v>
      </c>
      <c r="W1138" s="77">
        <v>4540738276.6532297</v>
      </c>
      <c r="X1138" s="76">
        <v>1.02883080367E-2</v>
      </c>
      <c r="Y1138" s="71">
        <v>0</v>
      </c>
      <c r="Z1138" s="71">
        <v>1</v>
      </c>
      <c r="AA1138" s="71">
        <v>0</v>
      </c>
      <c r="AB1138" s="71">
        <v>0</v>
      </c>
      <c r="AC1138" s="73">
        <v>0</v>
      </c>
      <c r="AD1138" s="73">
        <v>1</v>
      </c>
      <c r="AE1138" s="1" t="s">
        <v>1566</v>
      </c>
      <c r="AF1138" s="1" t="s">
        <v>1450</v>
      </c>
      <c r="AG1138" s="1" t="s">
        <v>3494</v>
      </c>
    </row>
    <row r="1139" spans="1:33">
      <c r="A1139" s="70">
        <v>45169</v>
      </c>
      <c r="B1139" s="70">
        <v>45169</v>
      </c>
      <c r="C1139" s="71">
        <v>891800</v>
      </c>
      <c r="D1139" s="1" t="s">
        <v>10653</v>
      </c>
      <c r="E1139" s="71">
        <v>7105204</v>
      </c>
      <c r="G1139" s="1" t="s">
        <v>10654</v>
      </c>
      <c r="H1139" s="72" t="s">
        <v>10655</v>
      </c>
      <c r="I1139" s="1" t="s">
        <v>10656</v>
      </c>
      <c r="J1139" s="73">
        <v>0.45</v>
      </c>
      <c r="K1139" s="73">
        <v>0.3</v>
      </c>
      <c r="L1139" s="73">
        <v>0.06</v>
      </c>
      <c r="M1139" s="1">
        <v>0.2</v>
      </c>
      <c r="N1139" s="1" t="s">
        <v>975</v>
      </c>
      <c r="O1139" s="1" t="s">
        <v>1474</v>
      </c>
      <c r="P1139" s="1">
        <v>45301020</v>
      </c>
      <c r="Q1139" s="73">
        <v>532326500</v>
      </c>
      <c r="R1139" s="74">
        <v>52.85</v>
      </c>
      <c r="S1139" s="1" t="s">
        <v>3323</v>
      </c>
      <c r="T1139" s="75">
        <v>7.2785000000000002</v>
      </c>
      <c r="U1139" s="76">
        <v>231916924.022807</v>
      </c>
      <c r="V1139" s="77">
        <v>231916924.022807</v>
      </c>
      <c r="W1139" s="77">
        <v>4540738276.6532297</v>
      </c>
      <c r="X1139" s="76">
        <v>3.5003289448E-3</v>
      </c>
      <c r="Y1139" s="71">
        <v>0</v>
      </c>
      <c r="Z1139" s="71">
        <v>1</v>
      </c>
      <c r="AA1139" s="71">
        <v>0</v>
      </c>
      <c r="AB1139" s="71">
        <v>0</v>
      </c>
      <c r="AC1139" s="73">
        <v>0</v>
      </c>
      <c r="AD1139" s="73">
        <v>1</v>
      </c>
      <c r="AE1139" s="1" t="s">
        <v>3324</v>
      </c>
      <c r="AF1139" s="1" t="s">
        <v>1450</v>
      </c>
      <c r="AG1139" s="1" t="s">
        <v>1585</v>
      </c>
    </row>
    <row r="1140" spans="1:33">
      <c r="A1140" s="70">
        <v>45169</v>
      </c>
      <c r="B1140" s="70">
        <v>45169</v>
      </c>
      <c r="C1140" s="71">
        <v>891800</v>
      </c>
      <c r="D1140" s="1" t="s">
        <v>10657</v>
      </c>
      <c r="E1140" s="71">
        <v>7112901</v>
      </c>
      <c r="G1140" s="1" t="s">
        <v>10658</v>
      </c>
      <c r="H1140" s="72" t="s">
        <v>10659</v>
      </c>
      <c r="I1140" s="1" t="s">
        <v>10660</v>
      </c>
      <c r="J1140" s="73">
        <v>1</v>
      </c>
      <c r="K1140" s="73">
        <v>1</v>
      </c>
      <c r="L1140" s="73">
        <v>1</v>
      </c>
      <c r="M1140" s="1">
        <v>1</v>
      </c>
      <c r="N1140" s="1" t="s">
        <v>1305</v>
      </c>
      <c r="O1140" s="1" t="s">
        <v>1462</v>
      </c>
      <c r="P1140" s="1">
        <v>15104040</v>
      </c>
      <c r="Q1140" s="73">
        <v>2830567264</v>
      </c>
      <c r="R1140" s="74">
        <v>28.74</v>
      </c>
      <c r="S1140" s="1" t="s">
        <v>1573</v>
      </c>
      <c r="T1140" s="75">
        <v>18.934999999999999</v>
      </c>
      <c r="U1140" s="76">
        <v>4296303309.6044397</v>
      </c>
      <c r="V1140" s="77">
        <v>4296303309.6044397</v>
      </c>
      <c r="W1140" s="77">
        <v>4296303309.6044397</v>
      </c>
      <c r="X1140" s="76">
        <v>6.4844232018099995E-2</v>
      </c>
      <c r="Y1140" s="71">
        <v>0</v>
      </c>
      <c r="Z1140" s="71">
        <v>1</v>
      </c>
      <c r="AA1140" s="71">
        <v>0</v>
      </c>
      <c r="AB1140" s="71">
        <v>0</v>
      </c>
      <c r="AC1140" s="73">
        <v>0.35</v>
      </c>
      <c r="AD1140" s="73">
        <v>0.65</v>
      </c>
      <c r="AE1140" s="1" t="s">
        <v>1574</v>
      </c>
      <c r="AF1140" s="1" t="s">
        <v>1450</v>
      </c>
      <c r="AG1140" s="1" t="s">
        <v>1451</v>
      </c>
    </row>
    <row r="1141" spans="1:33">
      <c r="A1141" s="70">
        <v>45169</v>
      </c>
      <c r="B1141" s="70">
        <v>45169</v>
      </c>
      <c r="C1141" s="71">
        <v>891800</v>
      </c>
      <c r="D1141" s="1" t="s">
        <v>10665</v>
      </c>
      <c r="E1141" s="71">
        <v>7119001</v>
      </c>
      <c r="G1141" s="1" t="s">
        <v>10666</v>
      </c>
      <c r="H1141" s="72" t="s">
        <v>10667</v>
      </c>
      <c r="I1141" s="1" t="s">
        <v>10668</v>
      </c>
      <c r="J1141" s="73">
        <v>0.35</v>
      </c>
      <c r="K1141" s="73">
        <v>0.35</v>
      </c>
      <c r="L1141" s="73">
        <v>0.35</v>
      </c>
      <c r="M1141" s="1">
        <v>1</v>
      </c>
      <c r="N1141" s="1" t="s">
        <v>1283</v>
      </c>
      <c r="O1141" s="1" t="s">
        <v>1447</v>
      </c>
      <c r="P1141" s="1">
        <v>35102020</v>
      </c>
      <c r="Q1141" s="73">
        <v>97681166</v>
      </c>
      <c r="R1141" s="74">
        <v>140</v>
      </c>
      <c r="S1141" s="1" t="s">
        <v>3317</v>
      </c>
      <c r="T1141" s="75">
        <v>3.7506499999999998</v>
      </c>
      <c r="U1141" s="76">
        <v>1276146037.08691</v>
      </c>
      <c r="V1141" s="77">
        <v>1276146037.08691</v>
      </c>
      <c r="W1141" s="77">
        <v>3646131534.5340099</v>
      </c>
      <c r="X1141" s="76">
        <v>1.9260909613400001E-2</v>
      </c>
      <c r="Y1141" s="71">
        <v>0</v>
      </c>
      <c r="Z1141" s="71">
        <v>1</v>
      </c>
      <c r="AA1141" s="71">
        <v>0</v>
      </c>
      <c r="AB1141" s="71">
        <v>0</v>
      </c>
      <c r="AC1141" s="73">
        <v>0</v>
      </c>
      <c r="AD1141" s="73">
        <v>1</v>
      </c>
      <c r="AE1141" s="1" t="s">
        <v>3318</v>
      </c>
      <c r="AF1141" s="1" t="s">
        <v>1450</v>
      </c>
      <c r="AG1141" s="1" t="s">
        <v>1451</v>
      </c>
    </row>
    <row r="1142" spans="1:33">
      <c r="A1142" s="70">
        <v>45169</v>
      </c>
      <c r="B1142" s="70">
        <v>45169</v>
      </c>
      <c r="C1142" s="71">
        <v>891800</v>
      </c>
      <c r="D1142" s="1" t="s">
        <v>10674</v>
      </c>
      <c r="E1142" s="71">
        <v>7125301</v>
      </c>
      <c r="G1142" s="1" t="s">
        <v>10675</v>
      </c>
      <c r="H1142" s="72" t="s">
        <v>10676</v>
      </c>
      <c r="I1142" s="1" t="s">
        <v>10677</v>
      </c>
      <c r="J1142" s="73">
        <v>0.45</v>
      </c>
      <c r="K1142" s="73">
        <v>0.45</v>
      </c>
      <c r="L1142" s="73">
        <v>0.45</v>
      </c>
      <c r="M1142" s="1">
        <v>1</v>
      </c>
      <c r="N1142" s="1" t="s">
        <v>1337</v>
      </c>
      <c r="O1142" s="1" t="s">
        <v>1548</v>
      </c>
      <c r="P1142" s="1">
        <v>55105020</v>
      </c>
      <c r="Q1142" s="73">
        <v>3730000000</v>
      </c>
      <c r="R1142" s="74">
        <v>63.25</v>
      </c>
      <c r="S1142" s="1" t="s">
        <v>3341</v>
      </c>
      <c r="T1142" s="75">
        <v>35.017499999999998</v>
      </c>
      <c r="U1142" s="76">
        <v>3031773399.01478</v>
      </c>
      <c r="V1142" s="77">
        <v>3031773399.01478</v>
      </c>
      <c r="W1142" s="77">
        <v>6737274220.0328398</v>
      </c>
      <c r="X1142" s="76">
        <v>4.5758644943100002E-2</v>
      </c>
      <c r="Y1142" s="71">
        <v>0</v>
      </c>
      <c r="Z1142" s="71">
        <v>1</v>
      </c>
      <c r="AA1142" s="71">
        <v>0</v>
      </c>
      <c r="AB1142" s="71">
        <v>0</v>
      </c>
      <c r="AC1142" s="73">
        <v>0</v>
      </c>
      <c r="AD1142" s="73">
        <v>1</v>
      </c>
      <c r="AE1142" s="1" t="s">
        <v>3342</v>
      </c>
      <c r="AF1142" s="1" t="s">
        <v>1450</v>
      </c>
      <c r="AG1142" s="1" t="s">
        <v>1451</v>
      </c>
    </row>
    <row r="1143" spans="1:33">
      <c r="A1143" s="70">
        <v>45169</v>
      </c>
      <c r="B1143" s="70">
        <v>45169</v>
      </c>
      <c r="C1143" s="71">
        <v>891800</v>
      </c>
      <c r="D1143" s="1" t="s">
        <v>10682</v>
      </c>
      <c r="E1143" s="71">
        <v>7131301</v>
      </c>
      <c r="G1143" s="1" t="s">
        <v>10683</v>
      </c>
      <c r="H1143" s="72">
        <v>7153639</v>
      </c>
      <c r="I1143" s="1" t="s">
        <v>10684</v>
      </c>
      <c r="J1143" s="73">
        <v>0.35</v>
      </c>
      <c r="K1143" s="73">
        <v>0.35</v>
      </c>
      <c r="L1143" s="73">
        <v>0.35</v>
      </c>
      <c r="M1143" s="1">
        <v>1</v>
      </c>
      <c r="N1143" s="1" t="s">
        <v>1243</v>
      </c>
      <c r="O1143" s="1" t="s">
        <v>1484</v>
      </c>
      <c r="P1143" s="1">
        <v>40101010</v>
      </c>
      <c r="Q1143" s="73">
        <v>102189314</v>
      </c>
      <c r="R1143" s="74">
        <v>371.6</v>
      </c>
      <c r="S1143" s="1" t="s">
        <v>4044</v>
      </c>
      <c r="T1143" s="75">
        <v>4.1212499999999999</v>
      </c>
      <c r="U1143" s="76">
        <v>3224929858.3779202</v>
      </c>
      <c r="V1143" s="77">
        <v>3224929858.3779202</v>
      </c>
      <c r="W1143" s="77">
        <v>9214085309.6511993</v>
      </c>
      <c r="X1143" s="76">
        <v>4.8673961056599997E-2</v>
      </c>
      <c r="Y1143" s="71">
        <v>1</v>
      </c>
      <c r="Z1143" s="71">
        <v>0</v>
      </c>
      <c r="AA1143" s="71">
        <v>0</v>
      </c>
      <c r="AB1143" s="71">
        <v>0</v>
      </c>
      <c r="AC1143" s="73">
        <v>0.5</v>
      </c>
      <c r="AD1143" s="73">
        <v>0.5</v>
      </c>
      <c r="AE1143" s="1" t="s">
        <v>4045</v>
      </c>
      <c r="AF1143" s="1" t="s">
        <v>4256</v>
      </c>
      <c r="AG1143" s="1" t="s">
        <v>1451</v>
      </c>
    </row>
    <row r="1144" spans="1:33">
      <c r="A1144" s="70">
        <v>45169</v>
      </c>
      <c r="B1144" s="70">
        <v>45169</v>
      </c>
      <c r="C1144" s="71">
        <v>891800</v>
      </c>
      <c r="D1144" s="1" t="s">
        <v>10693</v>
      </c>
      <c r="E1144" s="71">
        <v>7161301</v>
      </c>
      <c r="G1144" s="1" t="s">
        <v>10694</v>
      </c>
      <c r="H1144" s="72" t="s">
        <v>10695</v>
      </c>
      <c r="I1144" s="1" t="s">
        <v>10696</v>
      </c>
      <c r="J1144" s="73">
        <v>0.35</v>
      </c>
      <c r="K1144" s="73">
        <v>0.35</v>
      </c>
      <c r="L1144" s="73">
        <v>0.35</v>
      </c>
      <c r="M1144" s="1">
        <v>1</v>
      </c>
      <c r="N1144" s="1" t="s">
        <v>945</v>
      </c>
      <c r="O1144" s="1" t="s">
        <v>1484</v>
      </c>
      <c r="P1144" s="1">
        <v>40301030</v>
      </c>
      <c r="Q1144" s="73">
        <v>2000000000</v>
      </c>
      <c r="R1144" s="74">
        <v>30.38</v>
      </c>
      <c r="S1144" s="1" t="s">
        <v>3542</v>
      </c>
      <c r="T1144" s="75">
        <v>4.9509499999999997</v>
      </c>
      <c r="U1144" s="76">
        <v>4295337258.5059404</v>
      </c>
      <c r="V1144" s="77">
        <v>4295337258.5059404</v>
      </c>
      <c r="W1144" s="77">
        <v>12272392167.1598</v>
      </c>
      <c r="X1144" s="76">
        <v>6.4829651380499995E-2</v>
      </c>
      <c r="Y1144" s="71">
        <v>1</v>
      </c>
      <c r="Z1144" s="71">
        <v>0</v>
      </c>
      <c r="AA1144" s="71">
        <v>0</v>
      </c>
      <c r="AB1144" s="71">
        <v>0</v>
      </c>
      <c r="AC1144" s="73">
        <v>0</v>
      </c>
      <c r="AD1144" s="73">
        <v>1</v>
      </c>
      <c r="AE1144" s="1" t="s">
        <v>3543</v>
      </c>
      <c r="AF1144" s="1" t="s">
        <v>3544</v>
      </c>
      <c r="AG1144" s="1" t="s">
        <v>1451</v>
      </c>
    </row>
    <row r="1145" spans="1:33">
      <c r="A1145" s="70">
        <v>45169</v>
      </c>
      <c r="B1145" s="70">
        <v>45169</v>
      </c>
      <c r="C1145" s="71">
        <v>891800</v>
      </c>
      <c r="D1145" s="1" t="s">
        <v>10713</v>
      </c>
      <c r="E1145" s="71">
        <v>7191601</v>
      </c>
      <c r="G1145" s="1" t="s">
        <v>10714</v>
      </c>
      <c r="H1145" s="72" t="s">
        <v>10715</v>
      </c>
      <c r="I1145" s="1" t="s">
        <v>10716</v>
      </c>
      <c r="J1145" s="73">
        <v>0.45</v>
      </c>
      <c r="K1145" s="73">
        <v>0.45</v>
      </c>
      <c r="L1145" s="73">
        <v>0.45</v>
      </c>
      <c r="M1145" s="1">
        <v>1</v>
      </c>
      <c r="N1145" s="1" t="s">
        <v>1359</v>
      </c>
      <c r="O1145" s="1" t="s">
        <v>1467</v>
      </c>
      <c r="P1145" s="1">
        <v>20302010</v>
      </c>
      <c r="Q1145" s="73">
        <v>102299707</v>
      </c>
      <c r="R1145" s="74">
        <v>874.9</v>
      </c>
      <c r="S1145" s="1" t="s">
        <v>3311</v>
      </c>
      <c r="T1145" s="75">
        <v>26.657550000000001</v>
      </c>
      <c r="U1145" s="76">
        <v>1510863006.7067299</v>
      </c>
      <c r="V1145" s="77">
        <v>1510863006.7067299</v>
      </c>
      <c r="W1145" s="77">
        <v>3357473348.2371802</v>
      </c>
      <c r="X1145" s="76">
        <v>2.2803499728600001E-2</v>
      </c>
      <c r="Y1145" s="71">
        <v>0</v>
      </c>
      <c r="Z1145" s="71">
        <v>1</v>
      </c>
      <c r="AA1145" s="71">
        <v>0</v>
      </c>
      <c r="AB1145" s="71">
        <v>0</v>
      </c>
      <c r="AC1145" s="73">
        <v>0</v>
      </c>
      <c r="AD1145" s="73">
        <v>1</v>
      </c>
      <c r="AE1145" s="1" t="s">
        <v>3312</v>
      </c>
      <c r="AF1145" s="1" t="s">
        <v>1450</v>
      </c>
      <c r="AG1145" s="1" t="s">
        <v>1451</v>
      </c>
    </row>
    <row r="1146" spans="1:33">
      <c r="A1146" s="70">
        <v>45169</v>
      </c>
      <c r="B1146" s="70">
        <v>45169</v>
      </c>
      <c r="C1146" s="71">
        <v>891800</v>
      </c>
      <c r="D1146" s="1" t="s">
        <v>10726</v>
      </c>
      <c r="E1146" s="71">
        <v>7221701</v>
      </c>
      <c r="G1146" s="1" t="s">
        <v>10727</v>
      </c>
      <c r="H1146" s="72" t="s">
        <v>10728</v>
      </c>
      <c r="I1146" s="1" t="s">
        <v>10729</v>
      </c>
      <c r="J1146" s="73">
        <v>0.95</v>
      </c>
      <c r="K1146" s="73">
        <v>0.95</v>
      </c>
      <c r="L1146" s="73">
        <v>0.95</v>
      </c>
      <c r="M1146" s="1">
        <v>1</v>
      </c>
      <c r="N1146" s="1" t="s">
        <v>975</v>
      </c>
      <c r="O1146" s="1" t="s">
        <v>1484</v>
      </c>
      <c r="P1146" s="1">
        <v>40203020</v>
      </c>
      <c r="Q1146" s="73">
        <v>3690984633</v>
      </c>
      <c r="R1146" s="74">
        <v>4.22</v>
      </c>
      <c r="S1146" s="1" t="s">
        <v>1565</v>
      </c>
      <c r="T1146" s="75">
        <v>7.8417500000000002</v>
      </c>
      <c r="U1146" s="76">
        <v>1886971325.7496099</v>
      </c>
      <c r="V1146" s="77">
        <v>1886971325.7496099</v>
      </c>
      <c r="W1146" s="77">
        <v>12181596211.784599</v>
      </c>
      <c r="X1146" s="76">
        <v>2.8480113632800001E-2</v>
      </c>
      <c r="Y1146" s="71">
        <v>1</v>
      </c>
      <c r="Z1146" s="71">
        <v>0</v>
      </c>
      <c r="AA1146" s="71">
        <v>0</v>
      </c>
      <c r="AB1146" s="71">
        <v>0</v>
      </c>
      <c r="AC1146" s="73">
        <v>1</v>
      </c>
      <c r="AD1146" s="73">
        <v>0</v>
      </c>
      <c r="AE1146" s="1" t="s">
        <v>1566</v>
      </c>
      <c r="AF1146" s="1" t="s">
        <v>1450</v>
      </c>
      <c r="AG1146" s="1" t="s">
        <v>3494</v>
      </c>
    </row>
    <row r="1147" spans="1:33">
      <c r="A1147" s="70">
        <v>45169</v>
      </c>
      <c r="B1147" s="70">
        <v>45169</v>
      </c>
      <c r="C1147" s="71">
        <v>891800</v>
      </c>
      <c r="D1147" s="1" t="s">
        <v>10730</v>
      </c>
      <c r="E1147" s="71">
        <v>7221704</v>
      </c>
      <c r="G1147" s="1" t="s">
        <v>10731</v>
      </c>
      <c r="H1147" s="72" t="s">
        <v>10732</v>
      </c>
      <c r="I1147" s="1" t="s">
        <v>10733</v>
      </c>
      <c r="J1147" s="73">
        <v>0.2</v>
      </c>
      <c r="K1147" s="73">
        <v>0.2</v>
      </c>
      <c r="L1147" s="73">
        <v>0.04</v>
      </c>
      <c r="M1147" s="1">
        <v>0.2</v>
      </c>
      <c r="N1147" s="1" t="s">
        <v>975</v>
      </c>
      <c r="O1147" s="1" t="s">
        <v>1484</v>
      </c>
      <c r="P1147" s="1">
        <v>40203020</v>
      </c>
      <c r="Q1147" s="73">
        <v>6446301247</v>
      </c>
      <c r="R1147" s="74">
        <v>11.53</v>
      </c>
      <c r="S1147" s="1" t="s">
        <v>3323</v>
      </c>
      <c r="T1147" s="75">
        <v>7.2785000000000002</v>
      </c>
      <c r="U1147" s="76">
        <v>408467972.12563002</v>
      </c>
      <c r="V1147" s="77">
        <v>408467972.12563002</v>
      </c>
      <c r="W1147" s="77">
        <v>12181596211.784599</v>
      </c>
      <c r="X1147" s="76">
        <v>6.1650190984999997E-3</v>
      </c>
      <c r="Y1147" s="71">
        <v>1</v>
      </c>
      <c r="Z1147" s="71">
        <v>0</v>
      </c>
      <c r="AA1147" s="71">
        <v>0</v>
      </c>
      <c r="AB1147" s="71">
        <v>0</v>
      </c>
      <c r="AC1147" s="73">
        <v>1</v>
      </c>
      <c r="AD1147" s="73">
        <v>0</v>
      </c>
      <c r="AE1147" s="1" t="s">
        <v>3324</v>
      </c>
      <c r="AF1147" s="1" t="s">
        <v>1450</v>
      </c>
      <c r="AG1147" s="1" t="s">
        <v>1585</v>
      </c>
    </row>
    <row r="1148" spans="1:33">
      <c r="A1148" s="70">
        <v>45169</v>
      </c>
      <c r="B1148" s="70">
        <v>45169</v>
      </c>
      <c r="C1148" s="71">
        <v>891800</v>
      </c>
      <c r="D1148" s="1" t="s">
        <v>10743</v>
      </c>
      <c r="E1148" s="71">
        <v>7245901</v>
      </c>
      <c r="F1148" s="1" t="s">
        <v>10744</v>
      </c>
      <c r="G1148" s="1" t="s">
        <v>10745</v>
      </c>
      <c r="H1148" s="72" t="s">
        <v>10746</v>
      </c>
      <c r="I1148" s="1" t="s">
        <v>10747</v>
      </c>
      <c r="J1148" s="73">
        <v>0.85</v>
      </c>
      <c r="K1148" s="73">
        <v>0.85</v>
      </c>
      <c r="L1148" s="73">
        <v>0.85</v>
      </c>
      <c r="M1148" s="1">
        <v>1</v>
      </c>
      <c r="N1148" s="1" t="s">
        <v>975</v>
      </c>
      <c r="O1148" s="1" t="s">
        <v>1692</v>
      </c>
      <c r="P1148" s="1">
        <v>50203010</v>
      </c>
      <c r="Q1148" s="73">
        <v>53308851</v>
      </c>
      <c r="R1148" s="74">
        <v>34.32</v>
      </c>
      <c r="S1148" s="1" t="s">
        <v>1448</v>
      </c>
      <c r="T1148" s="75">
        <v>1</v>
      </c>
      <c r="U1148" s="76">
        <v>1555125801.372</v>
      </c>
      <c r="V1148" s="77">
        <v>1555125801.372</v>
      </c>
      <c r="W1148" s="77">
        <v>2389850162.6999998</v>
      </c>
      <c r="X1148" s="76">
        <v>2.3471559388299999E-2</v>
      </c>
      <c r="Y1148" s="71">
        <v>0</v>
      </c>
      <c r="Z1148" s="71">
        <v>1</v>
      </c>
      <c r="AA1148" s="71">
        <v>0</v>
      </c>
      <c r="AB1148" s="71">
        <v>0</v>
      </c>
      <c r="AC1148" s="73">
        <v>1</v>
      </c>
      <c r="AD1148" s="73">
        <v>0</v>
      </c>
      <c r="AE1148" s="1" t="s">
        <v>1475</v>
      </c>
      <c r="AF1148" s="1" t="s">
        <v>1450</v>
      </c>
      <c r="AG1148" s="1" t="s">
        <v>1585</v>
      </c>
    </row>
    <row r="1149" spans="1:33">
      <c r="A1149" s="70">
        <v>45169</v>
      </c>
      <c r="B1149" s="70">
        <v>45169</v>
      </c>
      <c r="C1149" s="71">
        <v>891800</v>
      </c>
      <c r="D1149" s="1" t="s">
        <v>10762</v>
      </c>
      <c r="E1149" s="71">
        <v>7287701</v>
      </c>
      <c r="G1149" s="1" t="s">
        <v>10763</v>
      </c>
      <c r="H1149" s="72" t="s">
        <v>10764</v>
      </c>
      <c r="I1149" s="1" t="s">
        <v>10765</v>
      </c>
      <c r="J1149" s="73">
        <v>0.6</v>
      </c>
      <c r="K1149" s="73">
        <v>0.6</v>
      </c>
      <c r="L1149" s="73">
        <v>0.6</v>
      </c>
      <c r="M1149" s="1">
        <v>1</v>
      </c>
      <c r="N1149" s="1" t="s">
        <v>975</v>
      </c>
      <c r="O1149" s="1" t="s">
        <v>1474</v>
      </c>
      <c r="P1149" s="1">
        <v>45203020</v>
      </c>
      <c r="Q1149" s="73">
        <v>1198500000</v>
      </c>
      <c r="R1149" s="74">
        <v>15.2</v>
      </c>
      <c r="S1149" s="1" t="s">
        <v>1565</v>
      </c>
      <c r="T1149" s="75">
        <v>7.8417500000000002</v>
      </c>
      <c r="U1149" s="76">
        <v>1393862339.4012799</v>
      </c>
      <c r="V1149" s="77">
        <v>1393862339.4012799</v>
      </c>
      <c r="W1149" s="77">
        <v>2323103899.00214</v>
      </c>
      <c r="X1149" s="76">
        <v>2.10376052211E-2</v>
      </c>
      <c r="Y1149" s="71">
        <v>0</v>
      </c>
      <c r="Z1149" s="71">
        <v>1</v>
      </c>
      <c r="AA1149" s="71">
        <v>0</v>
      </c>
      <c r="AB1149" s="71">
        <v>0</v>
      </c>
      <c r="AC1149" s="73">
        <v>1</v>
      </c>
      <c r="AD1149" s="73">
        <v>0</v>
      </c>
      <c r="AE1149" s="1" t="s">
        <v>1566</v>
      </c>
      <c r="AF1149" s="1" t="s">
        <v>1450</v>
      </c>
      <c r="AG1149" s="1" t="s">
        <v>3300</v>
      </c>
    </row>
    <row r="1150" spans="1:33">
      <c r="A1150" s="70">
        <v>45169</v>
      </c>
      <c r="B1150" s="70">
        <v>45169</v>
      </c>
      <c r="C1150" s="71">
        <v>891800</v>
      </c>
      <c r="D1150" s="1" t="s">
        <v>10771</v>
      </c>
      <c r="E1150" s="71">
        <v>7307201</v>
      </c>
      <c r="F1150" s="1" t="s">
        <v>10772</v>
      </c>
      <c r="G1150" s="1" t="s">
        <v>10773</v>
      </c>
      <c r="H1150" s="72" t="s">
        <v>10774</v>
      </c>
      <c r="I1150" s="1" t="s">
        <v>10775</v>
      </c>
      <c r="J1150" s="73">
        <v>0.6</v>
      </c>
      <c r="K1150" s="73">
        <v>0.6</v>
      </c>
      <c r="L1150" s="73">
        <v>0.6</v>
      </c>
      <c r="M1150" s="1">
        <v>1</v>
      </c>
      <c r="N1150" s="1" t="s">
        <v>975</v>
      </c>
      <c r="O1150" s="1" t="s">
        <v>1455</v>
      </c>
      <c r="P1150" s="1">
        <v>25301020</v>
      </c>
      <c r="Q1150" s="73">
        <v>321818813</v>
      </c>
      <c r="R1150" s="74">
        <v>40.28</v>
      </c>
      <c r="S1150" s="1" t="s">
        <v>1448</v>
      </c>
      <c r="T1150" s="75">
        <v>1</v>
      </c>
      <c r="U1150" s="76">
        <v>7777717072.5839996</v>
      </c>
      <c r="V1150" s="77">
        <v>7777717072.5839996</v>
      </c>
      <c r="W1150" s="77">
        <v>12962861787.639999</v>
      </c>
      <c r="X1150" s="76">
        <v>0.1173893121788</v>
      </c>
      <c r="Y1150" s="71">
        <v>1</v>
      </c>
      <c r="Z1150" s="71">
        <v>0</v>
      </c>
      <c r="AA1150" s="71">
        <v>0</v>
      </c>
      <c r="AB1150" s="71">
        <v>0</v>
      </c>
      <c r="AC1150" s="73">
        <v>0.5</v>
      </c>
      <c r="AD1150" s="73">
        <v>0.5</v>
      </c>
      <c r="AE1150" s="1" t="s">
        <v>1475</v>
      </c>
      <c r="AF1150" s="1" t="s">
        <v>1450</v>
      </c>
      <c r="AG1150" s="1" t="s">
        <v>1451</v>
      </c>
    </row>
    <row r="1151" spans="1:33">
      <c r="A1151" s="70">
        <v>45169</v>
      </c>
      <c r="B1151" s="70">
        <v>45169</v>
      </c>
      <c r="C1151" s="71">
        <v>891800</v>
      </c>
      <c r="D1151" s="1" t="s">
        <v>10784</v>
      </c>
      <c r="E1151" s="71">
        <v>7327402</v>
      </c>
      <c r="G1151" s="1" t="s">
        <v>10785</v>
      </c>
      <c r="H1151" s="72" t="s">
        <v>10786</v>
      </c>
      <c r="I1151" s="1" t="s">
        <v>10787</v>
      </c>
      <c r="J1151" s="73">
        <v>0.3</v>
      </c>
      <c r="K1151" s="73">
        <v>0.3</v>
      </c>
      <c r="L1151" s="73">
        <v>0.3</v>
      </c>
      <c r="M1151" s="1">
        <v>1</v>
      </c>
      <c r="N1151" s="1" t="s">
        <v>945</v>
      </c>
      <c r="O1151" s="1" t="s">
        <v>1499</v>
      </c>
      <c r="P1151" s="1">
        <v>30201010</v>
      </c>
      <c r="Q1151" s="73">
        <v>15750216851</v>
      </c>
      <c r="R1151" s="74">
        <v>13.84</v>
      </c>
      <c r="S1151" s="1" t="s">
        <v>3542</v>
      </c>
      <c r="T1151" s="75">
        <v>4.9509499999999997</v>
      </c>
      <c r="U1151" s="76">
        <v>13208556007.504</v>
      </c>
      <c r="V1151" s="77">
        <v>13208556007.504</v>
      </c>
      <c r="W1151" s="77">
        <v>44028520025.013397</v>
      </c>
      <c r="X1151" s="76">
        <v>0.1993571237068</v>
      </c>
      <c r="Y1151" s="71">
        <v>1</v>
      </c>
      <c r="Z1151" s="71">
        <v>0</v>
      </c>
      <c r="AA1151" s="71">
        <v>0</v>
      </c>
      <c r="AB1151" s="71">
        <v>0</v>
      </c>
      <c r="AC1151" s="73">
        <v>0.35</v>
      </c>
      <c r="AD1151" s="73">
        <v>0.65</v>
      </c>
      <c r="AE1151" s="1" t="s">
        <v>3543</v>
      </c>
      <c r="AF1151" s="1" t="s">
        <v>3544</v>
      </c>
      <c r="AG1151" s="1" t="s">
        <v>1451</v>
      </c>
    </row>
    <row r="1152" spans="1:33">
      <c r="A1152" s="70">
        <v>45169</v>
      </c>
      <c r="B1152" s="70">
        <v>45169</v>
      </c>
      <c r="C1152" s="71">
        <v>891800</v>
      </c>
      <c r="D1152" s="1" t="s">
        <v>10815</v>
      </c>
      <c r="E1152" s="71">
        <v>7361501</v>
      </c>
      <c r="G1152" s="1" t="s">
        <v>10816</v>
      </c>
      <c r="H1152" s="72" t="s">
        <v>10817</v>
      </c>
      <c r="I1152" s="1" t="s">
        <v>10818</v>
      </c>
      <c r="J1152" s="73">
        <v>0.7</v>
      </c>
      <c r="K1152" s="73">
        <v>0.7</v>
      </c>
      <c r="L1152" s="73">
        <v>0.7</v>
      </c>
      <c r="M1152" s="1">
        <v>1</v>
      </c>
      <c r="N1152" s="1" t="s">
        <v>975</v>
      </c>
      <c r="O1152" s="1" t="s">
        <v>1484</v>
      </c>
      <c r="P1152" s="1">
        <v>40203010</v>
      </c>
      <c r="Q1152" s="73">
        <v>13567602831</v>
      </c>
      <c r="R1152" s="74">
        <v>0.77</v>
      </c>
      <c r="S1152" s="1" t="s">
        <v>1565</v>
      </c>
      <c r="T1152" s="75">
        <v>7.8417500000000002</v>
      </c>
      <c r="U1152" s="76">
        <v>932564532.90515494</v>
      </c>
      <c r="V1152" s="77">
        <v>932564532.90515494</v>
      </c>
      <c r="W1152" s="77">
        <v>3747466071.1180501</v>
      </c>
      <c r="X1152" s="76">
        <v>1.4075223881E-2</v>
      </c>
      <c r="Y1152" s="71">
        <v>0</v>
      </c>
      <c r="Z1152" s="71">
        <v>1</v>
      </c>
      <c r="AA1152" s="71">
        <v>0</v>
      </c>
      <c r="AB1152" s="71">
        <v>0</v>
      </c>
      <c r="AC1152" s="73">
        <v>1</v>
      </c>
      <c r="AD1152" s="73">
        <v>0</v>
      </c>
      <c r="AE1152" s="1" t="s">
        <v>1566</v>
      </c>
      <c r="AF1152" s="1" t="s">
        <v>1450</v>
      </c>
      <c r="AG1152" s="1" t="s">
        <v>3494</v>
      </c>
    </row>
    <row r="1153" spans="1:33">
      <c r="A1153" s="70">
        <v>45169</v>
      </c>
      <c r="B1153" s="70">
        <v>45169</v>
      </c>
      <c r="C1153" s="71">
        <v>891800</v>
      </c>
      <c r="D1153" s="1" t="s">
        <v>10819</v>
      </c>
      <c r="E1153" s="71">
        <v>7363402</v>
      </c>
      <c r="G1153" s="1" t="s">
        <v>10820</v>
      </c>
      <c r="H1153" s="72" t="s">
        <v>10821</v>
      </c>
      <c r="I1153" s="1" t="s">
        <v>10822</v>
      </c>
      <c r="J1153" s="73">
        <v>0.25</v>
      </c>
      <c r="K1153" s="73">
        <v>0.25</v>
      </c>
      <c r="L1153" s="73">
        <v>0.05</v>
      </c>
      <c r="M1153" s="1">
        <v>0.2</v>
      </c>
      <c r="N1153" s="1" t="s">
        <v>975</v>
      </c>
      <c r="O1153" s="1" t="s">
        <v>1548</v>
      </c>
      <c r="P1153" s="1">
        <v>55105010</v>
      </c>
      <c r="Q1153" s="73">
        <v>13408732749</v>
      </c>
      <c r="R1153" s="74">
        <v>4.41</v>
      </c>
      <c r="S1153" s="1" t="s">
        <v>3323</v>
      </c>
      <c r="T1153" s="75">
        <v>7.2785000000000002</v>
      </c>
      <c r="U1153" s="76">
        <v>406213584.00144303</v>
      </c>
      <c r="V1153" s="77">
        <v>406213584.00144303</v>
      </c>
      <c r="W1153" s="77">
        <v>8111233083.1925001</v>
      </c>
      <c r="X1153" s="76">
        <v>6.1309935523000004E-3</v>
      </c>
      <c r="Y1153" s="71">
        <v>1</v>
      </c>
      <c r="Z1153" s="71">
        <v>0</v>
      </c>
      <c r="AA1153" s="71">
        <v>0</v>
      </c>
      <c r="AB1153" s="71">
        <v>0</v>
      </c>
      <c r="AC1153" s="73">
        <v>1</v>
      </c>
      <c r="AD1153" s="73">
        <v>0</v>
      </c>
      <c r="AE1153" s="1" t="s">
        <v>3324</v>
      </c>
      <c r="AF1153" s="1" t="s">
        <v>1450</v>
      </c>
      <c r="AG1153" s="1" t="s">
        <v>1585</v>
      </c>
    </row>
    <row r="1154" spans="1:33">
      <c r="A1154" s="70">
        <v>45169</v>
      </c>
      <c r="B1154" s="70">
        <v>45169</v>
      </c>
      <c r="C1154" s="71">
        <v>891800</v>
      </c>
      <c r="D1154" s="1" t="s">
        <v>10823</v>
      </c>
      <c r="E1154" s="71">
        <v>7370301</v>
      </c>
      <c r="G1154" s="1" t="s">
        <v>10824</v>
      </c>
      <c r="H1154" s="72" t="s">
        <v>10825</v>
      </c>
      <c r="I1154" s="1" t="s">
        <v>10826</v>
      </c>
      <c r="J1154" s="73">
        <v>0.7</v>
      </c>
      <c r="K1154" s="73">
        <v>0.7</v>
      </c>
      <c r="L1154" s="73">
        <v>0.7</v>
      </c>
      <c r="M1154" s="1">
        <v>1</v>
      </c>
      <c r="N1154" s="1" t="s">
        <v>1158</v>
      </c>
      <c r="O1154" s="1" t="s">
        <v>1474</v>
      </c>
      <c r="P1154" s="1">
        <v>45301020</v>
      </c>
      <c r="Q1154" s="73">
        <v>3732934799</v>
      </c>
      <c r="R1154" s="74">
        <v>3.15</v>
      </c>
      <c r="S1154" s="1" t="s">
        <v>2074</v>
      </c>
      <c r="T1154" s="75">
        <v>4.6399999999999997</v>
      </c>
      <c r="U1154" s="76">
        <v>1773948541.33513</v>
      </c>
      <c r="V1154" s="77">
        <v>1773948541.33513</v>
      </c>
      <c r="W1154" s="77">
        <v>2534212201.90733</v>
      </c>
      <c r="X1154" s="76">
        <v>2.6774257428599998E-2</v>
      </c>
      <c r="Y1154" s="71">
        <v>0</v>
      </c>
      <c r="Z1154" s="71">
        <v>1</v>
      </c>
      <c r="AA1154" s="71">
        <v>0</v>
      </c>
      <c r="AB1154" s="71">
        <v>0</v>
      </c>
      <c r="AC1154" s="73">
        <v>0</v>
      </c>
      <c r="AD1154" s="73">
        <v>1</v>
      </c>
      <c r="AE1154" s="1" t="s">
        <v>2075</v>
      </c>
      <c r="AF1154" s="1" t="s">
        <v>1450</v>
      </c>
      <c r="AG1154" s="1" t="s">
        <v>1451</v>
      </c>
    </row>
    <row r="1155" spans="1:33">
      <c r="A1155" s="70">
        <v>45169</v>
      </c>
      <c r="B1155" s="70">
        <v>45169</v>
      </c>
      <c r="C1155" s="71">
        <v>891800</v>
      </c>
      <c r="D1155" s="1" t="s">
        <v>10832</v>
      </c>
      <c r="E1155" s="71">
        <v>7401501</v>
      </c>
      <c r="G1155" s="1" t="s">
        <v>10833</v>
      </c>
      <c r="H1155" s="72" t="s">
        <v>10834</v>
      </c>
      <c r="I1155" s="1" t="s">
        <v>10835</v>
      </c>
      <c r="J1155" s="73">
        <v>0.4</v>
      </c>
      <c r="K1155" s="73">
        <v>0.4</v>
      </c>
      <c r="L1155" s="73">
        <v>0.4</v>
      </c>
      <c r="M1155" s="1">
        <v>1</v>
      </c>
      <c r="N1155" s="1" t="s">
        <v>1099</v>
      </c>
      <c r="O1155" s="1" t="s">
        <v>1499</v>
      </c>
      <c r="P1155" s="1">
        <v>30101030</v>
      </c>
      <c r="Q1155" s="73">
        <v>41524501700</v>
      </c>
      <c r="R1155" s="74">
        <v>2900</v>
      </c>
      <c r="S1155" s="1" t="s">
        <v>3616</v>
      </c>
      <c r="T1155" s="75">
        <v>15230</v>
      </c>
      <c r="U1155" s="76">
        <v>3162732893.76231</v>
      </c>
      <c r="V1155" s="77">
        <v>3162732893.76231</v>
      </c>
      <c r="W1155" s="77">
        <v>7906832234.4057798</v>
      </c>
      <c r="X1155" s="76">
        <v>4.7735220443100003E-2</v>
      </c>
      <c r="Y1155" s="71">
        <v>0</v>
      </c>
      <c r="Z1155" s="71">
        <v>1</v>
      </c>
      <c r="AA1155" s="71">
        <v>0</v>
      </c>
      <c r="AB1155" s="71">
        <v>0</v>
      </c>
      <c r="AC1155" s="73">
        <v>0</v>
      </c>
      <c r="AD1155" s="73">
        <v>1</v>
      </c>
      <c r="AE1155" s="1" t="s">
        <v>3617</v>
      </c>
      <c r="AF1155" s="1" t="s">
        <v>1450</v>
      </c>
      <c r="AG1155" s="1" t="s">
        <v>1451</v>
      </c>
    </row>
    <row r="1156" spans="1:33">
      <c r="A1156" s="70">
        <v>45169</v>
      </c>
      <c r="B1156" s="70">
        <v>45169</v>
      </c>
      <c r="C1156" s="71">
        <v>891800</v>
      </c>
      <c r="D1156" s="1" t="s">
        <v>10836</v>
      </c>
      <c r="E1156" s="71">
        <v>7401701</v>
      </c>
      <c r="G1156" s="1" t="s">
        <v>10837</v>
      </c>
      <c r="H1156" s="72" t="s">
        <v>10838</v>
      </c>
      <c r="I1156" s="1" t="s">
        <v>10839</v>
      </c>
      <c r="J1156" s="73">
        <v>0.4</v>
      </c>
      <c r="K1156" s="73">
        <v>0.4</v>
      </c>
      <c r="L1156" s="73">
        <v>0.4</v>
      </c>
      <c r="M1156" s="1">
        <v>1</v>
      </c>
      <c r="N1156" s="1" t="s">
        <v>1099</v>
      </c>
      <c r="O1156" s="1" t="s">
        <v>1692</v>
      </c>
      <c r="P1156" s="1">
        <v>50101020</v>
      </c>
      <c r="Q1156" s="73">
        <v>51014625000</v>
      </c>
      <c r="R1156" s="74">
        <v>1030</v>
      </c>
      <c r="S1156" s="1" t="s">
        <v>3616</v>
      </c>
      <c r="T1156" s="75">
        <v>15230</v>
      </c>
      <c r="U1156" s="76">
        <v>1380041070.2560699</v>
      </c>
      <c r="V1156" s="77">
        <v>1380041070.2560699</v>
      </c>
      <c r="W1156" s="77">
        <v>3450102675.6401801</v>
      </c>
      <c r="X1156" s="76">
        <v>2.0829000399999999E-2</v>
      </c>
      <c r="Y1156" s="71">
        <v>0</v>
      </c>
      <c r="Z1156" s="71">
        <v>1</v>
      </c>
      <c r="AA1156" s="71">
        <v>0</v>
      </c>
      <c r="AB1156" s="71">
        <v>0</v>
      </c>
      <c r="AC1156" s="73">
        <v>0</v>
      </c>
      <c r="AD1156" s="73">
        <v>1</v>
      </c>
      <c r="AE1156" s="1" t="s">
        <v>3617</v>
      </c>
      <c r="AF1156" s="1" t="s">
        <v>1450</v>
      </c>
      <c r="AG1156" s="1" t="s">
        <v>1451</v>
      </c>
    </row>
    <row r="1157" spans="1:33">
      <c r="A1157" s="70">
        <v>45169</v>
      </c>
      <c r="B1157" s="70">
        <v>45169</v>
      </c>
      <c r="C1157" s="71">
        <v>891800</v>
      </c>
      <c r="D1157" s="1" t="s">
        <v>10840</v>
      </c>
      <c r="E1157" s="71">
        <v>7403701</v>
      </c>
      <c r="G1157" s="1" t="s">
        <v>10841</v>
      </c>
      <c r="H1157" s="72" t="s">
        <v>10842</v>
      </c>
      <c r="I1157" s="1" t="s">
        <v>10843</v>
      </c>
      <c r="J1157" s="73">
        <v>0.8</v>
      </c>
      <c r="K1157" s="73">
        <v>0.8</v>
      </c>
      <c r="L1157" s="73">
        <v>0.8</v>
      </c>
      <c r="M1157" s="1">
        <v>1</v>
      </c>
      <c r="N1157" s="1" t="s">
        <v>975</v>
      </c>
      <c r="O1157" s="1" t="s">
        <v>1467</v>
      </c>
      <c r="P1157" s="1">
        <v>20103010</v>
      </c>
      <c r="Q1157" s="73">
        <v>1812985059</v>
      </c>
      <c r="R1157" s="74">
        <v>7.71</v>
      </c>
      <c r="S1157" s="1" t="s">
        <v>1565</v>
      </c>
      <c r="T1157" s="75">
        <v>7.8417500000000002</v>
      </c>
      <c r="U1157" s="76">
        <v>1426019937.3752</v>
      </c>
      <c r="V1157" s="77">
        <v>1426019937.3752</v>
      </c>
      <c r="W1157" s="77">
        <v>1782524921.7190001</v>
      </c>
      <c r="X1157" s="76">
        <v>2.1522960791600002E-2</v>
      </c>
      <c r="Y1157" s="71">
        <v>0</v>
      </c>
      <c r="Z1157" s="71">
        <v>1</v>
      </c>
      <c r="AA1157" s="71">
        <v>0</v>
      </c>
      <c r="AB1157" s="71">
        <v>0</v>
      </c>
      <c r="AC1157" s="73">
        <v>1</v>
      </c>
      <c r="AD1157" s="73">
        <v>0</v>
      </c>
      <c r="AE1157" s="1" t="s">
        <v>1566</v>
      </c>
      <c r="AF1157" s="1" t="s">
        <v>1450</v>
      </c>
      <c r="AG1157" s="1" t="s">
        <v>3300</v>
      </c>
    </row>
    <row r="1158" spans="1:33">
      <c r="A1158" s="70">
        <v>45169</v>
      </c>
      <c r="B1158" s="70">
        <v>45169</v>
      </c>
      <c r="C1158" s="71">
        <v>891800</v>
      </c>
      <c r="D1158" s="1" t="s">
        <v>10844</v>
      </c>
      <c r="E1158" s="71">
        <v>7404701</v>
      </c>
      <c r="G1158" s="1" t="s">
        <v>10845</v>
      </c>
      <c r="H1158" s="72" t="s">
        <v>10846</v>
      </c>
      <c r="I1158" s="1" t="s">
        <v>10847</v>
      </c>
      <c r="J1158" s="73">
        <v>0.5</v>
      </c>
      <c r="K1158" s="73">
        <v>0.5</v>
      </c>
      <c r="L1158" s="73">
        <v>0.5</v>
      </c>
      <c r="M1158" s="1">
        <v>1</v>
      </c>
      <c r="N1158" s="1" t="s">
        <v>975</v>
      </c>
      <c r="O1158" s="1" t="s">
        <v>1455</v>
      </c>
      <c r="P1158" s="1">
        <v>25504050</v>
      </c>
      <c r="Q1158" s="73">
        <v>1345489864</v>
      </c>
      <c r="R1158" s="74">
        <v>5.91</v>
      </c>
      <c r="S1158" s="1" t="s">
        <v>1565</v>
      </c>
      <c r="T1158" s="75">
        <v>7.8417500000000002</v>
      </c>
      <c r="U1158" s="76">
        <v>507019804.01313502</v>
      </c>
      <c r="V1158" s="77">
        <v>507019804.01313502</v>
      </c>
      <c r="W1158" s="77">
        <v>1014039608.02627</v>
      </c>
      <c r="X1158" s="76">
        <v>7.6524647911999999E-3</v>
      </c>
      <c r="Y1158" s="71">
        <v>0</v>
      </c>
      <c r="Z1158" s="71">
        <v>1</v>
      </c>
      <c r="AA1158" s="71">
        <v>0</v>
      </c>
      <c r="AB1158" s="71">
        <v>0</v>
      </c>
      <c r="AC1158" s="73">
        <v>1</v>
      </c>
      <c r="AD1158" s="73">
        <v>0</v>
      </c>
      <c r="AE1158" s="1" t="s">
        <v>1566</v>
      </c>
      <c r="AF1158" s="1" t="s">
        <v>1450</v>
      </c>
      <c r="AG1158" s="1" t="s">
        <v>3300</v>
      </c>
    </row>
    <row r="1159" spans="1:33">
      <c r="A1159" s="70">
        <v>45169</v>
      </c>
      <c r="B1159" s="70">
        <v>45169</v>
      </c>
      <c r="C1159" s="71">
        <v>891800</v>
      </c>
      <c r="D1159" s="1" t="s">
        <v>10857</v>
      </c>
      <c r="E1159" s="71">
        <v>7419402</v>
      </c>
      <c r="G1159" s="1" t="s">
        <v>10858</v>
      </c>
      <c r="H1159" s="72" t="s">
        <v>10859</v>
      </c>
      <c r="I1159" s="1" t="s">
        <v>10860</v>
      </c>
      <c r="J1159" s="73">
        <v>0.35</v>
      </c>
      <c r="K1159" s="73">
        <v>0.3</v>
      </c>
      <c r="L1159" s="73">
        <v>0.06</v>
      </c>
      <c r="M1159" s="1">
        <v>0.2</v>
      </c>
      <c r="N1159" s="1" t="s">
        <v>975</v>
      </c>
      <c r="O1159" s="1" t="s">
        <v>1541</v>
      </c>
      <c r="P1159" s="1">
        <v>10102050</v>
      </c>
      <c r="Q1159" s="73">
        <v>9695000000</v>
      </c>
      <c r="R1159" s="74">
        <v>16.64</v>
      </c>
      <c r="S1159" s="1" t="s">
        <v>3323</v>
      </c>
      <c r="T1159" s="75">
        <v>7.2785000000000002</v>
      </c>
      <c r="U1159" s="76">
        <v>1329874012.5025799</v>
      </c>
      <c r="V1159" s="77">
        <v>1329874012.5025799</v>
      </c>
      <c r="W1159" s="77">
        <v>22128995089.298</v>
      </c>
      <c r="X1159" s="76">
        <v>2.00718275241E-2</v>
      </c>
      <c r="Y1159" s="71">
        <v>1</v>
      </c>
      <c r="Z1159" s="71">
        <v>0</v>
      </c>
      <c r="AA1159" s="71">
        <v>0</v>
      </c>
      <c r="AB1159" s="71">
        <v>0</v>
      </c>
      <c r="AC1159" s="73">
        <v>0.5</v>
      </c>
      <c r="AD1159" s="73">
        <v>0.5</v>
      </c>
      <c r="AE1159" s="1" t="s">
        <v>3324</v>
      </c>
      <c r="AF1159" s="1" t="s">
        <v>1450</v>
      </c>
      <c r="AG1159" s="1" t="s">
        <v>1585</v>
      </c>
    </row>
    <row r="1160" spans="1:33">
      <c r="A1160" s="70">
        <v>45169</v>
      </c>
      <c r="B1160" s="70">
        <v>45169</v>
      </c>
      <c r="C1160" s="71">
        <v>891800</v>
      </c>
      <c r="D1160" s="1" t="s">
        <v>10861</v>
      </c>
      <c r="E1160" s="71">
        <v>7425402</v>
      </c>
      <c r="G1160" s="1" t="s">
        <v>10862</v>
      </c>
      <c r="H1160" s="72" t="s">
        <v>10863</v>
      </c>
      <c r="I1160" s="1" t="s">
        <v>10864</v>
      </c>
      <c r="J1160" s="73">
        <v>0.25</v>
      </c>
      <c r="K1160" s="73">
        <v>0.25</v>
      </c>
      <c r="L1160" s="73">
        <v>0.05</v>
      </c>
      <c r="M1160" s="1">
        <v>0.2</v>
      </c>
      <c r="N1160" s="1" t="s">
        <v>975</v>
      </c>
      <c r="O1160" s="1" t="s">
        <v>1499</v>
      </c>
      <c r="P1160" s="1">
        <v>30202030</v>
      </c>
      <c r="Q1160" s="73">
        <v>5560600544</v>
      </c>
      <c r="R1160" s="74">
        <v>39.1</v>
      </c>
      <c r="S1160" s="1" t="s">
        <v>3323</v>
      </c>
      <c r="T1160" s="75">
        <v>7.2785000000000002</v>
      </c>
      <c r="U1160" s="76">
        <v>1493573409.8399401</v>
      </c>
      <c r="V1160" s="77">
        <v>1493573409.8399401</v>
      </c>
      <c r="W1160" s="77">
        <v>29823527649.502102</v>
      </c>
      <c r="X1160" s="76">
        <v>2.2542547335299999E-2</v>
      </c>
      <c r="Y1160" s="71">
        <v>1</v>
      </c>
      <c r="Z1160" s="71">
        <v>0</v>
      </c>
      <c r="AA1160" s="71">
        <v>0</v>
      </c>
      <c r="AB1160" s="71">
        <v>0</v>
      </c>
      <c r="AC1160" s="73">
        <v>0</v>
      </c>
      <c r="AD1160" s="73">
        <v>1</v>
      </c>
      <c r="AE1160" s="1" t="s">
        <v>3324</v>
      </c>
      <c r="AF1160" s="1" t="s">
        <v>1450</v>
      </c>
      <c r="AG1160" s="1" t="s">
        <v>1585</v>
      </c>
    </row>
    <row r="1161" spans="1:33">
      <c r="A1161" s="70">
        <v>45169</v>
      </c>
      <c r="B1161" s="70">
        <v>45169</v>
      </c>
      <c r="C1161" s="71">
        <v>891800</v>
      </c>
      <c r="D1161" s="1" t="s">
        <v>10865</v>
      </c>
      <c r="E1161" s="71">
        <v>7448101</v>
      </c>
      <c r="G1161" s="1" t="s">
        <v>10866</v>
      </c>
      <c r="H1161" s="72" t="s">
        <v>10867</v>
      </c>
      <c r="I1161" s="1" t="s">
        <v>10868</v>
      </c>
      <c r="J1161" s="73">
        <v>0.85</v>
      </c>
      <c r="K1161" s="73">
        <v>0.85</v>
      </c>
      <c r="L1161" s="73">
        <v>0.85</v>
      </c>
      <c r="M1161" s="1">
        <v>1</v>
      </c>
      <c r="N1161" s="1" t="s">
        <v>1330</v>
      </c>
      <c r="O1161" s="1" t="s">
        <v>1474</v>
      </c>
      <c r="P1161" s="1">
        <v>45301020</v>
      </c>
      <c r="Q1161" s="73">
        <v>382018519</v>
      </c>
      <c r="R1161" s="74">
        <v>287</v>
      </c>
      <c r="S1161" s="1" t="s">
        <v>3111</v>
      </c>
      <c r="T1161" s="75">
        <v>31.846499999999999</v>
      </c>
      <c r="U1161" s="76">
        <v>2926331550.09342</v>
      </c>
      <c r="V1161" s="77">
        <v>2926331550.09342</v>
      </c>
      <c r="W1161" s="77">
        <v>3442743000.1099</v>
      </c>
      <c r="X1161" s="76">
        <v>4.4167208020900003E-2</v>
      </c>
      <c r="Y1161" s="71">
        <v>1</v>
      </c>
      <c r="Z1161" s="71">
        <v>0</v>
      </c>
      <c r="AA1161" s="71">
        <v>0</v>
      </c>
      <c r="AB1161" s="71">
        <v>0</v>
      </c>
      <c r="AC1161" s="73">
        <v>0</v>
      </c>
      <c r="AD1161" s="73">
        <v>1</v>
      </c>
      <c r="AE1161" s="1" t="s">
        <v>3112</v>
      </c>
      <c r="AF1161" s="1" t="s">
        <v>1450</v>
      </c>
      <c r="AG1161" s="1" t="s">
        <v>1451</v>
      </c>
    </row>
    <row r="1162" spans="1:33">
      <c r="A1162" s="70">
        <v>45169</v>
      </c>
      <c r="B1162" s="70">
        <v>45169</v>
      </c>
      <c r="C1162" s="71">
        <v>891800</v>
      </c>
      <c r="D1162" s="1" t="s">
        <v>10869</v>
      </c>
      <c r="E1162" s="71">
        <v>7451202</v>
      </c>
      <c r="G1162" s="1" t="s">
        <v>10870</v>
      </c>
      <c r="H1162" s="72" t="s">
        <v>10871</v>
      </c>
      <c r="I1162" s="1" t="s">
        <v>10872</v>
      </c>
      <c r="J1162" s="73">
        <v>0.6</v>
      </c>
      <c r="K1162" s="73">
        <v>0.3</v>
      </c>
      <c r="L1162" s="73">
        <v>0.06</v>
      </c>
      <c r="M1162" s="1">
        <v>0.2</v>
      </c>
      <c r="N1162" s="1" t="s">
        <v>975</v>
      </c>
      <c r="O1162" s="1" t="s">
        <v>1462</v>
      </c>
      <c r="P1162" s="1">
        <v>15101010</v>
      </c>
      <c r="Q1162" s="73">
        <v>1926658395</v>
      </c>
      <c r="R1162" s="74">
        <v>32.83</v>
      </c>
      <c r="S1162" s="1" t="s">
        <v>3323</v>
      </c>
      <c r="T1162" s="75">
        <v>7.2785000000000002</v>
      </c>
      <c r="U1162" s="76">
        <v>521416735.10627198</v>
      </c>
      <c r="V1162" s="77">
        <v>521416735.10627198</v>
      </c>
      <c r="W1162" s="77">
        <v>8676331939.8439007</v>
      </c>
      <c r="X1162" s="76">
        <v>7.8697580950000002E-3</v>
      </c>
      <c r="Y1162" s="71">
        <v>1</v>
      </c>
      <c r="Z1162" s="71">
        <v>0</v>
      </c>
      <c r="AA1162" s="71">
        <v>0</v>
      </c>
      <c r="AB1162" s="71">
        <v>0</v>
      </c>
      <c r="AC1162" s="73">
        <v>0</v>
      </c>
      <c r="AD1162" s="73">
        <v>1</v>
      </c>
      <c r="AE1162" s="1" t="s">
        <v>3412</v>
      </c>
      <c r="AF1162" s="1" t="s">
        <v>1450</v>
      </c>
      <c r="AG1162" s="1" t="s">
        <v>1585</v>
      </c>
    </row>
    <row r="1163" spans="1:33">
      <c r="A1163" s="70">
        <v>45169</v>
      </c>
      <c r="B1163" s="70">
        <v>45169</v>
      </c>
      <c r="C1163" s="71">
        <v>891800</v>
      </c>
      <c r="D1163" s="1" t="s">
        <v>10873</v>
      </c>
      <c r="E1163" s="71">
        <v>7451402</v>
      </c>
      <c r="G1163" s="1" t="s">
        <v>10874</v>
      </c>
      <c r="H1163" s="72" t="s">
        <v>10875</v>
      </c>
      <c r="I1163" s="1" t="s">
        <v>10876</v>
      </c>
      <c r="J1163" s="73">
        <v>0.45</v>
      </c>
      <c r="K1163" s="73">
        <v>0.3</v>
      </c>
      <c r="L1163" s="73">
        <v>0.06</v>
      </c>
      <c r="M1163" s="1">
        <v>0.2</v>
      </c>
      <c r="N1163" s="1" t="s">
        <v>975</v>
      </c>
      <c r="O1163" s="1" t="s">
        <v>1499</v>
      </c>
      <c r="P1163" s="1">
        <v>30202030</v>
      </c>
      <c r="Q1163" s="73">
        <v>5472289401</v>
      </c>
      <c r="R1163" s="74">
        <v>40.58</v>
      </c>
      <c r="S1163" s="1" t="s">
        <v>3323</v>
      </c>
      <c r="T1163" s="75">
        <v>7.2785000000000002</v>
      </c>
      <c r="U1163" s="76">
        <v>1830587378.38219</v>
      </c>
      <c r="V1163" s="77">
        <v>1830587378.38219</v>
      </c>
      <c r="W1163" s="77">
        <v>30460824653.998501</v>
      </c>
      <c r="X1163" s="76">
        <v>2.7629109059400001E-2</v>
      </c>
      <c r="Y1163" s="71">
        <v>1</v>
      </c>
      <c r="Z1163" s="71">
        <v>0</v>
      </c>
      <c r="AA1163" s="71">
        <v>0</v>
      </c>
      <c r="AB1163" s="71">
        <v>0</v>
      </c>
      <c r="AC1163" s="73">
        <v>0</v>
      </c>
      <c r="AD1163" s="73">
        <v>1</v>
      </c>
      <c r="AE1163" s="1" t="s">
        <v>3412</v>
      </c>
      <c r="AF1163" s="1" t="s">
        <v>1450</v>
      </c>
      <c r="AG1163" s="1" t="s">
        <v>1585</v>
      </c>
    </row>
    <row r="1164" spans="1:33">
      <c r="A1164" s="70">
        <v>45169</v>
      </c>
      <c r="B1164" s="70">
        <v>45169</v>
      </c>
      <c r="C1164" s="71">
        <v>891800</v>
      </c>
      <c r="D1164" s="1" t="s">
        <v>10877</v>
      </c>
      <c r="E1164" s="71">
        <v>7460701</v>
      </c>
      <c r="G1164" s="1" t="s">
        <v>10878</v>
      </c>
      <c r="H1164" s="72" t="s">
        <v>10879</v>
      </c>
      <c r="I1164" s="1" t="s">
        <v>10880</v>
      </c>
      <c r="J1164" s="73">
        <v>0.35</v>
      </c>
      <c r="K1164" s="73">
        <v>0.35</v>
      </c>
      <c r="L1164" s="73">
        <v>0.35</v>
      </c>
      <c r="M1164" s="1">
        <v>1</v>
      </c>
      <c r="N1164" s="1" t="s">
        <v>1249</v>
      </c>
      <c r="O1164" s="1" t="s">
        <v>1462</v>
      </c>
      <c r="P1164" s="1">
        <v>15101010</v>
      </c>
      <c r="Q1164" s="73">
        <v>12563175000</v>
      </c>
      <c r="R1164" s="74">
        <v>1.84</v>
      </c>
      <c r="S1164" s="1" t="s">
        <v>7819</v>
      </c>
      <c r="T1164" s="75">
        <v>3.64</v>
      </c>
      <c r="U1164" s="76">
        <v>2222715576.92308</v>
      </c>
      <c r="V1164" s="77">
        <v>2222715576.92308</v>
      </c>
      <c r="W1164" s="77">
        <v>6350615934.0659304</v>
      </c>
      <c r="X1164" s="76">
        <v>3.3547511475300003E-2</v>
      </c>
      <c r="Y1164" s="71">
        <v>0</v>
      </c>
      <c r="Z1164" s="71">
        <v>1</v>
      </c>
      <c r="AA1164" s="71">
        <v>0</v>
      </c>
      <c r="AB1164" s="71">
        <v>0</v>
      </c>
      <c r="AC1164" s="73">
        <v>0</v>
      </c>
      <c r="AD1164" s="73">
        <v>1</v>
      </c>
      <c r="AE1164" s="1" t="s">
        <v>7820</v>
      </c>
      <c r="AF1164" s="1" t="s">
        <v>1450</v>
      </c>
      <c r="AG1164" s="1" t="s">
        <v>1451</v>
      </c>
    </row>
    <row r="1165" spans="1:33">
      <c r="A1165" s="70">
        <v>45169</v>
      </c>
      <c r="B1165" s="70">
        <v>45169</v>
      </c>
      <c r="C1165" s="71">
        <v>891800</v>
      </c>
      <c r="D1165" s="1" t="s">
        <v>10881</v>
      </c>
      <c r="E1165" s="71">
        <v>7470201</v>
      </c>
      <c r="F1165" s="1" t="s">
        <v>10882</v>
      </c>
      <c r="G1165" s="1" t="s">
        <v>10883</v>
      </c>
      <c r="H1165" s="72" t="s">
        <v>10884</v>
      </c>
      <c r="I1165" s="1" t="s">
        <v>10885</v>
      </c>
      <c r="J1165" s="73">
        <v>0.6</v>
      </c>
      <c r="K1165" s="73">
        <v>0.6</v>
      </c>
      <c r="L1165" s="73">
        <v>0.6</v>
      </c>
      <c r="M1165" s="1">
        <v>1</v>
      </c>
      <c r="N1165" s="1" t="s">
        <v>975</v>
      </c>
      <c r="O1165" s="1" t="s">
        <v>1692</v>
      </c>
      <c r="P1165" s="1">
        <v>50203010</v>
      </c>
      <c r="Q1165" s="73">
        <v>125545114</v>
      </c>
      <c r="R1165" s="74">
        <v>28.9</v>
      </c>
      <c r="S1165" s="1" t="s">
        <v>1448</v>
      </c>
      <c r="T1165" s="75">
        <v>1</v>
      </c>
      <c r="U1165" s="76">
        <v>2176952276.7600002</v>
      </c>
      <c r="V1165" s="77">
        <v>2176952276.7600002</v>
      </c>
      <c r="W1165" s="77">
        <v>3628253794.5999999</v>
      </c>
      <c r="X1165" s="76">
        <v>3.2856804641999998E-2</v>
      </c>
      <c r="Y1165" s="71">
        <v>0</v>
      </c>
      <c r="Z1165" s="71">
        <v>1</v>
      </c>
      <c r="AA1165" s="71">
        <v>0</v>
      </c>
      <c r="AB1165" s="71">
        <v>0</v>
      </c>
      <c r="AC1165" s="73">
        <v>1</v>
      </c>
      <c r="AD1165" s="73">
        <v>0</v>
      </c>
      <c r="AE1165" s="1" t="s">
        <v>1449</v>
      </c>
      <c r="AF1165" s="1" t="s">
        <v>1450</v>
      </c>
      <c r="AG1165" s="1" t="s">
        <v>1585</v>
      </c>
    </row>
    <row r="1166" spans="1:33">
      <c r="A1166" s="70">
        <v>45169</v>
      </c>
      <c r="B1166" s="70">
        <v>45169</v>
      </c>
      <c r="C1166" s="71">
        <v>891800</v>
      </c>
      <c r="D1166" s="1" t="s">
        <v>10896</v>
      </c>
      <c r="E1166" s="71">
        <v>7506501</v>
      </c>
      <c r="G1166" s="1" t="s">
        <v>10897</v>
      </c>
      <c r="H1166" s="72" t="s">
        <v>10898</v>
      </c>
      <c r="I1166" s="1" t="s">
        <v>10899</v>
      </c>
      <c r="J1166" s="73">
        <v>0.75</v>
      </c>
      <c r="K1166" s="73">
        <v>0.75</v>
      </c>
      <c r="L1166" s="73">
        <v>0.75</v>
      </c>
      <c r="M1166" s="1">
        <v>1</v>
      </c>
      <c r="N1166" s="1" t="s">
        <v>1330</v>
      </c>
      <c r="O1166" s="1" t="s">
        <v>1467</v>
      </c>
      <c r="P1166" s="1">
        <v>20104010</v>
      </c>
      <c r="Q1166" s="73">
        <v>87762567</v>
      </c>
      <c r="R1166" s="74">
        <v>1450</v>
      </c>
      <c r="S1166" s="1" t="s">
        <v>3111</v>
      </c>
      <c r="T1166" s="75">
        <v>31.846499999999999</v>
      </c>
      <c r="U1166" s="76">
        <v>2996931895.57722</v>
      </c>
      <c r="V1166" s="77">
        <v>2996931895.57722</v>
      </c>
      <c r="W1166" s="77">
        <v>3995909194.1029601</v>
      </c>
      <c r="X1166" s="76">
        <v>4.5232781108599997E-2</v>
      </c>
      <c r="Y1166" s="71">
        <v>0</v>
      </c>
      <c r="Z1166" s="71">
        <v>1</v>
      </c>
      <c r="AA1166" s="71">
        <v>0</v>
      </c>
      <c r="AB1166" s="71">
        <v>0</v>
      </c>
      <c r="AC1166" s="73">
        <v>0</v>
      </c>
      <c r="AD1166" s="73">
        <v>1</v>
      </c>
      <c r="AE1166" s="1" t="s">
        <v>3112</v>
      </c>
      <c r="AF1166" s="1" t="s">
        <v>1450</v>
      </c>
      <c r="AG1166" s="1" t="s">
        <v>1451</v>
      </c>
    </row>
    <row r="1167" spans="1:33">
      <c r="A1167" s="70">
        <v>45169</v>
      </c>
      <c r="B1167" s="70">
        <v>45169</v>
      </c>
      <c r="C1167" s="71">
        <v>891800</v>
      </c>
      <c r="D1167" s="1" t="s">
        <v>10900</v>
      </c>
      <c r="E1167" s="71">
        <v>7510301</v>
      </c>
      <c r="F1167" s="1">
        <v>948596101</v>
      </c>
      <c r="G1167" s="1" t="s">
        <v>10901</v>
      </c>
      <c r="H1167" s="72" t="s">
        <v>10902</v>
      </c>
      <c r="I1167" s="1" t="s">
        <v>10903</v>
      </c>
      <c r="J1167" s="73">
        <v>0.5</v>
      </c>
      <c r="K1167" s="73">
        <v>0.5</v>
      </c>
      <c r="L1167" s="73">
        <v>0.5</v>
      </c>
      <c r="M1167" s="1">
        <v>1</v>
      </c>
      <c r="N1167" s="1" t="s">
        <v>975</v>
      </c>
      <c r="O1167" s="1" t="s">
        <v>1692</v>
      </c>
      <c r="P1167" s="1">
        <v>50203010</v>
      </c>
      <c r="Q1167" s="73">
        <v>141736534</v>
      </c>
      <c r="R1167" s="74">
        <v>12.9</v>
      </c>
      <c r="S1167" s="1" t="s">
        <v>1448</v>
      </c>
      <c r="T1167" s="75">
        <v>1</v>
      </c>
      <c r="U1167" s="76">
        <v>914200644.29999995</v>
      </c>
      <c r="V1167" s="77">
        <v>914200644.29999995</v>
      </c>
      <c r="W1167" s="77">
        <v>3051648148.8000002</v>
      </c>
      <c r="X1167" s="76">
        <v>1.3798057171099999E-2</v>
      </c>
      <c r="Y1167" s="71">
        <v>0</v>
      </c>
      <c r="Z1167" s="71">
        <v>1</v>
      </c>
      <c r="AA1167" s="71">
        <v>0</v>
      </c>
      <c r="AB1167" s="71">
        <v>0</v>
      </c>
      <c r="AC1167" s="73">
        <v>1</v>
      </c>
      <c r="AD1167" s="73">
        <v>0</v>
      </c>
      <c r="AE1167" s="1" t="s">
        <v>1475</v>
      </c>
      <c r="AF1167" s="1" t="s">
        <v>1450</v>
      </c>
      <c r="AG1167" s="1" t="s">
        <v>1585</v>
      </c>
    </row>
    <row r="1168" spans="1:33">
      <c r="A1168" s="70">
        <v>45169</v>
      </c>
      <c r="B1168" s="70">
        <v>45169</v>
      </c>
      <c r="C1168" s="71">
        <v>891800</v>
      </c>
      <c r="D1168" s="1" t="s">
        <v>10909</v>
      </c>
      <c r="E1168" s="71">
        <v>7536601</v>
      </c>
      <c r="G1168" s="1" t="s">
        <v>10910</v>
      </c>
      <c r="H1168" s="72" t="s">
        <v>10911</v>
      </c>
      <c r="I1168" s="1" t="s">
        <v>10912</v>
      </c>
      <c r="J1168" s="73">
        <v>0.85</v>
      </c>
      <c r="K1168" s="73">
        <v>0.85</v>
      </c>
      <c r="L1168" s="73">
        <v>0.85</v>
      </c>
      <c r="M1168" s="1">
        <v>1</v>
      </c>
      <c r="N1168" s="1" t="s">
        <v>975</v>
      </c>
      <c r="O1168" s="1" t="s">
        <v>1455</v>
      </c>
      <c r="P1168" s="1">
        <v>25503030</v>
      </c>
      <c r="Q1168" s="73">
        <v>2756642200</v>
      </c>
      <c r="R1168" s="74">
        <v>128.80000000000001</v>
      </c>
      <c r="S1168" s="1" t="s">
        <v>1565</v>
      </c>
      <c r="T1168" s="75">
        <v>7.8417500000000002</v>
      </c>
      <c r="U1168" s="76">
        <v>38485948679.312698</v>
      </c>
      <c r="V1168" s="77">
        <v>38485948679.312698</v>
      </c>
      <c r="W1168" s="77">
        <v>51623754861.147102</v>
      </c>
      <c r="X1168" s="76">
        <v>0.58086955360439996</v>
      </c>
      <c r="Y1168" s="71">
        <v>1</v>
      </c>
      <c r="Z1168" s="71">
        <v>0</v>
      </c>
      <c r="AA1168" s="71">
        <v>0</v>
      </c>
      <c r="AB1168" s="71">
        <v>0</v>
      </c>
      <c r="AC1168" s="73">
        <v>0</v>
      </c>
      <c r="AD1168" s="73">
        <v>1</v>
      </c>
      <c r="AE1168" s="1" t="s">
        <v>1566</v>
      </c>
      <c r="AF1168" s="1" t="s">
        <v>1450</v>
      </c>
      <c r="AG1168" s="1" t="s">
        <v>3300</v>
      </c>
    </row>
    <row r="1169" spans="1:33">
      <c r="A1169" s="70">
        <v>45169</v>
      </c>
      <c r="B1169" s="70">
        <v>45169</v>
      </c>
      <c r="C1169" s="71">
        <v>891800</v>
      </c>
      <c r="D1169" s="1" t="s">
        <v>10917</v>
      </c>
      <c r="E1169" s="71">
        <v>7547402</v>
      </c>
      <c r="G1169" s="1" t="s">
        <v>10918</v>
      </c>
      <c r="H1169" s="72" t="s">
        <v>10919</v>
      </c>
      <c r="I1169" s="1" t="s">
        <v>10920</v>
      </c>
      <c r="J1169" s="73">
        <v>0.4</v>
      </c>
      <c r="K1169" s="73">
        <v>0.3</v>
      </c>
      <c r="L1169" s="73">
        <v>0.06</v>
      </c>
      <c r="M1169" s="1">
        <v>0.2</v>
      </c>
      <c r="N1169" s="1" t="s">
        <v>975</v>
      </c>
      <c r="O1169" s="1" t="s">
        <v>1499</v>
      </c>
      <c r="P1169" s="1">
        <v>30201020</v>
      </c>
      <c r="Q1169" s="73">
        <v>1254500000</v>
      </c>
      <c r="R1169" s="74">
        <v>59.9</v>
      </c>
      <c r="S1169" s="1" t="s">
        <v>3323</v>
      </c>
      <c r="T1169" s="75">
        <v>7.2785000000000002</v>
      </c>
      <c r="U1169" s="76">
        <v>619450848.38909101</v>
      </c>
      <c r="V1169" s="77">
        <v>619450848.38909101</v>
      </c>
      <c r="W1169" s="77">
        <v>10307611588.159401</v>
      </c>
      <c r="X1169" s="76">
        <v>9.3493898456999992E-3</v>
      </c>
      <c r="Y1169" s="71">
        <v>1</v>
      </c>
      <c r="Z1169" s="71">
        <v>0</v>
      </c>
      <c r="AA1169" s="71">
        <v>0</v>
      </c>
      <c r="AB1169" s="71">
        <v>0</v>
      </c>
      <c r="AC1169" s="73">
        <v>0</v>
      </c>
      <c r="AD1169" s="73">
        <v>1</v>
      </c>
      <c r="AE1169" s="1" t="s">
        <v>3324</v>
      </c>
      <c r="AF1169" s="1" t="s">
        <v>1450</v>
      </c>
      <c r="AG1169" s="1" t="s">
        <v>1585</v>
      </c>
    </row>
    <row r="1170" spans="1:33">
      <c r="A1170" s="70">
        <v>45169</v>
      </c>
      <c r="B1170" s="70">
        <v>45169</v>
      </c>
      <c r="C1170" s="71">
        <v>891800</v>
      </c>
      <c r="D1170" s="1" t="s">
        <v>10921</v>
      </c>
      <c r="E1170" s="71">
        <v>7549801</v>
      </c>
      <c r="G1170" s="1" t="s">
        <v>10922</v>
      </c>
      <c r="H1170" s="72" t="s">
        <v>10923</v>
      </c>
      <c r="I1170" s="1" t="s">
        <v>10924</v>
      </c>
      <c r="J1170" s="73">
        <v>0.5</v>
      </c>
      <c r="K1170" s="73">
        <v>0.5</v>
      </c>
      <c r="L1170" s="73">
        <v>0.5</v>
      </c>
      <c r="M1170" s="1">
        <v>1</v>
      </c>
      <c r="N1170" s="1" t="s">
        <v>1337</v>
      </c>
      <c r="O1170" s="1" t="s">
        <v>1484</v>
      </c>
      <c r="P1170" s="1">
        <v>40202010</v>
      </c>
      <c r="Q1170" s="73">
        <v>1373152393</v>
      </c>
      <c r="R1170" s="74">
        <v>51</v>
      </c>
      <c r="S1170" s="1" t="s">
        <v>3341</v>
      </c>
      <c r="T1170" s="75">
        <v>35.017499999999998</v>
      </c>
      <c r="U1170" s="76">
        <v>999939630.79888594</v>
      </c>
      <c r="V1170" s="77">
        <v>999939630.79888594</v>
      </c>
      <c r="W1170" s="77">
        <v>1999879261.59777</v>
      </c>
      <c r="X1170" s="76">
        <v>1.5092118212100001E-2</v>
      </c>
      <c r="Y1170" s="71">
        <v>0</v>
      </c>
      <c r="Z1170" s="71">
        <v>1</v>
      </c>
      <c r="AA1170" s="71">
        <v>0</v>
      </c>
      <c r="AB1170" s="71">
        <v>0</v>
      </c>
      <c r="AC1170" s="73">
        <v>1</v>
      </c>
      <c r="AD1170" s="73">
        <v>0</v>
      </c>
      <c r="AE1170" s="1" t="s">
        <v>3342</v>
      </c>
      <c r="AF1170" s="1" t="s">
        <v>1450</v>
      </c>
      <c r="AG1170" s="1" t="s">
        <v>1451</v>
      </c>
    </row>
    <row r="1171" spans="1:33">
      <c r="A1171" s="70">
        <v>45169</v>
      </c>
      <c r="B1171" s="70">
        <v>45169</v>
      </c>
      <c r="C1171" s="71">
        <v>891800</v>
      </c>
      <c r="D1171" s="1" t="s">
        <v>10925</v>
      </c>
      <c r="E1171" s="71">
        <v>7551901</v>
      </c>
      <c r="G1171" s="1" t="s">
        <v>10926</v>
      </c>
      <c r="H1171" s="72" t="s">
        <v>10927</v>
      </c>
      <c r="I1171" s="1" t="s">
        <v>10928</v>
      </c>
      <c r="J1171" s="73">
        <v>0.45</v>
      </c>
      <c r="K1171" s="73">
        <v>0.45</v>
      </c>
      <c r="L1171" s="73">
        <v>0.45</v>
      </c>
      <c r="M1171" s="1">
        <v>1</v>
      </c>
      <c r="N1171" s="1" t="s">
        <v>1129</v>
      </c>
      <c r="O1171" s="1" t="s">
        <v>1499</v>
      </c>
      <c r="P1171" s="1">
        <v>30101030</v>
      </c>
      <c r="Q1171" s="73">
        <v>17283906</v>
      </c>
      <c r="R1171" s="74">
        <v>156400</v>
      </c>
      <c r="S1171" s="1" t="s">
        <v>3451</v>
      </c>
      <c r="T1171" s="75">
        <v>1321.75</v>
      </c>
      <c r="U1171" s="76">
        <v>920326313.05466199</v>
      </c>
      <c r="V1171" s="77">
        <v>920326313.05466199</v>
      </c>
      <c r="W1171" s="77">
        <v>2045169584.5659201</v>
      </c>
      <c r="X1171" s="76">
        <v>1.38905120695E-2</v>
      </c>
      <c r="Y1171" s="71">
        <v>0</v>
      </c>
      <c r="Z1171" s="71">
        <v>1</v>
      </c>
      <c r="AA1171" s="71">
        <v>0</v>
      </c>
      <c r="AB1171" s="71">
        <v>0</v>
      </c>
      <c r="AC1171" s="73">
        <v>0</v>
      </c>
      <c r="AD1171" s="73">
        <v>1</v>
      </c>
      <c r="AE1171" s="1" t="s">
        <v>3452</v>
      </c>
      <c r="AF1171" s="1" t="s">
        <v>1450</v>
      </c>
      <c r="AG1171" s="1" t="s">
        <v>1451</v>
      </c>
    </row>
    <row r="1172" spans="1:33">
      <c r="A1172" s="70">
        <v>45169</v>
      </c>
      <c r="B1172" s="70">
        <v>45169</v>
      </c>
      <c r="C1172" s="71">
        <v>891800</v>
      </c>
      <c r="D1172" s="1" t="s">
        <v>10954</v>
      </c>
      <c r="E1172" s="71">
        <v>7607402</v>
      </c>
      <c r="G1172" s="1" t="s">
        <v>10955</v>
      </c>
      <c r="H1172" s="72" t="s">
        <v>10956</v>
      </c>
      <c r="I1172" s="1" t="s">
        <v>10957</v>
      </c>
      <c r="J1172" s="73">
        <v>0.35</v>
      </c>
      <c r="K1172" s="73">
        <v>0.3</v>
      </c>
      <c r="L1172" s="73">
        <v>0.06</v>
      </c>
      <c r="M1172" s="1">
        <v>0.2</v>
      </c>
      <c r="N1172" s="1" t="s">
        <v>975</v>
      </c>
      <c r="O1172" s="1" t="s">
        <v>1474</v>
      </c>
      <c r="P1172" s="1">
        <v>45301010</v>
      </c>
      <c r="Q1172" s="73">
        <v>1864163346</v>
      </c>
      <c r="R1172" s="74">
        <v>31.09</v>
      </c>
      <c r="S1172" s="1" t="s">
        <v>3323</v>
      </c>
      <c r="T1172" s="75">
        <v>7.2785000000000002</v>
      </c>
      <c r="U1172" s="76">
        <v>477764691.30018502</v>
      </c>
      <c r="V1172" s="77">
        <v>477764691.30018502</v>
      </c>
      <c r="W1172" s="77">
        <v>7949965491.6380901</v>
      </c>
      <c r="X1172" s="76">
        <v>7.2109165159000002E-3</v>
      </c>
      <c r="Y1172" s="71">
        <v>1</v>
      </c>
      <c r="Z1172" s="71">
        <v>0</v>
      </c>
      <c r="AA1172" s="71">
        <v>0</v>
      </c>
      <c r="AB1172" s="71">
        <v>0</v>
      </c>
      <c r="AC1172" s="73">
        <v>0</v>
      </c>
      <c r="AD1172" s="73">
        <v>1</v>
      </c>
      <c r="AE1172" s="1" t="s">
        <v>3324</v>
      </c>
      <c r="AF1172" s="1" t="s">
        <v>1450</v>
      </c>
      <c r="AG1172" s="1" t="s">
        <v>1585</v>
      </c>
    </row>
    <row r="1173" spans="1:33">
      <c r="A1173" s="70">
        <v>45169</v>
      </c>
      <c r="B1173" s="70">
        <v>45169</v>
      </c>
      <c r="C1173" s="71">
        <v>891800</v>
      </c>
      <c r="D1173" s="1" t="s">
        <v>10962</v>
      </c>
      <c r="E1173" s="71">
        <v>7615501</v>
      </c>
      <c r="G1173" s="1" t="s">
        <v>10963</v>
      </c>
      <c r="H1173" s="72" t="s">
        <v>10964</v>
      </c>
      <c r="I1173" s="1" t="s">
        <v>10965</v>
      </c>
      <c r="J1173" s="73">
        <v>0.8</v>
      </c>
      <c r="K1173" s="73">
        <v>0.8</v>
      </c>
      <c r="L1173" s="73">
        <v>0.8</v>
      </c>
      <c r="M1173" s="1">
        <v>1</v>
      </c>
      <c r="N1173" s="1" t="s">
        <v>975</v>
      </c>
      <c r="O1173" s="1" t="s">
        <v>1455</v>
      </c>
      <c r="P1173" s="1">
        <v>25503030</v>
      </c>
      <c r="Q1173" s="73">
        <v>20680409344</v>
      </c>
      <c r="R1173" s="74">
        <v>90.2</v>
      </c>
      <c r="S1173" s="1" t="s">
        <v>1565</v>
      </c>
      <c r="T1173" s="75">
        <v>7.8417500000000002</v>
      </c>
      <c r="U1173" s="76">
        <v>190301697741.32599</v>
      </c>
      <c r="V1173" s="77">
        <v>190301697741.32599</v>
      </c>
      <c r="W1173" s="77">
        <v>237877122176.65701</v>
      </c>
      <c r="X1173" s="76">
        <v>2.8722291124546002</v>
      </c>
      <c r="Y1173" s="71">
        <v>1</v>
      </c>
      <c r="Z1173" s="71">
        <v>0</v>
      </c>
      <c r="AA1173" s="71">
        <v>0</v>
      </c>
      <c r="AB1173" s="71">
        <v>0</v>
      </c>
      <c r="AC1173" s="73">
        <v>1</v>
      </c>
      <c r="AD1173" s="73">
        <v>0</v>
      </c>
      <c r="AE1173" s="1" t="s">
        <v>1566</v>
      </c>
      <c r="AF1173" s="1" t="s">
        <v>1450</v>
      </c>
      <c r="AG1173" s="1" t="s">
        <v>3300</v>
      </c>
    </row>
    <row r="1174" spans="1:33">
      <c r="A1174" s="70">
        <v>45169</v>
      </c>
      <c r="B1174" s="70">
        <v>45169</v>
      </c>
      <c r="C1174" s="71">
        <v>891800</v>
      </c>
      <c r="D1174" s="1" t="s">
        <v>10987</v>
      </c>
      <c r="E1174" s="71">
        <v>7645401</v>
      </c>
      <c r="G1174" s="1" t="s">
        <v>10988</v>
      </c>
      <c r="H1174" s="72" t="s">
        <v>10989</v>
      </c>
      <c r="I1174" s="1" t="s">
        <v>10990</v>
      </c>
      <c r="J1174" s="73">
        <v>0.55000000000000004</v>
      </c>
      <c r="K1174" s="73">
        <v>0.55000000000000004</v>
      </c>
      <c r="L1174" s="73">
        <v>0.55000000000000004</v>
      </c>
      <c r="M1174" s="1">
        <v>1</v>
      </c>
      <c r="N1174" s="1" t="s">
        <v>975</v>
      </c>
      <c r="O1174" s="1" t="s">
        <v>1474</v>
      </c>
      <c r="P1174" s="1">
        <v>45301010</v>
      </c>
      <c r="Q1174" s="73">
        <v>8901809338</v>
      </c>
      <c r="R1174" s="74">
        <v>6.55</v>
      </c>
      <c r="S1174" s="1" t="s">
        <v>1565</v>
      </c>
      <c r="T1174" s="75">
        <v>7.8417500000000002</v>
      </c>
      <c r="U1174" s="76">
        <v>4089491266.63627</v>
      </c>
      <c r="V1174" s="77">
        <v>4089491266.63627</v>
      </c>
      <c r="W1174" s="77">
        <v>7435438666.6114101</v>
      </c>
      <c r="X1174" s="76">
        <v>6.1722811780300001E-2</v>
      </c>
      <c r="Y1174" s="71">
        <v>1</v>
      </c>
      <c r="Z1174" s="71">
        <v>0</v>
      </c>
      <c r="AA1174" s="71">
        <v>0</v>
      </c>
      <c r="AB1174" s="71">
        <v>0</v>
      </c>
      <c r="AC1174" s="73">
        <v>0</v>
      </c>
      <c r="AD1174" s="73">
        <v>1</v>
      </c>
      <c r="AE1174" s="1" t="s">
        <v>1566</v>
      </c>
      <c r="AF1174" s="1" t="s">
        <v>1450</v>
      </c>
      <c r="AG1174" s="1" t="s">
        <v>3300</v>
      </c>
    </row>
    <row r="1175" spans="1:33">
      <c r="A1175" s="70">
        <v>45169</v>
      </c>
      <c r="B1175" s="70">
        <v>45169</v>
      </c>
      <c r="C1175" s="71">
        <v>891800</v>
      </c>
      <c r="D1175" s="1" t="s">
        <v>10991</v>
      </c>
      <c r="E1175" s="71">
        <v>7649501</v>
      </c>
      <c r="G1175" s="1" t="s">
        <v>10992</v>
      </c>
      <c r="H1175" s="72" t="s">
        <v>10993</v>
      </c>
      <c r="I1175" s="1" t="s">
        <v>10994</v>
      </c>
      <c r="J1175" s="73">
        <v>0.45</v>
      </c>
      <c r="K1175" s="73">
        <v>0.45</v>
      </c>
      <c r="L1175" s="73">
        <v>0.45</v>
      </c>
      <c r="M1175" s="1">
        <v>1</v>
      </c>
      <c r="N1175" s="1" t="s">
        <v>1097</v>
      </c>
      <c r="O1175" s="1" t="s">
        <v>1484</v>
      </c>
      <c r="P1175" s="1">
        <v>40101010</v>
      </c>
      <c r="Q1175" s="73">
        <v>28755041134</v>
      </c>
      <c r="R1175" s="74">
        <v>16.8</v>
      </c>
      <c r="S1175" s="1" t="s">
        <v>3305</v>
      </c>
      <c r="T1175" s="75">
        <v>82.786249999999995</v>
      </c>
      <c r="U1175" s="76">
        <v>2625896341.1561699</v>
      </c>
      <c r="V1175" s="77">
        <v>2625896341.1561699</v>
      </c>
      <c r="W1175" s="77">
        <v>5835325202.5692701</v>
      </c>
      <c r="X1175" s="76">
        <v>3.9632730589799998E-2</v>
      </c>
      <c r="Y1175" s="71">
        <v>0</v>
      </c>
      <c r="Z1175" s="71">
        <v>1</v>
      </c>
      <c r="AA1175" s="71">
        <v>0</v>
      </c>
      <c r="AB1175" s="71">
        <v>0</v>
      </c>
      <c r="AC1175" s="73">
        <v>1</v>
      </c>
      <c r="AD1175" s="73">
        <v>0</v>
      </c>
      <c r="AE1175" s="1" t="s">
        <v>3306</v>
      </c>
      <c r="AF1175" s="1" t="s">
        <v>1450</v>
      </c>
      <c r="AG1175" s="1" t="s">
        <v>1451</v>
      </c>
    </row>
    <row r="1176" spans="1:33">
      <c r="A1176" s="70">
        <v>45169</v>
      </c>
      <c r="B1176" s="70">
        <v>45169</v>
      </c>
      <c r="C1176" s="71">
        <v>891800</v>
      </c>
      <c r="D1176" s="1" t="s">
        <v>11016</v>
      </c>
      <c r="E1176" s="71">
        <v>7701401</v>
      </c>
      <c r="G1176" s="1" t="s">
        <v>11017</v>
      </c>
      <c r="H1176" s="72" t="s">
        <v>11018</v>
      </c>
      <c r="I1176" s="1" t="s">
        <v>11019</v>
      </c>
      <c r="J1176" s="73">
        <v>0.5</v>
      </c>
      <c r="K1176" s="73">
        <v>0.5</v>
      </c>
      <c r="L1176" s="73">
        <v>0.5</v>
      </c>
      <c r="M1176" s="1">
        <v>1</v>
      </c>
      <c r="N1176" s="1" t="s">
        <v>1129</v>
      </c>
      <c r="O1176" s="1" t="s">
        <v>1474</v>
      </c>
      <c r="P1176" s="1">
        <v>45102010</v>
      </c>
      <c r="Q1176" s="73">
        <v>77377800</v>
      </c>
      <c r="R1176" s="74">
        <v>142000</v>
      </c>
      <c r="S1176" s="1" t="s">
        <v>3451</v>
      </c>
      <c r="T1176" s="75">
        <v>1321.75</v>
      </c>
      <c r="U1176" s="76">
        <v>4156477246.0752802</v>
      </c>
      <c r="V1176" s="77">
        <v>4156477246.0752802</v>
      </c>
      <c r="W1176" s="77">
        <v>8312954492.1505604</v>
      </c>
      <c r="X1176" s="76">
        <v>6.2733833135100003E-2</v>
      </c>
      <c r="Y1176" s="71">
        <v>1</v>
      </c>
      <c r="Z1176" s="71">
        <v>0</v>
      </c>
      <c r="AA1176" s="71">
        <v>0</v>
      </c>
      <c r="AB1176" s="71">
        <v>0</v>
      </c>
      <c r="AC1176" s="73">
        <v>0</v>
      </c>
      <c r="AD1176" s="73">
        <v>1</v>
      </c>
      <c r="AE1176" s="1" t="s">
        <v>3452</v>
      </c>
      <c r="AF1176" s="1" t="s">
        <v>1450</v>
      </c>
      <c r="AG1176" s="1" t="s">
        <v>1451</v>
      </c>
    </row>
    <row r="1177" spans="1:33">
      <c r="A1177" s="70">
        <v>45169</v>
      </c>
      <c r="B1177" s="70">
        <v>45169</v>
      </c>
      <c r="C1177" s="71">
        <v>891800</v>
      </c>
      <c r="D1177" s="1" t="s">
        <v>11020</v>
      </c>
      <c r="E1177" s="71">
        <v>7703401</v>
      </c>
      <c r="G1177" s="1" t="s">
        <v>11021</v>
      </c>
      <c r="H1177" s="72" t="s">
        <v>11022</v>
      </c>
      <c r="I1177" s="1" t="s">
        <v>11023</v>
      </c>
      <c r="J1177" s="73">
        <v>0.65</v>
      </c>
      <c r="K1177" s="73">
        <v>0.49</v>
      </c>
      <c r="L1177" s="73">
        <v>0.49</v>
      </c>
      <c r="M1177" s="1">
        <v>1</v>
      </c>
      <c r="N1177" s="1" t="s">
        <v>1283</v>
      </c>
      <c r="O1177" s="1" t="s">
        <v>1484</v>
      </c>
      <c r="P1177" s="1">
        <v>40101010</v>
      </c>
      <c r="Q1177" s="73">
        <v>6000000015</v>
      </c>
      <c r="R1177" s="74">
        <v>35.75</v>
      </c>
      <c r="S1177" s="1" t="s">
        <v>3317</v>
      </c>
      <c r="T1177" s="75">
        <v>3.7506499999999998</v>
      </c>
      <c r="U1177" s="76">
        <v>28023142725.330898</v>
      </c>
      <c r="V1177" s="77">
        <v>28023142725.330898</v>
      </c>
      <c r="W1177" s="77">
        <v>57190087194.552902</v>
      </c>
      <c r="X1177" s="76">
        <v>0.42295411608770001</v>
      </c>
      <c r="Y1177" s="71">
        <v>1</v>
      </c>
      <c r="Z1177" s="71">
        <v>0</v>
      </c>
      <c r="AA1177" s="71">
        <v>0</v>
      </c>
      <c r="AB1177" s="71">
        <v>0</v>
      </c>
      <c r="AC1177" s="73">
        <v>1</v>
      </c>
      <c r="AD1177" s="73">
        <v>0</v>
      </c>
      <c r="AE1177" s="1" t="s">
        <v>3318</v>
      </c>
      <c r="AF1177" s="1" t="s">
        <v>1450</v>
      </c>
      <c r="AG1177" s="1" t="s">
        <v>1451</v>
      </c>
    </row>
    <row r="1178" spans="1:33">
      <c r="A1178" s="70">
        <v>45169</v>
      </c>
      <c r="B1178" s="70">
        <v>45169</v>
      </c>
      <c r="C1178" s="71">
        <v>891800</v>
      </c>
      <c r="D1178" s="1" t="s">
        <v>11028</v>
      </c>
      <c r="E1178" s="71">
        <v>7715802</v>
      </c>
      <c r="G1178" s="1" t="s">
        <v>11029</v>
      </c>
      <c r="H1178" s="72" t="s">
        <v>11030</v>
      </c>
      <c r="I1178" s="1" t="s">
        <v>11031</v>
      </c>
      <c r="J1178" s="73">
        <v>0.6</v>
      </c>
      <c r="K1178" s="73">
        <v>0.3</v>
      </c>
      <c r="L1178" s="73">
        <v>0.06</v>
      </c>
      <c r="M1178" s="1">
        <v>0.2</v>
      </c>
      <c r="N1178" s="1" t="s">
        <v>975</v>
      </c>
      <c r="O1178" s="1" t="s">
        <v>1467</v>
      </c>
      <c r="P1178" s="1">
        <v>20104010</v>
      </c>
      <c r="Q1178" s="73">
        <v>687715368</v>
      </c>
      <c r="R1178" s="74">
        <v>37</v>
      </c>
      <c r="S1178" s="1" t="s">
        <v>3323</v>
      </c>
      <c r="T1178" s="75">
        <v>7.2785000000000002</v>
      </c>
      <c r="U1178" s="76">
        <v>209758620.17723399</v>
      </c>
      <c r="V1178" s="77">
        <v>209758620.17723399</v>
      </c>
      <c r="W1178" s="77">
        <v>3490366329.5931501</v>
      </c>
      <c r="X1178" s="76">
        <v>3.1658930142E-3</v>
      </c>
      <c r="Y1178" s="71">
        <v>0</v>
      </c>
      <c r="Z1178" s="71">
        <v>1</v>
      </c>
      <c r="AA1178" s="71">
        <v>0</v>
      </c>
      <c r="AB1178" s="71">
        <v>0</v>
      </c>
      <c r="AC1178" s="73">
        <v>0</v>
      </c>
      <c r="AD1178" s="73">
        <v>1</v>
      </c>
      <c r="AE1178" s="1" t="s">
        <v>3324</v>
      </c>
      <c r="AF1178" s="1" t="s">
        <v>1450</v>
      </c>
      <c r="AG1178" s="1" t="s">
        <v>1585</v>
      </c>
    </row>
    <row r="1179" spans="1:33">
      <c r="A1179" s="70">
        <v>45169</v>
      </c>
      <c r="B1179" s="70">
        <v>45169</v>
      </c>
      <c r="C1179" s="71">
        <v>891800</v>
      </c>
      <c r="D1179" s="1" t="s">
        <v>11032</v>
      </c>
      <c r="E1179" s="71">
        <v>7716801</v>
      </c>
      <c r="G1179" s="1" t="s">
        <v>11033</v>
      </c>
      <c r="H1179" s="72">
        <v>6517407</v>
      </c>
      <c r="I1179" s="1" t="s">
        <v>11034</v>
      </c>
      <c r="J1179" s="73">
        <v>0.9</v>
      </c>
      <c r="K1179" s="73">
        <v>0.9</v>
      </c>
      <c r="L1179" s="73">
        <v>0.9</v>
      </c>
      <c r="M1179" s="1">
        <v>1</v>
      </c>
      <c r="N1179" s="1" t="s">
        <v>1129</v>
      </c>
      <c r="O1179" s="1" t="s">
        <v>1447</v>
      </c>
      <c r="P1179" s="1">
        <v>35101020</v>
      </c>
      <c r="Q1179" s="73">
        <v>128761475</v>
      </c>
      <c r="R1179" s="74">
        <v>28850</v>
      </c>
      <c r="S1179" s="1" t="s">
        <v>3451</v>
      </c>
      <c r="T1179" s="75">
        <v>1321.75</v>
      </c>
      <c r="U1179" s="76">
        <v>2529443312.5591102</v>
      </c>
      <c r="V1179" s="77">
        <v>2529443312.5591102</v>
      </c>
      <c r="W1179" s="77">
        <v>2810654417.62814</v>
      </c>
      <c r="X1179" s="76">
        <v>3.8176962196699998E-2</v>
      </c>
      <c r="Y1179" s="71">
        <v>0</v>
      </c>
      <c r="Z1179" s="71">
        <v>1</v>
      </c>
      <c r="AA1179" s="71">
        <v>0</v>
      </c>
      <c r="AB1179" s="71">
        <v>0</v>
      </c>
      <c r="AC1179" s="73">
        <v>0.65</v>
      </c>
      <c r="AD1179" s="73">
        <v>0.35</v>
      </c>
      <c r="AE1179" s="1" t="s">
        <v>4054</v>
      </c>
      <c r="AF1179" s="1" t="s">
        <v>1450</v>
      </c>
      <c r="AG1179" s="1" t="s">
        <v>1451</v>
      </c>
    </row>
    <row r="1180" spans="1:33">
      <c r="A1180" s="70">
        <v>45169</v>
      </c>
      <c r="B1180" s="70">
        <v>45169</v>
      </c>
      <c r="C1180" s="71">
        <v>891800</v>
      </c>
      <c r="D1180" s="1" t="s">
        <v>11035</v>
      </c>
      <c r="E1180" s="71">
        <v>7718002</v>
      </c>
      <c r="G1180" s="1" t="s">
        <v>11036</v>
      </c>
      <c r="H1180" s="72" t="s">
        <v>11037</v>
      </c>
      <c r="I1180" s="1" t="s">
        <v>11038</v>
      </c>
      <c r="J1180" s="73">
        <v>0.5</v>
      </c>
      <c r="K1180" s="73">
        <v>0.3</v>
      </c>
      <c r="L1180" s="73">
        <v>0.06</v>
      </c>
      <c r="M1180" s="1">
        <v>0.2</v>
      </c>
      <c r="N1180" s="1" t="s">
        <v>975</v>
      </c>
      <c r="O1180" s="1" t="s">
        <v>1548</v>
      </c>
      <c r="P1180" s="1">
        <v>55105020</v>
      </c>
      <c r="Q1180" s="73">
        <v>6474863857</v>
      </c>
      <c r="R1180" s="74">
        <v>3.36</v>
      </c>
      <c r="S1180" s="1" t="s">
        <v>3323</v>
      </c>
      <c r="T1180" s="75">
        <v>7.2785000000000002</v>
      </c>
      <c r="U1180" s="76">
        <v>179340874.29706699</v>
      </c>
      <c r="V1180" s="77">
        <v>179340874.29706699</v>
      </c>
      <c r="W1180" s="77">
        <v>2984217519.34378</v>
      </c>
      <c r="X1180" s="76">
        <v>2.7067970823000001E-3</v>
      </c>
      <c r="Y1180" s="71">
        <v>0</v>
      </c>
      <c r="Z1180" s="71">
        <v>1</v>
      </c>
      <c r="AA1180" s="71">
        <v>0</v>
      </c>
      <c r="AB1180" s="71">
        <v>0</v>
      </c>
      <c r="AC1180" s="73">
        <v>1</v>
      </c>
      <c r="AD1180" s="73">
        <v>0</v>
      </c>
      <c r="AE1180" s="1" t="s">
        <v>3324</v>
      </c>
      <c r="AF1180" s="1" t="s">
        <v>1450</v>
      </c>
      <c r="AG1180" s="1" t="s">
        <v>1585</v>
      </c>
    </row>
    <row r="1181" spans="1:33">
      <c r="A1181" s="70">
        <v>45169</v>
      </c>
      <c r="B1181" s="70">
        <v>45169</v>
      </c>
      <c r="C1181" s="71">
        <v>891800</v>
      </c>
      <c r="D1181" s="1" t="s">
        <v>11039</v>
      </c>
      <c r="E1181" s="71">
        <v>7718202</v>
      </c>
      <c r="G1181" s="1" t="s">
        <v>11040</v>
      </c>
      <c r="H1181" s="72" t="s">
        <v>11041</v>
      </c>
      <c r="I1181" s="1" t="s">
        <v>11042</v>
      </c>
      <c r="J1181" s="73">
        <v>0.5</v>
      </c>
      <c r="K1181" s="73">
        <v>0.3</v>
      </c>
      <c r="L1181" s="73">
        <v>0.06</v>
      </c>
      <c r="M1181" s="1">
        <v>0.2</v>
      </c>
      <c r="N1181" s="1" t="s">
        <v>975</v>
      </c>
      <c r="O1181" s="1" t="s">
        <v>1447</v>
      </c>
      <c r="P1181" s="1">
        <v>35202010</v>
      </c>
      <c r="Q1181" s="73">
        <v>899591928</v>
      </c>
      <c r="R1181" s="74">
        <v>27.18</v>
      </c>
      <c r="S1181" s="1" t="s">
        <v>3323</v>
      </c>
      <c r="T1181" s="75">
        <v>7.2785000000000002</v>
      </c>
      <c r="U1181" s="76">
        <v>201560007.71895301</v>
      </c>
      <c r="V1181" s="77">
        <v>201560007.71895301</v>
      </c>
      <c r="W1181" s="77">
        <v>3353942087.0538502</v>
      </c>
      <c r="X1181" s="76">
        <v>3.0421511155999999E-3</v>
      </c>
      <c r="Y1181" s="71">
        <v>0</v>
      </c>
      <c r="Z1181" s="71">
        <v>1</v>
      </c>
      <c r="AA1181" s="71">
        <v>0</v>
      </c>
      <c r="AB1181" s="71">
        <v>0</v>
      </c>
      <c r="AC1181" s="73">
        <v>0</v>
      </c>
      <c r="AD1181" s="73">
        <v>1</v>
      </c>
      <c r="AE1181" s="1" t="s">
        <v>3324</v>
      </c>
      <c r="AF1181" s="1" t="s">
        <v>1450</v>
      </c>
      <c r="AG1181" s="1" t="s">
        <v>1585</v>
      </c>
    </row>
    <row r="1182" spans="1:33">
      <c r="A1182" s="70">
        <v>45169</v>
      </c>
      <c r="B1182" s="70">
        <v>45169</v>
      </c>
      <c r="C1182" s="71">
        <v>891800</v>
      </c>
      <c r="D1182" s="1" t="s">
        <v>11047</v>
      </c>
      <c r="E1182" s="71">
        <v>7731401</v>
      </c>
      <c r="G1182" s="1" t="s">
        <v>11048</v>
      </c>
      <c r="H1182" s="72" t="s">
        <v>11049</v>
      </c>
      <c r="I1182" s="1" t="s">
        <v>11050</v>
      </c>
      <c r="J1182" s="73">
        <v>0.45</v>
      </c>
      <c r="K1182" s="73">
        <v>0.45</v>
      </c>
      <c r="L1182" s="73">
        <v>0.45</v>
      </c>
      <c r="M1182" s="1">
        <v>1</v>
      </c>
      <c r="N1182" s="1" t="s">
        <v>1129</v>
      </c>
      <c r="O1182" s="1" t="s">
        <v>1467</v>
      </c>
      <c r="P1182" s="1">
        <v>20105010</v>
      </c>
      <c r="Q1182" s="73">
        <v>186887081</v>
      </c>
      <c r="R1182" s="74">
        <v>104700</v>
      </c>
      <c r="S1182" s="1" t="s">
        <v>3451</v>
      </c>
      <c r="T1182" s="75">
        <v>1321.75</v>
      </c>
      <c r="U1182" s="76">
        <v>6661762679.2623396</v>
      </c>
      <c r="V1182" s="77">
        <v>6661762679.2623396</v>
      </c>
      <c r="W1182" s="77">
        <v>14907098053.868</v>
      </c>
      <c r="X1182" s="76">
        <v>0.100546179749</v>
      </c>
      <c r="Y1182" s="71">
        <v>1</v>
      </c>
      <c r="Z1182" s="71">
        <v>0</v>
      </c>
      <c r="AA1182" s="71">
        <v>0</v>
      </c>
      <c r="AB1182" s="71">
        <v>0</v>
      </c>
      <c r="AC1182" s="73">
        <v>1</v>
      </c>
      <c r="AD1182" s="73">
        <v>0</v>
      </c>
      <c r="AE1182" s="1" t="s">
        <v>3452</v>
      </c>
      <c r="AF1182" s="1" t="s">
        <v>1450</v>
      </c>
      <c r="AG1182" s="1" t="s">
        <v>1451</v>
      </c>
    </row>
    <row r="1183" spans="1:33">
      <c r="A1183" s="70">
        <v>45169</v>
      </c>
      <c r="B1183" s="70">
        <v>45169</v>
      </c>
      <c r="C1183" s="71">
        <v>891800</v>
      </c>
      <c r="D1183" s="1" t="s">
        <v>11051</v>
      </c>
      <c r="E1183" s="71">
        <v>7731602</v>
      </c>
      <c r="G1183" s="1" t="s">
        <v>11052</v>
      </c>
      <c r="H1183" s="72" t="s">
        <v>11053</v>
      </c>
      <c r="I1183" s="1" t="s">
        <v>11054</v>
      </c>
      <c r="J1183" s="73">
        <v>0.3</v>
      </c>
      <c r="K1183" s="73">
        <v>0.3</v>
      </c>
      <c r="L1183" s="73">
        <v>0.06</v>
      </c>
      <c r="M1183" s="1">
        <v>0.2</v>
      </c>
      <c r="N1183" s="1" t="s">
        <v>975</v>
      </c>
      <c r="O1183" s="1" t="s">
        <v>1484</v>
      </c>
      <c r="P1183" s="1">
        <v>40203020</v>
      </c>
      <c r="Q1183" s="73">
        <v>22535944561</v>
      </c>
      <c r="R1183" s="74">
        <v>4.3600000000000003</v>
      </c>
      <c r="S1183" s="1" t="s">
        <v>3323</v>
      </c>
      <c r="T1183" s="75">
        <v>7.2785000000000002</v>
      </c>
      <c r="U1183" s="76">
        <v>809975008.19641399</v>
      </c>
      <c r="V1183" s="77">
        <v>809975008.19641399</v>
      </c>
      <c r="W1183" s="77">
        <v>13969665443.983</v>
      </c>
      <c r="X1183" s="76">
        <v>1.2224976584600001E-2</v>
      </c>
      <c r="Y1183" s="71">
        <v>1</v>
      </c>
      <c r="Z1183" s="71">
        <v>0</v>
      </c>
      <c r="AA1183" s="71">
        <v>0</v>
      </c>
      <c r="AB1183" s="71">
        <v>0</v>
      </c>
      <c r="AC1183" s="73">
        <v>1</v>
      </c>
      <c r="AD1183" s="73">
        <v>0</v>
      </c>
      <c r="AE1183" s="1" t="s">
        <v>3412</v>
      </c>
      <c r="AF1183" s="1" t="s">
        <v>1450</v>
      </c>
      <c r="AG1183" s="1" t="s">
        <v>1585</v>
      </c>
    </row>
    <row r="1184" spans="1:33">
      <c r="A1184" s="70">
        <v>45169</v>
      </c>
      <c r="B1184" s="70">
        <v>45169</v>
      </c>
      <c r="C1184" s="71">
        <v>891800</v>
      </c>
      <c r="D1184" s="1" t="s">
        <v>11055</v>
      </c>
      <c r="E1184" s="71">
        <v>7733401</v>
      </c>
      <c r="G1184" s="1" t="s">
        <v>11056</v>
      </c>
      <c r="H1184" s="72" t="s">
        <v>11057</v>
      </c>
      <c r="I1184" s="1" t="s">
        <v>11058</v>
      </c>
      <c r="J1184" s="73">
        <v>0.95</v>
      </c>
      <c r="K1184" s="73">
        <v>0.95</v>
      </c>
      <c r="L1184" s="73">
        <v>0.95</v>
      </c>
      <c r="M1184" s="1">
        <v>1</v>
      </c>
      <c r="N1184" s="1" t="s">
        <v>975</v>
      </c>
      <c r="O1184" s="1" t="s">
        <v>1548</v>
      </c>
      <c r="P1184" s="1">
        <v>55105010</v>
      </c>
      <c r="Q1184" s="73">
        <v>11163625000</v>
      </c>
      <c r="R1184" s="74">
        <v>1.96</v>
      </c>
      <c r="S1184" s="1" t="s">
        <v>1565</v>
      </c>
      <c r="T1184" s="75">
        <v>7.8417500000000002</v>
      </c>
      <c r="U1184" s="76">
        <v>2650769247.93573</v>
      </c>
      <c r="V1184" s="77">
        <v>2650769247.93573</v>
      </c>
      <c r="W1184" s="77">
        <v>19732460088.106899</v>
      </c>
      <c r="X1184" s="76">
        <v>4.0008138102199997E-2</v>
      </c>
      <c r="Y1184" s="71">
        <v>1</v>
      </c>
      <c r="Z1184" s="71">
        <v>0</v>
      </c>
      <c r="AA1184" s="71">
        <v>0</v>
      </c>
      <c r="AB1184" s="71">
        <v>0</v>
      </c>
      <c r="AC1184" s="73">
        <v>1</v>
      </c>
      <c r="AD1184" s="73">
        <v>0</v>
      </c>
      <c r="AE1184" s="1" t="s">
        <v>1566</v>
      </c>
      <c r="AF1184" s="1" t="s">
        <v>1450</v>
      </c>
      <c r="AG1184" s="1" t="s">
        <v>3494</v>
      </c>
    </row>
    <row r="1185" spans="1:33">
      <c r="A1185" s="70">
        <v>45169</v>
      </c>
      <c r="B1185" s="70">
        <v>45169</v>
      </c>
      <c r="C1185" s="71">
        <v>891800</v>
      </c>
      <c r="D1185" s="1" t="s">
        <v>11059</v>
      </c>
      <c r="E1185" s="71">
        <v>7745502</v>
      </c>
      <c r="G1185" s="1" t="s">
        <v>11060</v>
      </c>
      <c r="H1185" s="72" t="s">
        <v>11061</v>
      </c>
      <c r="I1185" s="1" t="s">
        <v>11062</v>
      </c>
      <c r="J1185" s="73">
        <v>0.2</v>
      </c>
      <c r="K1185" s="73">
        <v>0.2</v>
      </c>
      <c r="L1185" s="73">
        <v>0.04</v>
      </c>
      <c r="M1185" s="1">
        <v>0.2</v>
      </c>
      <c r="N1185" s="1" t="s">
        <v>975</v>
      </c>
      <c r="O1185" s="1" t="s">
        <v>1484</v>
      </c>
      <c r="P1185" s="1">
        <v>40203020</v>
      </c>
      <c r="Q1185" s="73">
        <v>9612429377</v>
      </c>
      <c r="R1185" s="74">
        <v>9.2799999999999994</v>
      </c>
      <c r="S1185" s="1" t="s">
        <v>3323</v>
      </c>
      <c r="T1185" s="75">
        <v>7.2785000000000002</v>
      </c>
      <c r="U1185" s="76">
        <v>490229275.91432297</v>
      </c>
      <c r="V1185" s="77">
        <v>490229275.91432297</v>
      </c>
      <c r="W1185" s="77">
        <v>12236062744.3088</v>
      </c>
      <c r="X1185" s="76">
        <v>7.3990448576000001E-3</v>
      </c>
      <c r="Y1185" s="71">
        <v>1</v>
      </c>
      <c r="Z1185" s="71">
        <v>0</v>
      </c>
      <c r="AA1185" s="71">
        <v>0</v>
      </c>
      <c r="AB1185" s="71">
        <v>0</v>
      </c>
      <c r="AC1185" s="73">
        <v>1</v>
      </c>
      <c r="AD1185" s="73">
        <v>0</v>
      </c>
      <c r="AE1185" s="1" t="s">
        <v>3412</v>
      </c>
      <c r="AF1185" s="1" t="s">
        <v>1450</v>
      </c>
      <c r="AG1185" s="1" t="s">
        <v>1585</v>
      </c>
    </row>
    <row r="1186" spans="1:33">
      <c r="A1186" s="70">
        <v>45169</v>
      </c>
      <c r="B1186" s="70">
        <v>45169</v>
      </c>
      <c r="C1186" s="71">
        <v>891800</v>
      </c>
      <c r="D1186" s="1" t="s">
        <v>11063</v>
      </c>
      <c r="E1186" s="71">
        <v>7745601</v>
      </c>
      <c r="G1186" s="1" t="s">
        <v>11064</v>
      </c>
      <c r="H1186" s="72" t="s">
        <v>11065</v>
      </c>
      <c r="I1186" s="1" t="s">
        <v>11066</v>
      </c>
      <c r="J1186" s="73">
        <v>0.35</v>
      </c>
      <c r="K1186" s="73">
        <v>0.35</v>
      </c>
      <c r="L1186" s="73">
        <v>0.35</v>
      </c>
      <c r="M1186" s="1">
        <v>1</v>
      </c>
      <c r="N1186" s="1" t="s">
        <v>1330</v>
      </c>
      <c r="O1186" s="1" t="s">
        <v>1455</v>
      </c>
      <c r="P1186" s="1">
        <v>25503030</v>
      </c>
      <c r="Q1186" s="73">
        <v>240340386</v>
      </c>
      <c r="R1186" s="74">
        <v>520</v>
      </c>
      <c r="S1186" s="1" t="s">
        <v>3111</v>
      </c>
      <c r="T1186" s="75">
        <v>31.846499999999999</v>
      </c>
      <c r="U1186" s="76">
        <v>1373524571.05176</v>
      </c>
      <c r="V1186" s="77">
        <v>1373524571.05176</v>
      </c>
      <c r="W1186" s="77">
        <v>3924355917.29075</v>
      </c>
      <c r="X1186" s="76">
        <v>2.0730646686100002E-2</v>
      </c>
      <c r="Y1186" s="71">
        <v>0</v>
      </c>
      <c r="Z1186" s="71">
        <v>1</v>
      </c>
      <c r="AA1186" s="71">
        <v>0</v>
      </c>
      <c r="AB1186" s="71">
        <v>0</v>
      </c>
      <c r="AC1186" s="73">
        <v>0</v>
      </c>
      <c r="AD1186" s="73">
        <v>1</v>
      </c>
      <c r="AE1186" s="1" t="s">
        <v>3112</v>
      </c>
      <c r="AF1186" s="1" t="s">
        <v>1450</v>
      </c>
      <c r="AG1186" s="1" t="s">
        <v>1451</v>
      </c>
    </row>
    <row r="1187" spans="1:33">
      <c r="A1187" s="70">
        <v>45169</v>
      </c>
      <c r="B1187" s="70">
        <v>45169</v>
      </c>
      <c r="C1187" s="71">
        <v>891800</v>
      </c>
      <c r="D1187" s="1" t="s">
        <v>11067</v>
      </c>
      <c r="E1187" s="71">
        <v>7750801</v>
      </c>
      <c r="G1187" s="1" t="s">
        <v>11068</v>
      </c>
      <c r="H1187" s="72" t="s">
        <v>11069</v>
      </c>
      <c r="I1187" s="1" t="s">
        <v>11070</v>
      </c>
      <c r="J1187" s="73">
        <v>0.35</v>
      </c>
      <c r="K1187" s="73">
        <v>0.35</v>
      </c>
      <c r="L1187" s="73">
        <v>0.35</v>
      </c>
      <c r="M1187" s="1">
        <v>1</v>
      </c>
      <c r="N1187" s="1" t="s">
        <v>1337</v>
      </c>
      <c r="O1187" s="1" t="s">
        <v>1499</v>
      </c>
      <c r="P1187" s="1">
        <v>30201030</v>
      </c>
      <c r="Q1187" s="73">
        <v>1000000000</v>
      </c>
      <c r="R1187" s="74">
        <v>86</v>
      </c>
      <c r="S1187" s="1" t="s">
        <v>3341</v>
      </c>
      <c r="T1187" s="75">
        <v>35.017499999999998</v>
      </c>
      <c r="U1187" s="76">
        <v>859570214.89255404</v>
      </c>
      <c r="V1187" s="77">
        <v>859570214.89255404</v>
      </c>
      <c r="W1187" s="77">
        <v>2455914899.6930099</v>
      </c>
      <c r="X1187" s="76">
        <v>1.29735184957E-2</v>
      </c>
      <c r="Y1187" s="71">
        <v>0</v>
      </c>
      <c r="Z1187" s="71">
        <v>1</v>
      </c>
      <c r="AA1187" s="71">
        <v>0</v>
      </c>
      <c r="AB1187" s="71">
        <v>0</v>
      </c>
      <c r="AC1187" s="73">
        <v>0.35</v>
      </c>
      <c r="AD1187" s="73">
        <v>0.65</v>
      </c>
      <c r="AE1187" s="1" t="s">
        <v>3342</v>
      </c>
      <c r="AF1187" s="1" t="s">
        <v>1450</v>
      </c>
      <c r="AG1187" s="1" t="s">
        <v>1451</v>
      </c>
    </row>
    <row r="1188" spans="1:33">
      <c r="A1188" s="70">
        <v>45169</v>
      </c>
      <c r="B1188" s="70">
        <v>45169</v>
      </c>
      <c r="C1188" s="71">
        <v>891800</v>
      </c>
      <c r="D1188" s="1" t="s">
        <v>11071</v>
      </c>
      <c r="E1188" s="71">
        <v>7750901</v>
      </c>
      <c r="G1188" s="1" t="s">
        <v>11072</v>
      </c>
      <c r="H1188" s="72" t="s">
        <v>11073</v>
      </c>
      <c r="I1188" s="1" t="s">
        <v>11074</v>
      </c>
      <c r="J1188" s="73">
        <v>0.35</v>
      </c>
      <c r="K1188" s="73">
        <v>0.35</v>
      </c>
      <c r="L1188" s="73">
        <v>0.35</v>
      </c>
      <c r="M1188" s="1">
        <v>1</v>
      </c>
      <c r="N1188" s="1" t="s">
        <v>1337</v>
      </c>
      <c r="O1188" s="1" t="s">
        <v>1484</v>
      </c>
      <c r="P1188" s="1">
        <v>40202010</v>
      </c>
      <c r="Q1188" s="73">
        <v>2120000000</v>
      </c>
      <c r="R1188" s="74">
        <v>40.75</v>
      </c>
      <c r="S1188" s="1" t="s">
        <v>3341</v>
      </c>
      <c r="T1188" s="75">
        <v>35.017499999999998</v>
      </c>
      <c r="U1188" s="76">
        <v>863468265.86706603</v>
      </c>
      <c r="V1188" s="77">
        <v>863468265.86706603</v>
      </c>
      <c r="W1188" s="77">
        <v>2467052188.1916199</v>
      </c>
      <c r="X1188" s="76">
        <v>1.3032351893500001E-2</v>
      </c>
      <c r="Y1188" s="71">
        <v>0</v>
      </c>
      <c r="Z1188" s="71">
        <v>1</v>
      </c>
      <c r="AA1188" s="71">
        <v>0</v>
      </c>
      <c r="AB1188" s="71">
        <v>0</v>
      </c>
      <c r="AC1188" s="73">
        <v>0</v>
      </c>
      <c r="AD1188" s="73">
        <v>1</v>
      </c>
      <c r="AE1188" s="1" t="s">
        <v>3342</v>
      </c>
      <c r="AF1188" s="1" t="s">
        <v>1450</v>
      </c>
      <c r="AG1188" s="1" t="s">
        <v>1451</v>
      </c>
    </row>
    <row r="1189" spans="1:33">
      <c r="A1189" s="70">
        <v>45169</v>
      </c>
      <c r="B1189" s="70">
        <v>45169</v>
      </c>
      <c r="C1189" s="71">
        <v>891800</v>
      </c>
      <c r="D1189" s="1" t="s">
        <v>11075</v>
      </c>
      <c r="E1189" s="71">
        <v>7751502</v>
      </c>
      <c r="G1189" s="1" t="s">
        <v>11076</v>
      </c>
      <c r="H1189" s="72" t="s">
        <v>11077</v>
      </c>
      <c r="I1189" s="1" t="s">
        <v>11078</v>
      </c>
      <c r="J1189" s="73">
        <v>0.45</v>
      </c>
      <c r="K1189" s="73">
        <v>0.3</v>
      </c>
      <c r="L1189" s="73">
        <v>0.06</v>
      </c>
      <c r="M1189" s="1">
        <v>0.2</v>
      </c>
      <c r="N1189" s="1" t="s">
        <v>975</v>
      </c>
      <c r="O1189" s="1" t="s">
        <v>1474</v>
      </c>
      <c r="P1189" s="1">
        <v>45301010</v>
      </c>
      <c r="Q1189" s="73">
        <v>361277126</v>
      </c>
      <c r="R1189" s="74">
        <v>95.66</v>
      </c>
      <c r="S1189" s="1" t="s">
        <v>3323</v>
      </c>
      <c r="T1189" s="75">
        <v>7.2785000000000002</v>
      </c>
      <c r="U1189" s="76">
        <v>284891968.45361</v>
      </c>
      <c r="V1189" s="77">
        <v>284891968.45361</v>
      </c>
      <c r="W1189" s="77">
        <v>4740579116.2327499</v>
      </c>
      <c r="X1189" s="76">
        <v>4.2998828460999996E-3</v>
      </c>
      <c r="Y1189" s="71">
        <v>0</v>
      </c>
      <c r="Z1189" s="71">
        <v>1</v>
      </c>
      <c r="AA1189" s="71">
        <v>0</v>
      </c>
      <c r="AB1189" s="71">
        <v>0</v>
      </c>
      <c r="AC1189" s="73">
        <v>0</v>
      </c>
      <c r="AD1189" s="73">
        <v>1</v>
      </c>
      <c r="AE1189" s="1" t="s">
        <v>3324</v>
      </c>
      <c r="AF1189" s="1" t="s">
        <v>1450</v>
      </c>
      <c r="AG1189" s="1" t="s">
        <v>1585</v>
      </c>
    </row>
    <row r="1190" spans="1:33">
      <c r="A1190" s="70">
        <v>45169</v>
      </c>
      <c r="B1190" s="70">
        <v>45169</v>
      </c>
      <c r="C1190" s="71">
        <v>891800</v>
      </c>
      <c r="D1190" s="1" t="s">
        <v>11088</v>
      </c>
      <c r="E1190" s="71">
        <v>7775402</v>
      </c>
      <c r="G1190" s="1" t="s">
        <v>11089</v>
      </c>
      <c r="H1190" s="72" t="s">
        <v>11090</v>
      </c>
      <c r="I1190" s="1" t="s">
        <v>11091</v>
      </c>
      <c r="J1190" s="73">
        <v>0.5</v>
      </c>
      <c r="K1190" s="73">
        <v>0.3</v>
      </c>
      <c r="L1190" s="73">
        <v>0.06</v>
      </c>
      <c r="M1190" s="1">
        <v>0.2</v>
      </c>
      <c r="N1190" s="1" t="s">
        <v>975</v>
      </c>
      <c r="O1190" s="1" t="s">
        <v>1692</v>
      </c>
      <c r="P1190" s="1">
        <v>50202010</v>
      </c>
      <c r="Q1190" s="73">
        <v>2179368810</v>
      </c>
      <c r="R1190" s="74">
        <v>13.45</v>
      </c>
      <c r="S1190" s="1" t="s">
        <v>3323</v>
      </c>
      <c r="T1190" s="75">
        <v>7.2785000000000002</v>
      </c>
      <c r="U1190" s="76">
        <v>241636412.67706299</v>
      </c>
      <c r="V1190" s="77">
        <v>241636412.67706299</v>
      </c>
      <c r="W1190" s="77">
        <v>4020810196.4966698</v>
      </c>
      <c r="X1190" s="76">
        <v>3.6470254725E-3</v>
      </c>
      <c r="Y1190" s="71">
        <v>0</v>
      </c>
      <c r="Z1190" s="71">
        <v>1</v>
      </c>
      <c r="AA1190" s="71">
        <v>0</v>
      </c>
      <c r="AB1190" s="71">
        <v>0</v>
      </c>
      <c r="AC1190" s="73">
        <v>0.65</v>
      </c>
      <c r="AD1190" s="73">
        <v>0.35</v>
      </c>
      <c r="AE1190" s="1" t="s">
        <v>3412</v>
      </c>
      <c r="AF1190" s="1" t="s">
        <v>1450</v>
      </c>
      <c r="AG1190" s="1" t="s">
        <v>1585</v>
      </c>
    </row>
    <row r="1191" spans="1:33">
      <c r="A1191" s="70">
        <v>45169</v>
      </c>
      <c r="B1191" s="70">
        <v>45169</v>
      </c>
      <c r="C1191" s="71">
        <v>891800</v>
      </c>
      <c r="D1191" s="1" t="s">
        <v>11092</v>
      </c>
      <c r="E1191" s="71">
        <v>7794402</v>
      </c>
      <c r="G1191" s="1" t="s">
        <v>11093</v>
      </c>
      <c r="H1191" s="72" t="s">
        <v>11094</v>
      </c>
      <c r="I1191" s="1" t="s">
        <v>11095</v>
      </c>
      <c r="J1191" s="73">
        <v>0.7</v>
      </c>
      <c r="K1191" s="73">
        <v>0.3</v>
      </c>
      <c r="L1191" s="73">
        <v>0.06</v>
      </c>
      <c r="M1191" s="1">
        <v>0.2</v>
      </c>
      <c r="N1191" s="1" t="s">
        <v>975</v>
      </c>
      <c r="O1191" s="1" t="s">
        <v>1462</v>
      </c>
      <c r="P1191" s="1">
        <v>15104020</v>
      </c>
      <c r="Q1191" s="73">
        <v>712523248</v>
      </c>
      <c r="R1191" s="74">
        <v>37.200000000000003</v>
      </c>
      <c r="S1191" s="1" t="s">
        <v>3323</v>
      </c>
      <c r="T1191" s="75">
        <v>7.2785000000000002</v>
      </c>
      <c r="U1191" s="76">
        <v>218499950.47551</v>
      </c>
      <c r="V1191" s="77">
        <v>218499950.47551</v>
      </c>
      <c r="W1191" s="77">
        <v>3635821352.7200899</v>
      </c>
      <c r="X1191" s="76">
        <v>3.297826169E-3</v>
      </c>
      <c r="Y1191" s="71">
        <v>0</v>
      </c>
      <c r="Z1191" s="71">
        <v>1</v>
      </c>
      <c r="AA1191" s="71">
        <v>0</v>
      </c>
      <c r="AB1191" s="71">
        <v>0</v>
      </c>
      <c r="AC1191" s="73">
        <v>0</v>
      </c>
      <c r="AD1191" s="73">
        <v>1</v>
      </c>
      <c r="AE1191" s="1" t="s">
        <v>3412</v>
      </c>
      <c r="AF1191" s="1" t="s">
        <v>1450</v>
      </c>
      <c r="AG1191" s="1" t="s">
        <v>1585</v>
      </c>
    </row>
    <row r="1192" spans="1:33">
      <c r="A1192" s="70">
        <v>45169</v>
      </c>
      <c r="B1192" s="70">
        <v>45169</v>
      </c>
      <c r="C1192" s="71">
        <v>891800</v>
      </c>
      <c r="D1192" s="1" t="s">
        <v>11105</v>
      </c>
      <c r="E1192" s="71">
        <v>7819402</v>
      </c>
      <c r="G1192" s="1" t="s">
        <v>11106</v>
      </c>
      <c r="H1192" s="72" t="s">
        <v>11107</v>
      </c>
      <c r="I1192" s="1" t="s">
        <v>11108</v>
      </c>
      <c r="J1192" s="73">
        <v>0.45</v>
      </c>
      <c r="K1192" s="73">
        <v>0.3</v>
      </c>
      <c r="L1192" s="73">
        <v>0.06</v>
      </c>
      <c r="M1192" s="1">
        <v>0.2</v>
      </c>
      <c r="N1192" s="1" t="s">
        <v>975</v>
      </c>
      <c r="O1192" s="1" t="s">
        <v>1484</v>
      </c>
      <c r="P1192" s="1">
        <v>40203020</v>
      </c>
      <c r="Q1192" s="73">
        <v>3232445520</v>
      </c>
      <c r="R1192" s="74">
        <v>8.2899999999999991</v>
      </c>
      <c r="S1192" s="1" t="s">
        <v>3323</v>
      </c>
      <c r="T1192" s="75">
        <v>7.2785000000000002</v>
      </c>
      <c r="U1192" s="76">
        <v>220899691.09679201</v>
      </c>
      <c r="V1192" s="77">
        <v>220899691.09679201</v>
      </c>
      <c r="W1192" s="77">
        <v>3675752840.9097099</v>
      </c>
      <c r="X1192" s="76">
        <v>3.3340455246999999E-3</v>
      </c>
      <c r="Y1192" s="71">
        <v>0</v>
      </c>
      <c r="Z1192" s="71">
        <v>1</v>
      </c>
      <c r="AA1192" s="71">
        <v>0</v>
      </c>
      <c r="AB1192" s="71">
        <v>0</v>
      </c>
      <c r="AC1192" s="73">
        <v>1</v>
      </c>
      <c r="AD1192" s="73">
        <v>0</v>
      </c>
      <c r="AE1192" s="1" t="s">
        <v>3324</v>
      </c>
      <c r="AF1192" s="1" t="s">
        <v>1450</v>
      </c>
      <c r="AG1192" s="1" t="s">
        <v>1585</v>
      </c>
    </row>
    <row r="1193" spans="1:33">
      <c r="A1193" s="70">
        <v>45169</v>
      </c>
      <c r="B1193" s="70">
        <v>45169</v>
      </c>
      <c r="C1193" s="71">
        <v>891800</v>
      </c>
      <c r="D1193" s="1" t="s">
        <v>11109</v>
      </c>
      <c r="E1193" s="71">
        <v>7833502</v>
      </c>
      <c r="G1193" s="1" t="s">
        <v>11110</v>
      </c>
      <c r="H1193" s="72" t="s">
        <v>11111</v>
      </c>
      <c r="I1193" s="1" t="s">
        <v>11112</v>
      </c>
      <c r="J1193" s="73">
        <v>0.35</v>
      </c>
      <c r="K1193" s="73">
        <v>0.3</v>
      </c>
      <c r="L1193" s="73">
        <v>0.06</v>
      </c>
      <c r="M1193" s="1">
        <v>0.2</v>
      </c>
      <c r="N1193" s="1" t="s">
        <v>975</v>
      </c>
      <c r="O1193" s="1" t="s">
        <v>1467</v>
      </c>
      <c r="P1193" s="1">
        <v>20302010</v>
      </c>
      <c r="Q1193" s="73">
        <v>978548805</v>
      </c>
      <c r="R1193" s="74">
        <v>58.59</v>
      </c>
      <c r="S1193" s="1" t="s">
        <v>3323</v>
      </c>
      <c r="T1193" s="75">
        <v>7.2785000000000002</v>
      </c>
      <c r="U1193" s="76">
        <v>472623544.56234097</v>
      </c>
      <c r="V1193" s="77">
        <v>472623544.56234097</v>
      </c>
      <c r="W1193" s="77">
        <v>7864417229.2872601</v>
      </c>
      <c r="X1193" s="76">
        <v>7.1333210372999997E-3</v>
      </c>
      <c r="Y1193" s="71">
        <v>1</v>
      </c>
      <c r="Z1193" s="71">
        <v>0</v>
      </c>
      <c r="AA1193" s="71">
        <v>0</v>
      </c>
      <c r="AB1193" s="71">
        <v>0</v>
      </c>
      <c r="AC1193" s="73">
        <v>0.5</v>
      </c>
      <c r="AD1193" s="73">
        <v>0.5</v>
      </c>
      <c r="AE1193" s="1" t="s">
        <v>3324</v>
      </c>
      <c r="AF1193" s="1" t="s">
        <v>1450</v>
      </c>
      <c r="AG1193" s="1" t="s">
        <v>1585</v>
      </c>
    </row>
    <row r="1194" spans="1:33">
      <c r="A1194" s="70">
        <v>45169</v>
      </c>
      <c r="B1194" s="70">
        <v>45169</v>
      </c>
      <c r="C1194" s="71">
        <v>891800</v>
      </c>
      <c r="D1194" s="1" t="s">
        <v>11113</v>
      </c>
      <c r="E1194" s="71">
        <v>7834102</v>
      </c>
      <c r="G1194" s="1" t="s">
        <v>11114</v>
      </c>
      <c r="H1194" s="72" t="s">
        <v>11115</v>
      </c>
      <c r="I1194" s="1" t="s">
        <v>11116</v>
      </c>
      <c r="J1194" s="73">
        <v>0.75</v>
      </c>
      <c r="K1194" s="73">
        <v>0.3</v>
      </c>
      <c r="L1194" s="73">
        <v>0.06</v>
      </c>
      <c r="M1194" s="1">
        <v>0.2</v>
      </c>
      <c r="N1194" s="1" t="s">
        <v>975</v>
      </c>
      <c r="O1194" s="1" t="s">
        <v>1462</v>
      </c>
      <c r="P1194" s="1">
        <v>15104020</v>
      </c>
      <c r="Q1194" s="73">
        <v>1599464642</v>
      </c>
      <c r="R1194" s="74">
        <v>39.9</v>
      </c>
      <c r="S1194" s="1" t="s">
        <v>3323</v>
      </c>
      <c r="T1194" s="75">
        <v>7.2785000000000002</v>
      </c>
      <c r="U1194" s="76">
        <v>526086192.61496198</v>
      </c>
      <c r="V1194" s="77">
        <v>526086192.61496198</v>
      </c>
      <c r="W1194" s="77">
        <v>8754031331.8976192</v>
      </c>
      <c r="X1194" s="76">
        <v>7.9402343542999999E-3</v>
      </c>
      <c r="Y1194" s="71">
        <v>1</v>
      </c>
      <c r="Z1194" s="71">
        <v>0</v>
      </c>
      <c r="AA1194" s="71">
        <v>0</v>
      </c>
      <c r="AB1194" s="71">
        <v>0</v>
      </c>
      <c r="AC1194" s="73">
        <v>0</v>
      </c>
      <c r="AD1194" s="73">
        <v>1</v>
      </c>
      <c r="AE1194" s="1" t="s">
        <v>3324</v>
      </c>
      <c r="AF1194" s="1" t="s">
        <v>1450</v>
      </c>
      <c r="AG1194" s="1" t="s">
        <v>1585</v>
      </c>
    </row>
    <row r="1195" spans="1:33">
      <c r="A1195" s="70">
        <v>45169</v>
      </c>
      <c r="B1195" s="70">
        <v>45169</v>
      </c>
      <c r="C1195" s="71">
        <v>891800</v>
      </c>
      <c r="D1195" s="1" t="s">
        <v>11117</v>
      </c>
      <c r="E1195" s="71">
        <v>7834202</v>
      </c>
      <c r="G1195" s="1" t="s">
        <v>11118</v>
      </c>
      <c r="H1195" s="72" t="s">
        <v>11119</v>
      </c>
      <c r="I1195" s="1" t="s">
        <v>11120</v>
      </c>
      <c r="J1195" s="73">
        <v>0.35</v>
      </c>
      <c r="K1195" s="73">
        <v>0.3</v>
      </c>
      <c r="L1195" s="73">
        <v>0.06</v>
      </c>
      <c r="M1195" s="1">
        <v>0.2</v>
      </c>
      <c r="N1195" s="1" t="s">
        <v>975</v>
      </c>
      <c r="O1195" s="1" t="s">
        <v>1467</v>
      </c>
      <c r="P1195" s="1">
        <v>20201060</v>
      </c>
      <c r="Q1195" s="73">
        <v>926933050</v>
      </c>
      <c r="R1195" s="74">
        <v>37.700000000000003</v>
      </c>
      <c r="S1195" s="1" t="s">
        <v>3323</v>
      </c>
      <c r="T1195" s="75">
        <v>7.2785000000000002</v>
      </c>
      <c r="U1195" s="76">
        <v>288070695.76148897</v>
      </c>
      <c r="V1195" s="77">
        <v>288070695.76148897</v>
      </c>
      <c r="W1195" s="77">
        <v>4793472879.3448696</v>
      </c>
      <c r="X1195" s="76">
        <v>4.3478594706999997E-3</v>
      </c>
      <c r="Y1195" s="71">
        <v>1</v>
      </c>
      <c r="Z1195" s="71">
        <v>0</v>
      </c>
      <c r="AA1195" s="71">
        <v>0</v>
      </c>
      <c r="AB1195" s="71">
        <v>0</v>
      </c>
      <c r="AC1195" s="73">
        <v>0</v>
      </c>
      <c r="AD1195" s="73">
        <v>1</v>
      </c>
      <c r="AE1195" s="1" t="s">
        <v>3324</v>
      </c>
      <c r="AF1195" s="1" t="s">
        <v>1450</v>
      </c>
      <c r="AG1195" s="1" t="s">
        <v>1585</v>
      </c>
    </row>
    <row r="1196" spans="1:33">
      <c r="A1196" s="70">
        <v>45169</v>
      </c>
      <c r="B1196" s="70">
        <v>45169</v>
      </c>
      <c r="C1196" s="71">
        <v>891800</v>
      </c>
      <c r="D1196" s="1" t="s">
        <v>11121</v>
      </c>
      <c r="E1196" s="71">
        <v>7855403</v>
      </c>
      <c r="G1196" s="1" t="s">
        <v>11122</v>
      </c>
      <c r="H1196" s="72" t="s">
        <v>11123</v>
      </c>
      <c r="I1196" s="1" t="s">
        <v>11124</v>
      </c>
      <c r="J1196" s="73">
        <v>0.55000000000000004</v>
      </c>
      <c r="K1196" s="73">
        <v>0.3</v>
      </c>
      <c r="L1196" s="73">
        <v>0.06</v>
      </c>
      <c r="M1196" s="1">
        <v>0.2</v>
      </c>
      <c r="N1196" s="1" t="s">
        <v>975</v>
      </c>
      <c r="O1196" s="1" t="s">
        <v>1484</v>
      </c>
      <c r="P1196" s="1">
        <v>40203020</v>
      </c>
      <c r="Q1196" s="73">
        <v>7469482864</v>
      </c>
      <c r="R1196" s="74">
        <v>9.9600000000000009</v>
      </c>
      <c r="S1196" s="1" t="s">
        <v>3323</v>
      </c>
      <c r="T1196" s="75">
        <v>7.2785000000000002</v>
      </c>
      <c r="U1196" s="76">
        <v>613280615.44636905</v>
      </c>
      <c r="V1196" s="77">
        <v>613280615.44636905</v>
      </c>
      <c r="W1196" s="77">
        <v>10776040022.4478</v>
      </c>
      <c r="X1196" s="76">
        <v>9.2562623386999998E-3</v>
      </c>
      <c r="Y1196" s="71">
        <v>1</v>
      </c>
      <c r="Z1196" s="71">
        <v>0</v>
      </c>
      <c r="AA1196" s="71">
        <v>0</v>
      </c>
      <c r="AB1196" s="71">
        <v>0</v>
      </c>
      <c r="AC1196" s="73">
        <v>1</v>
      </c>
      <c r="AD1196" s="73">
        <v>0</v>
      </c>
      <c r="AE1196" s="1" t="s">
        <v>3324</v>
      </c>
      <c r="AF1196" s="1" t="s">
        <v>1450</v>
      </c>
      <c r="AG1196" s="1" t="s">
        <v>1585</v>
      </c>
    </row>
    <row r="1197" spans="1:33">
      <c r="A1197" s="70">
        <v>45169</v>
      </c>
      <c r="B1197" s="70">
        <v>45169</v>
      </c>
      <c r="C1197" s="71">
        <v>891800</v>
      </c>
      <c r="D1197" s="1" t="s">
        <v>11125</v>
      </c>
      <c r="E1197" s="71">
        <v>7859902</v>
      </c>
      <c r="G1197" s="1" t="s">
        <v>11126</v>
      </c>
      <c r="H1197" s="72" t="s">
        <v>11127</v>
      </c>
      <c r="I1197" s="1" t="s">
        <v>11128</v>
      </c>
      <c r="J1197" s="73">
        <v>0.45</v>
      </c>
      <c r="K1197" s="73">
        <v>0.3</v>
      </c>
      <c r="L1197" s="73">
        <v>0.06</v>
      </c>
      <c r="M1197" s="1">
        <v>0.2</v>
      </c>
      <c r="N1197" s="1" t="s">
        <v>975</v>
      </c>
      <c r="O1197" s="1" t="s">
        <v>1499</v>
      </c>
      <c r="P1197" s="1">
        <v>30101010</v>
      </c>
      <c r="Q1197" s="73">
        <v>1010386902</v>
      </c>
      <c r="R1197" s="74">
        <v>35.56</v>
      </c>
      <c r="S1197" s="1" t="s">
        <v>3323</v>
      </c>
      <c r="T1197" s="75">
        <v>7.2785000000000002</v>
      </c>
      <c r="U1197" s="76">
        <v>296182110.88922203</v>
      </c>
      <c r="V1197" s="77">
        <v>296182110.88922203</v>
      </c>
      <c r="W1197" s="77">
        <v>4928446165.4165897</v>
      </c>
      <c r="X1197" s="76">
        <v>4.4702852973999996E-3</v>
      </c>
      <c r="Y1197" s="71">
        <v>0</v>
      </c>
      <c r="Z1197" s="71">
        <v>1</v>
      </c>
      <c r="AA1197" s="71">
        <v>0</v>
      </c>
      <c r="AB1197" s="71">
        <v>0</v>
      </c>
      <c r="AC1197" s="73">
        <v>0</v>
      </c>
      <c r="AD1197" s="73">
        <v>1</v>
      </c>
      <c r="AE1197" s="1" t="s">
        <v>3324</v>
      </c>
      <c r="AF1197" s="1" t="s">
        <v>1450</v>
      </c>
      <c r="AG1197" s="1" t="s">
        <v>1585</v>
      </c>
    </row>
    <row r="1198" spans="1:33">
      <c r="A1198" s="70">
        <v>45169</v>
      </c>
      <c r="B1198" s="70">
        <v>45169</v>
      </c>
      <c r="C1198" s="71">
        <v>891800</v>
      </c>
      <c r="D1198" s="1" t="s">
        <v>11129</v>
      </c>
      <c r="E1198" s="71">
        <v>7861001</v>
      </c>
      <c r="G1198" s="1" t="s">
        <v>11130</v>
      </c>
      <c r="H1198" s="72" t="s">
        <v>11131</v>
      </c>
      <c r="I1198" s="1" t="s">
        <v>11132</v>
      </c>
      <c r="J1198" s="73">
        <v>0.35</v>
      </c>
      <c r="K1198" s="73">
        <v>0.35</v>
      </c>
      <c r="L1198" s="73">
        <v>0.35</v>
      </c>
      <c r="M1198" s="1">
        <v>1</v>
      </c>
      <c r="N1198" s="1" t="s">
        <v>975</v>
      </c>
      <c r="O1198" s="1" t="s">
        <v>1564</v>
      </c>
      <c r="P1198" s="1">
        <v>60201030</v>
      </c>
      <c r="Q1198" s="73">
        <v>1738020891</v>
      </c>
      <c r="R1198" s="74">
        <v>19.96</v>
      </c>
      <c r="S1198" s="1" t="s">
        <v>1565</v>
      </c>
      <c r="T1198" s="75">
        <v>7.8417500000000002</v>
      </c>
      <c r="U1198" s="76">
        <v>1548355143.2430301</v>
      </c>
      <c r="V1198" s="77">
        <v>1548355143.2430301</v>
      </c>
      <c r="W1198" s="77">
        <v>4423871837.8372202</v>
      </c>
      <c r="X1198" s="76">
        <v>2.3369369646300001E-2</v>
      </c>
      <c r="Y1198" s="71">
        <v>0</v>
      </c>
      <c r="Z1198" s="71">
        <v>1</v>
      </c>
      <c r="AA1198" s="71">
        <v>0</v>
      </c>
      <c r="AB1198" s="71">
        <v>0</v>
      </c>
      <c r="AC1198" s="73">
        <v>0</v>
      </c>
      <c r="AD1198" s="73">
        <v>1</v>
      </c>
      <c r="AE1198" s="1" t="s">
        <v>1566</v>
      </c>
      <c r="AF1198" s="1" t="s">
        <v>1450</v>
      </c>
      <c r="AG1198" s="1" t="s">
        <v>3271</v>
      </c>
    </row>
    <row r="1199" spans="1:33">
      <c r="A1199" s="70">
        <v>45169</v>
      </c>
      <c r="B1199" s="70">
        <v>45169</v>
      </c>
      <c r="C1199" s="71">
        <v>891800</v>
      </c>
      <c r="D1199" s="1" t="s">
        <v>11133</v>
      </c>
      <c r="E1199" s="71">
        <v>7879401</v>
      </c>
      <c r="G1199" s="1" t="s">
        <v>11134</v>
      </c>
      <c r="H1199" s="72" t="s">
        <v>11135</v>
      </c>
      <c r="I1199" s="1" t="s">
        <v>11136</v>
      </c>
      <c r="J1199" s="73">
        <v>0.7</v>
      </c>
      <c r="K1199" s="73">
        <v>0.7</v>
      </c>
      <c r="L1199" s="73">
        <v>0.7</v>
      </c>
      <c r="M1199" s="1">
        <v>1</v>
      </c>
      <c r="N1199" s="1" t="s">
        <v>945</v>
      </c>
      <c r="O1199" s="1" t="s">
        <v>1467</v>
      </c>
      <c r="P1199" s="1">
        <v>20304010</v>
      </c>
      <c r="Q1199" s="73">
        <v>1854158791</v>
      </c>
      <c r="R1199" s="74">
        <v>22.35</v>
      </c>
      <c r="S1199" s="1" t="s">
        <v>3542</v>
      </c>
      <c r="T1199" s="75">
        <v>4.9509499999999997</v>
      </c>
      <c r="U1199" s="76">
        <v>5859141030.5486803</v>
      </c>
      <c r="V1199" s="77">
        <v>5859141030.5486803</v>
      </c>
      <c r="W1199" s="77">
        <v>8370201472.2124004</v>
      </c>
      <c r="X1199" s="76">
        <v>8.8432187635000006E-2</v>
      </c>
      <c r="Y1199" s="71">
        <v>0</v>
      </c>
      <c r="Z1199" s="71">
        <v>1</v>
      </c>
      <c r="AA1199" s="71">
        <v>0</v>
      </c>
      <c r="AB1199" s="71">
        <v>0</v>
      </c>
      <c r="AC1199" s="73">
        <v>0</v>
      </c>
      <c r="AD1199" s="73">
        <v>1</v>
      </c>
      <c r="AE1199" s="1" t="s">
        <v>3543</v>
      </c>
      <c r="AF1199" s="1" t="s">
        <v>3544</v>
      </c>
      <c r="AG1199" s="1" t="s">
        <v>1451</v>
      </c>
    </row>
    <row r="1200" spans="1:33">
      <c r="A1200" s="70">
        <v>45169</v>
      </c>
      <c r="B1200" s="70">
        <v>45169</v>
      </c>
      <c r="C1200" s="71">
        <v>891800</v>
      </c>
      <c r="D1200" s="1" t="s">
        <v>11154</v>
      </c>
      <c r="E1200" s="71">
        <v>7914702</v>
      </c>
      <c r="G1200" s="1" t="s">
        <v>11155</v>
      </c>
      <c r="H1200" s="72" t="s">
        <v>11156</v>
      </c>
      <c r="I1200" s="1" t="s">
        <v>11157</v>
      </c>
      <c r="J1200" s="73">
        <v>0.4</v>
      </c>
      <c r="K1200" s="73">
        <v>0.3</v>
      </c>
      <c r="L1200" s="73">
        <v>0.06</v>
      </c>
      <c r="M1200" s="1">
        <v>0.2</v>
      </c>
      <c r="N1200" s="1" t="s">
        <v>975</v>
      </c>
      <c r="O1200" s="1" t="s">
        <v>1455</v>
      </c>
      <c r="P1200" s="1">
        <v>25101010</v>
      </c>
      <c r="Q1200" s="73">
        <v>1102048168</v>
      </c>
      <c r="R1200" s="74">
        <v>77.91</v>
      </c>
      <c r="S1200" s="1" t="s">
        <v>3323</v>
      </c>
      <c r="T1200" s="75">
        <v>7.2785000000000002</v>
      </c>
      <c r="U1200" s="76">
        <v>707787918.68280494</v>
      </c>
      <c r="V1200" s="77">
        <v>707787918.68280494</v>
      </c>
      <c r="W1200" s="77">
        <v>11777533232.1308</v>
      </c>
      <c r="X1200" s="76">
        <v>1.06826638417E-2</v>
      </c>
      <c r="Y1200" s="71">
        <v>1</v>
      </c>
      <c r="Z1200" s="71">
        <v>0</v>
      </c>
      <c r="AA1200" s="71">
        <v>0</v>
      </c>
      <c r="AB1200" s="71">
        <v>0</v>
      </c>
      <c r="AC1200" s="73">
        <v>0</v>
      </c>
      <c r="AD1200" s="73">
        <v>1</v>
      </c>
      <c r="AE1200" s="1" t="s">
        <v>3324</v>
      </c>
      <c r="AF1200" s="1" t="s">
        <v>1450</v>
      </c>
      <c r="AG1200" s="1" t="s">
        <v>1585</v>
      </c>
    </row>
    <row r="1201" spans="1:33">
      <c r="A1201" s="70">
        <v>45169</v>
      </c>
      <c r="B1201" s="70">
        <v>45169</v>
      </c>
      <c r="C1201" s="71">
        <v>891800</v>
      </c>
      <c r="D1201" s="1" t="s">
        <v>11158</v>
      </c>
      <c r="E1201" s="71">
        <v>7915202</v>
      </c>
      <c r="G1201" s="1" t="s">
        <v>11159</v>
      </c>
      <c r="H1201" s="72" t="s">
        <v>11160</v>
      </c>
      <c r="I1201" s="1" t="s">
        <v>11161</v>
      </c>
      <c r="J1201" s="73">
        <v>0.4</v>
      </c>
      <c r="K1201" s="73">
        <v>0.3</v>
      </c>
      <c r="L1201" s="73">
        <v>0.06</v>
      </c>
      <c r="M1201" s="1">
        <v>0.2</v>
      </c>
      <c r="N1201" s="1" t="s">
        <v>975</v>
      </c>
      <c r="O1201" s="1" t="s">
        <v>1467</v>
      </c>
      <c r="P1201" s="1">
        <v>20106010</v>
      </c>
      <c r="Q1201" s="73">
        <v>506347879</v>
      </c>
      <c r="R1201" s="74">
        <v>53.13</v>
      </c>
      <c r="S1201" s="1" t="s">
        <v>3323</v>
      </c>
      <c r="T1201" s="75">
        <v>7.2785000000000002</v>
      </c>
      <c r="U1201" s="76">
        <v>221767640.12862501</v>
      </c>
      <c r="V1201" s="77">
        <v>221767640.12862501</v>
      </c>
      <c r="W1201" s="77">
        <v>3690195442.0002198</v>
      </c>
      <c r="X1201" s="76">
        <v>3.3471455049E-3</v>
      </c>
      <c r="Y1201" s="71">
        <v>0</v>
      </c>
      <c r="Z1201" s="71">
        <v>1</v>
      </c>
      <c r="AA1201" s="71">
        <v>0</v>
      </c>
      <c r="AB1201" s="71">
        <v>0</v>
      </c>
      <c r="AC1201" s="73">
        <v>0</v>
      </c>
      <c r="AD1201" s="73">
        <v>1</v>
      </c>
      <c r="AE1201" s="1" t="s">
        <v>3324</v>
      </c>
      <c r="AF1201" s="1" t="s">
        <v>1450</v>
      </c>
      <c r="AG1201" s="1" t="s">
        <v>1585</v>
      </c>
    </row>
    <row r="1202" spans="1:33">
      <c r="A1202" s="70">
        <v>45169</v>
      </c>
      <c r="B1202" s="70">
        <v>45169</v>
      </c>
      <c r="C1202" s="71">
        <v>891800</v>
      </c>
      <c r="D1202" s="1" t="s">
        <v>11179</v>
      </c>
      <c r="E1202" s="71">
        <v>7939402</v>
      </c>
      <c r="G1202" s="1" t="s">
        <v>11180</v>
      </c>
      <c r="H1202" s="72" t="s">
        <v>11181</v>
      </c>
      <c r="I1202" s="1" t="s">
        <v>11182</v>
      </c>
      <c r="J1202" s="73">
        <v>0.35</v>
      </c>
      <c r="K1202" s="73">
        <v>0.3</v>
      </c>
      <c r="L1202" s="73">
        <v>0.06</v>
      </c>
      <c r="M1202" s="1">
        <v>0.2</v>
      </c>
      <c r="N1202" s="1" t="s">
        <v>975</v>
      </c>
      <c r="O1202" s="1" t="s">
        <v>1548</v>
      </c>
      <c r="P1202" s="1">
        <v>55105010</v>
      </c>
      <c r="Q1202" s="73">
        <v>18869877590</v>
      </c>
      <c r="R1202" s="74">
        <v>7.2</v>
      </c>
      <c r="S1202" s="1" t="s">
        <v>3323</v>
      </c>
      <c r="T1202" s="75">
        <v>7.2785000000000002</v>
      </c>
      <c r="U1202" s="76">
        <v>1119981743.33723</v>
      </c>
      <c r="V1202" s="77">
        <v>1119981743.33723</v>
      </c>
      <c r="W1202" s="77">
        <v>18636404851.444401</v>
      </c>
      <c r="X1202" s="76">
        <v>1.6903917341799999E-2</v>
      </c>
      <c r="Y1202" s="71">
        <v>1</v>
      </c>
      <c r="Z1202" s="71">
        <v>0</v>
      </c>
      <c r="AA1202" s="71">
        <v>0</v>
      </c>
      <c r="AB1202" s="71">
        <v>0</v>
      </c>
      <c r="AC1202" s="73">
        <v>1</v>
      </c>
      <c r="AD1202" s="73">
        <v>0</v>
      </c>
      <c r="AE1202" s="1" t="s">
        <v>3324</v>
      </c>
      <c r="AF1202" s="1" t="s">
        <v>1450</v>
      </c>
      <c r="AG1202" s="1" t="s">
        <v>1585</v>
      </c>
    </row>
    <row r="1203" spans="1:33">
      <c r="A1203" s="70">
        <v>45169</v>
      </c>
      <c r="B1203" s="70">
        <v>45169</v>
      </c>
      <c r="C1203" s="71">
        <v>891800</v>
      </c>
      <c r="D1203" s="1" t="s">
        <v>11187</v>
      </c>
      <c r="E1203" s="71">
        <v>7951403</v>
      </c>
      <c r="G1203" s="1" t="s">
        <v>11188</v>
      </c>
      <c r="H1203" s="72" t="s">
        <v>11189</v>
      </c>
      <c r="I1203" s="1" t="s">
        <v>11190</v>
      </c>
      <c r="J1203" s="73">
        <v>0.5</v>
      </c>
      <c r="K1203" s="73">
        <v>0.3</v>
      </c>
      <c r="L1203" s="73">
        <v>0.06</v>
      </c>
      <c r="M1203" s="1">
        <v>0.2</v>
      </c>
      <c r="N1203" s="1" t="s">
        <v>975</v>
      </c>
      <c r="O1203" s="1" t="s">
        <v>1484</v>
      </c>
      <c r="P1203" s="1">
        <v>40203020</v>
      </c>
      <c r="Q1203" s="73">
        <v>7514847368</v>
      </c>
      <c r="R1203" s="74">
        <v>14.56</v>
      </c>
      <c r="S1203" s="1" t="s">
        <v>3323</v>
      </c>
      <c r="T1203" s="75">
        <v>7.2785000000000002</v>
      </c>
      <c r="U1203" s="76">
        <v>901967529.11792302</v>
      </c>
      <c r="V1203" s="77">
        <v>901967529.11792302</v>
      </c>
      <c r="W1203" s="77">
        <v>16641568212.105</v>
      </c>
      <c r="X1203" s="76">
        <v>1.36134224044E-2</v>
      </c>
      <c r="Y1203" s="71">
        <v>1</v>
      </c>
      <c r="Z1203" s="71">
        <v>0</v>
      </c>
      <c r="AA1203" s="71">
        <v>0</v>
      </c>
      <c r="AB1203" s="71">
        <v>0</v>
      </c>
      <c r="AC1203" s="73">
        <v>1</v>
      </c>
      <c r="AD1203" s="73">
        <v>0</v>
      </c>
      <c r="AE1203" s="1" t="s">
        <v>3324</v>
      </c>
      <c r="AF1203" s="1" t="s">
        <v>1450</v>
      </c>
      <c r="AG1203" s="1" t="s">
        <v>1585</v>
      </c>
    </row>
    <row r="1204" spans="1:33">
      <c r="A1204" s="70">
        <v>45169</v>
      </c>
      <c r="B1204" s="70">
        <v>45169</v>
      </c>
      <c r="C1204" s="71">
        <v>891800</v>
      </c>
      <c r="D1204" s="1" t="s">
        <v>11191</v>
      </c>
      <c r="E1204" s="71">
        <v>7954601</v>
      </c>
      <c r="G1204" s="1" t="s">
        <v>11192</v>
      </c>
      <c r="H1204" s="72" t="s">
        <v>11193</v>
      </c>
      <c r="I1204" s="1" t="s">
        <v>11194</v>
      </c>
      <c r="J1204" s="73">
        <v>0.25</v>
      </c>
      <c r="K1204" s="73">
        <v>0.25</v>
      </c>
      <c r="L1204" s="73">
        <v>0.25</v>
      </c>
      <c r="M1204" s="1">
        <v>1</v>
      </c>
      <c r="N1204" s="1" t="s">
        <v>1337</v>
      </c>
      <c r="O1204" s="1" t="s">
        <v>1548</v>
      </c>
      <c r="P1204" s="1">
        <v>55105010</v>
      </c>
      <c r="Q1204" s="73">
        <v>2819729367</v>
      </c>
      <c r="R1204" s="74">
        <v>52.75</v>
      </c>
      <c r="S1204" s="1" t="s">
        <v>3341</v>
      </c>
      <c r="T1204" s="75">
        <v>35.017499999999998</v>
      </c>
      <c r="U1204" s="76">
        <v>1061902792.24138</v>
      </c>
      <c r="V1204" s="77">
        <v>1061902792.24138</v>
      </c>
      <c r="W1204" s="77">
        <v>4247611168.9655199</v>
      </c>
      <c r="X1204" s="76">
        <v>1.6027330027399998E-2</v>
      </c>
      <c r="Y1204" s="71">
        <v>0</v>
      </c>
      <c r="Z1204" s="71">
        <v>1</v>
      </c>
      <c r="AA1204" s="71">
        <v>0</v>
      </c>
      <c r="AB1204" s="71">
        <v>0</v>
      </c>
      <c r="AC1204" s="73">
        <v>0</v>
      </c>
      <c r="AD1204" s="73">
        <v>1</v>
      </c>
      <c r="AE1204" s="1" t="s">
        <v>3342</v>
      </c>
      <c r="AF1204" s="1" t="s">
        <v>1450</v>
      </c>
      <c r="AG1204" s="1" t="s">
        <v>1451</v>
      </c>
    </row>
    <row r="1205" spans="1:33">
      <c r="A1205" s="70">
        <v>45169</v>
      </c>
      <c r="B1205" s="70">
        <v>45169</v>
      </c>
      <c r="C1205" s="71">
        <v>891800</v>
      </c>
      <c r="D1205" s="1" t="s">
        <v>11195</v>
      </c>
      <c r="E1205" s="71">
        <v>7955802</v>
      </c>
      <c r="G1205" s="1" t="s">
        <v>11196</v>
      </c>
      <c r="H1205" s="72" t="s">
        <v>11197</v>
      </c>
      <c r="I1205" s="1" t="s">
        <v>11198</v>
      </c>
      <c r="J1205" s="73">
        <v>0.5</v>
      </c>
      <c r="K1205" s="73">
        <v>0.3</v>
      </c>
      <c r="L1205" s="73">
        <v>0.06</v>
      </c>
      <c r="M1205" s="1">
        <v>0.2</v>
      </c>
      <c r="N1205" s="1" t="s">
        <v>975</v>
      </c>
      <c r="O1205" s="1" t="s">
        <v>1462</v>
      </c>
      <c r="P1205" s="1">
        <v>15104050</v>
      </c>
      <c r="Q1205" s="73">
        <v>539101541</v>
      </c>
      <c r="R1205" s="74">
        <v>49.85</v>
      </c>
      <c r="S1205" s="1" t="s">
        <v>3323</v>
      </c>
      <c r="T1205" s="75">
        <v>7.2785000000000002</v>
      </c>
      <c r="U1205" s="76">
        <v>221536402.985643</v>
      </c>
      <c r="V1205" s="77">
        <v>221536402.985643</v>
      </c>
      <c r="W1205" s="77">
        <v>3686347674.8031602</v>
      </c>
      <c r="X1205" s="76">
        <v>3.3436554360000001E-3</v>
      </c>
      <c r="Y1205" s="71">
        <v>0</v>
      </c>
      <c r="Z1205" s="71">
        <v>1</v>
      </c>
      <c r="AA1205" s="71">
        <v>0</v>
      </c>
      <c r="AB1205" s="71">
        <v>0</v>
      </c>
      <c r="AC1205" s="73">
        <v>0</v>
      </c>
      <c r="AD1205" s="73">
        <v>1</v>
      </c>
      <c r="AE1205" s="1" t="s">
        <v>3412</v>
      </c>
      <c r="AF1205" s="1" t="s">
        <v>1450</v>
      </c>
      <c r="AG1205" s="1" t="s">
        <v>1585</v>
      </c>
    </row>
    <row r="1206" spans="1:33">
      <c r="A1206" s="70">
        <v>45169</v>
      </c>
      <c r="B1206" s="70">
        <v>45169</v>
      </c>
      <c r="C1206" s="71">
        <v>891800</v>
      </c>
      <c r="D1206" s="1" t="s">
        <v>11199</v>
      </c>
      <c r="E1206" s="71">
        <v>7956002</v>
      </c>
      <c r="G1206" s="1" t="s">
        <v>11200</v>
      </c>
      <c r="H1206" s="72" t="s">
        <v>11201</v>
      </c>
      <c r="I1206" s="1" t="s">
        <v>11202</v>
      </c>
      <c r="J1206" s="73">
        <v>0.4</v>
      </c>
      <c r="K1206" s="73">
        <v>0.3</v>
      </c>
      <c r="L1206" s="73">
        <v>0.06</v>
      </c>
      <c r="M1206" s="1">
        <v>0.2</v>
      </c>
      <c r="N1206" s="1" t="s">
        <v>975</v>
      </c>
      <c r="O1206" s="1" t="s">
        <v>1467</v>
      </c>
      <c r="P1206" s="1">
        <v>20302010</v>
      </c>
      <c r="Q1206" s="73">
        <v>2214005268</v>
      </c>
      <c r="R1206" s="74">
        <v>15.87</v>
      </c>
      <c r="S1206" s="1" t="s">
        <v>3323</v>
      </c>
      <c r="T1206" s="75">
        <v>7.2785000000000002</v>
      </c>
      <c r="U1206" s="76">
        <v>289644269.58708501</v>
      </c>
      <c r="V1206" s="77">
        <v>289644269.58708501</v>
      </c>
      <c r="W1206" s="77">
        <v>4819657019.4452801</v>
      </c>
      <c r="X1206" s="76">
        <v>4.3716094666000002E-3</v>
      </c>
      <c r="Y1206" s="71">
        <v>0</v>
      </c>
      <c r="Z1206" s="71">
        <v>1</v>
      </c>
      <c r="AA1206" s="71">
        <v>0</v>
      </c>
      <c r="AB1206" s="71">
        <v>0</v>
      </c>
      <c r="AC1206" s="73">
        <v>0.65</v>
      </c>
      <c r="AD1206" s="73">
        <v>0.35</v>
      </c>
      <c r="AE1206" s="1" t="s">
        <v>3324</v>
      </c>
      <c r="AF1206" s="1" t="s">
        <v>1450</v>
      </c>
      <c r="AG1206" s="1" t="s">
        <v>1585</v>
      </c>
    </row>
    <row r="1207" spans="1:33">
      <c r="A1207" s="70">
        <v>45169</v>
      </c>
      <c r="B1207" s="70">
        <v>45169</v>
      </c>
      <c r="C1207" s="71">
        <v>891800</v>
      </c>
      <c r="D1207" s="1" t="s">
        <v>11203</v>
      </c>
      <c r="E1207" s="71">
        <v>7956502</v>
      </c>
      <c r="G1207" s="1" t="s">
        <v>11204</v>
      </c>
      <c r="H1207" s="72" t="s">
        <v>11205</v>
      </c>
      <c r="I1207" s="1" t="s">
        <v>11206</v>
      </c>
      <c r="J1207" s="73">
        <v>0.25</v>
      </c>
      <c r="K1207" s="73">
        <v>0.25</v>
      </c>
      <c r="L1207" s="73">
        <v>0.05</v>
      </c>
      <c r="M1207" s="1">
        <v>0.2</v>
      </c>
      <c r="N1207" s="1" t="s">
        <v>975</v>
      </c>
      <c r="O1207" s="1" t="s">
        <v>1499</v>
      </c>
      <c r="P1207" s="1">
        <v>30201020</v>
      </c>
      <c r="Q1207" s="73">
        <v>800000000</v>
      </c>
      <c r="R1207" s="74">
        <v>76.63</v>
      </c>
      <c r="S1207" s="1" t="s">
        <v>3323</v>
      </c>
      <c r="T1207" s="75">
        <v>7.2785000000000002</v>
      </c>
      <c r="U1207" s="76">
        <v>421130727.48505902</v>
      </c>
      <c r="V1207" s="77">
        <v>421130727.48505902</v>
      </c>
      <c r="W1207" s="77">
        <v>8409097144.11127</v>
      </c>
      <c r="X1207" s="76">
        <v>6.3561384370000003E-3</v>
      </c>
      <c r="Y1207" s="71">
        <v>0</v>
      </c>
      <c r="Z1207" s="71">
        <v>1</v>
      </c>
      <c r="AA1207" s="71">
        <v>0</v>
      </c>
      <c r="AB1207" s="71">
        <v>0</v>
      </c>
      <c r="AC1207" s="73">
        <v>0</v>
      </c>
      <c r="AD1207" s="73">
        <v>1</v>
      </c>
      <c r="AE1207" s="1" t="s">
        <v>3324</v>
      </c>
      <c r="AF1207" s="1" t="s">
        <v>1450</v>
      </c>
      <c r="AG1207" s="1" t="s">
        <v>1585</v>
      </c>
    </row>
    <row r="1208" spans="1:33">
      <c r="A1208" s="70">
        <v>45169</v>
      </c>
      <c r="B1208" s="70">
        <v>45169</v>
      </c>
      <c r="C1208" s="71">
        <v>891800</v>
      </c>
      <c r="D1208" s="1" t="s">
        <v>11207</v>
      </c>
      <c r="E1208" s="71">
        <v>7957402</v>
      </c>
      <c r="G1208" s="1" t="s">
        <v>11208</v>
      </c>
      <c r="H1208" s="72" t="s">
        <v>11209</v>
      </c>
      <c r="I1208" s="1" t="s">
        <v>11210</v>
      </c>
      <c r="J1208" s="73">
        <v>0.3</v>
      </c>
      <c r="K1208" s="73">
        <v>0.3</v>
      </c>
      <c r="L1208" s="73">
        <v>0.06</v>
      </c>
      <c r="M1208" s="1">
        <v>0.2</v>
      </c>
      <c r="N1208" s="1" t="s">
        <v>975</v>
      </c>
      <c r="O1208" s="1" t="s">
        <v>1467</v>
      </c>
      <c r="P1208" s="1">
        <v>20201050</v>
      </c>
      <c r="Q1208" s="73">
        <v>1694213430</v>
      </c>
      <c r="R1208" s="74">
        <v>17.89</v>
      </c>
      <c r="S1208" s="1" t="s">
        <v>3323</v>
      </c>
      <c r="T1208" s="75">
        <v>7.2785000000000002</v>
      </c>
      <c r="U1208" s="76">
        <v>249854873.36154401</v>
      </c>
      <c r="V1208" s="77">
        <v>249854873.36154401</v>
      </c>
      <c r="W1208" s="77">
        <v>4157564711.9009099</v>
      </c>
      <c r="X1208" s="76">
        <v>3.7710669408999998E-3</v>
      </c>
      <c r="Y1208" s="71">
        <v>0</v>
      </c>
      <c r="Z1208" s="71">
        <v>1</v>
      </c>
      <c r="AA1208" s="71">
        <v>0</v>
      </c>
      <c r="AB1208" s="71">
        <v>0</v>
      </c>
      <c r="AC1208" s="73">
        <v>0</v>
      </c>
      <c r="AD1208" s="73">
        <v>1</v>
      </c>
      <c r="AE1208" s="1" t="s">
        <v>3324</v>
      </c>
      <c r="AF1208" s="1" t="s">
        <v>1450</v>
      </c>
      <c r="AG1208" s="1" t="s">
        <v>1585</v>
      </c>
    </row>
    <row r="1209" spans="1:33">
      <c r="A1209" s="70">
        <v>45169</v>
      </c>
      <c r="B1209" s="70">
        <v>45169</v>
      </c>
      <c r="C1209" s="71">
        <v>891800</v>
      </c>
      <c r="D1209" s="1" t="s">
        <v>11235</v>
      </c>
      <c r="E1209" s="71">
        <v>7979401</v>
      </c>
      <c r="G1209" s="1" t="s">
        <v>11236</v>
      </c>
      <c r="H1209" s="72" t="s">
        <v>11237</v>
      </c>
      <c r="I1209" s="1" t="s">
        <v>11238</v>
      </c>
      <c r="J1209" s="73">
        <v>0.75</v>
      </c>
      <c r="K1209" s="73">
        <v>0.75</v>
      </c>
      <c r="L1209" s="73">
        <v>0.75</v>
      </c>
      <c r="M1209" s="1">
        <v>1</v>
      </c>
      <c r="N1209" s="1" t="s">
        <v>975</v>
      </c>
      <c r="O1209" s="1" t="s">
        <v>1447</v>
      </c>
      <c r="P1209" s="1">
        <v>35201010</v>
      </c>
      <c r="Q1209" s="73">
        <v>2438920412</v>
      </c>
      <c r="R1209" s="74">
        <v>6.56</v>
      </c>
      <c r="S1209" s="1" t="s">
        <v>1565</v>
      </c>
      <c r="T1209" s="75">
        <v>7.8417500000000002</v>
      </c>
      <c r="U1209" s="76">
        <v>1530205429.5329499</v>
      </c>
      <c r="V1209" s="77">
        <v>1530205429.5329499</v>
      </c>
      <c r="W1209" s="77">
        <v>2040273906.0439301</v>
      </c>
      <c r="X1209" s="76">
        <v>2.30954354843E-2</v>
      </c>
      <c r="Y1209" s="71">
        <v>0</v>
      </c>
      <c r="Z1209" s="71">
        <v>1</v>
      </c>
      <c r="AA1209" s="71">
        <v>0</v>
      </c>
      <c r="AB1209" s="71">
        <v>0</v>
      </c>
      <c r="AC1209" s="73">
        <v>1</v>
      </c>
      <c r="AD1209" s="73">
        <v>0</v>
      </c>
      <c r="AE1209" s="1" t="s">
        <v>1566</v>
      </c>
      <c r="AF1209" s="1" t="s">
        <v>1450</v>
      </c>
      <c r="AG1209" s="1" t="s">
        <v>3300</v>
      </c>
    </row>
    <row r="1210" spans="1:33">
      <c r="A1210" s="70">
        <v>45169</v>
      </c>
      <c r="B1210" s="70">
        <v>45169</v>
      </c>
      <c r="C1210" s="71">
        <v>891800</v>
      </c>
      <c r="D1210" s="1" t="s">
        <v>11239</v>
      </c>
      <c r="E1210" s="71">
        <v>7985502</v>
      </c>
      <c r="G1210" s="1" t="s">
        <v>11240</v>
      </c>
      <c r="H1210" s="72" t="s">
        <v>11241</v>
      </c>
      <c r="I1210" s="1" t="s">
        <v>11242</v>
      </c>
      <c r="J1210" s="73">
        <v>0.65</v>
      </c>
      <c r="K1210" s="73">
        <v>0.3</v>
      </c>
      <c r="L1210" s="73">
        <v>0.06</v>
      </c>
      <c r="M1210" s="1">
        <v>0.2</v>
      </c>
      <c r="N1210" s="1" t="s">
        <v>975</v>
      </c>
      <c r="O1210" s="1" t="s">
        <v>1499</v>
      </c>
      <c r="P1210" s="1">
        <v>30201020</v>
      </c>
      <c r="Q1210" s="73">
        <v>600000000</v>
      </c>
      <c r="R1210" s="74">
        <v>56.97</v>
      </c>
      <c r="S1210" s="1" t="s">
        <v>3323</v>
      </c>
      <c r="T1210" s="75">
        <v>7.2785000000000002</v>
      </c>
      <c r="U1210" s="76">
        <v>281777838.84042001</v>
      </c>
      <c r="V1210" s="77">
        <v>281777838.84042001</v>
      </c>
      <c r="W1210" s="77">
        <v>4688760253.4909897</v>
      </c>
      <c r="X1210" s="76">
        <v>4.2528811963999996E-3</v>
      </c>
      <c r="Y1210" s="71">
        <v>0</v>
      </c>
      <c r="Z1210" s="71">
        <v>1</v>
      </c>
      <c r="AA1210" s="71">
        <v>0</v>
      </c>
      <c r="AB1210" s="71">
        <v>0</v>
      </c>
      <c r="AC1210" s="73">
        <v>0.5</v>
      </c>
      <c r="AD1210" s="73">
        <v>0.5</v>
      </c>
      <c r="AE1210" s="1" t="s">
        <v>3324</v>
      </c>
      <c r="AF1210" s="1" t="s">
        <v>1450</v>
      </c>
      <c r="AG1210" s="1" t="s">
        <v>1585</v>
      </c>
    </row>
    <row r="1211" spans="1:33">
      <c r="A1211" s="70">
        <v>45169</v>
      </c>
      <c r="B1211" s="70">
        <v>45169</v>
      </c>
      <c r="C1211" s="71">
        <v>891800</v>
      </c>
      <c r="D1211" s="1" t="s">
        <v>11243</v>
      </c>
      <c r="E1211" s="71">
        <v>7985901</v>
      </c>
      <c r="G1211" s="1" t="s">
        <v>11244</v>
      </c>
      <c r="H1211" s="72" t="s">
        <v>11245</v>
      </c>
      <c r="I1211" s="1" t="s">
        <v>11246</v>
      </c>
      <c r="J1211" s="73">
        <v>0.75</v>
      </c>
      <c r="K1211" s="73">
        <v>0.75</v>
      </c>
      <c r="L1211" s="73">
        <v>0.75</v>
      </c>
      <c r="M1211" s="1">
        <v>1</v>
      </c>
      <c r="N1211" s="1" t="s">
        <v>1305</v>
      </c>
      <c r="O1211" s="1" t="s">
        <v>1564</v>
      </c>
      <c r="P1211" s="1">
        <v>60201020</v>
      </c>
      <c r="Q1211" s="73">
        <v>635830268</v>
      </c>
      <c r="R1211" s="74">
        <v>113.34</v>
      </c>
      <c r="S1211" s="1" t="s">
        <v>1573</v>
      </c>
      <c r="T1211" s="75">
        <v>18.934999999999999</v>
      </c>
      <c r="U1211" s="76">
        <v>2854436331.2035899</v>
      </c>
      <c r="V1211" s="77">
        <v>2854436331.2035899</v>
      </c>
      <c r="W1211" s="77">
        <v>3805915108.27145</v>
      </c>
      <c r="X1211" s="76">
        <v>4.3082091370900001E-2</v>
      </c>
      <c r="Y1211" s="71">
        <v>0</v>
      </c>
      <c r="Z1211" s="71">
        <v>1</v>
      </c>
      <c r="AA1211" s="71">
        <v>0</v>
      </c>
      <c r="AB1211" s="71">
        <v>0</v>
      </c>
      <c r="AC1211" s="73">
        <v>1</v>
      </c>
      <c r="AD1211" s="73">
        <v>0</v>
      </c>
      <c r="AE1211" s="1" t="s">
        <v>1574</v>
      </c>
      <c r="AF1211" s="1" t="s">
        <v>1450</v>
      </c>
      <c r="AG1211" s="1" t="s">
        <v>1451</v>
      </c>
    </row>
    <row r="1212" spans="1:33">
      <c r="A1212" s="70">
        <v>45169</v>
      </c>
      <c r="B1212" s="70">
        <v>45169</v>
      </c>
      <c r="C1212" s="71">
        <v>891800</v>
      </c>
      <c r="D1212" s="1" t="s">
        <v>11247</v>
      </c>
      <c r="E1212" s="71">
        <v>7993201</v>
      </c>
      <c r="G1212" s="1" t="s">
        <v>11248</v>
      </c>
      <c r="H1212" s="72" t="s">
        <v>11249</v>
      </c>
      <c r="I1212" s="1" t="s">
        <v>11250</v>
      </c>
      <c r="J1212" s="73">
        <v>0.5</v>
      </c>
      <c r="K1212" s="73">
        <v>0.5</v>
      </c>
      <c r="L1212" s="73">
        <v>0.5</v>
      </c>
      <c r="M1212" s="1">
        <v>1</v>
      </c>
      <c r="N1212" s="1" t="s">
        <v>1099</v>
      </c>
      <c r="O1212" s="1" t="s">
        <v>1462</v>
      </c>
      <c r="P1212" s="1">
        <v>15104020</v>
      </c>
      <c r="Q1212" s="73">
        <v>24110850771</v>
      </c>
      <c r="R1212" s="74">
        <v>3380</v>
      </c>
      <c r="S1212" s="1" t="s">
        <v>3616</v>
      </c>
      <c r="T1212" s="75">
        <v>15230</v>
      </c>
      <c r="U1212" s="76">
        <v>2675465384.3066301</v>
      </c>
      <c r="V1212" s="77">
        <v>2675465384.3066301</v>
      </c>
      <c r="W1212" s="77">
        <v>5350930768.6132603</v>
      </c>
      <c r="X1212" s="76">
        <v>4.0380877613700003E-2</v>
      </c>
      <c r="Y1212" s="71">
        <v>0</v>
      </c>
      <c r="Z1212" s="71">
        <v>1</v>
      </c>
      <c r="AA1212" s="71">
        <v>0</v>
      </c>
      <c r="AB1212" s="71">
        <v>0</v>
      </c>
      <c r="AC1212" s="73">
        <v>0</v>
      </c>
      <c r="AD1212" s="73">
        <v>1</v>
      </c>
      <c r="AE1212" s="1" t="s">
        <v>3617</v>
      </c>
      <c r="AF1212" s="1" t="s">
        <v>1450</v>
      </c>
      <c r="AG1212" s="1" t="s">
        <v>1451</v>
      </c>
    </row>
    <row r="1213" spans="1:33">
      <c r="A1213" s="70">
        <v>45169</v>
      </c>
      <c r="B1213" s="70">
        <v>45169</v>
      </c>
      <c r="C1213" s="71">
        <v>891800</v>
      </c>
      <c r="D1213" s="1" t="s">
        <v>11256</v>
      </c>
      <c r="E1213" s="71">
        <v>8007404</v>
      </c>
      <c r="G1213" s="1" t="s">
        <v>11257</v>
      </c>
      <c r="H1213" s="72" t="s">
        <v>11258</v>
      </c>
      <c r="I1213" s="1" t="s">
        <v>11259</v>
      </c>
      <c r="J1213" s="73">
        <v>0.25</v>
      </c>
      <c r="K1213" s="73">
        <v>0.25</v>
      </c>
      <c r="L1213" s="73">
        <v>0.05</v>
      </c>
      <c r="M1213" s="1">
        <v>0.2</v>
      </c>
      <c r="N1213" s="1" t="s">
        <v>975</v>
      </c>
      <c r="O1213" s="1" t="s">
        <v>1474</v>
      </c>
      <c r="P1213" s="1">
        <v>45203010</v>
      </c>
      <c r="Q1213" s="73">
        <v>8621018000</v>
      </c>
      <c r="R1213" s="74">
        <v>5.61</v>
      </c>
      <c r="S1213" s="1" t="s">
        <v>3323</v>
      </c>
      <c r="T1213" s="75">
        <v>7.2785000000000002</v>
      </c>
      <c r="U1213" s="76">
        <v>332238173.93693799</v>
      </c>
      <c r="V1213" s="77">
        <v>332238173.93693799</v>
      </c>
      <c r="W1213" s="77">
        <v>7286872326.81777</v>
      </c>
      <c r="X1213" s="76">
        <v>5.0144805157999999E-3</v>
      </c>
      <c r="Y1213" s="71">
        <v>1</v>
      </c>
      <c r="Z1213" s="71">
        <v>0</v>
      </c>
      <c r="AA1213" s="71">
        <v>0</v>
      </c>
      <c r="AB1213" s="71">
        <v>0</v>
      </c>
      <c r="AC1213" s="73">
        <v>1</v>
      </c>
      <c r="AD1213" s="73">
        <v>0</v>
      </c>
      <c r="AE1213" s="1" t="s">
        <v>3324</v>
      </c>
      <c r="AF1213" s="1" t="s">
        <v>1450</v>
      </c>
      <c r="AG1213" s="1" t="s">
        <v>1585</v>
      </c>
    </row>
    <row r="1214" spans="1:33">
      <c r="A1214" s="70">
        <v>45169</v>
      </c>
      <c r="B1214" s="70">
        <v>45169</v>
      </c>
      <c r="C1214" s="71">
        <v>891800</v>
      </c>
      <c r="D1214" s="1" t="s">
        <v>11264</v>
      </c>
      <c r="E1214" s="71">
        <v>8012404</v>
      </c>
      <c r="G1214" s="1" t="s">
        <v>11265</v>
      </c>
      <c r="H1214" s="72" t="s">
        <v>11266</v>
      </c>
      <c r="I1214" s="1" t="s">
        <v>11267</v>
      </c>
      <c r="J1214" s="73">
        <v>0.4</v>
      </c>
      <c r="K1214" s="73">
        <v>0.3</v>
      </c>
      <c r="L1214" s="73">
        <v>0.06</v>
      </c>
      <c r="M1214" s="1">
        <v>0.2</v>
      </c>
      <c r="N1214" s="1" t="s">
        <v>975</v>
      </c>
      <c r="O1214" s="1" t="s">
        <v>1484</v>
      </c>
      <c r="P1214" s="1">
        <v>40203020</v>
      </c>
      <c r="Q1214" s="73">
        <v>2389133168</v>
      </c>
      <c r="R1214" s="74">
        <v>10.86</v>
      </c>
      <c r="S1214" s="1" t="s">
        <v>3323</v>
      </c>
      <c r="T1214" s="75">
        <v>7.2785000000000002</v>
      </c>
      <c r="U1214" s="76">
        <v>213884615.27358699</v>
      </c>
      <c r="V1214" s="77">
        <v>213884615.27358699</v>
      </c>
      <c r="W1214" s="77">
        <v>3774648502.2762299</v>
      </c>
      <c r="X1214" s="76">
        <v>3.2281667793000002E-3</v>
      </c>
      <c r="Y1214" s="71">
        <v>0</v>
      </c>
      <c r="Z1214" s="71">
        <v>1</v>
      </c>
      <c r="AA1214" s="71">
        <v>0</v>
      </c>
      <c r="AB1214" s="71">
        <v>0</v>
      </c>
      <c r="AC1214" s="73">
        <v>0</v>
      </c>
      <c r="AD1214" s="73">
        <v>1</v>
      </c>
      <c r="AE1214" s="1" t="s">
        <v>3324</v>
      </c>
      <c r="AF1214" s="1" t="s">
        <v>1450</v>
      </c>
      <c r="AG1214" s="1" t="s">
        <v>1585</v>
      </c>
    </row>
    <row r="1215" spans="1:33">
      <c r="A1215" s="70">
        <v>45169</v>
      </c>
      <c r="B1215" s="70">
        <v>45169</v>
      </c>
      <c r="C1215" s="71">
        <v>891800</v>
      </c>
      <c r="D1215" s="1" t="s">
        <v>11276</v>
      </c>
      <c r="E1215" s="71">
        <v>8043101</v>
      </c>
      <c r="G1215" s="1" t="s">
        <v>11277</v>
      </c>
      <c r="H1215" s="72" t="s">
        <v>11278</v>
      </c>
      <c r="I1215" s="1" t="s">
        <v>11279</v>
      </c>
      <c r="J1215" s="73">
        <v>0.45</v>
      </c>
      <c r="K1215" s="73">
        <v>0.45</v>
      </c>
      <c r="L1215" s="73">
        <v>0.45</v>
      </c>
      <c r="M1215" s="1">
        <v>1</v>
      </c>
      <c r="N1215" s="1" t="s">
        <v>975</v>
      </c>
      <c r="O1215" s="1" t="s">
        <v>1474</v>
      </c>
      <c r="P1215" s="1">
        <v>45301020</v>
      </c>
      <c r="Q1215" s="73">
        <v>1307635635</v>
      </c>
      <c r="R1215" s="74">
        <v>20.5</v>
      </c>
      <c r="S1215" s="1" t="s">
        <v>1565</v>
      </c>
      <c r="T1215" s="75">
        <v>7.8417500000000002</v>
      </c>
      <c r="U1215" s="76">
        <v>1538296774.6835799</v>
      </c>
      <c r="V1215" s="77">
        <v>1538296774.6835799</v>
      </c>
      <c r="W1215" s="77">
        <v>6332455411.0078602</v>
      </c>
      <c r="X1215" s="76">
        <v>2.3217558394300002E-2</v>
      </c>
      <c r="Y1215" s="71">
        <v>0</v>
      </c>
      <c r="Z1215" s="71">
        <v>1</v>
      </c>
      <c r="AA1215" s="71">
        <v>0</v>
      </c>
      <c r="AB1215" s="71">
        <v>0</v>
      </c>
      <c r="AC1215" s="73">
        <v>0</v>
      </c>
      <c r="AD1215" s="73">
        <v>1</v>
      </c>
      <c r="AE1215" s="1" t="s">
        <v>1566</v>
      </c>
      <c r="AF1215" s="1" t="s">
        <v>1450</v>
      </c>
      <c r="AG1215" s="1" t="s">
        <v>3271</v>
      </c>
    </row>
    <row r="1216" spans="1:33">
      <c r="A1216" s="70">
        <v>45169</v>
      </c>
      <c r="B1216" s="70">
        <v>45169</v>
      </c>
      <c r="C1216" s="71">
        <v>891800</v>
      </c>
      <c r="D1216" s="1" t="s">
        <v>11314</v>
      </c>
      <c r="E1216" s="71">
        <v>8161401</v>
      </c>
      <c r="G1216" s="1" t="s">
        <v>11315</v>
      </c>
      <c r="H1216" s="72" t="s">
        <v>11316</v>
      </c>
      <c r="I1216" s="1" t="s">
        <v>11317</v>
      </c>
      <c r="J1216" s="73">
        <v>0.8</v>
      </c>
      <c r="K1216" s="73">
        <v>0.8</v>
      </c>
      <c r="L1216" s="73">
        <v>0.8</v>
      </c>
      <c r="M1216" s="1">
        <v>1</v>
      </c>
      <c r="N1216" s="1" t="s">
        <v>975</v>
      </c>
      <c r="O1216" s="1" t="s">
        <v>1484</v>
      </c>
      <c r="P1216" s="1">
        <v>40203020</v>
      </c>
      <c r="Q1216" s="73">
        <v>1903714428</v>
      </c>
      <c r="R1216" s="74">
        <v>15.08</v>
      </c>
      <c r="S1216" s="1" t="s">
        <v>1565</v>
      </c>
      <c r="T1216" s="75">
        <v>7.8417500000000002</v>
      </c>
      <c r="U1216" s="76">
        <v>2928735404.6471801</v>
      </c>
      <c r="V1216" s="77">
        <v>2928735404.6471801</v>
      </c>
      <c r="W1216" s="77">
        <v>19300840679.0895</v>
      </c>
      <c r="X1216" s="76">
        <v>4.4203489468300002E-2</v>
      </c>
      <c r="Y1216" s="71">
        <v>1</v>
      </c>
      <c r="Z1216" s="71">
        <v>0</v>
      </c>
      <c r="AA1216" s="71">
        <v>0</v>
      </c>
      <c r="AB1216" s="71">
        <v>0</v>
      </c>
      <c r="AC1216" s="73">
        <v>1</v>
      </c>
      <c r="AD1216" s="73">
        <v>0</v>
      </c>
      <c r="AE1216" s="1" t="s">
        <v>1566</v>
      </c>
      <c r="AF1216" s="1" t="s">
        <v>1450</v>
      </c>
      <c r="AG1216" s="1" t="s">
        <v>3494</v>
      </c>
    </row>
    <row r="1217" spans="1:33">
      <c r="A1217" s="70">
        <v>45169</v>
      </c>
      <c r="B1217" s="70">
        <v>45169</v>
      </c>
      <c r="C1217" s="71">
        <v>891800</v>
      </c>
      <c r="D1217" s="1" t="s">
        <v>11318</v>
      </c>
      <c r="E1217" s="71">
        <v>8161404</v>
      </c>
      <c r="G1217" s="1" t="s">
        <v>11319</v>
      </c>
      <c r="H1217" s="72" t="s">
        <v>11320</v>
      </c>
      <c r="I1217" s="1" t="s">
        <v>11321</v>
      </c>
      <c r="J1217" s="73">
        <v>0.2</v>
      </c>
      <c r="K1217" s="73">
        <v>0.2</v>
      </c>
      <c r="L1217" s="73">
        <v>0.04</v>
      </c>
      <c r="M1217" s="1">
        <v>0.2</v>
      </c>
      <c r="N1217" s="1" t="s">
        <v>975</v>
      </c>
      <c r="O1217" s="1" t="s">
        <v>1484</v>
      </c>
      <c r="P1217" s="1">
        <v>40203020</v>
      </c>
      <c r="Q1217" s="73">
        <v>2923542440</v>
      </c>
      <c r="R1217" s="74">
        <v>39</v>
      </c>
      <c r="S1217" s="1" t="s">
        <v>3323</v>
      </c>
      <c r="T1217" s="75">
        <v>7.2785000000000002</v>
      </c>
      <c r="U1217" s="76">
        <v>626602487.655424</v>
      </c>
      <c r="V1217" s="77">
        <v>626602487.655424</v>
      </c>
      <c r="W1217" s="77">
        <v>19300840679.0895</v>
      </c>
      <c r="X1217" s="76">
        <v>9.4573297471000004E-3</v>
      </c>
      <c r="Y1217" s="71">
        <v>1</v>
      </c>
      <c r="Z1217" s="71">
        <v>0</v>
      </c>
      <c r="AA1217" s="71">
        <v>0</v>
      </c>
      <c r="AB1217" s="71">
        <v>0</v>
      </c>
      <c r="AC1217" s="73">
        <v>0</v>
      </c>
      <c r="AD1217" s="73">
        <v>1</v>
      </c>
      <c r="AE1217" s="1" t="s">
        <v>3324</v>
      </c>
      <c r="AF1217" s="1" t="s">
        <v>1450</v>
      </c>
      <c r="AG1217" s="1" t="s">
        <v>1585</v>
      </c>
    </row>
    <row r="1218" spans="1:33">
      <c r="A1218" s="70">
        <v>45169</v>
      </c>
      <c r="B1218" s="70">
        <v>45169</v>
      </c>
      <c r="C1218" s="71">
        <v>891800</v>
      </c>
      <c r="D1218" s="1" t="s">
        <v>11322</v>
      </c>
      <c r="E1218" s="71">
        <v>8165301</v>
      </c>
      <c r="G1218" s="1" t="s">
        <v>11323</v>
      </c>
      <c r="H1218" s="72" t="s">
        <v>11324</v>
      </c>
      <c r="I1218" s="1" t="s">
        <v>11325</v>
      </c>
      <c r="J1218" s="73">
        <v>0.35</v>
      </c>
      <c r="K1218" s="73">
        <v>0.35</v>
      </c>
      <c r="L1218" s="73">
        <v>0.35</v>
      </c>
      <c r="M1218" s="1">
        <v>1</v>
      </c>
      <c r="N1218" s="1" t="s">
        <v>1097</v>
      </c>
      <c r="O1218" s="1" t="s">
        <v>1467</v>
      </c>
      <c r="P1218" s="1">
        <v>20302010</v>
      </c>
      <c r="Q1218" s="73">
        <v>385547099</v>
      </c>
      <c r="R1218" s="74">
        <v>2435</v>
      </c>
      <c r="S1218" s="1" t="s">
        <v>3305</v>
      </c>
      <c r="T1218" s="75">
        <v>82.786249999999995</v>
      </c>
      <c r="U1218" s="76">
        <v>3969046974.8629799</v>
      </c>
      <c r="V1218" s="77">
        <v>3969046974.8629799</v>
      </c>
      <c r="W1218" s="77">
        <v>11340134213.894199</v>
      </c>
      <c r="X1218" s="76">
        <v>5.9904942547600003E-2</v>
      </c>
      <c r="Y1218" s="71">
        <v>0</v>
      </c>
      <c r="Z1218" s="71">
        <v>1</v>
      </c>
      <c r="AA1218" s="71">
        <v>0</v>
      </c>
      <c r="AB1218" s="71">
        <v>0</v>
      </c>
      <c r="AC1218" s="73">
        <v>0</v>
      </c>
      <c r="AD1218" s="73">
        <v>1</v>
      </c>
      <c r="AE1218" s="1" t="s">
        <v>3306</v>
      </c>
      <c r="AF1218" s="1" t="s">
        <v>1450</v>
      </c>
      <c r="AG1218" s="1" t="s">
        <v>1451</v>
      </c>
    </row>
    <row r="1219" spans="1:33">
      <c r="A1219" s="70">
        <v>45169</v>
      </c>
      <c r="B1219" s="70">
        <v>45169</v>
      </c>
      <c r="C1219" s="71">
        <v>891800</v>
      </c>
      <c r="D1219" s="1" t="s">
        <v>11334</v>
      </c>
      <c r="E1219" s="71">
        <v>8177804</v>
      </c>
      <c r="G1219" s="1" t="s">
        <v>11335</v>
      </c>
      <c r="H1219" s="72" t="s">
        <v>11336</v>
      </c>
      <c r="I1219" s="1" t="s">
        <v>11337</v>
      </c>
      <c r="J1219" s="73">
        <v>0.35</v>
      </c>
      <c r="K1219" s="73">
        <v>0.3</v>
      </c>
      <c r="L1219" s="73">
        <v>0.06</v>
      </c>
      <c r="M1219" s="1">
        <v>0.2</v>
      </c>
      <c r="N1219" s="1" t="s">
        <v>975</v>
      </c>
      <c r="O1219" s="1" t="s">
        <v>1467</v>
      </c>
      <c r="P1219" s="1">
        <v>20103010</v>
      </c>
      <c r="Q1219" s="73">
        <v>32428727636</v>
      </c>
      <c r="R1219" s="74">
        <v>2.29</v>
      </c>
      <c r="S1219" s="1" t="s">
        <v>3323</v>
      </c>
      <c r="T1219" s="75">
        <v>7.2785000000000002</v>
      </c>
      <c r="U1219" s="76">
        <v>612173823.89041698</v>
      </c>
      <c r="V1219" s="77">
        <v>612173823.89041698</v>
      </c>
      <c r="W1219" s="77">
        <v>11261386747.608299</v>
      </c>
      <c r="X1219" s="76">
        <v>9.2395575012000006E-3</v>
      </c>
      <c r="Y1219" s="71">
        <v>1</v>
      </c>
      <c r="Z1219" s="71">
        <v>0</v>
      </c>
      <c r="AA1219" s="71">
        <v>0</v>
      </c>
      <c r="AB1219" s="71">
        <v>0</v>
      </c>
      <c r="AC1219" s="73">
        <v>1</v>
      </c>
      <c r="AD1219" s="73">
        <v>0</v>
      </c>
      <c r="AE1219" s="1" t="s">
        <v>3324</v>
      </c>
      <c r="AF1219" s="1" t="s">
        <v>1450</v>
      </c>
      <c r="AG1219" s="1" t="s">
        <v>1585</v>
      </c>
    </row>
    <row r="1220" spans="1:33">
      <c r="A1220" s="70">
        <v>45169</v>
      </c>
      <c r="B1220" s="70">
        <v>45169</v>
      </c>
      <c r="C1220" s="71">
        <v>891800</v>
      </c>
      <c r="D1220" s="1" t="s">
        <v>11338</v>
      </c>
      <c r="E1220" s="71">
        <v>8183401</v>
      </c>
      <c r="G1220" s="1" t="s">
        <v>11339</v>
      </c>
      <c r="H1220" s="72" t="s">
        <v>11340</v>
      </c>
      <c r="I1220" s="1" t="s">
        <v>11341</v>
      </c>
      <c r="J1220" s="73">
        <v>0.4</v>
      </c>
      <c r="K1220" s="73">
        <v>0.4</v>
      </c>
      <c r="L1220" s="73">
        <v>0.4</v>
      </c>
      <c r="M1220" s="1">
        <v>1</v>
      </c>
      <c r="N1220" s="1" t="s">
        <v>1176</v>
      </c>
      <c r="O1220" s="1" t="s">
        <v>1692</v>
      </c>
      <c r="P1220" s="1">
        <v>50101020</v>
      </c>
      <c r="Q1220" s="73">
        <v>3228333533</v>
      </c>
      <c r="R1220" s="74">
        <v>15.92</v>
      </c>
      <c r="S1220" s="1" t="s">
        <v>3694</v>
      </c>
      <c r="T1220" s="75">
        <v>16.83175</v>
      </c>
      <c r="U1220" s="76">
        <v>1221383869.0655501</v>
      </c>
      <c r="V1220" s="77">
        <v>1221383869.0655501</v>
      </c>
      <c r="W1220" s="77">
        <v>3053459672.6638598</v>
      </c>
      <c r="X1220" s="76">
        <v>1.8434382603299999E-2</v>
      </c>
      <c r="Y1220" s="71">
        <v>0</v>
      </c>
      <c r="Z1220" s="71">
        <v>1</v>
      </c>
      <c r="AA1220" s="71">
        <v>0</v>
      </c>
      <c r="AB1220" s="71">
        <v>0</v>
      </c>
      <c r="AC1220" s="73">
        <v>0</v>
      </c>
      <c r="AD1220" s="73">
        <v>1</v>
      </c>
      <c r="AE1220" s="1" t="s">
        <v>3695</v>
      </c>
      <c r="AF1220" s="1" t="s">
        <v>1450</v>
      </c>
      <c r="AG1220" s="1" t="s">
        <v>595</v>
      </c>
    </row>
    <row r="1221" spans="1:33">
      <c r="A1221" s="70">
        <v>45169</v>
      </c>
      <c r="B1221" s="70">
        <v>45169</v>
      </c>
      <c r="C1221" s="71">
        <v>891800</v>
      </c>
      <c r="D1221" s="1" t="s">
        <v>11342</v>
      </c>
      <c r="E1221" s="71">
        <v>8185401</v>
      </c>
      <c r="G1221" s="1" t="s">
        <v>11343</v>
      </c>
      <c r="H1221" s="72" t="s">
        <v>11344</v>
      </c>
      <c r="I1221" s="1" t="s">
        <v>11345</v>
      </c>
      <c r="J1221" s="73">
        <v>0.5</v>
      </c>
      <c r="K1221" s="73">
        <v>0.5</v>
      </c>
      <c r="L1221" s="73">
        <v>0.5</v>
      </c>
      <c r="M1221" s="1">
        <v>1</v>
      </c>
      <c r="N1221" s="1" t="s">
        <v>1337</v>
      </c>
      <c r="O1221" s="1" t="s">
        <v>1467</v>
      </c>
      <c r="P1221" s="1">
        <v>20305020</v>
      </c>
      <c r="Q1221" s="73">
        <v>15285000000</v>
      </c>
      <c r="R1221" s="74">
        <v>8.65</v>
      </c>
      <c r="S1221" s="1" t="s">
        <v>3341</v>
      </c>
      <c r="T1221" s="75">
        <v>35.017499999999998</v>
      </c>
      <c r="U1221" s="76">
        <v>1887845363.0327699</v>
      </c>
      <c r="V1221" s="77">
        <v>1887845363.0327699</v>
      </c>
      <c r="W1221" s="77">
        <v>3775690726.0655398</v>
      </c>
      <c r="X1221" s="76">
        <v>2.8493305503199999E-2</v>
      </c>
      <c r="Y1221" s="71">
        <v>0</v>
      </c>
      <c r="Z1221" s="71">
        <v>1</v>
      </c>
      <c r="AA1221" s="71">
        <v>0</v>
      </c>
      <c r="AB1221" s="71">
        <v>0</v>
      </c>
      <c r="AC1221" s="73">
        <v>0.5</v>
      </c>
      <c r="AD1221" s="73">
        <v>0.5</v>
      </c>
      <c r="AE1221" s="1" t="s">
        <v>3342</v>
      </c>
      <c r="AF1221" s="1" t="s">
        <v>1450</v>
      </c>
      <c r="AG1221" s="1" t="s">
        <v>1451</v>
      </c>
    </row>
    <row r="1222" spans="1:33">
      <c r="A1222" s="70">
        <v>45169</v>
      </c>
      <c r="B1222" s="70">
        <v>45169</v>
      </c>
      <c r="C1222" s="71">
        <v>891800</v>
      </c>
      <c r="D1222" s="1" t="s">
        <v>11346</v>
      </c>
      <c r="E1222" s="71">
        <v>8189401</v>
      </c>
      <c r="G1222" s="1" t="s">
        <v>11347</v>
      </c>
      <c r="H1222" s="72" t="s">
        <v>11348</v>
      </c>
      <c r="I1222" s="1" t="s">
        <v>11349</v>
      </c>
      <c r="J1222" s="73">
        <v>0.6</v>
      </c>
      <c r="K1222" s="73">
        <v>0.6</v>
      </c>
      <c r="L1222" s="73">
        <v>0.6</v>
      </c>
      <c r="M1222" s="1">
        <v>1</v>
      </c>
      <c r="N1222" s="1" t="s">
        <v>1330</v>
      </c>
      <c r="O1222" s="1" t="s">
        <v>1455</v>
      </c>
      <c r="P1222" s="1">
        <v>25201020</v>
      </c>
      <c r="Q1222" s="73">
        <v>293020200</v>
      </c>
      <c r="R1222" s="74">
        <v>299</v>
      </c>
      <c r="S1222" s="1" t="s">
        <v>3111</v>
      </c>
      <c r="T1222" s="75">
        <v>31.846499999999999</v>
      </c>
      <c r="U1222" s="76">
        <v>1650662518.0161099</v>
      </c>
      <c r="V1222" s="77">
        <v>1650662518.0161099</v>
      </c>
      <c r="W1222" s="77">
        <v>2751104196.6935101</v>
      </c>
      <c r="X1222" s="76">
        <v>2.49134978582E-2</v>
      </c>
      <c r="Y1222" s="71">
        <v>0</v>
      </c>
      <c r="Z1222" s="71">
        <v>1</v>
      </c>
      <c r="AA1222" s="71">
        <v>0</v>
      </c>
      <c r="AB1222" s="71">
        <v>0</v>
      </c>
      <c r="AC1222" s="73">
        <v>1</v>
      </c>
      <c r="AD1222" s="73">
        <v>0</v>
      </c>
      <c r="AE1222" s="1" t="s">
        <v>3112</v>
      </c>
      <c r="AF1222" s="1" t="s">
        <v>1450</v>
      </c>
      <c r="AG1222" s="1" t="s">
        <v>1451</v>
      </c>
    </row>
    <row r="1223" spans="1:33">
      <c r="A1223" s="70">
        <v>45169</v>
      </c>
      <c r="B1223" s="70">
        <v>45169</v>
      </c>
      <c r="C1223" s="71">
        <v>891800</v>
      </c>
      <c r="D1223" s="1" t="s">
        <v>11381</v>
      </c>
      <c r="E1223" s="71">
        <v>8217402</v>
      </c>
      <c r="G1223" s="1" t="s">
        <v>11382</v>
      </c>
      <c r="H1223" s="72" t="s">
        <v>11383</v>
      </c>
      <c r="I1223" s="1" t="s">
        <v>11384</v>
      </c>
      <c r="J1223" s="73">
        <v>0.4</v>
      </c>
      <c r="K1223" s="73">
        <v>0.3</v>
      </c>
      <c r="L1223" s="73">
        <v>0.06</v>
      </c>
      <c r="M1223" s="1">
        <v>0.2</v>
      </c>
      <c r="N1223" s="1" t="s">
        <v>975</v>
      </c>
      <c r="O1223" s="1" t="s">
        <v>1499</v>
      </c>
      <c r="P1223" s="1">
        <v>30202030</v>
      </c>
      <c r="Q1223" s="73">
        <v>1599719155</v>
      </c>
      <c r="R1223" s="74">
        <v>8.7200000000000006</v>
      </c>
      <c r="S1223" s="1" t="s">
        <v>3323</v>
      </c>
      <c r="T1223" s="75">
        <v>7.2785000000000002</v>
      </c>
      <c r="U1223" s="76">
        <v>114992520.697396</v>
      </c>
      <c r="V1223" s="77">
        <v>114992520.697396</v>
      </c>
      <c r="W1223" s="77">
        <v>1913466164.3850701</v>
      </c>
      <c r="X1223" s="76">
        <v>1.7355854918E-3</v>
      </c>
      <c r="Y1223" s="71">
        <v>0</v>
      </c>
      <c r="Z1223" s="71">
        <v>1</v>
      </c>
      <c r="AA1223" s="71">
        <v>0</v>
      </c>
      <c r="AB1223" s="71">
        <v>0</v>
      </c>
      <c r="AC1223" s="73">
        <v>0.65</v>
      </c>
      <c r="AD1223" s="73">
        <v>0.35</v>
      </c>
      <c r="AE1223" s="1" t="s">
        <v>3324</v>
      </c>
      <c r="AF1223" s="1" t="s">
        <v>1450</v>
      </c>
      <c r="AG1223" s="1" t="s">
        <v>1585</v>
      </c>
    </row>
    <row r="1224" spans="1:33">
      <c r="A1224" s="70">
        <v>45169</v>
      </c>
      <c r="B1224" s="70">
        <v>45169</v>
      </c>
      <c r="C1224" s="71">
        <v>891800</v>
      </c>
      <c r="D1224" s="1" t="s">
        <v>11385</v>
      </c>
      <c r="E1224" s="71">
        <v>8219402</v>
      </c>
      <c r="G1224" s="1" t="s">
        <v>11386</v>
      </c>
      <c r="H1224" s="72" t="s">
        <v>11387</v>
      </c>
      <c r="I1224" s="1" t="s">
        <v>11388</v>
      </c>
      <c r="J1224" s="73">
        <v>0.35</v>
      </c>
      <c r="K1224" s="73">
        <v>0.3</v>
      </c>
      <c r="L1224" s="73">
        <v>0.06</v>
      </c>
      <c r="M1224" s="1">
        <v>0.2</v>
      </c>
      <c r="N1224" s="1" t="s">
        <v>975</v>
      </c>
      <c r="O1224" s="1" t="s">
        <v>1564</v>
      </c>
      <c r="P1224" s="1">
        <v>60201030</v>
      </c>
      <c r="Q1224" s="73">
        <v>2255622856</v>
      </c>
      <c r="R1224" s="74">
        <v>14.5</v>
      </c>
      <c r="S1224" s="1" t="s">
        <v>3323</v>
      </c>
      <c r="T1224" s="75">
        <v>7.2785000000000002</v>
      </c>
      <c r="U1224" s="76">
        <v>269614877.34011102</v>
      </c>
      <c r="V1224" s="77">
        <v>269614877.34011102</v>
      </c>
      <c r="W1224" s="77">
        <v>4486369566.2670403</v>
      </c>
      <c r="X1224" s="76">
        <v>4.0693052613000004E-3</v>
      </c>
      <c r="Y1224" s="71">
        <v>0</v>
      </c>
      <c r="Z1224" s="71">
        <v>1</v>
      </c>
      <c r="AA1224" s="71">
        <v>0</v>
      </c>
      <c r="AB1224" s="71">
        <v>0</v>
      </c>
      <c r="AC1224" s="73">
        <v>0.65</v>
      </c>
      <c r="AD1224" s="73">
        <v>0.35</v>
      </c>
      <c r="AE1224" s="1" t="s">
        <v>3324</v>
      </c>
      <c r="AF1224" s="1" t="s">
        <v>1450</v>
      </c>
      <c r="AG1224" s="1" t="s">
        <v>1585</v>
      </c>
    </row>
    <row r="1225" spans="1:33">
      <c r="A1225" s="70">
        <v>45169</v>
      </c>
      <c r="B1225" s="70">
        <v>45169</v>
      </c>
      <c r="C1225" s="71">
        <v>891800</v>
      </c>
      <c r="D1225" s="1" t="s">
        <v>11389</v>
      </c>
      <c r="E1225" s="71">
        <v>8231801</v>
      </c>
      <c r="G1225" s="1" t="s">
        <v>11390</v>
      </c>
      <c r="H1225" s="72" t="s">
        <v>11391</v>
      </c>
      <c r="I1225" s="1" t="s">
        <v>11392</v>
      </c>
      <c r="J1225" s="73">
        <v>0.95</v>
      </c>
      <c r="K1225" s="73">
        <v>0.95</v>
      </c>
      <c r="L1225" s="73">
        <v>0.95</v>
      </c>
      <c r="M1225" s="1">
        <v>1</v>
      </c>
      <c r="N1225" s="1" t="s">
        <v>975</v>
      </c>
      <c r="O1225" s="1" t="s">
        <v>1474</v>
      </c>
      <c r="P1225" s="1">
        <v>45301010</v>
      </c>
      <c r="Q1225" s="73">
        <v>450000000</v>
      </c>
      <c r="R1225" s="74">
        <v>19.48</v>
      </c>
      <c r="S1225" s="1" t="s">
        <v>1565</v>
      </c>
      <c r="T1225" s="75">
        <v>7.8417500000000002</v>
      </c>
      <c r="U1225" s="76">
        <v>1061969585.8705</v>
      </c>
      <c r="V1225" s="77">
        <v>1061969585.8705</v>
      </c>
      <c r="W1225" s="77">
        <v>9171529356.4097004</v>
      </c>
      <c r="X1225" s="76">
        <v>1.60283381456E-2</v>
      </c>
      <c r="Y1225" s="71">
        <v>1</v>
      </c>
      <c r="Z1225" s="71">
        <v>0</v>
      </c>
      <c r="AA1225" s="71">
        <v>0</v>
      </c>
      <c r="AB1225" s="71">
        <v>0</v>
      </c>
      <c r="AC1225" s="73">
        <v>0</v>
      </c>
      <c r="AD1225" s="73">
        <v>1</v>
      </c>
      <c r="AE1225" s="1" t="s">
        <v>1566</v>
      </c>
      <c r="AF1225" s="1" t="s">
        <v>1450</v>
      </c>
      <c r="AG1225" s="1" t="s">
        <v>3494</v>
      </c>
    </row>
    <row r="1226" spans="1:33">
      <c r="A1226" s="70">
        <v>45169</v>
      </c>
      <c r="B1226" s="70">
        <v>45169</v>
      </c>
      <c r="C1226" s="71">
        <v>891800</v>
      </c>
      <c r="D1226" s="1" t="s">
        <v>11393</v>
      </c>
      <c r="E1226" s="71">
        <v>8231804</v>
      </c>
      <c r="G1226" s="1" t="s">
        <v>11394</v>
      </c>
      <c r="H1226" s="72" t="s">
        <v>11395</v>
      </c>
      <c r="I1226" s="1" t="s">
        <v>11396</v>
      </c>
      <c r="J1226" s="73">
        <v>0.25</v>
      </c>
      <c r="K1226" s="73">
        <v>0.25</v>
      </c>
      <c r="L1226" s="73">
        <v>0.05</v>
      </c>
      <c r="M1226" s="1">
        <v>0.2</v>
      </c>
      <c r="N1226" s="1" t="s">
        <v>975</v>
      </c>
      <c r="O1226" s="1" t="s">
        <v>1474</v>
      </c>
      <c r="P1226" s="1">
        <v>45301010</v>
      </c>
      <c r="Q1226" s="73">
        <v>1901322555</v>
      </c>
      <c r="R1226" s="74">
        <v>30.88</v>
      </c>
      <c r="S1226" s="1" t="s">
        <v>3323</v>
      </c>
      <c r="T1226" s="75">
        <v>7.2785000000000002</v>
      </c>
      <c r="U1226" s="76">
        <v>403330634.73517901</v>
      </c>
      <c r="V1226" s="77">
        <v>403330634.73517901</v>
      </c>
      <c r="W1226" s="77">
        <v>9171529356.4097004</v>
      </c>
      <c r="X1226" s="76">
        <v>6.0874811144000004E-3</v>
      </c>
      <c r="Y1226" s="71">
        <v>1</v>
      </c>
      <c r="Z1226" s="71">
        <v>0</v>
      </c>
      <c r="AA1226" s="71">
        <v>0</v>
      </c>
      <c r="AB1226" s="71">
        <v>0</v>
      </c>
      <c r="AC1226" s="73">
        <v>0</v>
      </c>
      <c r="AD1226" s="73">
        <v>1</v>
      </c>
      <c r="AE1226" s="1" t="s">
        <v>3324</v>
      </c>
      <c r="AF1226" s="1" t="s">
        <v>1450</v>
      </c>
      <c r="AG1226" s="1" t="s">
        <v>1585</v>
      </c>
    </row>
    <row r="1227" spans="1:33">
      <c r="A1227" s="70">
        <v>45169</v>
      </c>
      <c r="B1227" s="70">
        <v>45169</v>
      </c>
      <c r="C1227" s="71">
        <v>891800</v>
      </c>
      <c r="D1227" s="1" t="s">
        <v>11397</v>
      </c>
      <c r="E1227" s="71">
        <v>8232101</v>
      </c>
      <c r="G1227" s="1" t="s">
        <v>11398</v>
      </c>
      <c r="H1227" s="72" t="s">
        <v>11399</v>
      </c>
      <c r="I1227" s="1" t="s">
        <v>11400</v>
      </c>
      <c r="J1227" s="73">
        <v>0.55000000000000004</v>
      </c>
      <c r="K1227" s="73">
        <v>0.55000000000000004</v>
      </c>
      <c r="L1227" s="73">
        <v>0.55000000000000004</v>
      </c>
      <c r="M1227" s="1">
        <v>1</v>
      </c>
      <c r="N1227" s="1" t="s">
        <v>975</v>
      </c>
      <c r="O1227" s="1" t="s">
        <v>1447</v>
      </c>
      <c r="P1227" s="1">
        <v>35203010</v>
      </c>
      <c r="Q1227" s="73">
        <v>2116491329</v>
      </c>
      <c r="R1227" s="74">
        <v>18.38</v>
      </c>
      <c r="S1227" s="1" t="s">
        <v>1565</v>
      </c>
      <c r="T1227" s="75">
        <v>7.8417500000000002</v>
      </c>
      <c r="U1227" s="76">
        <v>2728422972.53304</v>
      </c>
      <c r="V1227" s="77">
        <v>2728422972.53304</v>
      </c>
      <c r="W1227" s="77">
        <v>4960769040.9691696</v>
      </c>
      <c r="X1227" s="76">
        <v>4.1180168048000003E-2</v>
      </c>
      <c r="Y1227" s="71">
        <v>0</v>
      </c>
      <c r="Z1227" s="71">
        <v>1</v>
      </c>
      <c r="AA1227" s="71">
        <v>0</v>
      </c>
      <c r="AB1227" s="71">
        <v>0</v>
      </c>
      <c r="AC1227" s="73">
        <v>0.65</v>
      </c>
      <c r="AD1227" s="73">
        <v>0.35</v>
      </c>
      <c r="AE1227" s="1" t="s">
        <v>1566</v>
      </c>
      <c r="AF1227" s="1" t="s">
        <v>1450</v>
      </c>
      <c r="AG1227" s="1" t="s">
        <v>3300</v>
      </c>
    </row>
    <row r="1228" spans="1:33">
      <c r="A1228" s="70">
        <v>45169</v>
      </c>
      <c r="B1228" s="70">
        <v>45169</v>
      </c>
      <c r="C1228" s="71">
        <v>891800</v>
      </c>
      <c r="D1228" s="1" t="s">
        <v>11401</v>
      </c>
      <c r="E1228" s="71">
        <v>8234101</v>
      </c>
      <c r="G1228" s="1" t="s">
        <v>11402</v>
      </c>
      <c r="H1228" s="72" t="s">
        <v>11403</v>
      </c>
      <c r="I1228" s="1" t="s">
        <v>11404</v>
      </c>
      <c r="J1228" s="73">
        <v>0.4</v>
      </c>
      <c r="K1228" s="73">
        <v>0.4</v>
      </c>
      <c r="L1228" s="73">
        <v>0.4</v>
      </c>
      <c r="M1228" s="1">
        <v>1</v>
      </c>
      <c r="N1228" s="1" t="s">
        <v>975</v>
      </c>
      <c r="O1228" s="1" t="s">
        <v>1564</v>
      </c>
      <c r="P1228" s="1">
        <v>60201040</v>
      </c>
      <c r="Q1228" s="73">
        <v>3286860544</v>
      </c>
      <c r="R1228" s="74">
        <v>9.3699999999999992</v>
      </c>
      <c r="S1228" s="1" t="s">
        <v>1565</v>
      </c>
      <c r="T1228" s="75">
        <v>7.8417500000000002</v>
      </c>
      <c r="U1228" s="76">
        <v>1570969913.46472</v>
      </c>
      <c r="V1228" s="77">
        <v>1570969913.46472</v>
      </c>
      <c r="W1228" s="77">
        <v>3927424783.6618099</v>
      </c>
      <c r="X1228" s="76">
        <v>2.37106950374E-2</v>
      </c>
      <c r="Y1228" s="71">
        <v>0</v>
      </c>
      <c r="Z1228" s="71">
        <v>1</v>
      </c>
      <c r="AA1228" s="71">
        <v>0</v>
      </c>
      <c r="AB1228" s="71">
        <v>0</v>
      </c>
      <c r="AC1228" s="73">
        <v>0</v>
      </c>
      <c r="AD1228" s="73">
        <v>1</v>
      </c>
      <c r="AE1228" s="1" t="s">
        <v>1566</v>
      </c>
      <c r="AF1228" s="1" t="s">
        <v>1450</v>
      </c>
      <c r="AG1228" s="1" t="s">
        <v>3271</v>
      </c>
    </row>
    <row r="1229" spans="1:33">
      <c r="A1229" s="70">
        <v>45169</v>
      </c>
      <c r="B1229" s="70">
        <v>45169</v>
      </c>
      <c r="C1229" s="71">
        <v>891800</v>
      </c>
      <c r="D1229" s="1" t="s">
        <v>11405</v>
      </c>
      <c r="E1229" s="71">
        <v>8242801</v>
      </c>
      <c r="G1229" s="1" t="s">
        <v>11406</v>
      </c>
      <c r="H1229" s="72" t="s">
        <v>11407</v>
      </c>
      <c r="I1229" s="1" t="s">
        <v>11408</v>
      </c>
      <c r="J1229" s="73">
        <v>0.55000000000000004</v>
      </c>
      <c r="K1229" s="73">
        <v>0.55000000000000004</v>
      </c>
      <c r="L1229" s="73">
        <v>0.55000000000000004</v>
      </c>
      <c r="M1229" s="1">
        <v>1</v>
      </c>
      <c r="N1229" s="1" t="s">
        <v>945</v>
      </c>
      <c r="O1229" s="1" t="s">
        <v>1548</v>
      </c>
      <c r="P1229" s="1">
        <v>55105010</v>
      </c>
      <c r="Q1229" s="73">
        <v>1584572378</v>
      </c>
      <c r="R1229" s="74">
        <v>11.92</v>
      </c>
      <c r="S1229" s="1" t="s">
        <v>3542</v>
      </c>
      <c r="T1229" s="75">
        <v>4.9509499999999997</v>
      </c>
      <c r="U1229" s="76">
        <v>2098275383.54619</v>
      </c>
      <c r="V1229" s="77">
        <v>2098275383.54619</v>
      </c>
      <c r="W1229" s="77">
        <v>3815046151.9021602</v>
      </c>
      <c r="X1229" s="76">
        <v>3.16693319823E-2</v>
      </c>
      <c r="Y1229" s="71">
        <v>0</v>
      </c>
      <c r="Z1229" s="71">
        <v>1</v>
      </c>
      <c r="AA1229" s="71">
        <v>0</v>
      </c>
      <c r="AB1229" s="71">
        <v>0</v>
      </c>
      <c r="AC1229" s="73">
        <v>0</v>
      </c>
      <c r="AD1229" s="73">
        <v>1</v>
      </c>
      <c r="AE1229" s="1" t="s">
        <v>3543</v>
      </c>
      <c r="AF1229" s="1" t="s">
        <v>3544</v>
      </c>
      <c r="AG1229" s="1" t="s">
        <v>1451</v>
      </c>
    </row>
    <row r="1230" spans="1:33">
      <c r="A1230" s="70">
        <v>45169</v>
      </c>
      <c r="B1230" s="70">
        <v>45169</v>
      </c>
      <c r="C1230" s="71">
        <v>891800</v>
      </c>
      <c r="D1230" s="1" t="s">
        <v>11409</v>
      </c>
      <c r="E1230" s="71">
        <v>8933401</v>
      </c>
      <c r="G1230" s="1" t="s">
        <v>11410</v>
      </c>
      <c r="H1230" s="72" t="s">
        <v>11411</v>
      </c>
      <c r="I1230" s="1" t="s">
        <v>11412</v>
      </c>
      <c r="J1230" s="73">
        <v>0.4</v>
      </c>
      <c r="K1230" s="73">
        <v>0.4</v>
      </c>
      <c r="L1230" s="73">
        <v>0.4</v>
      </c>
      <c r="M1230" s="1">
        <v>1</v>
      </c>
      <c r="N1230" s="1" t="s">
        <v>1097</v>
      </c>
      <c r="O1230" s="1" t="s">
        <v>1467</v>
      </c>
      <c r="P1230" s="1">
        <v>20104010</v>
      </c>
      <c r="Q1230" s="73">
        <v>1527131434</v>
      </c>
      <c r="R1230" s="74">
        <v>429.35</v>
      </c>
      <c r="S1230" s="1" t="s">
        <v>3305</v>
      </c>
      <c r="T1230" s="75">
        <v>82.786249999999995</v>
      </c>
      <c r="U1230" s="76">
        <v>3168032764.8028498</v>
      </c>
      <c r="V1230" s="77">
        <v>3168032764.8028498</v>
      </c>
      <c r="W1230" s="77">
        <v>7920081912.0071297</v>
      </c>
      <c r="X1230" s="76">
        <v>4.7815211552399997E-2</v>
      </c>
      <c r="Y1230" s="71">
        <v>0</v>
      </c>
      <c r="Z1230" s="71">
        <v>1</v>
      </c>
      <c r="AA1230" s="71">
        <v>0</v>
      </c>
      <c r="AB1230" s="71">
        <v>0</v>
      </c>
      <c r="AC1230" s="73">
        <v>0</v>
      </c>
      <c r="AD1230" s="73">
        <v>1</v>
      </c>
      <c r="AE1230" s="1" t="s">
        <v>3306</v>
      </c>
      <c r="AF1230" s="1" t="s">
        <v>1450</v>
      </c>
      <c r="AG1230" s="1" t="s">
        <v>1451</v>
      </c>
    </row>
    <row r="1231" spans="1:33">
      <c r="A1231" s="70">
        <v>45169</v>
      </c>
      <c r="B1231" s="70">
        <v>45169</v>
      </c>
      <c r="C1231" s="71">
        <v>891800</v>
      </c>
      <c r="D1231" s="1" t="s">
        <v>11417</v>
      </c>
      <c r="E1231" s="71">
        <v>8941401</v>
      </c>
      <c r="G1231" s="1" t="s">
        <v>11418</v>
      </c>
      <c r="H1231" s="72" t="s">
        <v>11419</v>
      </c>
      <c r="I1231" s="1" t="s">
        <v>11420</v>
      </c>
      <c r="J1231" s="73">
        <v>0.4</v>
      </c>
      <c r="K1231" s="73">
        <v>0.4</v>
      </c>
      <c r="L1231" s="73">
        <v>0.4</v>
      </c>
      <c r="M1231" s="1">
        <v>1</v>
      </c>
      <c r="N1231" s="1" t="s">
        <v>973</v>
      </c>
      <c r="O1231" s="1" t="s">
        <v>1548</v>
      </c>
      <c r="P1231" s="1">
        <v>55101010</v>
      </c>
      <c r="Q1231" s="73">
        <v>69166557219</v>
      </c>
      <c r="R1231" s="74">
        <v>57.45</v>
      </c>
      <c r="S1231" s="1" t="s">
        <v>3580</v>
      </c>
      <c r="T1231" s="75">
        <v>856.65</v>
      </c>
      <c r="U1231" s="76">
        <v>1855422266.84483</v>
      </c>
      <c r="V1231" s="77">
        <v>1855422266.84483</v>
      </c>
      <c r="W1231" s="77">
        <v>4638555667.1120701</v>
      </c>
      <c r="X1231" s="76">
        <v>2.80039427603E-2</v>
      </c>
      <c r="Y1231" s="71">
        <v>0</v>
      </c>
      <c r="Z1231" s="71">
        <v>1</v>
      </c>
      <c r="AA1231" s="71">
        <v>0</v>
      </c>
      <c r="AB1231" s="71">
        <v>0</v>
      </c>
      <c r="AC1231" s="73">
        <v>1</v>
      </c>
      <c r="AD1231" s="73">
        <v>0</v>
      </c>
      <c r="AE1231" s="1" t="s">
        <v>3581</v>
      </c>
      <c r="AF1231" s="1" t="s">
        <v>1450</v>
      </c>
      <c r="AG1231" s="1" t="s">
        <v>1451</v>
      </c>
    </row>
    <row r="1232" spans="1:33">
      <c r="A1232" s="70">
        <v>45169</v>
      </c>
      <c r="B1232" s="70">
        <v>45169</v>
      </c>
      <c r="C1232" s="71">
        <v>891800</v>
      </c>
      <c r="D1232" s="1" t="s">
        <v>11421</v>
      </c>
      <c r="E1232" s="71">
        <v>8948801</v>
      </c>
      <c r="G1232" s="1" t="s">
        <v>11422</v>
      </c>
      <c r="H1232" s="72" t="s">
        <v>11423</v>
      </c>
      <c r="I1232" s="1" t="s">
        <v>11424</v>
      </c>
      <c r="J1232" s="73">
        <v>0.5</v>
      </c>
      <c r="K1232" s="73">
        <v>0.5</v>
      </c>
      <c r="L1232" s="73">
        <v>0.5</v>
      </c>
      <c r="M1232" s="1">
        <v>1</v>
      </c>
      <c r="N1232" s="1" t="s">
        <v>1330</v>
      </c>
      <c r="O1232" s="1" t="s">
        <v>1474</v>
      </c>
      <c r="P1232" s="1">
        <v>45301010</v>
      </c>
      <c r="Q1232" s="73">
        <v>435237000</v>
      </c>
      <c r="R1232" s="74">
        <v>459</v>
      </c>
      <c r="S1232" s="1" t="s">
        <v>3111</v>
      </c>
      <c r="T1232" s="75">
        <v>31.846499999999999</v>
      </c>
      <c r="U1232" s="76">
        <v>3136510809.6651101</v>
      </c>
      <c r="V1232" s="77">
        <v>3136510809.6651101</v>
      </c>
      <c r="W1232" s="77">
        <v>6273021619.3302202</v>
      </c>
      <c r="X1232" s="76">
        <v>4.7339449757800002E-2</v>
      </c>
      <c r="Y1232" s="71">
        <v>1</v>
      </c>
      <c r="Z1232" s="71">
        <v>0</v>
      </c>
      <c r="AA1232" s="71">
        <v>0</v>
      </c>
      <c r="AB1232" s="71">
        <v>0</v>
      </c>
      <c r="AC1232" s="73">
        <v>1</v>
      </c>
      <c r="AD1232" s="73">
        <v>0</v>
      </c>
      <c r="AE1232" s="1" t="s">
        <v>8038</v>
      </c>
      <c r="AF1232" s="1" t="s">
        <v>1450</v>
      </c>
      <c r="AG1232" s="1" t="s">
        <v>1451</v>
      </c>
    </row>
    <row r="1233" spans="1:33">
      <c r="A1233" s="70">
        <v>45169</v>
      </c>
      <c r="B1233" s="70">
        <v>45169</v>
      </c>
      <c r="C1233" s="71">
        <v>891800</v>
      </c>
      <c r="D1233" s="1" t="s">
        <v>11425</v>
      </c>
      <c r="E1233" s="71">
        <v>8957404</v>
      </c>
      <c r="G1233" s="1" t="s">
        <v>11426</v>
      </c>
      <c r="H1233" s="72" t="s">
        <v>11427</v>
      </c>
      <c r="I1233" s="1" t="s">
        <v>11428</v>
      </c>
      <c r="J1233" s="73">
        <v>0.6</v>
      </c>
      <c r="K1233" s="73">
        <v>0.3</v>
      </c>
      <c r="L1233" s="73">
        <v>0.06</v>
      </c>
      <c r="M1233" s="1">
        <v>0.2</v>
      </c>
      <c r="N1233" s="1" t="s">
        <v>975</v>
      </c>
      <c r="O1233" s="1" t="s">
        <v>1484</v>
      </c>
      <c r="P1233" s="1">
        <v>40101010</v>
      </c>
      <c r="Q1233" s="73">
        <v>21729105811</v>
      </c>
      <c r="R1233" s="74">
        <v>2.57</v>
      </c>
      <c r="S1233" s="1" t="s">
        <v>3323</v>
      </c>
      <c r="T1233" s="75">
        <v>7.2785000000000002</v>
      </c>
      <c r="U1233" s="76">
        <v>460345966.34693998</v>
      </c>
      <c r="V1233" s="77">
        <v>460345966.34693998</v>
      </c>
      <c r="W1233" s="77">
        <v>9275731660.70467</v>
      </c>
      <c r="X1233" s="76">
        <v>6.9480151887000002E-3</v>
      </c>
      <c r="Y1233" s="71">
        <v>1</v>
      </c>
      <c r="Z1233" s="71">
        <v>0</v>
      </c>
      <c r="AA1233" s="71">
        <v>0</v>
      </c>
      <c r="AB1233" s="71">
        <v>0</v>
      </c>
      <c r="AC1233" s="73">
        <v>1</v>
      </c>
      <c r="AD1233" s="73">
        <v>0</v>
      </c>
      <c r="AE1233" s="1" t="s">
        <v>3324</v>
      </c>
      <c r="AF1233" s="1" t="s">
        <v>1450</v>
      </c>
      <c r="AG1233" s="1" t="s">
        <v>1585</v>
      </c>
    </row>
    <row r="1234" spans="1:33">
      <c r="A1234" s="70">
        <v>45169</v>
      </c>
      <c r="B1234" s="70">
        <v>45169</v>
      </c>
      <c r="C1234" s="71">
        <v>891800</v>
      </c>
      <c r="D1234" s="1" t="s">
        <v>11433</v>
      </c>
      <c r="E1234" s="71">
        <v>8983701</v>
      </c>
      <c r="G1234" s="1" t="s">
        <v>11434</v>
      </c>
      <c r="H1234" s="72" t="s">
        <v>11435</v>
      </c>
      <c r="I1234" s="1" t="s">
        <v>11436</v>
      </c>
      <c r="J1234" s="73">
        <v>1</v>
      </c>
      <c r="K1234" s="73">
        <v>1</v>
      </c>
      <c r="L1234" s="73">
        <v>1</v>
      </c>
      <c r="M1234" s="1">
        <v>1</v>
      </c>
      <c r="N1234" s="1" t="s">
        <v>1305</v>
      </c>
      <c r="O1234" s="1" t="s">
        <v>1499</v>
      </c>
      <c r="P1234" s="1">
        <v>30101020</v>
      </c>
      <c r="Q1234" s="73">
        <v>335404212</v>
      </c>
      <c r="R1234" s="74">
        <v>424.83</v>
      </c>
      <c r="S1234" s="1" t="s">
        <v>1573</v>
      </c>
      <c r="T1234" s="75">
        <v>18.934999999999999</v>
      </c>
      <c r="U1234" s="76">
        <v>7525205776.8133097</v>
      </c>
      <c r="V1234" s="77">
        <v>7525205776.8133097</v>
      </c>
      <c r="W1234" s="77">
        <v>7525205776.8133097</v>
      </c>
      <c r="X1234" s="76">
        <v>0.1135781517764</v>
      </c>
      <c r="Y1234" s="71">
        <v>0</v>
      </c>
      <c r="Z1234" s="71">
        <v>1</v>
      </c>
      <c r="AA1234" s="71">
        <v>0</v>
      </c>
      <c r="AB1234" s="71">
        <v>0</v>
      </c>
      <c r="AC1234" s="73">
        <v>0.35</v>
      </c>
      <c r="AD1234" s="73">
        <v>0.65</v>
      </c>
      <c r="AE1234" s="1" t="s">
        <v>1574</v>
      </c>
      <c r="AF1234" s="1" t="s">
        <v>1450</v>
      </c>
      <c r="AG1234" s="1" t="s">
        <v>1451</v>
      </c>
    </row>
    <row r="1235" spans="1:33">
      <c r="A1235" s="70">
        <v>45169</v>
      </c>
      <c r="B1235" s="70">
        <v>45169</v>
      </c>
      <c r="C1235" s="71">
        <v>891800</v>
      </c>
      <c r="D1235" s="1" t="s">
        <v>11441</v>
      </c>
      <c r="E1235" s="71">
        <v>8992402</v>
      </c>
      <c r="G1235" s="1" t="s">
        <v>11442</v>
      </c>
      <c r="H1235" s="72" t="s">
        <v>11443</v>
      </c>
      <c r="I1235" s="1" t="s">
        <v>11444</v>
      </c>
      <c r="J1235" s="73">
        <v>0.35</v>
      </c>
      <c r="K1235" s="73">
        <v>0.3</v>
      </c>
      <c r="L1235" s="73">
        <v>0.06</v>
      </c>
      <c r="M1235" s="1">
        <v>0.2</v>
      </c>
      <c r="N1235" s="1" t="s">
        <v>975</v>
      </c>
      <c r="O1235" s="1" t="s">
        <v>1467</v>
      </c>
      <c r="P1235" s="1">
        <v>20102010</v>
      </c>
      <c r="Q1235" s="73">
        <v>321540000</v>
      </c>
      <c r="R1235" s="74">
        <v>57</v>
      </c>
      <c r="S1235" s="1" t="s">
        <v>3323</v>
      </c>
      <c r="T1235" s="75">
        <v>7.2785000000000002</v>
      </c>
      <c r="U1235" s="76">
        <v>151084261.86714301</v>
      </c>
      <c r="V1235" s="77">
        <v>151084261.86714301</v>
      </c>
      <c r="W1235" s="77">
        <v>2514029793.4213099</v>
      </c>
      <c r="X1235" s="76">
        <v>2.2803192011000002E-3</v>
      </c>
      <c r="Y1235" s="71">
        <v>0</v>
      </c>
      <c r="Z1235" s="71">
        <v>1</v>
      </c>
      <c r="AA1235" s="71">
        <v>0</v>
      </c>
      <c r="AB1235" s="71">
        <v>0</v>
      </c>
      <c r="AC1235" s="73">
        <v>0</v>
      </c>
      <c r="AD1235" s="73">
        <v>1</v>
      </c>
      <c r="AE1235" s="1" t="s">
        <v>3412</v>
      </c>
      <c r="AF1235" s="1" t="s">
        <v>1450</v>
      </c>
      <c r="AG1235" s="1" t="s">
        <v>1585</v>
      </c>
    </row>
    <row r="1236" spans="1:33">
      <c r="A1236" s="70">
        <v>45169</v>
      </c>
      <c r="B1236" s="70">
        <v>45169</v>
      </c>
      <c r="C1236" s="71">
        <v>891800</v>
      </c>
      <c r="D1236" s="1" t="s">
        <v>11449</v>
      </c>
      <c r="E1236" s="71">
        <v>9009401</v>
      </c>
      <c r="G1236" s="1" t="s">
        <v>11450</v>
      </c>
      <c r="H1236" s="72" t="s">
        <v>11451</v>
      </c>
      <c r="I1236" s="1" t="s">
        <v>11452</v>
      </c>
      <c r="J1236" s="73">
        <v>0.3</v>
      </c>
      <c r="K1236" s="73">
        <v>0.3</v>
      </c>
      <c r="L1236" s="73">
        <v>0.3</v>
      </c>
      <c r="M1236" s="1">
        <v>1</v>
      </c>
      <c r="N1236" s="1" t="s">
        <v>975</v>
      </c>
      <c r="O1236" s="1" t="s">
        <v>1467</v>
      </c>
      <c r="P1236" s="1">
        <v>20107010</v>
      </c>
      <c r="Q1236" s="73">
        <v>694010334</v>
      </c>
      <c r="R1236" s="74">
        <v>58.85</v>
      </c>
      <c r="S1236" s="1" t="s">
        <v>1565</v>
      </c>
      <c r="T1236" s="75">
        <v>7.8417500000000002</v>
      </c>
      <c r="U1236" s="76">
        <v>1562502304.55829</v>
      </c>
      <c r="V1236" s="77">
        <v>1562502304.55829</v>
      </c>
      <c r="W1236" s="77">
        <v>5208341015.1943102</v>
      </c>
      <c r="X1236" s="76">
        <v>2.3582893167500001E-2</v>
      </c>
      <c r="Y1236" s="71">
        <v>0</v>
      </c>
      <c r="Z1236" s="71">
        <v>1</v>
      </c>
      <c r="AA1236" s="71">
        <v>0</v>
      </c>
      <c r="AB1236" s="71">
        <v>0</v>
      </c>
      <c r="AC1236" s="73">
        <v>0.65</v>
      </c>
      <c r="AD1236" s="73">
        <v>0.35</v>
      </c>
      <c r="AE1236" s="1" t="s">
        <v>1566</v>
      </c>
      <c r="AF1236" s="1" t="s">
        <v>1450</v>
      </c>
      <c r="AG1236" s="1" t="s">
        <v>3271</v>
      </c>
    </row>
    <row r="1237" spans="1:33">
      <c r="A1237" s="70">
        <v>45169</v>
      </c>
      <c r="B1237" s="70">
        <v>45169</v>
      </c>
      <c r="C1237" s="71">
        <v>891800</v>
      </c>
      <c r="D1237" s="1" t="s">
        <v>11462</v>
      </c>
      <c r="E1237" s="71">
        <v>9042002</v>
      </c>
      <c r="G1237" s="1" t="s">
        <v>11463</v>
      </c>
      <c r="H1237" s="72" t="s">
        <v>11464</v>
      </c>
      <c r="I1237" s="1" t="s">
        <v>11465</v>
      </c>
      <c r="J1237" s="73">
        <v>0.7</v>
      </c>
      <c r="K1237" s="73">
        <v>0.3</v>
      </c>
      <c r="L1237" s="73">
        <v>0.06</v>
      </c>
      <c r="M1237" s="1">
        <v>0.2</v>
      </c>
      <c r="N1237" s="1" t="s">
        <v>975</v>
      </c>
      <c r="O1237" s="1" t="s">
        <v>1484</v>
      </c>
      <c r="P1237" s="1">
        <v>40203020</v>
      </c>
      <c r="Q1237" s="73">
        <v>4202400000</v>
      </c>
      <c r="R1237" s="74">
        <v>6.02</v>
      </c>
      <c r="S1237" s="1" t="s">
        <v>3323</v>
      </c>
      <c r="T1237" s="75">
        <v>7.2785000000000002</v>
      </c>
      <c r="U1237" s="76">
        <v>208546662.086968</v>
      </c>
      <c r="V1237" s="77">
        <v>208546662.086968</v>
      </c>
      <c r="W1237" s="77">
        <v>3470199445.8313899</v>
      </c>
      <c r="X1237" s="76">
        <v>3.1476008951000002E-3</v>
      </c>
      <c r="Y1237" s="71">
        <v>0</v>
      </c>
      <c r="Z1237" s="71">
        <v>1</v>
      </c>
      <c r="AA1237" s="71">
        <v>0</v>
      </c>
      <c r="AB1237" s="71">
        <v>0</v>
      </c>
      <c r="AC1237" s="73">
        <v>0</v>
      </c>
      <c r="AD1237" s="73">
        <v>1</v>
      </c>
      <c r="AE1237" s="1" t="s">
        <v>3412</v>
      </c>
      <c r="AF1237" s="1" t="s">
        <v>1450</v>
      </c>
      <c r="AG1237" s="1" t="s">
        <v>1585</v>
      </c>
    </row>
    <row r="1238" spans="1:33">
      <c r="A1238" s="70">
        <v>45169</v>
      </c>
      <c r="B1238" s="70">
        <v>45169</v>
      </c>
      <c r="C1238" s="71">
        <v>891800</v>
      </c>
      <c r="D1238" s="1" t="s">
        <v>11466</v>
      </c>
      <c r="E1238" s="71">
        <v>9043301</v>
      </c>
      <c r="G1238" s="1" t="s">
        <v>11467</v>
      </c>
      <c r="H1238" s="72" t="s">
        <v>11468</v>
      </c>
      <c r="I1238" s="1" t="s">
        <v>11469</v>
      </c>
      <c r="J1238" s="73">
        <v>0.4</v>
      </c>
      <c r="K1238" s="73">
        <v>0.4</v>
      </c>
      <c r="L1238" s="73">
        <v>0.4</v>
      </c>
      <c r="M1238" s="1">
        <v>1</v>
      </c>
      <c r="N1238" s="1" t="s">
        <v>975</v>
      </c>
      <c r="O1238" s="1" t="s">
        <v>1455</v>
      </c>
      <c r="P1238" s="1">
        <v>25102020</v>
      </c>
      <c r="Q1238" s="73">
        <v>3063800000</v>
      </c>
      <c r="R1238" s="74">
        <v>15.08</v>
      </c>
      <c r="S1238" s="1" t="s">
        <v>1565</v>
      </c>
      <c r="T1238" s="75">
        <v>7.8417500000000002</v>
      </c>
      <c r="U1238" s="76">
        <v>2356724149.5839601</v>
      </c>
      <c r="V1238" s="77">
        <v>2356724149.5839601</v>
      </c>
      <c r="W1238" s="77">
        <v>5891810373.9598999</v>
      </c>
      <c r="X1238" s="76">
        <v>3.5570106797799997E-2</v>
      </c>
      <c r="Y1238" s="71">
        <v>0</v>
      </c>
      <c r="Z1238" s="71">
        <v>1</v>
      </c>
      <c r="AA1238" s="71">
        <v>0</v>
      </c>
      <c r="AB1238" s="71">
        <v>0</v>
      </c>
      <c r="AC1238" s="73">
        <v>0</v>
      </c>
      <c r="AD1238" s="73">
        <v>1</v>
      </c>
      <c r="AE1238" s="1" t="s">
        <v>1566</v>
      </c>
      <c r="AF1238" s="1" t="s">
        <v>1450</v>
      </c>
      <c r="AG1238" s="1" t="s">
        <v>3300</v>
      </c>
    </row>
    <row r="1239" spans="1:33">
      <c r="A1239" s="70">
        <v>45169</v>
      </c>
      <c r="B1239" s="70">
        <v>45169</v>
      </c>
      <c r="C1239" s="71">
        <v>891800</v>
      </c>
      <c r="D1239" s="1" t="s">
        <v>11470</v>
      </c>
      <c r="E1239" s="71">
        <v>9045901</v>
      </c>
      <c r="G1239" s="1" t="s">
        <v>11471</v>
      </c>
      <c r="H1239" s="72" t="s">
        <v>11472</v>
      </c>
      <c r="I1239" s="1" t="s">
        <v>11473</v>
      </c>
      <c r="J1239" s="73">
        <v>0.65</v>
      </c>
      <c r="K1239" s="73">
        <v>0.65</v>
      </c>
      <c r="L1239" s="73">
        <v>0.65</v>
      </c>
      <c r="M1239" s="1">
        <v>1</v>
      </c>
      <c r="N1239" s="1" t="s">
        <v>1005</v>
      </c>
      <c r="O1239" s="1" t="s">
        <v>1484</v>
      </c>
      <c r="P1239" s="1">
        <v>40101010</v>
      </c>
      <c r="Q1239" s="73">
        <v>511000000</v>
      </c>
      <c r="R1239" s="74">
        <v>82.8</v>
      </c>
      <c r="S1239" s="1" t="s">
        <v>4218</v>
      </c>
      <c r="T1239" s="75">
        <v>22.206199999999999</v>
      </c>
      <c r="U1239" s="76">
        <v>1238483846.85358</v>
      </c>
      <c r="V1239" s="77">
        <v>1238483846.85358</v>
      </c>
      <c r="W1239" s="77">
        <v>1905359764.39013</v>
      </c>
      <c r="X1239" s="76">
        <v>1.86924730702E-2</v>
      </c>
      <c r="Y1239" s="71">
        <v>0</v>
      </c>
      <c r="Z1239" s="71">
        <v>1</v>
      </c>
      <c r="AA1239" s="71">
        <v>0</v>
      </c>
      <c r="AB1239" s="71">
        <v>0</v>
      </c>
      <c r="AC1239" s="73">
        <v>1</v>
      </c>
      <c r="AD1239" s="73">
        <v>0</v>
      </c>
      <c r="AE1239" s="1" t="s">
        <v>4219</v>
      </c>
      <c r="AF1239" s="1" t="s">
        <v>1450</v>
      </c>
      <c r="AG1239" s="1" t="s">
        <v>1451</v>
      </c>
    </row>
    <row r="1240" spans="1:33">
      <c r="A1240" s="70">
        <v>45169</v>
      </c>
      <c r="B1240" s="70">
        <v>45169</v>
      </c>
      <c r="C1240" s="71">
        <v>891800</v>
      </c>
      <c r="D1240" s="1" t="s">
        <v>11479</v>
      </c>
      <c r="E1240" s="71">
        <v>9057502</v>
      </c>
      <c r="G1240" s="1" t="s">
        <v>11480</v>
      </c>
      <c r="H1240" s="72" t="s">
        <v>11481</v>
      </c>
      <c r="I1240" s="1" t="s">
        <v>11482</v>
      </c>
      <c r="J1240" s="73">
        <v>0.5</v>
      </c>
      <c r="K1240" s="73">
        <v>0.3</v>
      </c>
      <c r="L1240" s="73">
        <v>0.06</v>
      </c>
      <c r="M1240" s="1">
        <v>0.2</v>
      </c>
      <c r="N1240" s="1" t="s">
        <v>975</v>
      </c>
      <c r="O1240" s="1" t="s">
        <v>1455</v>
      </c>
      <c r="P1240" s="1">
        <v>25101020</v>
      </c>
      <c r="Q1240" s="73">
        <v>1476731513</v>
      </c>
      <c r="R1240" s="74">
        <v>21.78</v>
      </c>
      <c r="S1240" s="1" t="s">
        <v>3323</v>
      </c>
      <c r="T1240" s="75">
        <v>7.2785000000000002</v>
      </c>
      <c r="U1240" s="76">
        <v>265136050.17357999</v>
      </c>
      <c r="V1240" s="77">
        <v>265136050.17357999</v>
      </c>
      <c r="W1240" s="77">
        <v>4411842247.5569897</v>
      </c>
      <c r="X1240" s="76">
        <v>4.0017061913E-3</v>
      </c>
      <c r="Y1240" s="71">
        <v>0</v>
      </c>
      <c r="Z1240" s="71">
        <v>1</v>
      </c>
      <c r="AA1240" s="71">
        <v>0</v>
      </c>
      <c r="AB1240" s="71">
        <v>0</v>
      </c>
      <c r="AC1240" s="73">
        <v>1</v>
      </c>
      <c r="AD1240" s="73">
        <v>0</v>
      </c>
      <c r="AE1240" s="1" t="s">
        <v>3324</v>
      </c>
      <c r="AF1240" s="1" t="s">
        <v>1450</v>
      </c>
      <c r="AG1240" s="1" t="s">
        <v>1585</v>
      </c>
    </row>
    <row r="1241" spans="1:33">
      <c r="A1241" s="70">
        <v>45169</v>
      </c>
      <c r="B1241" s="70">
        <v>45169</v>
      </c>
      <c r="C1241" s="71">
        <v>891800</v>
      </c>
      <c r="D1241" s="1" t="s">
        <v>11483</v>
      </c>
      <c r="E1241" s="71">
        <v>9057702</v>
      </c>
      <c r="G1241" s="1" t="s">
        <v>11484</v>
      </c>
      <c r="H1241" s="72" t="s">
        <v>11485</v>
      </c>
      <c r="I1241" s="1" t="s">
        <v>11486</v>
      </c>
      <c r="J1241" s="73">
        <v>0.4</v>
      </c>
      <c r="K1241" s="73">
        <v>0.3</v>
      </c>
      <c r="L1241" s="73">
        <v>0.06</v>
      </c>
      <c r="M1241" s="1">
        <v>0.2</v>
      </c>
      <c r="N1241" s="1" t="s">
        <v>975</v>
      </c>
      <c r="O1241" s="1" t="s">
        <v>1455</v>
      </c>
      <c r="P1241" s="1">
        <v>25102010</v>
      </c>
      <c r="Q1241" s="73">
        <v>1497283184</v>
      </c>
      <c r="R1241" s="74">
        <v>36.04</v>
      </c>
      <c r="S1241" s="1" t="s">
        <v>3323</v>
      </c>
      <c r="T1241" s="75">
        <v>7.2785000000000002</v>
      </c>
      <c r="U1241" s="76">
        <v>444834122.01437098</v>
      </c>
      <c r="V1241" s="77">
        <v>444834122.01437098</v>
      </c>
      <c r="W1241" s="77">
        <v>7402003504.8915005</v>
      </c>
      <c r="X1241" s="76">
        <v>6.7138944666999996E-3</v>
      </c>
      <c r="Y1241" s="71">
        <v>1</v>
      </c>
      <c r="Z1241" s="71">
        <v>0</v>
      </c>
      <c r="AA1241" s="71">
        <v>0</v>
      </c>
      <c r="AB1241" s="71">
        <v>0</v>
      </c>
      <c r="AC1241" s="73">
        <v>0.65</v>
      </c>
      <c r="AD1241" s="73">
        <v>0.35</v>
      </c>
      <c r="AE1241" s="1" t="s">
        <v>3324</v>
      </c>
      <c r="AF1241" s="1" t="s">
        <v>1450</v>
      </c>
      <c r="AG1241" s="1" t="s">
        <v>1585</v>
      </c>
    </row>
    <row r="1242" spans="1:33">
      <c r="A1242" s="70">
        <v>45169</v>
      </c>
      <c r="B1242" s="70">
        <v>45169</v>
      </c>
      <c r="C1242" s="71">
        <v>891800</v>
      </c>
      <c r="D1242" s="1" t="s">
        <v>11492</v>
      </c>
      <c r="E1242" s="71">
        <v>9065402</v>
      </c>
      <c r="G1242" s="1" t="s">
        <v>11493</v>
      </c>
      <c r="H1242" s="72" t="s">
        <v>11494</v>
      </c>
      <c r="I1242" s="1" t="s">
        <v>11495</v>
      </c>
      <c r="J1242" s="73">
        <v>0.75</v>
      </c>
      <c r="K1242" s="73">
        <v>0.3</v>
      </c>
      <c r="L1242" s="73">
        <v>0.06</v>
      </c>
      <c r="M1242" s="1">
        <v>0.2</v>
      </c>
      <c r="N1242" s="1" t="s">
        <v>975</v>
      </c>
      <c r="O1242" s="1" t="s">
        <v>1484</v>
      </c>
      <c r="P1242" s="1">
        <v>40101015</v>
      </c>
      <c r="Q1242" s="73">
        <v>14769679803</v>
      </c>
      <c r="R1242" s="74">
        <v>7.13</v>
      </c>
      <c r="S1242" s="1" t="s">
        <v>3323</v>
      </c>
      <c r="T1242" s="75">
        <v>7.2785000000000002</v>
      </c>
      <c r="U1242" s="76">
        <v>868100435.49129605</v>
      </c>
      <c r="V1242" s="77">
        <v>868100435.49129605</v>
      </c>
      <c r="W1242" s="77">
        <v>14445120435.021</v>
      </c>
      <c r="X1242" s="76">
        <v>1.31022653657E-2</v>
      </c>
      <c r="Y1242" s="71">
        <v>1</v>
      </c>
      <c r="Z1242" s="71">
        <v>0</v>
      </c>
      <c r="AA1242" s="71">
        <v>0</v>
      </c>
      <c r="AB1242" s="71">
        <v>0</v>
      </c>
      <c r="AC1242" s="73">
        <v>1</v>
      </c>
      <c r="AD1242" s="73">
        <v>0</v>
      </c>
      <c r="AE1242" s="1" t="s">
        <v>3324</v>
      </c>
      <c r="AF1242" s="1" t="s">
        <v>1450</v>
      </c>
      <c r="AG1242" s="1" t="s">
        <v>1585</v>
      </c>
    </row>
    <row r="1243" spans="1:33">
      <c r="A1243" s="70">
        <v>45169</v>
      </c>
      <c r="B1243" s="70">
        <v>45169</v>
      </c>
      <c r="C1243" s="71">
        <v>891800</v>
      </c>
      <c r="D1243" s="1" t="s">
        <v>11496</v>
      </c>
      <c r="E1243" s="71">
        <v>9082602</v>
      </c>
      <c r="G1243" s="1" t="s">
        <v>11497</v>
      </c>
      <c r="H1243" s="72" t="s">
        <v>11498</v>
      </c>
      <c r="I1243" s="1" t="s">
        <v>11499</v>
      </c>
      <c r="J1243" s="73">
        <v>0.3</v>
      </c>
      <c r="K1243" s="73">
        <v>0.3</v>
      </c>
      <c r="L1243" s="73">
        <v>0.06</v>
      </c>
      <c r="M1243" s="1">
        <v>0.2</v>
      </c>
      <c r="N1243" s="1" t="s">
        <v>975</v>
      </c>
      <c r="O1243" s="1" t="s">
        <v>1462</v>
      </c>
      <c r="P1243" s="1">
        <v>15101010</v>
      </c>
      <c r="Q1243" s="73">
        <v>527012479</v>
      </c>
      <c r="R1243" s="74">
        <v>75.33</v>
      </c>
      <c r="S1243" s="1" t="s">
        <v>3323</v>
      </c>
      <c r="T1243" s="75">
        <v>7.2785000000000002</v>
      </c>
      <c r="U1243" s="76">
        <v>327263997.05766302</v>
      </c>
      <c r="V1243" s="77">
        <v>327263997.05766302</v>
      </c>
      <c r="W1243" s="77">
        <v>5445646215.8884497</v>
      </c>
      <c r="X1243" s="76">
        <v>4.9394051181000003E-3</v>
      </c>
      <c r="Y1243" s="71">
        <v>0</v>
      </c>
      <c r="Z1243" s="71">
        <v>1</v>
      </c>
      <c r="AA1243" s="71">
        <v>0</v>
      </c>
      <c r="AB1243" s="71">
        <v>0</v>
      </c>
      <c r="AC1243" s="73">
        <v>0</v>
      </c>
      <c r="AD1243" s="73">
        <v>1</v>
      </c>
      <c r="AE1243" s="1" t="s">
        <v>3324</v>
      </c>
      <c r="AF1243" s="1" t="s">
        <v>1450</v>
      </c>
      <c r="AG1243" s="1" t="s">
        <v>1585</v>
      </c>
    </row>
    <row r="1244" spans="1:33">
      <c r="A1244" s="70">
        <v>45169</v>
      </c>
      <c r="B1244" s="70">
        <v>45169</v>
      </c>
      <c r="C1244" s="71">
        <v>891800</v>
      </c>
      <c r="D1244" s="1" t="s">
        <v>11500</v>
      </c>
      <c r="E1244" s="71">
        <v>9086201</v>
      </c>
      <c r="G1244" s="1" t="s">
        <v>11501</v>
      </c>
      <c r="H1244" s="72" t="s">
        <v>11502</v>
      </c>
      <c r="I1244" s="1" t="s">
        <v>11503</v>
      </c>
      <c r="J1244" s="73">
        <v>0.45</v>
      </c>
      <c r="K1244" s="73">
        <v>0.45</v>
      </c>
      <c r="L1244" s="73">
        <v>0.45</v>
      </c>
      <c r="M1244" s="1">
        <v>1</v>
      </c>
      <c r="N1244" s="1" t="s">
        <v>975</v>
      </c>
      <c r="O1244" s="1" t="s">
        <v>1564</v>
      </c>
      <c r="P1244" s="1">
        <v>60201020</v>
      </c>
      <c r="Q1244" s="73">
        <v>3232379627</v>
      </c>
      <c r="R1244" s="74">
        <v>3.66</v>
      </c>
      <c r="S1244" s="1" t="s">
        <v>1565</v>
      </c>
      <c r="T1244" s="75">
        <v>7.8417500000000002</v>
      </c>
      <c r="U1244" s="76">
        <v>678895558.47470295</v>
      </c>
      <c r="V1244" s="77">
        <v>678895558.47470295</v>
      </c>
      <c r="W1244" s="77">
        <v>1508656796.61045</v>
      </c>
      <c r="X1244" s="76">
        <v>1.02465906007E-2</v>
      </c>
      <c r="Y1244" s="71">
        <v>0</v>
      </c>
      <c r="Z1244" s="71">
        <v>1</v>
      </c>
      <c r="AA1244" s="71">
        <v>0</v>
      </c>
      <c r="AB1244" s="71">
        <v>0</v>
      </c>
      <c r="AC1244" s="73">
        <v>1</v>
      </c>
      <c r="AD1244" s="73">
        <v>0</v>
      </c>
      <c r="AE1244" s="1" t="s">
        <v>1566</v>
      </c>
      <c r="AF1244" s="1" t="s">
        <v>1450</v>
      </c>
      <c r="AG1244" s="1" t="s">
        <v>3300</v>
      </c>
    </row>
    <row r="1245" spans="1:33">
      <c r="A1245" s="70">
        <v>45169</v>
      </c>
      <c r="B1245" s="70">
        <v>45169</v>
      </c>
      <c r="C1245" s="71">
        <v>891800</v>
      </c>
      <c r="D1245" s="1" t="s">
        <v>11504</v>
      </c>
      <c r="E1245" s="71">
        <v>9086701</v>
      </c>
      <c r="G1245" s="1" t="s">
        <v>11505</v>
      </c>
      <c r="H1245" s="72" t="s">
        <v>11506</v>
      </c>
      <c r="I1245" s="1" t="s">
        <v>11507</v>
      </c>
      <c r="J1245" s="73">
        <v>0.5</v>
      </c>
      <c r="K1245" s="73">
        <v>0.5</v>
      </c>
      <c r="L1245" s="73">
        <v>0.5</v>
      </c>
      <c r="M1245" s="1">
        <v>1</v>
      </c>
      <c r="N1245" s="1" t="s">
        <v>975</v>
      </c>
      <c r="O1245" s="1" t="s">
        <v>1499</v>
      </c>
      <c r="P1245" s="1">
        <v>30202030</v>
      </c>
      <c r="Q1245" s="73">
        <v>1046900000</v>
      </c>
      <c r="R1245" s="74">
        <v>14.7</v>
      </c>
      <c r="S1245" s="1" t="s">
        <v>1565</v>
      </c>
      <c r="T1245" s="75">
        <v>7.8417500000000002</v>
      </c>
      <c r="U1245" s="76">
        <v>981249721.04440999</v>
      </c>
      <c r="V1245" s="77">
        <v>981249721.04440999</v>
      </c>
      <c r="W1245" s="77">
        <v>1962499442.08882</v>
      </c>
      <c r="X1245" s="76">
        <v>1.4810030855299999E-2</v>
      </c>
      <c r="Y1245" s="71">
        <v>0</v>
      </c>
      <c r="Z1245" s="71">
        <v>1</v>
      </c>
      <c r="AA1245" s="71">
        <v>0</v>
      </c>
      <c r="AB1245" s="71">
        <v>0</v>
      </c>
      <c r="AC1245" s="73">
        <v>0</v>
      </c>
      <c r="AD1245" s="73">
        <v>1</v>
      </c>
      <c r="AE1245" s="1" t="s">
        <v>1566</v>
      </c>
      <c r="AF1245" s="1" t="s">
        <v>1450</v>
      </c>
      <c r="AG1245" s="1" t="s">
        <v>3300</v>
      </c>
    </row>
    <row r="1246" spans="1:33">
      <c r="A1246" s="70">
        <v>45169</v>
      </c>
      <c r="B1246" s="70">
        <v>45169</v>
      </c>
      <c r="C1246" s="71">
        <v>891800</v>
      </c>
      <c r="D1246" s="1" t="s">
        <v>11508</v>
      </c>
      <c r="E1246" s="71">
        <v>9088301</v>
      </c>
      <c r="G1246" s="1" t="s">
        <v>11509</v>
      </c>
      <c r="H1246" s="72" t="s">
        <v>11510</v>
      </c>
      <c r="I1246" s="1" t="s">
        <v>11511</v>
      </c>
      <c r="J1246" s="73">
        <v>0.7</v>
      </c>
      <c r="K1246" s="73">
        <v>0.7</v>
      </c>
      <c r="L1246" s="73">
        <v>0.7</v>
      </c>
      <c r="M1246" s="1">
        <v>1</v>
      </c>
      <c r="N1246" s="1" t="s">
        <v>1330</v>
      </c>
      <c r="O1246" s="1" t="s">
        <v>1447</v>
      </c>
      <c r="P1246" s="1">
        <v>35201010</v>
      </c>
      <c r="Q1246" s="73">
        <v>339359778</v>
      </c>
      <c r="R1246" s="74">
        <v>357.5</v>
      </c>
      <c r="S1246" s="1" t="s">
        <v>3111</v>
      </c>
      <c r="T1246" s="75">
        <v>31.846499999999999</v>
      </c>
      <c r="U1246" s="76">
        <v>2666691298.7141399</v>
      </c>
      <c r="V1246" s="77">
        <v>2666691298.7141399</v>
      </c>
      <c r="W1246" s="77">
        <v>3809558998.1630602</v>
      </c>
      <c r="X1246" s="76">
        <v>4.0248450082200002E-2</v>
      </c>
      <c r="Y1246" s="71">
        <v>0</v>
      </c>
      <c r="Z1246" s="71">
        <v>1</v>
      </c>
      <c r="AA1246" s="71">
        <v>0</v>
      </c>
      <c r="AB1246" s="71">
        <v>0</v>
      </c>
      <c r="AC1246" s="73">
        <v>0</v>
      </c>
      <c r="AD1246" s="73">
        <v>1</v>
      </c>
      <c r="AE1246" s="1" t="s">
        <v>8038</v>
      </c>
      <c r="AF1246" s="1" t="s">
        <v>1450</v>
      </c>
      <c r="AG1246" s="1" t="s">
        <v>1451</v>
      </c>
    </row>
    <row r="1247" spans="1:33">
      <c r="A1247" s="70">
        <v>45169</v>
      </c>
      <c r="B1247" s="70">
        <v>45169</v>
      </c>
      <c r="C1247" s="71">
        <v>891800</v>
      </c>
      <c r="D1247" s="1" t="s">
        <v>11512</v>
      </c>
      <c r="E1247" s="71">
        <v>9090601</v>
      </c>
      <c r="G1247" s="1" t="s">
        <v>11513</v>
      </c>
      <c r="H1247" s="72" t="s">
        <v>11514</v>
      </c>
      <c r="I1247" s="1" t="s">
        <v>11515</v>
      </c>
      <c r="J1247" s="73">
        <v>0.3</v>
      </c>
      <c r="K1247" s="73">
        <v>0.3</v>
      </c>
      <c r="L1247" s="73">
        <v>0.3</v>
      </c>
      <c r="M1247" s="1">
        <v>1</v>
      </c>
      <c r="N1247" s="1" t="s">
        <v>1097</v>
      </c>
      <c r="O1247" s="1" t="s">
        <v>1474</v>
      </c>
      <c r="P1247" s="1">
        <v>45102010</v>
      </c>
      <c r="Q1247" s="73">
        <v>295822779</v>
      </c>
      <c r="R1247" s="74">
        <v>5193.3999999999996</v>
      </c>
      <c r="S1247" s="1" t="s">
        <v>3305</v>
      </c>
      <c r="T1247" s="75">
        <v>82.786249999999995</v>
      </c>
      <c r="U1247" s="76">
        <v>5567323150.1315699</v>
      </c>
      <c r="V1247" s="77">
        <v>5567323150.1315699</v>
      </c>
      <c r="W1247" s="77">
        <v>18557743833.7719</v>
      </c>
      <c r="X1247" s="76">
        <v>8.4027771796299999E-2</v>
      </c>
      <c r="Y1247" s="71">
        <v>1</v>
      </c>
      <c r="Z1247" s="71">
        <v>0</v>
      </c>
      <c r="AA1247" s="71">
        <v>0</v>
      </c>
      <c r="AB1247" s="71">
        <v>0</v>
      </c>
      <c r="AC1247" s="73">
        <v>0</v>
      </c>
      <c r="AD1247" s="73">
        <v>1</v>
      </c>
      <c r="AE1247" s="1" t="s">
        <v>3306</v>
      </c>
      <c r="AF1247" s="1" t="s">
        <v>1450</v>
      </c>
      <c r="AG1247" s="1" t="s">
        <v>1451</v>
      </c>
    </row>
    <row r="1248" spans="1:33">
      <c r="A1248" s="70">
        <v>45169</v>
      </c>
      <c r="B1248" s="70">
        <v>45169</v>
      </c>
      <c r="C1248" s="71">
        <v>891800</v>
      </c>
      <c r="D1248" s="1" t="s">
        <v>11521</v>
      </c>
      <c r="E1248" s="71">
        <v>9115401</v>
      </c>
      <c r="G1248" s="1" t="s">
        <v>11522</v>
      </c>
      <c r="H1248" s="72" t="s">
        <v>11523</v>
      </c>
      <c r="I1248" s="1" t="s">
        <v>11524</v>
      </c>
      <c r="J1248" s="73">
        <v>0.4</v>
      </c>
      <c r="K1248" s="73">
        <v>0.4</v>
      </c>
      <c r="L1248" s="73">
        <v>0.4</v>
      </c>
      <c r="M1248" s="1">
        <v>1</v>
      </c>
      <c r="N1248" s="1" t="s">
        <v>975</v>
      </c>
      <c r="O1248" s="1" t="s">
        <v>1484</v>
      </c>
      <c r="P1248" s="1">
        <v>40101010</v>
      </c>
      <c r="Q1248" s="73">
        <v>19856167000</v>
      </c>
      <c r="R1248" s="74">
        <v>3.87</v>
      </c>
      <c r="S1248" s="1" t="s">
        <v>1565</v>
      </c>
      <c r="T1248" s="75">
        <v>7.8417500000000002</v>
      </c>
      <c r="U1248" s="76">
        <v>3919704978.6080899</v>
      </c>
      <c r="V1248" s="77">
        <v>3919704978.6080899</v>
      </c>
      <c r="W1248" s="77">
        <v>62667751366.533401</v>
      </c>
      <c r="X1248" s="76">
        <v>5.9160222349099997E-2</v>
      </c>
      <c r="Y1248" s="71">
        <v>1</v>
      </c>
      <c r="Z1248" s="71">
        <v>0</v>
      </c>
      <c r="AA1248" s="71">
        <v>0</v>
      </c>
      <c r="AB1248" s="71">
        <v>0</v>
      </c>
      <c r="AC1248" s="73">
        <v>1</v>
      </c>
      <c r="AD1248" s="73">
        <v>0</v>
      </c>
      <c r="AE1248" s="1" t="s">
        <v>1566</v>
      </c>
      <c r="AF1248" s="1" t="s">
        <v>1450</v>
      </c>
      <c r="AG1248" s="1" t="s">
        <v>3494</v>
      </c>
    </row>
    <row r="1249" spans="1:33">
      <c r="A1249" s="70">
        <v>45169</v>
      </c>
      <c r="B1249" s="70">
        <v>45169</v>
      </c>
      <c r="C1249" s="71">
        <v>891800</v>
      </c>
      <c r="D1249" s="1" t="s">
        <v>11525</v>
      </c>
      <c r="E1249" s="71">
        <v>9115404</v>
      </c>
      <c r="G1249" s="1" t="s">
        <v>11526</v>
      </c>
      <c r="H1249" s="72" t="s">
        <v>11527</v>
      </c>
      <c r="I1249" s="1" t="s">
        <v>11528</v>
      </c>
      <c r="J1249" s="73">
        <v>0.11</v>
      </c>
      <c r="K1249" s="73">
        <v>0.11</v>
      </c>
      <c r="L1249" s="73">
        <v>2.1999999999999999E-2</v>
      </c>
      <c r="M1249" s="1">
        <v>0.2</v>
      </c>
      <c r="N1249" s="1" t="s">
        <v>975</v>
      </c>
      <c r="O1249" s="1" t="s">
        <v>1484</v>
      </c>
      <c r="P1249" s="1">
        <v>40101010</v>
      </c>
      <c r="Q1249" s="73">
        <v>79304909038</v>
      </c>
      <c r="R1249" s="74">
        <v>4.8600000000000003</v>
      </c>
      <c r="S1249" s="1" t="s">
        <v>3323</v>
      </c>
      <c r="T1249" s="75">
        <v>7.2785000000000002</v>
      </c>
      <c r="U1249" s="76">
        <v>1164976420.1886301</v>
      </c>
      <c r="V1249" s="77">
        <v>1164976420.1886301</v>
      </c>
      <c r="W1249" s="77">
        <v>62667751366.533401</v>
      </c>
      <c r="X1249" s="76">
        <v>1.7583023320900001E-2</v>
      </c>
      <c r="Y1249" s="71">
        <v>1</v>
      </c>
      <c r="Z1249" s="71">
        <v>0</v>
      </c>
      <c r="AA1249" s="71">
        <v>0</v>
      </c>
      <c r="AB1249" s="71">
        <v>0</v>
      </c>
      <c r="AC1249" s="73">
        <v>1</v>
      </c>
      <c r="AD1249" s="73">
        <v>0</v>
      </c>
      <c r="AE1249" s="1" t="s">
        <v>3324</v>
      </c>
      <c r="AF1249" s="1" t="s">
        <v>1450</v>
      </c>
      <c r="AG1249" s="1" t="s">
        <v>1585</v>
      </c>
    </row>
    <row r="1250" spans="1:33">
      <c r="A1250" s="70">
        <v>45169</v>
      </c>
      <c r="B1250" s="70">
        <v>45169</v>
      </c>
      <c r="C1250" s="71">
        <v>891800</v>
      </c>
      <c r="D1250" s="1" t="s">
        <v>11529</v>
      </c>
      <c r="E1250" s="71">
        <v>9122602</v>
      </c>
      <c r="G1250" s="1" t="s">
        <v>11530</v>
      </c>
      <c r="H1250" s="72" t="s">
        <v>11531</v>
      </c>
      <c r="I1250" s="1" t="s">
        <v>11532</v>
      </c>
      <c r="J1250" s="73">
        <v>0.8</v>
      </c>
      <c r="K1250" s="73">
        <v>0.3</v>
      </c>
      <c r="L1250" s="73">
        <v>0.06</v>
      </c>
      <c r="M1250" s="1">
        <v>0.2</v>
      </c>
      <c r="N1250" s="1" t="s">
        <v>975</v>
      </c>
      <c r="O1250" s="1" t="s">
        <v>1474</v>
      </c>
      <c r="P1250" s="1">
        <v>45301020</v>
      </c>
      <c r="Q1250" s="73">
        <v>667025148</v>
      </c>
      <c r="R1250" s="74">
        <v>93.98</v>
      </c>
      <c r="S1250" s="1" t="s">
        <v>3323</v>
      </c>
      <c r="T1250" s="75">
        <v>7.2785000000000002</v>
      </c>
      <c r="U1250" s="76">
        <v>516757766.647304</v>
      </c>
      <c r="V1250" s="77">
        <v>516757766.647304</v>
      </c>
      <c r="W1250" s="77">
        <v>8598807084.7219601</v>
      </c>
      <c r="X1250" s="76">
        <v>7.7994401472E-3</v>
      </c>
      <c r="Y1250" s="71">
        <v>1</v>
      </c>
      <c r="Z1250" s="71">
        <v>0</v>
      </c>
      <c r="AA1250" s="71">
        <v>0</v>
      </c>
      <c r="AB1250" s="71">
        <v>0</v>
      </c>
      <c r="AC1250" s="73">
        <v>0</v>
      </c>
      <c r="AD1250" s="73">
        <v>1</v>
      </c>
      <c r="AE1250" s="1" t="s">
        <v>3324</v>
      </c>
      <c r="AF1250" s="1" t="s">
        <v>1450</v>
      </c>
      <c r="AG1250" s="1" t="s">
        <v>1585</v>
      </c>
    </row>
    <row r="1251" spans="1:33">
      <c r="A1251" s="70">
        <v>45169</v>
      </c>
      <c r="B1251" s="70">
        <v>45169</v>
      </c>
      <c r="C1251" s="71">
        <v>891800</v>
      </c>
      <c r="D1251" s="1" t="s">
        <v>11533</v>
      </c>
      <c r="E1251" s="71">
        <v>9127401</v>
      </c>
      <c r="G1251" s="1" t="s">
        <v>11534</v>
      </c>
      <c r="H1251" s="72" t="s">
        <v>11535</v>
      </c>
      <c r="I1251" s="1" t="s">
        <v>11536</v>
      </c>
      <c r="J1251" s="73">
        <v>0.25</v>
      </c>
      <c r="K1251" s="73">
        <v>0.25</v>
      </c>
      <c r="L1251" s="73">
        <v>0.25</v>
      </c>
      <c r="M1251" s="1">
        <v>1</v>
      </c>
      <c r="N1251" s="1" t="s">
        <v>1097</v>
      </c>
      <c r="O1251" s="1" t="s">
        <v>1484</v>
      </c>
      <c r="P1251" s="1">
        <v>40301020</v>
      </c>
      <c r="Q1251" s="73">
        <v>1438577656</v>
      </c>
      <c r="R1251" s="74">
        <v>563.9</v>
      </c>
      <c r="S1251" s="1" t="s">
        <v>3305</v>
      </c>
      <c r="T1251" s="75">
        <v>82.786249999999995</v>
      </c>
      <c r="U1251" s="76">
        <v>2449724260.42489</v>
      </c>
      <c r="V1251" s="77">
        <v>2449724260.42489</v>
      </c>
      <c r="W1251" s="77">
        <v>9798897041.6995602</v>
      </c>
      <c r="X1251" s="76">
        <v>3.6973760201800002E-2</v>
      </c>
      <c r="Y1251" s="71">
        <v>1</v>
      </c>
      <c r="Z1251" s="71">
        <v>0</v>
      </c>
      <c r="AA1251" s="71">
        <v>0</v>
      </c>
      <c r="AB1251" s="71">
        <v>0</v>
      </c>
      <c r="AC1251" s="73">
        <v>0</v>
      </c>
      <c r="AD1251" s="73">
        <v>1</v>
      </c>
      <c r="AE1251" s="1" t="s">
        <v>3306</v>
      </c>
      <c r="AF1251" s="1" t="s">
        <v>1450</v>
      </c>
      <c r="AG1251" s="1" t="s">
        <v>1451</v>
      </c>
    </row>
    <row r="1252" spans="1:33">
      <c r="A1252" s="70">
        <v>45169</v>
      </c>
      <c r="B1252" s="70">
        <v>45169</v>
      </c>
      <c r="C1252" s="71">
        <v>891800</v>
      </c>
      <c r="D1252" s="1" t="s">
        <v>11541</v>
      </c>
      <c r="E1252" s="71">
        <v>9151801</v>
      </c>
      <c r="G1252" s="1" t="s">
        <v>11542</v>
      </c>
      <c r="H1252" s="72" t="s">
        <v>11543</v>
      </c>
      <c r="I1252" s="1" t="s">
        <v>11544</v>
      </c>
      <c r="J1252" s="73">
        <v>0.6</v>
      </c>
      <c r="K1252" s="73">
        <v>0.6</v>
      </c>
      <c r="L1252" s="73">
        <v>0.6</v>
      </c>
      <c r="M1252" s="1">
        <v>1</v>
      </c>
      <c r="N1252" s="1" t="s">
        <v>975</v>
      </c>
      <c r="O1252" s="1" t="s">
        <v>1692</v>
      </c>
      <c r="P1252" s="1">
        <v>50202010</v>
      </c>
      <c r="Q1252" s="73">
        <v>10004647545</v>
      </c>
      <c r="R1252" s="74">
        <v>2.08</v>
      </c>
      <c r="S1252" s="1" t="s">
        <v>1565</v>
      </c>
      <c r="T1252" s="75">
        <v>7.8417500000000002</v>
      </c>
      <c r="U1252" s="76">
        <v>1592221141.4748001</v>
      </c>
      <c r="V1252" s="77">
        <v>1592221141.4748001</v>
      </c>
      <c r="W1252" s="77">
        <v>2653701902.4580002</v>
      </c>
      <c r="X1252" s="76">
        <v>2.4031440445799999E-2</v>
      </c>
      <c r="Y1252" s="71">
        <v>0</v>
      </c>
      <c r="Z1252" s="71">
        <v>1</v>
      </c>
      <c r="AA1252" s="71">
        <v>0</v>
      </c>
      <c r="AB1252" s="71">
        <v>0</v>
      </c>
      <c r="AC1252" s="73">
        <v>0</v>
      </c>
      <c r="AD1252" s="73">
        <v>1</v>
      </c>
      <c r="AE1252" s="1" t="s">
        <v>1566</v>
      </c>
      <c r="AF1252" s="1" t="s">
        <v>1450</v>
      </c>
      <c r="AG1252" s="1" t="s">
        <v>3300</v>
      </c>
    </row>
    <row r="1253" spans="1:33">
      <c r="A1253" s="70">
        <v>45169</v>
      </c>
      <c r="B1253" s="70">
        <v>45169</v>
      </c>
      <c r="C1253" s="71">
        <v>891800</v>
      </c>
      <c r="D1253" s="1" t="s">
        <v>11545</v>
      </c>
      <c r="E1253" s="71">
        <v>9151901</v>
      </c>
      <c r="F1253" s="1" t="s">
        <v>11546</v>
      </c>
      <c r="G1253" s="1" t="s">
        <v>11547</v>
      </c>
      <c r="H1253" s="72" t="s">
        <v>11548</v>
      </c>
      <c r="I1253" s="1" t="s">
        <v>11549</v>
      </c>
      <c r="J1253" s="73">
        <v>1</v>
      </c>
      <c r="K1253" s="73">
        <v>1</v>
      </c>
      <c r="L1253" s="73">
        <v>1</v>
      </c>
      <c r="M1253" s="1">
        <v>1</v>
      </c>
      <c r="N1253" s="1" t="s">
        <v>975</v>
      </c>
      <c r="O1253" s="1" t="s">
        <v>1455</v>
      </c>
      <c r="P1253" s="1">
        <v>25301040</v>
      </c>
      <c r="Q1253" s="73">
        <v>418201928</v>
      </c>
      <c r="R1253" s="74">
        <v>53.69</v>
      </c>
      <c r="S1253" s="1" t="s">
        <v>1448</v>
      </c>
      <c r="T1253" s="75">
        <v>1</v>
      </c>
      <c r="U1253" s="76">
        <v>22453261514.32</v>
      </c>
      <c r="V1253" s="77">
        <v>22453261514.32</v>
      </c>
      <c r="W1253" s="77">
        <v>22453261514.32</v>
      </c>
      <c r="X1253" s="76">
        <v>0.3388877354034</v>
      </c>
      <c r="Y1253" s="71">
        <v>1</v>
      </c>
      <c r="Z1253" s="71">
        <v>0</v>
      </c>
      <c r="AA1253" s="71">
        <v>0</v>
      </c>
      <c r="AB1253" s="71">
        <v>0</v>
      </c>
      <c r="AC1253" s="73">
        <v>0</v>
      </c>
      <c r="AD1253" s="73">
        <v>1</v>
      </c>
      <c r="AE1253" s="1" t="s">
        <v>1449</v>
      </c>
      <c r="AF1253" s="1" t="s">
        <v>1450</v>
      </c>
      <c r="AG1253" s="1" t="s">
        <v>1451</v>
      </c>
    </row>
    <row r="1254" spans="1:33">
      <c r="A1254" s="70">
        <v>45169</v>
      </c>
      <c r="B1254" s="70">
        <v>45169</v>
      </c>
      <c r="C1254" s="71">
        <v>891800</v>
      </c>
      <c r="D1254" s="1" t="s">
        <v>11550</v>
      </c>
      <c r="E1254" s="71">
        <v>9153402</v>
      </c>
      <c r="G1254" s="1" t="s">
        <v>11551</v>
      </c>
      <c r="H1254" s="72" t="s">
        <v>11552</v>
      </c>
      <c r="I1254" s="1" t="s">
        <v>11553</v>
      </c>
      <c r="J1254" s="73">
        <v>0.45</v>
      </c>
      <c r="K1254" s="73">
        <v>0.3</v>
      </c>
      <c r="L1254" s="73">
        <v>0.06</v>
      </c>
      <c r="M1254" s="1">
        <v>0.2</v>
      </c>
      <c r="N1254" s="1" t="s">
        <v>975</v>
      </c>
      <c r="O1254" s="1" t="s">
        <v>1455</v>
      </c>
      <c r="P1254" s="1">
        <v>25201020</v>
      </c>
      <c r="Q1254" s="73">
        <v>821891519</v>
      </c>
      <c r="R1254" s="74">
        <v>41.64</v>
      </c>
      <c r="S1254" s="1" t="s">
        <v>3323</v>
      </c>
      <c r="T1254" s="75">
        <v>7.2785000000000002</v>
      </c>
      <c r="U1254" s="76">
        <v>282120460.40662199</v>
      </c>
      <c r="V1254" s="77">
        <v>282120460.40662199</v>
      </c>
      <c r="W1254" s="77">
        <v>4694461448.4047098</v>
      </c>
      <c r="X1254" s="76">
        <v>4.2580523936999997E-3</v>
      </c>
      <c r="Y1254" s="71">
        <v>0</v>
      </c>
      <c r="Z1254" s="71">
        <v>1</v>
      </c>
      <c r="AA1254" s="71">
        <v>0</v>
      </c>
      <c r="AB1254" s="71">
        <v>0</v>
      </c>
      <c r="AC1254" s="73">
        <v>1</v>
      </c>
      <c r="AD1254" s="73">
        <v>0</v>
      </c>
      <c r="AE1254" s="1" t="s">
        <v>3324</v>
      </c>
      <c r="AF1254" s="1" t="s">
        <v>1450</v>
      </c>
      <c r="AG1254" s="1" t="s">
        <v>1585</v>
      </c>
    </row>
    <row r="1255" spans="1:33">
      <c r="A1255" s="70">
        <v>45169</v>
      </c>
      <c r="B1255" s="70">
        <v>45169</v>
      </c>
      <c r="C1255" s="71">
        <v>891800</v>
      </c>
      <c r="D1255" s="1" t="s">
        <v>11558</v>
      </c>
      <c r="E1255" s="71">
        <v>9157701</v>
      </c>
      <c r="F1255" s="1" t="s">
        <v>11559</v>
      </c>
      <c r="G1255" s="1" t="s">
        <v>11560</v>
      </c>
      <c r="H1255" s="72" t="s">
        <v>11561</v>
      </c>
      <c r="I1255" s="1" t="s">
        <v>11562</v>
      </c>
      <c r="J1255" s="73">
        <v>0.7</v>
      </c>
      <c r="K1255" s="73">
        <v>0.7</v>
      </c>
      <c r="L1255" s="73">
        <v>0.7</v>
      </c>
      <c r="M1255" s="1">
        <v>1</v>
      </c>
      <c r="N1255" s="1" t="s">
        <v>975</v>
      </c>
      <c r="O1255" s="1" t="s">
        <v>1467</v>
      </c>
      <c r="P1255" s="1">
        <v>20301010</v>
      </c>
      <c r="Q1255" s="73">
        <v>603633116</v>
      </c>
      <c r="R1255" s="74">
        <v>25.14</v>
      </c>
      <c r="S1255" s="1" t="s">
        <v>1448</v>
      </c>
      <c r="T1255" s="75">
        <v>1</v>
      </c>
      <c r="U1255" s="76">
        <v>10622735575.368</v>
      </c>
      <c r="V1255" s="77">
        <v>10622735575.368</v>
      </c>
      <c r="W1255" s="77">
        <v>20356690536.240002</v>
      </c>
      <c r="X1255" s="76">
        <v>0.16032925998879999</v>
      </c>
      <c r="Y1255" s="71">
        <v>1</v>
      </c>
      <c r="Z1255" s="71">
        <v>0</v>
      </c>
      <c r="AA1255" s="71">
        <v>0</v>
      </c>
      <c r="AB1255" s="71">
        <v>0</v>
      </c>
      <c r="AC1255" s="73">
        <v>0</v>
      </c>
      <c r="AD1255" s="73">
        <v>1</v>
      </c>
      <c r="AE1255" s="1" t="s">
        <v>1449</v>
      </c>
      <c r="AF1255" s="1" t="s">
        <v>1450</v>
      </c>
      <c r="AG1255" s="1" t="s">
        <v>1585</v>
      </c>
    </row>
    <row r="1256" spans="1:33">
      <c r="A1256" s="70">
        <v>45169</v>
      </c>
      <c r="B1256" s="70">
        <v>45169</v>
      </c>
      <c r="C1256" s="71">
        <v>891800</v>
      </c>
      <c r="D1256" s="1" t="s">
        <v>11563</v>
      </c>
      <c r="E1256" s="71">
        <v>9159601</v>
      </c>
      <c r="G1256" s="1" t="s">
        <v>11564</v>
      </c>
      <c r="H1256" s="72" t="s">
        <v>11565</v>
      </c>
      <c r="I1256" s="1" t="s">
        <v>11566</v>
      </c>
      <c r="J1256" s="73">
        <v>0.25</v>
      </c>
      <c r="K1256" s="73">
        <v>0.25</v>
      </c>
      <c r="L1256" s="73">
        <v>0.25</v>
      </c>
      <c r="M1256" s="1">
        <v>1</v>
      </c>
      <c r="N1256" s="1" t="s">
        <v>975</v>
      </c>
      <c r="O1256" s="1" t="s">
        <v>1447</v>
      </c>
      <c r="P1256" s="1">
        <v>35202010</v>
      </c>
      <c r="Q1256" s="73">
        <v>6282510461</v>
      </c>
      <c r="R1256" s="74">
        <v>5.24</v>
      </c>
      <c r="S1256" s="1" t="s">
        <v>1565</v>
      </c>
      <c r="T1256" s="75">
        <v>7.8417500000000002</v>
      </c>
      <c r="U1256" s="76">
        <v>1049521943.94236</v>
      </c>
      <c r="V1256" s="77">
        <v>1049521943.94236</v>
      </c>
      <c r="W1256" s="77">
        <v>4198087775.7694402</v>
      </c>
      <c r="X1256" s="76">
        <v>1.5840465520399999E-2</v>
      </c>
      <c r="Y1256" s="71">
        <v>0</v>
      </c>
      <c r="Z1256" s="71">
        <v>1</v>
      </c>
      <c r="AA1256" s="71">
        <v>0</v>
      </c>
      <c r="AB1256" s="71">
        <v>0</v>
      </c>
      <c r="AC1256" s="73">
        <v>1</v>
      </c>
      <c r="AD1256" s="73">
        <v>0</v>
      </c>
      <c r="AE1256" s="1" t="s">
        <v>1566</v>
      </c>
      <c r="AF1256" s="1" t="s">
        <v>1450</v>
      </c>
      <c r="AG1256" s="1" t="s">
        <v>3271</v>
      </c>
    </row>
    <row r="1257" spans="1:33">
      <c r="A1257" s="70">
        <v>45169</v>
      </c>
      <c r="B1257" s="70">
        <v>45169</v>
      </c>
      <c r="C1257" s="71">
        <v>891800</v>
      </c>
      <c r="D1257" s="1" t="s">
        <v>11567</v>
      </c>
      <c r="E1257" s="71">
        <v>9163402</v>
      </c>
      <c r="G1257" s="1" t="s">
        <v>11568</v>
      </c>
      <c r="H1257" s="72" t="s">
        <v>11569</v>
      </c>
      <c r="I1257" s="1" t="s">
        <v>11570</v>
      </c>
      <c r="J1257" s="73">
        <v>0.45</v>
      </c>
      <c r="K1257" s="73">
        <v>0.3</v>
      </c>
      <c r="L1257" s="73">
        <v>0.06</v>
      </c>
      <c r="M1257" s="1">
        <v>0.2</v>
      </c>
      <c r="N1257" s="1" t="s">
        <v>975</v>
      </c>
      <c r="O1257" s="1" t="s">
        <v>1484</v>
      </c>
      <c r="P1257" s="1">
        <v>40101015</v>
      </c>
      <c r="Q1257" s="73">
        <v>5930283239</v>
      </c>
      <c r="R1257" s="74">
        <v>11.2</v>
      </c>
      <c r="S1257" s="1" t="s">
        <v>3323</v>
      </c>
      <c r="T1257" s="75">
        <v>7.2785000000000002</v>
      </c>
      <c r="U1257" s="76">
        <v>547523574.446383</v>
      </c>
      <c r="V1257" s="77">
        <v>547523574.446383</v>
      </c>
      <c r="W1257" s="77">
        <v>9110747616.9103699</v>
      </c>
      <c r="X1257" s="76">
        <v>8.2637893877999993E-3</v>
      </c>
      <c r="Y1257" s="71">
        <v>1</v>
      </c>
      <c r="Z1257" s="71">
        <v>0</v>
      </c>
      <c r="AA1257" s="71">
        <v>0</v>
      </c>
      <c r="AB1257" s="71">
        <v>0</v>
      </c>
      <c r="AC1257" s="73">
        <v>1</v>
      </c>
      <c r="AD1257" s="73">
        <v>0</v>
      </c>
      <c r="AE1257" s="1" t="s">
        <v>3324</v>
      </c>
      <c r="AF1257" s="1" t="s">
        <v>1450</v>
      </c>
      <c r="AG1257" s="1" t="s">
        <v>1585</v>
      </c>
    </row>
    <row r="1258" spans="1:33">
      <c r="A1258" s="70">
        <v>45169</v>
      </c>
      <c r="B1258" s="70">
        <v>45169</v>
      </c>
      <c r="C1258" s="71">
        <v>891800</v>
      </c>
      <c r="D1258" s="1" t="s">
        <v>11571</v>
      </c>
      <c r="E1258" s="71">
        <v>9167502</v>
      </c>
      <c r="G1258" s="1" t="s">
        <v>11572</v>
      </c>
      <c r="H1258" s="72" t="s">
        <v>11573</v>
      </c>
      <c r="I1258" s="1" t="s">
        <v>11574</v>
      </c>
      <c r="J1258" s="73">
        <v>0.55000000000000004</v>
      </c>
      <c r="K1258" s="73">
        <v>0.3</v>
      </c>
      <c r="L1258" s="73">
        <v>0.06</v>
      </c>
      <c r="M1258" s="1">
        <v>0.2</v>
      </c>
      <c r="N1258" s="1" t="s">
        <v>975</v>
      </c>
      <c r="O1258" s="1" t="s">
        <v>1484</v>
      </c>
      <c r="P1258" s="1">
        <v>40101010</v>
      </c>
      <c r="Q1258" s="73">
        <v>14206664250</v>
      </c>
      <c r="R1258" s="74">
        <v>5.95</v>
      </c>
      <c r="S1258" s="1" t="s">
        <v>3323</v>
      </c>
      <c r="T1258" s="75">
        <v>7.2785000000000002</v>
      </c>
      <c r="U1258" s="76">
        <v>696816533.24860895</v>
      </c>
      <c r="V1258" s="77">
        <v>696816533.24860895</v>
      </c>
      <c r="W1258" s="77">
        <v>11594970273.449301</v>
      </c>
      <c r="X1258" s="76">
        <v>1.05170723992E-2</v>
      </c>
      <c r="Y1258" s="71">
        <v>1</v>
      </c>
      <c r="Z1258" s="71">
        <v>0</v>
      </c>
      <c r="AA1258" s="71">
        <v>0</v>
      </c>
      <c r="AB1258" s="71">
        <v>0</v>
      </c>
      <c r="AC1258" s="73">
        <v>1</v>
      </c>
      <c r="AD1258" s="73">
        <v>0</v>
      </c>
      <c r="AE1258" s="1" t="s">
        <v>3324</v>
      </c>
      <c r="AF1258" s="1" t="s">
        <v>1450</v>
      </c>
      <c r="AG1258" s="1" t="s">
        <v>1585</v>
      </c>
    </row>
    <row r="1259" spans="1:33">
      <c r="A1259" s="70">
        <v>45169</v>
      </c>
      <c r="B1259" s="70">
        <v>45169</v>
      </c>
      <c r="C1259" s="71">
        <v>891800</v>
      </c>
      <c r="D1259" s="1" t="s">
        <v>11575</v>
      </c>
      <c r="E1259" s="71">
        <v>9173401</v>
      </c>
      <c r="G1259" s="1" t="s">
        <v>11576</v>
      </c>
      <c r="H1259" s="72" t="s">
        <v>11577</v>
      </c>
      <c r="I1259" s="1" t="s">
        <v>11578</v>
      </c>
      <c r="J1259" s="73">
        <v>0.25</v>
      </c>
      <c r="K1259" s="73">
        <v>0.25</v>
      </c>
      <c r="L1259" s="73">
        <v>0.25</v>
      </c>
      <c r="M1259" s="1">
        <v>1</v>
      </c>
      <c r="N1259" s="1" t="s">
        <v>1129</v>
      </c>
      <c r="O1259" s="1" t="s">
        <v>1447</v>
      </c>
      <c r="P1259" s="1">
        <v>35203010</v>
      </c>
      <c r="Q1259" s="73">
        <v>71174000</v>
      </c>
      <c r="R1259" s="74">
        <v>737000</v>
      </c>
      <c r="S1259" s="1" t="s">
        <v>3451</v>
      </c>
      <c r="T1259" s="75">
        <v>1321.75</v>
      </c>
      <c r="U1259" s="76">
        <v>9921550595.8010197</v>
      </c>
      <c r="V1259" s="77">
        <v>9921550595.8010197</v>
      </c>
      <c r="W1259" s="77">
        <v>39686202383.204102</v>
      </c>
      <c r="X1259" s="76">
        <v>0.14974625450099999</v>
      </c>
      <c r="Y1259" s="71">
        <v>1</v>
      </c>
      <c r="Z1259" s="71">
        <v>0</v>
      </c>
      <c r="AA1259" s="71">
        <v>0</v>
      </c>
      <c r="AB1259" s="71">
        <v>0</v>
      </c>
      <c r="AC1259" s="73">
        <v>0</v>
      </c>
      <c r="AD1259" s="73">
        <v>1</v>
      </c>
      <c r="AE1259" s="1" t="s">
        <v>3452</v>
      </c>
      <c r="AF1259" s="1" t="s">
        <v>1450</v>
      </c>
      <c r="AG1259" s="1" t="s">
        <v>1451</v>
      </c>
    </row>
    <row r="1260" spans="1:33">
      <c r="A1260" s="70">
        <v>45169</v>
      </c>
      <c r="B1260" s="70">
        <v>45169</v>
      </c>
      <c r="C1260" s="71">
        <v>891800</v>
      </c>
      <c r="D1260" s="1" t="s">
        <v>11579</v>
      </c>
      <c r="E1260" s="71">
        <v>9179501</v>
      </c>
      <c r="G1260" s="1" t="s">
        <v>11580</v>
      </c>
      <c r="H1260" s="72" t="s">
        <v>11581</v>
      </c>
      <c r="I1260" s="1" t="s">
        <v>11582</v>
      </c>
      <c r="J1260" s="73">
        <v>0.5</v>
      </c>
      <c r="K1260" s="73">
        <v>0.5</v>
      </c>
      <c r="L1260" s="73">
        <v>0.5</v>
      </c>
      <c r="M1260" s="1">
        <v>1</v>
      </c>
      <c r="N1260" s="1" t="s">
        <v>1129</v>
      </c>
      <c r="O1260" s="1" t="s">
        <v>1467</v>
      </c>
      <c r="P1260" s="1">
        <v>20106010</v>
      </c>
      <c r="Q1260" s="73">
        <v>100249166</v>
      </c>
      <c r="R1260" s="74">
        <v>53800</v>
      </c>
      <c r="S1260" s="1" t="s">
        <v>3451</v>
      </c>
      <c r="T1260" s="75">
        <v>1321.75</v>
      </c>
      <c r="U1260" s="76">
        <v>2040251609.9110999</v>
      </c>
      <c r="V1260" s="77">
        <v>2040251609.9110999</v>
      </c>
      <c r="W1260" s="77">
        <v>4080503219.8222098</v>
      </c>
      <c r="X1260" s="76">
        <v>3.0793577462899999E-2</v>
      </c>
      <c r="Y1260" s="71">
        <v>0</v>
      </c>
      <c r="Z1260" s="71">
        <v>1</v>
      </c>
      <c r="AA1260" s="71">
        <v>0</v>
      </c>
      <c r="AB1260" s="71">
        <v>0</v>
      </c>
      <c r="AC1260" s="73">
        <v>0.5</v>
      </c>
      <c r="AD1260" s="73">
        <v>0.5</v>
      </c>
      <c r="AE1260" s="1" t="s">
        <v>3452</v>
      </c>
      <c r="AF1260" s="1" t="s">
        <v>1450</v>
      </c>
      <c r="AG1260" s="1" t="s">
        <v>1451</v>
      </c>
    </row>
    <row r="1261" spans="1:33">
      <c r="A1261" s="70">
        <v>45169</v>
      </c>
      <c r="B1261" s="70">
        <v>45169</v>
      </c>
      <c r="C1261" s="71">
        <v>891800</v>
      </c>
      <c r="D1261" s="1" t="s">
        <v>11583</v>
      </c>
      <c r="E1261" s="71">
        <v>9179702</v>
      </c>
      <c r="G1261" s="1" t="s">
        <v>11584</v>
      </c>
      <c r="H1261" s="72" t="s">
        <v>11585</v>
      </c>
      <c r="I1261" s="1" t="s">
        <v>11586</v>
      </c>
      <c r="J1261" s="73">
        <v>0.4</v>
      </c>
      <c r="K1261" s="73">
        <v>0.3</v>
      </c>
      <c r="L1261" s="73">
        <v>0.06</v>
      </c>
      <c r="M1261" s="1">
        <v>0.2</v>
      </c>
      <c r="N1261" s="1" t="s">
        <v>975</v>
      </c>
      <c r="O1261" s="1" t="s">
        <v>1447</v>
      </c>
      <c r="P1261" s="1">
        <v>35202010</v>
      </c>
      <c r="Q1261" s="73">
        <v>1106042645</v>
      </c>
      <c r="R1261" s="74">
        <v>17.489999999999998</v>
      </c>
      <c r="S1261" s="1" t="s">
        <v>3323</v>
      </c>
      <c r="T1261" s="75">
        <v>7.2785000000000002</v>
      </c>
      <c r="U1261" s="76">
        <v>159467081.35783499</v>
      </c>
      <c r="V1261" s="77">
        <v>159467081.35783499</v>
      </c>
      <c r="W1261" s="77">
        <v>2653519225.95402</v>
      </c>
      <c r="X1261" s="76">
        <v>2.4068413418999999E-3</v>
      </c>
      <c r="Y1261" s="71">
        <v>0</v>
      </c>
      <c r="Z1261" s="71">
        <v>1</v>
      </c>
      <c r="AA1261" s="71">
        <v>0</v>
      </c>
      <c r="AB1261" s="71">
        <v>0</v>
      </c>
      <c r="AC1261" s="73">
        <v>1</v>
      </c>
      <c r="AD1261" s="73">
        <v>0</v>
      </c>
      <c r="AE1261" s="1" t="s">
        <v>3324</v>
      </c>
      <c r="AF1261" s="1" t="s">
        <v>1450</v>
      </c>
      <c r="AG1261" s="1" t="s">
        <v>1585</v>
      </c>
    </row>
    <row r="1262" spans="1:33">
      <c r="A1262" s="70">
        <v>45169</v>
      </c>
      <c r="B1262" s="70">
        <v>45169</v>
      </c>
      <c r="C1262" s="71">
        <v>891800</v>
      </c>
      <c r="D1262" s="1" t="s">
        <v>11587</v>
      </c>
      <c r="E1262" s="71">
        <v>9186202</v>
      </c>
      <c r="G1262" s="1" t="s">
        <v>11588</v>
      </c>
      <c r="H1262" s="72" t="s">
        <v>11589</v>
      </c>
      <c r="I1262" s="1" t="s">
        <v>11590</v>
      </c>
      <c r="J1262" s="73">
        <v>0.35</v>
      </c>
      <c r="K1262" s="73">
        <v>0.3</v>
      </c>
      <c r="L1262" s="73">
        <v>0.06</v>
      </c>
      <c r="M1262" s="1">
        <v>0.2</v>
      </c>
      <c r="N1262" s="1" t="s">
        <v>975</v>
      </c>
      <c r="O1262" s="1" t="s">
        <v>1447</v>
      </c>
      <c r="P1262" s="1">
        <v>35101020</v>
      </c>
      <c r="Q1262" s="73">
        <v>586272257</v>
      </c>
      <c r="R1262" s="74">
        <v>45.85</v>
      </c>
      <c r="S1262" s="1" t="s">
        <v>3323</v>
      </c>
      <c r="T1262" s="75">
        <v>7.2785000000000002</v>
      </c>
      <c r="U1262" s="76">
        <v>221588923.405509</v>
      </c>
      <c r="V1262" s="77">
        <v>221588923.405509</v>
      </c>
      <c r="W1262" s="77">
        <v>3687221610.3056202</v>
      </c>
      <c r="X1262" s="76">
        <v>3.3444481282E-3</v>
      </c>
      <c r="Y1262" s="71">
        <v>0</v>
      </c>
      <c r="Z1262" s="71">
        <v>1</v>
      </c>
      <c r="AA1262" s="71">
        <v>0</v>
      </c>
      <c r="AB1262" s="71">
        <v>0</v>
      </c>
      <c r="AC1262" s="73">
        <v>0</v>
      </c>
      <c r="AD1262" s="73">
        <v>1</v>
      </c>
      <c r="AE1262" s="1" t="s">
        <v>3324</v>
      </c>
      <c r="AF1262" s="1" t="s">
        <v>1450</v>
      </c>
      <c r="AG1262" s="1" t="s">
        <v>1585</v>
      </c>
    </row>
    <row r="1263" spans="1:33">
      <c r="A1263" s="70">
        <v>45169</v>
      </c>
      <c r="B1263" s="70">
        <v>45169</v>
      </c>
      <c r="C1263" s="71">
        <v>891800</v>
      </c>
      <c r="D1263" s="1" t="s">
        <v>11595</v>
      </c>
      <c r="E1263" s="71">
        <v>9187302</v>
      </c>
      <c r="G1263" s="1" t="s">
        <v>11596</v>
      </c>
      <c r="H1263" s="72" t="s">
        <v>11597</v>
      </c>
      <c r="I1263" s="1" t="s">
        <v>11598</v>
      </c>
      <c r="J1263" s="73">
        <v>0.5</v>
      </c>
      <c r="K1263" s="73">
        <v>0.3</v>
      </c>
      <c r="L1263" s="73">
        <v>0.06</v>
      </c>
      <c r="M1263" s="1">
        <v>0.2</v>
      </c>
      <c r="N1263" s="1" t="s">
        <v>975</v>
      </c>
      <c r="O1263" s="1" t="s">
        <v>1462</v>
      </c>
      <c r="P1263" s="1">
        <v>15101010</v>
      </c>
      <c r="Q1263" s="73">
        <v>977833102</v>
      </c>
      <c r="R1263" s="74">
        <v>66.39</v>
      </c>
      <c r="S1263" s="1" t="s">
        <v>3323</v>
      </c>
      <c r="T1263" s="75">
        <v>7.2785000000000002</v>
      </c>
      <c r="U1263" s="76">
        <v>535151525.52130198</v>
      </c>
      <c r="V1263" s="77">
        <v>535151525.52130198</v>
      </c>
      <c r="W1263" s="77">
        <v>8904877731.9936295</v>
      </c>
      <c r="X1263" s="76">
        <v>8.0770576901E-3</v>
      </c>
      <c r="Y1263" s="71">
        <v>1</v>
      </c>
      <c r="Z1263" s="71">
        <v>0</v>
      </c>
      <c r="AA1263" s="71">
        <v>0</v>
      </c>
      <c r="AB1263" s="71">
        <v>0</v>
      </c>
      <c r="AC1263" s="73">
        <v>0</v>
      </c>
      <c r="AD1263" s="73">
        <v>1</v>
      </c>
      <c r="AE1263" s="1" t="s">
        <v>3412</v>
      </c>
      <c r="AF1263" s="1" t="s">
        <v>1450</v>
      </c>
      <c r="AG1263" s="1" t="s">
        <v>1585</v>
      </c>
    </row>
    <row r="1264" spans="1:33">
      <c r="A1264" s="70">
        <v>45169</v>
      </c>
      <c r="B1264" s="70">
        <v>45169</v>
      </c>
      <c r="C1264" s="71">
        <v>891800</v>
      </c>
      <c r="D1264" s="1" t="s">
        <v>11608</v>
      </c>
      <c r="E1264" s="71">
        <v>9203402</v>
      </c>
      <c r="G1264" s="1" t="s">
        <v>11609</v>
      </c>
      <c r="H1264" s="72" t="s">
        <v>11610</v>
      </c>
      <c r="I1264" s="1" t="s">
        <v>11611</v>
      </c>
      <c r="J1264" s="73">
        <v>0.35</v>
      </c>
      <c r="K1264" s="73">
        <v>0.3</v>
      </c>
      <c r="L1264" s="73">
        <v>0.06</v>
      </c>
      <c r="M1264" s="1">
        <v>0.2</v>
      </c>
      <c r="N1264" s="1" t="s">
        <v>975</v>
      </c>
      <c r="O1264" s="1" t="s">
        <v>1462</v>
      </c>
      <c r="P1264" s="1">
        <v>15103020</v>
      </c>
      <c r="Q1264" s="73">
        <v>930513553</v>
      </c>
      <c r="R1264" s="74">
        <v>24.13</v>
      </c>
      <c r="S1264" s="1" t="s">
        <v>3323</v>
      </c>
      <c r="T1264" s="75">
        <v>7.2785000000000002</v>
      </c>
      <c r="U1264" s="76">
        <v>185092741.91569701</v>
      </c>
      <c r="V1264" s="77">
        <v>185092741.91569701</v>
      </c>
      <c r="W1264" s="77">
        <v>3079928127.33395</v>
      </c>
      <c r="X1264" s="76">
        <v>2.7936101892E-3</v>
      </c>
      <c r="Y1264" s="71">
        <v>0</v>
      </c>
      <c r="Z1264" s="71">
        <v>1</v>
      </c>
      <c r="AA1264" s="71">
        <v>0</v>
      </c>
      <c r="AB1264" s="71">
        <v>0</v>
      </c>
      <c r="AC1264" s="73">
        <v>1</v>
      </c>
      <c r="AD1264" s="73">
        <v>0</v>
      </c>
      <c r="AE1264" s="1" t="s">
        <v>3412</v>
      </c>
      <c r="AF1264" s="1" t="s">
        <v>1450</v>
      </c>
      <c r="AG1264" s="1" t="s">
        <v>1585</v>
      </c>
    </row>
    <row r="1265" spans="1:33">
      <c r="A1265" s="70">
        <v>45169</v>
      </c>
      <c r="B1265" s="70">
        <v>45169</v>
      </c>
      <c r="C1265" s="71">
        <v>891800</v>
      </c>
      <c r="D1265" s="1" t="s">
        <v>11612</v>
      </c>
      <c r="E1265" s="71">
        <v>9209601</v>
      </c>
      <c r="G1265" s="1" t="s">
        <v>11613</v>
      </c>
      <c r="H1265" s="72" t="s">
        <v>11614</v>
      </c>
      <c r="I1265" s="1" t="s">
        <v>11615</v>
      </c>
      <c r="J1265" s="73">
        <v>0.35</v>
      </c>
      <c r="K1265" s="73">
        <v>0.35</v>
      </c>
      <c r="L1265" s="73">
        <v>0.35</v>
      </c>
      <c r="M1265" s="1">
        <v>1</v>
      </c>
      <c r="N1265" s="1" t="s">
        <v>1097</v>
      </c>
      <c r="O1265" s="1" t="s">
        <v>1499</v>
      </c>
      <c r="P1265" s="1">
        <v>30201030</v>
      </c>
      <c r="Q1265" s="73">
        <v>1299116064</v>
      </c>
      <c r="R1265" s="74">
        <v>899.5</v>
      </c>
      <c r="S1265" s="1" t="s">
        <v>3305</v>
      </c>
      <c r="T1265" s="75">
        <v>82.786249999999995</v>
      </c>
      <c r="U1265" s="76">
        <v>4940364068.2939501</v>
      </c>
      <c r="V1265" s="77">
        <v>4940364068.2939501</v>
      </c>
      <c r="W1265" s="77">
        <v>14115325909.411301</v>
      </c>
      <c r="X1265" s="76">
        <v>7.4565059962700006E-2</v>
      </c>
      <c r="Y1265" s="71">
        <v>0</v>
      </c>
      <c r="Z1265" s="71">
        <v>1</v>
      </c>
      <c r="AA1265" s="71">
        <v>0</v>
      </c>
      <c r="AB1265" s="71">
        <v>0</v>
      </c>
      <c r="AC1265" s="73">
        <v>0</v>
      </c>
      <c r="AD1265" s="73">
        <v>1</v>
      </c>
      <c r="AE1265" s="1" t="s">
        <v>3306</v>
      </c>
      <c r="AF1265" s="1" t="s">
        <v>1450</v>
      </c>
      <c r="AG1265" s="1" t="s">
        <v>1451</v>
      </c>
    </row>
    <row r="1266" spans="1:33">
      <c r="A1266" s="70">
        <v>45169</v>
      </c>
      <c r="B1266" s="70">
        <v>45169</v>
      </c>
      <c r="C1266" s="71">
        <v>891800</v>
      </c>
      <c r="D1266" s="1" t="s">
        <v>11616</v>
      </c>
      <c r="E1266" s="71">
        <v>9211102</v>
      </c>
      <c r="G1266" s="1" t="s">
        <v>11617</v>
      </c>
      <c r="H1266" s="72" t="s">
        <v>11618</v>
      </c>
      <c r="I1266" s="1" t="s">
        <v>11619</v>
      </c>
      <c r="J1266" s="73">
        <v>0.6</v>
      </c>
      <c r="K1266" s="73">
        <v>0.3</v>
      </c>
      <c r="L1266" s="73">
        <v>0.06</v>
      </c>
      <c r="M1266" s="1">
        <v>0.2</v>
      </c>
      <c r="N1266" s="1" t="s">
        <v>975</v>
      </c>
      <c r="O1266" s="1" t="s">
        <v>1447</v>
      </c>
      <c r="P1266" s="1">
        <v>35202010</v>
      </c>
      <c r="Q1266" s="73">
        <v>342363585</v>
      </c>
      <c r="R1266" s="74">
        <v>133.05000000000001</v>
      </c>
      <c r="S1266" s="1" t="s">
        <v>3323</v>
      </c>
      <c r="T1266" s="75">
        <v>7.2785000000000002</v>
      </c>
      <c r="U1266" s="76">
        <v>375501614.21377999</v>
      </c>
      <c r="V1266" s="77">
        <v>375501614.21377999</v>
      </c>
      <c r="W1266" s="77">
        <v>6595466048.9344997</v>
      </c>
      <c r="X1266" s="76">
        <v>5.6674568903999998E-3</v>
      </c>
      <c r="Y1266" s="71">
        <v>1</v>
      </c>
      <c r="Z1266" s="71">
        <v>0</v>
      </c>
      <c r="AA1266" s="71">
        <v>0</v>
      </c>
      <c r="AB1266" s="71">
        <v>0</v>
      </c>
      <c r="AC1266" s="73">
        <v>0</v>
      </c>
      <c r="AD1266" s="73">
        <v>1</v>
      </c>
      <c r="AE1266" s="1" t="s">
        <v>3412</v>
      </c>
      <c r="AF1266" s="1" t="s">
        <v>1450</v>
      </c>
      <c r="AG1266" s="1" t="s">
        <v>1585</v>
      </c>
    </row>
    <row r="1267" spans="1:33">
      <c r="A1267" s="70">
        <v>45169</v>
      </c>
      <c r="B1267" s="70">
        <v>45169</v>
      </c>
      <c r="C1267" s="71">
        <v>891800</v>
      </c>
      <c r="D1267" s="1" t="s">
        <v>11624</v>
      </c>
      <c r="E1267" s="71">
        <v>9214201</v>
      </c>
      <c r="G1267" s="1" t="s">
        <v>11625</v>
      </c>
      <c r="H1267" s="72" t="s">
        <v>11626</v>
      </c>
      <c r="I1267" s="1" t="s">
        <v>11627</v>
      </c>
      <c r="J1267" s="73">
        <v>0.65</v>
      </c>
      <c r="K1267" s="73">
        <v>0.65</v>
      </c>
      <c r="L1267" s="73">
        <v>0.65</v>
      </c>
      <c r="M1267" s="1">
        <v>1</v>
      </c>
      <c r="N1267" s="1" t="s">
        <v>975</v>
      </c>
      <c r="O1267" s="1" t="s">
        <v>1474</v>
      </c>
      <c r="P1267" s="1">
        <v>45102030</v>
      </c>
      <c r="Q1267" s="73">
        <v>1456842656</v>
      </c>
      <c r="R1267" s="74">
        <v>11.32</v>
      </c>
      <c r="S1267" s="1" t="s">
        <v>1565</v>
      </c>
      <c r="T1267" s="75">
        <v>7.8417500000000002</v>
      </c>
      <c r="U1267" s="76">
        <v>1366971436.5859699</v>
      </c>
      <c r="V1267" s="77">
        <v>1366971436.5859699</v>
      </c>
      <c r="W1267" s="77">
        <v>2200603369.0745101</v>
      </c>
      <c r="X1267" s="76">
        <v>2.0631740035199998E-2</v>
      </c>
      <c r="Y1267" s="71">
        <v>0</v>
      </c>
      <c r="Z1267" s="71">
        <v>1</v>
      </c>
      <c r="AA1267" s="71">
        <v>0</v>
      </c>
      <c r="AB1267" s="71">
        <v>0</v>
      </c>
      <c r="AC1267" s="73">
        <v>1</v>
      </c>
      <c r="AD1267" s="73">
        <v>0</v>
      </c>
      <c r="AE1267" s="1" t="s">
        <v>1566</v>
      </c>
      <c r="AF1267" s="1" t="s">
        <v>1450</v>
      </c>
      <c r="AG1267" s="1" t="s">
        <v>3300</v>
      </c>
    </row>
    <row r="1268" spans="1:33">
      <c r="A1268" s="70">
        <v>45169</v>
      </c>
      <c r="B1268" s="70">
        <v>45169</v>
      </c>
      <c r="C1268" s="71">
        <v>891800</v>
      </c>
      <c r="D1268" s="1" t="s">
        <v>11628</v>
      </c>
      <c r="E1268" s="71">
        <v>9221404</v>
      </c>
      <c r="G1268" s="1" t="s">
        <v>11629</v>
      </c>
      <c r="H1268" s="72" t="s">
        <v>11630</v>
      </c>
      <c r="I1268" s="1" t="s">
        <v>11631</v>
      </c>
      <c r="J1268" s="73">
        <v>0.2</v>
      </c>
      <c r="K1268" s="73">
        <v>0.2</v>
      </c>
      <c r="L1268" s="73">
        <v>0.04</v>
      </c>
      <c r="M1268" s="1">
        <v>0.2</v>
      </c>
      <c r="N1268" s="1" t="s">
        <v>975</v>
      </c>
      <c r="O1268" s="1" t="s">
        <v>1484</v>
      </c>
      <c r="P1268" s="1">
        <v>40203020</v>
      </c>
      <c r="Q1268" s="73">
        <v>6495671035</v>
      </c>
      <c r="R1268" s="74">
        <v>25.78</v>
      </c>
      <c r="S1268" s="1" t="s">
        <v>3323</v>
      </c>
      <c r="T1268" s="75">
        <v>7.2785000000000002</v>
      </c>
      <c r="U1268" s="76">
        <v>920290715.29738295</v>
      </c>
      <c r="V1268" s="77">
        <v>920290715.29738295</v>
      </c>
      <c r="W1268" s="77">
        <v>24313098573.091599</v>
      </c>
      <c r="X1268" s="76">
        <v>1.38899747915E-2</v>
      </c>
      <c r="Y1268" s="71">
        <v>1</v>
      </c>
      <c r="Z1268" s="71">
        <v>0</v>
      </c>
      <c r="AA1268" s="71">
        <v>0</v>
      </c>
      <c r="AB1268" s="71">
        <v>0</v>
      </c>
      <c r="AC1268" s="73">
        <v>0</v>
      </c>
      <c r="AD1268" s="73">
        <v>1</v>
      </c>
      <c r="AE1268" s="1" t="s">
        <v>3324</v>
      </c>
      <c r="AF1268" s="1" t="s">
        <v>1450</v>
      </c>
      <c r="AG1268" s="1" t="s">
        <v>1585</v>
      </c>
    </row>
    <row r="1269" spans="1:33">
      <c r="A1269" s="70">
        <v>45169</v>
      </c>
      <c r="B1269" s="70">
        <v>45169</v>
      </c>
      <c r="C1269" s="71">
        <v>891800</v>
      </c>
      <c r="D1269" s="1" t="s">
        <v>11632</v>
      </c>
      <c r="E1269" s="71">
        <v>9221702</v>
      </c>
      <c r="G1269" s="1" t="s">
        <v>11633</v>
      </c>
      <c r="H1269" s="72" t="s">
        <v>11634</v>
      </c>
      <c r="I1269" s="1" t="s">
        <v>11635</v>
      </c>
      <c r="J1269" s="73">
        <v>0.4</v>
      </c>
      <c r="K1269" s="73">
        <v>0.3</v>
      </c>
      <c r="L1269" s="73">
        <v>0.06</v>
      </c>
      <c r="M1269" s="1">
        <v>0.2</v>
      </c>
      <c r="N1269" s="1" t="s">
        <v>975</v>
      </c>
      <c r="O1269" s="1" t="s">
        <v>1467</v>
      </c>
      <c r="P1269" s="1">
        <v>20106020</v>
      </c>
      <c r="Q1269" s="73">
        <v>1031020000</v>
      </c>
      <c r="R1269" s="74">
        <v>16.149999999999999</v>
      </c>
      <c r="S1269" s="1" t="s">
        <v>3323</v>
      </c>
      <c r="T1269" s="75">
        <v>7.2785000000000002</v>
      </c>
      <c r="U1269" s="76">
        <v>137261575.87415001</v>
      </c>
      <c r="V1269" s="77">
        <v>137261575.87415001</v>
      </c>
      <c r="W1269" s="77">
        <v>2284021426.0239801</v>
      </c>
      <c r="X1269" s="76">
        <v>2.0716929955000001E-3</v>
      </c>
      <c r="Y1269" s="71">
        <v>0</v>
      </c>
      <c r="Z1269" s="71">
        <v>1</v>
      </c>
      <c r="AA1269" s="71">
        <v>0</v>
      </c>
      <c r="AB1269" s="71">
        <v>0</v>
      </c>
      <c r="AC1269" s="73">
        <v>0</v>
      </c>
      <c r="AD1269" s="73">
        <v>1</v>
      </c>
      <c r="AE1269" s="1" t="s">
        <v>3324</v>
      </c>
      <c r="AF1269" s="1" t="s">
        <v>1450</v>
      </c>
      <c r="AG1269" s="1" t="s">
        <v>1585</v>
      </c>
    </row>
    <row r="1270" spans="1:33">
      <c r="A1270" s="70">
        <v>45169</v>
      </c>
      <c r="B1270" s="70">
        <v>45169</v>
      </c>
      <c r="C1270" s="71">
        <v>891800</v>
      </c>
      <c r="D1270" s="1" t="s">
        <v>11636</v>
      </c>
      <c r="E1270" s="71">
        <v>9221801</v>
      </c>
      <c r="G1270" s="1" t="s">
        <v>11637</v>
      </c>
      <c r="H1270" s="72" t="s">
        <v>11638</v>
      </c>
      <c r="I1270" s="1" t="s">
        <v>11639</v>
      </c>
      <c r="J1270" s="73">
        <v>0.35</v>
      </c>
      <c r="K1270" s="73">
        <v>0.35</v>
      </c>
      <c r="L1270" s="73">
        <v>0.35</v>
      </c>
      <c r="M1270" s="1">
        <v>1</v>
      </c>
      <c r="N1270" s="1" t="s">
        <v>1330</v>
      </c>
      <c r="O1270" s="1" t="s">
        <v>1467</v>
      </c>
      <c r="P1270" s="1">
        <v>20305020</v>
      </c>
      <c r="Q1270" s="73">
        <v>5628293000</v>
      </c>
      <c r="R1270" s="74">
        <v>29.75</v>
      </c>
      <c r="S1270" s="1" t="s">
        <v>3111</v>
      </c>
      <c r="T1270" s="75">
        <v>31.846499999999999</v>
      </c>
      <c r="U1270" s="76">
        <v>1840221087.4821401</v>
      </c>
      <c r="V1270" s="77">
        <v>1840221087.4821401</v>
      </c>
      <c r="W1270" s="77">
        <v>5257774535.6632605</v>
      </c>
      <c r="X1270" s="76">
        <v>2.77745109137E-2</v>
      </c>
      <c r="Y1270" s="71">
        <v>0</v>
      </c>
      <c r="Z1270" s="71">
        <v>1</v>
      </c>
      <c r="AA1270" s="71">
        <v>0</v>
      </c>
      <c r="AB1270" s="71">
        <v>0</v>
      </c>
      <c r="AC1270" s="73">
        <v>0.65</v>
      </c>
      <c r="AD1270" s="73">
        <v>0.35</v>
      </c>
      <c r="AE1270" s="1" t="s">
        <v>3112</v>
      </c>
      <c r="AF1270" s="1" t="s">
        <v>1450</v>
      </c>
      <c r="AG1270" s="1" t="s">
        <v>1451</v>
      </c>
    </row>
    <row r="1271" spans="1:33">
      <c r="A1271" s="70">
        <v>45169</v>
      </c>
      <c r="B1271" s="70">
        <v>45169</v>
      </c>
      <c r="C1271" s="71">
        <v>891800</v>
      </c>
      <c r="D1271" s="1" t="s">
        <v>11650</v>
      </c>
      <c r="E1271" s="71">
        <v>9257002</v>
      </c>
      <c r="G1271" s="1" t="s">
        <v>11651</v>
      </c>
      <c r="H1271" s="72" t="s">
        <v>11652</v>
      </c>
      <c r="I1271" s="1" t="s">
        <v>11653</v>
      </c>
      <c r="J1271" s="73">
        <v>0.55000000000000004</v>
      </c>
      <c r="K1271" s="73">
        <v>0.3</v>
      </c>
      <c r="L1271" s="73">
        <v>0.06</v>
      </c>
      <c r="M1271" s="1">
        <v>0.2</v>
      </c>
      <c r="N1271" s="1" t="s">
        <v>975</v>
      </c>
      <c r="O1271" s="1" t="s">
        <v>1692</v>
      </c>
      <c r="P1271" s="1">
        <v>50202020</v>
      </c>
      <c r="Q1271" s="73">
        <v>71866082</v>
      </c>
      <c r="R1271" s="74">
        <v>417.7</v>
      </c>
      <c r="S1271" s="1" t="s">
        <v>3323</v>
      </c>
      <c r="T1271" s="75">
        <v>7.2785000000000002</v>
      </c>
      <c r="U1271" s="76">
        <v>247455897.10572201</v>
      </c>
      <c r="V1271" s="77">
        <v>247455897.10572201</v>
      </c>
      <c r="W1271" s="77">
        <v>4117645942.6901898</v>
      </c>
      <c r="X1271" s="76">
        <v>3.7348591219000002E-3</v>
      </c>
      <c r="Y1271" s="71">
        <v>0</v>
      </c>
      <c r="Z1271" s="71">
        <v>1</v>
      </c>
      <c r="AA1271" s="71">
        <v>0</v>
      </c>
      <c r="AB1271" s="71">
        <v>0</v>
      </c>
      <c r="AC1271" s="73">
        <v>1</v>
      </c>
      <c r="AD1271" s="73">
        <v>0</v>
      </c>
      <c r="AE1271" s="1" t="s">
        <v>3324</v>
      </c>
      <c r="AF1271" s="1" t="s">
        <v>1450</v>
      </c>
      <c r="AG1271" s="1" t="s">
        <v>1585</v>
      </c>
    </row>
    <row r="1272" spans="1:33">
      <c r="A1272" s="70">
        <v>45169</v>
      </c>
      <c r="B1272" s="70">
        <v>45169</v>
      </c>
      <c r="C1272" s="71">
        <v>891800</v>
      </c>
      <c r="D1272" s="1" t="s">
        <v>11654</v>
      </c>
      <c r="E1272" s="71">
        <v>9259602</v>
      </c>
      <c r="G1272" s="1" t="s">
        <v>11655</v>
      </c>
      <c r="H1272" s="72" t="s">
        <v>11656</v>
      </c>
      <c r="I1272" s="1" t="s">
        <v>11657</v>
      </c>
      <c r="J1272" s="73">
        <v>0.4</v>
      </c>
      <c r="K1272" s="73">
        <v>0.3</v>
      </c>
      <c r="L1272" s="73">
        <v>0.06</v>
      </c>
      <c r="M1272" s="1">
        <v>0.2</v>
      </c>
      <c r="N1272" s="1" t="s">
        <v>975</v>
      </c>
      <c r="O1272" s="1" t="s">
        <v>1474</v>
      </c>
      <c r="P1272" s="1">
        <v>45203015</v>
      </c>
      <c r="Q1272" s="73">
        <v>701239045</v>
      </c>
      <c r="R1272" s="74">
        <v>53.29</v>
      </c>
      <c r="S1272" s="1" t="s">
        <v>3323</v>
      </c>
      <c r="T1272" s="75">
        <v>7.2785000000000002</v>
      </c>
      <c r="U1272" s="76">
        <v>308049972.17599797</v>
      </c>
      <c r="V1272" s="77">
        <v>308049972.17599797</v>
      </c>
      <c r="W1272" s="77">
        <v>5125926409.1588697</v>
      </c>
      <c r="X1272" s="76">
        <v>4.6494072762999997E-3</v>
      </c>
      <c r="Y1272" s="71">
        <v>1</v>
      </c>
      <c r="Z1272" s="71">
        <v>0</v>
      </c>
      <c r="AA1272" s="71">
        <v>0</v>
      </c>
      <c r="AB1272" s="71">
        <v>0</v>
      </c>
      <c r="AC1272" s="73">
        <v>0</v>
      </c>
      <c r="AD1272" s="73">
        <v>1</v>
      </c>
      <c r="AE1272" s="1" t="s">
        <v>3412</v>
      </c>
      <c r="AF1272" s="1" t="s">
        <v>1450</v>
      </c>
      <c r="AG1272" s="1" t="s">
        <v>1585</v>
      </c>
    </row>
    <row r="1273" spans="1:33">
      <c r="A1273" s="70">
        <v>45169</v>
      </c>
      <c r="B1273" s="70">
        <v>45169</v>
      </c>
      <c r="C1273" s="71">
        <v>891800</v>
      </c>
      <c r="D1273" s="1" t="s">
        <v>11658</v>
      </c>
      <c r="E1273" s="71">
        <v>9267601</v>
      </c>
      <c r="G1273" s="1" t="s">
        <v>11659</v>
      </c>
      <c r="H1273" s="72" t="s">
        <v>11660</v>
      </c>
      <c r="I1273" s="1" t="s">
        <v>11661</v>
      </c>
      <c r="J1273" s="73">
        <v>0.55000000000000004</v>
      </c>
      <c r="K1273" s="73">
        <v>0.55000000000000004</v>
      </c>
      <c r="L1273" s="73">
        <v>0.55000000000000004</v>
      </c>
      <c r="M1273" s="1">
        <v>1</v>
      </c>
      <c r="N1273" s="1" t="s">
        <v>1129</v>
      </c>
      <c r="O1273" s="1" t="s">
        <v>1541</v>
      </c>
      <c r="P1273" s="1">
        <v>10102030</v>
      </c>
      <c r="Q1273" s="73">
        <v>78993085</v>
      </c>
      <c r="R1273" s="74">
        <v>59100</v>
      </c>
      <c r="S1273" s="1" t="s">
        <v>3451</v>
      </c>
      <c r="T1273" s="75">
        <v>1321.75</v>
      </c>
      <c r="U1273" s="76">
        <v>1942629262.6631401</v>
      </c>
      <c r="V1273" s="77">
        <v>1942629262.6631401</v>
      </c>
      <c r="W1273" s="77">
        <v>3532053204.8420701</v>
      </c>
      <c r="X1273" s="76">
        <v>2.93201605091E-2</v>
      </c>
      <c r="Y1273" s="71">
        <v>0</v>
      </c>
      <c r="Z1273" s="71">
        <v>1</v>
      </c>
      <c r="AA1273" s="71">
        <v>0</v>
      </c>
      <c r="AB1273" s="71">
        <v>0</v>
      </c>
      <c r="AC1273" s="73">
        <v>1</v>
      </c>
      <c r="AD1273" s="73">
        <v>0</v>
      </c>
      <c r="AE1273" s="1" t="s">
        <v>3452</v>
      </c>
      <c r="AF1273" s="1" t="s">
        <v>1450</v>
      </c>
      <c r="AG1273" s="1" t="s">
        <v>1451</v>
      </c>
    </row>
    <row r="1274" spans="1:33">
      <c r="A1274" s="70">
        <v>45169</v>
      </c>
      <c r="B1274" s="70">
        <v>45169</v>
      </c>
      <c r="C1274" s="71">
        <v>891800</v>
      </c>
      <c r="D1274" s="1" t="s">
        <v>11667</v>
      </c>
      <c r="E1274" s="71">
        <v>9271402</v>
      </c>
      <c r="G1274" s="1" t="s">
        <v>11668</v>
      </c>
      <c r="H1274" s="72" t="s">
        <v>11669</v>
      </c>
      <c r="I1274" s="1" t="s">
        <v>11670</v>
      </c>
      <c r="J1274" s="73">
        <v>0.25</v>
      </c>
      <c r="K1274" s="73">
        <v>0.25</v>
      </c>
      <c r="L1274" s="73">
        <v>0.05</v>
      </c>
      <c r="M1274" s="1">
        <v>0.2</v>
      </c>
      <c r="N1274" s="1" t="s">
        <v>975</v>
      </c>
      <c r="O1274" s="1" t="s">
        <v>1455</v>
      </c>
      <c r="P1274" s="1">
        <v>25201020</v>
      </c>
      <c r="Q1274" s="73">
        <v>609151948</v>
      </c>
      <c r="R1274" s="74">
        <v>97.91</v>
      </c>
      <c r="S1274" s="1" t="s">
        <v>3323</v>
      </c>
      <c r="T1274" s="75">
        <v>7.2785000000000002</v>
      </c>
      <c r="U1274" s="76">
        <v>409714001.70831901</v>
      </c>
      <c r="V1274" s="77">
        <v>409714001.70831901</v>
      </c>
      <c r="W1274" s="77">
        <v>8181129081.3256102</v>
      </c>
      <c r="X1274" s="76">
        <v>6.1838254595000001E-3</v>
      </c>
      <c r="Y1274" s="71">
        <v>1</v>
      </c>
      <c r="Z1274" s="71">
        <v>0</v>
      </c>
      <c r="AA1274" s="71">
        <v>0</v>
      </c>
      <c r="AB1274" s="71">
        <v>0</v>
      </c>
      <c r="AC1274" s="73">
        <v>0</v>
      </c>
      <c r="AD1274" s="73">
        <v>1</v>
      </c>
      <c r="AE1274" s="1" t="s">
        <v>3324</v>
      </c>
      <c r="AF1274" s="1" t="s">
        <v>1450</v>
      </c>
      <c r="AG1274" s="1" t="s">
        <v>1585</v>
      </c>
    </row>
    <row r="1275" spans="1:33">
      <c r="A1275" s="70">
        <v>45169</v>
      </c>
      <c r="B1275" s="70">
        <v>45169</v>
      </c>
      <c r="C1275" s="71">
        <v>891800</v>
      </c>
      <c r="D1275" s="1" t="s">
        <v>11671</v>
      </c>
      <c r="E1275" s="71">
        <v>9277702</v>
      </c>
      <c r="G1275" s="1" t="s">
        <v>11672</v>
      </c>
      <c r="H1275" s="72" t="s">
        <v>11673</v>
      </c>
      <c r="I1275" s="1" t="s">
        <v>11674</v>
      </c>
      <c r="J1275" s="73">
        <v>0.65</v>
      </c>
      <c r="K1275" s="73">
        <v>0.3</v>
      </c>
      <c r="L1275" s="73">
        <v>0.06</v>
      </c>
      <c r="M1275" s="1">
        <v>0.2</v>
      </c>
      <c r="N1275" s="1" t="s">
        <v>975</v>
      </c>
      <c r="O1275" s="1" t="s">
        <v>1499</v>
      </c>
      <c r="P1275" s="1">
        <v>30202030</v>
      </c>
      <c r="Q1275" s="73">
        <v>293294232</v>
      </c>
      <c r="R1275" s="74">
        <v>130.5</v>
      </c>
      <c r="S1275" s="1" t="s">
        <v>3323</v>
      </c>
      <c r="T1275" s="75">
        <v>7.2785000000000002</v>
      </c>
      <c r="U1275" s="76">
        <v>315517460.54269397</v>
      </c>
      <c r="V1275" s="77">
        <v>315517460.54269397</v>
      </c>
      <c r="W1275" s="77">
        <v>5250184806.4525003</v>
      </c>
      <c r="X1275" s="76">
        <v>4.7621142974999999E-3</v>
      </c>
      <c r="Y1275" s="71">
        <v>0</v>
      </c>
      <c r="Z1275" s="71">
        <v>1</v>
      </c>
      <c r="AA1275" s="71">
        <v>0</v>
      </c>
      <c r="AB1275" s="71">
        <v>0</v>
      </c>
      <c r="AC1275" s="73">
        <v>0</v>
      </c>
      <c r="AD1275" s="73">
        <v>1</v>
      </c>
      <c r="AE1275" s="1" t="s">
        <v>3324</v>
      </c>
      <c r="AF1275" s="1" t="s">
        <v>1450</v>
      </c>
      <c r="AG1275" s="1" t="s">
        <v>1585</v>
      </c>
    </row>
    <row r="1276" spans="1:33">
      <c r="A1276" s="70">
        <v>45169</v>
      </c>
      <c r="B1276" s="70">
        <v>45169</v>
      </c>
      <c r="C1276" s="71">
        <v>891800</v>
      </c>
      <c r="D1276" s="1" t="s">
        <v>11675</v>
      </c>
      <c r="E1276" s="71">
        <v>9285402</v>
      </c>
      <c r="G1276" s="1" t="s">
        <v>11676</v>
      </c>
      <c r="H1276" s="72" t="s">
        <v>11677</v>
      </c>
      <c r="I1276" s="1" t="s">
        <v>11678</v>
      </c>
      <c r="J1276" s="73">
        <v>0.45</v>
      </c>
      <c r="K1276" s="73">
        <v>0.3</v>
      </c>
      <c r="L1276" s="73">
        <v>0.06</v>
      </c>
      <c r="M1276" s="1">
        <v>0.2</v>
      </c>
      <c r="N1276" s="1" t="s">
        <v>975</v>
      </c>
      <c r="O1276" s="1" t="s">
        <v>1455</v>
      </c>
      <c r="P1276" s="1">
        <v>25101010</v>
      </c>
      <c r="Q1276" s="73">
        <v>267972482</v>
      </c>
      <c r="R1276" s="74">
        <v>116.37</v>
      </c>
      <c r="S1276" s="1" t="s">
        <v>3323</v>
      </c>
      <c r="T1276" s="75">
        <v>7.2785000000000002</v>
      </c>
      <c r="U1276" s="76">
        <v>257063607.03721899</v>
      </c>
      <c r="V1276" s="77">
        <v>257063607.03721899</v>
      </c>
      <c r="W1276" s="77">
        <v>4277517452.2427402</v>
      </c>
      <c r="X1276" s="76">
        <v>3.8798685700000002E-3</v>
      </c>
      <c r="Y1276" s="71">
        <v>0</v>
      </c>
      <c r="Z1276" s="71">
        <v>1</v>
      </c>
      <c r="AA1276" s="71">
        <v>0</v>
      </c>
      <c r="AB1276" s="71">
        <v>0</v>
      </c>
      <c r="AC1276" s="73">
        <v>0</v>
      </c>
      <c r="AD1276" s="73">
        <v>1</v>
      </c>
      <c r="AE1276" s="1" t="s">
        <v>3412</v>
      </c>
      <c r="AF1276" s="1" t="s">
        <v>1450</v>
      </c>
      <c r="AG1276" s="1" t="s">
        <v>1585</v>
      </c>
    </row>
    <row r="1277" spans="1:33">
      <c r="A1277" s="70">
        <v>45169</v>
      </c>
      <c r="B1277" s="70">
        <v>45169</v>
      </c>
      <c r="C1277" s="71">
        <v>891800</v>
      </c>
      <c r="D1277" s="1" t="s">
        <v>11679</v>
      </c>
      <c r="E1277" s="71">
        <v>9285502</v>
      </c>
      <c r="G1277" s="1" t="s">
        <v>11680</v>
      </c>
      <c r="H1277" s="72" t="s">
        <v>11681</v>
      </c>
      <c r="I1277" s="1" t="s">
        <v>11682</v>
      </c>
      <c r="J1277" s="73">
        <v>0.5</v>
      </c>
      <c r="K1277" s="73">
        <v>0.3</v>
      </c>
      <c r="L1277" s="73">
        <v>0.06</v>
      </c>
      <c r="M1277" s="1">
        <v>0.2</v>
      </c>
      <c r="N1277" s="1" t="s">
        <v>975</v>
      </c>
      <c r="O1277" s="1" t="s">
        <v>1499</v>
      </c>
      <c r="P1277" s="1">
        <v>30202030</v>
      </c>
      <c r="Q1277" s="73">
        <v>631238701</v>
      </c>
      <c r="R1277" s="74">
        <v>35.69</v>
      </c>
      <c r="S1277" s="1" t="s">
        <v>3323</v>
      </c>
      <c r="T1277" s="75">
        <v>7.2785000000000002</v>
      </c>
      <c r="U1277" s="76">
        <v>185716089.07348999</v>
      </c>
      <c r="V1277" s="77">
        <v>185716089.07348999</v>
      </c>
      <c r="W1277" s="77">
        <v>3090300573.19278</v>
      </c>
      <c r="X1277" s="76">
        <v>2.8030183861999999E-3</v>
      </c>
      <c r="Y1277" s="71">
        <v>0</v>
      </c>
      <c r="Z1277" s="71">
        <v>1</v>
      </c>
      <c r="AA1277" s="71">
        <v>0</v>
      </c>
      <c r="AB1277" s="71">
        <v>0</v>
      </c>
      <c r="AC1277" s="73">
        <v>0</v>
      </c>
      <c r="AD1277" s="73">
        <v>1</v>
      </c>
      <c r="AE1277" s="1" t="s">
        <v>3324</v>
      </c>
      <c r="AF1277" s="1" t="s">
        <v>1450</v>
      </c>
      <c r="AG1277" s="1" t="s">
        <v>1585</v>
      </c>
    </row>
    <row r="1278" spans="1:33">
      <c r="A1278" s="70">
        <v>45169</v>
      </c>
      <c r="B1278" s="70">
        <v>45169</v>
      </c>
      <c r="C1278" s="71">
        <v>891800</v>
      </c>
      <c r="D1278" s="1" t="s">
        <v>11683</v>
      </c>
      <c r="E1278" s="71">
        <v>9285601</v>
      </c>
      <c r="G1278" s="1" t="s">
        <v>11684</v>
      </c>
      <c r="H1278" s="72" t="s">
        <v>11685</v>
      </c>
      <c r="I1278" s="1" t="s">
        <v>11686</v>
      </c>
      <c r="J1278" s="73">
        <v>0.25</v>
      </c>
      <c r="K1278" s="73">
        <v>0.25</v>
      </c>
      <c r="L1278" s="73">
        <v>0.25</v>
      </c>
      <c r="M1278" s="1">
        <v>1</v>
      </c>
      <c r="N1278" s="1" t="s">
        <v>1097</v>
      </c>
      <c r="O1278" s="1" t="s">
        <v>1499</v>
      </c>
      <c r="P1278" s="1">
        <v>30101030</v>
      </c>
      <c r="Q1278" s="73">
        <v>648263978</v>
      </c>
      <c r="R1278" s="74">
        <v>3720.4</v>
      </c>
      <c r="S1278" s="1" t="s">
        <v>3305</v>
      </c>
      <c r="T1278" s="75">
        <v>82.786249999999995</v>
      </c>
      <c r="U1278" s="76">
        <v>7283218238.99259</v>
      </c>
      <c r="V1278" s="77">
        <v>7283218238.99259</v>
      </c>
      <c r="W1278" s="77">
        <v>29132872955.970299</v>
      </c>
      <c r="X1278" s="76">
        <v>0.1099258267618</v>
      </c>
      <c r="Y1278" s="71">
        <v>1</v>
      </c>
      <c r="Z1278" s="71">
        <v>0</v>
      </c>
      <c r="AA1278" s="71">
        <v>0</v>
      </c>
      <c r="AB1278" s="71">
        <v>0</v>
      </c>
      <c r="AC1278" s="73">
        <v>0</v>
      </c>
      <c r="AD1278" s="73">
        <v>1</v>
      </c>
      <c r="AE1278" s="1" t="s">
        <v>3306</v>
      </c>
      <c r="AF1278" s="1" t="s">
        <v>1450</v>
      </c>
      <c r="AG1278" s="1" t="s">
        <v>1451</v>
      </c>
    </row>
    <row r="1279" spans="1:33">
      <c r="A1279" s="70">
        <v>45169</v>
      </c>
      <c r="B1279" s="70">
        <v>45169</v>
      </c>
      <c r="C1279" s="71">
        <v>891800</v>
      </c>
      <c r="D1279" s="1" t="s">
        <v>11687</v>
      </c>
      <c r="E1279" s="71">
        <v>9292801</v>
      </c>
      <c r="G1279" s="1" t="s">
        <v>11688</v>
      </c>
      <c r="H1279" s="72" t="s">
        <v>11689</v>
      </c>
      <c r="I1279" s="1" t="s">
        <v>11690</v>
      </c>
      <c r="J1279" s="73">
        <v>0.35</v>
      </c>
      <c r="K1279" s="73">
        <v>0.35</v>
      </c>
      <c r="L1279" s="73">
        <v>0.35</v>
      </c>
      <c r="M1279" s="1">
        <v>1</v>
      </c>
      <c r="N1279" s="1" t="s">
        <v>945</v>
      </c>
      <c r="O1279" s="1" t="s">
        <v>1484</v>
      </c>
      <c r="P1279" s="1">
        <v>40203030</v>
      </c>
      <c r="Q1279" s="73">
        <v>3369564856</v>
      </c>
      <c r="R1279" s="74">
        <v>32.47</v>
      </c>
      <c r="S1279" s="1" t="s">
        <v>3542</v>
      </c>
      <c r="T1279" s="75">
        <v>4.9509499999999997</v>
      </c>
      <c r="U1279" s="76">
        <v>7734559994.7509003</v>
      </c>
      <c r="V1279" s="77">
        <v>7734559994.7509003</v>
      </c>
      <c r="W1279" s="77">
        <v>25153641241.791698</v>
      </c>
      <c r="X1279" s="76">
        <v>0.1167379411357</v>
      </c>
      <c r="Y1279" s="71">
        <v>1</v>
      </c>
      <c r="Z1279" s="71">
        <v>0</v>
      </c>
      <c r="AA1279" s="71">
        <v>0</v>
      </c>
      <c r="AB1279" s="71">
        <v>0</v>
      </c>
      <c r="AC1279" s="73">
        <v>0</v>
      </c>
      <c r="AD1279" s="73">
        <v>1</v>
      </c>
      <c r="AE1279" s="1" t="s">
        <v>3543</v>
      </c>
      <c r="AF1279" s="1" t="s">
        <v>3567</v>
      </c>
      <c r="AG1279" s="1" t="s">
        <v>1451</v>
      </c>
    </row>
    <row r="1280" spans="1:33">
      <c r="A1280" s="70">
        <v>45169</v>
      </c>
      <c r="B1280" s="70">
        <v>45169</v>
      </c>
      <c r="C1280" s="71">
        <v>891800</v>
      </c>
      <c r="D1280" s="1" t="s">
        <v>11691</v>
      </c>
      <c r="E1280" s="71">
        <v>9297501</v>
      </c>
      <c r="G1280" s="1" t="s">
        <v>11692</v>
      </c>
      <c r="H1280" s="72" t="s">
        <v>11693</v>
      </c>
      <c r="I1280" s="1" t="s">
        <v>11694</v>
      </c>
      <c r="J1280" s="73">
        <v>0.25</v>
      </c>
      <c r="K1280" s="73">
        <v>0.25</v>
      </c>
      <c r="L1280" s="73">
        <v>0.25</v>
      </c>
      <c r="M1280" s="1">
        <v>1</v>
      </c>
      <c r="N1280" s="1" t="s">
        <v>1129</v>
      </c>
      <c r="O1280" s="1" t="s">
        <v>1692</v>
      </c>
      <c r="P1280" s="1">
        <v>50202020</v>
      </c>
      <c r="Q1280" s="73">
        <v>85953502</v>
      </c>
      <c r="R1280" s="74">
        <v>42850</v>
      </c>
      <c r="S1280" s="1" t="s">
        <v>3451</v>
      </c>
      <c r="T1280" s="75">
        <v>1321.75</v>
      </c>
      <c r="U1280" s="76">
        <v>696634681.42613995</v>
      </c>
      <c r="V1280" s="77">
        <v>696634681.42613995</v>
      </c>
      <c r="W1280" s="77">
        <v>2786538725.7045598</v>
      </c>
      <c r="X1280" s="76">
        <v>1.0514327704300001E-2</v>
      </c>
      <c r="Y1280" s="71">
        <v>0</v>
      </c>
      <c r="Z1280" s="71">
        <v>1</v>
      </c>
      <c r="AA1280" s="71">
        <v>0</v>
      </c>
      <c r="AB1280" s="71">
        <v>0</v>
      </c>
      <c r="AC1280" s="73">
        <v>1</v>
      </c>
      <c r="AD1280" s="73">
        <v>0</v>
      </c>
      <c r="AE1280" s="1" t="s">
        <v>3452</v>
      </c>
      <c r="AF1280" s="1" t="s">
        <v>1450</v>
      </c>
      <c r="AG1280" s="1" t="s">
        <v>1451</v>
      </c>
    </row>
    <row r="1281" spans="1:33">
      <c r="A1281" s="70">
        <v>45169</v>
      </c>
      <c r="B1281" s="70">
        <v>45169</v>
      </c>
      <c r="C1281" s="71">
        <v>891800</v>
      </c>
      <c r="D1281" s="1" t="s">
        <v>11700</v>
      </c>
      <c r="E1281" s="71">
        <v>9322701</v>
      </c>
      <c r="G1281" s="1" t="s">
        <v>11701</v>
      </c>
      <c r="H1281" s="72" t="s">
        <v>11702</v>
      </c>
      <c r="I1281" s="1" t="s">
        <v>11703</v>
      </c>
      <c r="J1281" s="73">
        <v>0.5</v>
      </c>
      <c r="K1281" s="73">
        <v>0.5</v>
      </c>
      <c r="L1281" s="73">
        <v>0.5</v>
      </c>
      <c r="M1281" s="1">
        <v>1</v>
      </c>
      <c r="N1281" s="1" t="s">
        <v>1243</v>
      </c>
      <c r="O1281" s="1" t="s">
        <v>1499</v>
      </c>
      <c r="P1281" s="1">
        <v>30101030</v>
      </c>
      <c r="Q1281" s="73">
        <v>98040000</v>
      </c>
      <c r="R1281" s="74">
        <v>378.9</v>
      </c>
      <c r="S1281" s="1" t="s">
        <v>4044</v>
      </c>
      <c r="T1281" s="75">
        <v>4.1212499999999999</v>
      </c>
      <c r="U1281" s="76">
        <v>4506806915.3776197</v>
      </c>
      <c r="V1281" s="77">
        <v>4506806915.3776197</v>
      </c>
      <c r="W1281" s="77">
        <v>9013613830.7552299</v>
      </c>
      <c r="X1281" s="76">
        <v>6.8021369121799999E-2</v>
      </c>
      <c r="Y1281" s="71">
        <v>1</v>
      </c>
      <c r="Z1281" s="71">
        <v>0</v>
      </c>
      <c r="AA1281" s="71">
        <v>0</v>
      </c>
      <c r="AB1281" s="71">
        <v>0</v>
      </c>
      <c r="AC1281" s="73">
        <v>0</v>
      </c>
      <c r="AD1281" s="73">
        <v>1</v>
      </c>
      <c r="AE1281" s="1" t="s">
        <v>4045</v>
      </c>
      <c r="AF1281" s="1" t="s">
        <v>4256</v>
      </c>
      <c r="AG1281" s="1" t="s">
        <v>1451</v>
      </c>
    </row>
    <row r="1282" spans="1:33">
      <c r="A1282" s="70">
        <v>45169</v>
      </c>
      <c r="B1282" s="70">
        <v>45169</v>
      </c>
      <c r="C1282" s="71">
        <v>891800</v>
      </c>
      <c r="D1282" s="1" t="s">
        <v>11712</v>
      </c>
      <c r="E1282" s="71">
        <v>9331401</v>
      </c>
      <c r="G1282" s="1" t="s">
        <v>11713</v>
      </c>
      <c r="H1282" s="72" t="s">
        <v>11714</v>
      </c>
      <c r="I1282" s="1" t="s">
        <v>11715</v>
      </c>
      <c r="J1282" s="73">
        <v>0.9</v>
      </c>
      <c r="K1282" s="73">
        <v>0.9</v>
      </c>
      <c r="L1282" s="73">
        <v>0.9</v>
      </c>
      <c r="M1282" s="1">
        <v>1</v>
      </c>
      <c r="N1282" s="1" t="s">
        <v>975</v>
      </c>
      <c r="O1282" s="1" t="s">
        <v>1447</v>
      </c>
      <c r="P1282" s="1">
        <v>35203010</v>
      </c>
      <c r="Q1282" s="73">
        <v>4229042765</v>
      </c>
      <c r="R1282" s="74">
        <v>44.15</v>
      </c>
      <c r="S1282" s="1" t="s">
        <v>1565</v>
      </c>
      <c r="T1282" s="75">
        <v>7.8417500000000002</v>
      </c>
      <c r="U1282" s="76">
        <v>21429019576.915199</v>
      </c>
      <c r="V1282" s="77">
        <v>21429019576.915199</v>
      </c>
      <c r="W1282" s="77">
        <v>23810021752.127998</v>
      </c>
      <c r="X1282" s="76">
        <v>0.32342882176400001</v>
      </c>
      <c r="Y1282" s="71">
        <v>1</v>
      </c>
      <c r="Z1282" s="71">
        <v>0</v>
      </c>
      <c r="AA1282" s="71">
        <v>0</v>
      </c>
      <c r="AB1282" s="71">
        <v>0</v>
      </c>
      <c r="AC1282" s="73">
        <v>0</v>
      </c>
      <c r="AD1282" s="73">
        <v>1</v>
      </c>
      <c r="AE1282" s="1" t="s">
        <v>1566</v>
      </c>
      <c r="AF1282" s="1" t="s">
        <v>1450</v>
      </c>
      <c r="AG1282" s="1" t="s">
        <v>3300</v>
      </c>
    </row>
    <row r="1283" spans="1:33">
      <c r="A1283" s="70">
        <v>45169</v>
      </c>
      <c r="B1283" s="70">
        <v>45169</v>
      </c>
      <c r="C1283" s="71">
        <v>891800</v>
      </c>
      <c r="D1283" s="1" t="s">
        <v>11716</v>
      </c>
      <c r="E1283" s="71">
        <v>9335802</v>
      </c>
      <c r="G1283" s="1" t="s">
        <v>11717</v>
      </c>
      <c r="H1283" s="72" t="s">
        <v>11718</v>
      </c>
      <c r="I1283" s="1" t="s">
        <v>11719</v>
      </c>
      <c r="J1283" s="73">
        <v>0.4</v>
      </c>
      <c r="K1283" s="73">
        <v>0.3</v>
      </c>
      <c r="L1283" s="73">
        <v>0.06</v>
      </c>
      <c r="M1283" s="1">
        <v>0.2</v>
      </c>
      <c r="N1283" s="1" t="s">
        <v>975</v>
      </c>
      <c r="O1283" s="1" t="s">
        <v>1484</v>
      </c>
      <c r="P1283" s="1">
        <v>40203020</v>
      </c>
      <c r="Q1283" s="73">
        <v>3878185888</v>
      </c>
      <c r="R1283" s="74">
        <v>10.3</v>
      </c>
      <c r="S1283" s="1" t="s">
        <v>3323</v>
      </c>
      <c r="T1283" s="75">
        <v>7.2785000000000002</v>
      </c>
      <c r="U1283" s="76">
        <v>329287473.900392</v>
      </c>
      <c r="V1283" s="77">
        <v>329287473.900392</v>
      </c>
      <c r="W1283" s="77">
        <v>5479316705.4950504</v>
      </c>
      <c r="X1283" s="76">
        <v>4.9699455135000003E-3</v>
      </c>
      <c r="Y1283" s="71">
        <v>0</v>
      </c>
      <c r="Z1283" s="71">
        <v>1</v>
      </c>
      <c r="AA1283" s="71">
        <v>0</v>
      </c>
      <c r="AB1283" s="71">
        <v>0</v>
      </c>
      <c r="AC1283" s="73">
        <v>1</v>
      </c>
      <c r="AD1283" s="73">
        <v>0</v>
      </c>
      <c r="AE1283" s="1" t="s">
        <v>3324</v>
      </c>
      <c r="AF1283" s="1" t="s">
        <v>1450</v>
      </c>
      <c r="AG1283" s="1" t="s">
        <v>1585</v>
      </c>
    </row>
    <row r="1284" spans="1:33">
      <c r="A1284" s="70">
        <v>45169</v>
      </c>
      <c r="B1284" s="70">
        <v>45169</v>
      </c>
      <c r="C1284" s="71">
        <v>891800</v>
      </c>
      <c r="D1284" s="1" t="s">
        <v>11720</v>
      </c>
      <c r="E1284" s="71">
        <v>9339302</v>
      </c>
      <c r="G1284" s="1" t="s">
        <v>11721</v>
      </c>
      <c r="H1284" s="72" t="s">
        <v>11722</v>
      </c>
      <c r="I1284" s="1" t="s">
        <v>11723</v>
      </c>
      <c r="J1284" s="73">
        <v>0.55000000000000004</v>
      </c>
      <c r="K1284" s="73">
        <v>0.3</v>
      </c>
      <c r="L1284" s="73">
        <v>0.06</v>
      </c>
      <c r="M1284" s="1">
        <v>0.2</v>
      </c>
      <c r="N1284" s="1" t="s">
        <v>975</v>
      </c>
      <c r="O1284" s="1" t="s">
        <v>1474</v>
      </c>
      <c r="P1284" s="1">
        <v>45301020</v>
      </c>
      <c r="Q1284" s="73">
        <v>1184178919</v>
      </c>
      <c r="R1284" s="74">
        <v>92.02</v>
      </c>
      <c r="S1284" s="1" t="s">
        <v>3323</v>
      </c>
      <c r="T1284" s="75">
        <v>7.2785000000000002</v>
      </c>
      <c r="U1284" s="76">
        <v>898274183.90915704</v>
      </c>
      <c r="V1284" s="77">
        <v>898274183.90915704</v>
      </c>
      <c r="W1284" s="77">
        <v>14947209147.4006</v>
      </c>
      <c r="X1284" s="76">
        <v>1.35576786367E-2</v>
      </c>
      <c r="Y1284" s="71">
        <v>1</v>
      </c>
      <c r="Z1284" s="71">
        <v>0</v>
      </c>
      <c r="AA1284" s="71">
        <v>0</v>
      </c>
      <c r="AB1284" s="71">
        <v>0</v>
      </c>
      <c r="AC1284" s="73">
        <v>0</v>
      </c>
      <c r="AD1284" s="73">
        <v>1</v>
      </c>
      <c r="AE1284" s="1" t="s">
        <v>3324</v>
      </c>
      <c r="AF1284" s="1" t="s">
        <v>1450</v>
      </c>
      <c r="AG1284" s="1" t="s">
        <v>1585</v>
      </c>
    </row>
    <row r="1285" spans="1:33">
      <c r="A1285" s="70">
        <v>45169</v>
      </c>
      <c r="B1285" s="70">
        <v>45169</v>
      </c>
      <c r="C1285" s="71">
        <v>891800</v>
      </c>
      <c r="D1285" s="1" t="s">
        <v>11729</v>
      </c>
      <c r="E1285" s="71">
        <v>9353501</v>
      </c>
      <c r="G1285" s="1" t="s">
        <v>11730</v>
      </c>
      <c r="H1285" s="72" t="s">
        <v>11731</v>
      </c>
      <c r="I1285" s="1" t="s">
        <v>11732</v>
      </c>
      <c r="J1285" s="73">
        <v>0.3</v>
      </c>
      <c r="K1285" s="73">
        <v>0.3</v>
      </c>
      <c r="L1285" s="73">
        <v>0.3</v>
      </c>
      <c r="M1285" s="1">
        <v>1</v>
      </c>
      <c r="N1285" s="1" t="s">
        <v>945</v>
      </c>
      <c r="O1285" s="1" t="s">
        <v>1499</v>
      </c>
      <c r="P1285" s="1">
        <v>30101040</v>
      </c>
      <c r="Q1285" s="73">
        <v>2104765615</v>
      </c>
      <c r="R1285" s="74">
        <v>10.26</v>
      </c>
      <c r="S1285" s="1" t="s">
        <v>3542</v>
      </c>
      <c r="T1285" s="75">
        <v>4.9509499999999997</v>
      </c>
      <c r="U1285" s="76">
        <v>1308530395.7765701</v>
      </c>
      <c r="V1285" s="77">
        <v>1308530395.7765701</v>
      </c>
      <c r="W1285" s="77">
        <v>4361767985.9218903</v>
      </c>
      <c r="X1285" s="76">
        <v>1.97496876901E-2</v>
      </c>
      <c r="Y1285" s="71">
        <v>0</v>
      </c>
      <c r="Z1285" s="71">
        <v>1</v>
      </c>
      <c r="AA1285" s="71">
        <v>0</v>
      </c>
      <c r="AB1285" s="71">
        <v>0</v>
      </c>
      <c r="AC1285" s="73">
        <v>0</v>
      </c>
      <c r="AD1285" s="73">
        <v>1</v>
      </c>
      <c r="AE1285" s="1" t="s">
        <v>3543</v>
      </c>
      <c r="AF1285" s="1" t="s">
        <v>3544</v>
      </c>
      <c r="AG1285" s="1" t="s">
        <v>1451</v>
      </c>
    </row>
    <row r="1286" spans="1:33">
      <c r="A1286" s="70">
        <v>45169</v>
      </c>
      <c r="B1286" s="70">
        <v>45169</v>
      </c>
      <c r="C1286" s="71">
        <v>891800</v>
      </c>
      <c r="D1286" s="1" t="s">
        <v>11733</v>
      </c>
      <c r="E1286" s="71">
        <v>9359801</v>
      </c>
      <c r="G1286" s="1" t="s">
        <v>11734</v>
      </c>
      <c r="H1286" s="72" t="s">
        <v>11735</v>
      </c>
      <c r="I1286" s="1" t="s">
        <v>11736</v>
      </c>
      <c r="J1286" s="73">
        <v>0.65</v>
      </c>
      <c r="K1286" s="73">
        <v>0.65</v>
      </c>
      <c r="L1286" s="73">
        <v>0.65</v>
      </c>
      <c r="M1286" s="1">
        <v>1</v>
      </c>
      <c r="N1286" s="1" t="s">
        <v>1129</v>
      </c>
      <c r="O1286" s="1" t="s">
        <v>1447</v>
      </c>
      <c r="P1286" s="1">
        <v>35102010</v>
      </c>
      <c r="Q1286" s="73">
        <v>164582611</v>
      </c>
      <c r="R1286" s="74">
        <v>64700</v>
      </c>
      <c r="S1286" s="1" t="s">
        <v>3451</v>
      </c>
      <c r="T1286" s="75">
        <v>1321.75</v>
      </c>
      <c r="U1286" s="76">
        <v>5236634541.7855101</v>
      </c>
      <c r="V1286" s="77">
        <v>5236634541.7855101</v>
      </c>
      <c r="W1286" s="77">
        <v>8056360833.5161695</v>
      </c>
      <c r="X1286" s="76">
        <v>7.90366789194E-2</v>
      </c>
      <c r="Y1286" s="71">
        <v>1</v>
      </c>
      <c r="Z1286" s="71">
        <v>0</v>
      </c>
      <c r="AA1286" s="71">
        <v>0</v>
      </c>
      <c r="AB1286" s="71">
        <v>0</v>
      </c>
      <c r="AC1286" s="73">
        <v>0</v>
      </c>
      <c r="AD1286" s="73">
        <v>1</v>
      </c>
      <c r="AE1286" s="1" t="s">
        <v>4054</v>
      </c>
      <c r="AF1286" s="1" t="s">
        <v>1450</v>
      </c>
      <c r="AG1286" s="1" t="s">
        <v>1451</v>
      </c>
    </row>
    <row r="1287" spans="1:33">
      <c r="A1287" s="70">
        <v>45169</v>
      </c>
      <c r="B1287" s="70">
        <v>45169</v>
      </c>
      <c r="C1287" s="71">
        <v>891800</v>
      </c>
      <c r="D1287" s="1" t="s">
        <v>11737</v>
      </c>
      <c r="E1287" s="71">
        <v>9367801</v>
      </c>
      <c r="G1287" s="1" t="s">
        <v>11738</v>
      </c>
      <c r="H1287" s="72" t="s">
        <v>11739</v>
      </c>
      <c r="I1287" s="1" t="s">
        <v>11740</v>
      </c>
      <c r="J1287" s="73">
        <v>0.55000000000000004</v>
      </c>
      <c r="K1287" s="73">
        <v>0.55000000000000004</v>
      </c>
      <c r="L1287" s="73">
        <v>0.55000000000000004</v>
      </c>
      <c r="M1287" s="1">
        <v>1</v>
      </c>
      <c r="N1287" s="1" t="s">
        <v>1097</v>
      </c>
      <c r="O1287" s="1" t="s">
        <v>1455</v>
      </c>
      <c r="P1287" s="1">
        <v>25101010</v>
      </c>
      <c r="Q1287" s="73">
        <v>193120086</v>
      </c>
      <c r="R1287" s="74">
        <v>2900.5</v>
      </c>
      <c r="S1287" s="1" t="s">
        <v>3305</v>
      </c>
      <c r="T1287" s="75">
        <v>82.786249999999995</v>
      </c>
      <c r="U1287" s="76">
        <v>3721386645.6525102</v>
      </c>
      <c r="V1287" s="77">
        <v>3721386645.6525102</v>
      </c>
      <c r="W1287" s="77">
        <v>6766157537.5500202</v>
      </c>
      <c r="X1287" s="76">
        <v>5.6166997926000002E-2</v>
      </c>
      <c r="Y1287" s="71">
        <v>0</v>
      </c>
      <c r="Z1287" s="71">
        <v>1</v>
      </c>
      <c r="AA1287" s="71">
        <v>0</v>
      </c>
      <c r="AB1287" s="71">
        <v>0</v>
      </c>
      <c r="AC1287" s="73">
        <v>0</v>
      </c>
      <c r="AD1287" s="73">
        <v>1</v>
      </c>
      <c r="AE1287" s="1" t="s">
        <v>3306</v>
      </c>
      <c r="AF1287" s="1" t="s">
        <v>1450</v>
      </c>
      <c r="AG1287" s="1" t="s">
        <v>1451</v>
      </c>
    </row>
    <row r="1288" spans="1:33">
      <c r="A1288" s="70">
        <v>45169</v>
      </c>
      <c r="B1288" s="70">
        <v>45169</v>
      </c>
      <c r="C1288" s="71">
        <v>891800</v>
      </c>
      <c r="D1288" s="1" t="s">
        <v>11745</v>
      </c>
      <c r="E1288" s="71">
        <v>9370901</v>
      </c>
      <c r="G1288" s="1" t="s">
        <v>11746</v>
      </c>
      <c r="H1288" s="72" t="s">
        <v>11747</v>
      </c>
      <c r="I1288" s="1" t="s">
        <v>11748</v>
      </c>
      <c r="J1288" s="73">
        <v>0.65</v>
      </c>
      <c r="K1288" s="73">
        <v>0.65</v>
      </c>
      <c r="L1288" s="73">
        <v>0.65</v>
      </c>
      <c r="M1288" s="1">
        <v>1</v>
      </c>
      <c r="N1288" s="1" t="s">
        <v>1176</v>
      </c>
      <c r="O1288" s="1" t="s">
        <v>1484</v>
      </c>
      <c r="P1288" s="1">
        <v>40101010</v>
      </c>
      <c r="Q1288" s="73">
        <v>1189931687</v>
      </c>
      <c r="R1288" s="74">
        <v>53.78</v>
      </c>
      <c r="S1288" s="1" t="s">
        <v>3694</v>
      </c>
      <c r="T1288" s="75">
        <v>16.83175</v>
      </c>
      <c r="U1288" s="76">
        <v>2471308211.1164298</v>
      </c>
      <c r="V1288" s="77">
        <v>2471308211.1164298</v>
      </c>
      <c r="W1288" s="77">
        <v>3802012632.4868202</v>
      </c>
      <c r="X1288" s="76">
        <v>3.72995274034E-2</v>
      </c>
      <c r="Y1288" s="71">
        <v>0</v>
      </c>
      <c r="Z1288" s="71">
        <v>1</v>
      </c>
      <c r="AA1288" s="71">
        <v>0</v>
      </c>
      <c r="AB1288" s="71">
        <v>0</v>
      </c>
      <c r="AC1288" s="73">
        <v>1</v>
      </c>
      <c r="AD1288" s="73">
        <v>0</v>
      </c>
      <c r="AE1288" s="1" t="s">
        <v>3695</v>
      </c>
      <c r="AF1288" s="1" t="s">
        <v>1450</v>
      </c>
      <c r="AG1288" s="1" t="s">
        <v>4996</v>
      </c>
    </row>
    <row r="1289" spans="1:33">
      <c r="A1289" s="70">
        <v>45169</v>
      </c>
      <c r="B1289" s="70">
        <v>45169</v>
      </c>
      <c r="C1289" s="71">
        <v>891800</v>
      </c>
      <c r="D1289" s="1" t="s">
        <v>11749</v>
      </c>
      <c r="E1289" s="71">
        <v>9380701</v>
      </c>
      <c r="G1289" s="1" t="s">
        <v>11750</v>
      </c>
      <c r="H1289" s="72" t="s">
        <v>11751</v>
      </c>
      <c r="I1289" s="1" t="s">
        <v>11752</v>
      </c>
      <c r="J1289" s="73">
        <v>0.7</v>
      </c>
      <c r="K1289" s="73">
        <v>0.25</v>
      </c>
      <c r="L1289" s="73">
        <v>0.25</v>
      </c>
      <c r="M1289" s="1">
        <v>1</v>
      </c>
      <c r="N1289" s="1" t="s">
        <v>1097</v>
      </c>
      <c r="O1289" s="1" t="s">
        <v>1484</v>
      </c>
      <c r="P1289" s="1">
        <v>40101015</v>
      </c>
      <c r="Q1289" s="73">
        <v>666745055</v>
      </c>
      <c r="R1289" s="74">
        <v>723.55</v>
      </c>
      <c r="S1289" s="1" t="s">
        <v>3305</v>
      </c>
      <c r="T1289" s="75">
        <v>82.786249999999995</v>
      </c>
      <c r="U1289" s="76">
        <v>1456834270.62239</v>
      </c>
      <c r="V1289" s="77">
        <v>1456834270.62239</v>
      </c>
      <c r="W1289" s="77">
        <v>5827337082.4895401</v>
      </c>
      <c r="X1289" s="76">
        <v>2.1988042428199999E-2</v>
      </c>
      <c r="Y1289" s="71">
        <v>0</v>
      </c>
      <c r="Z1289" s="71">
        <v>1</v>
      </c>
      <c r="AA1289" s="71">
        <v>0</v>
      </c>
      <c r="AB1289" s="71">
        <v>0</v>
      </c>
      <c r="AC1289" s="73">
        <v>0</v>
      </c>
      <c r="AD1289" s="73">
        <v>1</v>
      </c>
      <c r="AE1289" s="1" t="s">
        <v>3306</v>
      </c>
      <c r="AF1289" s="1" t="s">
        <v>1450</v>
      </c>
      <c r="AG1289" s="1" t="s">
        <v>1451</v>
      </c>
    </row>
    <row r="1290" spans="1:33">
      <c r="A1290" s="70">
        <v>45169</v>
      </c>
      <c r="B1290" s="70">
        <v>45169</v>
      </c>
      <c r="C1290" s="71">
        <v>891800</v>
      </c>
      <c r="D1290" s="1" t="s">
        <v>11753</v>
      </c>
      <c r="E1290" s="71">
        <v>9382102</v>
      </c>
      <c r="G1290" s="1" t="s">
        <v>11754</v>
      </c>
      <c r="H1290" s="72" t="s">
        <v>11755</v>
      </c>
      <c r="I1290" s="1" t="s">
        <v>11756</v>
      </c>
      <c r="J1290" s="73">
        <v>0.3</v>
      </c>
      <c r="K1290" s="73">
        <v>0.3</v>
      </c>
      <c r="L1290" s="73">
        <v>0.06</v>
      </c>
      <c r="M1290" s="1">
        <v>0.2</v>
      </c>
      <c r="N1290" s="1" t="s">
        <v>975</v>
      </c>
      <c r="O1290" s="1" t="s">
        <v>1447</v>
      </c>
      <c r="P1290" s="1">
        <v>35202010</v>
      </c>
      <c r="Q1290" s="73">
        <v>1617074755</v>
      </c>
      <c r="R1290" s="74">
        <v>11.83</v>
      </c>
      <c r="S1290" s="1" t="s">
        <v>3323</v>
      </c>
      <c r="T1290" s="75">
        <v>7.2785000000000002</v>
      </c>
      <c r="U1290" s="76">
        <v>157697281.18417299</v>
      </c>
      <c r="V1290" s="77">
        <v>157697281.18417299</v>
      </c>
      <c r="W1290" s="77">
        <v>2624069895.4281101</v>
      </c>
      <c r="X1290" s="76">
        <v>2.3801296958999999E-3</v>
      </c>
      <c r="Y1290" s="71">
        <v>0</v>
      </c>
      <c r="Z1290" s="71">
        <v>1</v>
      </c>
      <c r="AA1290" s="71">
        <v>0</v>
      </c>
      <c r="AB1290" s="71">
        <v>0</v>
      </c>
      <c r="AC1290" s="73">
        <v>0</v>
      </c>
      <c r="AD1290" s="73">
        <v>1</v>
      </c>
      <c r="AE1290" s="1" t="s">
        <v>3324</v>
      </c>
      <c r="AF1290" s="1" t="s">
        <v>1450</v>
      </c>
      <c r="AG1290" s="1" t="s">
        <v>1585</v>
      </c>
    </row>
    <row r="1291" spans="1:33">
      <c r="A1291" s="70">
        <v>45169</v>
      </c>
      <c r="B1291" s="70">
        <v>45169</v>
      </c>
      <c r="C1291" s="71">
        <v>891800</v>
      </c>
      <c r="D1291" s="1" t="s">
        <v>11757</v>
      </c>
      <c r="E1291" s="71">
        <v>9382902</v>
      </c>
      <c r="G1291" s="1" t="s">
        <v>11758</v>
      </c>
      <c r="H1291" s="72" t="s">
        <v>11759</v>
      </c>
      <c r="I1291" s="1" t="s">
        <v>11760</v>
      </c>
      <c r="J1291" s="73">
        <v>0.35</v>
      </c>
      <c r="K1291" s="73">
        <v>0.3</v>
      </c>
      <c r="L1291" s="73">
        <v>0.06</v>
      </c>
      <c r="M1291" s="1">
        <v>0.2</v>
      </c>
      <c r="N1291" s="1" t="s">
        <v>975</v>
      </c>
      <c r="O1291" s="1" t="s">
        <v>1499</v>
      </c>
      <c r="P1291" s="1">
        <v>30101010</v>
      </c>
      <c r="Q1291" s="73">
        <v>1138901996</v>
      </c>
      <c r="R1291" s="74">
        <v>26.59</v>
      </c>
      <c r="S1291" s="1" t="s">
        <v>3323</v>
      </c>
      <c r="T1291" s="75">
        <v>7.2785000000000002</v>
      </c>
      <c r="U1291" s="76">
        <v>249639931.91157499</v>
      </c>
      <c r="V1291" s="77">
        <v>249639931.91157499</v>
      </c>
      <c r="W1291" s="77">
        <v>4153988103.7063498</v>
      </c>
      <c r="X1291" s="76">
        <v>3.7678228232999999E-3</v>
      </c>
      <c r="Y1291" s="71">
        <v>0</v>
      </c>
      <c r="Z1291" s="71">
        <v>1</v>
      </c>
      <c r="AA1291" s="71">
        <v>0</v>
      </c>
      <c r="AB1291" s="71">
        <v>0</v>
      </c>
      <c r="AC1291" s="73">
        <v>0</v>
      </c>
      <c r="AD1291" s="73">
        <v>1</v>
      </c>
      <c r="AE1291" s="1" t="s">
        <v>3324</v>
      </c>
      <c r="AF1291" s="1" t="s">
        <v>1450</v>
      </c>
      <c r="AG1291" s="1" t="s">
        <v>1585</v>
      </c>
    </row>
    <row r="1292" spans="1:33">
      <c r="A1292" s="70">
        <v>45169</v>
      </c>
      <c r="B1292" s="70">
        <v>45169</v>
      </c>
      <c r="C1292" s="71">
        <v>891800</v>
      </c>
      <c r="D1292" s="1" t="s">
        <v>11761</v>
      </c>
      <c r="E1292" s="71">
        <v>9395901</v>
      </c>
      <c r="G1292" s="1" t="s">
        <v>11762</v>
      </c>
      <c r="H1292" s="72" t="s">
        <v>11763</v>
      </c>
      <c r="I1292" s="1" t="s">
        <v>11764</v>
      </c>
      <c r="J1292" s="73">
        <v>0.55000000000000004</v>
      </c>
      <c r="K1292" s="73">
        <v>0.55000000000000004</v>
      </c>
      <c r="L1292" s="73">
        <v>0.55000000000000004</v>
      </c>
      <c r="M1292" s="1">
        <v>1</v>
      </c>
      <c r="N1292" s="1" t="s">
        <v>1305</v>
      </c>
      <c r="O1292" s="1" t="s">
        <v>1455</v>
      </c>
      <c r="P1292" s="1">
        <v>25504010</v>
      </c>
      <c r="Q1292" s="73">
        <v>3672187103</v>
      </c>
      <c r="R1292" s="74">
        <v>16.3</v>
      </c>
      <c r="S1292" s="1" t="s">
        <v>1573</v>
      </c>
      <c r="T1292" s="75">
        <v>18.934999999999999</v>
      </c>
      <c r="U1292" s="76">
        <v>1738640474.16926</v>
      </c>
      <c r="V1292" s="77">
        <v>1738640474.16926</v>
      </c>
      <c r="W1292" s="77">
        <v>3161164498.4895701</v>
      </c>
      <c r="X1292" s="76">
        <v>2.6241351733999999E-2</v>
      </c>
      <c r="Y1292" s="71">
        <v>0</v>
      </c>
      <c r="Z1292" s="71">
        <v>1</v>
      </c>
      <c r="AA1292" s="71">
        <v>0</v>
      </c>
      <c r="AB1292" s="71">
        <v>0</v>
      </c>
      <c r="AC1292" s="73">
        <v>1</v>
      </c>
      <c r="AD1292" s="73">
        <v>0</v>
      </c>
      <c r="AE1292" s="1" t="s">
        <v>1574</v>
      </c>
      <c r="AF1292" s="1" t="s">
        <v>1450</v>
      </c>
      <c r="AG1292" s="1" t="s">
        <v>1451</v>
      </c>
    </row>
    <row r="1293" spans="1:33">
      <c r="A1293" s="70">
        <v>45169</v>
      </c>
      <c r="B1293" s="70">
        <v>45169</v>
      </c>
      <c r="C1293" s="71">
        <v>891800</v>
      </c>
      <c r="D1293" s="1" t="s">
        <v>11765</v>
      </c>
      <c r="E1293" s="71">
        <v>9397602</v>
      </c>
      <c r="G1293" s="1" t="s">
        <v>11766</v>
      </c>
      <c r="H1293" s="72" t="s">
        <v>11767</v>
      </c>
      <c r="I1293" s="1" t="s">
        <v>11768</v>
      </c>
      <c r="J1293" s="73">
        <v>0.5</v>
      </c>
      <c r="K1293" s="73">
        <v>0.3</v>
      </c>
      <c r="L1293" s="73">
        <v>0.06</v>
      </c>
      <c r="M1293" s="1">
        <v>0.2</v>
      </c>
      <c r="N1293" s="1" t="s">
        <v>975</v>
      </c>
      <c r="O1293" s="1" t="s">
        <v>1447</v>
      </c>
      <c r="P1293" s="1">
        <v>35203010</v>
      </c>
      <c r="Q1293" s="73">
        <v>630954940</v>
      </c>
      <c r="R1293" s="74">
        <v>24</v>
      </c>
      <c r="S1293" s="1" t="s">
        <v>3323</v>
      </c>
      <c r="T1293" s="75">
        <v>7.2785000000000002</v>
      </c>
      <c r="U1293" s="76">
        <v>124829994.312015</v>
      </c>
      <c r="V1293" s="77">
        <v>124829994.312015</v>
      </c>
      <c r="W1293" s="77">
        <v>2315401715.3334398</v>
      </c>
      <c r="X1293" s="76">
        <v>1.8840627699E-3</v>
      </c>
      <c r="Y1293" s="71">
        <v>0</v>
      </c>
      <c r="Z1293" s="71">
        <v>1</v>
      </c>
      <c r="AA1293" s="71">
        <v>0</v>
      </c>
      <c r="AB1293" s="71">
        <v>0</v>
      </c>
      <c r="AC1293" s="73">
        <v>0</v>
      </c>
      <c r="AD1293" s="73">
        <v>1</v>
      </c>
      <c r="AE1293" s="1" t="s">
        <v>3324</v>
      </c>
      <c r="AF1293" s="1" t="s">
        <v>1450</v>
      </c>
      <c r="AG1293" s="1" t="s">
        <v>1585</v>
      </c>
    </row>
    <row r="1294" spans="1:33">
      <c r="A1294" s="70">
        <v>45169</v>
      </c>
      <c r="B1294" s="70">
        <v>45169</v>
      </c>
      <c r="C1294" s="71">
        <v>891800</v>
      </c>
      <c r="D1294" s="1" t="s">
        <v>11769</v>
      </c>
      <c r="E1294" s="71">
        <v>9405101</v>
      </c>
      <c r="G1294" s="1" t="s">
        <v>11770</v>
      </c>
      <c r="H1294" s="72" t="s">
        <v>11771</v>
      </c>
      <c r="I1294" s="1" t="s">
        <v>11772</v>
      </c>
      <c r="J1294" s="73">
        <v>0.5</v>
      </c>
      <c r="K1294" s="73">
        <v>0.49</v>
      </c>
      <c r="L1294" s="73">
        <v>0.49</v>
      </c>
      <c r="M1294" s="1">
        <v>1</v>
      </c>
      <c r="N1294" s="1" t="s">
        <v>1097</v>
      </c>
      <c r="O1294" s="1" t="s">
        <v>1484</v>
      </c>
      <c r="P1294" s="1">
        <v>40301040</v>
      </c>
      <c r="Q1294" s="73">
        <v>491132103</v>
      </c>
      <c r="R1294" s="74">
        <v>1313.7</v>
      </c>
      <c r="S1294" s="1" t="s">
        <v>3305</v>
      </c>
      <c r="T1294" s="75">
        <v>82.786249999999995</v>
      </c>
      <c r="U1294" s="76">
        <v>3818848171.2656298</v>
      </c>
      <c r="V1294" s="77">
        <v>3818848171.2656298</v>
      </c>
      <c r="W1294" s="77">
        <v>7793567696.4604597</v>
      </c>
      <c r="X1294" s="76">
        <v>5.76379875941E-2</v>
      </c>
      <c r="Y1294" s="71">
        <v>0</v>
      </c>
      <c r="Z1294" s="71">
        <v>1</v>
      </c>
      <c r="AA1294" s="71">
        <v>0</v>
      </c>
      <c r="AB1294" s="71">
        <v>0</v>
      </c>
      <c r="AC1294" s="73">
        <v>0</v>
      </c>
      <c r="AD1294" s="73">
        <v>1</v>
      </c>
      <c r="AE1294" s="1" t="s">
        <v>3306</v>
      </c>
      <c r="AF1294" s="1" t="s">
        <v>1450</v>
      </c>
      <c r="AG1294" s="1" t="s">
        <v>1451</v>
      </c>
    </row>
    <row r="1295" spans="1:33">
      <c r="A1295" s="70">
        <v>45169</v>
      </c>
      <c r="B1295" s="70">
        <v>45169</v>
      </c>
      <c r="C1295" s="71">
        <v>891800</v>
      </c>
      <c r="D1295" s="1" t="s">
        <v>11773</v>
      </c>
      <c r="E1295" s="71">
        <v>9405201</v>
      </c>
      <c r="G1295" s="1" t="s">
        <v>11774</v>
      </c>
      <c r="H1295" s="72" t="s">
        <v>11775</v>
      </c>
      <c r="I1295" s="1" t="s">
        <v>11776</v>
      </c>
      <c r="J1295" s="73">
        <v>0.5</v>
      </c>
      <c r="K1295" s="73">
        <v>0.5</v>
      </c>
      <c r="L1295" s="73">
        <v>0.5</v>
      </c>
      <c r="M1295" s="1">
        <v>1</v>
      </c>
      <c r="N1295" s="1" t="s">
        <v>975</v>
      </c>
      <c r="O1295" s="1" t="s">
        <v>1484</v>
      </c>
      <c r="P1295" s="1">
        <v>40301030</v>
      </c>
      <c r="Q1295" s="73">
        <v>1419812900</v>
      </c>
      <c r="R1295" s="74">
        <v>23.3</v>
      </c>
      <c r="S1295" s="1" t="s">
        <v>1565</v>
      </c>
      <c r="T1295" s="75">
        <v>7.8417500000000002</v>
      </c>
      <c r="U1295" s="76">
        <v>2109327673.66978</v>
      </c>
      <c r="V1295" s="77">
        <v>2109327673.66978</v>
      </c>
      <c r="W1295" s="77">
        <v>4367219124.5576601</v>
      </c>
      <c r="X1295" s="76">
        <v>3.1836144521699999E-2</v>
      </c>
      <c r="Y1295" s="71">
        <v>0</v>
      </c>
      <c r="Z1295" s="71">
        <v>1</v>
      </c>
      <c r="AA1295" s="71">
        <v>0</v>
      </c>
      <c r="AB1295" s="71">
        <v>0</v>
      </c>
      <c r="AC1295" s="73">
        <v>0</v>
      </c>
      <c r="AD1295" s="73">
        <v>1</v>
      </c>
      <c r="AE1295" s="1" t="s">
        <v>1566</v>
      </c>
      <c r="AF1295" s="1" t="s">
        <v>1450</v>
      </c>
      <c r="AG1295" s="1" t="s">
        <v>3494</v>
      </c>
    </row>
    <row r="1296" spans="1:33">
      <c r="A1296" s="70">
        <v>45169</v>
      </c>
      <c r="B1296" s="70">
        <v>45169</v>
      </c>
      <c r="C1296" s="71">
        <v>891800</v>
      </c>
      <c r="D1296" s="1" t="s">
        <v>11777</v>
      </c>
      <c r="E1296" s="71">
        <v>9405301</v>
      </c>
      <c r="G1296" s="1" t="s">
        <v>11778</v>
      </c>
      <c r="H1296" s="72" t="s">
        <v>11779</v>
      </c>
      <c r="I1296" s="1" t="s">
        <v>11780</v>
      </c>
      <c r="J1296" s="73">
        <v>0.45</v>
      </c>
      <c r="K1296" s="73">
        <v>0.45</v>
      </c>
      <c r="L1296" s="73">
        <v>0.45</v>
      </c>
      <c r="M1296" s="1">
        <v>1</v>
      </c>
      <c r="N1296" s="1" t="s">
        <v>1097</v>
      </c>
      <c r="O1296" s="1" t="s">
        <v>1484</v>
      </c>
      <c r="P1296" s="1">
        <v>40301020</v>
      </c>
      <c r="Q1296" s="73">
        <v>1000894759</v>
      </c>
      <c r="R1296" s="74">
        <v>1292.55</v>
      </c>
      <c r="S1296" s="1" t="s">
        <v>3305</v>
      </c>
      <c r="T1296" s="75">
        <v>82.786249999999995</v>
      </c>
      <c r="U1296" s="76">
        <v>7032181483.4643698</v>
      </c>
      <c r="V1296" s="77">
        <v>7032181483.4643698</v>
      </c>
      <c r="W1296" s="77">
        <v>15627069963.2542</v>
      </c>
      <c r="X1296" s="76">
        <v>0.1061369216386</v>
      </c>
      <c r="Y1296" s="71">
        <v>1</v>
      </c>
      <c r="Z1296" s="71">
        <v>0</v>
      </c>
      <c r="AA1296" s="71">
        <v>0</v>
      </c>
      <c r="AB1296" s="71">
        <v>0</v>
      </c>
      <c r="AC1296" s="73">
        <v>0</v>
      </c>
      <c r="AD1296" s="73">
        <v>1</v>
      </c>
      <c r="AE1296" s="1" t="s">
        <v>3306</v>
      </c>
      <c r="AF1296" s="1" t="s">
        <v>1450</v>
      </c>
      <c r="AG1296" s="1" t="s">
        <v>1451</v>
      </c>
    </row>
    <row r="1297" spans="1:33">
      <c r="A1297" s="70">
        <v>45169</v>
      </c>
      <c r="B1297" s="70">
        <v>45169</v>
      </c>
      <c r="C1297" s="71">
        <v>891800</v>
      </c>
      <c r="D1297" s="1" t="s">
        <v>11781</v>
      </c>
      <c r="E1297" s="71">
        <v>9408302</v>
      </c>
      <c r="G1297" s="1" t="s">
        <v>11782</v>
      </c>
      <c r="H1297" s="72" t="s">
        <v>11783</v>
      </c>
      <c r="I1297" s="1" t="s">
        <v>11784</v>
      </c>
      <c r="J1297" s="73">
        <v>0.55000000000000004</v>
      </c>
      <c r="K1297" s="73">
        <v>0.3</v>
      </c>
      <c r="L1297" s="73">
        <v>0.06</v>
      </c>
      <c r="M1297" s="1">
        <v>0.2</v>
      </c>
      <c r="N1297" s="1" t="s">
        <v>975</v>
      </c>
      <c r="O1297" s="1" t="s">
        <v>1447</v>
      </c>
      <c r="P1297" s="1">
        <v>35102015</v>
      </c>
      <c r="Q1297" s="73">
        <v>467303775</v>
      </c>
      <c r="R1297" s="74">
        <v>59.66</v>
      </c>
      <c r="S1297" s="1" t="s">
        <v>3323</v>
      </c>
      <c r="T1297" s="75">
        <v>7.2785000000000002</v>
      </c>
      <c r="U1297" s="76">
        <v>229822160.19646901</v>
      </c>
      <c r="V1297" s="77">
        <v>229822160.19646901</v>
      </c>
      <c r="W1297" s="77">
        <v>3824221998.9163499</v>
      </c>
      <c r="X1297" s="76">
        <v>3.4687126128999999E-3</v>
      </c>
      <c r="Y1297" s="71">
        <v>0</v>
      </c>
      <c r="Z1297" s="71">
        <v>1</v>
      </c>
      <c r="AA1297" s="71">
        <v>0</v>
      </c>
      <c r="AB1297" s="71">
        <v>0</v>
      </c>
      <c r="AC1297" s="73">
        <v>0</v>
      </c>
      <c r="AD1297" s="73">
        <v>1</v>
      </c>
      <c r="AE1297" s="1" t="s">
        <v>3324</v>
      </c>
      <c r="AF1297" s="1" t="s">
        <v>1450</v>
      </c>
      <c r="AG1297" s="1" t="s">
        <v>1585</v>
      </c>
    </row>
    <row r="1298" spans="1:33">
      <c r="A1298" s="70">
        <v>45169</v>
      </c>
      <c r="B1298" s="70">
        <v>45169</v>
      </c>
      <c r="C1298" s="71">
        <v>891800</v>
      </c>
      <c r="D1298" s="1" t="s">
        <v>11790</v>
      </c>
      <c r="E1298" s="71">
        <v>9415701</v>
      </c>
      <c r="G1298" s="1" t="s">
        <v>11791</v>
      </c>
      <c r="H1298" s="72" t="s">
        <v>11792</v>
      </c>
      <c r="I1298" s="1" t="s">
        <v>11793</v>
      </c>
      <c r="J1298" s="73">
        <v>0.35</v>
      </c>
      <c r="K1298" s="73">
        <v>0.35</v>
      </c>
      <c r="L1298" s="73">
        <v>0.35</v>
      </c>
      <c r="M1298" s="1">
        <v>1</v>
      </c>
      <c r="N1298" s="1" t="s">
        <v>1337</v>
      </c>
      <c r="O1298" s="1" t="s">
        <v>1548</v>
      </c>
      <c r="P1298" s="1">
        <v>55105010</v>
      </c>
      <c r="Q1298" s="73">
        <v>2606900000</v>
      </c>
      <c r="R1298" s="74">
        <v>34</v>
      </c>
      <c r="S1298" s="1" t="s">
        <v>3341</v>
      </c>
      <c r="T1298" s="75">
        <v>35.017499999999998</v>
      </c>
      <c r="U1298" s="76">
        <v>885903048.47576201</v>
      </c>
      <c r="V1298" s="77">
        <v>885903048.47576201</v>
      </c>
      <c r="W1298" s="77">
        <v>2531151567.0736098</v>
      </c>
      <c r="X1298" s="76">
        <v>1.33709607263E-2</v>
      </c>
      <c r="Y1298" s="71">
        <v>0</v>
      </c>
      <c r="Z1298" s="71">
        <v>1</v>
      </c>
      <c r="AA1298" s="71">
        <v>0</v>
      </c>
      <c r="AB1298" s="71">
        <v>0</v>
      </c>
      <c r="AC1298" s="73">
        <v>0</v>
      </c>
      <c r="AD1298" s="73">
        <v>1</v>
      </c>
      <c r="AE1298" s="1" t="s">
        <v>3342</v>
      </c>
      <c r="AF1298" s="1" t="s">
        <v>1450</v>
      </c>
      <c r="AG1298" s="1" t="s">
        <v>1451</v>
      </c>
    </row>
    <row r="1299" spans="1:33">
      <c r="A1299" s="70">
        <v>45169</v>
      </c>
      <c r="B1299" s="70">
        <v>45169</v>
      </c>
      <c r="C1299" s="71">
        <v>891800</v>
      </c>
      <c r="D1299" s="1" t="s">
        <v>11794</v>
      </c>
      <c r="E1299" s="71">
        <v>9419102</v>
      </c>
      <c r="G1299" s="1" t="s">
        <v>11795</v>
      </c>
      <c r="H1299" s="72" t="s">
        <v>11796</v>
      </c>
      <c r="I1299" s="1" t="s">
        <v>11797</v>
      </c>
      <c r="J1299" s="73">
        <v>0.6</v>
      </c>
      <c r="K1299" s="73">
        <v>0.3</v>
      </c>
      <c r="L1299" s="73">
        <v>0.06</v>
      </c>
      <c r="M1299" s="1">
        <v>0.2</v>
      </c>
      <c r="N1299" s="1" t="s">
        <v>975</v>
      </c>
      <c r="O1299" s="1" t="s">
        <v>1484</v>
      </c>
      <c r="P1299" s="1">
        <v>40203020</v>
      </c>
      <c r="Q1299" s="73">
        <v>4643731105</v>
      </c>
      <c r="R1299" s="74">
        <v>8.01</v>
      </c>
      <c r="S1299" s="1" t="s">
        <v>3323</v>
      </c>
      <c r="T1299" s="75">
        <v>7.2785000000000002</v>
      </c>
      <c r="U1299" s="76">
        <v>306625976.37741297</v>
      </c>
      <c r="V1299" s="77">
        <v>306625976.37741297</v>
      </c>
      <c r="W1299" s="77">
        <v>5102231235.2267399</v>
      </c>
      <c r="X1299" s="76">
        <v>4.6279148658999996E-3</v>
      </c>
      <c r="Y1299" s="71">
        <v>0</v>
      </c>
      <c r="Z1299" s="71">
        <v>1</v>
      </c>
      <c r="AA1299" s="71">
        <v>0</v>
      </c>
      <c r="AB1299" s="71">
        <v>0</v>
      </c>
      <c r="AC1299" s="73">
        <v>1</v>
      </c>
      <c r="AD1299" s="73">
        <v>0</v>
      </c>
      <c r="AE1299" s="1" t="s">
        <v>3324</v>
      </c>
      <c r="AF1299" s="1" t="s">
        <v>1450</v>
      </c>
      <c r="AG1299" s="1" t="s">
        <v>1585</v>
      </c>
    </row>
    <row r="1300" spans="1:33">
      <c r="A1300" s="70">
        <v>45169</v>
      </c>
      <c r="B1300" s="70">
        <v>45169</v>
      </c>
      <c r="C1300" s="71">
        <v>891800</v>
      </c>
      <c r="D1300" s="1" t="s">
        <v>11803</v>
      </c>
      <c r="E1300" s="71">
        <v>9424302</v>
      </c>
      <c r="G1300" s="1" t="s">
        <v>11804</v>
      </c>
      <c r="H1300" s="72" t="s">
        <v>11805</v>
      </c>
      <c r="I1300" s="1" t="s">
        <v>11806</v>
      </c>
      <c r="J1300" s="73">
        <v>0.2</v>
      </c>
      <c r="K1300" s="73">
        <v>0.2</v>
      </c>
      <c r="L1300" s="73">
        <v>0.04</v>
      </c>
      <c r="M1300" s="1">
        <v>0.2</v>
      </c>
      <c r="N1300" s="1" t="s">
        <v>975</v>
      </c>
      <c r="O1300" s="1" t="s">
        <v>1462</v>
      </c>
      <c r="P1300" s="1">
        <v>15101050</v>
      </c>
      <c r="Q1300" s="73">
        <v>1182206941</v>
      </c>
      <c r="R1300" s="74">
        <v>61.76</v>
      </c>
      <c r="S1300" s="1" t="s">
        <v>3323</v>
      </c>
      <c r="T1300" s="75">
        <v>7.2785000000000002</v>
      </c>
      <c r="U1300" s="76">
        <v>401253558.70665699</v>
      </c>
      <c r="V1300" s="77">
        <v>401253558.70665699</v>
      </c>
      <c r="W1300" s="77">
        <v>10015239729.521799</v>
      </c>
      <c r="X1300" s="76">
        <v>6.0561317449000004E-3</v>
      </c>
      <c r="Y1300" s="71">
        <v>1</v>
      </c>
      <c r="Z1300" s="71">
        <v>0</v>
      </c>
      <c r="AA1300" s="71">
        <v>0</v>
      </c>
      <c r="AB1300" s="71">
        <v>0</v>
      </c>
      <c r="AC1300" s="73">
        <v>0</v>
      </c>
      <c r="AD1300" s="73">
        <v>1</v>
      </c>
      <c r="AE1300" s="1" t="s">
        <v>3324</v>
      </c>
      <c r="AF1300" s="1" t="s">
        <v>1450</v>
      </c>
      <c r="AG1300" s="1" t="s">
        <v>1585</v>
      </c>
    </row>
    <row r="1301" spans="1:33">
      <c r="A1301" s="70">
        <v>45169</v>
      </c>
      <c r="B1301" s="70">
        <v>45169</v>
      </c>
      <c r="C1301" s="71">
        <v>891800</v>
      </c>
      <c r="D1301" s="1" t="s">
        <v>11807</v>
      </c>
      <c r="E1301" s="71">
        <v>9434401</v>
      </c>
      <c r="G1301" s="1" t="s">
        <v>11808</v>
      </c>
      <c r="H1301" s="72" t="s">
        <v>11809</v>
      </c>
      <c r="I1301" s="1" t="s">
        <v>11810</v>
      </c>
      <c r="J1301" s="73">
        <v>0.4</v>
      </c>
      <c r="K1301" s="73">
        <v>0.4</v>
      </c>
      <c r="L1301" s="73">
        <v>0.4</v>
      </c>
      <c r="M1301" s="1">
        <v>1</v>
      </c>
      <c r="N1301" s="1" t="s">
        <v>975</v>
      </c>
      <c r="O1301" s="1" t="s">
        <v>1692</v>
      </c>
      <c r="P1301" s="1">
        <v>50201040</v>
      </c>
      <c r="Q1301" s="73">
        <v>1015238417</v>
      </c>
      <c r="R1301" s="74">
        <v>31.5</v>
      </c>
      <c r="S1301" s="1" t="s">
        <v>1565</v>
      </c>
      <c r="T1301" s="75">
        <v>7.8417500000000002</v>
      </c>
      <c r="U1301" s="76">
        <v>1631269047.6233001</v>
      </c>
      <c r="V1301" s="77">
        <v>1631269047.6233001</v>
      </c>
      <c r="W1301" s="77">
        <v>4078172619.05825</v>
      </c>
      <c r="X1301" s="76">
        <v>2.462079164E-2</v>
      </c>
      <c r="Y1301" s="71">
        <v>0</v>
      </c>
      <c r="Z1301" s="71">
        <v>1</v>
      </c>
      <c r="AA1301" s="71">
        <v>0</v>
      </c>
      <c r="AB1301" s="71">
        <v>0</v>
      </c>
      <c r="AC1301" s="73">
        <v>0</v>
      </c>
      <c r="AD1301" s="73">
        <v>1</v>
      </c>
      <c r="AE1301" s="1" t="s">
        <v>1566</v>
      </c>
      <c r="AF1301" s="1" t="s">
        <v>1450</v>
      </c>
      <c r="AG1301" s="1" t="s">
        <v>3300</v>
      </c>
    </row>
    <row r="1302" spans="1:33">
      <c r="A1302" s="70">
        <v>45169</v>
      </c>
      <c r="B1302" s="70">
        <v>45169</v>
      </c>
      <c r="C1302" s="71">
        <v>891800</v>
      </c>
      <c r="D1302" s="1" t="s">
        <v>11815</v>
      </c>
      <c r="E1302" s="71">
        <v>9442301</v>
      </c>
      <c r="G1302" s="1" t="s">
        <v>11816</v>
      </c>
      <c r="H1302" s="72" t="s">
        <v>11817</v>
      </c>
      <c r="I1302" s="1" t="s">
        <v>11818</v>
      </c>
      <c r="J1302" s="73">
        <v>0.45</v>
      </c>
      <c r="K1302" s="73">
        <v>0.45</v>
      </c>
      <c r="L1302" s="73">
        <v>0.45</v>
      </c>
      <c r="M1302" s="1">
        <v>1</v>
      </c>
      <c r="N1302" s="1" t="s">
        <v>1097</v>
      </c>
      <c r="O1302" s="1" t="s">
        <v>1484</v>
      </c>
      <c r="P1302" s="1">
        <v>40301020</v>
      </c>
      <c r="Q1302" s="73">
        <v>2149396132</v>
      </c>
      <c r="R1302" s="74">
        <v>644.75</v>
      </c>
      <c r="S1302" s="1" t="s">
        <v>3305</v>
      </c>
      <c r="T1302" s="75">
        <v>82.786249999999995</v>
      </c>
      <c r="U1302" s="76">
        <v>7532898521.7732401</v>
      </c>
      <c r="V1302" s="77">
        <v>7532898521.7732401</v>
      </c>
      <c r="W1302" s="77">
        <v>16739774492.829399</v>
      </c>
      <c r="X1302" s="76">
        <v>0.113694258602</v>
      </c>
      <c r="Y1302" s="71">
        <v>1</v>
      </c>
      <c r="Z1302" s="71">
        <v>0</v>
      </c>
      <c r="AA1302" s="71">
        <v>0</v>
      </c>
      <c r="AB1302" s="71">
        <v>0</v>
      </c>
      <c r="AC1302" s="73">
        <v>0</v>
      </c>
      <c r="AD1302" s="73">
        <v>1</v>
      </c>
      <c r="AE1302" s="1" t="s">
        <v>3306</v>
      </c>
      <c r="AF1302" s="1" t="s">
        <v>1450</v>
      </c>
      <c r="AG1302" s="1" t="s">
        <v>1451</v>
      </c>
    </row>
    <row r="1303" spans="1:33">
      <c r="A1303" s="70">
        <v>45169</v>
      </c>
      <c r="B1303" s="70">
        <v>45169</v>
      </c>
      <c r="C1303" s="71">
        <v>891800</v>
      </c>
      <c r="D1303" s="1" t="s">
        <v>11819</v>
      </c>
      <c r="E1303" s="71">
        <v>9442501</v>
      </c>
      <c r="G1303" s="1" t="s">
        <v>11820</v>
      </c>
      <c r="H1303" s="72" t="s">
        <v>11821</v>
      </c>
      <c r="I1303" s="1" t="s">
        <v>11822</v>
      </c>
      <c r="J1303" s="73">
        <v>0.3</v>
      </c>
      <c r="K1303" s="73">
        <v>0.3</v>
      </c>
      <c r="L1303" s="73">
        <v>0.3</v>
      </c>
      <c r="M1303" s="1">
        <v>1</v>
      </c>
      <c r="N1303" s="1" t="s">
        <v>1158</v>
      </c>
      <c r="O1303" s="1" t="s">
        <v>1499</v>
      </c>
      <c r="P1303" s="1">
        <v>30202010</v>
      </c>
      <c r="Q1303" s="73">
        <v>6915714601</v>
      </c>
      <c r="R1303" s="74">
        <v>4.3899999999999997</v>
      </c>
      <c r="S1303" s="1" t="s">
        <v>2074</v>
      </c>
      <c r="T1303" s="75">
        <v>4.6399999999999997</v>
      </c>
      <c r="U1303" s="76">
        <v>1962930200.3269401</v>
      </c>
      <c r="V1303" s="77">
        <v>1962930200.3269401</v>
      </c>
      <c r="W1303" s="77">
        <v>6543100667.7564602</v>
      </c>
      <c r="X1303" s="76">
        <v>2.9626563157400001E-2</v>
      </c>
      <c r="Y1303" s="71">
        <v>0</v>
      </c>
      <c r="Z1303" s="71">
        <v>1</v>
      </c>
      <c r="AA1303" s="71">
        <v>0</v>
      </c>
      <c r="AB1303" s="71">
        <v>0</v>
      </c>
      <c r="AC1303" s="73">
        <v>0</v>
      </c>
      <c r="AD1303" s="73">
        <v>1</v>
      </c>
      <c r="AE1303" s="1" t="s">
        <v>2075</v>
      </c>
      <c r="AF1303" s="1" t="s">
        <v>1450</v>
      </c>
      <c r="AG1303" s="1" t="s">
        <v>1451</v>
      </c>
    </row>
    <row r="1304" spans="1:33">
      <c r="A1304" s="70">
        <v>45169</v>
      </c>
      <c r="B1304" s="70">
        <v>45169</v>
      </c>
      <c r="C1304" s="71">
        <v>891800</v>
      </c>
      <c r="D1304" s="1" t="s">
        <v>11823</v>
      </c>
      <c r="E1304" s="71">
        <v>9452501</v>
      </c>
      <c r="G1304" s="1" t="s">
        <v>11824</v>
      </c>
      <c r="H1304" s="72" t="s">
        <v>11825</v>
      </c>
      <c r="I1304" s="1" t="s">
        <v>11826</v>
      </c>
      <c r="J1304" s="73">
        <v>0.5</v>
      </c>
      <c r="K1304" s="73">
        <v>0.5</v>
      </c>
      <c r="L1304" s="73">
        <v>0.5</v>
      </c>
      <c r="M1304" s="1">
        <v>1</v>
      </c>
      <c r="N1304" s="1" t="s">
        <v>1129</v>
      </c>
      <c r="O1304" s="1" t="s">
        <v>1692</v>
      </c>
      <c r="P1304" s="1">
        <v>50202020</v>
      </c>
      <c r="Q1304" s="73">
        <v>64239815</v>
      </c>
      <c r="R1304" s="74">
        <v>48300</v>
      </c>
      <c r="S1304" s="1" t="s">
        <v>3451</v>
      </c>
      <c r="T1304" s="75">
        <v>1321.75</v>
      </c>
      <c r="U1304" s="76">
        <v>1173740519.9546101</v>
      </c>
      <c r="V1304" s="77">
        <v>1173740519.9546101</v>
      </c>
      <c r="W1304" s="77">
        <v>2347481039.9092102</v>
      </c>
      <c r="X1304" s="76">
        <v>1.7715300135999999E-2</v>
      </c>
      <c r="Y1304" s="71">
        <v>0</v>
      </c>
      <c r="Z1304" s="71">
        <v>1</v>
      </c>
      <c r="AA1304" s="71">
        <v>0</v>
      </c>
      <c r="AB1304" s="71">
        <v>0</v>
      </c>
      <c r="AC1304" s="73">
        <v>0</v>
      </c>
      <c r="AD1304" s="73">
        <v>1</v>
      </c>
      <c r="AE1304" s="1" t="s">
        <v>4054</v>
      </c>
      <c r="AF1304" s="1" t="s">
        <v>1450</v>
      </c>
      <c r="AG1304" s="1" t="s">
        <v>1451</v>
      </c>
    </row>
    <row r="1305" spans="1:33">
      <c r="A1305" s="70">
        <v>45169</v>
      </c>
      <c r="B1305" s="70">
        <v>45169</v>
      </c>
      <c r="C1305" s="71">
        <v>891800</v>
      </c>
      <c r="D1305" s="1" t="s">
        <v>11827</v>
      </c>
      <c r="E1305" s="71">
        <v>9462301</v>
      </c>
      <c r="G1305" s="1" t="s">
        <v>11828</v>
      </c>
      <c r="H1305" s="72" t="s">
        <v>11829</v>
      </c>
      <c r="I1305" s="1" t="s">
        <v>11830</v>
      </c>
      <c r="J1305" s="73">
        <v>0.95</v>
      </c>
      <c r="K1305" s="73">
        <v>0.95</v>
      </c>
      <c r="L1305" s="73">
        <v>0.95</v>
      </c>
      <c r="M1305" s="1">
        <v>1</v>
      </c>
      <c r="N1305" s="1" t="s">
        <v>975</v>
      </c>
      <c r="O1305" s="1" t="s">
        <v>1447</v>
      </c>
      <c r="P1305" s="1">
        <v>35201010</v>
      </c>
      <c r="Q1305" s="73">
        <v>979087430</v>
      </c>
      <c r="R1305" s="74">
        <v>20.95</v>
      </c>
      <c r="S1305" s="1" t="s">
        <v>1565</v>
      </c>
      <c r="T1305" s="75">
        <v>7.8417500000000002</v>
      </c>
      <c r="U1305" s="76">
        <v>2484941189.8587699</v>
      </c>
      <c r="V1305" s="77">
        <v>2484941189.8587699</v>
      </c>
      <c r="W1305" s="77">
        <v>2615727568.2723899</v>
      </c>
      <c r="X1305" s="76">
        <v>3.7505290351899999E-2</v>
      </c>
      <c r="Y1305" s="71">
        <v>0</v>
      </c>
      <c r="Z1305" s="71">
        <v>1</v>
      </c>
      <c r="AA1305" s="71">
        <v>0</v>
      </c>
      <c r="AB1305" s="71">
        <v>0</v>
      </c>
      <c r="AC1305" s="73">
        <v>0.35</v>
      </c>
      <c r="AD1305" s="73">
        <v>0.65</v>
      </c>
      <c r="AE1305" s="1" t="s">
        <v>1566</v>
      </c>
      <c r="AF1305" s="1" t="s">
        <v>1450</v>
      </c>
      <c r="AG1305" s="1" t="s">
        <v>3300</v>
      </c>
    </row>
    <row r="1306" spans="1:33">
      <c r="A1306" s="70">
        <v>45169</v>
      </c>
      <c r="B1306" s="70">
        <v>45169</v>
      </c>
      <c r="C1306" s="71">
        <v>891800</v>
      </c>
      <c r="D1306" s="1" t="s">
        <v>11836</v>
      </c>
      <c r="E1306" s="71">
        <v>9468301</v>
      </c>
      <c r="G1306" s="1" t="s">
        <v>11837</v>
      </c>
      <c r="H1306" s="72" t="s">
        <v>11838</v>
      </c>
      <c r="I1306" s="1" t="s">
        <v>11839</v>
      </c>
      <c r="J1306" s="73">
        <v>0.25</v>
      </c>
      <c r="K1306" s="73">
        <v>0.25</v>
      </c>
      <c r="L1306" s="73">
        <v>0.25</v>
      </c>
      <c r="M1306" s="1">
        <v>1</v>
      </c>
      <c r="N1306" s="1" t="s">
        <v>1337</v>
      </c>
      <c r="O1306" s="1" t="s">
        <v>1548</v>
      </c>
      <c r="P1306" s="1">
        <v>55105010</v>
      </c>
      <c r="Q1306" s="73">
        <v>11733150000</v>
      </c>
      <c r="R1306" s="74">
        <v>48</v>
      </c>
      <c r="S1306" s="1" t="s">
        <v>3341</v>
      </c>
      <c r="T1306" s="75">
        <v>35.017499999999998</v>
      </c>
      <c r="U1306" s="76">
        <v>4020783893.7673998</v>
      </c>
      <c r="V1306" s="77">
        <v>4020783893.7673998</v>
      </c>
      <c r="W1306" s="77">
        <v>16083135575.069599</v>
      </c>
      <c r="X1306" s="76">
        <v>6.0685809383900002E-2</v>
      </c>
      <c r="Y1306" s="71">
        <v>1</v>
      </c>
      <c r="Z1306" s="71">
        <v>0</v>
      </c>
      <c r="AA1306" s="71">
        <v>0</v>
      </c>
      <c r="AB1306" s="71">
        <v>0</v>
      </c>
      <c r="AC1306" s="73">
        <v>0</v>
      </c>
      <c r="AD1306" s="73">
        <v>1</v>
      </c>
      <c r="AE1306" s="1" t="s">
        <v>3342</v>
      </c>
      <c r="AF1306" s="1" t="s">
        <v>1450</v>
      </c>
      <c r="AG1306" s="1" t="s">
        <v>1451</v>
      </c>
    </row>
    <row r="1307" spans="1:33">
      <c r="A1307" s="70">
        <v>45169</v>
      </c>
      <c r="B1307" s="70">
        <v>45169</v>
      </c>
      <c r="C1307" s="71">
        <v>891800</v>
      </c>
      <c r="D1307" s="1" t="s">
        <v>11840</v>
      </c>
      <c r="E1307" s="71">
        <v>9472501</v>
      </c>
      <c r="F1307" s="1" t="s">
        <v>11841</v>
      </c>
      <c r="G1307" s="1" t="s">
        <v>11842</v>
      </c>
      <c r="H1307" s="72" t="s">
        <v>11843</v>
      </c>
      <c r="I1307" s="1" t="s">
        <v>11844</v>
      </c>
      <c r="J1307" s="73">
        <v>1</v>
      </c>
      <c r="K1307" s="73">
        <v>1</v>
      </c>
      <c r="L1307" s="73">
        <v>1</v>
      </c>
      <c r="M1307" s="1">
        <v>1</v>
      </c>
      <c r="N1307" s="1" t="s">
        <v>945</v>
      </c>
      <c r="O1307" s="1" t="s">
        <v>1455</v>
      </c>
      <c r="P1307" s="1">
        <v>25504050</v>
      </c>
      <c r="Q1307" s="73">
        <v>1165000000</v>
      </c>
      <c r="R1307" s="74">
        <v>18.46</v>
      </c>
      <c r="S1307" s="1" t="s">
        <v>3542</v>
      </c>
      <c r="T1307" s="75">
        <v>4.9509499999999997</v>
      </c>
      <c r="U1307" s="76">
        <v>4343792605.4595604</v>
      </c>
      <c r="V1307" s="77">
        <v>4343792605.4595604</v>
      </c>
      <c r="W1307" s="77">
        <v>4343792605.4595604</v>
      </c>
      <c r="X1307" s="76">
        <v>6.5560989355000002E-2</v>
      </c>
      <c r="Y1307" s="71">
        <v>0</v>
      </c>
      <c r="Z1307" s="71">
        <v>1</v>
      </c>
      <c r="AA1307" s="71">
        <v>0</v>
      </c>
      <c r="AB1307" s="71">
        <v>0</v>
      </c>
      <c r="AC1307" s="73">
        <v>1</v>
      </c>
      <c r="AD1307" s="73">
        <v>0</v>
      </c>
      <c r="AE1307" s="1" t="s">
        <v>3543</v>
      </c>
      <c r="AF1307" s="1" t="s">
        <v>3544</v>
      </c>
      <c r="AG1307" s="1" t="s">
        <v>1451</v>
      </c>
    </row>
    <row r="1308" spans="1:33">
      <c r="A1308" s="70">
        <v>45169</v>
      </c>
      <c r="B1308" s="70">
        <v>45169</v>
      </c>
      <c r="C1308" s="71">
        <v>891800</v>
      </c>
      <c r="D1308" s="1" t="s">
        <v>11849</v>
      </c>
      <c r="E1308" s="71">
        <v>9480602</v>
      </c>
      <c r="G1308" s="1" t="s">
        <v>11850</v>
      </c>
      <c r="H1308" s="72" t="s">
        <v>11851</v>
      </c>
      <c r="I1308" s="1" t="s">
        <v>11852</v>
      </c>
      <c r="J1308" s="73">
        <v>0.45</v>
      </c>
      <c r="K1308" s="73">
        <v>0.3</v>
      </c>
      <c r="L1308" s="73">
        <v>0.06</v>
      </c>
      <c r="M1308" s="1">
        <v>0.2</v>
      </c>
      <c r="N1308" s="1" t="s">
        <v>975</v>
      </c>
      <c r="O1308" s="1" t="s">
        <v>1462</v>
      </c>
      <c r="P1308" s="1">
        <v>15101050</v>
      </c>
      <c r="Q1308" s="73">
        <v>2016703441</v>
      </c>
      <c r="R1308" s="74">
        <v>32.72</v>
      </c>
      <c r="S1308" s="1" t="s">
        <v>3323</v>
      </c>
      <c r="T1308" s="75">
        <v>7.2785000000000002</v>
      </c>
      <c r="U1308" s="76">
        <v>543957160.86710203</v>
      </c>
      <c r="V1308" s="77">
        <v>543957160.86710203</v>
      </c>
      <c r="W1308" s="77">
        <v>9051402785.8659592</v>
      </c>
      <c r="X1308" s="76">
        <v>8.2099614028999998E-3</v>
      </c>
      <c r="Y1308" s="71">
        <v>1</v>
      </c>
      <c r="Z1308" s="71">
        <v>0</v>
      </c>
      <c r="AA1308" s="71">
        <v>0</v>
      </c>
      <c r="AB1308" s="71">
        <v>0</v>
      </c>
      <c r="AC1308" s="73">
        <v>0</v>
      </c>
      <c r="AD1308" s="73">
        <v>1</v>
      </c>
      <c r="AE1308" s="1" t="s">
        <v>3324</v>
      </c>
      <c r="AF1308" s="1" t="s">
        <v>1450</v>
      </c>
      <c r="AG1308" s="1" t="s">
        <v>1585</v>
      </c>
    </row>
    <row r="1309" spans="1:33">
      <c r="A1309" s="70">
        <v>45169</v>
      </c>
      <c r="B1309" s="70">
        <v>45169</v>
      </c>
      <c r="C1309" s="71">
        <v>891800</v>
      </c>
      <c r="D1309" s="1" t="s">
        <v>11857</v>
      </c>
      <c r="E1309" s="71">
        <v>9492301</v>
      </c>
      <c r="G1309" s="1" t="s">
        <v>11858</v>
      </c>
      <c r="H1309" s="72" t="s">
        <v>11859</v>
      </c>
      <c r="I1309" s="1" t="s">
        <v>11860</v>
      </c>
      <c r="J1309" s="73">
        <v>0.25</v>
      </c>
      <c r="K1309" s="73">
        <v>0.25</v>
      </c>
      <c r="L1309" s="73">
        <v>0.25</v>
      </c>
      <c r="M1309" s="1">
        <v>1</v>
      </c>
      <c r="N1309" s="1" t="s">
        <v>1366</v>
      </c>
      <c r="O1309" s="1" t="s">
        <v>1455</v>
      </c>
      <c r="P1309" s="1">
        <v>25504050</v>
      </c>
      <c r="Q1309" s="73">
        <v>12500000000</v>
      </c>
      <c r="R1309" s="74">
        <v>3.81</v>
      </c>
      <c r="S1309" s="1" t="s">
        <v>7800</v>
      </c>
      <c r="T1309" s="75">
        <v>3.6730499999999999</v>
      </c>
      <c r="U1309" s="76">
        <v>3241515906.3993101</v>
      </c>
      <c r="V1309" s="77">
        <v>3241515906.3993101</v>
      </c>
      <c r="W1309" s="77">
        <v>12966063625.5973</v>
      </c>
      <c r="X1309" s="76">
        <v>4.8924294766399999E-2</v>
      </c>
      <c r="Y1309" s="71">
        <v>1</v>
      </c>
      <c r="Z1309" s="71">
        <v>0</v>
      </c>
      <c r="AA1309" s="71">
        <v>0</v>
      </c>
      <c r="AB1309" s="71">
        <v>0</v>
      </c>
      <c r="AC1309" s="73">
        <v>0</v>
      </c>
      <c r="AD1309" s="73">
        <v>1</v>
      </c>
      <c r="AE1309" s="1" t="s">
        <v>7815</v>
      </c>
      <c r="AF1309" s="1" t="s">
        <v>1450</v>
      </c>
      <c r="AG1309" s="1" t="s">
        <v>1451</v>
      </c>
    </row>
    <row r="1310" spans="1:33">
      <c r="A1310" s="70">
        <v>45169</v>
      </c>
      <c r="B1310" s="70">
        <v>45169</v>
      </c>
      <c r="C1310" s="71">
        <v>891800</v>
      </c>
      <c r="D1310" s="1" t="s">
        <v>11861</v>
      </c>
      <c r="E1310" s="71">
        <v>9492402</v>
      </c>
      <c r="G1310" s="1" t="s">
        <v>11862</v>
      </c>
      <c r="H1310" s="72" t="s">
        <v>11863</v>
      </c>
      <c r="I1310" s="1" t="s">
        <v>11864</v>
      </c>
      <c r="J1310" s="73">
        <v>0.3</v>
      </c>
      <c r="K1310" s="73">
        <v>0.3</v>
      </c>
      <c r="L1310" s="73">
        <v>0.06</v>
      </c>
      <c r="M1310" s="1">
        <v>0.2</v>
      </c>
      <c r="N1310" s="1" t="s">
        <v>975</v>
      </c>
      <c r="O1310" s="1" t="s">
        <v>1455</v>
      </c>
      <c r="P1310" s="1">
        <v>25101010</v>
      </c>
      <c r="Q1310" s="73">
        <v>555198000</v>
      </c>
      <c r="R1310" s="74">
        <v>145.51</v>
      </c>
      <c r="S1310" s="1" t="s">
        <v>3323</v>
      </c>
      <c r="T1310" s="75">
        <v>7.2785000000000002</v>
      </c>
      <c r="U1310" s="76">
        <v>665962994.95775199</v>
      </c>
      <c r="V1310" s="77">
        <v>665962994.95775199</v>
      </c>
      <c r="W1310" s="77">
        <v>11081569913.033899</v>
      </c>
      <c r="X1310" s="76">
        <v>1.0051399039699999E-2</v>
      </c>
      <c r="Y1310" s="71">
        <v>1</v>
      </c>
      <c r="Z1310" s="71">
        <v>0</v>
      </c>
      <c r="AA1310" s="71">
        <v>0</v>
      </c>
      <c r="AB1310" s="71">
        <v>0</v>
      </c>
      <c r="AC1310" s="73">
        <v>0</v>
      </c>
      <c r="AD1310" s="73">
        <v>1</v>
      </c>
      <c r="AE1310" s="1" t="s">
        <v>3412</v>
      </c>
      <c r="AF1310" s="1" t="s">
        <v>1450</v>
      </c>
      <c r="AG1310" s="1" t="s">
        <v>1585</v>
      </c>
    </row>
    <row r="1311" spans="1:33">
      <c r="A1311" s="70">
        <v>45169</v>
      </c>
      <c r="B1311" s="70">
        <v>45169</v>
      </c>
      <c r="C1311" s="71">
        <v>891800</v>
      </c>
      <c r="D1311" s="1" t="s">
        <v>11865</v>
      </c>
      <c r="E1311" s="71">
        <v>9492502</v>
      </c>
      <c r="G1311" s="1" t="s">
        <v>11866</v>
      </c>
      <c r="H1311" s="72" t="s">
        <v>11867</v>
      </c>
      <c r="I1311" s="1" t="s">
        <v>11868</v>
      </c>
      <c r="J1311" s="73">
        <v>0.35</v>
      </c>
      <c r="K1311" s="73">
        <v>0.3</v>
      </c>
      <c r="L1311" s="73">
        <v>0.06</v>
      </c>
      <c r="M1311" s="1">
        <v>0.2</v>
      </c>
      <c r="N1311" s="1" t="s">
        <v>975</v>
      </c>
      <c r="O1311" s="1" t="s">
        <v>1474</v>
      </c>
      <c r="P1311" s="1">
        <v>45203015</v>
      </c>
      <c r="Q1311" s="73">
        <v>512877535</v>
      </c>
      <c r="R1311" s="74">
        <v>66.17</v>
      </c>
      <c r="S1311" s="1" t="s">
        <v>3323</v>
      </c>
      <c r="T1311" s="75">
        <v>7.2785000000000002</v>
      </c>
      <c r="U1311" s="76">
        <v>279759069.78869301</v>
      </c>
      <c r="V1311" s="77">
        <v>279759069.78869301</v>
      </c>
      <c r="W1311" s="77">
        <v>4655168101.1426296</v>
      </c>
      <c r="X1311" s="76">
        <v>4.2224118558E-3</v>
      </c>
      <c r="Y1311" s="71">
        <v>1</v>
      </c>
      <c r="Z1311" s="71">
        <v>0</v>
      </c>
      <c r="AA1311" s="71">
        <v>0</v>
      </c>
      <c r="AB1311" s="71">
        <v>0</v>
      </c>
      <c r="AC1311" s="73">
        <v>0</v>
      </c>
      <c r="AD1311" s="73">
        <v>1</v>
      </c>
      <c r="AE1311" s="1" t="s">
        <v>3412</v>
      </c>
      <c r="AF1311" s="1" t="s">
        <v>1450</v>
      </c>
      <c r="AG1311" s="1" t="s">
        <v>1585</v>
      </c>
    </row>
    <row r="1312" spans="1:33">
      <c r="A1312" s="70">
        <v>45169</v>
      </c>
      <c r="B1312" s="70">
        <v>45169</v>
      </c>
      <c r="C1312" s="71">
        <v>891800</v>
      </c>
      <c r="D1312" s="1" t="s">
        <v>11873</v>
      </c>
      <c r="E1312" s="71">
        <v>9514402</v>
      </c>
      <c r="G1312" s="1" t="s">
        <v>11874</v>
      </c>
      <c r="H1312" s="72" t="s">
        <v>11875</v>
      </c>
      <c r="I1312" s="1" t="s">
        <v>11876</v>
      </c>
      <c r="J1312" s="73">
        <v>0.45</v>
      </c>
      <c r="K1312" s="73">
        <v>0.3</v>
      </c>
      <c r="L1312" s="73">
        <v>0.06</v>
      </c>
      <c r="M1312" s="1">
        <v>0.2</v>
      </c>
      <c r="N1312" s="1" t="s">
        <v>975</v>
      </c>
      <c r="O1312" s="1" t="s">
        <v>1484</v>
      </c>
      <c r="P1312" s="1">
        <v>40101015</v>
      </c>
      <c r="Q1312" s="73">
        <v>3735736260</v>
      </c>
      <c r="R1312" s="74">
        <v>13.69</v>
      </c>
      <c r="S1312" s="1" t="s">
        <v>3323</v>
      </c>
      <c r="T1312" s="75">
        <v>7.2785000000000002</v>
      </c>
      <c r="U1312" s="76">
        <v>421588756.46960199</v>
      </c>
      <c r="V1312" s="77">
        <v>421588756.46960199</v>
      </c>
      <c r="W1312" s="77">
        <v>7015202518.3671198</v>
      </c>
      <c r="X1312" s="76">
        <v>6.3630514818999997E-3</v>
      </c>
      <c r="Y1312" s="71">
        <v>1</v>
      </c>
      <c r="Z1312" s="71">
        <v>0</v>
      </c>
      <c r="AA1312" s="71">
        <v>0</v>
      </c>
      <c r="AB1312" s="71">
        <v>0</v>
      </c>
      <c r="AC1312" s="73">
        <v>1</v>
      </c>
      <c r="AD1312" s="73">
        <v>0</v>
      </c>
      <c r="AE1312" s="1" t="s">
        <v>3324</v>
      </c>
      <c r="AF1312" s="1" t="s">
        <v>1450</v>
      </c>
      <c r="AG1312" s="1" t="s">
        <v>1585</v>
      </c>
    </row>
    <row r="1313" spans="1:33">
      <c r="A1313" s="70">
        <v>45169</v>
      </c>
      <c r="B1313" s="70">
        <v>45169</v>
      </c>
      <c r="C1313" s="71">
        <v>891800</v>
      </c>
      <c r="D1313" s="1" t="s">
        <v>11877</v>
      </c>
      <c r="E1313" s="71">
        <v>9516302</v>
      </c>
      <c r="G1313" s="1" t="s">
        <v>11878</v>
      </c>
      <c r="H1313" s="72" t="s">
        <v>11879</v>
      </c>
      <c r="I1313" s="1" t="s">
        <v>11880</v>
      </c>
      <c r="J1313" s="73">
        <v>0.5</v>
      </c>
      <c r="K1313" s="73">
        <v>0.3</v>
      </c>
      <c r="L1313" s="73">
        <v>0.06</v>
      </c>
      <c r="M1313" s="1">
        <v>0.2</v>
      </c>
      <c r="N1313" s="1" t="s">
        <v>975</v>
      </c>
      <c r="O1313" s="1" t="s">
        <v>1484</v>
      </c>
      <c r="P1313" s="1">
        <v>40203020</v>
      </c>
      <c r="Q1313" s="73">
        <v>2625000000</v>
      </c>
      <c r="R1313" s="74">
        <v>8.52</v>
      </c>
      <c r="S1313" s="1" t="s">
        <v>3323</v>
      </c>
      <c r="T1313" s="75">
        <v>7.2785000000000002</v>
      </c>
      <c r="U1313" s="76">
        <v>184364910.35240799</v>
      </c>
      <c r="V1313" s="77">
        <v>184364910.35240799</v>
      </c>
      <c r="W1313" s="77">
        <v>3067817069.49055</v>
      </c>
      <c r="X1313" s="76">
        <v>2.7826250060999998E-3</v>
      </c>
      <c r="Y1313" s="71">
        <v>0</v>
      </c>
      <c r="Z1313" s="71">
        <v>1</v>
      </c>
      <c r="AA1313" s="71">
        <v>0</v>
      </c>
      <c r="AB1313" s="71">
        <v>0</v>
      </c>
      <c r="AC1313" s="73">
        <v>1</v>
      </c>
      <c r="AD1313" s="73">
        <v>0</v>
      </c>
      <c r="AE1313" s="1" t="s">
        <v>3412</v>
      </c>
      <c r="AF1313" s="1" t="s">
        <v>1450</v>
      </c>
      <c r="AG1313" s="1" t="s">
        <v>1585</v>
      </c>
    </row>
    <row r="1314" spans="1:33">
      <c r="A1314" s="70">
        <v>45169</v>
      </c>
      <c r="B1314" s="70">
        <v>45169</v>
      </c>
      <c r="C1314" s="71">
        <v>891800</v>
      </c>
      <c r="D1314" s="1" t="s">
        <v>11881</v>
      </c>
      <c r="E1314" s="71">
        <v>9520302</v>
      </c>
      <c r="G1314" s="1" t="s">
        <v>11882</v>
      </c>
      <c r="H1314" s="72" t="s">
        <v>11883</v>
      </c>
      <c r="I1314" s="1" t="s">
        <v>11884</v>
      </c>
      <c r="J1314" s="73">
        <v>0.3</v>
      </c>
      <c r="K1314" s="73">
        <v>0.3</v>
      </c>
      <c r="L1314" s="73">
        <v>0.06</v>
      </c>
      <c r="M1314" s="1">
        <v>0.2</v>
      </c>
      <c r="N1314" s="1" t="s">
        <v>975</v>
      </c>
      <c r="O1314" s="1" t="s">
        <v>1499</v>
      </c>
      <c r="P1314" s="1">
        <v>30202030</v>
      </c>
      <c r="Q1314" s="73">
        <v>1265493600</v>
      </c>
      <c r="R1314" s="74">
        <v>24.55</v>
      </c>
      <c r="S1314" s="1" t="s">
        <v>3323</v>
      </c>
      <c r="T1314" s="75">
        <v>7.2785000000000002</v>
      </c>
      <c r="U1314" s="76">
        <v>256106625.37610799</v>
      </c>
      <c r="V1314" s="77">
        <v>256106625.37610799</v>
      </c>
      <c r="W1314" s="77">
        <v>4261593355.4635</v>
      </c>
      <c r="X1314" s="76">
        <v>3.8654248176999998E-3</v>
      </c>
      <c r="Y1314" s="71">
        <v>0</v>
      </c>
      <c r="Z1314" s="71">
        <v>1</v>
      </c>
      <c r="AA1314" s="71">
        <v>0</v>
      </c>
      <c r="AB1314" s="71">
        <v>0</v>
      </c>
      <c r="AC1314" s="73">
        <v>1</v>
      </c>
      <c r="AD1314" s="73">
        <v>0</v>
      </c>
      <c r="AE1314" s="1" t="s">
        <v>3324</v>
      </c>
      <c r="AF1314" s="1" t="s">
        <v>1450</v>
      </c>
      <c r="AG1314" s="1" t="s">
        <v>1585</v>
      </c>
    </row>
    <row r="1315" spans="1:33">
      <c r="A1315" s="70">
        <v>45169</v>
      </c>
      <c r="B1315" s="70">
        <v>45169</v>
      </c>
      <c r="C1315" s="71">
        <v>891800</v>
      </c>
      <c r="D1315" s="1" t="s">
        <v>11894</v>
      </c>
      <c r="E1315" s="71">
        <v>9544702</v>
      </c>
      <c r="G1315" s="1" t="s">
        <v>11895</v>
      </c>
      <c r="H1315" s="72" t="s">
        <v>11896</v>
      </c>
      <c r="I1315" s="1" t="s">
        <v>11897</v>
      </c>
      <c r="J1315" s="73">
        <v>0.5</v>
      </c>
      <c r="K1315" s="73">
        <v>0.3</v>
      </c>
      <c r="L1315" s="73">
        <v>0.06</v>
      </c>
      <c r="M1315" s="1">
        <v>0.2</v>
      </c>
      <c r="N1315" s="1" t="s">
        <v>975</v>
      </c>
      <c r="O1315" s="1" t="s">
        <v>1474</v>
      </c>
      <c r="P1315" s="1">
        <v>45201020</v>
      </c>
      <c r="Q1315" s="73">
        <v>772000000</v>
      </c>
      <c r="R1315" s="74">
        <v>26.6</v>
      </c>
      <c r="S1315" s="1" t="s">
        <v>3323</v>
      </c>
      <c r="T1315" s="75">
        <v>7.2785000000000002</v>
      </c>
      <c r="U1315" s="76">
        <v>169281033.17991301</v>
      </c>
      <c r="V1315" s="77">
        <v>169281033.17991301</v>
      </c>
      <c r="W1315" s="77">
        <v>2816822583.7425599</v>
      </c>
      <c r="X1315" s="76">
        <v>2.5549636048999998E-3</v>
      </c>
      <c r="Y1315" s="71">
        <v>0</v>
      </c>
      <c r="Z1315" s="71">
        <v>1</v>
      </c>
      <c r="AA1315" s="71">
        <v>0</v>
      </c>
      <c r="AB1315" s="71">
        <v>0</v>
      </c>
      <c r="AC1315" s="73">
        <v>0</v>
      </c>
      <c r="AD1315" s="73">
        <v>1</v>
      </c>
      <c r="AE1315" s="1" t="s">
        <v>3324</v>
      </c>
      <c r="AF1315" s="1" t="s">
        <v>1450</v>
      </c>
      <c r="AG1315" s="1" t="s">
        <v>1585</v>
      </c>
    </row>
    <row r="1316" spans="1:33">
      <c r="A1316" s="70">
        <v>45169</v>
      </c>
      <c r="B1316" s="70">
        <v>45169</v>
      </c>
      <c r="C1316" s="71">
        <v>891800</v>
      </c>
      <c r="D1316" s="1" t="s">
        <v>11898</v>
      </c>
      <c r="E1316" s="71">
        <v>9554501</v>
      </c>
      <c r="G1316" s="1" t="s">
        <v>11899</v>
      </c>
      <c r="H1316" s="72" t="s">
        <v>11900</v>
      </c>
      <c r="I1316" s="1" t="s">
        <v>11901</v>
      </c>
      <c r="J1316" s="73">
        <v>0.45</v>
      </c>
      <c r="K1316" s="73">
        <v>0.45</v>
      </c>
      <c r="L1316" s="73">
        <v>0.45</v>
      </c>
      <c r="M1316" s="1">
        <v>1</v>
      </c>
      <c r="N1316" s="1" t="s">
        <v>1097</v>
      </c>
      <c r="O1316" s="1" t="s">
        <v>1484</v>
      </c>
      <c r="P1316" s="1">
        <v>40101015</v>
      </c>
      <c r="Q1316" s="73">
        <v>1610854967</v>
      </c>
      <c r="R1316" s="74">
        <v>229.6</v>
      </c>
      <c r="S1316" s="1" t="s">
        <v>3305</v>
      </c>
      <c r="T1316" s="75">
        <v>82.786249999999995</v>
      </c>
      <c r="U1316" s="76">
        <v>2010400702.8998201</v>
      </c>
      <c r="V1316" s="77">
        <v>2010400702.8998201</v>
      </c>
      <c r="W1316" s="77">
        <v>4467557117.55515</v>
      </c>
      <c r="X1316" s="76">
        <v>3.0343036846799998E-2</v>
      </c>
      <c r="Y1316" s="71">
        <v>0</v>
      </c>
      <c r="Z1316" s="71">
        <v>1</v>
      </c>
      <c r="AA1316" s="71">
        <v>0</v>
      </c>
      <c r="AB1316" s="71">
        <v>0</v>
      </c>
      <c r="AC1316" s="73">
        <v>1</v>
      </c>
      <c r="AD1316" s="73">
        <v>0</v>
      </c>
      <c r="AE1316" s="1" t="s">
        <v>3306</v>
      </c>
      <c r="AF1316" s="1" t="s">
        <v>1450</v>
      </c>
      <c r="AG1316" s="1" t="s">
        <v>1451</v>
      </c>
    </row>
    <row r="1317" spans="1:33">
      <c r="A1317" s="70">
        <v>45169</v>
      </c>
      <c r="B1317" s="70">
        <v>45169</v>
      </c>
      <c r="C1317" s="71">
        <v>891800</v>
      </c>
      <c r="D1317" s="1" t="s">
        <v>11902</v>
      </c>
      <c r="E1317" s="71">
        <v>9554601</v>
      </c>
      <c r="G1317" s="1" t="s">
        <v>11903</v>
      </c>
      <c r="H1317" s="72" t="s">
        <v>11904</v>
      </c>
      <c r="I1317" s="1" t="s">
        <v>11905</v>
      </c>
      <c r="J1317" s="73">
        <v>0.25</v>
      </c>
      <c r="K1317" s="73">
        <v>0.25</v>
      </c>
      <c r="L1317" s="73">
        <v>0.25</v>
      </c>
      <c r="M1317" s="1">
        <v>1</v>
      </c>
      <c r="N1317" s="1" t="s">
        <v>1097</v>
      </c>
      <c r="O1317" s="1" t="s">
        <v>1467</v>
      </c>
      <c r="P1317" s="1">
        <v>20101010</v>
      </c>
      <c r="Q1317" s="73">
        <v>334387500</v>
      </c>
      <c r="R1317" s="74">
        <v>3900.3</v>
      </c>
      <c r="S1317" s="1" t="s">
        <v>3305</v>
      </c>
      <c r="T1317" s="75">
        <v>82.786249999999995</v>
      </c>
      <c r="U1317" s="76">
        <v>3938490891.4523902</v>
      </c>
      <c r="V1317" s="77">
        <v>3938490891.4523902</v>
      </c>
      <c r="W1317" s="77">
        <v>15753963565.8095</v>
      </c>
      <c r="X1317" s="76">
        <v>5.9443758683299999E-2</v>
      </c>
      <c r="Y1317" s="71">
        <v>1</v>
      </c>
      <c r="Z1317" s="71">
        <v>0</v>
      </c>
      <c r="AA1317" s="71">
        <v>0</v>
      </c>
      <c r="AB1317" s="71">
        <v>0</v>
      </c>
      <c r="AC1317" s="73">
        <v>0</v>
      </c>
      <c r="AD1317" s="73">
        <v>1</v>
      </c>
      <c r="AE1317" s="1" t="s">
        <v>3306</v>
      </c>
      <c r="AF1317" s="1" t="s">
        <v>1450</v>
      </c>
      <c r="AG1317" s="1" t="s">
        <v>1451</v>
      </c>
    </row>
    <row r="1318" spans="1:33">
      <c r="A1318" s="70">
        <v>45169</v>
      </c>
      <c r="B1318" s="70">
        <v>45169</v>
      </c>
      <c r="C1318" s="71">
        <v>891800</v>
      </c>
      <c r="D1318" s="1" t="s">
        <v>11906</v>
      </c>
      <c r="E1318" s="71">
        <v>9554701</v>
      </c>
      <c r="G1318" s="1" t="s">
        <v>11907</v>
      </c>
      <c r="H1318" s="72" t="s">
        <v>11908</v>
      </c>
      <c r="I1318" s="1" t="s">
        <v>11909</v>
      </c>
      <c r="J1318" s="73">
        <v>0.6</v>
      </c>
      <c r="K1318" s="73">
        <v>0.6</v>
      </c>
      <c r="L1318" s="73">
        <v>0.6</v>
      </c>
      <c r="M1318" s="1">
        <v>1</v>
      </c>
      <c r="N1318" s="1" t="s">
        <v>975</v>
      </c>
      <c r="O1318" s="1" t="s">
        <v>1692</v>
      </c>
      <c r="P1318" s="1">
        <v>50202020</v>
      </c>
      <c r="Q1318" s="73">
        <v>326986780</v>
      </c>
      <c r="R1318" s="74">
        <v>117.3</v>
      </c>
      <c r="S1318" s="1" t="s">
        <v>1565</v>
      </c>
      <c r="T1318" s="75">
        <v>7.8417500000000002</v>
      </c>
      <c r="U1318" s="76">
        <v>2934718599.3432598</v>
      </c>
      <c r="V1318" s="77">
        <v>2934718599.3432598</v>
      </c>
      <c r="W1318" s="77">
        <v>6143441472.4009304</v>
      </c>
      <c r="X1318" s="76">
        <v>4.4293794001499999E-2</v>
      </c>
      <c r="Y1318" s="71">
        <v>1</v>
      </c>
      <c r="Z1318" s="71">
        <v>0</v>
      </c>
      <c r="AA1318" s="71">
        <v>0</v>
      </c>
      <c r="AB1318" s="71">
        <v>0</v>
      </c>
      <c r="AC1318" s="73">
        <v>0.5</v>
      </c>
      <c r="AD1318" s="73">
        <v>0.5</v>
      </c>
      <c r="AE1318" s="1" t="s">
        <v>1566</v>
      </c>
      <c r="AF1318" s="1" t="s">
        <v>1450</v>
      </c>
      <c r="AG1318" s="1" t="s">
        <v>3300</v>
      </c>
    </row>
    <row r="1319" spans="1:33">
      <c r="A1319" s="70">
        <v>45169</v>
      </c>
      <c r="B1319" s="70">
        <v>45169</v>
      </c>
      <c r="C1319" s="71">
        <v>891800</v>
      </c>
      <c r="D1319" s="1" t="s">
        <v>11910</v>
      </c>
      <c r="E1319" s="71">
        <v>9554801</v>
      </c>
      <c r="G1319" s="1" t="s">
        <v>11911</v>
      </c>
      <c r="H1319" s="72" t="s">
        <v>11912</v>
      </c>
      <c r="I1319" s="1" t="s">
        <v>11913</v>
      </c>
      <c r="J1319" s="73">
        <v>0.7</v>
      </c>
      <c r="K1319" s="73">
        <v>0.7</v>
      </c>
      <c r="L1319" s="73">
        <v>0.7</v>
      </c>
      <c r="M1319" s="1">
        <v>1</v>
      </c>
      <c r="N1319" s="1" t="s">
        <v>1330</v>
      </c>
      <c r="O1319" s="1" t="s">
        <v>1474</v>
      </c>
      <c r="P1319" s="1">
        <v>45301020</v>
      </c>
      <c r="Q1319" s="73">
        <v>4367242902</v>
      </c>
      <c r="R1319" s="74">
        <v>118</v>
      </c>
      <c r="S1319" s="1" t="s">
        <v>3111</v>
      </c>
      <c r="T1319" s="75">
        <v>31.846499999999999</v>
      </c>
      <c r="U1319" s="76">
        <v>11327281293.240999</v>
      </c>
      <c r="V1319" s="77">
        <v>11327281293.240999</v>
      </c>
      <c r="W1319" s="77">
        <v>16181830418.915701</v>
      </c>
      <c r="X1319" s="76">
        <v>0.1709629891985</v>
      </c>
      <c r="Y1319" s="71">
        <v>1</v>
      </c>
      <c r="Z1319" s="71">
        <v>0</v>
      </c>
      <c r="AA1319" s="71">
        <v>0</v>
      </c>
      <c r="AB1319" s="71">
        <v>0</v>
      </c>
      <c r="AC1319" s="73">
        <v>1</v>
      </c>
      <c r="AD1319" s="73">
        <v>0</v>
      </c>
      <c r="AE1319" s="1" t="s">
        <v>3112</v>
      </c>
      <c r="AF1319" s="1" t="s">
        <v>1450</v>
      </c>
      <c r="AG1319" s="1" t="s">
        <v>1451</v>
      </c>
    </row>
    <row r="1320" spans="1:33">
      <c r="A1320" s="70">
        <v>45169</v>
      </c>
      <c r="B1320" s="70">
        <v>45169</v>
      </c>
      <c r="C1320" s="71">
        <v>891800</v>
      </c>
      <c r="D1320" s="1" t="s">
        <v>11914</v>
      </c>
      <c r="E1320" s="71">
        <v>9555001</v>
      </c>
      <c r="F1320" s="1" t="s">
        <v>11915</v>
      </c>
      <c r="G1320" s="1" t="s">
        <v>11916</v>
      </c>
      <c r="H1320" s="72" t="s">
        <v>11917</v>
      </c>
      <c r="I1320" s="1" t="s">
        <v>11918</v>
      </c>
      <c r="J1320" s="73">
        <v>0.85</v>
      </c>
      <c r="K1320" s="73">
        <v>0.85</v>
      </c>
      <c r="L1320" s="73">
        <v>0.85</v>
      </c>
      <c r="M1320" s="1">
        <v>1</v>
      </c>
      <c r="N1320" s="1" t="s">
        <v>975</v>
      </c>
      <c r="O1320" s="1" t="s">
        <v>1692</v>
      </c>
      <c r="P1320" s="1">
        <v>50202010</v>
      </c>
      <c r="Q1320" s="73">
        <v>522251416</v>
      </c>
      <c r="R1320" s="74">
        <v>5.04</v>
      </c>
      <c r="S1320" s="1" t="s">
        <v>1448</v>
      </c>
      <c r="T1320" s="75">
        <v>1</v>
      </c>
      <c r="U1320" s="76">
        <v>2237325066.1440001</v>
      </c>
      <c r="V1320" s="77">
        <v>2237325066.1440001</v>
      </c>
      <c r="W1320" s="77">
        <v>4821780968.6007996</v>
      </c>
      <c r="X1320" s="76">
        <v>3.3768012925099997E-2</v>
      </c>
      <c r="Y1320" s="71">
        <v>0</v>
      </c>
      <c r="Z1320" s="71">
        <v>1</v>
      </c>
      <c r="AA1320" s="71">
        <v>0</v>
      </c>
      <c r="AB1320" s="71">
        <v>0</v>
      </c>
      <c r="AC1320" s="73">
        <v>0</v>
      </c>
      <c r="AD1320" s="73">
        <v>1</v>
      </c>
      <c r="AE1320" s="1" t="s">
        <v>1475</v>
      </c>
      <c r="AF1320" s="1" t="s">
        <v>1450</v>
      </c>
      <c r="AG1320" s="1" t="s">
        <v>1585</v>
      </c>
    </row>
    <row r="1321" spans="1:33">
      <c r="A1321" s="70">
        <v>45169</v>
      </c>
      <c r="B1321" s="70">
        <v>45169</v>
      </c>
      <c r="C1321" s="71">
        <v>891800</v>
      </c>
      <c r="D1321" s="1" t="s">
        <v>11924</v>
      </c>
      <c r="E1321" s="71">
        <v>9568301</v>
      </c>
      <c r="G1321" s="1" t="s">
        <v>11925</v>
      </c>
      <c r="H1321" s="72" t="s">
        <v>11926</v>
      </c>
      <c r="I1321" s="1" t="s">
        <v>11927</v>
      </c>
      <c r="J1321" s="73">
        <v>0.7</v>
      </c>
      <c r="K1321" s="73">
        <v>0.7</v>
      </c>
      <c r="L1321" s="73">
        <v>0.7</v>
      </c>
      <c r="M1321" s="1">
        <v>1</v>
      </c>
      <c r="N1321" s="1" t="s">
        <v>945</v>
      </c>
      <c r="O1321" s="1" t="s">
        <v>1447</v>
      </c>
      <c r="P1321" s="1">
        <v>35102030</v>
      </c>
      <c r="Q1321" s="73">
        <v>7539463263</v>
      </c>
      <c r="R1321" s="74">
        <v>4.26</v>
      </c>
      <c r="S1321" s="1" t="s">
        <v>3542</v>
      </c>
      <c r="T1321" s="75">
        <v>4.9509499999999997</v>
      </c>
      <c r="U1321" s="76">
        <v>4541083923.3411798</v>
      </c>
      <c r="V1321" s="77">
        <v>4541083923.3411798</v>
      </c>
      <c r="W1321" s="77">
        <v>6487262747.63025</v>
      </c>
      <c r="X1321" s="76">
        <v>6.8538713009499999E-2</v>
      </c>
      <c r="Y1321" s="71">
        <v>0</v>
      </c>
      <c r="Z1321" s="71">
        <v>1</v>
      </c>
      <c r="AA1321" s="71">
        <v>0</v>
      </c>
      <c r="AB1321" s="71">
        <v>0</v>
      </c>
      <c r="AC1321" s="73">
        <v>0</v>
      </c>
      <c r="AD1321" s="73">
        <v>1</v>
      </c>
      <c r="AE1321" s="1" t="s">
        <v>3543</v>
      </c>
      <c r="AF1321" s="1" t="s">
        <v>3544</v>
      </c>
      <c r="AG1321" s="1" t="s">
        <v>1451</v>
      </c>
    </row>
    <row r="1322" spans="1:33">
      <c r="A1322" s="70">
        <v>45169</v>
      </c>
      <c r="B1322" s="70">
        <v>45169</v>
      </c>
      <c r="C1322" s="71">
        <v>891800</v>
      </c>
      <c r="D1322" s="1" t="s">
        <v>11928</v>
      </c>
      <c r="E1322" s="71">
        <v>9574301</v>
      </c>
      <c r="G1322" s="1" t="s">
        <v>11929</v>
      </c>
      <c r="H1322" s="72" t="s">
        <v>11930</v>
      </c>
      <c r="I1322" s="1" t="s">
        <v>11931</v>
      </c>
      <c r="J1322" s="73">
        <v>0.5</v>
      </c>
      <c r="K1322" s="73">
        <v>0.5</v>
      </c>
      <c r="L1322" s="73">
        <v>0.5</v>
      </c>
      <c r="M1322" s="1">
        <v>1</v>
      </c>
      <c r="N1322" s="1" t="s">
        <v>975</v>
      </c>
      <c r="O1322" s="1" t="s">
        <v>1499</v>
      </c>
      <c r="P1322" s="1">
        <v>30101010</v>
      </c>
      <c r="Q1322" s="73">
        <v>1118812900</v>
      </c>
      <c r="R1322" s="74">
        <v>19.559999999999999</v>
      </c>
      <c r="S1322" s="1" t="s">
        <v>1565</v>
      </c>
      <c r="T1322" s="75">
        <v>7.8417500000000002</v>
      </c>
      <c r="U1322" s="76">
        <v>1395350548.2832301</v>
      </c>
      <c r="V1322" s="77">
        <v>1395350548.2832301</v>
      </c>
      <c r="W1322" s="77">
        <v>2790701096.5664501</v>
      </c>
      <c r="X1322" s="76">
        <v>2.1060066801400001E-2</v>
      </c>
      <c r="Y1322" s="71">
        <v>0</v>
      </c>
      <c r="Z1322" s="71">
        <v>1</v>
      </c>
      <c r="AA1322" s="71">
        <v>0</v>
      </c>
      <c r="AB1322" s="71">
        <v>0</v>
      </c>
      <c r="AC1322" s="73">
        <v>0.5</v>
      </c>
      <c r="AD1322" s="73">
        <v>0.5</v>
      </c>
      <c r="AE1322" s="1" t="s">
        <v>1566</v>
      </c>
      <c r="AF1322" s="1" t="s">
        <v>1450</v>
      </c>
      <c r="AG1322" s="1" t="s">
        <v>3300</v>
      </c>
    </row>
    <row r="1323" spans="1:33">
      <c r="A1323" s="70">
        <v>45169</v>
      </c>
      <c r="B1323" s="70">
        <v>45169</v>
      </c>
      <c r="C1323" s="71">
        <v>891800</v>
      </c>
      <c r="D1323" s="1" t="s">
        <v>11932</v>
      </c>
      <c r="E1323" s="71">
        <v>9576302</v>
      </c>
      <c r="G1323" s="1" t="s">
        <v>11933</v>
      </c>
      <c r="H1323" s="72" t="s">
        <v>11934</v>
      </c>
      <c r="I1323" s="1" t="s">
        <v>11935</v>
      </c>
      <c r="J1323" s="73">
        <v>0.9</v>
      </c>
      <c r="K1323" s="73">
        <v>0.9</v>
      </c>
      <c r="L1323" s="73">
        <v>0.9</v>
      </c>
      <c r="M1323" s="1">
        <v>1</v>
      </c>
      <c r="N1323" s="1" t="s">
        <v>975</v>
      </c>
      <c r="O1323" s="1" t="s">
        <v>1447</v>
      </c>
      <c r="P1323" s="1">
        <v>35203010</v>
      </c>
      <c r="Q1323" s="73">
        <v>402543650</v>
      </c>
      <c r="R1323" s="74">
        <v>85.9</v>
      </c>
      <c r="S1323" s="1" t="s">
        <v>1565</v>
      </c>
      <c r="T1323" s="75">
        <v>7.8417500000000002</v>
      </c>
      <c r="U1323" s="76">
        <v>3968584765.0715699</v>
      </c>
      <c r="V1323" s="77">
        <v>3968584765.0715699</v>
      </c>
      <c r="W1323" s="77">
        <v>33083139459.796101</v>
      </c>
      <c r="X1323" s="76">
        <v>5.98979664016E-2</v>
      </c>
      <c r="Y1323" s="71">
        <v>1</v>
      </c>
      <c r="Z1323" s="71">
        <v>0</v>
      </c>
      <c r="AA1323" s="71">
        <v>0</v>
      </c>
      <c r="AB1323" s="71">
        <v>0</v>
      </c>
      <c r="AC1323" s="73">
        <v>0</v>
      </c>
      <c r="AD1323" s="73">
        <v>1</v>
      </c>
      <c r="AE1323" s="1" t="s">
        <v>1566</v>
      </c>
      <c r="AF1323" s="1" t="s">
        <v>1450</v>
      </c>
      <c r="AG1323" s="1" t="s">
        <v>3494</v>
      </c>
    </row>
    <row r="1324" spans="1:33">
      <c r="A1324" s="70">
        <v>45169</v>
      </c>
      <c r="B1324" s="70">
        <v>45169</v>
      </c>
      <c r="C1324" s="71">
        <v>891800</v>
      </c>
      <c r="D1324" s="1" t="s">
        <v>11936</v>
      </c>
      <c r="E1324" s="71">
        <v>9576303</v>
      </c>
      <c r="G1324" s="1" t="s">
        <v>11937</v>
      </c>
      <c r="H1324" s="72" t="s">
        <v>11938</v>
      </c>
      <c r="I1324" s="1" t="s">
        <v>11939</v>
      </c>
      <c r="J1324" s="73">
        <v>0.75</v>
      </c>
      <c r="K1324" s="73">
        <v>0.3</v>
      </c>
      <c r="L1324" s="73">
        <v>0.06</v>
      </c>
      <c r="M1324" s="1">
        <v>0.2</v>
      </c>
      <c r="N1324" s="1" t="s">
        <v>975</v>
      </c>
      <c r="O1324" s="1" t="s">
        <v>1447</v>
      </c>
      <c r="P1324" s="1">
        <v>35203010</v>
      </c>
      <c r="Q1324" s="73">
        <v>2564862390</v>
      </c>
      <c r="R1324" s="74">
        <v>81.5</v>
      </c>
      <c r="S1324" s="1" t="s">
        <v>3323</v>
      </c>
      <c r="T1324" s="75">
        <v>7.2785000000000002</v>
      </c>
      <c r="U1324" s="76">
        <v>1723181574.10181</v>
      </c>
      <c r="V1324" s="77">
        <v>1723181574.10181</v>
      </c>
      <c r="W1324" s="77">
        <v>33083139459.796101</v>
      </c>
      <c r="X1324" s="76">
        <v>2.6008030101300001E-2</v>
      </c>
      <c r="Y1324" s="71">
        <v>1</v>
      </c>
      <c r="Z1324" s="71">
        <v>0</v>
      </c>
      <c r="AA1324" s="71">
        <v>0</v>
      </c>
      <c r="AB1324" s="71">
        <v>0</v>
      </c>
      <c r="AC1324" s="73">
        <v>0</v>
      </c>
      <c r="AD1324" s="73">
        <v>1</v>
      </c>
      <c r="AE1324" s="1" t="s">
        <v>3324</v>
      </c>
      <c r="AF1324" s="1" t="s">
        <v>1450</v>
      </c>
      <c r="AG1324" s="1" t="s">
        <v>1585</v>
      </c>
    </row>
    <row r="1325" spans="1:33">
      <c r="A1325" s="70">
        <v>45169</v>
      </c>
      <c r="B1325" s="70">
        <v>45169</v>
      </c>
      <c r="C1325" s="71">
        <v>891800</v>
      </c>
      <c r="D1325" s="1" t="s">
        <v>11944</v>
      </c>
      <c r="E1325" s="71">
        <v>9582801</v>
      </c>
      <c r="G1325" s="1" t="s">
        <v>11945</v>
      </c>
      <c r="H1325" s="72">
        <v>6766715</v>
      </c>
      <c r="I1325" s="1" t="s">
        <v>11946</v>
      </c>
      <c r="J1325" s="73">
        <v>0.75</v>
      </c>
      <c r="K1325" s="73">
        <v>0.75</v>
      </c>
      <c r="L1325" s="73">
        <v>0.75</v>
      </c>
      <c r="M1325" s="1">
        <v>1</v>
      </c>
      <c r="N1325" s="1" t="s">
        <v>1129</v>
      </c>
      <c r="O1325" s="1" t="s">
        <v>1474</v>
      </c>
      <c r="P1325" s="1">
        <v>45202030</v>
      </c>
      <c r="Q1325" s="73">
        <v>30650756</v>
      </c>
      <c r="R1325" s="74">
        <v>157700</v>
      </c>
      <c r="S1325" s="1" t="s">
        <v>3451</v>
      </c>
      <c r="T1325" s="75">
        <v>1321.75</v>
      </c>
      <c r="U1325" s="76">
        <v>2742741188.5000901</v>
      </c>
      <c r="V1325" s="77">
        <v>2742741188.5000901</v>
      </c>
      <c r="W1325" s="77">
        <v>3656988251.3334599</v>
      </c>
      <c r="X1325" s="76">
        <v>4.1396273301999999E-2</v>
      </c>
      <c r="Y1325" s="71">
        <v>0</v>
      </c>
      <c r="Z1325" s="71">
        <v>1</v>
      </c>
      <c r="AA1325" s="71">
        <v>0</v>
      </c>
      <c r="AB1325" s="71">
        <v>0</v>
      </c>
      <c r="AC1325" s="73">
        <v>0</v>
      </c>
      <c r="AD1325" s="73">
        <v>1</v>
      </c>
      <c r="AE1325" s="1" t="s">
        <v>3452</v>
      </c>
      <c r="AF1325" s="1" t="s">
        <v>1450</v>
      </c>
      <c r="AG1325" s="1" t="s">
        <v>1451</v>
      </c>
    </row>
    <row r="1326" spans="1:33">
      <c r="A1326" s="70">
        <v>45169</v>
      </c>
      <c r="B1326" s="70">
        <v>45169</v>
      </c>
      <c r="C1326" s="71">
        <v>891800</v>
      </c>
      <c r="D1326" s="1" t="s">
        <v>11947</v>
      </c>
      <c r="E1326" s="71">
        <v>9585202</v>
      </c>
      <c r="G1326" s="1" t="s">
        <v>11948</v>
      </c>
      <c r="H1326" s="72" t="s">
        <v>11949</v>
      </c>
      <c r="I1326" s="1" t="s">
        <v>11950</v>
      </c>
      <c r="J1326" s="73">
        <v>0.55000000000000004</v>
      </c>
      <c r="K1326" s="73">
        <v>0.3</v>
      </c>
      <c r="L1326" s="73">
        <v>0.06</v>
      </c>
      <c r="M1326" s="1">
        <v>0.2</v>
      </c>
      <c r="N1326" s="1" t="s">
        <v>975</v>
      </c>
      <c r="O1326" s="1" t="s">
        <v>1455</v>
      </c>
      <c r="P1326" s="1">
        <v>25101010</v>
      </c>
      <c r="Q1326" s="73">
        <v>411784084</v>
      </c>
      <c r="R1326" s="74">
        <v>75.36</v>
      </c>
      <c r="S1326" s="1" t="s">
        <v>3323</v>
      </c>
      <c r="T1326" s="75">
        <v>7.2785000000000002</v>
      </c>
      <c r="U1326" s="76">
        <v>255811350.44506401</v>
      </c>
      <c r="V1326" s="77">
        <v>255811350.44506401</v>
      </c>
      <c r="W1326" s="77">
        <v>4256680004.6967201</v>
      </c>
      <c r="X1326" s="76">
        <v>3.8609682245E-3</v>
      </c>
      <c r="Y1326" s="71">
        <v>0</v>
      </c>
      <c r="Z1326" s="71">
        <v>1</v>
      </c>
      <c r="AA1326" s="71">
        <v>0</v>
      </c>
      <c r="AB1326" s="71">
        <v>0</v>
      </c>
      <c r="AC1326" s="73">
        <v>0</v>
      </c>
      <c r="AD1326" s="73">
        <v>1</v>
      </c>
      <c r="AE1326" s="1" t="s">
        <v>3324</v>
      </c>
      <c r="AF1326" s="1" t="s">
        <v>1450</v>
      </c>
      <c r="AG1326" s="1" t="s">
        <v>1585</v>
      </c>
    </row>
    <row r="1327" spans="1:33">
      <c r="A1327" s="70">
        <v>45169</v>
      </c>
      <c r="B1327" s="70">
        <v>45169</v>
      </c>
      <c r="C1327" s="71">
        <v>891800</v>
      </c>
      <c r="D1327" s="1" t="s">
        <v>11968</v>
      </c>
      <c r="E1327" s="71">
        <v>9600702</v>
      </c>
      <c r="G1327" s="1" t="s">
        <v>11969</v>
      </c>
      <c r="H1327" s="72" t="s">
        <v>11970</v>
      </c>
      <c r="I1327" s="1" t="s">
        <v>11971</v>
      </c>
      <c r="J1327" s="73">
        <v>0.15</v>
      </c>
      <c r="K1327" s="73">
        <v>0.15</v>
      </c>
      <c r="L1327" s="73">
        <v>0.03</v>
      </c>
      <c r="M1327" s="1">
        <v>0.2</v>
      </c>
      <c r="N1327" s="1" t="s">
        <v>975</v>
      </c>
      <c r="O1327" s="1" t="s">
        <v>1474</v>
      </c>
      <c r="P1327" s="1">
        <v>45203020</v>
      </c>
      <c r="Q1327" s="73">
        <v>19862893882</v>
      </c>
      <c r="R1327" s="74">
        <v>21.91</v>
      </c>
      <c r="S1327" s="1" t="s">
        <v>3323</v>
      </c>
      <c r="T1327" s="75">
        <v>7.2785000000000002</v>
      </c>
      <c r="U1327" s="76">
        <v>1793759723.65715</v>
      </c>
      <c r="V1327" s="77">
        <v>1793759723.65715</v>
      </c>
      <c r="W1327" s="77">
        <v>59696030966.862396</v>
      </c>
      <c r="X1327" s="76">
        <v>2.7073268185099999E-2</v>
      </c>
      <c r="Y1327" s="71">
        <v>1</v>
      </c>
      <c r="Z1327" s="71">
        <v>0</v>
      </c>
      <c r="AA1327" s="71">
        <v>0</v>
      </c>
      <c r="AB1327" s="71">
        <v>0</v>
      </c>
      <c r="AC1327" s="73">
        <v>0.65</v>
      </c>
      <c r="AD1327" s="73">
        <v>0.35</v>
      </c>
      <c r="AE1327" s="1" t="s">
        <v>3324</v>
      </c>
      <c r="AF1327" s="1" t="s">
        <v>1450</v>
      </c>
      <c r="AG1327" s="1" t="s">
        <v>1585</v>
      </c>
    </row>
    <row r="1328" spans="1:33">
      <c r="A1328" s="70">
        <v>45169</v>
      </c>
      <c r="B1328" s="70">
        <v>45169</v>
      </c>
      <c r="C1328" s="71">
        <v>891800</v>
      </c>
      <c r="D1328" s="1" t="s">
        <v>11972</v>
      </c>
      <c r="E1328" s="71">
        <v>9604702</v>
      </c>
      <c r="G1328" s="1" t="s">
        <v>11973</v>
      </c>
      <c r="H1328" s="72" t="s">
        <v>11974</v>
      </c>
      <c r="I1328" s="1" t="s">
        <v>11975</v>
      </c>
      <c r="J1328" s="73">
        <v>0.5</v>
      </c>
      <c r="K1328" s="73">
        <v>0.3</v>
      </c>
      <c r="L1328" s="73">
        <v>0.06</v>
      </c>
      <c r="M1328" s="1">
        <v>0.2</v>
      </c>
      <c r="N1328" s="1" t="s">
        <v>975</v>
      </c>
      <c r="O1328" s="1" t="s">
        <v>1484</v>
      </c>
      <c r="P1328" s="1">
        <v>40203020</v>
      </c>
      <c r="Q1328" s="73">
        <v>3686361034</v>
      </c>
      <c r="R1328" s="74">
        <v>8.25</v>
      </c>
      <c r="S1328" s="1" t="s">
        <v>3323</v>
      </c>
      <c r="T1328" s="75">
        <v>7.2785000000000002</v>
      </c>
      <c r="U1328" s="76">
        <v>250703951.615031</v>
      </c>
      <c r="V1328" s="77">
        <v>250703951.615031</v>
      </c>
      <c r="W1328" s="77">
        <v>4171693304.7790198</v>
      </c>
      <c r="X1328" s="76">
        <v>3.7838821040000001E-3</v>
      </c>
      <c r="Y1328" s="71">
        <v>0</v>
      </c>
      <c r="Z1328" s="71">
        <v>1</v>
      </c>
      <c r="AA1328" s="71">
        <v>0</v>
      </c>
      <c r="AB1328" s="71">
        <v>0</v>
      </c>
      <c r="AC1328" s="73">
        <v>0</v>
      </c>
      <c r="AD1328" s="73">
        <v>1</v>
      </c>
      <c r="AE1328" s="1" t="s">
        <v>3324</v>
      </c>
      <c r="AF1328" s="1" t="s">
        <v>1450</v>
      </c>
      <c r="AG1328" s="1" t="s">
        <v>1585</v>
      </c>
    </row>
    <row r="1329" spans="1:33">
      <c r="A1329" s="70">
        <v>45169</v>
      </c>
      <c r="B1329" s="70">
        <v>45169</v>
      </c>
      <c r="C1329" s="71">
        <v>891800</v>
      </c>
      <c r="D1329" s="1" t="s">
        <v>11980</v>
      </c>
      <c r="E1329" s="71">
        <v>9607302</v>
      </c>
      <c r="G1329" s="1" t="s">
        <v>11981</v>
      </c>
      <c r="H1329" s="72" t="s">
        <v>11982</v>
      </c>
      <c r="I1329" s="1" t="s">
        <v>11983</v>
      </c>
      <c r="J1329" s="73">
        <v>0.3</v>
      </c>
      <c r="K1329" s="73">
        <v>0.3</v>
      </c>
      <c r="L1329" s="73">
        <v>0.06</v>
      </c>
      <c r="M1329" s="1">
        <v>0.2</v>
      </c>
      <c r="N1329" s="1" t="s">
        <v>975</v>
      </c>
      <c r="O1329" s="1" t="s">
        <v>1455</v>
      </c>
      <c r="P1329" s="1">
        <v>25201040</v>
      </c>
      <c r="Q1329" s="73">
        <v>572397925</v>
      </c>
      <c r="R1329" s="74">
        <v>53.03</v>
      </c>
      <c r="S1329" s="1" t="s">
        <v>3323</v>
      </c>
      <c r="T1329" s="75">
        <v>7.2785000000000002</v>
      </c>
      <c r="U1329" s="76">
        <v>250224045.856289</v>
      </c>
      <c r="V1329" s="77">
        <v>250224045.856289</v>
      </c>
      <c r="W1329" s="77">
        <v>4163707712.0998101</v>
      </c>
      <c r="X1329" s="76">
        <v>3.7766388721999999E-3</v>
      </c>
      <c r="Y1329" s="71">
        <v>1</v>
      </c>
      <c r="Z1329" s="71">
        <v>0</v>
      </c>
      <c r="AA1329" s="71">
        <v>0</v>
      </c>
      <c r="AB1329" s="71">
        <v>0</v>
      </c>
      <c r="AC1329" s="73">
        <v>0</v>
      </c>
      <c r="AD1329" s="73">
        <v>1</v>
      </c>
      <c r="AE1329" s="1" t="s">
        <v>3324</v>
      </c>
      <c r="AF1329" s="1" t="s">
        <v>1450</v>
      </c>
      <c r="AG1329" s="1" t="s">
        <v>1585</v>
      </c>
    </row>
    <row r="1330" spans="1:33">
      <c r="A1330" s="70">
        <v>45169</v>
      </c>
      <c r="B1330" s="70">
        <v>45169</v>
      </c>
      <c r="C1330" s="71">
        <v>891800</v>
      </c>
      <c r="D1330" s="1" t="s">
        <v>11984</v>
      </c>
      <c r="E1330" s="71">
        <v>9616701</v>
      </c>
      <c r="G1330" s="1" t="s">
        <v>11985</v>
      </c>
      <c r="H1330" s="72" t="s">
        <v>11986</v>
      </c>
      <c r="I1330" s="1" t="s">
        <v>11987</v>
      </c>
      <c r="J1330" s="73">
        <v>0.75</v>
      </c>
      <c r="K1330" s="73">
        <v>0.75</v>
      </c>
      <c r="L1330" s="73">
        <v>0.75</v>
      </c>
      <c r="M1330" s="1">
        <v>1</v>
      </c>
      <c r="N1330" s="1" t="s">
        <v>975</v>
      </c>
      <c r="O1330" s="1" t="s">
        <v>1474</v>
      </c>
      <c r="P1330" s="1">
        <v>45202030</v>
      </c>
      <c r="Q1330" s="73">
        <v>20397949893</v>
      </c>
      <c r="R1330" s="74">
        <v>12.36</v>
      </c>
      <c r="S1330" s="1" t="s">
        <v>1565</v>
      </c>
      <c r="T1330" s="75">
        <v>7.8417500000000002</v>
      </c>
      <c r="U1330" s="76">
        <v>24113111933.957298</v>
      </c>
      <c r="V1330" s="77">
        <v>24113111933.957298</v>
      </c>
      <c r="W1330" s="77">
        <v>39383658302.098396</v>
      </c>
      <c r="X1330" s="76">
        <v>0.36393990653059999</v>
      </c>
      <c r="Y1330" s="71">
        <v>1</v>
      </c>
      <c r="Z1330" s="71">
        <v>0</v>
      </c>
      <c r="AA1330" s="71">
        <v>0</v>
      </c>
      <c r="AB1330" s="71">
        <v>0</v>
      </c>
      <c r="AC1330" s="73">
        <v>0.35</v>
      </c>
      <c r="AD1330" s="73">
        <v>0.65</v>
      </c>
      <c r="AE1330" s="1" t="s">
        <v>1566</v>
      </c>
      <c r="AF1330" s="1" t="s">
        <v>1450</v>
      </c>
      <c r="AG1330" s="1" t="s">
        <v>3300</v>
      </c>
    </row>
    <row r="1331" spans="1:33">
      <c r="A1331" s="70">
        <v>45169</v>
      </c>
      <c r="B1331" s="70">
        <v>45169</v>
      </c>
      <c r="C1331" s="71">
        <v>891800</v>
      </c>
      <c r="D1331" s="1" t="s">
        <v>11988</v>
      </c>
      <c r="E1331" s="71">
        <v>9623901</v>
      </c>
      <c r="G1331" s="1" t="s">
        <v>11989</v>
      </c>
      <c r="H1331" s="72" t="s">
        <v>11990</v>
      </c>
      <c r="I1331" s="1" t="s">
        <v>11991</v>
      </c>
      <c r="J1331" s="73">
        <v>0.65</v>
      </c>
      <c r="K1331" s="73">
        <v>0.65</v>
      </c>
      <c r="L1331" s="73">
        <v>0.65</v>
      </c>
      <c r="M1331" s="1">
        <v>1</v>
      </c>
      <c r="N1331" s="1" t="s">
        <v>975</v>
      </c>
      <c r="O1331" s="1" t="s">
        <v>1564</v>
      </c>
      <c r="P1331" s="1">
        <v>60201020</v>
      </c>
      <c r="Q1331" s="73">
        <v>3374774390</v>
      </c>
      <c r="R1331" s="74">
        <v>9.02</v>
      </c>
      <c r="S1331" s="1" t="s">
        <v>1565</v>
      </c>
      <c r="T1331" s="75">
        <v>7.8417500000000002</v>
      </c>
      <c r="U1331" s="76">
        <v>2523199827.66219</v>
      </c>
      <c r="V1331" s="77">
        <v>2523199827.66219</v>
      </c>
      <c r="W1331" s="77">
        <v>3881845888.7110701</v>
      </c>
      <c r="X1331" s="76">
        <v>3.8082729095800003E-2</v>
      </c>
      <c r="Y1331" s="71">
        <v>0</v>
      </c>
      <c r="Z1331" s="71">
        <v>1</v>
      </c>
      <c r="AA1331" s="71">
        <v>0</v>
      </c>
      <c r="AB1331" s="71">
        <v>0</v>
      </c>
      <c r="AC1331" s="73">
        <v>0.35</v>
      </c>
      <c r="AD1331" s="73">
        <v>0.65</v>
      </c>
      <c r="AE1331" s="1" t="s">
        <v>1566</v>
      </c>
      <c r="AF1331" s="1" t="s">
        <v>1450</v>
      </c>
      <c r="AG1331" s="1" t="s">
        <v>3300</v>
      </c>
    </row>
    <row r="1332" spans="1:33">
      <c r="A1332" s="70">
        <v>45169</v>
      </c>
      <c r="B1332" s="70">
        <v>45169</v>
      </c>
      <c r="C1332" s="71">
        <v>891800</v>
      </c>
      <c r="D1332" s="1" t="s">
        <v>11992</v>
      </c>
      <c r="E1332" s="71">
        <v>9626801</v>
      </c>
      <c r="G1332" s="1" t="s">
        <v>11993</v>
      </c>
      <c r="H1332" s="72" t="s">
        <v>11994</v>
      </c>
      <c r="I1332" s="1" t="s">
        <v>11995</v>
      </c>
      <c r="J1332" s="73">
        <v>0.2</v>
      </c>
      <c r="K1332" s="73">
        <v>0.2</v>
      </c>
      <c r="L1332" s="73">
        <v>0.2</v>
      </c>
      <c r="M1332" s="1">
        <v>1</v>
      </c>
      <c r="N1332" s="1" t="s">
        <v>1097</v>
      </c>
      <c r="O1332" s="1" t="s">
        <v>1548</v>
      </c>
      <c r="P1332" s="1">
        <v>55105020</v>
      </c>
      <c r="Q1332" s="73">
        <v>1584032478</v>
      </c>
      <c r="R1332" s="74">
        <v>928.65</v>
      </c>
      <c r="S1332" s="1" t="s">
        <v>3305</v>
      </c>
      <c r="T1332" s="75">
        <v>82.786249999999995</v>
      </c>
      <c r="U1332" s="76">
        <v>3553758651.2124901</v>
      </c>
      <c r="V1332" s="77">
        <v>3553758651.2124901</v>
      </c>
      <c r="W1332" s="77">
        <v>17768793256.0625</v>
      </c>
      <c r="X1332" s="76">
        <v>5.3636983683299999E-2</v>
      </c>
      <c r="Y1332" s="71">
        <v>1</v>
      </c>
      <c r="Z1332" s="71">
        <v>0</v>
      </c>
      <c r="AA1332" s="71">
        <v>0</v>
      </c>
      <c r="AB1332" s="71">
        <v>0</v>
      </c>
      <c r="AC1332" s="73">
        <v>0</v>
      </c>
      <c r="AD1332" s="73">
        <v>1</v>
      </c>
      <c r="AE1332" s="1" t="s">
        <v>3306</v>
      </c>
      <c r="AF1332" s="1" t="s">
        <v>1450</v>
      </c>
      <c r="AG1332" s="1" t="s">
        <v>1451</v>
      </c>
    </row>
    <row r="1333" spans="1:33">
      <c r="A1333" s="70">
        <v>45169</v>
      </c>
      <c r="B1333" s="70">
        <v>45169</v>
      </c>
      <c r="C1333" s="71">
        <v>891800</v>
      </c>
      <c r="D1333" s="1" t="s">
        <v>11996</v>
      </c>
      <c r="E1333" s="71">
        <v>9638501</v>
      </c>
      <c r="F1333" s="1">
        <v>722304102</v>
      </c>
      <c r="G1333" s="1" t="s">
        <v>11997</v>
      </c>
      <c r="H1333" s="72" t="s">
        <v>11998</v>
      </c>
      <c r="I1333" s="1" t="s">
        <v>11999</v>
      </c>
      <c r="J1333" s="73">
        <v>0.4</v>
      </c>
      <c r="K1333" s="73">
        <v>0.4</v>
      </c>
      <c r="L1333" s="73">
        <v>0.4</v>
      </c>
      <c r="M1333" s="1">
        <v>1</v>
      </c>
      <c r="N1333" s="1" t="s">
        <v>975</v>
      </c>
      <c r="O1333" s="1" t="s">
        <v>1455</v>
      </c>
      <c r="P1333" s="1">
        <v>25503030</v>
      </c>
      <c r="Q1333" s="73">
        <v>1264385669</v>
      </c>
      <c r="R1333" s="74">
        <v>98.97</v>
      </c>
      <c r="S1333" s="1" t="s">
        <v>1448</v>
      </c>
      <c r="T1333" s="75">
        <v>1</v>
      </c>
      <c r="U1333" s="76">
        <v>50054499864.372002</v>
      </c>
      <c r="V1333" s="77">
        <v>50054499864.372002</v>
      </c>
      <c r="W1333" s="77">
        <v>125136249660.92999</v>
      </c>
      <c r="X1333" s="76">
        <v>0.75547403636529997</v>
      </c>
      <c r="Y1333" s="71">
        <v>1</v>
      </c>
      <c r="Z1333" s="71">
        <v>0</v>
      </c>
      <c r="AA1333" s="71">
        <v>0</v>
      </c>
      <c r="AB1333" s="71">
        <v>0</v>
      </c>
      <c r="AC1333" s="73">
        <v>0</v>
      </c>
      <c r="AD1333" s="73">
        <v>1</v>
      </c>
      <c r="AE1333" s="1" t="s">
        <v>1475</v>
      </c>
      <c r="AF1333" s="1" t="s">
        <v>1450</v>
      </c>
      <c r="AG1333" s="1" t="s">
        <v>1585</v>
      </c>
    </row>
    <row r="1334" spans="1:33">
      <c r="A1334" s="70">
        <v>45169</v>
      </c>
      <c r="B1334" s="70">
        <v>45169</v>
      </c>
      <c r="C1334" s="71">
        <v>891800</v>
      </c>
      <c r="D1334" s="1" t="s">
        <v>12000</v>
      </c>
      <c r="E1334" s="71">
        <v>9642701</v>
      </c>
      <c r="G1334" s="1" t="s">
        <v>12001</v>
      </c>
      <c r="H1334" s="72" t="s">
        <v>12002</v>
      </c>
      <c r="I1334" s="1" t="s">
        <v>12003</v>
      </c>
      <c r="J1334" s="73">
        <v>0.95</v>
      </c>
      <c r="K1334" s="73">
        <v>0.95</v>
      </c>
      <c r="L1334" s="73">
        <v>0.95</v>
      </c>
      <c r="M1334" s="1">
        <v>1</v>
      </c>
      <c r="N1334" s="1" t="s">
        <v>975</v>
      </c>
      <c r="O1334" s="1" t="s">
        <v>1692</v>
      </c>
      <c r="P1334" s="1">
        <v>50101020</v>
      </c>
      <c r="Q1334" s="73">
        <v>46663856000</v>
      </c>
      <c r="R1334" s="74">
        <v>0.76</v>
      </c>
      <c r="S1334" s="1" t="s">
        <v>1565</v>
      </c>
      <c r="T1334" s="75">
        <v>7.8417500000000002</v>
      </c>
      <c r="U1334" s="76">
        <v>4296401190.0404902</v>
      </c>
      <c r="V1334" s="77">
        <v>4296401190.0404902</v>
      </c>
      <c r="W1334" s="77">
        <v>17058238018.075001</v>
      </c>
      <c r="X1334" s="76">
        <v>6.48457093304E-2</v>
      </c>
      <c r="Y1334" s="71">
        <v>1</v>
      </c>
      <c r="Z1334" s="71">
        <v>0</v>
      </c>
      <c r="AA1334" s="71">
        <v>0</v>
      </c>
      <c r="AB1334" s="71">
        <v>0</v>
      </c>
      <c r="AC1334" s="73">
        <v>1</v>
      </c>
      <c r="AD1334" s="73">
        <v>0</v>
      </c>
      <c r="AE1334" s="1" t="s">
        <v>1566</v>
      </c>
      <c r="AF1334" s="1" t="s">
        <v>1450</v>
      </c>
      <c r="AG1334" s="1" t="s">
        <v>3494</v>
      </c>
    </row>
    <row r="1335" spans="1:33">
      <c r="A1335" s="70">
        <v>45169</v>
      </c>
      <c r="B1335" s="70">
        <v>45169</v>
      </c>
      <c r="C1335" s="71">
        <v>891800</v>
      </c>
      <c r="D1335" s="1" t="s">
        <v>12004</v>
      </c>
      <c r="E1335" s="71">
        <v>9664601</v>
      </c>
      <c r="F1335" s="1" t="s">
        <v>12005</v>
      </c>
      <c r="G1335" s="1" t="s">
        <v>12006</v>
      </c>
      <c r="H1335" s="72" t="s">
        <v>12007</v>
      </c>
      <c r="I1335" s="1" t="s">
        <v>12008</v>
      </c>
      <c r="J1335" s="73">
        <v>0.9</v>
      </c>
      <c r="K1335" s="73">
        <v>0.9</v>
      </c>
      <c r="L1335" s="73">
        <v>0.9</v>
      </c>
      <c r="M1335" s="1">
        <v>1</v>
      </c>
      <c r="N1335" s="1" t="s">
        <v>975</v>
      </c>
      <c r="O1335" s="1" t="s">
        <v>1455</v>
      </c>
      <c r="P1335" s="1">
        <v>25102010</v>
      </c>
      <c r="Q1335" s="73">
        <v>1522033635</v>
      </c>
      <c r="R1335" s="74">
        <v>10.27</v>
      </c>
      <c r="S1335" s="1" t="s">
        <v>1448</v>
      </c>
      <c r="T1335" s="75">
        <v>1</v>
      </c>
      <c r="U1335" s="76">
        <v>14068156888.305</v>
      </c>
      <c r="V1335" s="77">
        <v>14068156888.305</v>
      </c>
      <c r="W1335" s="77">
        <v>17156380431.450001</v>
      </c>
      <c r="X1335" s="76">
        <v>0.21233110504399999</v>
      </c>
      <c r="Y1335" s="71">
        <v>1</v>
      </c>
      <c r="Z1335" s="71">
        <v>0</v>
      </c>
      <c r="AA1335" s="71">
        <v>0</v>
      </c>
      <c r="AB1335" s="71">
        <v>0</v>
      </c>
      <c r="AC1335" s="73">
        <v>0</v>
      </c>
      <c r="AD1335" s="73">
        <v>1</v>
      </c>
      <c r="AE1335" s="1" t="s">
        <v>1449</v>
      </c>
      <c r="AF1335" s="1" t="s">
        <v>1450</v>
      </c>
      <c r="AG1335" s="1" t="s">
        <v>1585</v>
      </c>
    </row>
    <row r="1336" spans="1:33">
      <c r="A1336" s="70">
        <v>45169</v>
      </c>
      <c r="B1336" s="70">
        <v>45169</v>
      </c>
      <c r="C1336" s="71">
        <v>891800</v>
      </c>
      <c r="D1336" s="1" t="s">
        <v>12009</v>
      </c>
      <c r="E1336" s="71">
        <v>9664802</v>
      </c>
      <c r="G1336" s="1" t="s">
        <v>12010</v>
      </c>
      <c r="H1336" s="72" t="s">
        <v>12011</v>
      </c>
      <c r="I1336" s="1" t="s">
        <v>12012</v>
      </c>
      <c r="J1336" s="73">
        <v>0.25</v>
      </c>
      <c r="K1336" s="73">
        <v>0.25</v>
      </c>
      <c r="L1336" s="73">
        <v>0.05</v>
      </c>
      <c r="M1336" s="1">
        <v>0.2</v>
      </c>
      <c r="N1336" s="1" t="s">
        <v>975</v>
      </c>
      <c r="O1336" s="1" t="s">
        <v>1474</v>
      </c>
      <c r="P1336" s="1">
        <v>45203015</v>
      </c>
      <c r="Q1336" s="73">
        <v>2321155816</v>
      </c>
      <c r="R1336" s="74">
        <v>21.39</v>
      </c>
      <c r="S1336" s="1" t="s">
        <v>3323</v>
      </c>
      <c r="T1336" s="75">
        <v>7.2785000000000002</v>
      </c>
      <c r="U1336" s="76">
        <v>341069745.85587698</v>
      </c>
      <c r="V1336" s="77">
        <v>341069745.85587698</v>
      </c>
      <c r="W1336" s="77">
        <v>6810447299.6954803</v>
      </c>
      <c r="X1336" s="76">
        <v>5.1477756901E-3</v>
      </c>
      <c r="Y1336" s="71">
        <v>1</v>
      </c>
      <c r="Z1336" s="71">
        <v>0</v>
      </c>
      <c r="AA1336" s="71">
        <v>0</v>
      </c>
      <c r="AB1336" s="71">
        <v>0</v>
      </c>
      <c r="AC1336" s="73">
        <v>1</v>
      </c>
      <c r="AD1336" s="73">
        <v>0</v>
      </c>
      <c r="AE1336" s="1" t="s">
        <v>3412</v>
      </c>
      <c r="AF1336" s="1" t="s">
        <v>1450</v>
      </c>
      <c r="AG1336" s="1" t="s">
        <v>1585</v>
      </c>
    </row>
    <row r="1337" spans="1:33">
      <c r="A1337" s="70">
        <v>45169</v>
      </c>
      <c r="B1337" s="70">
        <v>45169</v>
      </c>
      <c r="C1337" s="71">
        <v>891800</v>
      </c>
      <c r="D1337" s="1" t="s">
        <v>12013</v>
      </c>
      <c r="E1337" s="71">
        <v>9688102</v>
      </c>
      <c r="G1337" s="1" t="s">
        <v>12014</v>
      </c>
      <c r="H1337" s="72" t="s">
        <v>12015</v>
      </c>
      <c r="I1337" s="1" t="s">
        <v>12016</v>
      </c>
      <c r="J1337" s="73">
        <v>0.35</v>
      </c>
      <c r="K1337" s="73">
        <v>0.3</v>
      </c>
      <c r="L1337" s="73">
        <v>0.06</v>
      </c>
      <c r="M1337" s="1">
        <v>0.2</v>
      </c>
      <c r="N1337" s="1" t="s">
        <v>975</v>
      </c>
      <c r="O1337" s="1" t="s">
        <v>1484</v>
      </c>
      <c r="P1337" s="1">
        <v>40101015</v>
      </c>
      <c r="Q1337" s="73">
        <v>4021553754</v>
      </c>
      <c r="R1337" s="74">
        <v>8.1300000000000008</v>
      </c>
      <c r="S1337" s="1" t="s">
        <v>3323</v>
      </c>
      <c r="T1337" s="75">
        <v>7.2785000000000002</v>
      </c>
      <c r="U1337" s="76">
        <v>269521731.29095298</v>
      </c>
      <c r="V1337" s="77">
        <v>269521731.29095298</v>
      </c>
      <c r="W1337" s="77">
        <v>4484819623.6070299</v>
      </c>
      <c r="X1337" s="76">
        <v>4.0678994052000001E-3</v>
      </c>
      <c r="Y1337" s="71">
        <v>0</v>
      </c>
      <c r="Z1337" s="71">
        <v>1</v>
      </c>
      <c r="AA1337" s="71">
        <v>0</v>
      </c>
      <c r="AB1337" s="71">
        <v>0</v>
      </c>
      <c r="AC1337" s="73">
        <v>1</v>
      </c>
      <c r="AD1337" s="73">
        <v>0</v>
      </c>
      <c r="AE1337" s="1" t="s">
        <v>3324</v>
      </c>
      <c r="AF1337" s="1" t="s">
        <v>1450</v>
      </c>
      <c r="AG1337" s="1" t="s">
        <v>1585</v>
      </c>
    </row>
    <row r="1338" spans="1:33">
      <c r="A1338" s="70">
        <v>45169</v>
      </c>
      <c r="B1338" s="70">
        <v>45169</v>
      </c>
      <c r="C1338" s="71">
        <v>891800</v>
      </c>
      <c r="D1338" s="1" t="s">
        <v>12017</v>
      </c>
      <c r="E1338" s="71">
        <v>9688201</v>
      </c>
      <c r="G1338" s="1" t="s">
        <v>12018</v>
      </c>
      <c r="H1338" s="72" t="s">
        <v>12019</v>
      </c>
      <c r="I1338" s="1" t="s">
        <v>12020</v>
      </c>
      <c r="J1338" s="73">
        <v>0.3</v>
      </c>
      <c r="K1338" s="73">
        <v>0.3</v>
      </c>
      <c r="L1338" s="73">
        <v>0.3</v>
      </c>
      <c r="M1338" s="1">
        <v>1</v>
      </c>
      <c r="N1338" s="1" t="s">
        <v>975</v>
      </c>
      <c r="O1338" s="1" t="s">
        <v>1455</v>
      </c>
      <c r="P1338" s="1">
        <v>25301040</v>
      </c>
      <c r="Q1338" s="73">
        <v>5574000000</v>
      </c>
      <c r="R1338" s="74">
        <v>21.35</v>
      </c>
      <c r="S1338" s="1" t="s">
        <v>1565</v>
      </c>
      <c r="T1338" s="75">
        <v>7.8417500000000002</v>
      </c>
      <c r="U1338" s="76">
        <v>4552742691.3635397</v>
      </c>
      <c r="V1338" s="77">
        <v>4552742691.3635397</v>
      </c>
      <c r="W1338" s="77">
        <v>15175808971.2118</v>
      </c>
      <c r="X1338" s="76">
        <v>6.8714679137700005E-2</v>
      </c>
      <c r="Y1338" s="71">
        <v>1</v>
      </c>
      <c r="Z1338" s="71">
        <v>0</v>
      </c>
      <c r="AA1338" s="71">
        <v>0</v>
      </c>
      <c r="AB1338" s="71">
        <v>0</v>
      </c>
      <c r="AC1338" s="73">
        <v>0</v>
      </c>
      <c r="AD1338" s="73">
        <v>1</v>
      </c>
      <c r="AE1338" s="1" t="s">
        <v>1566</v>
      </c>
      <c r="AF1338" s="1" t="s">
        <v>1450</v>
      </c>
      <c r="AG1338" s="1" t="s">
        <v>3300</v>
      </c>
    </row>
    <row r="1339" spans="1:33">
      <c r="A1339" s="70">
        <v>45169</v>
      </c>
      <c r="B1339" s="70">
        <v>45169</v>
      </c>
      <c r="C1339" s="71">
        <v>891800</v>
      </c>
      <c r="D1339" s="1" t="s">
        <v>12021</v>
      </c>
      <c r="E1339" s="71">
        <v>9689601</v>
      </c>
      <c r="G1339" s="1" t="s">
        <v>12022</v>
      </c>
      <c r="H1339" s="72" t="s">
        <v>12023</v>
      </c>
      <c r="I1339" s="1" t="s">
        <v>12024</v>
      </c>
      <c r="J1339" s="73">
        <v>0.9</v>
      </c>
      <c r="K1339" s="73">
        <v>0.9</v>
      </c>
      <c r="L1339" s="73">
        <v>0.9</v>
      </c>
      <c r="M1339" s="1">
        <v>1</v>
      </c>
      <c r="N1339" s="1" t="s">
        <v>975</v>
      </c>
      <c r="O1339" s="1" t="s">
        <v>1455</v>
      </c>
      <c r="P1339" s="1">
        <v>25301040</v>
      </c>
      <c r="Q1339" s="73">
        <v>5618921759</v>
      </c>
      <c r="R1339" s="74">
        <v>128.5</v>
      </c>
      <c r="S1339" s="1" t="s">
        <v>1565</v>
      </c>
      <c r="T1339" s="75">
        <v>7.8417500000000002</v>
      </c>
      <c r="U1339" s="76">
        <v>82867765668.167206</v>
      </c>
      <c r="V1339" s="77">
        <v>82867765668.167206</v>
      </c>
      <c r="W1339" s="77">
        <v>102276307985.717</v>
      </c>
      <c r="X1339" s="76">
        <v>1.2507256207441</v>
      </c>
      <c r="Y1339" s="71">
        <v>1</v>
      </c>
      <c r="Z1339" s="71">
        <v>0</v>
      </c>
      <c r="AA1339" s="71">
        <v>0</v>
      </c>
      <c r="AB1339" s="71">
        <v>0</v>
      </c>
      <c r="AC1339" s="73">
        <v>0</v>
      </c>
      <c r="AD1339" s="73">
        <v>1</v>
      </c>
      <c r="AE1339" s="1" t="s">
        <v>1566</v>
      </c>
      <c r="AF1339" s="1" t="s">
        <v>1450</v>
      </c>
      <c r="AG1339" s="1" t="s">
        <v>3300</v>
      </c>
    </row>
    <row r="1340" spans="1:33">
      <c r="A1340" s="70">
        <v>45169</v>
      </c>
      <c r="B1340" s="70">
        <v>45169</v>
      </c>
      <c r="C1340" s="71">
        <v>891800</v>
      </c>
      <c r="D1340" s="1" t="s">
        <v>12039</v>
      </c>
      <c r="E1340" s="71">
        <v>9704801</v>
      </c>
      <c r="G1340" s="1" t="s">
        <v>12040</v>
      </c>
      <c r="H1340" s="72" t="s">
        <v>12041</v>
      </c>
      <c r="I1340" s="1" t="s">
        <v>12042</v>
      </c>
      <c r="J1340" s="73">
        <v>0.45</v>
      </c>
      <c r="K1340" s="73">
        <v>0.45</v>
      </c>
      <c r="L1340" s="73">
        <v>0.45</v>
      </c>
      <c r="M1340" s="1">
        <v>1</v>
      </c>
      <c r="N1340" s="1" t="s">
        <v>1337</v>
      </c>
      <c r="O1340" s="1" t="s">
        <v>1499</v>
      </c>
      <c r="P1340" s="1">
        <v>30201030</v>
      </c>
      <c r="Q1340" s="73">
        <v>3003750000</v>
      </c>
      <c r="R1340" s="74">
        <v>30</v>
      </c>
      <c r="S1340" s="1" t="s">
        <v>3341</v>
      </c>
      <c r="T1340" s="75">
        <v>35.017499999999998</v>
      </c>
      <c r="U1340" s="76">
        <v>1158010280.5739999</v>
      </c>
      <c r="V1340" s="77">
        <v>1158010280.5739999</v>
      </c>
      <c r="W1340" s="77">
        <v>2573356179.0533299</v>
      </c>
      <c r="X1340" s="76">
        <v>1.7477883171099998E-2</v>
      </c>
      <c r="Y1340" s="71">
        <v>0</v>
      </c>
      <c r="Z1340" s="71">
        <v>1</v>
      </c>
      <c r="AA1340" s="71">
        <v>0</v>
      </c>
      <c r="AB1340" s="71">
        <v>0</v>
      </c>
      <c r="AC1340" s="73">
        <v>0.65</v>
      </c>
      <c r="AD1340" s="73">
        <v>0.35</v>
      </c>
      <c r="AE1340" s="1" t="s">
        <v>3342</v>
      </c>
      <c r="AF1340" s="1" t="s">
        <v>1450</v>
      </c>
      <c r="AG1340" s="1" t="s">
        <v>1451</v>
      </c>
    </row>
    <row r="1341" spans="1:33">
      <c r="A1341" s="70">
        <v>45169</v>
      </c>
      <c r="B1341" s="70">
        <v>45169</v>
      </c>
      <c r="C1341" s="71">
        <v>891800</v>
      </c>
      <c r="D1341" s="1" t="s">
        <v>12043</v>
      </c>
      <c r="E1341" s="71">
        <v>9706001</v>
      </c>
      <c r="G1341" s="1" t="s">
        <v>12044</v>
      </c>
      <c r="H1341" s="72">
        <v>6659116</v>
      </c>
      <c r="I1341" s="1" t="s">
        <v>12045</v>
      </c>
      <c r="J1341" s="73">
        <v>0.2</v>
      </c>
      <c r="K1341" s="73">
        <v>0.2</v>
      </c>
      <c r="L1341" s="73">
        <v>0.2</v>
      </c>
      <c r="M1341" s="1">
        <v>1</v>
      </c>
      <c r="N1341" s="1" t="s">
        <v>975</v>
      </c>
      <c r="O1341" s="1" t="s">
        <v>1467</v>
      </c>
      <c r="P1341" s="1">
        <v>20303010</v>
      </c>
      <c r="Q1341" s="73">
        <v>660373297</v>
      </c>
      <c r="R1341" s="74">
        <v>105.2</v>
      </c>
      <c r="S1341" s="1" t="s">
        <v>1565</v>
      </c>
      <c r="T1341" s="75">
        <v>7.8417500000000002</v>
      </c>
      <c r="U1341" s="76">
        <v>1771830799.10479</v>
      </c>
      <c r="V1341" s="77">
        <v>1771830799.10479</v>
      </c>
      <c r="W1341" s="77">
        <v>8859153995.5239601</v>
      </c>
      <c r="X1341" s="76">
        <v>2.6742294282899998E-2</v>
      </c>
      <c r="Y1341" s="71">
        <v>1</v>
      </c>
      <c r="Z1341" s="71">
        <v>0</v>
      </c>
      <c r="AA1341" s="71">
        <v>0</v>
      </c>
      <c r="AB1341" s="71">
        <v>0</v>
      </c>
      <c r="AC1341" s="73">
        <v>0.65</v>
      </c>
      <c r="AD1341" s="73">
        <v>0.35</v>
      </c>
      <c r="AE1341" s="1" t="s">
        <v>1566</v>
      </c>
      <c r="AF1341" s="1" t="s">
        <v>1450</v>
      </c>
      <c r="AG1341" s="1" t="s">
        <v>3271</v>
      </c>
    </row>
    <row r="1342" spans="1:33">
      <c r="A1342" s="70">
        <v>45169</v>
      </c>
      <c r="B1342" s="70">
        <v>45169</v>
      </c>
      <c r="C1342" s="71">
        <v>891800</v>
      </c>
      <c r="D1342" s="1" t="s">
        <v>12046</v>
      </c>
      <c r="E1342" s="71">
        <v>9706101</v>
      </c>
      <c r="G1342" s="1" t="s">
        <v>12047</v>
      </c>
      <c r="H1342" s="72" t="s">
        <v>12048</v>
      </c>
      <c r="I1342" s="1" t="s">
        <v>12049</v>
      </c>
      <c r="J1342" s="73">
        <v>0.8</v>
      </c>
      <c r="K1342" s="73">
        <v>0.8</v>
      </c>
      <c r="L1342" s="73">
        <v>0.8</v>
      </c>
      <c r="M1342" s="1">
        <v>1</v>
      </c>
      <c r="N1342" s="1" t="s">
        <v>1330</v>
      </c>
      <c r="O1342" s="1" t="s">
        <v>1484</v>
      </c>
      <c r="P1342" s="1">
        <v>40101010</v>
      </c>
      <c r="Q1342" s="73">
        <v>4810133836</v>
      </c>
      <c r="R1342" s="74">
        <v>42.6</v>
      </c>
      <c r="S1342" s="1" t="s">
        <v>3111</v>
      </c>
      <c r="T1342" s="75">
        <v>31.846499999999999</v>
      </c>
      <c r="U1342" s="76">
        <v>5147484374.4486799</v>
      </c>
      <c r="V1342" s="77">
        <v>5147484374.4486799</v>
      </c>
      <c r="W1342" s="77">
        <v>6434355468.0608501</v>
      </c>
      <c r="X1342" s="76">
        <v>7.7691132825799994E-2</v>
      </c>
      <c r="Y1342" s="71">
        <v>1</v>
      </c>
      <c r="Z1342" s="71">
        <v>0</v>
      </c>
      <c r="AA1342" s="71">
        <v>0</v>
      </c>
      <c r="AB1342" s="71">
        <v>0</v>
      </c>
      <c r="AC1342" s="73">
        <v>1</v>
      </c>
      <c r="AD1342" s="73">
        <v>0</v>
      </c>
      <c r="AE1342" s="1" t="s">
        <v>3112</v>
      </c>
      <c r="AF1342" s="1" t="s">
        <v>1450</v>
      </c>
      <c r="AG1342" s="1" t="s">
        <v>1451</v>
      </c>
    </row>
    <row r="1343" spans="1:33">
      <c r="A1343" s="70">
        <v>45169</v>
      </c>
      <c r="B1343" s="70">
        <v>45169</v>
      </c>
      <c r="C1343" s="71">
        <v>891800</v>
      </c>
      <c r="D1343" s="1" t="s">
        <v>12050</v>
      </c>
      <c r="E1343" s="71">
        <v>9707502</v>
      </c>
      <c r="G1343" s="1" t="s">
        <v>12051</v>
      </c>
      <c r="H1343" s="72" t="s">
        <v>12052</v>
      </c>
      <c r="I1343" s="1" t="s">
        <v>12053</v>
      </c>
      <c r="J1343" s="73">
        <v>0.3</v>
      </c>
      <c r="K1343" s="73">
        <v>0.3</v>
      </c>
      <c r="L1343" s="73">
        <v>0.06</v>
      </c>
      <c r="M1343" s="1">
        <v>0.2</v>
      </c>
      <c r="N1343" s="1" t="s">
        <v>975</v>
      </c>
      <c r="O1343" s="1" t="s">
        <v>1484</v>
      </c>
      <c r="P1343" s="1">
        <v>40203020</v>
      </c>
      <c r="Q1343" s="73">
        <v>4034426956</v>
      </c>
      <c r="R1343" s="74">
        <v>8.7799999999999994</v>
      </c>
      <c r="S1343" s="1" t="s">
        <v>3323</v>
      </c>
      <c r="T1343" s="75">
        <v>7.2785000000000002</v>
      </c>
      <c r="U1343" s="76">
        <v>292001940.01797098</v>
      </c>
      <c r="V1343" s="77">
        <v>292001940.01797098</v>
      </c>
      <c r="W1343" s="77">
        <v>4858888463.0984097</v>
      </c>
      <c r="X1343" s="76">
        <v>4.4071938556999998E-3</v>
      </c>
      <c r="Y1343" s="71">
        <v>0</v>
      </c>
      <c r="Z1343" s="71">
        <v>1</v>
      </c>
      <c r="AA1343" s="71">
        <v>0</v>
      </c>
      <c r="AB1343" s="71">
        <v>0</v>
      </c>
      <c r="AC1343" s="73">
        <v>1</v>
      </c>
      <c r="AD1343" s="73">
        <v>0</v>
      </c>
      <c r="AE1343" s="1" t="s">
        <v>3412</v>
      </c>
      <c r="AF1343" s="1" t="s">
        <v>1450</v>
      </c>
      <c r="AG1343" s="1" t="s">
        <v>1585</v>
      </c>
    </row>
    <row r="1344" spans="1:33">
      <c r="A1344" s="70">
        <v>45169</v>
      </c>
      <c r="B1344" s="70">
        <v>45169</v>
      </c>
      <c r="C1344" s="71">
        <v>891800</v>
      </c>
      <c r="D1344" s="1" t="s">
        <v>12054</v>
      </c>
      <c r="E1344" s="71">
        <v>9707701</v>
      </c>
      <c r="G1344" s="1" t="s">
        <v>12055</v>
      </c>
      <c r="H1344" s="72" t="s">
        <v>12056</v>
      </c>
      <c r="I1344" s="1" t="s">
        <v>12057</v>
      </c>
      <c r="J1344" s="73">
        <v>0.75</v>
      </c>
      <c r="K1344" s="73">
        <v>0.75</v>
      </c>
      <c r="L1344" s="73">
        <v>0.75</v>
      </c>
      <c r="M1344" s="1">
        <v>1</v>
      </c>
      <c r="N1344" s="1" t="s">
        <v>975</v>
      </c>
      <c r="O1344" s="1" t="s">
        <v>1447</v>
      </c>
      <c r="P1344" s="1">
        <v>35201010</v>
      </c>
      <c r="Q1344" s="73">
        <v>1535116378</v>
      </c>
      <c r="R1344" s="74">
        <v>35.1</v>
      </c>
      <c r="S1344" s="1" t="s">
        <v>1565</v>
      </c>
      <c r="T1344" s="75">
        <v>7.8417500000000002</v>
      </c>
      <c r="U1344" s="76">
        <v>5153433691.5675697</v>
      </c>
      <c r="V1344" s="77">
        <v>5153433691.5675697</v>
      </c>
      <c r="W1344" s="77">
        <v>6871244922.0901003</v>
      </c>
      <c r="X1344" s="76">
        <v>7.7780926043800006E-2</v>
      </c>
      <c r="Y1344" s="71">
        <v>0</v>
      </c>
      <c r="Z1344" s="71">
        <v>1</v>
      </c>
      <c r="AA1344" s="71">
        <v>0</v>
      </c>
      <c r="AB1344" s="71">
        <v>0</v>
      </c>
      <c r="AC1344" s="73">
        <v>0</v>
      </c>
      <c r="AD1344" s="73">
        <v>1</v>
      </c>
      <c r="AE1344" s="1" t="s">
        <v>1566</v>
      </c>
      <c r="AF1344" s="1" t="s">
        <v>1450</v>
      </c>
      <c r="AG1344" s="1" t="s">
        <v>3300</v>
      </c>
    </row>
    <row r="1345" spans="1:33">
      <c r="A1345" s="70">
        <v>45169</v>
      </c>
      <c r="B1345" s="70">
        <v>45169</v>
      </c>
      <c r="C1345" s="71">
        <v>891800</v>
      </c>
      <c r="D1345" s="1" t="s">
        <v>12062</v>
      </c>
      <c r="E1345" s="71">
        <v>9715602</v>
      </c>
      <c r="G1345" s="1" t="s">
        <v>12063</v>
      </c>
      <c r="H1345" s="72" t="s">
        <v>12064</v>
      </c>
      <c r="I1345" s="1" t="s">
        <v>12065</v>
      </c>
      <c r="J1345" s="73">
        <v>0.85</v>
      </c>
      <c r="K1345" s="73">
        <v>0.3</v>
      </c>
      <c r="L1345" s="73">
        <v>0.06</v>
      </c>
      <c r="M1345" s="1">
        <v>0.2</v>
      </c>
      <c r="N1345" s="1" t="s">
        <v>975</v>
      </c>
      <c r="O1345" s="1" t="s">
        <v>1447</v>
      </c>
      <c r="P1345" s="1">
        <v>35201010</v>
      </c>
      <c r="Q1345" s="73">
        <v>1607347484</v>
      </c>
      <c r="R1345" s="74">
        <v>23.67</v>
      </c>
      <c r="S1345" s="1" t="s">
        <v>3323</v>
      </c>
      <c r="T1345" s="75">
        <v>7.2785000000000002</v>
      </c>
      <c r="U1345" s="76">
        <v>313629854.60971397</v>
      </c>
      <c r="V1345" s="77">
        <v>313629854.60971397</v>
      </c>
      <c r="W1345" s="77">
        <v>5218775197.7010202</v>
      </c>
      <c r="X1345" s="76">
        <v>4.7336246058000001E-3</v>
      </c>
      <c r="Y1345" s="71">
        <v>1</v>
      </c>
      <c r="Z1345" s="71">
        <v>0</v>
      </c>
      <c r="AA1345" s="71">
        <v>0</v>
      </c>
      <c r="AB1345" s="71">
        <v>0</v>
      </c>
      <c r="AC1345" s="73">
        <v>0</v>
      </c>
      <c r="AD1345" s="73">
        <v>1</v>
      </c>
      <c r="AE1345" s="1" t="s">
        <v>3412</v>
      </c>
      <c r="AF1345" s="1" t="s">
        <v>1450</v>
      </c>
      <c r="AG1345" s="1" t="s">
        <v>1585</v>
      </c>
    </row>
    <row r="1346" spans="1:33">
      <c r="A1346" s="70">
        <v>45169</v>
      </c>
      <c r="B1346" s="70">
        <v>45169</v>
      </c>
      <c r="C1346" s="71">
        <v>891800</v>
      </c>
      <c r="D1346" s="1" t="s">
        <v>12066</v>
      </c>
      <c r="E1346" s="71">
        <v>9715802</v>
      </c>
      <c r="G1346" s="1" t="s">
        <v>12067</v>
      </c>
      <c r="H1346" s="72" t="s">
        <v>12068</v>
      </c>
      <c r="I1346" s="1" t="s">
        <v>12069</v>
      </c>
      <c r="J1346" s="73">
        <v>0.45</v>
      </c>
      <c r="K1346" s="73">
        <v>0.3</v>
      </c>
      <c r="L1346" s="73">
        <v>0.06</v>
      </c>
      <c r="M1346" s="1">
        <v>0.2</v>
      </c>
      <c r="N1346" s="1" t="s">
        <v>975</v>
      </c>
      <c r="O1346" s="1" t="s">
        <v>1499</v>
      </c>
      <c r="P1346" s="1">
        <v>30302010</v>
      </c>
      <c r="Q1346" s="73">
        <v>1700467763</v>
      </c>
      <c r="R1346" s="74">
        <v>19.329999999999998</v>
      </c>
      <c r="S1346" s="1" t="s">
        <v>3323</v>
      </c>
      <c r="T1346" s="75">
        <v>7.2785000000000002</v>
      </c>
      <c r="U1346" s="76">
        <v>270962768.63741201</v>
      </c>
      <c r="V1346" s="77">
        <v>270962768.63741201</v>
      </c>
      <c r="W1346" s="77">
        <v>4508798367.5056896</v>
      </c>
      <c r="X1346" s="76">
        <v>4.0896490242000004E-3</v>
      </c>
      <c r="Y1346" s="71">
        <v>0</v>
      </c>
      <c r="Z1346" s="71">
        <v>1</v>
      </c>
      <c r="AA1346" s="71">
        <v>0</v>
      </c>
      <c r="AB1346" s="71">
        <v>0</v>
      </c>
      <c r="AC1346" s="73">
        <v>0.5</v>
      </c>
      <c r="AD1346" s="73">
        <v>0.5</v>
      </c>
      <c r="AE1346" s="1" t="s">
        <v>3412</v>
      </c>
      <c r="AF1346" s="1" t="s">
        <v>1450</v>
      </c>
      <c r="AG1346" s="1" t="s">
        <v>1585</v>
      </c>
    </row>
    <row r="1347" spans="1:33">
      <c r="A1347" s="70">
        <v>45169</v>
      </c>
      <c r="B1347" s="70">
        <v>45169</v>
      </c>
      <c r="C1347" s="71">
        <v>891800</v>
      </c>
      <c r="D1347" s="1" t="s">
        <v>12070</v>
      </c>
      <c r="E1347" s="71">
        <v>9716602</v>
      </c>
      <c r="G1347" s="1" t="s">
        <v>12071</v>
      </c>
      <c r="H1347" s="72" t="s">
        <v>12072</v>
      </c>
      <c r="I1347" s="1" t="s">
        <v>12073</v>
      </c>
      <c r="J1347" s="73">
        <v>0.6</v>
      </c>
      <c r="K1347" s="73">
        <v>0.3</v>
      </c>
      <c r="L1347" s="73">
        <v>0.06</v>
      </c>
      <c r="M1347" s="1">
        <v>0.2</v>
      </c>
      <c r="N1347" s="1" t="s">
        <v>975</v>
      </c>
      <c r="O1347" s="1" t="s">
        <v>1462</v>
      </c>
      <c r="P1347" s="1">
        <v>15101050</v>
      </c>
      <c r="Q1347" s="73">
        <v>745698703</v>
      </c>
      <c r="R1347" s="74">
        <v>47.98</v>
      </c>
      <c r="S1347" s="1" t="s">
        <v>3323</v>
      </c>
      <c r="T1347" s="75">
        <v>7.2785000000000002</v>
      </c>
      <c r="U1347" s="76">
        <v>294939537.84384102</v>
      </c>
      <c r="V1347" s="77">
        <v>294939537.84384102</v>
      </c>
      <c r="W1347" s="77">
        <v>4907769851.2989998</v>
      </c>
      <c r="X1347" s="76">
        <v>4.4515311058999996E-3</v>
      </c>
      <c r="Y1347" s="71">
        <v>0</v>
      </c>
      <c r="Z1347" s="71">
        <v>1</v>
      </c>
      <c r="AA1347" s="71">
        <v>0</v>
      </c>
      <c r="AB1347" s="71">
        <v>0</v>
      </c>
      <c r="AC1347" s="73">
        <v>0</v>
      </c>
      <c r="AD1347" s="73">
        <v>1</v>
      </c>
      <c r="AE1347" s="1" t="s">
        <v>3412</v>
      </c>
      <c r="AF1347" s="1" t="s">
        <v>1450</v>
      </c>
      <c r="AG1347" s="1" t="s">
        <v>1585</v>
      </c>
    </row>
    <row r="1348" spans="1:33">
      <c r="A1348" s="70">
        <v>45169</v>
      </c>
      <c r="B1348" s="70">
        <v>45169</v>
      </c>
      <c r="C1348" s="71">
        <v>891800</v>
      </c>
      <c r="D1348" s="1" t="s">
        <v>12074</v>
      </c>
      <c r="E1348" s="71">
        <v>9717902</v>
      </c>
      <c r="G1348" s="1" t="s">
        <v>12075</v>
      </c>
      <c r="H1348" s="72" t="s">
        <v>12076</v>
      </c>
      <c r="I1348" s="1" t="s">
        <v>12077</v>
      </c>
      <c r="J1348" s="73">
        <v>0.45</v>
      </c>
      <c r="K1348" s="73">
        <v>0.3</v>
      </c>
      <c r="L1348" s="73">
        <v>0.06</v>
      </c>
      <c r="M1348" s="1">
        <v>0.2</v>
      </c>
      <c r="N1348" s="1" t="s">
        <v>975</v>
      </c>
      <c r="O1348" s="1" t="s">
        <v>1447</v>
      </c>
      <c r="P1348" s="1">
        <v>35201010</v>
      </c>
      <c r="Q1348" s="73">
        <v>2400000000</v>
      </c>
      <c r="R1348" s="74">
        <v>44.2</v>
      </c>
      <c r="S1348" s="1" t="s">
        <v>3323</v>
      </c>
      <c r="T1348" s="75">
        <v>7.2785000000000002</v>
      </c>
      <c r="U1348" s="76">
        <v>874465892.69767106</v>
      </c>
      <c r="V1348" s="77">
        <v>874465892.69767106</v>
      </c>
      <c r="W1348" s="77">
        <v>14551041123.7003</v>
      </c>
      <c r="X1348" s="76">
        <v>1.3198339398300001E-2</v>
      </c>
      <c r="Y1348" s="71">
        <v>1</v>
      </c>
      <c r="Z1348" s="71">
        <v>0</v>
      </c>
      <c r="AA1348" s="71">
        <v>0</v>
      </c>
      <c r="AB1348" s="71">
        <v>0</v>
      </c>
      <c r="AC1348" s="73">
        <v>0</v>
      </c>
      <c r="AD1348" s="73">
        <v>1</v>
      </c>
      <c r="AE1348" s="1" t="s">
        <v>3412</v>
      </c>
      <c r="AF1348" s="1" t="s">
        <v>1450</v>
      </c>
      <c r="AG1348" s="1" t="s">
        <v>1585</v>
      </c>
    </row>
    <row r="1349" spans="1:33">
      <c r="A1349" s="70">
        <v>45169</v>
      </c>
      <c r="B1349" s="70">
        <v>45169</v>
      </c>
      <c r="C1349" s="71">
        <v>891800</v>
      </c>
      <c r="D1349" s="1" t="s">
        <v>12078</v>
      </c>
      <c r="E1349" s="71">
        <v>9718502</v>
      </c>
      <c r="G1349" s="1" t="s">
        <v>12079</v>
      </c>
      <c r="H1349" s="72" t="s">
        <v>12080</v>
      </c>
      <c r="I1349" s="1" t="s">
        <v>12081</v>
      </c>
      <c r="J1349" s="73">
        <v>0.55000000000000004</v>
      </c>
      <c r="K1349" s="73">
        <v>0.3</v>
      </c>
      <c r="L1349" s="73">
        <v>0.06</v>
      </c>
      <c r="M1349" s="1">
        <v>0.2</v>
      </c>
      <c r="N1349" s="1" t="s">
        <v>975</v>
      </c>
      <c r="O1349" s="1" t="s">
        <v>1474</v>
      </c>
      <c r="P1349" s="1">
        <v>45301020</v>
      </c>
      <c r="Q1349" s="73">
        <v>1140013863</v>
      </c>
      <c r="R1349" s="74">
        <v>20.079999999999998</v>
      </c>
      <c r="S1349" s="1" t="s">
        <v>3323</v>
      </c>
      <c r="T1349" s="75">
        <v>7.2785000000000002</v>
      </c>
      <c r="U1349" s="76">
        <v>188704912.02066401</v>
      </c>
      <c r="V1349" s="77">
        <v>188704912.02066401</v>
      </c>
      <c r="W1349" s="77">
        <v>3140034343.2333798</v>
      </c>
      <c r="X1349" s="76">
        <v>2.8481287787E-3</v>
      </c>
      <c r="Y1349" s="71">
        <v>0</v>
      </c>
      <c r="Z1349" s="71">
        <v>1</v>
      </c>
      <c r="AA1349" s="71">
        <v>0</v>
      </c>
      <c r="AB1349" s="71">
        <v>0</v>
      </c>
      <c r="AC1349" s="73">
        <v>0.65</v>
      </c>
      <c r="AD1349" s="73">
        <v>0.35</v>
      </c>
      <c r="AE1349" s="1" t="s">
        <v>3412</v>
      </c>
      <c r="AF1349" s="1" t="s">
        <v>1450</v>
      </c>
      <c r="AG1349" s="1" t="s">
        <v>1585</v>
      </c>
    </row>
    <row r="1350" spans="1:33">
      <c r="A1350" s="70">
        <v>45169</v>
      </c>
      <c r="B1350" s="70">
        <v>45169</v>
      </c>
      <c r="C1350" s="71">
        <v>891800</v>
      </c>
      <c r="D1350" s="1" t="s">
        <v>12082</v>
      </c>
      <c r="E1350" s="71">
        <v>9720502</v>
      </c>
      <c r="G1350" s="1" t="s">
        <v>12083</v>
      </c>
      <c r="H1350" s="72" t="s">
        <v>12084</v>
      </c>
      <c r="I1350" s="1" t="s">
        <v>12085</v>
      </c>
      <c r="J1350" s="73">
        <v>0.65</v>
      </c>
      <c r="K1350" s="73">
        <v>0.3</v>
      </c>
      <c r="L1350" s="73">
        <v>0.06</v>
      </c>
      <c r="M1350" s="1">
        <v>0.2</v>
      </c>
      <c r="N1350" s="1" t="s">
        <v>975</v>
      </c>
      <c r="O1350" s="1" t="s">
        <v>1474</v>
      </c>
      <c r="P1350" s="1">
        <v>45301010</v>
      </c>
      <c r="Q1350" s="73">
        <v>348207596</v>
      </c>
      <c r="R1350" s="74">
        <v>88.58</v>
      </c>
      <c r="S1350" s="1" t="s">
        <v>3323</v>
      </c>
      <c r="T1350" s="75">
        <v>7.2785000000000002</v>
      </c>
      <c r="U1350" s="76">
        <v>254263066.73363999</v>
      </c>
      <c r="V1350" s="77">
        <v>254263066.73363999</v>
      </c>
      <c r="W1350" s="77">
        <v>4230916690.0331998</v>
      </c>
      <c r="X1350" s="76">
        <v>3.8375999329999999E-3</v>
      </c>
      <c r="Y1350" s="71">
        <v>0</v>
      </c>
      <c r="Z1350" s="71">
        <v>1</v>
      </c>
      <c r="AA1350" s="71">
        <v>0</v>
      </c>
      <c r="AB1350" s="71">
        <v>0</v>
      </c>
      <c r="AC1350" s="73">
        <v>0</v>
      </c>
      <c r="AD1350" s="73">
        <v>1</v>
      </c>
      <c r="AE1350" s="1" t="s">
        <v>3412</v>
      </c>
      <c r="AF1350" s="1" t="s">
        <v>1450</v>
      </c>
      <c r="AG1350" s="1" t="s">
        <v>1585</v>
      </c>
    </row>
    <row r="1351" spans="1:33">
      <c r="A1351" s="70">
        <v>45169</v>
      </c>
      <c r="B1351" s="70">
        <v>45169</v>
      </c>
      <c r="C1351" s="71">
        <v>891800</v>
      </c>
      <c r="D1351" s="1" t="s">
        <v>12086</v>
      </c>
      <c r="E1351" s="71">
        <v>9722802</v>
      </c>
      <c r="G1351" s="1" t="s">
        <v>12087</v>
      </c>
      <c r="H1351" s="72" t="s">
        <v>12088</v>
      </c>
      <c r="I1351" s="1" t="s">
        <v>12089</v>
      </c>
      <c r="J1351" s="73">
        <v>0.7</v>
      </c>
      <c r="K1351" s="73">
        <v>0.15</v>
      </c>
      <c r="L1351" s="73">
        <v>0.03</v>
      </c>
      <c r="M1351" s="1">
        <v>0.2</v>
      </c>
      <c r="N1351" s="1" t="s">
        <v>975</v>
      </c>
      <c r="O1351" s="1" t="s">
        <v>1447</v>
      </c>
      <c r="P1351" s="1">
        <v>35203010</v>
      </c>
      <c r="Q1351" s="73">
        <v>749293420</v>
      </c>
      <c r="R1351" s="74">
        <v>66.58</v>
      </c>
      <c r="S1351" s="1" t="s">
        <v>3323</v>
      </c>
      <c r="T1351" s="75">
        <v>7.2785000000000002</v>
      </c>
      <c r="U1351" s="76">
        <v>205624603.573264</v>
      </c>
      <c r="V1351" s="77">
        <v>205624603.573264</v>
      </c>
      <c r="W1351" s="77">
        <v>7514379097.1051197</v>
      </c>
      <c r="X1351" s="76">
        <v>3.1034981802E-3</v>
      </c>
      <c r="Y1351" s="71">
        <v>1</v>
      </c>
      <c r="Z1351" s="71">
        <v>0</v>
      </c>
      <c r="AA1351" s="71">
        <v>0</v>
      </c>
      <c r="AB1351" s="71">
        <v>0</v>
      </c>
      <c r="AC1351" s="73">
        <v>0</v>
      </c>
      <c r="AD1351" s="73">
        <v>1</v>
      </c>
      <c r="AE1351" s="1" t="s">
        <v>3412</v>
      </c>
      <c r="AF1351" s="1" t="s">
        <v>1450</v>
      </c>
      <c r="AG1351" s="1" t="s">
        <v>1585</v>
      </c>
    </row>
    <row r="1352" spans="1:33">
      <c r="A1352" s="70">
        <v>45169</v>
      </c>
      <c r="B1352" s="70">
        <v>45169</v>
      </c>
      <c r="C1352" s="71">
        <v>891800</v>
      </c>
      <c r="D1352" s="1" t="s">
        <v>12090</v>
      </c>
      <c r="E1352" s="71">
        <v>9722803</v>
      </c>
      <c r="G1352" s="1" t="s">
        <v>12091</v>
      </c>
      <c r="H1352" s="72" t="s">
        <v>12092</v>
      </c>
      <c r="I1352" s="1" t="s">
        <v>12093</v>
      </c>
      <c r="J1352" s="73">
        <v>1</v>
      </c>
      <c r="K1352" s="73">
        <v>1</v>
      </c>
      <c r="L1352" s="73">
        <v>1</v>
      </c>
      <c r="M1352" s="1">
        <v>1</v>
      </c>
      <c r="N1352" s="1" t="s">
        <v>975</v>
      </c>
      <c r="O1352" s="1" t="s">
        <v>1447</v>
      </c>
      <c r="P1352" s="1">
        <v>35203010</v>
      </c>
      <c r="Q1352" s="73">
        <v>123124800</v>
      </c>
      <c r="R1352" s="74">
        <v>42.75</v>
      </c>
      <c r="S1352" s="1" t="s">
        <v>1565</v>
      </c>
      <c r="T1352" s="75">
        <v>7.8417500000000002</v>
      </c>
      <c r="U1352" s="76">
        <v>671225836.06975496</v>
      </c>
      <c r="V1352" s="77">
        <v>671225836.06975496</v>
      </c>
      <c r="W1352" s="77">
        <v>7514379097.1051197</v>
      </c>
      <c r="X1352" s="76">
        <v>1.01308312552E-2</v>
      </c>
      <c r="Y1352" s="71">
        <v>1</v>
      </c>
      <c r="Z1352" s="71">
        <v>0</v>
      </c>
      <c r="AA1352" s="71">
        <v>0</v>
      </c>
      <c r="AB1352" s="71">
        <v>0</v>
      </c>
      <c r="AC1352" s="73">
        <v>0</v>
      </c>
      <c r="AD1352" s="73">
        <v>1</v>
      </c>
      <c r="AE1352" s="1" t="s">
        <v>1566</v>
      </c>
      <c r="AF1352" s="1" t="s">
        <v>1450</v>
      </c>
      <c r="AG1352" s="1" t="s">
        <v>3494</v>
      </c>
    </row>
    <row r="1353" spans="1:33">
      <c r="A1353" s="70">
        <v>45169</v>
      </c>
      <c r="B1353" s="70">
        <v>45169</v>
      </c>
      <c r="C1353" s="71">
        <v>891800</v>
      </c>
      <c r="D1353" s="1" t="s">
        <v>12094</v>
      </c>
      <c r="E1353" s="71">
        <v>9724002</v>
      </c>
      <c r="G1353" s="1" t="s">
        <v>12095</v>
      </c>
      <c r="H1353" s="72" t="s">
        <v>12096</v>
      </c>
      <c r="I1353" s="1" t="s">
        <v>12097</v>
      </c>
      <c r="J1353" s="73">
        <v>0.6</v>
      </c>
      <c r="K1353" s="73">
        <v>0.3</v>
      </c>
      <c r="L1353" s="73">
        <v>0.06</v>
      </c>
      <c r="M1353" s="1">
        <v>0.2</v>
      </c>
      <c r="N1353" s="1" t="s">
        <v>975</v>
      </c>
      <c r="O1353" s="1" t="s">
        <v>1447</v>
      </c>
      <c r="P1353" s="1">
        <v>35202010</v>
      </c>
      <c r="Q1353" s="73">
        <v>546027420</v>
      </c>
      <c r="R1353" s="74">
        <v>24.64</v>
      </c>
      <c r="S1353" s="1" t="s">
        <v>3323</v>
      </c>
      <c r="T1353" s="75">
        <v>7.2785000000000002</v>
      </c>
      <c r="U1353" s="76">
        <v>110908420.378924</v>
      </c>
      <c r="V1353" s="77">
        <v>110908420.378924</v>
      </c>
      <c r="W1353" s="77">
        <v>1845507068.22858</v>
      </c>
      <c r="X1353" s="76">
        <v>1.6739440456999999E-3</v>
      </c>
      <c r="Y1353" s="71">
        <v>0</v>
      </c>
      <c r="Z1353" s="71">
        <v>1</v>
      </c>
      <c r="AA1353" s="71">
        <v>0</v>
      </c>
      <c r="AB1353" s="71">
        <v>0</v>
      </c>
      <c r="AC1353" s="73">
        <v>0</v>
      </c>
      <c r="AD1353" s="73">
        <v>1</v>
      </c>
      <c r="AE1353" s="1" t="s">
        <v>3412</v>
      </c>
      <c r="AF1353" s="1" t="s">
        <v>1450</v>
      </c>
      <c r="AG1353" s="1" t="s">
        <v>1585</v>
      </c>
    </row>
    <row r="1354" spans="1:33">
      <c r="A1354" s="70">
        <v>45169</v>
      </c>
      <c r="B1354" s="70">
        <v>45169</v>
      </c>
      <c r="C1354" s="71">
        <v>891800</v>
      </c>
      <c r="D1354" s="1" t="s">
        <v>12098</v>
      </c>
      <c r="E1354" s="71">
        <v>9724102</v>
      </c>
      <c r="G1354" s="1" t="s">
        <v>12099</v>
      </c>
      <c r="H1354" s="72" t="s">
        <v>12100</v>
      </c>
      <c r="I1354" s="1" t="s">
        <v>12101</v>
      </c>
      <c r="J1354" s="73">
        <v>0.65</v>
      </c>
      <c r="K1354" s="73">
        <v>0.3</v>
      </c>
      <c r="L1354" s="73">
        <v>0.06</v>
      </c>
      <c r="M1354" s="1">
        <v>0.2</v>
      </c>
      <c r="N1354" s="1" t="s">
        <v>975</v>
      </c>
      <c r="O1354" s="1" t="s">
        <v>1474</v>
      </c>
      <c r="P1354" s="1">
        <v>45301020</v>
      </c>
      <c r="Q1354" s="73">
        <v>463048495</v>
      </c>
      <c r="R1354" s="74">
        <v>77.430000000000007</v>
      </c>
      <c r="S1354" s="1" t="s">
        <v>3323</v>
      </c>
      <c r="T1354" s="75">
        <v>7.2785000000000002</v>
      </c>
      <c r="U1354" s="76">
        <v>295559620.53596199</v>
      </c>
      <c r="V1354" s="77">
        <v>295559620.53596199</v>
      </c>
      <c r="W1354" s="77">
        <v>4918087976.7153196</v>
      </c>
      <c r="X1354" s="76">
        <v>4.4608900322E-3</v>
      </c>
      <c r="Y1354" s="71">
        <v>1</v>
      </c>
      <c r="Z1354" s="71">
        <v>0</v>
      </c>
      <c r="AA1354" s="71">
        <v>0</v>
      </c>
      <c r="AB1354" s="71">
        <v>0</v>
      </c>
      <c r="AC1354" s="73">
        <v>0</v>
      </c>
      <c r="AD1354" s="73">
        <v>1</v>
      </c>
      <c r="AE1354" s="1" t="s">
        <v>3412</v>
      </c>
      <c r="AF1354" s="1" t="s">
        <v>1450</v>
      </c>
      <c r="AG1354" s="1" t="s">
        <v>1585</v>
      </c>
    </row>
    <row r="1355" spans="1:33">
      <c r="A1355" s="70">
        <v>45169</v>
      </c>
      <c r="B1355" s="70">
        <v>45169</v>
      </c>
      <c r="C1355" s="71">
        <v>891800</v>
      </c>
      <c r="D1355" s="1" t="s">
        <v>12102</v>
      </c>
      <c r="E1355" s="71">
        <v>9727102</v>
      </c>
      <c r="G1355" s="1" t="s">
        <v>12103</v>
      </c>
      <c r="H1355" s="72" t="s">
        <v>12104</v>
      </c>
      <c r="I1355" s="1" t="s">
        <v>12105</v>
      </c>
      <c r="J1355" s="73">
        <v>0.3</v>
      </c>
      <c r="K1355" s="73">
        <v>0.3</v>
      </c>
      <c r="L1355" s="73">
        <v>0.06</v>
      </c>
      <c r="M1355" s="1">
        <v>0.2</v>
      </c>
      <c r="N1355" s="1" t="s">
        <v>975</v>
      </c>
      <c r="O1355" s="1" t="s">
        <v>1474</v>
      </c>
      <c r="P1355" s="1">
        <v>45201020</v>
      </c>
      <c r="Q1355" s="73">
        <v>1262272389</v>
      </c>
      <c r="R1355" s="74">
        <v>37.020000000000003</v>
      </c>
      <c r="S1355" s="1" t="s">
        <v>3323</v>
      </c>
      <c r="T1355" s="75">
        <v>7.2785000000000002</v>
      </c>
      <c r="U1355" s="76">
        <v>385211160.32792503</v>
      </c>
      <c r="V1355" s="77">
        <v>385211160.32792503</v>
      </c>
      <c r="W1355" s="77">
        <v>6409882285.9153404</v>
      </c>
      <c r="X1355" s="76">
        <v>5.8140033549999998E-3</v>
      </c>
      <c r="Y1355" s="71">
        <v>1</v>
      </c>
      <c r="Z1355" s="71">
        <v>0</v>
      </c>
      <c r="AA1355" s="71">
        <v>0</v>
      </c>
      <c r="AB1355" s="71">
        <v>0</v>
      </c>
      <c r="AC1355" s="73">
        <v>0</v>
      </c>
      <c r="AD1355" s="73">
        <v>1</v>
      </c>
      <c r="AE1355" s="1" t="s">
        <v>3412</v>
      </c>
      <c r="AF1355" s="1" t="s">
        <v>1450</v>
      </c>
      <c r="AG1355" s="1" t="s">
        <v>1585</v>
      </c>
    </row>
    <row r="1356" spans="1:33">
      <c r="A1356" s="70">
        <v>45169</v>
      </c>
      <c r="B1356" s="70">
        <v>45169</v>
      </c>
      <c r="C1356" s="71">
        <v>891800</v>
      </c>
      <c r="D1356" s="1" t="s">
        <v>12106</v>
      </c>
      <c r="E1356" s="71">
        <v>9730602</v>
      </c>
      <c r="G1356" s="1" t="s">
        <v>12107</v>
      </c>
      <c r="H1356" s="72" t="s">
        <v>12108</v>
      </c>
      <c r="I1356" s="1" t="s">
        <v>12109</v>
      </c>
      <c r="J1356" s="73">
        <v>0.55000000000000004</v>
      </c>
      <c r="K1356" s="73">
        <v>0.3</v>
      </c>
      <c r="L1356" s="73">
        <v>0.06</v>
      </c>
      <c r="M1356" s="1">
        <v>0.2</v>
      </c>
      <c r="N1356" s="1" t="s">
        <v>975</v>
      </c>
      <c r="O1356" s="1" t="s">
        <v>1474</v>
      </c>
      <c r="P1356" s="1">
        <v>45301010</v>
      </c>
      <c r="Q1356" s="73">
        <v>607943782</v>
      </c>
      <c r="R1356" s="74">
        <v>37.369999999999997</v>
      </c>
      <c r="S1356" s="1" t="s">
        <v>3323</v>
      </c>
      <c r="T1356" s="75">
        <v>7.2785000000000002</v>
      </c>
      <c r="U1356" s="76">
        <v>187281932.815882</v>
      </c>
      <c r="V1356" s="77">
        <v>187281932.815882</v>
      </c>
      <c r="W1356" s="77">
        <v>3116356085.33922</v>
      </c>
      <c r="X1356" s="76">
        <v>2.8266517117999999E-3</v>
      </c>
      <c r="Y1356" s="71">
        <v>0</v>
      </c>
      <c r="Z1356" s="71">
        <v>1</v>
      </c>
      <c r="AA1356" s="71">
        <v>0</v>
      </c>
      <c r="AB1356" s="71">
        <v>0</v>
      </c>
      <c r="AC1356" s="73">
        <v>0</v>
      </c>
      <c r="AD1356" s="73">
        <v>1</v>
      </c>
      <c r="AE1356" s="1" t="s">
        <v>3412</v>
      </c>
      <c r="AF1356" s="1" t="s">
        <v>1450</v>
      </c>
      <c r="AG1356" s="1" t="s">
        <v>1585</v>
      </c>
    </row>
    <row r="1357" spans="1:33">
      <c r="A1357" s="70">
        <v>45169</v>
      </c>
      <c r="B1357" s="70">
        <v>45169</v>
      </c>
      <c r="C1357" s="71">
        <v>891800</v>
      </c>
      <c r="D1357" s="1" t="s">
        <v>12110</v>
      </c>
      <c r="E1357" s="71">
        <v>9731302</v>
      </c>
      <c r="G1357" s="1" t="s">
        <v>12111</v>
      </c>
      <c r="H1357" s="72" t="s">
        <v>12112</v>
      </c>
      <c r="I1357" s="1" t="s">
        <v>12113</v>
      </c>
      <c r="J1357" s="73">
        <v>0.4</v>
      </c>
      <c r="K1357" s="73">
        <v>0.3</v>
      </c>
      <c r="L1357" s="73">
        <v>0.06</v>
      </c>
      <c r="M1357" s="1">
        <v>0.2</v>
      </c>
      <c r="N1357" s="1" t="s">
        <v>975</v>
      </c>
      <c r="O1357" s="1" t="s">
        <v>1474</v>
      </c>
      <c r="P1357" s="1">
        <v>45301020</v>
      </c>
      <c r="Q1357" s="73">
        <v>481569911</v>
      </c>
      <c r="R1357" s="74">
        <v>73.84</v>
      </c>
      <c r="S1357" s="1" t="s">
        <v>3323</v>
      </c>
      <c r="T1357" s="75">
        <v>7.2785000000000002</v>
      </c>
      <c r="U1357" s="76">
        <v>293130086.37691802</v>
      </c>
      <c r="V1357" s="77">
        <v>293130086.37691802</v>
      </c>
      <c r="W1357" s="77">
        <v>4877660726.4876099</v>
      </c>
      <c r="X1357" s="76">
        <v>4.4242210018000001E-3</v>
      </c>
      <c r="Y1357" s="71">
        <v>0</v>
      </c>
      <c r="Z1357" s="71">
        <v>1</v>
      </c>
      <c r="AA1357" s="71">
        <v>0</v>
      </c>
      <c r="AB1357" s="71">
        <v>0</v>
      </c>
      <c r="AC1357" s="73">
        <v>0</v>
      </c>
      <c r="AD1357" s="73">
        <v>1</v>
      </c>
      <c r="AE1357" s="1" t="s">
        <v>3412</v>
      </c>
      <c r="AF1357" s="1" t="s">
        <v>1450</v>
      </c>
      <c r="AG1357" s="1" t="s">
        <v>1585</v>
      </c>
    </row>
    <row r="1358" spans="1:33">
      <c r="A1358" s="70">
        <v>45169</v>
      </c>
      <c r="B1358" s="70">
        <v>45169</v>
      </c>
      <c r="C1358" s="71">
        <v>891800</v>
      </c>
      <c r="D1358" s="1" t="s">
        <v>12114</v>
      </c>
      <c r="E1358" s="71">
        <v>9735602</v>
      </c>
      <c r="G1358" s="1" t="s">
        <v>12115</v>
      </c>
      <c r="H1358" s="72" t="s">
        <v>12116</v>
      </c>
      <c r="I1358" s="1" t="s">
        <v>12117</v>
      </c>
      <c r="J1358" s="73">
        <v>0.6</v>
      </c>
      <c r="K1358" s="73">
        <v>0.3</v>
      </c>
      <c r="L1358" s="73">
        <v>0.06</v>
      </c>
      <c r="M1358" s="1">
        <v>0.2</v>
      </c>
      <c r="N1358" s="1" t="s">
        <v>975</v>
      </c>
      <c r="O1358" s="1" t="s">
        <v>1467</v>
      </c>
      <c r="P1358" s="1">
        <v>20104010</v>
      </c>
      <c r="Q1358" s="73">
        <v>461291966</v>
      </c>
      <c r="R1358" s="74">
        <v>35.81</v>
      </c>
      <c r="S1358" s="1" t="s">
        <v>3323</v>
      </c>
      <c r="T1358" s="75">
        <v>7.2785000000000002</v>
      </c>
      <c r="U1358" s="76">
        <v>136172551.782318</v>
      </c>
      <c r="V1358" s="77">
        <v>136172551.782318</v>
      </c>
      <c r="W1358" s="77">
        <v>2265900153.9683399</v>
      </c>
      <c r="X1358" s="76">
        <v>2.0552563228999998E-3</v>
      </c>
      <c r="Y1358" s="71">
        <v>0</v>
      </c>
      <c r="Z1358" s="71">
        <v>1</v>
      </c>
      <c r="AA1358" s="71">
        <v>0</v>
      </c>
      <c r="AB1358" s="71">
        <v>0</v>
      </c>
      <c r="AC1358" s="73">
        <v>0</v>
      </c>
      <c r="AD1358" s="73">
        <v>1</v>
      </c>
      <c r="AE1358" s="1" t="s">
        <v>3412</v>
      </c>
      <c r="AF1358" s="1" t="s">
        <v>1450</v>
      </c>
      <c r="AG1358" s="1" t="s">
        <v>1585</v>
      </c>
    </row>
    <row r="1359" spans="1:33">
      <c r="A1359" s="70">
        <v>45169</v>
      </c>
      <c r="B1359" s="70">
        <v>45169</v>
      </c>
      <c r="C1359" s="71">
        <v>891800</v>
      </c>
      <c r="D1359" s="1" t="s">
        <v>12118</v>
      </c>
      <c r="E1359" s="71">
        <v>9735802</v>
      </c>
      <c r="G1359" s="1" t="s">
        <v>12119</v>
      </c>
      <c r="H1359" s="72" t="s">
        <v>12120</v>
      </c>
      <c r="I1359" s="1" t="s">
        <v>12121</v>
      </c>
      <c r="J1359" s="73">
        <v>0.55000000000000004</v>
      </c>
      <c r="K1359" s="73">
        <v>0.3</v>
      </c>
      <c r="L1359" s="73">
        <v>0.06</v>
      </c>
      <c r="M1359" s="1">
        <v>0.2</v>
      </c>
      <c r="N1359" s="1" t="s">
        <v>975</v>
      </c>
      <c r="O1359" s="1" t="s">
        <v>1447</v>
      </c>
      <c r="P1359" s="1">
        <v>35201010</v>
      </c>
      <c r="Q1359" s="73">
        <v>413914325</v>
      </c>
      <c r="R1359" s="74">
        <v>53.72</v>
      </c>
      <c r="S1359" s="1" t="s">
        <v>3323</v>
      </c>
      <c r="T1359" s="75">
        <v>7.2785000000000002</v>
      </c>
      <c r="U1359" s="76">
        <v>183297197.54619801</v>
      </c>
      <c r="V1359" s="77">
        <v>183297197.54619801</v>
      </c>
      <c r="W1359" s="77">
        <v>3050050415.4892902</v>
      </c>
      <c r="X1359" s="76">
        <v>2.7665099852999999E-3</v>
      </c>
      <c r="Y1359" s="71">
        <v>0</v>
      </c>
      <c r="Z1359" s="71">
        <v>1</v>
      </c>
      <c r="AA1359" s="71">
        <v>0</v>
      </c>
      <c r="AB1359" s="71">
        <v>0</v>
      </c>
      <c r="AC1359" s="73">
        <v>0</v>
      </c>
      <c r="AD1359" s="73">
        <v>1</v>
      </c>
      <c r="AE1359" s="1" t="s">
        <v>3412</v>
      </c>
      <c r="AF1359" s="1" t="s">
        <v>1450</v>
      </c>
      <c r="AG1359" s="1" t="s">
        <v>1585</v>
      </c>
    </row>
    <row r="1360" spans="1:33">
      <c r="A1360" s="70">
        <v>45169</v>
      </c>
      <c r="B1360" s="70">
        <v>45169</v>
      </c>
      <c r="C1360" s="71">
        <v>891800</v>
      </c>
      <c r="D1360" s="1" t="s">
        <v>12122</v>
      </c>
      <c r="E1360" s="71">
        <v>9736102</v>
      </c>
      <c r="G1360" s="1" t="s">
        <v>12123</v>
      </c>
      <c r="H1360" s="72" t="s">
        <v>12124</v>
      </c>
      <c r="I1360" s="1" t="s">
        <v>12125</v>
      </c>
      <c r="J1360" s="73">
        <v>0.5</v>
      </c>
      <c r="K1360" s="73">
        <v>0.3</v>
      </c>
      <c r="L1360" s="73">
        <v>0.06</v>
      </c>
      <c r="M1360" s="1">
        <v>0.2</v>
      </c>
      <c r="N1360" s="1" t="s">
        <v>975</v>
      </c>
      <c r="O1360" s="1" t="s">
        <v>1447</v>
      </c>
      <c r="P1360" s="1">
        <v>35101020</v>
      </c>
      <c r="Q1360" s="73">
        <v>894826637</v>
      </c>
      <c r="R1360" s="74">
        <v>26.4</v>
      </c>
      <c r="S1360" s="1" t="s">
        <v>3323</v>
      </c>
      <c r="T1360" s="75">
        <v>7.2785000000000002</v>
      </c>
      <c r="U1360" s="76">
        <v>194738667.72109601</v>
      </c>
      <c r="V1360" s="77">
        <v>194738667.72109601</v>
      </c>
      <c r="W1360" s="77">
        <v>3240435545.9109502</v>
      </c>
      <c r="X1360" s="76">
        <v>2.9391964306999998E-3</v>
      </c>
      <c r="Y1360" s="71">
        <v>0</v>
      </c>
      <c r="Z1360" s="71">
        <v>1</v>
      </c>
      <c r="AA1360" s="71">
        <v>0</v>
      </c>
      <c r="AB1360" s="71">
        <v>0</v>
      </c>
      <c r="AC1360" s="73">
        <v>0</v>
      </c>
      <c r="AD1360" s="73">
        <v>1</v>
      </c>
      <c r="AE1360" s="1" t="s">
        <v>3412</v>
      </c>
      <c r="AF1360" s="1" t="s">
        <v>1450</v>
      </c>
      <c r="AG1360" s="1" t="s">
        <v>1585</v>
      </c>
    </row>
    <row r="1361" spans="1:33">
      <c r="A1361" s="70">
        <v>45169</v>
      </c>
      <c r="B1361" s="70">
        <v>45169</v>
      </c>
      <c r="C1361" s="71">
        <v>891800</v>
      </c>
      <c r="D1361" s="1" t="s">
        <v>12126</v>
      </c>
      <c r="E1361" s="71">
        <v>9736902</v>
      </c>
      <c r="G1361" s="1" t="s">
        <v>12127</v>
      </c>
      <c r="H1361" s="72" t="s">
        <v>12128</v>
      </c>
      <c r="I1361" s="1" t="s">
        <v>12129</v>
      </c>
      <c r="J1361" s="73">
        <v>0.55000000000000004</v>
      </c>
      <c r="K1361" s="73">
        <v>0.3</v>
      </c>
      <c r="L1361" s="73">
        <v>0.06</v>
      </c>
      <c r="M1361" s="1">
        <v>0.2</v>
      </c>
      <c r="N1361" s="1" t="s">
        <v>975</v>
      </c>
      <c r="O1361" s="1" t="s">
        <v>1462</v>
      </c>
      <c r="P1361" s="1">
        <v>15101010</v>
      </c>
      <c r="Q1361" s="73">
        <v>829360000</v>
      </c>
      <c r="R1361" s="74">
        <v>27.97</v>
      </c>
      <c r="S1361" s="1" t="s">
        <v>3323</v>
      </c>
      <c r="T1361" s="75">
        <v>7.2785000000000002</v>
      </c>
      <c r="U1361" s="76">
        <v>191225108.47015199</v>
      </c>
      <c r="V1361" s="77">
        <v>191225108.47015199</v>
      </c>
      <c r="W1361" s="77">
        <v>3181970206.5786901</v>
      </c>
      <c r="X1361" s="76">
        <v>2.8861661777E-3</v>
      </c>
      <c r="Y1361" s="71">
        <v>0</v>
      </c>
      <c r="Z1361" s="71">
        <v>1</v>
      </c>
      <c r="AA1361" s="71">
        <v>0</v>
      </c>
      <c r="AB1361" s="71">
        <v>0</v>
      </c>
      <c r="AC1361" s="73">
        <v>0</v>
      </c>
      <c r="AD1361" s="73">
        <v>1</v>
      </c>
      <c r="AE1361" s="1" t="s">
        <v>3412</v>
      </c>
      <c r="AF1361" s="1" t="s">
        <v>1450</v>
      </c>
      <c r="AG1361" s="1" t="s">
        <v>1585</v>
      </c>
    </row>
    <row r="1362" spans="1:33">
      <c r="A1362" s="70">
        <v>45169</v>
      </c>
      <c r="B1362" s="70">
        <v>45169</v>
      </c>
      <c r="C1362" s="71">
        <v>891800</v>
      </c>
      <c r="D1362" s="1" t="s">
        <v>12130</v>
      </c>
      <c r="E1362" s="71">
        <v>9740702</v>
      </c>
      <c r="G1362" s="1" t="s">
        <v>12131</v>
      </c>
      <c r="H1362" s="72" t="s">
        <v>12132</v>
      </c>
      <c r="I1362" s="1" t="s">
        <v>12133</v>
      </c>
      <c r="J1362" s="73">
        <v>0.5</v>
      </c>
      <c r="K1362" s="73">
        <v>0.3</v>
      </c>
      <c r="L1362" s="73">
        <v>0.06</v>
      </c>
      <c r="M1362" s="1">
        <v>0.2</v>
      </c>
      <c r="N1362" s="1" t="s">
        <v>975</v>
      </c>
      <c r="O1362" s="1" t="s">
        <v>1467</v>
      </c>
      <c r="P1362" s="1">
        <v>20104010</v>
      </c>
      <c r="Q1362" s="73">
        <v>4396292935</v>
      </c>
      <c r="R1362" s="74">
        <v>236.55</v>
      </c>
      <c r="S1362" s="1" t="s">
        <v>3323</v>
      </c>
      <c r="T1362" s="75">
        <v>7.2785000000000002</v>
      </c>
      <c r="U1362" s="76">
        <v>8572725922.4366302</v>
      </c>
      <c r="V1362" s="77">
        <v>8572725922.4366302</v>
      </c>
      <c r="W1362" s="77">
        <v>142649460066.14999</v>
      </c>
      <c r="X1362" s="76">
        <v>0.129388404096</v>
      </c>
      <c r="Y1362" s="71">
        <v>1</v>
      </c>
      <c r="Z1362" s="71">
        <v>0</v>
      </c>
      <c r="AA1362" s="71">
        <v>0</v>
      </c>
      <c r="AB1362" s="71">
        <v>0</v>
      </c>
      <c r="AC1362" s="73">
        <v>0</v>
      </c>
      <c r="AD1362" s="73">
        <v>1</v>
      </c>
      <c r="AE1362" s="1" t="s">
        <v>3412</v>
      </c>
      <c r="AF1362" s="1" t="s">
        <v>1450</v>
      </c>
      <c r="AG1362" s="1" t="s">
        <v>1585</v>
      </c>
    </row>
    <row r="1363" spans="1:33">
      <c r="A1363" s="70">
        <v>45169</v>
      </c>
      <c r="B1363" s="70">
        <v>45169</v>
      </c>
      <c r="C1363" s="71">
        <v>891800</v>
      </c>
      <c r="D1363" s="1" t="s">
        <v>12134</v>
      </c>
      <c r="E1363" s="71">
        <v>9742602</v>
      </c>
      <c r="G1363" s="1" t="s">
        <v>12135</v>
      </c>
      <c r="H1363" s="72" t="s">
        <v>12136</v>
      </c>
      <c r="I1363" s="1" t="s">
        <v>12137</v>
      </c>
      <c r="J1363" s="73">
        <v>0.6</v>
      </c>
      <c r="K1363" s="73">
        <v>0.15</v>
      </c>
      <c r="L1363" s="73">
        <v>0.03</v>
      </c>
      <c r="M1363" s="1">
        <v>0.2</v>
      </c>
      <c r="N1363" s="1" t="s">
        <v>975</v>
      </c>
      <c r="O1363" s="1" t="s">
        <v>1467</v>
      </c>
      <c r="P1363" s="1">
        <v>20106020</v>
      </c>
      <c r="Q1363" s="73">
        <v>2658480871</v>
      </c>
      <c r="R1363" s="74">
        <v>68.28</v>
      </c>
      <c r="S1363" s="1" t="s">
        <v>3323</v>
      </c>
      <c r="T1363" s="75">
        <v>7.2785000000000002</v>
      </c>
      <c r="U1363" s="76">
        <v>748180561.40089297</v>
      </c>
      <c r="V1363" s="77">
        <v>748180561.40089297</v>
      </c>
      <c r="W1363" s="77">
        <v>24899327024.207802</v>
      </c>
      <c r="X1363" s="76">
        <v>1.12923111845E-2</v>
      </c>
      <c r="Y1363" s="71">
        <v>1</v>
      </c>
      <c r="Z1363" s="71">
        <v>0</v>
      </c>
      <c r="AA1363" s="71">
        <v>0</v>
      </c>
      <c r="AB1363" s="71">
        <v>0</v>
      </c>
      <c r="AC1363" s="73">
        <v>0</v>
      </c>
      <c r="AD1363" s="73">
        <v>1</v>
      </c>
      <c r="AE1363" s="1" t="s">
        <v>3412</v>
      </c>
      <c r="AF1363" s="1" t="s">
        <v>1450</v>
      </c>
      <c r="AG1363" s="1" t="s">
        <v>1585</v>
      </c>
    </row>
    <row r="1364" spans="1:33">
      <c r="A1364" s="70">
        <v>45169</v>
      </c>
      <c r="B1364" s="70">
        <v>45169</v>
      </c>
      <c r="C1364" s="71">
        <v>891800</v>
      </c>
      <c r="D1364" s="1" t="s">
        <v>12138</v>
      </c>
      <c r="E1364" s="71">
        <v>9742902</v>
      </c>
      <c r="G1364" s="1" t="s">
        <v>12139</v>
      </c>
      <c r="H1364" s="72" t="s">
        <v>12140</v>
      </c>
      <c r="I1364" s="1" t="s">
        <v>12141</v>
      </c>
      <c r="J1364" s="73">
        <v>0.35</v>
      </c>
      <c r="K1364" s="73">
        <v>0.3</v>
      </c>
      <c r="L1364" s="73">
        <v>0.06</v>
      </c>
      <c r="M1364" s="1">
        <v>0.2</v>
      </c>
      <c r="N1364" s="1" t="s">
        <v>975</v>
      </c>
      <c r="O1364" s="1" t="s">
        <v>1484</v>
      </c>
      <c r="P1364" s="1">
        <v>40203040</v>
      </c>
      <c r="Q1364" s="73">
        <v>537600000</v>
      </c>
      <c r="R1364" s="74">
        <v>167.35</v>
      </c>
      <c r="S1364" s="1" t="s">
        <v>3323</v>
      </c>
      <c r="T1364" s="75">
        <v>7.2785000000000002</v>
      </c>
      <c r="U1364" s="76">
        <v>741642041.629457</v>
      </c>
      <c r="V1364" s="77">
        <v>741642041.629457</v>
      </c>
      <c r="W1364" s="77">
        <v>12340863076.458799</v>
      </c>
      <c r="X1364" s="76">
        <v>1.11936251135E-2</v>
      </c>
      <c r="Y1364" s="71">
        <v>1</v>
      </c>
      <c r="Z1364" s="71">
        <v>0</v>
      </c>
      <c r="AA1364" s="71">
        <v>0</v>
      </c>
      <c r="AB1364" s="71">
        <v>0</v>
      </c>
      <c r="AC1364" s="73">
        <v>0</v>
      </c>
      <c r="AD1364" s="73">
        <v>1</v>
      </c>
      <c r="AE1364" s="1" t="s">
        <v>3412</v>
      </c>
      <c r="AF1364" s="1" t="s">
        <v>1450</v>
      </c>
      <c r="AG1364" s="1" t="s">
        <v>1585</v>
      </c>
    </row>
    <row r="1365" spans="1:33">
      <c r="A1365" s="70">
        <v>45169</v>
      </c>
      <c r="B1365" s="70">
        <v>45169</v>
      </c>
      <c r="C1365" s="71">
        <v>891800</v>
      </c>
      <c r="D1365" s="1" t="s">
        <v>12142</v>
      </c>
      <c r="E1365" s="71">
        <v>9743202</v>
      </c>
      <c r="G1365" s="1" t="s">
        <v>12143</v>
      </c>
      <c r="H1365" s="72" t="s">
        <v>12144</v>
      </c>
      <c r="I1365" s="1" t="s">
        <v>12145</v>
      </c>
      <c r="J1365" s="73">
        <v>0.65</v>
      </c>
      <c r="K1365" s="73">
        <v>0.3</v>
      </c>
      <c r="L1365" s="73">
        <v>0.06</v>
      </c>
      <c r="M1365" s="1">
        <v>0.2</v>
      </c>
      <c r="N1365" s="1" t="s">
        <v>975</v>
      </c>
      <c r="O1365" s="1" t="s">
        <v>1499</v>
      </c>
      <c r="P1365" s="1">
        <v>30202030</v>
      </c>
      <c r="Q1365" s="73">
        <v>6554141037</v>
      </c>
      <c r="R1365" s="74">
        <v>16.66</v>
      </c>
      <c r="S1365" s="1" t="s">
        <v>3323</v>
      </c>
      <c r="T1365" s="75">
        <v>7.2785000000000002</v>
      </c>
      <c r="U1365" s="76">
        <v>900119445.02098</v>
      </c>
      <c r="V1365" s="77">
        <v>900119445.02098</v>
      </c>
      <c r="W1365" s="77">
        <v>14977914141.782101</v>
      </c>
      <c r="X1365" s="76">
        <v>1.3585529216800001E-2</v>
      </c>
      <c r="Y1365" s="71">
        <v>1</v>
      </c>
      <c r="Z1365" s="71">
        <v>0</v>
      </c>
      <c r="AA1365" s="71">
        <v>0</v>
      </c>
      <c r="AB1365" s="71">
        <v>0</v>
      </c>
      <c r="AC1365" s="73">
        <v>1</v>
      </c>
      <c r="AD1365" s="73">
        <v>0</v>
      </c>
      <c r="AE1365" s="1" t="s">
        <v>3412</v>
      </c>
      <c r="AF1365" s="1" t="s">
        <v>1450</v>
      </c>
      <c r="AG1365" s="1" t="s">
        <v>1585</v>
      </c>
    </row>
    <row r="1366" spans="1:33">
      <c r="A1366" s="70">
        <v>45169</v>
      </c>
      <c r="B1366" s="70">
        <v>45169</v>
      </c>
      <c r="C1366" s="71">
        <v>891800</v>
      </c>
      <c r="D1366" s="1" t="s">
        <v>12146</v>
      </c>
      <c r="E1366" s="71">
        <v>9744402</v>
      </c>
      <c r="G1366" s="1" t="s">
        <v>12147</v>
      </c>
      <c r="H1366" s="72" t="s">
        <v>12148</v>
      </c>
      <c r="I1366" s="1" t="s">
        <v>12149</v>
      </c>
      <c r="J1366" s="73">
        <v>0.65</v>
      </c>
      <c r="K1366" s="73">
        <v>0.3</v>
      </c>
      <c r="L1366" s="73">
        <v>0.06</v>
      </c>
      <c r="M1366" s="1">
        <v>0.2</v>
      </c>
      <c r="N1366" s="1" t="s">
        <v>975</v>
      </c>
      <c r="O1366" s="1" t="s">
        <v>1474</v>
      </c>
      <c r="P1366" s="1">
        <v>45201020</v>
      </c>
      <c r="Q1366" s="73">
        <v>800961788</v>
      </c>
      <c r="R1366" s="74">
        <v>114.62</v>
      </c>
      <c r="S1366" s="1" t="s">
        <v>3323</v>
      </c>
      <c r="T1366" s="75">
        <v>7.2785000000000002</v>
      </c>
      <c r="U1366" s="76">
        <v>756800770.547997</v>
      </c>
      <c r="V1366" s="77">
        <v>756800770.547997</v>
      </c>
      <c r="W1366" s="77">
        <v>12593103089.1553</v>
      </c>
      <c r="X1366" s="76">
        <v>1.1422416254300001E-2</v>
      </c>
      <c r="Y1366" s="71">
        <v>0</v>
      </c>
      <c r="Z1366" s="71">
        <v>1</v>
      </c>
      <c r="AA1366" s="71">
        <v>0</v>
      </c>
      <c r="AB1366" s="71">
        <v>0</v>
      </c>
      <c r="AC1366" s="73">
        <v>0</v>
      </c>
      <c r="AD1366" s="73">
        <v>1</v>
      </c>
      <c r="AE1366" s="1" t="s">
        <v>3412</v>
      </c>
      <c r="AF1366" s="1" t="s">
        <v>1450</v>
      </c>
      <c r="AG1366" s="1" t="s">
        <v>1585</v>
      </c>
    </row>
    <row r="1367" spans="1:33">
      <c r="A1367" s="70">
        <v>45169</v>
      </c>
      <c r="B1367" s="70">
        <v>45169</v>
      </c>
      <c r="C1367" s="71">
        <v>891800</v>
      </c>
      <c r="D1367" s="1" t="s">
        <v>12150</v>
      </c>
      <c r="E1367" s="71">
        <v>9745902</v>
      </c>
      <c r="G1367" s="1" t="s">
        <v>12151</v>
      </c>
      <c r="H1367" s="72" t="s">
        <v>12152</v>
      </c>
      <c r="I1367" s="1" t="s">
        <v>12153</v>
      </c>
      <c r="J1367" s="73">
        <v>0.5</v>
      </c>
      <c r="K1367" s="73">
        <v>0.3</v>
      </c>
      <c r="L1367" s="73">
        <v>0.06</v>
      </c>
      <c r="M1367" s="1">
        <v>0.2</v>
      </c>
      <c r="N1367" s="1" t="s">
        <v>975</v>
      </c>
      <c r="O1367" s="1" t="s">
        <v>1474</v>
      </c>
      <c r="P1367" s="1">
        <v>45301020</v>
      </c>
      <c r="Q1367" s="73">
        <v>512772787</v>
      </c>
      <c r="R1367" s="74">
        <v>35.72</v>
      </c>
      <c r="S1367" s="1" t="s">
        <v>3323</v>
      </c>
      <c r="T1367" s="75">
        <v>7.2785000000000002</v>
      </c>
      <c r="U1367" s="76">
        <v>150989164.95135</v>
      </c>
      <c r="V1367" s="77">
        <v>150989164.95135</v>
      </c>
      <c r="W1367" s="77">
        <v>2512447388.49963</v>
      </c>
      <c r="X1367" s="76">
        <v>2.2788839006000002E-3</v>
      </c>
      <c r="Y1367" s="71">
        <v>0</v>
      </c>
      <c r="Z1367" s="71">
        <v>1</v>
      </c>
      <c r="AA1367" s="71">
        <v>0</v>
      </c>
      <c r="AB1367" s="71">
        <v>0</v>
      </c>
      <c r="AC1367" s="73">
        <v>0</v>
      </c>
      <c r="AD1367" s="73">
        <v>1</v>
      </c>
      <c r="AE1367" s="1" t="s">
        <v>3412</v>
      </c>
      <c r="AF1367" s="1" t="s">
        <v>1450</v>
      </c>
      <c r="AG1367" s="1" t="s">
        <v>1585</v>
      </c>
    </row>
    <row r="1368" spans="1:33">
      <c r="A1368" s="70">
        <v>45169</v>
      </c>
      <c r="B1368" s="70">
        <v>45169</v>
      </c>
      <c r="C1368" s="71">
        <v>891800</v>
      </c>
      <c r="D1368" s="1" t="s">
        <v>12158</v>
      </c>
      <c r="E1368" s="71">
        <v>9766602</v>
      </c>
      <c r="G1368" s="1" t="s">
        <v>12159</v>
      </c>
      <c r="H1368" s="72" t="s">
        <v>12160</v>
      </c>
      <c r="I1368" s="1" t="s">
        <v>12161</v>
      </c>
      <c r="J1368" s="73">
        <v>0.55000000000000004</v>
      </c>
      <c r="K1368" s="73">
        <v>0.3</v>
      </c>
      <c r="L1368" s="73">
        <v>0.06</v>
      </c>
      <c r="M1368" s="1">
        <v>0.2</v>
      </c>
      <c r="N1368" s="1" t="s">
        <v>975</v>
      </c>
      <c r="O1368" s="1" t="s">
        <v>1455</v>
      </c>
      <c r="P1368" s="1">
        <v>25301030</v>
      </c>
      <c r="Q1368" s="73">
        <v>2614694040</v>
      </c>
      <c r="R1368" s="74">
        <v>12.4</v>
      </c>
      <c r="S1368" s="1" t="s">
        <v>3323</v>
      </c>
      <c r="T1368" s="75">
        <v>7.2785000000000002</v>
      </c>
      <c r="U1368" s="76">
        <v>267271053.89297199</v>
      </c>
      <c r="V1368" s="77">
        <v>267271053.89297199</v>
      </c>
      <c r="W1368" s="77">
        <v>4447368535.2939596</v>
      </c>
      <c r="X1368" s="76">
        <v>4.0339298651999997E-3</v>
      </c>
      <c r="Y1368" s="71">
        <v>1</v>
      </c>
      <c r="Z1368" s="71">
        <v>0</v>
      </c>
      <c r="AA1368" s="71">
        <v>0</v>
      </c>
      <c r="AB1368" s="71">
        <v>0</v>
      </c>
      <c r="AC1368" s="73">
        <v>0.35</v>
      </c>
      <c r="AD1368" s="73">
        <v>0.65</v>
      </c>
      <c r="AE1368" s="1" t="s">
        <v>3412</v>
      </c>
      <c r="AF1368" s="1" t="s">
        <v>1450</v>
      </c>
      <c r="AG1368" s="1" t="s">
        <v>1585</v>
      </c>
    </row>
    <row r="1369" spans="1:33">
      <c r="A1369" s="70">
        <v>45169</v>
      </c>
      <c r="B1369" s="70">
        <v>45169</v>
      </c>
      <c r="C1369" s="71">
        <v>891800</v>
      </c>
      <c r="D1369" s="1" t="s">
        <v>12162</v>
      </c>
      <c r="E1369" s="71">
        <v>9768602</v>
      </c>
      <c r="G1369" s="1" t="s">
        <v>12163</v>
      </c>
      <c r="H1369" s="72" t="s">
        <v>12164</v>
      </c>
      <c r="I1369" s="1" t="s">
        <v>12165</v>
      </c>
      <c r="J1369" s="73">
        <v>0.55000000000000004</v>
      </c>
      <c r="K1369" s="73">
        <v>0.3</v>
      </c>
      <c r="L1369" s="73">
        <v>0.06</v>
      </c>
      <c r="M1369" s="1">
        <v>0.2</v>
      </c>
      <c r="N1369" s="1" t="s">
        <v>975</v>
      </c>
      <c r="O1369" s="1" t="s">
        <v>1474</v>
      </c>
      <c r="P1369" s="1">
        <v>45103020</v>
      </c>
      <c r="Q1369" s="73">
        <v>416880452</v>
      </c>
      <c r="R1369" s="74">
        <v>109.08</v>
      </c>
      <c r="S1369" s="1" t="s">
        <v>3323</v>
      </c>
      <c r="T1369" s="75">
        <v>7.2785000000000002</v>
      </c>
      <c r="U1369" s="76">
        <v>374857344.54209</v>
      </c>
      <c r="V1369" s="77">
        <v>374857344.54209</v>
      </c>
      <c r="W1369" s="77">
        <v>6237595635.8069696</v>
      </c>
      <c r="X1369" s="76">
        <v>5.6577329093000003E-3</v>
      </c>
      <c r="Y1369" s="71">
        <v>1</v>
      </c>
      <c r="Z1369" s="71">
        <v>0</v>
      </c>
      <c r="AA1369" s="71">
        <v>0</v>
      </c>
      <c r="AB1369" s="71">
        <v>0</v>
      </c>
      <c r="AC1369" s="73">
        <v>0</v>
      </c>
      <c r="AD1369" s="73">
        <v>1</v>
      </c>
      <c r="AE1369" s="1" t="s">
        <v>3412</v>
      </c>
      <c r="AF1369" s="1" t="s">
        <v>1450</v>
      </c>
      <c r="AG1369" s="1" t="s">
        <v>1585</v>
      </c>
    </row>
    <row r="1370" spans="1:33">
      <c r="A1370" s="70">
        <v>45169</v>
      </c>
      <c r="B1370" s="70">
        <v>45169</v>
      </c>
      <c r="C1370" s="71">
        <v>891800</v>
      </c>
      <c r="D1370" s="1" t="s">
        <v>12166</v>
      </c>
      <c r="E1370" s="71">
        <v>9768702</v>
      </c>
      <c r="G1370" s="1" t="s">
        <v>12167</v>
      </c>
      <c r="H1370" s="72" t="s">
        <v>12168</v>
      </c>
      <c r="I1370" s="1" t="s">
        <v>12169</v>
      </c>
      <c r="J1370" s="73">
        <v>0.45</v>
      </c>
      <c r="K1370" s="73">
        <v>0.3</v>
      </c>
      <c r="L1370" s="73">
        <v>0.06</v>
      </c>
      <c r="M1370" s="1">
        <v>0.2</v>
      </c>
      <c r="N1370" s="1" t="s">
        <v>975</v>
      </c>
      <c r="O1370" s="1" t="s">
        <v>1447</v>
      </c>
      <c r="P1370" s="1">
        <v>35202010</v>
      </c>
      <c r="Q1370" s="73">
        <v>523584000</v>
      </c>
      <c r="R1370" s="74">
        <v>31.96</v>
      </c>
      <c r="S1370" s="1" t="s">
        <v>3323</v>
      </c>
      <c r="T1370" s="75">
        <v>7.2785000000000002</v>
      </c>
      <c r="U1370" s="76">
        <v>137943900.30913001</v>
      </c>
      <c r="V1370" s="77">
        <v>137943900.30913001</v>
      </c>
      <c r="W1370" s="77">
        <v>2295375248.9643602</v>
      </c>
      <c r="X1370" s="76">
        <v>2.0819913383E-3</v>
      </c>
      <c r="Y1370" s="71">
        <v>0</v>
      </c>
      <c r="Z1370" s="71">
        <v>1</v>
      </c>
      <c r="AA1370" s="71">
        <v>0</v>
      </c>
      <c r="AB1370" s="71">
        <v>0</v>
      </c>
      <c r="AC1370" s="73">
        <v>0</v>
      </c>
      <c r="AD1370" s="73">
        <v>1</v>
      </c>
      <c r="AE1370" s="1" t="s">
        <v>3412</v>
      </c>
      <c r="AF1370" s="1" t="s">
        <v>1450</v>
      </c>
      <c r="AG1370" s="1" t="s">
        <v>1585</v>
      </c>
    </row>
    <row r="1371" spans="1:33">
      <c r="A1371" s="70">
        <v>45169</v>
      </c>
      <c r="B1371" s="70">
        <v>45169</v>
      </c>
      <c r="C1371" s="71">
        <v>891800</v>
      </c>
      <c r="D1371" s="1" t="s">
        <v>12170</v>
      </c>
      <c r="E1371" s="71">
        <v>9769402</v>
      </c>
      <c r="G1371" s="1" t="s">
        <v>12171</v>
      </c>
      <c r="H1371" s="72" t="s">
        <v>12172</v>
      </c>
      <c r="I1371" s="1" t="s">
        <v>12173</v>
      </c>
      <c r="J1371" s="73">
        <v>0.65</v>
      </c>
      <c r="K1371" s="73">
        <v>0.3</v>
      </c>
      <c r="L1371" s="73">
        <v>0.06</v>
      </c>
      <c r="M1371" s="1">
        <v>0.2</v>
      </c>
      <c r="N1371" s="1" t="s">
        <v>975</v>
      </c>
      <c r="O1371" s="1" t="s">
        <v>1467</v>
      </c>
      <c r="P1371" s="1">
        <v>20104010</v>
      </c>
      <c r="Q1371" s="73">
        <v>1485190984</v>
      </c>
      <c r="R1371" s="74">
        <v>99.75</v>
      </c>
      <c r="S1371" s="1" t="s">
        <v>3323</v>
      </c>
      <c r="T1371" s="75">
        <v>7.2785000000000002</v>
      </c>
      <c r="U1371" s="76">
        <v>1221249988.21735</v>
      </c>
      <c r="V1371" s="77">
        <v>1221249988.21735</v>
      </c>
      <c r="W1371" s="77">
        <v>20321500185.728802</v>
      </c>
      <c r="X1371" s="76">
        <v>1.8432361935700001E-2</v>
      </c>
      <c r="Y1371" s="71">
        <v>1</v>
      </c>
      <c r="Z1371" s="71">
        <v>0</v>
      </c>
      <c r="AA1371" s="71">
        <v>0</v>
      </c>
      <c r="AB1371" s="71">
        <v>0</v>
      </c>
      <c r="AC1371" s="73">
        <v>0</v>
      </c>
      <c r="AD1371" s="73">
        <v>1</v>
      </c>
      <c r="AE1371" s="1" t="s">
        <v>3412</v>
      </c>
      <c r="AF1371" s="1" t="s">
        <v>1450</v>
      </c>
      <c r="AG1371" s="1" t="s">
        <v>1585</v>
      </c>
    </row>
    <row r="1372" spans="1:33">
      <c r="A1372" s="70">
        <v>45169</v>
      </c>
      <c r="B1372" s="70">
        <v>45169</v>
      </c>
      <c r="C1372" s="71">
        <v>891800</v>
      </c>
      <c r="D1372" s="1" t="s">
        <v>12174</v>
      </c>
      <c r="E1372" s="71">
        <v>9770602</v>
      </c>
      <c r="G1372" s="1" t="s">
        <v>12175</v>
      </c>
      <c r="H1372" s="72" t="s">
        <v>12176</v>
      </c>
      <c r="I1372" s="1" t="s">
        <v>12177</v>
      </c>
      <c r="J1372" s="73">
        <v>0.45</v>
      </c>
      <c r="K1372" s="73">
        <v>0.3</v>
      </c>
      <c r="L1372" s="73">
        <v>0.06</v>
      </c>
      <c r="M1372" s="1">
        <v>0.2</v>
      </c>
      <c r="N1372" s="1" t="s">
        <v>975</v>
      </c>
      <c r="O1372" s="1" t="s">
        <v>1462</v>
      </c>
      <c r="P1372" s="1">
        <v>15101010</v>
      </c>
      <c r="Q1372" s="73">
        <v>502646510</v>
      </c>
      <c r="R1372" s="74">
        <v>60.86</v>
      </c>
      <c r="S1372" s="1" t="s">
        <v>3323</v>
      </c>
      <c r="T1372" s="75">
        <v>7.2785000000000002</v>
      </c>
      <c r="U1372" s="76">
        <v>252176134.63158599</v>
      </c>
      <c r="V1372" s="77">
        <v>252176134.63158599</v>
      </c>
      <c r="W1372" s="77">
        <v>4196190310.0875101</v>
      </c>
      <c r="X1372" s="76">
        <v>3.8061018055000001E-3</v>
      </c>
      <c r="Y1372" s="71">
        <v>0</v>
      </c>
      <c r="Z1372" s="71">
        <v>1</v>
      </c>
      <c r="AA1372" s="71">
        <v>0</v>
      </c>
      <c r="AB1372" s="71">
        <v>0</v>
      </c>
      <c r="AC1372" s="73">
        <v>0</v>
      </c>
      <c r="AD1372" s="73">
        <v>1</v>
      </c>
      <c r="AE1372" s="1" t="s">
        <v>3412</v>
      </c>
      <c r="AF1372" s="1" t="s">
        <v>1450</v>
      </c>
      <c r="AG1372" s="1" t="s">
        <v>1585</v>
      </c>
    </row>
    <row r="1373" spans="1:33">
      <c r="A1373" s="70">
        <v>45169</v>
      </c>
      <c r="B1373" s="70">
        <v>45169</v>
      </c>
      <c r="C1373" s="71">
        <v>891800</v>
      </c>
      <c r="D1373" s="1" t="s">
        <v>12178</v>
      </c>
      <c r="E1373" s="71">
        <v>9773402</v>
      </c>
      <c r="G1373" s="1" t="s">
        <v>12179</v>
      </c>
      <c r="H1373" s="72" t="s">
        <v>12180</v>
      </c>
      <c r="I1373" s="1" t="s">
        <v>12181</v>
      </c>
      <c r="J1373" s="73">
        <v>0.6</v>
      </c>
      <c r="K1373" s="73">
        <v>0.3</v>
      </c>
      <c r="L1373" s="73">
        <v>0.06</v>
      </c>
      <c r="M1373" s="1">
        <v>0.2</v>
      </c>
      <c r="N1373" s="1" t="s">
        <v>975</v>
      </c>
      <c r="O1373" s="1" t="s">
        <v>1474</v>
      </c>
      <c r="P1373" s="1">
        <v>45203015</v>
      </c>
      <c r="Q1373" s="73">
        <v>1916497371</v>
      </c>
      <c r="R1373" s="74">
        <v>32.11</v>
      </c>
      <c r="S1373" s="1" t="s">
        <v>3323</v>
      </c>
      <c r="T1373" s="75">
        <v>7.2785000000000002</v>
      </c>
      <c r="U1373" s="76">
        <v>507291864.39082199</v>
      </c>
      <c r="V1373" s="77">
        <v>507291864.39082199</v>
      </c>
      <c r="W1373" s="77">
        <v>8441295243.3143101</v>
      </c>
      <c r="X1373" s="76">
        <v>7.6565710065000002E-3</v>
      </c>
      <c r="Y1373" s="71">
        <v>1</v>
      </c>
      <c r="Z1373" s="71">
        <v>0</v>
      </c>
      <c r="AA1373" s="71">
        <v>0</v>
      </c>
      <c r="AB1373" s="71">
        <v>0</v>
      </c>
      <c r="AC1373" s="73">
        <v>0</v>
      </c>
      <c r="AD1373" s="73">
        <v>1</v>
      </c>
      <c r="AE1373" s="1" t="s">
        <v>3412</v>
      </c>
      <c r="AF1373" s="1" t="s">
        <v>1450</v>
      </c>
      <c r="AG1373" s="1" t="s">
        <v>1585</v>
      </c>
    </row>
    <row r="1374" spans="1:33">
      <c r="A1374" s="70">
        <v>45169</v>
      </c>
      <c r="B1374" s="70">
        <v>45169</v>
      </c>
      <c r="C1374" s="71">
        <v>891800</v>
      </c>
      <c r="D1374" s="1" t="s">
        <v>12182</v>
      </c>
      <c r="E1374" s="71">
        <v>9775102</v>
      </c>
      <c r="G1374" s="1" t="s">
        <v>12183</v>
      </c>
      <c r="H1374" s="72" t="s">
        <v>12184</v>
      </c>
      <c r="I1374" s="1" t="s">
        <v>12185</v>
      </c>
      <c r="J1374" s="73">
        <v>0.55000000000000004</v>
      </c>
      <c r="K1374" s="73">
        <v>0.3</v>
      </c>
      <c r="L1374" s="73">
        <v>0.06</v>
      </c>
      <c r="M1374" s="1">
        <v>0.2</v>
      </c>
      <c r="N1374" s="1" t="s">
        <v>975</v>
      </c>
      <c r="O1374" s="1" t="s">
        <v>1447</v>
      </c>
      <c r="P1374" s="1">
        <v>35101010</v>
      </c>
      <c r="Q1374" s="73">
        <v>807710386</v>
      </c>
      <c r="R1374" s="74">
        <v>21.39</v>
      </c>
      <c r="S1374" s="1" t="s">
        <v>3323</v>
      </c>
      <c r="T1374" s="75">
        <v>7.2785000000000002</v>
      </c>
      <c r="U1374" s="76">
        <v>142421585.40803701</v>
      </c>
      <c r="V1374" s="77">
        <v>142421585.40803701</v>
      </c>
      <c r="W1374" s="77">
        <v>2369883563.76231</v>
      </c>
      <c r="X1374" s="76">
        <v>2.1495731709E-3</v>
      </c>
      <c r="Y1374" s="71">
        <v>0</v>
      </c>
      <c r="Z1374" s="71">
        <v>1</v>
      </c>
      <c r="AA1374" s="71">
        <v>0</v>
      </c>
      <c r="AB1374" s="71">
        <v>0</v>
      </c>
      <c r="AC1374" s="73">
        <v>0</v>
      </c>
      <c r="AD1374" s="73">
        <v>1</v>
      </c>
      <c r="AE1374" s="1" t="s">
        <v>3412</v>
      </c>
      <c r="AF1374" s="1" t="s">
        <v>1450</v>
      </c>
      <c r="AG1374" s="1" t="s">
        <v>1585</v>
      </c>
    </row>
    <row r="1375" spans="1:33">
      <c r="A1375" s="70">
        <v>45169</v>
      </c>
      <c r="B1375" s="70">
        <v>45169</v>
      </c>
      <c r="C1375" s="71">
        <v>891800</v>
      </c>
      <c r="D1375" s="1" t="s">
        <v>12186</v>
      </c>
      <c r="E1375" s="71">
        <v>9776002</v>
      </c>
      <c r="G1375" s="1" t="s">
        <v>12187</v>
      </c>
      <c r="H1375" s="72" t="s">
        <v>12188</v>
      </c>
      <c r="I1375" s="1" t="s">
        <v>12189</v>
      </c>
      <c r="J1375" s="73">
        <v>0.7</v>
      </c>
      <c r="K1375" s="73">
        <v>0.3</v>
      </c>
      <c r="L1375" s="73">
        <v>0.06</v>
      </c>
      <c r="M1375" s="1">
        <v>0.2</v>
      </c>
      <c r="N1375" s="1" t="s">
        <v>975</v>
      </c>
      <c r="O1375" s="1" t="s">
        <v>1467</v>
      </c>
      <c r="P1375" s="1">
        <v>20104010</v>
      </c>
      <c r="Q1375" s="73">
        <v>1862319056</v>
      </c>
      <c r="R1375" s="74">
        <v>15.84</v>
      </c>
      <c r="S1375" s="1" t="s">
        <v>3323</v>
      </c>
      <c r="T1375" s="75">
        <v>7.2785000000000002</v>
      </c>
      <c r="U1375" s="76">
        <v>243174834.21342301</v>
      </c>
      <c r="V1375" s="77">
        <v>243174834.21342301</v>
      </c>
      <c r="W1375" s="77">
        <v>4046409405.3715901</v>
      </c>
      <c r="X1375" s="76">
        <v>3.6702449139E-3</v>
      </c>
      <c r="Y1375" s="71">
        <v>0</v>
      </c>
      <c r="Z1375" s="71">
        <v>1</v>
      </c>
      <c r="AA1375" s="71">
        <v>0</v>
      </c>
      <c r="AB1375" s="71">
        <v>0</v>
      </c>
      <c r="AC1375" s="73">
        <v>0</v>
      </c>
      <c r="AD1375" s="73">
        <v>1</v>
      </c>
      <c r="AE1375" s="1" t="s">
        <v>3412</v>
      </c>
      <c r="AF1375" s="1" t="s">
        <v>1450</v>
      </c>
      <c r="AG1375" s="1" t="s">
        <v>1585</v>
      </c>
    </row>
    <row r="1376" spans="1:33">
      <c r="A1376" s="70">
        <v>45169</v>
      </c>
      <c r="B1376" s="70">
        <v>45169</v>
      </c>
      <c r="C1376" s="71">
        <v>891800</v>
      </c>
      <c r="D1376" s="1" t="s">
        <v>12190</v>
      </c>
      <c r="E1376" s="71">
        <v>9776702</v>
      </c>
      <c r="G1376" s="1" t="s">
        <v>12191</v>
      </c>
      <c r="H1376" s="72" t="s">
        <v>12192</v>
      </c>
      <c r="I1376" s="1" t="s">
        <v>12193</v>
      </c>
      <c r="J1376" s="73">
        <v>0.5</v>
      </c>
      <c r="K1376" s="73">
        <v>0.3</v>
      </c>
      <c r="L1376" s="73">
        <v>0.06</v>
      </c>
      <c r="M1376" s="1">
        <v>0.2</v>
      </c>
      <c r="N1376" s="1" t="s">
        <v>975</v>
      </c>
      <c r="O1376" s="1" t="s">
        <v>1447</v>
      </c>
      <c r="P1376" s="1">
        <v>35202010</v>
      </c>
      <c r="Q1376" s="73">
        <v>417467045</v>
      </c>
      <c r="R1376" s="74">
        <v>49.43</v>
      </c>
      <c r="S1376" s="1" t="s">
        <v>3323</v>
      </c>
      <c r="T1376" s="75">
        <v>7.2785000000000002</v>
      </c>
      <c r="U1376" s="76">
        <v>170106994.85622001</v>
      </c>
      <c r="V1376" s="77">
        <v>170106994.85622001</v>
      </c>
      <c r="W1376" s="77">
        <v>2830566518.6620402</v>
      </c>
      <c r="X1376" s="76">
        <v>2.5674298687999998E-3</v>
      </c>
      <c r="Y1376" s="71">
        <v>0</v>
      </c>
      <c r="Z1376" s="71">
        <v>1</v>
      </c>
      <c r="AA1376" s="71">
        <v>0</v>
      </c>
      <c r="AB1376" s="71">
        <v>0</v>
      </c>
      <c r="AC1376" s="73">
        <v>0</v>
      </c>
      <c r="AD1376" s="73">
        <v>1</v>
      </c>
      <c r="AE1376" s="1" t="s">
        <v>3412</v>
      </c>
      <c r="AF1376" s="1" t="s">
        <v>1450</v>
      </c>
      <c r="AG1376" s="1" t="s">
        <v>1585</v>
      </c>
    </row>
    <row r="1377" spans="1:33">
      <c r="A1377" s="70">
        <v>45169</v>
      </c>
      <c r="B1377" s="70">
        <v>45169</v>
      </c>
      <c r="C1377" s="71">
        <v>891800</v>
      </c>
      <c r="D1377" s="1" t="s">
        <v>12194</v>
      </c>
      <c r="E1377" s="71">
        <v>9778702</v>
      </c>
      <c r="G1377" s="1" t="s">
        <v>12195</v>
      </c>
      <c r="H1377" s="72" t="s">
        <v>12196</v>
      </c>
      <c r="I1377" s="1" t="s">
        <v>12197</v>
      </c>
      <c r="J1377" s="73">
        <v>0.6</v>
      </c>
      <c r="K1377" s="73">
        <v>0.3</v>
      </c>
      <c r="L1377" s="73">
        <v>0.06</v>
      </c>
      <c r="M1377" s="1">
        <v>0.2</v>
      </c>
      <c r="N1377" s="1" t="s">
        <v>975</v>
      </c>
      <c r="O1377" s="1" t="s">
        <v>1474</v>
      </c>
      <c r="P1377" s="1">
        <v>45103010</v>
      </c>
      <c r="Q1377" s="73">
        <v>665814309</v>
      </c>
      <c r="R1377" s="74">
        <v>30.16</v>
      </c>
      <c r="S1377" s="1" t="s">
        <v>3323</v>
      </c>
      <c r="T1377" s="75">
        <v>7.2785000000000002</v>
      </c>
      <c r="U1377" s="76">
        <v>165536521.75123999</v>
      </c>
      <c r="V1377" s="77">
        <v>165536521.75123999</v>
      </c>
      <c r="W1377" s="77">
        <v>2754514219.0118198</v>
      </c>
      <c r="X1377" s="76">
        <v>2.4984475839999998E-3</v>
      </c>
      <c r="Y1377" s="71">
        <v>0</v>
      </c>
      <c r="Z1377" s="71">
        <v>1</v>
      </c>
      <c r="AA1377" s="71">
        <v>0</v>
      </c>
      <c r="AB1377" s="71">
        <v>0</v>
      </c>
      <c r="AC1377" s="73">
        <v>0.5</v>
      </c>
      <c r="AD1377" s="73">
        <v>0.5</v>
      </c>
      <c r="AE1377" s="1" t="s">
        <v>3412</v>
      </c>
      <c r="AF1377" s="1" t="s">
        <v>1450</v>
      </c>
      <c r="AG1377" s="1" t="s">
        <v>1585</v>
      </c>
    </row>
    <row r="1378" spans="1:33">
      <c r="A1378" s="70">
        <v>45169</v>
      </c>
      <c r="B1378" s="70">
        <v>45169</v>
      </c>
      <c r="C1378" s="71">
        <v>891800</v>
      </c>
      <c r="D1378" s="1" t="s">
        <v>12198</v>
      </c>
      <c r="E1378" s="71">
        <v>9779902</v>
      </c>
      <c r="G1378" s="1" t="s">
        <v>12199</v>
      </c>
      <c r="H1378" s="72" t="s">
        <v>12200</v>
      </c>
      <c r="I1378" s="1" t="s">
        <v>12201</v>
      </c>
      <c r="J1378" s="73">
        <v>0.7</v>
      </c>
      <c r="K1378" s="73">
        <v>0.3</v>
      </c>
      <c r="L1378" s="73">
        <v>0.06</v>
      </c>
      <c r="M1378" s="1">
        <v>0.2</v>
      </c>
      <c r="N1378" s="1" t="s">
        <v>975</v>
      </c>
      <c r="O1378" s="1" t="s">
        <v>1462</v>
      </c>
      <c r="P1378" s="1">
        <v>15101050</v>
      </c>
      <c r="Q1378" s="73">
        <v>516014473</v>
      </c>
      <c r="R1378" s="74">
        <v>47</v>
      </c>
      <c r="S1378" s="1" t="s">
        <v>3323</v>
      </c>
      <c r="T1378" s="75">
        <v>7.2785000000000002</v>
      </c>
      <c r="U1378" s="76">
        <v>199925920.70618901</v>
      </c>
      <c r="V1378" s="77">
        <v>199925920.70618901</v>
      </c>
      <c r="W1378" s="77">
        <v>3326751012.45508</v>
      </c>
      <c r="X1378" s="76">
        <v>3.0174877923E-3</v>
      </c>
      <c r="Y1378" s="71">
        <v>0</v>
      </c>
      <c r="Z1378" s="71">
        <v>1</v>
      </c>
      <c r="AA1378" s="71">
        <v>0</v>
      </c>
      <c r="AB1378" s="71">
        <v>0</v>
      </c>
      <c r="AC1378" s="73">
        <v>0</v>
      </c>
      <c r="AD1378" s="73">
        <v>1</v>
      </c>
      <c r="AE1378" s="1" t="s">
        <v>3412</v>
      </c>
      <c r="AF1378" s="1" t="s">
        <v>1450</v>
      </c>
      <c r="AG1378" s="1" t="s">
        <v>1585</v>
      </c>
    </row>
    <row r="1379" spans="1:33">
      <c r="A1379" s="70">
        <v>45169</v>
      </c>
      <c r="B1379" s="70">
        <v>45169</v>
      </c>
      <c r="C1379" s="71">
        <v>891800</v>
      </c>
      <c r="D1379" s="1" t="s">
        <v>12202</v>
      </c>
      <c r="E1379" s="71">
        <v>9780102</v>
      </c>
      <c r="G1379" s="1" t="s">
        <v>12203</v>
      </c>
      <c r="H1379" s="72" t="s">
        <v>12204</v>
      </c>
      <c r="I1379" s="1" t="s">
        <v>12205</v>
      </c>
      <c r="J1379" s="73">
        <v>0.55000000000000004</v>
      </c>
      <c r="K1379" s="73">
        <v>0.3</v>
      </c>
      <c r="L1379" s="73">
        <v>0.06</v>
      </c>
      <c r="M1379" s="1">
        <v>0.2</v>
      </c>
      <c r="N1379" s="1" t="s">
        <v>975</v>
      </c>
      <c r="O1379" s="1" t="s">
        <v>1447</v>
      </c>
      <c r="P1379" s="1">
        <v>35201010</v>
      </c>
      <c r="Q1379" s="73">
        <v>1116912345</v>
      </c>
      <c r="R1379" s="74">
        <v>27.87</v>
      </c>
      <c r="S1379" s="1" t="s">
        <v>3323</v>
      </c>
      <c r="T1379" s="75">
        <v>7.2785000000000002</v>
      </c>
      <c r="U1379" s="76">
        <v>256605182.84110701</v>
      </c>
      <c r="V1379" s="77">
        <v>256605182.84110701</v>
      </c>
      <c r="W1379" s="77">
        <v>4269889311.0134101</v>
      </c>
      <c r="X1379" s="76">
        <v>3.8729495600999999E-3</v>
      </c>
      <c r="Y1379" s="71">
        <v>0</v>
      </c>
      <c r="Z1379" s="71">
        <v>1</v>
      </c>
      <c r="AA1379" s="71">
        <v>0</v>
      </c>
      <c r="AB1379" s="71">
        <v>0</v>
      </c>
      <c r="AC1379" s="73">
        <v>0</v>
      </c>
      <c r="AD1379" s="73">
        <v>1</v>
      </c>
      <c r="AE1379" s="1" t="s">
        <v>3412</v>
      </c>
      <c r="AF1379" s="1" t="s">
        <v>1450</v>
      </c>
      <c r="AG1379" s="1" t="s">
        <v>1585</v>
      </c>
    </row>
    <row r="1380" spans="1:33">
      <c r="A1380" s="70">
        <v>45169</v>
      </c>
      <c r="B1380" s="70">
        <v>45169</v>
      </c>
      <c r="C1380" s="71">
        <v>891800</v>
      </c>
      <c r="D1380" s="1" t="s">
        <v>12206</v>
      </c>
      <c r="E1380" s="71">
        <v>9781202</v>
      </c>
      <c r="G1380" s="1" t="s">
        <v>12207</v>
      </c>
      <c r="H1380" s="72" t="s">
        <v>12208</v>
      </c>
      <c r="I1380" s="1" t="s">
        <v>12209</v>
      </c>
      <c r="J1380" s="73">
        <v>0.7</v>
      </c>
      <c r="K1380" s="73">
        <v>0.3</v>
      </c>
      <c r="L1380" s="73">
        <v>0.06</v>
      </c>
      <c r="M1380" s="1">
        <v>0.2</v>
      </c>
      <c r="N1380" s="1" t="s">
        <v>975</v>
      </c>
      <c r="O1380" s="1" t="s">
        <v>1474</v>
      </c>
      <c r="P1380" s="1">
        <v>45103010</v>
      </c>
      <c r="Q1380" s="73">
        <v>457478344</v>
      </c>
      <c r="R1380" s="74">
        <v>80.069999999999993</v>
      </c>
      <c r="S1380" s="1" t="s">
        <v>3323</v>
      </c>
      <c r="T1380" s="75">
        <v>7.2785000000000002</v>
      </c>
      <c r="U1380" s="76">
        <v>301960219.85914701</v>
      </c>
      <c r="V1380" s="77">
        <v>301960219.85914701</v>
      </c>
      <c r="W1380" s="77">
        <v>5024593427.3517904</v>
      </c>
      <c r="X1380" s="76">
        <v>4.5574944657999997E-3</v>
      </c>
      <c r="Y1380" s="71">
        <v>0</v>
      </c>
      <c r="Z1380" s="71">
        <v>1</v>
      </c>
      <c r="AA1380" s="71">
        <v>0</v>
      </c>
      <c r="AB1380" s="71">
        <v>0</v>
      </c>
      <c r="AC1380" s="73">
        <v>0</v>
      </c>
      <c r="AD1380" s="73">
        <v>1</v>
      </c>
      <c r="AE1380" s="1" t="s">
        <v>3412</v>
      </c>
      <c r="AF1380" s="1" t="s">
        <v>1450</v>
      </c>
      <c r="AG1380" s="1" t="s">
        <v>1585</v>
      </c>
    </row>
    <row r="1381" spans="1:33">
      <c r="A1381" s="70">
        <v>45169</v>
      </c>
      <c r="B1381" s="70">
        <v>45169</v>
      </c>
      <c r="C1381" s="71">
        <v>891800</v>
      </c>
      <c r="D1381" s="1" t="s">
        <v>12210</v>
      </c>
      <c r="E1381" s="71">
        <v>9783702</v>
      </c>
      <c r="G1381" s="1" t="s">
        <v>12211</v>
      </c>
      <c r="H1381" s="72" t="s">
        <v>12212</v>
      </c>
      <c r="I1381" s="1" t="s">
        <v>12213</v>
      </c>
      <c r="J1381" s="73">
        <v>0.45</v>
      </c>
      <c r="K1381" s="73">
        <v>0.3</v>
      </c>
      <c r="L1381" s="73">
        <v>0.06</v>
      </c>
      <c r="M1381" s="1">
        <v>0.2</v>
      </c>
      <c r="N1381" s="1" t="s">
        <v>975</v>
      </c>
      <c r="O1381" s="1" t="s">
        <v>1474</v>
      </c>
      <c r="P1381" s="1">
        <v>45301010</v>
      </c>
      <c r="Q1381" s="73">
        <v>1308716101</v>
      </c>
      <c r="R1381" s="74">
        <v>56.33</v>
      </c>
      <c r="S1381" s="1" t="s">
        <v>3323</v>
      </c>
      <c r="T1381" s="75">
        <v>7.2785000000000002</v>
      </c>
      <c r="U1381" s="76">
        <v>607707450.45817101</v>
      </c>
      <c r="V1381" s="77">
        <v>607707450.45817101</v>
      </c>
      <c r="W1381" s="77">
        <v>10112202404.506001</v>
      </c>
      <c r="X1381" s="76">
        <v>9.1721463957999995E-3</v>
      </c>
      <c r="Y1381" s="71">
        <v>1</v>
      </c>
      <c r="Z1381" s="71">
        <v>0</v>
      </c>
      <c r="AA1381" s="71">
        <v>0</v>
      </c>
      <c r="AB1381" s="71">
        <v>0</v>
      </c>
      <c r="AC1381" s="73">
        <v>0</v>
      </c>
      <c r="AD1381" s="73">
        <v>1</v>
      </c>
      <c r="AE1381" s="1" t="s">
        <v>3412</v>
      </c>
      <c r="AF1381" s="1" t="s">
        <v>1450</v>
      </c>
      <c r="AG1381" s="1" t="s">
        <v>1585</v>
      </c>
    </row>
    <row r="1382" spans="1:33">
      <c r="A1382" s="70">
        <v>45169</v>
      </c>
      <c r="B1382" s="70">
        <v>45169</v>
      </c>
      <c r="C1382" s="71">
        <v>891800</v>
      </c>
      <c r="D1382" s="1" t="s">
        <v>12214</v>
      </c>
      <c r="E1382" s="71">
        <v>9784402</v>
      </c>
      <c r="G1382" s="1" t="s">
        <v>12215</v>
      </c>
      <c r="H1382" s="72" t="s">
        <v>12216</v>
      </c>
      <c r="I1382" s="1" t="s">
        <v>12217</v>
      </c>
      <c r="J1382" s="73">
        <v>0.35</v>
      </c>
      <c r="K1382" s="73">
        <v>0.3</v>
      </c>
      <c r="L1382" s="73">
        <v>0.06</v>
      </c>
      <c r="M1382" s="1">
        <v>0.2</v>
      </c>
      <c r="N1382" s="1" t="s">
        <v>975</v>
      </c>
      <c r="O1382" s="1" t="s">
        <v>1474</v>
      </c>
      <c r="P1382" s="1">
        <v>45203015</v>
      </c>
      <c r="Q1382" s="73">
        <v>4973479998</v>
      </c>
      <c r="R1382" s="74">
        <v>12.3</v>
      </c>
      <c r="S1382" s="1" t="s">
        <v>3323</v>
      </c>
      <c r="T1382" s="75">
        <v>7.2785000000000002</v>
      </c>
      <c r="U1382" s="76">
        <v>504283607.683451</v>
      </c>
      <c r="V1382" s="77">
        <v>504283607.683451</v>
      </c>
      <c r="W1382" s="77">
        <v>8391238097.0892401</v>
      </c>
      <c r="X1382" s="76">
        <v>7.6111672997000003E-3</v>
      </c>
      <c r="Y1382" s="71">
        <v>1</v>
      </c>
      <c r="Z1382" s="71">
        <v>0</v>
      </c>
      <c r="AA1382" s="71">
        <v>0</v>
      </c>
      <c r="AB1382" s="71">
        <v>0</v>
      </c>
      <c r="AC1382" s="73">
        <v>1</v>
      </c>
      <c r="AD1382" s="73">
        <v>0</v>
      </c>
      <c r="AE1382" s="1" t="s">
        <v>3412</v>
      </c>
      <c r="AF1382" s="1" t="s">
        <v>1450</v>
      </c>
      <c r="AG1382" s="1" t="s">
        <v>1585</v>
      </c>
    </row>
    <row r="1383" spans="1:33">
      <c r="A1383" s="70">
        <v>45169</v>
      </c>
      <c r="B1383" s="70">
        <v>45169</v>
      </c>
      <c r="C1383" s="71">
        <v>891800</v>
      </c>
      <c r="D1383" s="1" t="s">
        <v>12218</v>
      </c>
      <c r="E1383" s="71">
        <v>9784702</v>
      </c>
      <c r="G1383" s="1" t="s">
        <v>12219</v>
      </c>
      <c r="H1383" s="72" t="s">
        <v>12220</v>
      </c>
      <c r="I1383" s="1" t="s">
        <v>12221</v>
      </c>
      <c r="J1383" s="73">
        <v>0.85</v>
      </c>
      <c r="K1383" s="73">
        <v>0.3</v>
      </c>
      <c r="L1383" s="73">
        <v>0.06</v>
      </c>
      <c r="M1383" s="1">
        <v>0.2</v>
      </c>
      <c r="N1383" s="1" t="s">
        <v>975</v>
      </c>
      <c r="O1383" s="1" t="s">
        <v>1462</v>
      </c>
      <c r="P1383" s="1">
        <v>15101010</v>
      </c>
      <c r="Q1383" s="73">
        <v>1281727020</v>
      </c>
      <c r="R1383" s="74">
        <v>14.05</v>
      </c>
      <c r="S1383" s="1" t="s">
        <v>3323</v>
      </c>
      <c r="T1383" s="75">
        <v>7.2785000000000002</v>
      </c>
      <c r="U1383" s="76">
        <v>148450350.73985001</v>
      </c>
      <c r="V1383" s="77">
        <v>148450350.73985001</v>
      </c>
      <c r="W1383" s="77">
        <v>2470201727.1131101</v>
      </c>
      <c r="X1383" s="76">
        <v>2.2405655030999999E-3</v>
      </c>
      <c r="Y1383" s="71">
        <v>0</v>
      </c>
      <c r="Z1383" s="71">
        <v>1</v>
      </c>
      <c r="AA1383" s="71">
        <v>0</v>
      </c>
      <c r="AB1383" s="71">
        <v>0</v>
      </c>
      <c r="AC1383" s="73">
        <v>0</v>
      </c>
      <c r="AD1383" s="73">
        <v>1</v>
      </c>
      <c r="AE1383" s="1" t="s">
        <v>3412</v>
      </c>
      <c r="AF1383" s="1" t="s">
        <v>1450</v>
      </c>
      <c r="AG1383" s="1" t="s">
        <v>1585</v>
      </c>
    </row>
    <row r="1384" spans="1:33">
      <c r="A1384" s="70">
        <v>45169</v>
      </c>
      <c r="B1384" s="70">
        <v>45169</v>
      </c>
      <c r="C1384" s="71">
        <v>891800</v>
      </c>
      <c r="D1384" s="1" t="s">
        <v>12222</v>
      </c>
      <c r="E1384" s="71">
        <v>9786302</v>
      </c>
      <c r="G1384" s="1" t="s">
        <v>12223</v>
      </c>
      <c r="H1384" s="72" t="s">
        <v>12224</v>
      </c>
      <c r="I1384" s="1" t="s">
        <v>12225</v>
      </c>
      <c r="J1384" s="73">
        <v>0.55000000000000004</v>
      </c>
      <c r="K1384" s="73">
        <v>0.3</v>
      </c>
      <c r="L1384" s="73">
        <v>0.06</v>
      </c>
      <c r="M1384" s="1">
        <v>0.2</v>
      </c>
      <c r="N1384" s="1" t="s">
        <v>975</v>
      </c>
      <c r="O1384" s="1" t="s">
        <v>1462</v>
      </c>
      <c r="P1384" s="1">
        <v>15101010</v>
      </c>
      <c r="Q1384" s="73">
        <v>832523728</v>
      </c>
      <c r="R1384" s="74">
        <v>27</v>
      </c>
      <c r="S1384" s="1" t="s">
        <v>3323</v>
      </c>
      <c r="T1384" s="75">
        <v>7.2785000000000002</v>
      </c>
      <c r="U1384" s="76">
        <v>185297580.45751199</v>
      </c>
      <c r="V1384" s="77">
        <v>185297580.45751199</v>
      </c>
      <c r="W1384" s="77">
        <v>3083336623.9609299</v>
      </c>
      <c r="X1384" s="76">
        <v>2.7967018233000002E-3</v>
      </c>
      <c r="Y1384" s="71">
        <v>0</v>
      </c>
      <c r="Z1384" s="71">
        <v>1</v>
      </c>
      <c r="AA1384" s="71">
        <v>0</v>
      </c>
      <c r="AB1384" s="71">
        <v>0</v>
      </c>
      <c r="AC1384" s="73">
        <v>0</v>
      </c>
      <c r="AD1384" s="73">
        <v>1</v>
      </c>
      <c r="AE1384" s="1" t="s">
        <v>3412</v>
      </c>
      <c r="AF1384" s="1" t="s">
        <v>1450</v>
      </c>
      <c r="AG1384" s="1" t="s">
        <v>1585</v>
      </c>
    </row>
    <row r="1385" spans="1:33">
      <c r="A1385" s="70">
        <v>45169</v>
      </c>
      <c r="B1385" s="70">
        <v>45169</v>
      </c>
      <c r="C1385" s="71">
        <v>891800</v>
      </c>
      <c r="D1385" s="1" t="s">
        <v>12226</v>
      </c>
      <c r="E1385" s="71">
        <v>9787602</v>
      </c>
      <c r="G1385" s="1" t="s">
        <v>12227</v>
      </c>
      <c r="H1385" s="72" t="s">
        <v>12228</v>
      </c>
      <c r="I1385" s="1" t="s">
        <v>12229</v>
      </c>
      <c r="J1385" s="73">
        <v>0.35</v>
      </c>
      <c r="K1385" s="73">
        <v>0.3</v>
      </c>
      <c r="L1385" s="73">
        <v>0.06</v>
      </c>
      <c r="M1385" s="1">
        <v>0.2</v>
      </c>
      <c r="N1385" s="1" t="s">
        <v>975</v>
      </c>
      <c r="O1385" s="1" t="s">
        <v>1692</v>
      </c>
      <c r="P1385" s="1">
        <v>50202010</v>
      </c>
      <c r="Q1385" s="73">
        <v>1870720955</v>
      </c>
      <c r="R1385" s="74">
        <v>29.54</v>
      </c>
      <c r="S1385" s="1" t="s">
        <v>3323</v>
      </c>
      <c r="T1385" s="75">
        <v>7.2785000000000002</v>
      </c>
      <c r="U1385" s="76">
        <v>455542463.50786602</v>
      </c>
      <c r="V1385" s="77">
        <v>455542463.50786602</v>
      </c>
      <c r="W1385" s="77">
        <v>7580189433.85641</v>
      </c>
      <c r="X1385" s="76">
        <v>6.8755157793E-3</v>
      </c>
      <c r="Y1385" s="71">
        <v>1</v>
      </c>
      <c r="Z1385" s="71">
        <v>0</v>
      </c>
      <c r="AA1385" s="71">
        <v>0</v>
      </c>
      <c r="AB1385" s="71">
        <v>0</v>
      </c>
      <c r="AC1385" s="73">
        <v>0</v>
      </c>
      <c r="AD1385" s="73">
        <v>1</v>
      </c>
      <c r="AE1385" s="1" t="s">
        <v>3412</v>
      </c>
      <c r="AF1385" s="1" t="s">
        <v>1450</v>
      </c>
      <c r="AG1385" s="1" t="s">
        <v>1585</v>
      </c>
    </row>
    <row r="1386" spans="1:33">
      <c r="A1386" s="70">
        <v>45169</v>
      </c>
      <c r="B1386" s="70">
        <v>45169</v>
      </c>
      <c r="C1386" s="71">
        <v>891800</v>
      </c>
      <c r="D1386" s="1" t="s">
        <v>12230</v>
      </c>
      <c r="E1386" s="71">
        <v>9791802</v>
      </c>
      <c r="G1386" s="1" t="s">
        <v>12231</v>
      </c>
      <c r="H1386" s="72" t="s">
        <v>12232</v>
      </c>
      <c r="I1386" s="1" t="s">
        <v>12233</v>
      </c>
      <c r="J1386" s="73">
        <v>0.65</v>
      </c>
      <c r="K1386" s="73">
        <v>0.3</v>
      </c>
      <c r="L1386" s="73">
        <v>0.06</v>
      </c>
      <c r="M1386" s="1">
        <v>0.2</v>
      </c>
      <c r="N1386" s="1" t="s">
        <v>975</v>
      </c>
      <c r="O1386" s="1" t="s">
        <v>1447</v>
      </c>
      <c r="P1386" s="1">
        <v>35101010</v>
      </c>
      <c r="Q1386" s="73">
        <v>1880609577</v>
      </c>
      <c r="R1386" s="74">
        <v>16.190000000000001</v>
      </c>
      <c r="S1386" s="1" t="s">
        <v>3323</v>
      </c>
      <c r="T1386" s="75">
        <v>7.2785000000000002</v>
      </c>
      <c r="U1386" s="76">
        <v>250989097.08013999</v>
      </c>
      <c r="V1386" s="77">
        <v>250989097.08013999</v>
      </c>
      <c r="W1386" s="77">
        <v>4176438102.0589299</v>
      </c>
      <c r="X1386" s="76">
        <v>3.7881858128E-3</v>
      </c>
      <c r="Y1386" s="71">
        <v>0</v>
      </c>
      <c r="Z1386" s="71">
        <v>1</v>
      </c>
      <c r="AA1386" s="71">
        <v>0</v>
      </c>
      <c r="AB1386" s="71">
        <v>0</v>
      </c>
      <c r="AC1386" s="73">
        <v>0</v>
      </c>
      <c r="AD1386" s="73">
        <v>1</v>
      </c>
      <c r="AE1386" s="1" t="s">
        <v>3412</v>
      </c>
      <c r="AF1386" s="1" t="s">
        <v>1450</v>
      </c>
      <c r="AG1386" s="1" t="s">
        <v>1585</v>
      </c>
    </row>
    <row r="1387" spans="1:33">
      <c r="A1387" s="70">
        <v>45169</v>
      </c>
      <c r="B1387" s="70">
        <v>45169</v>
      </c>
      <c r="C1387" s="71">
        <v>891800</v>
      </c>
      <c r="D1387" s="1" t="s">
        <v>12234</v>
      </c>
      <c r="E1387" s="71">
        <v>9792002</v>
      </c>
      <c r="G1387" s="1" t="s">
        <v>12235</v>
      </c>
      <c r="H1387" s="72" t="s">
        <v>12236</v>
      </c>
      <c r="I1387" s="1" t="s">
        <v>12237</v>
      </c>
      <c r="J1387" s="73">
        <v>0.6</v>
      </c>
      <c r="K1387" s="73">
        <v>0.3</v>
      </c>
      <c r="L1387" s="73">
        <v>0.06</v>
      </c>
      <c r="M1387" s="1">
        <v>0.2</v>
      </c>
      <c r="N1387" s="1" t="s">
        <v>975</v>
      </c>
      <c r="O1387" s="1" t="s">
        <v>1467</v>
      </c>
      <c r="P1387" s="1">
        <v>20104010</v>
      </c>
      <c r="Q1387" s="73">
        <v>2045721497</v>
      </c>
      <c r="R1387" s="74">
        <v>49.4</v>
      </c>
      <c r="S1387" s="1" t="s">
        <v>3323</v>
      </c>
      <c r="T1387" s="75">
        <v>7.2785000000000002</v>
      </c>
      <c r="U1387" s="76">
        <v>833072544.76993895</v>
      </c>
      <c r="V1387" s="77">
        <v>833072544.76993895</v>
      </c>
      <c r="W1387" s="77">
        <v>13862259190.666901</v>
      </c>
      <c r="X1387" s="76">
        <v>1.2573588382400001E-2</v>
      </c>
      <c r="Y1387" s="71">
        <v>1</v>
      </c>
      <c r="Z1387" s="71">
        <v>0</v>
      </c>
      <c r="AA1387" s="71">
        <v>0</v>
      </c>
      <c r="AB1387" s="71">
        <v>0</v>
      </c>
      <c r="AC1387" s="73">
        <v>0</v>
      </c>
      <c r="AD1387" s="73">
        <v>1</v>
      </c>
      <c r="AE1387" s="1" t="s">
        <v>3412</v>
      </c>
      <c r="AF1387" s="1" t="s">
        <v>1450</v>
      </c>
      <c r="AG1387" s="1" t="s">
        <v>1585</v>
      </c>
    </row>
    <row r="1388" spans="1:33">
      <c r="A1388" s="70">
        <v>45169</v>
      </c>
      <c r="B1388" s="70">
        <v>45169</v>
      </c>
      <c r="C1388" s="71">
        <v>891800</v>
      </c>
      <c r="D1388" s="1" t="s">
        <v>12238</v>
      </c>
      <c r="E1388" s="71">
        <v>9793102</v>
      </c>
      <c r="G1388" s="1" t="s">
        <v>12239</v>
      </c>
      <c r="H1388" s="72" t="s">
        <v>12240</v>
      </c>
      <c r="I1388" s="1" t="s">
        <v>12241</v>
      </c>
      <c r="J1388" s="73">
        <v>0.75</v>
      </c>
      <c r="K1388" s="73">
        <v>0.3</v>
      </c>
      <c r="L1388" s="73">
        <v>0.06</v>
      </c>
      <c r="M1388" s="1">
        <v>0.2</v>
      </c>
      <c r="N1388" s="1" t="s">
        <v>975</v>
      </c>
      <c r="O1388" s="1" t="s">
        <v>1484</v>
      </c>
      <c r="P1388" s="1">
        <v>40203040</v>
      </c>
      <c r="Q1388" s="73">
        <v>15856995053</v>
      </c>
      <c r="R1388" s="74">
        <v>15.87</v>
      </c>
      <c r="S1388" s="1" t="s">
        <v>3323</v>
      </c>
      <c r="T1388" s="75">
        <v>7.2785000000000002</v>
      </c>
      <c r="U1388" s="76">
        <v>2074470109.1525199</v>
      </c>
      <c r="V1388" s="77">
        <v>2074470109.1525199</v>
      </c>
      <c r="W1388" s="77">
        <v>34519013400.333298</v>
      </c>
      <c r="X1388" s="76">
        <v>3.1310038276799998E-2</v>
      </c>
      <c r="Y1388" s="71">
        <v>1</v>
      </c>
      <c r="Z1388" s="71">
        <v>0</v>
      </c>
      <c r="AA1388" s="71">
        <v>0</v>
      </c>
      <c r="AB1388" s="71">
        <v>0</v>
      </c>
      <c r="AC1388" s="73">
        <v>0</v>
      </c>
      <c r="AD1388" s="73">
        <v>1</v>
      </c>
      <c r="AE1388" s="1" t="s">
        <v>3412</v>
      </c>
      <c r="AF1388" s="1" t="s">
        <v>1450</v>
      </c>
      <c r="AG1388" s="1" t="s">
        <v>1585</v>
      </c>
    </row>
    <row r="1389" spans="1:33">
      <c r="A1389" s="70">
        <v>45169</v>
      </c>
      <c r="B1389" s="70">
        <v>45169</v>
      </c>
      <c r="C1389" s="71">
        <v>891800</v>
      </c>
      <c r="D1389" s="1" t="s">
        <v>12242</v>
      </c>
      <c r="E1389" s="71">
        <v>9795302</v>
      </c>
      <c r="G1389" s="1" t="s">
        <v>12243</v>
      </c>
      <c r="H1389" s="72" t="s">
        <v>12244</v>
      </c>
      <c r="I1389" s="1" t="s">
        <v>12245</v>
      </c>
      <c r="J1389" s="73">
        <v>0.45</v>
      </c>
      <c r="K1389" s="73">
        <v>0.3</v>
      </c>
      <c r="L1389" s="73">
        <v>0.06</v>
      </c>
      <c r="M1389" s="1">
        <v>0.2</v>
      </c>
      <c r="N1389" s="1" t="s">
        <v>975</v>
      </c>
      <c r="O1389" s="1" t="s">
        <v>1447</v>
      </c>
      <c r="P1389" s="1">
        <v>35102020</v>
      </c>
      <c r="Q1389" s="73">
        <v>9329803726</v>
      </c>
      <c r="R1389" s="74">
        <v>18.02</v>
      </c>
      <c r="S1389" s="1" t="s">
        <v>3323</v>
      </c>
      <c r="T1389" s="75">
        <v>7.2785000000000002</v>
      </c>
      <c r="U1389" s="76">
        <v>1385915200.7352099</v>
      </c>
      <c r="V1389" s="77">
        <v>1385915200.7352099</v>
      </c>
      <c r="W1389" s="77">
        <v>23061515890.170399</v>
      </c>
      <c r="X1389" s="76">
        <v>2.0917658823799999E-2</v>
      </c>
      <c r="Y1389" s="71">
        <v>1</v>
      </c>
      <c r="Z1389" s="71">
        <v>0</v>
      </c>
      <c r="AA1389" s="71">
        <v>0</v>
      </c>
      <c r="AB1389" s="71">
        <v>0</v>
      </c>
      <c r="AC1389" s="73">
        <v>0</v>
      </c>
      <c r="AD1389" s="73">
        <v>1</v>
      </c>
      <c r="AE1389" s="1" t="s">
        <v>3412</v>
      </c>
      <c r="AF1389" s="1" t="s">
        <v>1450</v>
      </c>
      <c r="AG1389" s="1" t="s">
        <v>1585</v>
      </c>
    </row>
    <row r="1390" spans="1:33">
      <c r="A1390" s="70">
        <v>45169</v>
      </c>
      <c r="B1390" s="70">
        <v>45169</v>
      </c>
      <c r="C1390" s="71">
        <v>891800</v>
      </c>
      <c r="D1390" s="1" t="s">
        <v>12246</v>
      </c>
      <c r="E1390" s="71">
        <v>9795602</v>
      </c>
      <c r="G1390" s="1" t="s">
        <v>12247</v>
      </c>
      <c r="H1390" s="72" t="s">
        <v>12248</v>
      </c>
      <c r="I1390" s="1" t="s">
        <v>12249</v>
      </c>
      <c r="J1390" s="73">
        <v>0.75</v>
      </c>
      <c r="K1390" s="73">
        <v>0.3</v>
      </c>
      <c r="L1390" s="73">
        <v>0.06</v>
      </c>
      <c r="M1390" s="1">
        <v>0.2</v>
      </c>
      <c r="N1390" s="1" t="s">
        <v>975</v>
      </c>
      <c r="O1390" s="1" t="s">
        <v>1467</v>
      </c>
      <c r="P1390" s="1">
        <v>20104010</v>
      </c>
      <c r="Q1390" s="73">
        <v>506500774</v>
      </c>
      <c r="R1390" s="74">
        <v>44.32</v>
      </c>
      <c r="S1390" s="1" t="s">
        <v>3323</v>
      </c>
      <c r="T1390" s="75">
        <v>7.2785000000000002</v>
      </c>
      <c r="U1390" s="76">
        <v>185050059.52061599</v>
      </c>
      <c r="V1390" s="77">
        <v>185050059.52061599</v>
      </c>
      <c r="W1390" s="77">
        <v>3079217895.7614298</v>
      </c>
      <c r="X1390" s="76">
        <v>2.7929659826000002E-3</v>
      </c>
      <c r="Y1390" s="71">
        <v>0</v>
      </c>
      <c r="Z1390" s="71">
        <v>1</v>
      </c>
      <c r="AA1390" s="71">
        <v>0</v>
      </c>
      <c r="AB1390" s="71">
        <v>0</v>
      </c>
      <c r="AC1390" s="73">
        <v>0</v>
      </c>
      <c r="AD1390" s="73">
        <v>1</v>
      </c>
      <c r="AE1390" s="1" t="s">
        <v>3412</v>
      </c>
      <c r="AF1390" s="1" t="s">
        <v>1450</v>
      </c>
      <c r="AG1390" s="1" t="s">
        <v>1585</v>
      </c>
    </row>
    <row r="1391" spans="1:33">
      <c r="A1391" s="70">
        <v>45169</v>
      </c>
      <c r="B1391" s="70">
        <v>45169</v>
      </c>
      <c r="C1391" s="71">
        <v>891800</v>
      </c>
      <c r="D1391" s="1" t="s">
        <v>12250</v>
      </c>
      <c r="E1391" s="71">
        <v>9797202</v>
      </c>
      <c r="G1391" s="1" t="s">
        <v>12251</v>
      </c>
      <c r="H1391" s="72" t="s">
        <v>12252</v>
      </c>
      <c r="I1391" s="1" t="s">
        <v>12253</v>
      </c>
      <c r="J1391" s="73">
        <v>0.4</v>
      </c>
      <c r="K1391" s="73">
        <v>0.3</v>
      </c>
      <c r="L1391" s="73">
        <v>0.06</v>
      </c>
      <c r="M1391" s="1">
        <v>0.2</v>
      </c>
      <c r="N1391" s="1" t="s">
        <v>975</v>
      </c>
      <c r="O1391" s="1" t="s">
        <v>1447</v>
      </c>
      <c r="P1391" s="1">
        <v>35101010</v>
      </c>
      <c r="Q1391" s="73">
        <v>1212441394</v>
      </c>
      <c r="R1391" s="74">
        <v>270</v>
      </c>
      <c r="S1391" s="1" t="s">
        <v>3323</v>
      </c>
      <c r="T1391" s="75">
        <v>7.2785000000000002</v>
      </c>
      <c r="U1391" s="76">
        <v>2698571214.2336998</v>
      </c>
      <c r="V1391" s="77">
        <v>2698571214.2336998</v>
      </c>
      <c r="W1391" s="77">
        <v>44904004880.524498</v>
      </c>
      <c r="X1391" s="76">
        <v>4.0729614583300003E-2</v>
      </c>
      <c r="Y1391" s="71">
        <v>1</v>
      </c>
      <c r="Z1391" s="71">
        <v>0</v>
      </c>
      <c r="AA1391" s="71">
        <v>0</v>
      </c>
      <c r="AB1391" s="71">
        <v>0</v>
      </c>
      <c r="AC1391" s="73">
        <v>0</v>
      </c>
      <c r="AD1391" s="73">
        <v>1</v>
      </c>
      <c r="AE1391" s="1" t="s">
        <v>3412</v>
      </c>
      <c r="AF1391" s="1" t="s">
        <v>1450</v>
      </c>
      <c r="AG1391" s="1" t="s">
        <v>1585</v>
      </c>
    </row>
    <row r="1392" spans="1:33">
      <c r="A1392" s="70">
        <v>45169</v>
      </c>
      <c r="B1392" s="70">
        <v>45169</v>
      </c>
      <c r="C1392" s="71">
        <v>891800</v>
      </c>
      <c r="D1392" s="1" t="s">
        <v>12254</v>
      </c>
      <c r="E1392" s="71">
        <v>9797401</v>
      </c>
      <c r="G1392" s="1" t="s">
        <v>12255</v>
      </c>
      <c r="H1392" s="72" t="s">
        <v>12256</v>
      </c>
      <c r="I1392" s="1" t="s">
        <v>12257</v>
      </c>
      <c r="J1392" s="73">
        <v>0.55000000000000004</v>
      </c>
      <c r="K1392" s="73">
        <v>0.55000000000000004</v>
      </c>
      <c r="L1392" s="73">
        <v>0.55000000000000004</v>
      </c>
      <c r="M1392" s="1">
        <v>1</v>
      </c>
      <c r="N1392" s="1" t="s">
        <v>975</v>
      </c>
      <c r="O1392" s="1" t="s">
        <v>1455</v>
      </c>
      <c r="P1392" s="1">
        <v>25301020</v>
      </c>
      <c r="Q1392" s="73">
        <v>2241746804</v>
      </c>
      <c r="R1392" s="74">
        <v>17.579999999999998</v>
      </c>
      <c r="S1392" s="1" t="s">
        <v>1565</v>
      </c>
      <c r="T1392" s="75">
        <v>7.8417500000000002</v>
      </c>
      <c r="U1392" s="76">
        <v>2764108757.3406401</v>
      </c>
      <c r="V1392" s="77">
        <v>2764108757.3406401</v>
      </c>
      <c r="W1392" s="77">
        <v>5025652286.0739002</v>
      </c>
      <c r="X1392" s="76">
        <v>4.1718774645999997E-2</v>
      </c>
      <c r="Y1392" s="71">
        <v>0</v>
      </c>
      <c r="Z1392" s="71">
        <v>1</v>
      </c>
      <c r="AA1392" s="71">
        <v>0</v>
      </c>
      <c r="AB1392" s="71">
        <v>0</v>
      </c>
      <c r="AC1392" s="73">
        <v>0</v>
      </c>
      <c r="AD1392" s="73">
        <v>1</v>
      </c>
      <c r="AE1392" s="1" t="s">
        <v>1566</v>
      </c>
      <c r="AF1392" s="1" t="s">
        <v>1450</v>
      </c>
      <c r="AG1392" s="1" t="s">
        <v>3300</v>
      </c>
    </row>
    <row r="1393" spans="1:33">
      <c r="A1393" s="70">
        <v>45169</v>
      </c>
      <c r="B1393" s="70">
        <v>45169</v>
      </c>
      <c r="C1393" s="71">
        <v>891800</v>
      </c>
      <c r="D1393" s="1" t="s">
        <v>12263</v>
      </c>
      <c r="E1393" s="71">
        <v>9797802</v>
      </c>
      <c r="G1393" s="1" t="s">
        <v>12264</v>
      </c>
      <c r="H1393" s="72" t="s">
        <v>12265</v>
      </c>
      <c r="I1393" s="1" t="s">
        <v>12266</v>
      </c>
      <c r="J1393" s="73">
        <v>0.65</v>
      </c>
      <c r="K1393" s="73">
        <v>0.3</v>
      </c>
      <c r="L1393" s="73">
        <v>0.06</v>
      </c>
      <c r="M1393" s="1">
        <v>0.2</v>
      </c>
      <c r="N1393" s="1" t="s">
        <v>975</v>
      </c>
      <c r="O1393" s="1" t="s">
        <v>1692</v>
      </c>
      <c r="P1393" s="1">
        <v>50202020</v>
      </c>
      <c r="Q1393" s="73">
        <v>1195621204</v>
      </c>
      <c r="R1393" s="74">
        <v>36.18</v>
      </c>
      <c r="S1393" s="1" t="s">
        <v>3323</v>
      </c>
      <c r="T1393" s="75">
        <v>7.2785000000000002</v>
      </c>
      <c r="U1393" s="76">
        <v>356591950.21545601</v>
      </c>
      <c r="V1393" s="77">
        <v>356591950.21545601</v>
      </c>
      <c r="W1393" s="77">
        <v>5933660964.1326704</v>
      </c>
      <c r="X1393" s="76">
        <v>5.3820527763999999E-3</v>
      </c>
      <c r="Y1393" s="71">
        <v>0</v>
      </c>
      <c r="Z1393" s="71">
        <v>1</v>
      </c>
      <c r="AA1393" s="71">
        <v>0</v>
      </c>
      <c r="AB1393" s="71">
        <v>0</v>
      </c>
      <c r="AC1393" s="73">
        <v>0</v>
      </c>
      <c r="AD1393" s="73">
        <v>1</v>
      </c>
      <c r="AE1393" s="1" t="s">
        <v>3412</v>
      </c>
      <c r="AF1393" s="1" t="s">
        <v>1450</v>
      </c>
      <c r="AG1393" s="1" t="s">
        <v>1585</v>
      </c>
    </row>
    <row r="1394" spans="1:33">
      <c r="A1394" s="70">
        <v>45169</v>
      </c>
      <c r="B1394" s="70">
        <v>45169</v>
      </c>
      <c r="C1394" s="71">
        <v>891800</v>
      </c>
      <c r="D1394" s="1" t="s">
        <v>12267</v>
      </c>
      <c r="E1394" s="71">
        <v>9798502</v>
      </c>
      <c r="G1394" s="1" t="s">
        <v>12268</v>
      </c>
      <c r="H1394" s="72" t="s">
        <v>12269</v>
      </c>
      <c r="I1394" s="1" t="s">
        <v>12270</v>
      </c>
      <c r="J1394" s="73">
        <v>0.35</v>
      </c>
      <c r="K1394" s="73">
        <v>0.3</v>
      </c>
      <c r="L1394" s="73">
        <v>0.06</v>
      </c>
      <c r="M1394" s="1">
        <v>0.2</v>
      </c>
      <c r="N1394" s="1" t="s">
        <v>975</v>
      </c>
      <c r="O1394" s="1" t="s">
        <v>1692</v>
      </c>
      <c r="P1394" s="1">
        <v>50202010</v>
      </c>
      <c r="Q1394" s="73">
        <v>2933608500</v>
      </c>
      <c r="R1394" s="74">
        <v>9.34</v>
      </c>
      <c r="S1394" s="1" t="s">
        <v>3323</v>
      </c>
      <c r="T1394" s="75">
        <v>7.2785000000000002</v>
      </c>
      <c r="U1394" s="76">
        <v>225869918.71951601</v>
      </c>
      <c r="V1394" s="77">
        <v>225869918.71951601</v>
      </c>
      <c r="W1394" s="77">
        <v>3758457023.1269398</v>
      </c>
      <c r="X1394" s="76">
        <v>3.4090613161999999E-3</v>
      </c>
      <c r="Y1394" s="71">
        <v>0</v>
      </c>
      <c r="Z1394" s="71">
        <v>1</v>
      </c>
      <c r="AA1394" s="71">
        <v>0</v>
      </c>
      <c r="AB1394" s="71">
        <v>0</v>
      </c>
      <c r="AC1394" s="73">
        <v>1</v>
      </c>
      <c r="AD1394" s="73">
        <v>0</v>
      </c>
      <c r="AE1394" s="1" t="s">
        <v>3412</v>
      </c>
      <c r="AF1394" s="1" t="s">
        <v>1450</v>
      </c>
      <c r="AG1394" s="1" t="s">
        <v>1585</v>
      </c>
    </row>
    <row r="1395" spans="1:33">
      <c r="A1395" s="70">
        <v>45169</v>
      </c>
      <c r="B1395" s="70">
        <v>45169</v>
      </c>
      <c r="C1395" s="71">
        <v>891800</v>
      </c>
      <c r="D1395" s="1" t="s">
        <v>12271</v>
      </c>
      <c r="E1395" s="71">
        <v>9803601</v>
      </c>
      <c r="F1395" s="1" t="s">
        <v>12272</v>
      </c>
      <c r="G1395" s="1" t="s">
        <v>12273</v>
      </c>
      <c r="H1395" s="72" t="s">
        <v>12274</v>
      </c>
      <c r="I1395" s="1" t="s">
        <v>12275</v>
      </c>
      <c r="J1395" s="73">
        <v>0.85</v>
      </c>
      <c r="K1395" s="73">
        <v>0.85</v>
      </c>
      <c r="L1395" s="73">
        <v>0.85</v>
      </c>
      <c r="M1395" s="1">
        <v>1</v>
      </c>
      <c r="N1395" s="1" t="s">
        <v>975</v>
      </c>
      <c r="O1395" s="1" t="s">
        <v>1692</v>
      </c>
      <c r="P1395" s="1">
        <v>50202010</v>
      </c>
      <c r="Q1395" s="73">
        <v>837507543</v>
      </c>
      <c r="R1395" s="74">
        <v>6.82</v>
      </c>
      <c r="S1395" s="1" t="s">
        <v>1448</v>
      </c>
      <c r="T1395" s="75">
        <v>1</v>
      </c>
      <c r="U1395" s="76">
        <v>4855031226.7709999</v>
      </c>
      <c r="V1395" s="77">
        <v>4855031226.7709999</v>
      </c>
      <c r="W1395" s="77">
        <v>11560426040.24</v>
      </c>
      <c r="X1395" s="76">
        <v>7.3277128879700004E-2</v>
      </c>
      <c r="Y1395" s="71">
        <v>1</v>
      </c>
      <c r="Z1395" s="71">
        <v>0</v>
      </c>
      <c r="AA1395" s="71">
        <v>0</v>
      </c>
      <c r="AB1395" s="71">
        <v>0</v>
      </c>
      <c r="AC1395" s="73">
        <v>0.35</v>
      </c>
      <c r="AD1395" s="73">
        <v>0.65</v>
      </c>
      <c r="AE1395" s="1" t="s">
        <v>1449</v>
      </c>
      <c r="AF1395" s="1" t="s">
        <v>1450</v>
      </c>
      <c r="AG1395" s="1" t="s">
        <v>1585</v>
      </c>
    </row>
    <row r="1396" spans="1:33">
      <c r="A1396" s="70">
        <v>45169</v>
      </c>
      <c r="B1396" s="70">
        <v>45169</v>
      </c>
      <c r="C1396" s="71">
        <v>891800</v>
      </c>
      <c r="D1396" s="1" t="s">
        <v>12276</v>
      </c>
      <c r="E1396" s="71">
        <v>9807801</v>
      </c>
      <c r="F1396" s="1" t="s">
        <v>12277</v>
      </c>
      <c r="G1396" s="1" t="s">
        <v>12278</v>
      </c>
      <c r="H1396" s="72" t="s">
        <v>12279</v>
      </c>
      <c r="I1396" s="1" t="s">
        <v>12280</v>
      </c>
      <c r="J1396" s="73">
        <v>0.7</v>
      </c>
      <c r="K1396" s="73">
        <v>0.7</v>
      </c>
      <c r="L1396" s="73">
        <v>0.7</v>
      </c>
      <c r="M1396" s="1">
        <v>1</v>
      </c>
      <c r="N1396" s="1" t="s">
        <v>975</v>
      </c>
      <c r="O1396" s="1" t="s">
        <v>1484</v>
      </c>
      <c r="P1396" s="1">
        <v>40202010</v>
      </c>
      <c r="Q1396" s="73">
        <v>159031352</v>
      </c>
      <c r="R1396" s="74">
        <v>17</v>
      </c>
      <c r="S1396" s="1" t="s">
        <v>1448</v>
      </c>
      <c r="T1396" s="75">
        <v>1</v>
      </c>
      <c r="U1396" s="76">
        <v>1892473088.8</v>
      </c>
      <c r="V1396" s="77">
        <v>1892473088.8</v>
      </c>
      <c r="W1396" s="77">
        <v>2703532984</v>
      </c>
      <c r="X1396" s="76">
        <v>2.8563151904100002E-2</v>
      </c>
      <c r="Y1396" s="71">
        <v>0</v>
      </c>
      <c r="Z1396" s="71">
        <v>1</v>
      </c>
      <c r="AA1396" s="71">
        <v>0</v>
      </c>
      <c r="AB1396" s="71">
        <v>0</v>
      </c>
      <c r="AC1396" s="73">
        <v>0.5</v>
      </c>
      <c r="AD1396" s="73">
        <v>0.5</v>
      </c>
      <c r="AE1396" s="1" t="s">
        <v>1475</v>
      </c>
      <c r="AF1396" s="1" t="s">
        <v>1450</v>
      </c>
      <c r="AG1396" s="1" t="s">
        <v>1585</v>
      </c>
    </row>
    <row r="1397" spans="1:33">
      <c r="A1397" s="70">
        <v>45169</v>
      </c>
      <c r="B1397" s="70">
        <v>45169</v>
      </c>
      <c r="C1397" s="71">
        <v>891800</v>
      </c>
      <c r="D1397" s="1" t="s">
        <v>12285</v>
      </c>
      <c r="E1397" s="71">
        <v>9812602</v>
      </c>
      <c r="G1397" s="1" t="s">
        <v>12286</v>
      </c>
      <c r="H1397" s="72" t="s">
        <v>12287</v>
      </c>
      <c r="I1397" s="1" t="s">
        <v>12288</v>
      </c>
      <c r="J1397" s="73">
        <v>0.45</v>
      </c>
      <c r="K1397" s="73">
        <v>0.3</v>
      </c>
      <c r="L1397" s="73">
        <v>0.06</v>
      </c>
      <c r="M1397" s="1">
        <v>0.2</v>
      </c>
      <c r="N1397" s="1" t="s">
        <v>975</v>
      </c>
      <c r="O1397" s="1" t="s">
        <v>1467</v>
      </c>
      <c r="P1397" s="1">
        <v>20104010</v>
      </c>
      <c r="Q1397" s="73">
        <v>278478475</v>
      </c>
      <c r="R1397" s="74">
        <v>152.56</v>
      </c>
      <c r="S1397" s="1" t="s">
        <v>3323</v>
      </c>
      <c r="T1397" s="75">
        <v>7.2785000000000002</v>
      </c>
      <c r="U1397" s="76">
        <v>350220590.61070299</v>
      </c>
      <c r="V1397" s="77">
        <v>350220590.61070299</v>
      </c>
      <c r="W1397" s="77">
        <v>5827642060.0257902</v>
      </c>
      <c r="X1397" s="76">
        <v>5.2858896587000001E-3</v>
      </c>
      <c r="Y1397" s="71">
        <v>1</v>
      </c>
      <c r="Z1397" s="71">
        <v>0</v>
      </c>
      <c r="AA1397" s="71">
        <v>0</v>
      </c>
      <c r="AB1397" s="71">
        <v>0</v>
      </c>
      <c r="AC1397" s="73">
        <v>0</v>
      </c>
      <c r="AD1397" s="73">
        <v>1</v>
      </c>
      <c r="AE1397" s="1" t="s">
        <v>3412</v>
      </c>
      <c r="AF1397" s="1" t="s">
        <v>1450</v>
      </c>
      <c r="AG1397" s="1" t="s">
        <v>1585</v>
      </c>
    </row>
    <row r="1398" spans="1:33">
      <c r="A1398" s="70">
        <v>45169</v>
      </c>
      <c r="B1398" s="70">
        <v>45169</v>
      </c>
      <c r="C1398" s="71">
        <v>891800</v>
      </c>
      <c r="D1398" s="1" t="s">
        <v>12289</v>
      </c>
      <c r="E1398" s="71">
        <v>9815804</v>
      </c>
      <c r="G1398" s="1" t="s">
        <v>12290</v>
      </c>
      <c r="H1398" s="72" t="s">
        <v>12291</v>
      </c>
      <c r="I1398" s="1" t="s">
        <v>12292</v>
      </c>
      <c r="J1398" s="73">
        <v>0.45</v>
      </c>
      <c r="K1398" s="73">
        <v>0.3</v>
      </c>
      <c r="L1398" s="73">
        <v>0.06</v>
      </c>
      <c r="M1398" s="1">
        <v>0.2</v>
      </c>
      <c r="N1398" s="1" t="s">
        <v>975</v>
      </c>
      <c r="O1398" s="1" t="s">
        <v>1447</v>
      </c>
      <c r="P1398" s="1">
        <v>35201010</v>
      </c>
      <c r="Q1398" s="73">
        <v>766394171</v>
      </c>
      <c r="R1398" s="74">
        <v>38.01</v>
      </c>
      <c r="S1398" s="1" t="s">
        <v>3323</v>
      </c>
      <c r="T1398" s="75">
        <v>7.2785000000000002</v>
      </c>
      <c r="U1398" s="76">
        <v>240137191.23206699</v>
      </c>
      <c r="V1398" s="77">
        <v>240137191.23206699</v>
      </c>
      <c r="W1398" s="77">
        <v>4594317442.9756203</v>
      </c>
      <c r="X1398" s="76">
        <v>3.6243976792000002E-3</v>
      </c>
      <c r="Y1398" s="71">
        <v>1</v>
      </c>
      <c r="Z1398" s="71">
        <v>0</v>
      </c>
      <c r="AA1398" s="71">
        <v>0</v>
      </c>
      <c r="AB1398" s="71">
        <v>0</v>
      </c>
      <c r="AC1398" s="73">
        <v>0</v>
      </c>
      <c r="AD1398" s="73">
        <v>1</v>
      </c>
      <c r="AE1398" s="1" t="s">
        <v>3324</v>
      </c>
      <c r="AF1398" s="1" t="s">
        <v>1450</v>
      </c>
      <c r="AG1398" s="1" t="s">
        <v>1585</v>
      </c>
    </row>
    <row r="1399" spans="1:33">
      <c r="A1399" s="70">
        <v>45169</v>
      </c>
      <c r="B1399" s="70">
        <v>45169</v>
      </c>
      <c r="C1399" s="71">
        <v>891800</v>
      </c>
      <c r="D1399" s="1" t="s">
        <v>12293</v>
      </c>
      <c r="E1399" s="71">
        <v>9825902</v>
      </c>
      <c r="G1399" s="1" t="s">
        <v>12294</v>
      </c>
      <c r="H1399" s="72" t="s">
        <v>12295</v>
      </c>
      <c r="I1399" s="1" t="s">
        <v>12296</v>
      </c>
      <c r="J1399" s="73">
        <v>0.5</v>
      </c>
      <c r="K1399" s="73">
        <v>0.3</v>
      </c>
      <c r="L1399" s="73">
        <v>0.06</v>
      </c>
      <c r="M1399" s="1">
        <v>0.2</v>
      </c>
      <c r="N1399" s="1" t="s">
        <v>975</v>
      </c>
      <c r="O1399" s="1" t="s">
        <v>1467</v>
      </c>
      <c r="P1399" s="1">
        <v>20106020</v>
      </c>
      <c r="Q1399" s="73">
        <v>574044289</v>
      </c>
      <c r="R1399" s="74">
        <v>41.68</v>
      </c>
      <c r="S1399" s="1" t="s">
        <v>3323</v>
      </c>
      <c r="T1399" s="75">
        <v>7.2785000000000002</v>
      </c>
      <c r="U1399" s="76">
        <v>197234314.478423</v>
      </c>
      <c r="V1399" s="77">
        <v>197234314.478423</v>
      </c>
      <c r="W1399" s="77">
        <v>3281962904.3812199</v>
      </c>
      <c r="X1399" s="76">
        <v>2.9768633005E-3</v>
      </c>
      <c r="Y1399" s="71">
        <v>1</v>
      </c>
      <c r="Z1399" s="71">
        <v>0</v>
      </c>
      <c r="AA1399" s="71">
        <v>0</v>
      </c>
      <c r="AB1399" s="71">
        <v>0</v>
      </c>
      <c r="AC1399" s="73">
        <v>0</v>
      </c>
      <c r="AD1399" s="73">
        <v>1</v>
      </c>
      <c r="AE1399" s="1" t="s">
        <v>3324</v>
      </c>
      <c r="AF1399" s="1" t="s">
        <v>1450</v>
      </c>
      <c r="AG1399" s="1" t="s">
        <v>1585</v>
      </c>
    </row>
    <row r="1400" spans="1:33">
      <c r="A1400" s="70">
        <v>45169</v>
      </c>
      <c r="B1400" s="70">
        <v>45169</v>
      </c>
      <c r="C1400" s="71">
        <v>891800</v>
      </c>
      <c r="D1400" s="1" t="s">
        <v>12297</v>
      </c>
      <c r="E1400" s="71">
        <v>9831501</v>
      </c>
      <c r="G1400" s="1" t="s">
        <v>12298</v>
      </c>
      <c r="H1400" s="72" t="s">
        <v>12299</v>
      </c>
      <c r="I1400" s="1" t="s">
        <v>12300</v>
      </c>
      <c r="J1400" s="73">
        <v>0.7</v>
      </c>
      <c r="K1400" s="73">
        <v>0.7</v>
      </c>
      <c r="L1400" s="73">
        <v>0.7</v>
      </c>
      <c r="M1400" s="1">
        <v>1</v>
      </c>
      <c r="N1400" s="1" t="s">
        <v>1305</v>
      </c>
      <c r="O1400" s="1" t="s">
        <v>1692</v>
      </c>
      <c r="P1400" s="1">
        <v>50201030</v>
      </c>
      <c r="Q1400" s="73">
        <v>442512678</v>
      </c>
      <c r="R1400" s="74">
        <v>78.28</v>
      </c>
      <c r="S1400" s="1" t="s">
        <v>1573</v>
      </c>
      <c r="T1400" s="75">
        <v>18.934999999999999</v>
      </c>
      <c r="U1400" s="76">
        <v>1280587520.6595199</v>
      </c>
      <c r="V1400" s="77">
        <v>1280587520.6595199</v>
      </c>
      <c r="W1400" s="77">
        <v>1829410743.79931</v>
      </c>
      <c r="X1400" s="76">
        <v>1.93279450554E-2</v>
      </c>
      <c r="Y1400" s="71">
        <v>0</v>
      </c>
      <c r="Z1400" s="71">
        <v>1</v>
      </c>
      <c r="AA1400" s="71">
        <v>0</v>
      </c>
      <c r="AB1400" s="71">
        <v>0</v>
      </c>
      <c r="AC1400" s="73">
        <v>0.5</v>
      </c>
      <c r="AD1400" s="73">
        <v>0.5</v>
      </c>
      <c r="AE1400" s="1" t="s">
        <v>1574</v>
      </c>
      <c r="AF1400" s="1" t="s">
        <v>1450</v>
      </c>
      <c r="AG1400" s="1" t="s">
        <v>1451</v>
      </c>
    </row>
    <row r="1401" spans="1:33">
      <c r="A1401" s="70">
        <v>45169</v>
      </c>
      <c r="B1401" s="70">
        <v>45169</v>
      </c>
      <c r="C1401" s="71">
        <v>891800</v>
      </c>
      <c r="D1401" s="1" t="s">
        <v>12309</v>
      </c>
      <c r="E1401" s="71">
        <v>9834102</v>
      </c>
      <c r="G1401" s="1" t="s">
        <v>12310</v>
      </c>
      <c r="H1401" s="72" t="s">
        <v>12311</v>
      </c>
      <c r="I1401" s="1" t="s">
        <v>12312</v>
      </c>
      <c r="J1401" s="73">
        <v>0.75</v>
      </c>
      <c r="K1401" s="73">
        <v>0.3</v>
      </c>
      <c r="L1401" s="73">
        <v>0.06</v>
      </c>
      <c r="M1401" s="1">
        <v>0.2</v>
      </c>
      <c r="N1401" s="1" t="s">
        <v>975</v>
      </c>
      <c r="O1401" s="1" t="s">
        <v>1467</v>
      </c>
      <c r="P1401" s="1">
        <v>20104020</v>
      </c>
      <c r="Q1401" s="73">
        <v>2272085706</v>
      </c>
      <c r="R1401" s="74">
        <v>14.93</v>
      </c>
      <c r="S1401" s="1" t="s">
        <v>3323</v>
      </c>
      <c r="T1401" s="75">
        <v>7.2785000000000002</v>
      </c>
      <c r="U1401" s="76">
        <v>279636515.138394</v>
      </c>
      <c r="V1401" s="77">
        <v>279636515.138394</v>
      </c>
      <c r="W1401" s="77">
        <v>4653128801.7585201</v>
      </c>
      <c r="X1401" s="76">
        <v>4.2205621348999998E-3</v>
      </c>
      <c r="Y1401" s="71">
        <v>0</v>
      </c>
      <c r="Z1401" s="71">
        <v>1</v>
      </c>
      <c r="AA1401" s="71">
        <v>0</v>
      </c>
      <c r="AB1401" s="71">
        <v>0</v>
      </c>
      <c r="AC1401" s="73">
        <v>0</v>
      </c>
      <c r="AD1401" s="73">
        <v>1</v>
      </c>
      <c r="AE1401" s="1" t="s">
        <v>3324</v>
      </c>
      <c r="AF1401" s="1" t="s">
        <v>1450</v>
      </c>
      <c r="AG1401" s="1" t="s">
        <v>1585</v>
      </c>
    </row>
    <row r="1402" spans="1:33">
      <c r="A1402" s="70">
        <v>45169</v>
      </c>
      <c r="B1402" s="70">
        <v>45169</v>
      </c>
      <c r="C1402" s="71">
        <v>891800</v>
      </c>
      <c r="D1402" s="1" t="s">
        <v>12313</v>
      </c>
      <c r="E1402" s="71">
        <v>9834402</v>
      </c>
      <c r="G1402" s="1" t="s">
        <v>12314</v>
      </c>
      <c r="H1402" s="72" t="s">
        <v>12315</v>
      </c>
      <c r="I1402" s="1" t="s">
        <v>12316</v>
      </c>
      <c r="J1402" s="73">
        <v>1</v>
      </c>
      <c r="K1402" s="73">
        <v>1</v>
      </c>
      <c r="L1402" s="73">
        <v>1</v>
      </c>
      <c r="M1402" s="1">
        <v>1</v>
      </c>
      <c r="N1402" s="1" t="s">
        <v>975</v>
      </c>
      <c r="O1402" s="1" t="s">
        <v>1447</v>
      </c>
      <c r="P1402" s="1">
        <v>35203010</v>
      </c>
      <c r="Q1402" s="73">
        <v>301537125</v>
      </c>
      <c r="R1402" s="74">
        <v>18.3</v>
      </c>
      <c r="S1402" s="1" t="s">
        <v>1565</v>
      </c>
      <c r="T1402" s="75">
        <v>7.8417500000000002</v>
      </c>
      <c r="U1402" s="76">
        <v>703685961.36066604</v>
      </c>
      <c r="V1402" s="77">
        <v>703685961.36066604</v>
      </c>
      <c r="W1402" s="77">
        <v>6775114898.67377</v>
      </c>
      <c r="X1402" s="76">
        <v>1.06207528794E-2</v>
      </c>
      <c r="Y1402" s="71">
        <v>1</v>
      </c>
      <c r="Z1402" s="71">
        <v>0</v>
      </c>
      <c r="AA1402" s="71">
        <v>0</v>
      </c>
      <c r="AB1402" s="71">
        <v>0</v>
      </c>
      <c r="AC1402" s="73">
        <v>0</v>
      </c>
      <c r="AD1402" s="73">
        <v>1</v>
      </c>
      <c r="AE1402" s="1" t="s">
        <v>1566</v>
      </c>
      <c r="AF1402" s="1" t="s">
        <v>1450</v>
      </c>
      <c r="AG1402" s="1" t="s">
        <v>3494</v>
      </c>
    </row>
    <row r="1403" spans="1:33">
      <c r="A1403" s="70">
        <v>45169</v>
      </c>
      <c r="B1403" s="70">
        <v>45169</v>
      </c>
      <c r="C1403" s="71">
        <v>891800</v>
      </c>
      <c r="D1403" s="1" t="s">
        <v>12317</v>
      </c>
      <c r="E1403" s="71">
        <v>9834403</v>
      </c>
      <c r="G1403" s="1" t="s">
        <v>12318</v>
      </c>
      <c r="H1403" s="72" t="s">
        <v>12319</v>
      </c>
      <c r="I1403" s="1" t="s">
        <v>12320</v>
      </c>
      <c r="J1403" s="73">
        <v>0.5</v>
      </c>
      <c r="K1403" s="73">
        <v>0.3</v>
      </c>
      <c r="L1403" s="73">
        <v>0.06</v>
      </c>
      <c r="M1403" s="1">
        <v>0.2</v>
      </c>
      <c r="N1403" s="1" t="s">
        <v>975</v>
      </c>
      <c r="O1403" s="1" t="s">
        <v>1447</v>
      </c>
      <c r="P1403" s="1">
        <v>35203010</v>
      </c>
      <c r="Q1403" s="73">
        <v>1485299706</v>
      </c>
      <c r="R1403" s="74">
        <v>29.8</v>
      </c>
      <c r="S1403" s="1" t="s">
        <v>3323</v>
      </c>
      <c r="T1403" s="75">
        <v>7.2785000000000002</v>
      </c>
      <c r="U1403" s="76">
        <v>364871316.11293501</v>
      </c>
      <c r="V1403" s="77">
        <v>364871316.11293501</v>
      </c>
      <c r="W1403" s="77">
        <v>6775114898.67377</v>
      </c>
      <c r="X1403" s="76">
        <v>5.5070134890000001E-3</v>
      </c>
      <c r="Y1403" s="71">
        <v>1</v>
      </c>
      <c r="Z1403" s="71">
        <v>0</v>
      </c>
      <c r="AA1403" s="71">
        <v>0</v>
      </c>
      <c r="AB1403" s="71">
        <v>0</v>
      </c>
      <c r="AC1403" s="73">
        <v>0</v>
      </c>
      <c r="AD1403" s="73">
        <v>1</v>
      </c>
      <c r="AE1403" s="1" t="s">
        <v>3412</v>
      </c>
      <c r="AF1403" s="1" t="s">
        <v>1450</v>
      </c>
      <c r="AG1403" s="1" t="s">
        <v>1585</v>
      </c>
    </row>
    <row r="1404" spans="1:33">
      <c r="A1404" s="70">
        <v>45169</v>
      </c>
      <c r="B1404" s="70">
        <v>45169</v>
      </c>
      <c r="C1404" s="71">
        <v>891800</v>
      </c>
      <c r="D1404" s="1" t="s">
        <v>12359</v>
      </c>
      <c r="E1404" s="71">
        <v>9848302</v>
      </c>
      <c r="G1404" s="1" t="s">
        <v>12360</v>
      </c>
      <c r="H1404" s="72" t="s">
        <v>12361</v>
      </c>
      <c r="I1404" s="1" t="s">
        <v>12362</v>
      </c>
      <c r="J1404" s="73">
        <v>0.3</v>
      </c>
      <c r="K1404" s="73">
        <v>0.3</v>
      </c>
      <c r="L1404" s="73">
        <v>0.06</v>
      </c>
      <c r="M1404" s="1">
        <v>0.2</v>
      </c>
      <c r="N1404" s="1" t="s">
        <v>975</v>
      </c>
      <c r="O1404" s="1" t="s">
        <v>1462</v>
      </c>
      <c r="P1404" s="1">
        <v>15101020</v>
      </c>
      <c r="Q1404" s="73">
        <v>7333360000</v>
      </c>
      <c r="R1404" s="74">
        <v>13.71</v>
      </c>
      <c r="S1404" s="1" t="s">
        <v>3323</v>
      </c>
      <c r="T1404" s="75">
        <v>7.2785000000000002</v>
      </c>
      <c r="U1404" s="76">
        <v>828800156.07611501</v>
      </c>
      <c r="V1404" s="77">
        <v>828800156.07611501</v>
      </c>
      <c r="W1404" s="77">
        <v>13791166991.3034</v>
      </c>
      <c r="X1404" s="76">
        <v>1.2509105094399999E-2</v>
      </c>
      <c r="Y1404" s="71">
        <v>1</v>
      </c>
      <c r="Z1404" s="71">
        <v>0</v>
      </c>
      <c r="AA1404" s="71">
        <v>0</v>
      </c>
      <c r="AB1404" s="71">
        <v>0</v>
      </c>
      <c r="AC1404" s="73">
        <v>1</v>
      </c>
      <c r="AD1404" s="73">
        <v>0</v>
      </c>
      <c r="AE1404" s="1" t="s">
        <v>3324</v>
      </c>
      <c r="AF1404" s="1" t="s">
        <v>1450</v>
      </c>
      <c r="AG1404" s="1" t="s">
        <v>1585</v>
      </c>
    </row>
    <row r="1405" spans="1:33">
      <c r="A1405" s="70">
        <v>45169</v>
      </c>
      <c r="B1405" s="70">
        <v>45169</v>
      </c>
      <c r="C1405" s="71">
        <v>891800</v>
      </c>
      <c r="D1405" s="1" t="s">
        <v>12368</v>
      </c>
      <c r="E1405" s="71">
        <v>9851601</v>
      </c>
      <c r="G1405" s="1" t="s">
        <v>12369</v>
      </c>
      <c r="H1405" s="72" t="s">
        <v>12370</v>
      </c>
      <c r="I1405" s="1" t="s">
        <v>12371</v>
      </c>
      <c r="J1405" s="73">
        <v>0.5</v>
      </c>
      <c r="K1405" s="73">
        <v>0.5</v>
      </c>
      <c r="L1405" s="73">
        <v>0.5</v>
      </c>
      <c r="M1405" s="1">
        <v>1</v>
      </c>
      <c r="N1405" s="1" t="s">
        <v>1129</v>
      </c>
      <c r="O1405" s="1" t="s">
        <v>1467</v>
      </c>
      <c r="P1405" s="1">
        <v>20104010</v>
      </c>
      <c r="Q1405" s="73">
        <v>97801344</v>
      </c>
      <c r="R1405" s="74">
        <v>324500</v>
      </c>
      <c r="S1405" s="1" t="s">
        <v>3451</v>
      </c>
      <c r="T1405" s="75">
        <v>1321.75</v>
      </c>
      <c r="U1405" s="76">
        <v>12005498818.99</v>
      </c>
      <c r="V1405" s="77">
        <v>12005498818.99</v>
      </c>
      <c r="W1405" s="77">
        <v>24010997637.9799</v>
      </c>
      <c r="X1405" s="76">
        <v>0.18119934623129999</v>
      </c>
      <c r="Y1405" s="71">
        <v>1</v>
      </c>
      <c r="Z1405" s="71">
        <v>0</v>
      </c>
      <c r="AA1405" s="71">
        <v>0</v>
      </c>
      <c r="AB1405" s="71">
        <v>0</v>
      </c>
      <c r="AC1405" s="73">
        <v>0</v>
      </c>
      <c r="AD1405" s="73">
        <v>1</v>
      </c>
      <c r="AE1405" s="1" t="s">
        <v>4054</v>
      </c>
      <c r="AF1405" s="1" t="s">
        <v>1450</v>
      </c>
      <c r="AG1405" s="1" t="s">
        <v>1451</v>
      </c>
    </row>
    <row r="1406" spans="1:33">
      <c r="A1406" s="70">
        <v>45169</v>
      </c>
      <c r="B1406" s="70">
        <v>45169</v>
      </c>
      <c r="C1406" s="71">
        <v>891800</v>
      </c>
      <c r="D1406" s="1" t="s">
        <v>12372</v>
      </c>
      <c r="E1406" s="71">
        <v>9853002</v>
      </c>
      <c r="G1406" s="1" t="s">
        <v>12373</v>
      </c>
      <c r="H1406" s="72" t="s">
        <v>12374</v>
      </c>
      <c r="I1406" s="1" t="s">
        <v>12375</v>
      </c>
      <c r="J1406" s="73">
        <v>0.45</v>
      </c>
      <c r="K1406" s="73">
        <v>0.3</v>
      </c>
      <c r="L1406" s="73">
        <v>0.06</v>
      </c>
      <c r="M1406" s="1">
        <v>0.2</v>
      </c>
      <c r="N1406" s="1" t="s">
        <v>975</v>
      </c>
      <c r="O1406" s="1" t="s">
        <v>1467</v>
      </c>
      <c r="P1406" s="1">
        <v>20104010</v>
      </c>
      <c r="Q1406" s="73">
        <v>396688445</v>
      </c>
      <c r="R1406" s="74">
        <v>75.040000000000006</v>
      </c>
      <c r="S1406" s="1" t="s">
        <v>3323</v>
      </c>
      <c r="T1406" s="75">
        <v>7.2785000000000002</v>
      </c>
      <c r="U1406" s="76">
        <v>245387106.51480401</v>
      </c>
      <c r="V1406" s="77">
        <v>245387106.51480401</v>
      </c>
      <c r="W1406" s="77">
        <v>4083221436.0099902</v>
      </c>
      <c r="X1406" s="76">
        <v>3.7036348047000001E-3</v>
      </c>
      <c r="Y1406" s="71">
        <v>1</v>
      </c>
      <c r="Z1406" s="71">
        <v>0</v>
      </c>
      <c r="AA1406" s="71">
        <v>0</v>
      </c>
      <c r="AB1406" s="71">
        <v>0</v>
      </c>
      <c r="AC1406" s="73">
        <v>0</v>
      </c>
      <c r="AD1406" s="73">
        <v>1</v>
      </c>
      <c r="AE1406" s="1" t="s">
        <v>3412</v>
      </c>
      <c r="AF1406" s="1" t="s">
        <v>1450</v>
      </c>
      <c r="AG1406" s="1" t="s">
        <v>1585</v>
      </c>
    </row>
    <row r="1407" spans="1:33">
      <c r="A1407" s="70">
        <v>45169</v>
      </c>
      <c r="B1407" s="70">
        <v>45169</v>
      </c>
      <c r="C1407" s="71">
        <v>891800</v>
      </c>
      <c r="D1407" s="1" t="s">
        <v>12376</v>
      </c>
      <c r="E1407" s="71">
        <v>9854101</v>
      </c>
      <c r="G1407" s="1" t="s">
        <v>12377</v>
      </c>
      <c r="H1407" s="72" t="s">
        <v>12378</v>
      </c>
      <c r="I1407" s="1" t="s">
        <v>12379</v>
      </c>
      <c r="J1407" s="73">
        <v>0.4</v>
      </c>
      <c r="K1407" s="73">
        <v>0.4</v>
      </c>
      <c r="L1407" s="73">
        <v>0.4</v>
      </c>
      <c r="M1407" s="1">
        <v>1</v>
      </c>
      <c r="N1407" s="1" t="s">
        <v>975</v>
      </c>
      <c r="O1407" s="1" t="s">
        <v>1455</v>
      </c>
      <c r="P1407" s="1">
        <v>25302010</v>
      </c>
      <c r="Q1407" s="73">
        <v>1013801710</v>
      </c>
      <c r="R1407" s="74">
        <v>39.75</v>
      </c>
      <c r="S1407" s="1" t="s">
        <v>1565</v>
      </c>
      <c r="T1407" s="75">
        <v>7.8417500000000002</v>
      </c>
      <c r="U1407" s="76">
        <v>2055593099.6270001</v>
      </c>
      <c r="V1407" s="77">
        <v>2055593099.6270001</v>
      </c>
      <c r="W1407" s="77">
        <v>5138982749.0674896</v>
      </c>
      <c r="X1407" s="76">
        <v>3.1025127017700001E-2</v>
      </c>
      <c r="Y1407" s="71">
        <v>0</v>
      </c>
      <c r="Z1407" s="71">
        <v>1</v>
      </c>
      <c r="AA1407" s="71">
        <v>0</v>
      </c>
      <c r="AB1407" s="71">
        <v>0</v>
      </c>
      <c r="AC1407" s="73">
        <v>0</v>
      </c>
      <c r="AD1407" s="73">
        <v>1</v>
      </c>
      <c r="AE1407" s="1" t="s">
        <v>1566</v>
      </c>
      <c r="AF1407" s="1" t="s">
        <v>1450</v>
      </c>
      <c r="AG1407" s="1" t="s">
        <v>3300</v>
      </c>
    </row>
    <row r="1408" spans="1:33">
      <c r="A1408" s="70">
        <v>45169</v>
      </c>
      <c r="B1408" s="70">
        <v>45169</v>
      </c>
      <c r="C1408" s="71">
        <v>891800</v>
      </c>
      <c r="D1408" s="1" t="s">
        <v>12380</v>
      </c>
      <c r="E1408" s="71">
        <v>9855002</v>
      </c>
      <c r="G1408" s="1" t="s">
        <v>12381</v>
      </c>
      <c r="H1408" s="72" t="s">
        <v>12382</v>
      </c>
      <c r="I1408" s="1" t="s">
        <v>12383</v>
      </c>
      <c r="J1408" s="73">
        <v>0.65</v>
      </c>
      <c r="K1408" s="73">
        <v>0.3</v>
      </c>
      <c r="L1408" s="73">
        <v>0.06</v>
      </c>
      <c r="M1408" s="1">
        <v>0.2</v>
      </c>
      <c r="N1408" s="1" t="s">
        <v>975</v>
      </c>
      <c r="O1408" s="1" t="s">
        <v>1462</v>
      </c>
      <c r="P1408" s="1">
        <v>15101010</v>
      </c>
      <c r="Q1408" s="73">
        <v>278024709</v>
      </c>
      <c r="R1408" s="74">
        <v>93.79</v>
      </c>
      <c r="S1408" s="1" t="s">
        <v>3323</v>
      </c>
      <c r="T1408" s="75">
        <v>7.2785000000000002</v>
      </c>
      <c r="U1408" s="76">
        <v>214955862.80505601</v>
      </c>
      <c r="V1408" s="77">
        <v>214955862.80505601</v>
      </c>
      <c r="W1408" s="77">
        <v>3576848022.9774199</v>
      </c>
      <c r="X1408" s="76">
        <v>3.2443351498000002E-3</v>
      </c>
      <c r="Y1408" s="71">
        <v>0</v>
      </c>
      <c r="Z1408" s="71">
        <v>1</v>
      </c>
      <c r="AA1408" s="71">
        <v>0</v>
      </c>
      <c r="AB1408" s="71">
        <v>0</v>
      </c>
      <c r="AC1408" s="73">
        <v>0</v>
      </c>
      <c r="AD1408" s="73">
        <v>1</v>
      </c>
      <c r="AE1408" s="1" t="s">
        <v>3412</v>
      </c>
      <c r="AF1408" s="1" t="s">
        <v>1450</v>
      </c>
      <c r="AG1408" s="1" t="s">
        <v>1585</v>
      </c>
    </row>
    <row r="1409" spans="1:33">
      <c r="A1409" s="70">
        <v>45169</v>
      </c>
      <c r="B1409" s="70">
        <v>45169</v>
      </c>
      <c r="C1409" s="71">
        <v>891800</v>
      </c>
      <c r="D1409" s="1" t="s">
        <v>12403</v>
      </c>
      <c r="E1409" s="71">
        <v>9863801</v>
      </c>
      <c r="G1409" s="1" t="s">
        <v>12404</v>
      </c>
      <c r="H1409" s="72" t="s">
        <v>12405</v>
      </c>
      <c r="I1409" s="1" t="s">
        <v>12406</v>
      </c>
      <c r="J1409" s="73">
        <v>0.2</v>
      </c>
      <c r="K1409" s="73">
        <v>0.2</v>
      </c>
      <c r="L1409" s="73">
        <v>0.2</v>
      </c>
      <c r="M1409" s="1">
        <v>1</v>
      </c>
      <c r="N1409" s="1" t="s">
        <v>975</v>
      </c>
      <c r="O1409" s="1" t="s">
        <v>1447</v>
      </c>
      <c r="P1409" s="1">
        <v>35202010</v>
      </c>
      <c r="Q1409" s="73">
        <v>5922350070</v>
      </c>
      <c r="R1409" s="74">
        <v>10.199999999999999</v>
      </c>
      <c r="S1409" s="1" t="s">
        <v>1565</v>
      </c>
      <c r="T1409" s="75">
        <v>7.8417500000000002</v>
      </c>
      <c r="U1409" s="76">
        <v>1540675760.23209</v>
      </c>
      <c r="V1409" s="77">
        <v>1540675760.23209</v>
      </c>
      <c r="W1409" s="77">
        <v>7703378801.16045</v>
      </c>
      <c r="X1409" s="76">
        <v>2.3253464493E-2</v>
      </c>
      <c r="Y1409" s="71">
        <v>1</v>
      </c>
      <c r="Z1409" s="71">
        <v>0</v>
      </c>
      <c r="AA1409" s="71">
        <v>0</v>
      </c>
      <c r="AB1409" s="71">
        <v>0</v>
      </c>
      <c r="AC1409" s="73">
        <v>0</v>
      </c>
      <c r="AD1409" s="73">
        <v>1</v>
      </c>
      <c r="AE1409" s="1" t="s">
        <v>1566</v>
      </c>
      <c r="AF1409" s="1" t="s">
        <v>1450</v>
      </c>
      <c r="AG1409" s="1" t="s">
        <v>3300</v>
      </c>
    </row>
    <row r="1410" spans="1:33">
      <c r="A1410" s="70">
        <v>45169</v>
      </c>
      <c r="B1410" s="70">
        <v>45169</v>
      </c>
      <c r="C1410" s="71">
        <v>891800</v>
      </c>
      <c r="D1410" s="1" t="s">
        <v>12411</v>
      </c>
      <c r="E1410" s="71">
        <v>9868302</v>
      </c>
      <c r="G1410" s="1" t="s">
        <v>12412</v>
      </c>
      <c r="H1410" s="72" t="s">
        <v>12413</v>
      </c>
      <c r="I1410" s="1" t="s">
        <v>12414</v>
      </c>
      <c r="J1410" s="73">
        <v>0.55000000000000004</v>
      </c>
      <c r="K1410" s="73">
        <v>0.3</v>
      </c>
      <c r="L1410" s="73">
        <v>0.06</v>
      </c>
      <c r="M1410" s="1">
        <v>0.2</v>
      </c>
      <c r="N1410" s="1" t="s">
        <v>975</v>
      </c>
      <c r="O1410" s="1" t="s">
        <v>1474</v>
      </c>
      <c r="P1410" s="1">
        <v>45203015</v>
      </c>
      <c r="Q1410" s="73">
        <v>533802594</v>
      </c>
      <c r="R1410" s="74">
        <v>124.1</v>
      </c>
      <c r="S1410" s="1" t="s">
        <v>3323</v>
      </c>
      <c r="T1410" s="75">
        <v>7.2785000000000002</v>
      </c>
      <c r="U1410" s="76">
        <v>546086984.25829506</v>
      </c>
      <c r="V1410" s="77">
        <v>546086984.25829506</v>
      </c>
      <c r="W1410" s="77">
        <v>9086842873.3642406</v>
      </c>
      <c r="X1410" s="76">
        <v>8.2421068899E-3</v>
      </c>
      <c r="Y1410" s="71">
        <v>1</v>
      </c>
      <c r="Z1410" s="71">
        <v>0</v>
      </c>
      <c r="AA1410" s="71">
        <v>0</v>
      </c>
      <c r="AB1410" s="71">
        <v>0</v>
      </c>
      <c r="AC1410" s="73">
        <v>0</v>
      </c>
      <c r="AD1410" s="73">
        <v>1</v>
      </c>
      <c r="AE1410" s="1" t="s">
        <v>3412</v>
      </c>
      <c r="AF1410" s="1" t="s">
        <v>1450</v>
      </c>
      <c r="AG1410" s="1" t="s">
        <v>1585</v>
      </c>
    </row>
    <row r="1411" spans="1:33">
      <c r="A1411" s="70">
        <v>45169</v>
      </c>
      <c r="B1411" s="70">
        <v>45169</v>
      </c>
      <c r="C1411" s="71">
        <v>891800</v>
      </c>
      <c r="D1411" s="1" t="s">
        <v>12420</v>
      </c>
      <c r="E1411" s="71">
        <v>9890202</v>
      </c>
      <c r="G1411" s="1" t="s">
        <v>12421</v>
      </c>
      <c r="H1411" s="72" t="s">
        <v>12422</v>
      </c>
      <c r="I1411" s="1" t="s">
        <v>12423</v>
      </c>
      <c r="J1411" s="73">
        <v>0.65</v>
      </c>
      <c r="K1411" s="73">
        <v>0.3</v>
      </c>
      <c r="L1411" s="73">
        <v>0.06</v>
      </c>
      <c r="M1411" s="1">
        <v>0.2</v>
      </c>
      <c r="N1411" s="1" t="s">
        <v>975</v>
      </c>
      <c r="O1411" s="1" t="s">
        <v>1484</v>
      </c>
      <c r="P1411" s="1">
        <v>40101015</v>
      </c>
      <c r="Q1411" s="73">
        <v>3666733854</v>
      </c>
      <c r="R1411" s="74">
        <v>6.74</v>
      </c>
      <c r="S1411" s="1" t="s">
        <v>3323</v>
      </c>
      <c r="T1411" s="75">
        <v>7.2785000000000002</v>
      </c>
      <c r="U1411" s="76">
        <v>203727027.623494</v>
      </c>
      <c r="V1411" s="77">
        <v>203727027.623494</v>
      </c>
      <c r="W1411" s="77">
        <v>3390001121.5001001</v>
      </c>
      <c r="X1411" s="76">
        <v>3.0748580105999998E-3</v>
      </c>
      <c r="Y1411" s="71">
        <v>0</v>
      </c>
      <c r="Z1411" s="71">
        <v>1</v>
      </c>
      <c r="AA1411" s="71">
        <v>0</v>
      </c>
      <c r="AB1411" s="71">
        <v>0</v>
      </c>
      <c r="AC1411" s="73">
        <v>1</v>
      </c>
      <c r="AD1411" s="73">
        <v>0</v>
      </c>
      <c r="AE1411" s="1" t="s">
        <v>3412</v>
      </c>
      <c r="AF1411" s="1" t="s">
        <v>1450</v>
      </c>
      <c r="AG1411" s="1" t="s">
        <v>1585</v>
      </c>
    </row>
    <row r="1412" spans="1:33">
      <c r="A1412" s="70">
        <v>45169</v>
      </c>
      <c r="B1412" s="70">
        <v>45169</v>
      </c>
      <c r="C1412" s="71">
        <v>891800</v>
      </c>
      <c r="D1412" s="1" t="s">
        <v>12424</v>
      </c>
      <c r="E1412" s="71">
        <v>9891702</v>
      </c>
      <c r="G1412" s="1" t="s">
        <v>12425</v>
      </c>
      <c r="H1412" s="72" t="s">
        <v>12426</v>
      </c>
      <c r="I1412" s="1" t="s">
        <v>12427</v>
      </c>
      <c r="J1412" s="73">
        <v>0.65</v>
      </c>
      <c r="K1412" s="73">
        <v>0.3</v>
      </c>
      <c r="L1412" s="73">
        <v>0.06</v>
      </c>
      <c r="M1412" s="1">
        <v>0.2</v>
      </c>
      <c r="N1412" s="1" t="s">
        <v>975</v>
      </c>
      <c r="O1412" s="1" t="s">
        <v>1467</v>
      </c>
      <c r="P1412" s="1">
        <v>20107010</v>
      </c>
      <c r="Q1412" s="73">
        <v>723050343</v>
      </c>
      <c r="R1412" s="74">
        <v>36.11</v>
      </c>
      <c r="S1412" s="1" t="s">
        <v>3323</v>
      </c>
      <c r="T1412" s="75">
        <v>7.2785000000000002</v>
      </c>
      <c r="U1412" s="76">
        <v>215231280.228591</v>
      </c>
      <c r="V1412" s="77">
        <v>215231280.228591</v>
      </c>
      <c r="W1412" s="77">
        <v>3581430946.4390502</v>
      </c>
      <c r="X1412" s="76">
        <v>3.2484920329999998E-3</v>
      </c>
      <c r="Y1412" s="71">
        <v>0</v>
      </c>
      <c r="Z1412" s="71">
        <v>1</v>
      </c>
      <c r="AA1412" s="71">
        <v>0</v>
      </c>
      <c r="AB1412" s="71">
        <v>0</v>
      </c>
      <c r="AC1412" s="73">
        <v>0</v>
      </c>
      <c r="AD1412" s="73">
        <v>1</v>
      </c>
      <c r="AE1412" s="1" t="s">
        <v>3324</v>
      </c>
      <c r="AF1412" s="1" t="s">
        <v>1450</v>
      </c>
      <c r="AG1412" s="1" t="s">
        <v>1585</v>
      </c>
    </row>
    <row r="1413" spans="1:33">
      <c r="A1413" s="70">
        <v>45169</v>
      </c>
      <c r="B1413" s="70">
        <v>45169</v>
      </c>
      <c r="C1413" s="71">
        <v>891800</v>
      </c>
      <c r="D1413" s="1" t="s">
        <v>12428</v>
      </c>
      <c r="E1413" s="71">
        <v>9902702</v>
      </c>
      <c r="G1413" s="1" t="s">
        <v>12429</v>
      </c>
      <c r="H1413" s="72" t="s">
        <v>12430</v>
      </c>
      <c r="I1413" s="1" t="s">
        <v>12431</v>
      </c>
      <c r="J1413" s="73">
        <v>0.6</v>
      </c>
      <c r="K1413" s="73">
        <v>0.3</v>
      </c>
      <c r="L1413" s="73">
        <v>0.06</v>
      </c>
      <c r="M1413" s="1">
        <v>0.2</v>
      </c>
      <c r="N1413" s="1" t="s">
        <v>975</v>
      </c>
      <c r="O1413" s="1" t="s">
        <v>1474</v>
      </c>
      <c r="P1413" s="1">
        <v>45301020</v>
      </c>
      <c r="Q1413" s="73">
        <v>415263603</v>
      </c>
      <c r="R1413" s="74">
        <v>87.58</v>
      </c>
      <c r="S1413" s="1" t="s">
        <v>3323</v>
      </c>
      <c r="T1413" s="75">
        <v>7.2785000000000002</v>
      </c>
      <c r="U1413" s="76">
        <v>299804517.55779302</v>
      </c>
      <c r="V1413" s="77">
        <v>299804517.55779302</v>
      </c>
      <c r="W1413" s="77">
        <v>4988722716.8993998</v>
      </c>
      <c r="X1413" s="76">
        <v>4.5249583875999998E-3</v>
      </c>
      <c r="Y1413" s="71">
        <v>0</v>
      </c>
      <c r="Z1413" s="71">
        <v>1</v>
      </c>
      <c r="AA1413" s="71">
        <v>0</v>
      </c>
      <c r="AB1413" s="71">
        <v>0</v>
      </c>
      <c r="AC1413" s="73">
        <v>0</v>
      </c>
      <c r="AD1413" s="73">
        <v>1</v>
      </c>
      <c r="AE1413" s="1" t="s">
        <v>3324</v>
      </c>
      <c r="AF1413" s="1" t="s">
        <v>1450</v>
      </c>
      <c r="AG1413" s="1" t="s">
        <v>1585</v>
      </c>
    </row>
    <row r="1414" spans="1:33">
      <c r="A1414" s="70">
        <v>45169</v>
      </c>
      <c r="B1414" s="70">
        <v>45169</v>
      </c>
      <c r="C1414" s="71">
        <v>891800</v>
      </c>
      <c r="D1414" s="1" t="s">
        <v>12445</v>
      </c>
      <c r="E1414" s="71">
        <v>9907002</v>
      </c>
      <c r="G1414" s="1" t="s">
        <v>12446</v>
      </c>
      <c r="H1414" s="72" t="s">
        <v>12447</v>
      </c>
      <c r="I1414" s="1" t="s">
        <v>12448</v>
      </c>
      <c r="J1414" s="73">
        <v>0.65</v>
      </c>
      <c r="K1414" s="73">
        <v>0.3</v>
      </c>
      <c r="L1414" s="73">
        <v>0.06</v>
      </c>
      <c r="M1414" s="1">
        <v>0.2</v>
      </c>
      <c r="N1414" s="1" t="s">
        <v>975</v>
      </c>
      <c r="O1414" s="1" t="s">
        <v>1474</v>
      </c>
      <c r="P1414" s="1">
        <v>45203010</v>
      </c>
      <c r="Q1414" s="73">
        <v>447300000</v>
      </c>
      <c r="R1414" s="74">
        <v>51.21</v>
      </c>
      <c r="S1414" s="1" t="s">
        <v>3323</v>
      </c>
      <c r="T1414" s="75">
        <v>7.2785000000000002</v>
      </c>
      <c r="U1414" s="76">
        <v>188826541.18293601</v>
      </c>
      <c r="V1414" s="77">
        <v>188826541.18293601</v>
      </c>
      <c r="W1414" s="77">
        <v>3142058242.5722198</v>
      </c>
      <c r="X1414" s="76">
        <v>2.8499645312000002E-3</v>
      </c>
      <c r="Y1414" s="71">
        <v>0</v>
      </c>
      <c r="Z1414" s="71">
        <v>1</v>
      </c>
      <c r="AA1414" s="71">
        <v>0</v>
      </c>
      <c r="AB1414" s="71">
        <v>0</v>
      </c>
      <c r="AC1414" s="73">
        <v>0</v>
      </c>
      <c r="AD1414" s="73">
        <v>1</v>
      </c>
      <c r="AE1414" s="1" t="s">
        <v>3324</v>
      </c>
      <c r="AF1414" s="1" t="s">
        <v>1450</v>
      </c>
      <c r="AG1414" s="1" t="s">
        <v>1585</v>
      </c>
    </row>
    <row r="1415" spans="1:33">
      <c r="A1415" s="70">
        <v>45169</v>
      </c>
      <c r="B1415" s="70">
        <v>45169</v>
      </c>
      <c r="C1415" s="71">
        <v>891800</v>
      </c>
      <c r="D1415" s="1" t="s">
        <v>12449</v>
      </c>
      <c r="E1415" s="71">
        <v>9907302</v>
      </c>
      <c r="G1415" s="1" t="s">
        <v>12450</v>
      </c>
      <c r="H1415" s="72" t="s">
        <v>12451</v>
      </c>
      <c r="I1415" s="1" t="s">
        <v>12452</v>
      </c>
      <c r="J1415" s="73">
        <v>0.55000000000000004</v>
      </c>
      <c r="K1415" s="73">
        <v>0.3</v>
      </c>
      <c r="L1415" s="73">
        <v>0.06</v>
      </c>
      <c r="M1415" s="1">
        <v>0.2</v>
      </c>
      <c r="N1415" s="1" t="s">
        <v>975</v>
      </c>
      <c r="O1415" s="1" t="s">
        <v>1474</v>
      </c>
      <c r="P1415" s="1">
        <v>45301020</v>
      </c>
      <c r="Q1415" s="73">
        <v>1136078141</v>
      </c>
      <c r="R1415" s="74">
        <v>51.24</v>
      </c>
      <c r="S1415" s="1" t="s">
        <v>3323</v>
      </c>
      <c r="T1415" s="75">
        <v>7.2785000000000002</v>
      </c>
      <c r="U1415" s="76">
        <v>479873413.02334303</v>
      </c>
      <c r="V1415" s="77">
        <v>479873413.02334303</v>
      </c>
      <c r="W1415" s="77">
        <v>7985054449.1015301</v>
      </c>
      <c r="X1415" s="76">
        <v>7.2427435147999998E-3</v>
      </c>
      <c r="Y1415" s="71">
        <v>1</v>
      </c>
      <c r="Z1415" s="71">
        <v>0</v>
      </c>
      <c r="AA1415" s="71">
        <v>0</v>
      </c>
      <c r="AB1415" s="71">
        <v>0</v>
      </c>
      <c r="AC1415" s="73">
        <v>0</v>
      </c>
      <c r="AD1415" s="73">
        <v>1</v>
      </c>
      <c r="AE1415" s="1" t="s">
        <v>3324</v>
      </c>
      <c r="AF1415" s="1" t="s">
        <v>1450</v>
      </c>
      <c r="AG1415" s="1" t="s">
        <v>1585</v>
      </c>
    </row>
    <row r="1416" spans="1:33">
      <c r="A1416" s="70">
        <v>45169</v>
      </c>
      <c r="B1416" s="70">
        <v>45169</v>
      </c>
      <c r="C1416" s="71">
        <v>891800</v>
      </c>
      <c r="D1416" s="1" t="s">
        <v>12453</v>
      </c>
      <c r="E1416" s="71">
        <v>9907402</v>
      </c>
      <c r="G1416" s="1" t="s">
        <v>12454</v>
      </c>
      <c r="H1416" s="72" t="s">
        <v>12455</v>
      </c>
      <c r="I1416" s="1" t="s">
        <v>12456</v>
      </c>
      <c r="J1416" s="73">
        <v>0.6</v>
      </c>
      <c r="K1416" s="73">
        <v>0.3</v>
      </c>
      <c r="L1416" s="73">
        <v>0.06</v>
      </c>
      <c r="M1416" s="1">
        <v>0.2</v>
      </c>
      <c r="N1416" s="1" t="s">
        <v>975</v>
      </c>
      <c r="O1416" s="1" t="s">
        <v>1467</v>
      </c>
      <c r="P1416" s="1">
        <v>20104010</v>
      </c>
      <c r="Q1416" s="73">
        <v>450883265</v>
      </c>
      <c r="R1416" s="74">
        <v>50.94</v>
      </c>
      <c r="S1416" s="1" t="s">
        <v>3323</v>
      </c>
      <c r="T1416" s="75">
        <v>7.2785000000000002</v>
      </c>
      <c r="U1416" s="76">
        <v>189335661.35137701</v>
      </c>
      <c r="V1416" s="77">
        <v>189335661.35137701</v>
      </c>
      <c r="W1416" s="77">
        <v>3150529960.6458001</v>
      </c>
      <c r="X1416" s="76">
        <v>2.8576486968999999E-3</v>
      </c>
      <c r="Y1416" s="71">
        <v>0</v>
      </c>
      <c r="Z1416" s="71">
        <v>1</v>
      </c>
      <c r="AA1416" s="71">
        <v>0</v>
      </c>
      <c r="AB1416" s="71">
        <v>0</v>
      </c>
      <c r="AC1416" s="73">
        <v>0</v>
      </c>
      <c r="AD1416" s="73">
        <v>1</v>
      </c>
      <c r="AE1416" s="1" t="s">
        <v>3324</v>
      </c>
      <c r="AF1416" s="1" t="s">
        <v>1450</v>
      </c>
      <c r="AG1416" s="1" t="s">
        <v>1585</v>
      </c>
    </row>
    <row r="1417" spans="1:33">
      <c r="A1417" s="70">
        <v>45169</v>
      </c>
      <c r="B1417" s="70">
        <v>45169</v>
      </c>
      <c r="C1417" s="71">
        <v>891800</v>
      </c>
      <c r="D1417" s="1" t="s">
        <v>12457</v>
      </c>
      <c r="E1417" s="71">
        <v>9907802</v>
      </c>
      <c r="G1417" s="1" t="s">
        <v>12458</v>
      </c>
      <c r="H1417" s="72" t="s">
        <v>12459</v>
      </c>
      <c r="I1417" s="1" t="s">
        <v>12460</v>
      </c>
      <c r="J1417" s="73">
        <v>0.6</v>
      </c>
      <c r="K1417" s="73">
        <v>0.3</v>
      </c>
      <c r="L1417" s="73">
        <v>0.06</v>
      </c>
      <c r="M1417" s="1">
        <v>0.2</v>
      </c>
      <c r="N1417" s="1" t="s">
        <v>975</v>
      </c>
      <c r="O1417" s="1" t="s">
        <v>1474</v>
      </c>
      <c r="P1417" s="1">
        <v>45301010</v>
      </c>
      <c r="Q1417" s="73">
        <v>617053267</v>
      </c>
      <c r="R1417" s="74">
        <v>152.34</v>
      </c>
      <c r="S1417" s="1" t="s">
        <v>3323</v>
      </c>
      <c r="T1417" s="75">
        <v>7.2785000000000002</v>
      </c>
      <c r="U1417" s="76">
        <v>774900553.91726303</v>
      </c>
      <c r="V1417" s="77">
        <v>774900553.91726303</v>
      </c>
      <c r="W1417" s="77">
        <v>12894282008.007999</v>
      </c>
      <c r="X1417" s="76">
        <v>1.1695596816200001E-2</v>
      </c>
      <c r="Y1417" s="71">
        <v>1</v>
      </c>
      <c r="Z1417" s="71">
        <v>0</v>
      </c>
      <c r="AA1417" s="71">
        <v>0</v>
      </c>
      <c r="AB1417" s="71">
        <v>0</v>
      </c>
      <c r="AC1417" s="73">
        <v>0</v>
      </c>
      <c r="AD1417" s="73">
        <v>1</v>
      </c>
      <c r="AE1417" s="1" t="s">
        <v>3324</v>
      </c>
      <c r="AF1417" s="1" t="s">
        <v>1450</v>
      </c>
      <c r="AG1417" s="1" t="s">
        <v>1585</v>
      </c>
    </row>
    <row r="1418" spans="1:33">
      <c r="A1418" s="70">
        <v>45169</v>
      </c>
      <c r="B1418" s="70">
        <v>45169</v>
      </c>
      <c r="C1418" s="71">
        <v>891800</v>
      </c>
      <c r="D1418" s="1" t="s">
        <v>12461</v>
      </c>
      <c r="E1418" s="71">
        <v>9908402</v>
      </c>
      <c r="G1418" s="1" t="s">
        <v>12462</v>
      </c>
      <c r="H1418" s="72" t="s">
        <v>12463</v>
      </c>
      <c r="I1418" s="1" t="s">
        <v>12464</v>
      </c>
      <c r="J1418" s="73">
        <v>0.6</v>
      </c>
      <c r="K1418" s="73">
        <v>0.3</v>
      </c>
      <c r="L1418" s="73">
        <v>0.06</v>
      </c>
      <c r="M1418" s="1">
        <v>0.2</v>
      </c>
      <c r="N1418" s="1" t="s">
        <v>975</v>
      </c>
      <c r="O1418" s="1" t="s">
        <v>1462</v>
      </c>
      <c r="P1418" s="1">
        <v>15104050</v>
      </c>
      <c r="Q1418" s="73">
        <v>649664497</v>
      </c>
      <c r="R1418" s="74">
        <v>47.43</v>
      </c>
      <c r="S1418" s="1" t="s">
        <v>3323</v>
      </c>
      <c r="T1418" s="75">
        <v>7.2785000000000002</v>
      </c>
      <c r="U1418" s="76">
        <v>254010472.70214999</v>
      </c>
      <c r="V1418" s="77">
        <v>254010472.70214999</v>
      </c>
      <c r="W1418" s="77">
        <v>4226713545.9534702</v>
      </c>
      <c r="X1418" s="76">
        <v>3.8337875237999999E-3</v>
      </c>
      <c r="Y1418" s="71">
        <v>0</v>
      </c>
      <c r="Z1418" s="71">
        <v>1</v>
      </c>
      <c r="AA1418" s="71">
        <v>0</v>
      </c>
      <c r="AB1418" s="71">
        <v>0</v>
      </c>
      <c r="AC1418" s="73">
        <v>0</v>
      </c>
      <c r="AD1418" s="73">
        <v>1</v>
      </c>
      <c r="AE1418" s="1" t="s">
        <v>3324</v>
      </c>
      <c r="AF1418" s="1" t="s">
        <v>1450</v>
      </c>
      <c r="AG1418" s="1" t="s">
        <v>1585</v>
      </c>
    </row>
    <row r="1419" spans="1:33">
      <c r="A1419" s="70">
        <v>45169</v>
      </c>
      <c r="B1419" s="70">
        <v>45169</v>
      </c>
      <c r="C1419" s="71">
        <v>891800</v>
      </c>
      <c r="D1419" s="1" t="s">
        <v>12465</v>
      </c>
      <c r="E1419" s="71">
        <v>9909302</v>
      </c>
      <c r="G1419" s="1" t="s">
        <v>12466</v>
      </c>
      <c r="H1419" s="72" t="s">
        <v>12467</v>
      </c>
      <c r="I1419" s="1" t="s">
        <v>12468</v>
      </c>
      <c r="J1419" s="73">
        <v>0.3</v>
      </c>
      <c r="K1419" s="73">
        <v>0.3</v>
      </c>
      <c r="L1419" s="73">
        <v>0.06</v>
      </c>
      <c r="M1419" s="1">
        <v>0.2</v>
      </c>
      <c r="N1419" s="1" t="s">
        <v>975</v>
      </c>
      <c r="O1419" s="1" t="s">
        <v>1474</v>
      </c>
      <c r="P1419" s="1">
        <v>45203010</v>
      </c>
      <c r="Q1419" s="73">
        <v>145974775</v>
      </c>
      <c r="R1419" s="74">
        <v>263.37</v>
      </c>
      <c r="S1419" s="1" t="s">
        <v>3323</v>
      </c>
      <c r="T1419" s="75">
        <v>7.2785000000000002</v>
      </c>
      <c r="U1419" s="76">
        <v>316922798.58556002</v>
      </c>
      <c r="V1419" s="77">
        <v>316922798.58556002</v>
      </c>
      <c r="W1419" s="77">
        <v>5273569516.8513899</v>
      </c>
      <c r="X1419" s="76">
        <v>4.7833251059000003E-3</v>
      </c>
      <c r="Y1419" s="71">
        <v>0</v>
      </c>
      <c r="Z1419" s="71">
        <v>1</v>
      </c>
      <c r="AA1419" s="71">
        <v>0</v>
      </c>
      <c r="AB1419" s="71">
        <v>0</v>
      </c>
      <c r="AC1419" s="73">
        <v>0</v>
      </c>
      <c r="AD1419" s="73">
        <v>1</v>
      </c>
      <c r="AE1419" s="1" t="s">
        <v>3324</v>
      </c>
      <c r="AF1419" s="1" t="s">
        <v>1450</v>
      </c>
      <c r="AG1419" s="1" t="s">
        <v>1585</v>
      </c>
    </row>
    <row r="1420" spans="1:33">
      <c r="A1420" s="70">
        <v>45169</v>
      </c>
      <c r="B1420" s="70">
        <v>45169</v>
      </c>
      <c r="C1420" s="71">
        <v>891800</v>
      </c>
      <c r="D1420" s="1" t="s">
        <v>12482</v>
      </c>
      <c r="E1420" s="71">
        <v>9915101</v>
      </c>
      <c r="G1420" s="1" t="s">
        <v>12483</v>
      </c>
      <c r="H1420" s="72" t="s">
        <v>12484</v>
      </c>
      <c r="I1420" s="1" t="s">
        <v>12485</v>
      </c>
      <c r="J1420" s="73">
        <v>0.3</v>
      </c>
      <c r="K1420" s="73">
        <v>0.3</v>
      </c>
      <c r="L1420" s="73">
        <v>0.3</v>
      </c>
      <c r="M1420" s="1">
        <v>1</v>
      </c>
      <c r="N1420" s="1" t="s">
        <v>975</v>
      </c>
      <c r="O1420" s="1" t="s">
        <v>1455</v>
      </c>
      <c r="P1420" s="1">
        <v>25504010</v>
      </c>
      <c r="Q1420" s="73">
        <v>6201222024</v>
      </c>
      <c r="R1420" s="74">
        <v>6.38</v>
      </c>
      <c r="S1420" s="1" t="s">
        <v>1565</v>
      </c>
      <c r="T1420" s="75">
        <v>7.8417500000000002</v>
      </c>
      <c r="U1420" s="76">
        <v>1513582931.6078701</v>
      </c>
      <c r="V1420" s="77">
        <v>1513582931.6078701</v>
      </c>
      <c r="W1420" s="77">
        <v>5045276438.6928902</v>
      </c>
      <c r="X1420" s="76">
        <v>2.2844551635000002E-2</v>
      </c>
      <c r="Y1420" s="71">
        <v>0</v>
      </c>
      <c r="Z1420" s="71">
        <v>1</v>
      </c>
      <c r="AA1420" s="71">
        <v>0</v>
      </c>
      <c r="AB1420" s="71">
        <v>0</v>
      </c>
      <c r="AC1420" s="73">
        <v>1</v>
      </c>
      <c r="AD1420" s="73">
        <v>0</v>
      </c>
      <c r="AE1420" s="1" t="s">
        <v>1566</v>
      </c>
      <c r="AF1420" s="1" t="s">
        <v>1450</v>
      </c>
      <c r="AG1420" s="1" t="s">
        <v>3300</v>
      </c>
    </row>
    <row r="1421" spans="1:33">
      <c r="A1421" s="70">
        <v>45169</v>
      </c>
      <c r="B1421" s="70">
        <v>45169</v>
      </c>
      <c r="C1421" s="71">
        <v>891800</v>
      </c>
      <c r="D1421" s="1" t="s">
        <v>12486</v>
      </c>
      <c r="E1421" s="71">
        <v>9915201</v>
      </c>
      <c r="G1421" s="1" t="s">
        <v>12487</v>
      </c>
      <c r="H1421" s="72" t="s">
        <v>12488</v>
      </c>
      <c r="I1421" s="1" t="s">
        <v>12489</v>
      </c>
      <c r="J1421" s="73">
        <v>0.25</v>
      </c>
      <c r="K1421" s="73">
        <v>0.25</v>
      </c>
      <c r="L1421" s="73">
        <v>0.25</v>
      </c>
      <c r="M1421" s="1">
        <v>1</v>
      </c>
      <c r="N1421" s="1" t="s">
        <v>1337</v>
      </c>
      <c r="O1421" s="1" t="s">
        <v>1455</v>
      </c>
      <c r="P1421" s="1">
        <v>25301020</v>
      </c>
      <c r="Q1421" s="73">
        <v>32002343300</v>
      </c>
      <c r="R1421" s="74">
        <v>4.3600000000000003</v>
      </c>
      <c r="S1421" s="1" t="s">
        <v>3341</v>
      </c>
      <c r="T1421" s="75">
        <v>35.017499999999998</v>
      </c>
      <c r="U1421" s="76">
        <v>996146332.46234</v>
      </c>
      <c r="V1421" s="77">
        <v>996146332.46234</v>
      </c>
      <c r="W1421" s="77">
        <v>3984585329.84936</v>
      </c>
      <c r="X1421" s="76">
        <v>1.50348658489E-2</v>
      </c>
      <c r="Y1421" s="71">
        <v>0</v>
      </c>
      <c r="Z1421" s="71">
        <v>1</v>
      </c>
      <c r="AA1421" s="71">
        <v>0</v>
      </c>
      <c r="AB1421" s="71">
        <v>0</v>
      </c>
      <c r="AC1421" s="73">
        <v>0</v>
      </c>
      <c r="AD1421" s="73">
        <v>1</v>
      </c>
      <c r="AE1421" s="1" t="s">
        <v>3342</v>
      </c>
      <c r="AF1421" s="1" t="s">
        <v>1450</v>
      </c>
      <c r="AG1421" s="1" t="s">
        <v>1451</v>
      </c>
    </row>
    <row r="1422" spans="1:33">
      <c r="A1422" s="70">
        <v>45169</v>
      </c>
      <c r="B1422" s="70">
        <v>45169</v>
      </c>
      <c r="C1422" s="71">
        <v>891800</v>
      </c>
      <c r="D1422" s="1" t="s">
        <v>12490</v>
      </c>
      <c r="E1422" s="71">
        <v>9915602</v>
      </c>
      <c r="G1422" s="1" t="s">
        <v>12491</v>
      </c>
      <c r="H1422" s="72" t="s">
        <v>12492</v>
      </c>
      <c r="I1422" s="1" t="s">
        <v>12493</v>
      </c>
      <c r="J1422" s="73">
        <v>0.3</v>
      </c>
      <c r="K1422" s="73">
        <v>0.3</v>
      </c>
      <c r="L1422" s="73">
        <v>0.06</v>
      </c>
      <c r="M1422" s="1">
        <v>0.2</v>
      </c>
      <c r="N1422" s="1" t="s">
        <v>975</v>
      </c>
      <c r="O1422" s="1" t="s">
        <v>1474</v>
      </c>
      <c r="P1422" s="1">
        <v>45202030</v>
      </c>
      <c r="Q1422" s="73">
        <v>803950350</v>
      </c>
      <c r="R1422" s="74">
        <v>146.82</v>
      </c>
      <c r="S1422" s="1" t="s">
        <v>3323</v>
      </c>
      <c r="T1422" s="75">
        <v>7.2785000000000002</v>
      </c>
      <c r="U1422" s="76">
        <v>973024582.43044603</v>
      </c>
      <c r="V1422" s="77">
        <v>973024582.43044603</v>
      </c>
      <c r="W1422" s="77">
        <v>16191049681.353001</v>
      </c>
      <c r="X1422" s="76">
        <v>1.46858885967E-2</v>
      </c>
      <c r="Y1422" s="71">
        <v>1</v>
      </c>
      <c r="Z1422" s="71">
        <v>0</v>
      </c>
      <c r="AA1422" s="71">
        <v>0</v>
      </c>
      <c r="AB1422" s="71">
        <v>0</v>
      </c>
      <c r="AC1422" s="73">
        <v>0</v>
      </c>
      <c r="AD1422" s="73">
        <v>1</v>
      </c>
      <c r="AE1422" s="1" t="s">
        <v>3324</v>
      </c>
      <c r="AF1422" s="1" t="s">
        <v>1450</v>
      </c>
      <c r="AG1422" s="1" t="s">
        <v>1585</v>
      </c>
    </row>
  </sheetData>
  <autoFilter ref="A1:AG1422" xr:uid="{25D70B57-A043-4E03-89C3-F5CF5DA7B4F9}"/>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vt:lpstr>
      <vt:lpstr>Core Inputs</vt:lpstr>
      <vt:lpstr>Portfolio</vt:lpstr>
      <vt:lpstr>Index size</vt:lpstr>
      <vt:lpstr>MSCI Data -&gt;</vt:lpstr>
      <vt:lpstr>Disclaimer</vt:lpstr>
      <vt:lpstr>ACWI</vt:lpstr>
      <vt:lpstr>World</vt:lpstr>
      <vt:lpstr>EM</vt:lpstr>
      <vt:lpstr>FM</vt:lpstr>
      <vt:lpstr>Other input data -&gt;</vt:lpstr>
      <vt:lpstr>ISO2-ISO3</vt:lpstr>
      <vt:lpstr>ISO3-Names</vt:lpstr>
      <vt:lpstr>ISO3s in META</vt:lpstr>
      <vt:lpstr>WB Country Groups</vt:lpstr>
      <vt:lpstr>Damodaran CRPs</vt:lpstr>
      <vt:lpstr>Damodaran Riskfree Rate</vt:lpstr>
      <vt:lpstr>US Inflation</vt:lpstr>
      <vt:lpstr>WB WDI Market Cap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2024-05-15T09:23:05Z</dcterms:created>
  <dcterms:modified xsi:type="dcterms:W3CDTF">2024-05-15T09:24:04Z</dcterms:modified>
</cp:coreProperties>
</file>